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jjc1f24\Documents\Local code\MSD_Walls\"/>
    </mc:Choice>
  </mc:AlternateContent>
  <xr:revisionPtr revIDLastSave="0" documentId="13_ncr:1_{C6142A3F-D83B-4F53-9EDC-53570D5F1D4C}" xr6:coauthVersionLast="47" xr6:coauthVersionMax="47" xr10:uidLastSave="{00000000-0000-0000-0000-000000000000}"/>
  <bookViews>
    <workbookView xWindow="-38520" yWindow="-6075" windowWidth="38640" windowHeight="21120" xr2:uid="{5C0EC315-C2B7-4D1D-8333-297FA72E47BB}"/>
  </bookViews>
  <sheets>
    <sheet name="Introduction" sheetId="2" r:id="rId1"/>
    <sheet name="MSD Calculation" sheetId="3" r:id="rId2"/>
    <sheet name="Plotting" sheetId="4" r:id="rId3"/>
  </sheets>
  <definedNames>
    <definedName name="alpha">#REF!</definedName>
    <definedName name="b_inh">#REF!</definedName>
    <definedName name="C_wall">#REF!</definedName>
    <definedName name="chi">#REF!</definedName>
    <definedName name="EI_wall">#REF!</definedName>
    <definedName name="gamma_sat">#REF!</definedName>
    <definedName name="gammaM2">#REF!</definedName>
    <definedName name="L_wall">#REF!</definedName>
    <definedName name="Len">#REF!</definedName>
    <definedName name="Su">#REF!</definedName>
    <definedName name="su_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3" l="1" a="1"/>
  <c r="O55" i="3" s="1"/>
  <c r="P55" i="3" a="1"/>
  <c r="P55" i="3" s="1"/>
  <c r="Q55" i="3" a="1"/>
  <c r="Q55" i="3" s="1"/>
  <c r="D9" i="3"/>
  <c r="D11" i="3"/>
  <c r="D12" i="3" s="1"/>
  <c r="E4" i="4"/>
  <c r="D5" i="3"/>
  <c r="L17" i="4" s="1" a="1"/>
  <c r="Q57" i="3" l="1" a="1"/>
  <c r="Q57" i="3" s="1"/>
  <c r="Q56" i="3" a="1"/>
  <c r="Q56" i="3" s="1"/>
  <c r="P57" i="3" a="1"/>
  <c r="P57" i="3" s="1"/>
  <c r="P56" i="3" a="1"/>
  <c r="P56" i="3" s="1"/>
  <c r="O57" i="3" a="1"/>
  <c r="O57" i="3" s="1"/>
  <c r="O56" i="3" a="1"/>
  <c r="O56" i="3" s="1"/>
  <c r="B17" i="4" a="1"/>
  <c r="D2017" i="4" s="1"/>
  <c r="I5" i="3"/>
  <c r="L17" i="4"/>
  <c r="N29" i="4"/>
  <c r="N41" i="4"/>
  <c r="N53" i="4"/>
  <c r="N65" i="4"/>
  <c r="N77" i="4"/>
  <c r="N89" i="4"/>
  <c r="N101" i="4"/>
  <c r="N113" i="4"/>
  <c r="N125" i="4"/>
  <c r="N137" i="4"/>
  <c r="N149" i="4"/>
  <c r="N161" i="4"/>
  <c r="N173" i="4"/>
  <c r="N185" i="4"/>
  <c r="N197" i="4"/>
  <c r="N209" i="4"/>
  <c r="N221" i="4"/>
  <c r="N233" i="4"/>
  <c r="N245" i="4"/>
  <c r="N257" i="4"/>
  <c r="N269" i="4"/>
  <c r="N281" i="4"/>
  <c r="N293" i="4"/>
  <c r="N305" i="4"/>
  <c r="N317" i="4"/>
  <c r="N329" i="4"/>
  <c r="N341" i="4"/>
  <c r="N353" i="4"/>
  <c r="N365" i="4"/>
  <c r="N377" i="4"/>
  <c r="N389" i="4"/>
  <c r="N401" i="4"/>
  <c r="N413" i="4"/>
  <c r="N425" i="4"/>
  <c r="N437" i="4"/>
  <c r="N449" i="4"/>
  <c r="N461" i="4"/>
  <c r="N473" i="4"/>
  <c r="N485" i="4"/>
  <c r="N497" i="4"/>
  <c r="N509" i="4"/>
  <c r="N521" i="4"/>
  <c r="N533" i="4"/>
  <c r="N545" i="4"/>
  <c r="N557" i="4"/>
  <c r="N569" i="4"/>
  <c r="N581" i="4"/>
  <c r="N593" i="4"/>
  <c r="N605" i="4"/>
  <c r="N617" i="4"/>
  <c r="N629" i="4"/>
  <c r="N641" i="4"/>
  <c r="N653" i="4"/>
  <c r="N665" i="4"/>
  <c r="N677" i="4"/>
  <c r="N689" i="4"/>
  <c r="N701" i="4"/>
  <c r="N713" i="4"/>
  <c r="N725" i="4"/>
  <c r="N737" i="4"/>
  <c r="N749" i="4"/>
  <c r="N761" i="4"/>
  <c r="N773" i="4"/>
  <c r="N785" i="4"/>
  <c r="N797" i="4"/>
  <c r="N809" i="4"/>
  <c r="N821" i="4"/>
  <c r="N833" i="4"/>
  <c r="N845" i="4"/>
  <c r="N857" i="4"/>
  <c r="N869" i="4"/>
  <c r="N881" i="4"/>
  <c r="N893" i="4"/>
  <c r="N905" i="4"/>
  <c r="N917" i="4"/>
  <c r="N929" i="4"/>
  <c r="N941" i="4"/>
  <c r="N953" i="4"/>
  <c r="N965" i="4"/>
  <c r="N977" i="4"/>
  <c r="N989" i="4"/>
  <c r="N1001" i="4"/>
  <c r="N1013" i="4"/>
  <c r="N1025" i="4"/>
  <c r="N1037" i="4"/>
  <c r="N1049" i="4"/>
  <c r="N1061" i="4"/>
  <c r="N1073" i="4"/>
  <c r="N1085" i="4"/>
  <c r="N1097" i="4"/>
  <c r="N1109" i="4"/>
  <c r="N1121" i="4"/>
  <c r="N1133" i="4"/>
  <c r="N1145" i="4"/>
  <c r="N1157" i="4"/>
  <c r="N1169" i="4"/>
  <c r="N1181" i="4"/>
  <c r="N1193" i="4"/>
  <c r="N1205" i="4"/>
  <c r="N1217" i="4"/>
  <c r="N1229" i="4"/>
  <c r="N1241" i="4"/>
  <c r="N1253" i="4"/>
  <c r="N1265" i="4"/>
  <c r="N1277" i="4"/>
  <c r="N1289" i="4"/>
  <c r="N1301" i="4"/>
  <c r="N1313" i="4"/>
  <c r="N1325" i="4"/>
  <c r="N1337" i="4"/>
  <c r="N1349" i="4"/>
  <c r="N1361" i="4"/>
  <c r="N1373" i="4"/>
  <c r="N1385" i="4"/>
  <c r="N1397" i="4"/>
  <c r="N1409" i="4"/>
  <c r="N1421" i="4"/>
  <c r="N1433" i="4"/>
  <c r="N1445" i="4"/>
  <c r="N1457" i="4"/>
  <c r="N1469" i="4"/>
  <c r="N1481" i="4"/>
  <c r="N1493" i="4"/>
  <c r="N1505" i="4"/>
  <c r="N1517" i="4"/>
  <c r="N1529" i="4"/>
  <c r="N1541" i="4"/>
  <c r="N1553" i="4"/>
  <c r="N1565" i="4"/>
  <c r="N1577" i="4"/>
  <c r="N1589" i="4"/>
  <c r="N1601" i="4"/>
  <c r="N1613" i="4"/>
  <c r="N1625" i="4"/>
  <c r="N1637" i="4"/>
  <c r="N1649" i="4"/>
  <c r="N1661" i="4"/>
  <c r="N1673" i="4"/>
  <c r="N1685" i="4"/>
  <c r="N1697" i="4"/>
  <c r="N1709" i="4"/>
  <c r="N1721" i="4"/>
  <c r="N1733" i="4"/>
  <c r="N1745" i="4"/>
  <c r="N1757" i="4"/>
  <c r="N1769" i="4"/>
  <c r="N1781" i="4"/>
  <c r="N1793" i="4"/>
  <c r="N1805" i="4"/>
  <c r="N1817" i="4"/>
  <c r="N1829" i="4"/>
  <c r="N1841" i="4"/>
  <c r="N1853" i="4"/>
  <c r="N1865" i="4"/>
  <c r="N1877" i="4"/>
  <c r="N1889" i="4"/>
  <c r="N1901" i="4"/>
  <c r="N1913" i="4"/>
  <c r="N1925" i="4"/>
  <c r="N1937" i="4"/>
  <c r="N1949" i="4"/>
  <c r="N1961" i="4"/>
  <c r="N1973" i="4"/>
  <c r="N1985" i="4"/>
  <c r="N1997" i="4"/>
  <c r="N2009" i="4"/>
  <c r="N2021" i="4"/>
  <c r="N2033" i="4"/>
  <c r="N2045" i="4"/>
  <c r="N2057" i="4"/>
  <c r="N2069" i="4"/>
  <c r="N2081" i="4"/>
  <c r="N2093" i="4"/>
  <c r="N2105" i="4"/>
  <c r="N2117" i="4"/>
  <c r="N2129" i="4"/>
  <c r="N2141" i="4"/>
  <c r="N2153" i="4"/>
  <c r="N2165" i="4"/>
  <c r="N2177" i="4"/>
  <c r="N2189" i="4"/>
  <c r="N2201" i="4"/>
  <c r="N2213" i="4"/>
  <c r="N2225" i="4"/>
  <c r="N2237" i="4"/>
  <c r="N2249" i="4"/>
  <c r="N2261" i="4"/>
  <c r="N2273" i="4"/>
  <c r="N2285" i="4"/>
  <c r="N2297" i="4"/>
  <c r="N2309" i="4"/>
  <c r="N2321" i="4"/>
  <c r="N2333" i="4"/>
  <c r="N2345" i="4"/>
  <c r="N2357" i="4"/>
  <c r="N2369" i="4"/>
  <c r="N2381" i="4"/>
  <c r="N2393" i="4"/>
  <c r="N2405" i="4"/>
  <c r="N2417" i="4"/>
  <c r="N2429" i="4"/>
  <c r="N2441" i="4"/>
  <c r="N2453" i="4"/>
  <c r="N2465" i="4"/>
  <c r="N2477" i="4"/>
  <c r="N2489" i="4"/>
  <c r="N2501" i="4"/>
  <c r="N2513" i="4"/>
  <c r="N2525" i="4"/>
  <c r="N2537" i="4"/>
  <c r="N2549" i="4"/>
  <c r="N2561" i="4"/>
  <c r="N2573" i="4"/>
  <c r="N2585" i="4"/>
  <c r="N2597" i="4"/>
  <c r="N2609" i="4"/>
  <c r="N2621" i="4"/>
  <c r="N2633" i="4"/>
  <c r="N2645" i="4"/>
  <c r="N2657" i="4"/>
  <c r="N2669" i="4"/>
  <c r="N2681" i="4"/>
  <c r="N2693" i="4"/>
  <c r="N2705" i="4"/>
  <c r="N2717" i="4"/>
  <c r="N2729" i="4"/>
  <c r="N2741" i="4"/>
  <c r="N2753" i="4"/>
  <c r="N2765" i="4"/>
  <c r="N2777" i="4"/>
  <c r="N2789" i="4"/>
  <c r="N2801" i="4"/>
  <c r="N2813" i="4"/>
  <c r="N2825" i="4"/>
  <c r="N2837" i="4"/>
  <c r="N2849" i="4"/>
  <c r="N2861" i="4"/>
  <c r="N2873" i="4"/>
  <c r="N2885" i="4"/>
  <c r="N2897" i="4"/>
  <c r="N2909" i="4"/>
  <c r="N2921" i="4"/>
  <c r="N2933" i="4"/>
  <c r="N2945" i="4"/>
  <c r="N2957" i="4"/>
  <c r="N2969" i="4"/>
  <c r="N18" i="4"/>
  <c r="N30" i="4"/>
  <c r="N42" i="4"/>
  <c r="N54" i="4"/>
  <c r="N66" i="4"/>
  <c r="N78" i="4"/>
  <c r="N90" i="4"/>
  <c r="N102" i="4"/>
  <c r="N114" i="4"/>
  <c r="N126" i="4"/>
  <c r="N138" i="4"/>
  <c r="N150" i="4"/>
  <c r="N162" i="4"/>
  <c r="N174" i="4"/>
  <c r="N186" i="4"/>
  <c r="N198" i="4"/>
  <c r="N210" i="4"/>
  <c r="N222" i="4"/>
  <c r="N234" i="4"/>
  <c r="N246" i="4"/>
  <c r="N258" i="4"/>
  <c r="N270" i="4"/>
  <c r="N282" i="4"/>
  <c r="N294" i="4"/>
  <c r="N306" i="4"/>
  <c r="N318" i="4"/>
  <c r="N330" i="4"/>
  <c r="N342" i="4"/>
  <c r="N354" i="4"/>
  <c r="N366" i="4"/>
  <c r="N378" i="4"/>
  <c r="N390" i="4"/>
  <c r="N402" i="4"/>
  <c r="N414" i="4"/>
  <c r="N426" i="4"/>
  <c r="N438" i="4"/>
  <c r="N450" i="4"/>
  <c r="N462" i="4"/>
  <c r="N474" i="4"/>
  <c r="N486" i="4"/>
  <c r="N498" i="4"/>
  <c r="N510" i="4"/>
  <c r="N522" i="4"/>
  <c r="N534" i="4"/>
  <c r="N546" i="4"/>
  <c r="N558" i="4"/>
  <c r="N570" i="4"/>
  <c r="N582" i="4"/>
  <c r="N594" i="4"/>
  <c r="N606" i="4"/>
  <c r="N618" i="4"/>
  <c r="N630" i="4"/>
  <c r="N642" i="4"/>
  <c r="N654" i="4"/>
  <c r="N666" i="4"/>
  <c r="N678" i="4"/>
  <c r="N690" i="4"/>
  <c r="N702" i="4"/>
  <c r="N714" i="4"/>
  <c r="N726" i="4"/>
  <c r="N738" i="4"/>
  <c r="N750" i="4"/>
  <c r="N762" i="4"/>
  <c r="N774" i="4"/>
  <c r="N786" i="4"/>
  <c r="N798" i="4"/>
  <c r="N810" i="4"/>
  <c r="N822" i="4"/>
  <c r="N834" i="4"/>
  <c r="N846" i="4"/>
  <c r="N858" i="4"/>
  <c r="N870" i="4"/>
  <c r="N882" i="4"/>
  <c r="N894" i="4"/>
  <c r="N906" i="4"/>
  <c r="N918" i="4"/>
  <c r="N930" i="4"/>
  <c r="N942" i="4"/>
  <c r="N954" i="4"/>
  <c r="N966" i="4"/>
  <c r="N978" i="4"/>
  <c r="N990" i="4"/>
  <c r="N1002" i="4"/>
  <c r="N1014" i="4"/>
  <c r="N1026" i="4"/>
  <c r="N1038" i="4"/>
  <c r="N1050" i="4"/>
  <c r="N1062" i="4"/>
  <c r="N1074" i="4"/>
  <c r="N1086" i="4"/>
  <c r="N1098" i="4"/>
  <c r="N1110" i="4"/>
  <c r="N1122" i="4"/>
  <c r="N1134" i="4"/>
  <c r="N1146" i="4"/>
  <c r="N1158" i="4"/>
  <c r="N1170" i="4"/>
  <c r="N1182" i="4"/>
  <c r="N1194" i="4"/>
  <c r="N1206" i="4"/>
  <c r="N1218" i="4"/>
  <c r="N1230" i="4"/>
  <c r="N1242" i="4"/>
  <c r="N1254" i="4"/>
  <c r="N1266" i="4"/>
  <c r="N1278" i="4"/>
  <c r="N1290" i="4"/>
  <c r="N1302" i="4"/>
  <c r="N1314" i="4"/>
  <c r="N1326" i="4"/>
  <c r="N1338" i="4"/>
  <c r="N1350" i="4"/>
  <c r="N1362" i="4"/>
  <c r="N1374" i="4"/>
  <c r="N1386" i="4"/>
  <c r="N1398" i="4"/>
  <c r="N1410" i="4"/>
  <c r="N1422" i="4"/>
  <c r="N1434" i="4"/>
  <c r="N1446" i="4"/>
  <c r="N1458" i="4"/>
  <c r="N1470" i="4"/>
  <c r="N1482" i="4"/>
  <c r="N1494" i="4"/>
  <c r="N1506" i="4"/>
  <c r="N1518" i="4"/>
  <c r="N1530" i="4"/>
  <c r="N1542" i="4"/>
  <c r="N1554" i="4"/>
  <c r="N1566" i="4"/>
  <c r="N1578" i="4"/>
  <c r="N1590" i="4"/>
  <c r="N1602" i="4"/>
  <c r="N1614" i="4"/>
  <c r="N1626" i="4"/>
  <c r="N1638" i="4"/>
  <c r="N1650" i="4"/>
  <c r="N1662" i="4"/>
  <c r="N1674" i="4"/>
  <c r="N1686" i="4"/>
  <c r="N1698" i="4"/>
  <c r="N1710" i="4"/>
  <c r="N1722" i="4"/>
  <c r="N1734" i="4"/>
  <c r="N1746" i="4"/>
  <c r="N1758" i="4"/>
  <c r="N1770" i="4"/>
  <c r="N1782" i="4"/>
  <c r="N1794" i="4"/>
  <c r="N1806" i="4"/>
  <c r="N1818" i="4"/>
  <c r="N1830" i="4"/>
  <c r="N1842" i="4"/>
  <c r="N1854" i="4"/>
  <c r="N1866" i="4"/>
  <c r="N1878" i="4"/>
  <c r="N1890" i="4"/>
  <c r="N1902" i="4"/>
  <c r="N1914" i="4"/>
  <c r="N1926" i="4"/>
  <c r="N1938" i="4"/>
  <c r="N1950" i="4"/>
  <c r="N1962" i="4"/>
  <c r="N1974" i="4"/>
  <c r="N1986" i="4"/>
  <c r="N1998" i="4"/>
  <c r="N2010" i="4"/>
  <c r="N2022" i="4"/>
  <c r="N2034" i="4"/>
  <c r="N2046" i="4"/>
  <c r="N2058" i="4"/>
  <c r="N2070" i="4"/>
  <c r="N2082" i="4"/>
  <c r="N2094" i="4"/>
  <c r="N2106" i="4"/>
  <c r="N2118" i="4"/>
  <c r="N2130" i="4"/>
  <c r="N2142" i="4"/>
  <c r="N2154" i="4"/>
  <c r="N2166" i="4"/>
  <c r="N2178" i="4"/>
  <c r="N2190" i="4"/>
  <c r="N2202" i="4"/>
  <c r="N2214" i="4"/>
  <c r="N2226" i="4"/>
  <c r="N2238" i="4"/>
  <c r="N2250" i="4"/>
  <c r="N2262" i="4"/>
  <c r="N2274" i="4"/>
  <c r="N2286" i="4"/>
  <c r="N2298" i="4"/>
  <c r="N2310" i="4"/>
  <c r="N2322" i="4"/>
  <c r="N2334" i="4"/>
  <c r="N2346" i="4"/>
  <c r="N2358" i="4"/>
  <c r="N2370" i="4"/>
  <c r="N2382" i="4"/>
  <c r="N2394" i="4"/>
  <c r="N2406" i="4"/>
  <c r="N2418" i="4"/>
  <c r="N2430" i="4"/>
  <c r="N2442" i="4"/>
  <c r="N2454" i="4"/>
  <c r="N2466" i="4"/>
  <c r="N2478" i="4"/>
  <c r="N2490" i="4"/>
  <c r="N2502" i="4"/>
  <c r="N2514" i="4"/>
  <c r="N2526" i="4"/>
  <c r="N2538" i="4"/>
  <c r="N2550" i="4"/>
  <c r="N2562" i="4"/>
  <c r="N2574" i="4"/>
  <c r="N2586" i="4"/>
  <c r="N2598" i="4"/>
  <c r="N2610" i="4"/>
  <c r="N2622" i="4"/>
  <c r="N2634" i="4"/>
  <c r="N2646" i="4"/>
  <c r="N2658" i="4"/>
  <c r="N2670" i="4"/>
  <c r="N2682" i="4"/>
  <c r="N2694" i="4"/>
  <c r="N2706" i="4"/>
  <c r="N2718" i="4"/>
  <c r="N2730" i="4"/>
  <c r="N2742" i="4"/>
  <c r="N2754" i="4"/>
  <c r="N2766" i="4"/>
  <c r="N2778" i="4"/>
  <c r="N2790" i="4"/>
  <c r="N2802" i="4"/>
  <c r="N2814" i="4"/>
  <c r="N2826" i="4"/>
  <c r="N2838" i="4"/>
  <c r="N2850" i="4"/>
  <c r="N2862" i="4"/>
  <c r="N2874" i="4"/>
  <c r="N2886" i="4"/>
  <c r="N2898" i="4"/>
  <c r="N2910" i="4"/>
  <c r="N2922" i="4"/>
  <c r="N2934" i="4"/>
  <c r="N2946" i="4"/>
  <c r="N2958" i="4"/>
  <c r="N2970" i="4"/>
  <c r="N19" i="4"/>
  <c r="N31" i="4"/>
  <c r="N43" i="4"/>
  <c r="N55" i="4"/>
  <c r="N67" i="4"/>
  <c r="N79" i="4"/>
  <c r="N91" i="4"/>
  <c r="N103" i="4"/>
  <c r="N115" i="4"/>
  <c r="N127" i="4"/>
  <c r="N139" i="4"/>
  <c r="N151" i="4"/>
  <c r="N163" i="4"/>
  <c r="N175" i="4"/>
  <c r="N187" i="4"/>
  <c r="N199" i="4"/>
  <c r="N211" i="4"/>
  <c r="N223" i="4"/>
  <c r="N235" i="4"/>
  <c r="N247" i="4"/>
  <c r="N259" i="4"/>
  <c r="N271" i="4"/>
  <c r="N283" i="4"/>
  <c r="N295" i="4"/>
  <c r="N307" i="4"/>
  <c r="N319" i="4"/>
  <c r="N331" i="4"/>
  <c r="N343" i="4"/>
  <c r="N355" i="4"/>
  <c r="N367" i="4"/>
  <c r="N379" i="4"/>
  <c r="N391" i="4"/>
  <c r="N403" i="4"/>
  <c r="N415" i="4"/>
  <c r="N427" i="4"/>
  <c r="N439" i="4"/>
  <c r="N451" i="4"/>
  <c r="N463" i="4"/>
  <c r="N475" i="4"/>
  <c r="N487" i="4"/>
  <c r="N499" i="4"/>
  <c r="N511" i="4"/>
  <c r="N523" i="4"/>
  <c r="N535" i="4"/>
  <c r="N547" i="4"/>
  <c r="N559" i="4"/>
  <c r="N571" i="4"/>
  <c r="N583" i="4"/>
  <c r="N595" i="4"/>
  <c r="N607" i="4"/>
  <c r="N619" i="4"/>
  <c r="N631" i="4"/>
  <c r="N643" i="4"/>
  <c r="N655" i="4"/>
  <c r="N667" i="4"/>
  <c r="N679" i="4"/>
  <c r="N691" i="4"/>
  <c r="N703" i="4"/>
  <c r="N715" i="4"/>
  <c r="N727" i="4"/>
  <c r="N739" i="4"/>
  <c r="N751" i="4"/>
  <c r="N763" i="4"/>
  <c r="N775" i="4"/>
  <c r="N787" i="4"/>
  <c r="N799" i="4"/>
  <c r="N811" i="4"/>
  <c r="N823" i="4"/>
  <c r="N835" i="4"/>
  <c r="N847" i="4"/>
  <c r="N859" i="4"/>
  <c r="N871" i="4"/>
  <c r="N883" i="4"/>
  <c r="N895" i="4"/>
  <c r="N907" i="4"/>
  <c r="N919" i="4"/>
  <c r="N931" i="4"/>
  <c r="N943" i="4"/>
  <c r="N955" i="4"/>
  <c r="N967" i="4"/>
  <c r="N979" i="4"/>
  <c r="N991" i="4"/>
  <c r="N1003" i="4"/>
  <c r="N1015" i="4"/>
  <c r="N1027" i="4"/>
  <c r="N1039" i="4"/>
  <c r="N1051" i="4"/>
  <c r="N1063" i="4"/>
  <c r="N1075" i="4"/>
  <c r="N1087" i="4"/>
  <c r="N1099" i="4"/>
  <c r="N1111" i="4"/>
  <c r="N1123" i="4"/>
  <c r="N1135" i="4"/>
  <c r="N1147" i="4"/>
  <c r="N1159" i="4"/>
  <c r="N1171" i="4"/>
  <c r="N1183" i="4"/>
  <c r="N1195" i="4"/>
  <c r="N1207" i="4"/>
  <c r="N1219" i="4"/>
  <c r="N1231" i="4"/>
  <c r="N1243" i="4"/>
  <c r="N1255" i="4"/>
  <c r="N1267" i="4"/>
  <c r="N1279" i="4"/>
  <c r="N1291" i="4"/>
  <c r="N1303" i="4"/>
  <c r="N1315" i="4"/>
  <c r="N1327" i="4"/>
  <c r="N1339" i="4"/>
  <c r="N1351" i="4"/>
  <c r="N1363" i="4"/>
  <c r="N1375" i="4"/>
  <c r="N1387" i="4"/>
  <c r="N1399" i="4"/>
  <c r="N1411" i="4"/>
  <c r="N1423" i="4"/>
  <c r="N1435" i="4"/>
  <c r="N1447" i="4"/>
  <c r="N1459" i="4"/>
  <c r="N1471" i="4"/>
  <c r="N1483" i="4"/>
  <c r="N1495" i="4"/>
  <c r="N1507" i="4"/>
  <c r="N1519" i="4"/>
  <c r="N1531" i="4"/>
  <c r="N1543" i="4"/>
  <c r="N1555" i="4"/>
  <c r="N1567" i="4"/>
  <c r="N1579" i="4"/>
  <c r="N1591" i="4"/>
  <c r="N1603" i="4"/>
  <c r="N1615" i="4"/>
  <c r="N1627" i="4"/>
  <c r="N1639" i="4"/>
  <c r="N1651" i="4"/>
  <c r="N1663" i="4"/>
  <c r="N1675" i="4"/>
  <c r="N1687" i="4"/>
  <c r="N1699" i="4"/>
  <c r="N1711" i="4"/>
  <c r="N1723" i="4"/>
  <c r="N1735" i="4"/>
  <c r="N1747" i="4"/>
  <c r="N1759" i="4"/>
  <c r="N1771" i="4"/>
  <c r="N1783" i="4"/>
  <c r="N1795" i="4"/>
  <c r="N1807" i="4"/>
  <c r="N1819" i="4"/>
  <c r="N1831" i="4"/>
  <c r="N1843" i="4"/>
  <c r="N1855" i="4"/>
  <c r="N1867" i="4"/>
  <c r="N1879" i="4"/>
  <c r="N1891" i="4"/>
  <c r="N1903" i="4"/>
  <c r="N1915" i="4"/>
  <c r="N1927" i="4"/>
  <c r="N1939" i="4"/>
  <c r="N1951" i="4"/>
  <c r="N1963" i="4"/>
  <c r="N1975" i="4"/>
  <c r="N1987" i="4"/>
  <c r="N1999" i="4"/>
  <c r="N2011" i="4"/>
  <c r="N2023" i="4"/>
  <c r="N2035" i="4"/>
  <c r="N2047" i="4"/>
  <c r="N2059" i="4"/>
  <c r="N2071" i="4"/>
  <c r="N2083" i="4"/>
  <c r="N2095" i="4"/>
  <c r="N2107" i="4"/>
  <c r="N2119" i="4"/>
  <c r="N2131" i="4"/>
  <c r="N2143" i="4"/>
  <c r="N2155" i="4"/>
  <c r="N2167" i="4"/>
  <c r="N2179" i="4"/>
  <c r="N2191" i="4"/>
  <c r="N2203" i="4"/>
  <c r="N2215" i="4"/>
  <c r="N2227" i="4"/>
  <c r="N2239" i="4"/>
  <c r="N2251" i="4"/>
  <c r="N2263" i="4"/>
  <c r="N2275" i="4"/>
  <c r="N2287" i="4"/>
  <c r="N2299" i="4"/>
  <c r="N2311" i="4"/>
  <c r="N2323" i="4"/>
  <c r="N2335" i="4"/>
  <c r="N2347" i="4"/>
  <c r="N2359" i="4"/>
  <c r="N2371" i="4"/>
  <c r="N2383" i="4"/>
  <c r="N2395" i="4"/>
  <c r="N2407" i="4"/>
  <c r="N2419" i="4"/>
  <c r="N2431" i="4"/>
  <c r="N2443" i="4"/>
  <c r="N2455" i="4"/>
  <c r="N2467" i="4"/>
  <c r="N2479" i="4"/>
  <c r="N2491" i="4"/>
  <c r="N2503" i="4"/>
  <c r="N2515" i="4"/>
  <c r="N2527" i="4"/>
  <c r="N2539" i="4"/>
  <c r="N2551" i="4"/>
  <c r="N2563" i="4"/>
  <c r="N2575" i="4"/>
  <c r="N2587" i="4"/>
  <c r="N2599" i="4"/>
  <c r="N2611" i="4"/>
  <c r="N2623" i="4"/>
  <c r="N2635" i="4"/>
  <c r="N2647" i="4"/>
  <c r="N2659" i="4"/>
  <c r="N2671" i="4"/>
  <c r="N2683" i="4"/>
  <c r="N2695" i="4"/>
  <c r="N2707" i="4"/>
  <c r="N2719" i="4"/>
  <c r="N2731" i="4"/>
  <c r="N2743" i="4"/>
  <c r="N2755" i="4"/>
  <c r="N2767" i="4"/>
  <c r="N2779" i="4"/>
  <c r="N2791" i="4"/>
  <c r="N2803" i="4"/>
  <c r="N2815" i="4"/>
  <c r="N2827" i="4"/>
  <c r="N2839" i="4"/>
  <c r="N2851" i="4"/>
  <c r="N2863" i="4"/>
  <c r="N2875" i="4"/>
  <c r="N2887" i="4"/>
  <c r="N2899" i="4"/>
  <c r="N2911" i="4"/>
  <c r="N2923" i="4"/>
  <c r="N2935" i="4"/>
  <c r="N2947" i="4"/>
  <c r="N2959" i="4"/>
  <c r="N2971" i="4"/>
  <c r="N20" i="4"/>
  <c r="N32" i="4"/>
  <c r="N44" i="4"/>
  <c r="N56" i="4"/>
  <c r="N68" i="4"/>
  <c r="N80" i="4"/>
  <c r="N92" i="4"/>
  <c r="N104" i="4"/>
  <c r="N116" i="4"/>
  <c r="N128" i="4"/>
  <c r="N140" i="4"/>
  <c r="N152" i="4"/>
  <c r="N164" i="4"/>
  <c r="N176" i="4"/>
  <c r="N188" i="4"/>
  <c r="N200" i="4"/>
  <c r="N212" i="4"/>
  <c r="N224" i="4"/>
  <c r="N236" i="4"/>
  <c r="N248" i="4"/>
  <c r="N260" i="4"/>
  <c r="N272" i="4"/>
  <c r="N284" i="4"/>
  <c r="N296" i="4"/>
  <c r="N308" i="4"/>
  <c r="N320" i="4"/>
  <c r="N332" i="4"/>
  <c r="N344" i="4"/>
  <c r="N356" i="4"/>
  <c r="N368" i="4"/>
  <c r="N380" i="4"/>
  <c r="N392" i="4"/>
  <c r="N404" i="4"/>
  <c r="N416" i="4"/>
  <c r="N428" i="4"/>
  <c r="N440" i="4"/>
  <c r="N452" i="4"/>
  <c r="N464" i="4"/>
  <c r="N476" i="4"/>
  <c r="N488" i="4"/>
  <c r="N500" i="4"/>
  <c r="N512" i="4"/>
  <c r="N524" i="4"/>
  <c r="N536" i="4"/>
  <c r="N548" i="4"/>
  <c r="N560" i="4"/>
  <c r="N572" i="4"/>
  <c r="N584" i="4"/>
  <c r="N596" i="4"/>
  <c r="N608" i="4"/>
  <c r="N620" i="4"/>
  <c r="N632" i="4"/>
  <c r="N644" i="4"/>
  <c r="N656" i="4"/>
  <c r="N668" i="4"/>
  <c r="N680" i="4"/>
  <c r="N692" i="4"/>
  <c r="N704" i="4"/>
  <c r="N716" i="4"/>
  <c r="N728" i="4"/>
  <c r="N740" i="4"/>
  <c r="N752" i="4"/>
  <c r="N764" i="4"/>
  <c r="N776" i="4"/>
  <c r="N788" i="4"/>
  <c r="N800" i="4"/>
  <c r="N812" i="4"/>
  <c r="N824" i="4"/>
  <c r="N836" i="4"/>
  <c r="N848" i="4"/>
  <c r="N860" i="4"/>
  <c r="N872" i="4"/>
  <c r="N884" i="4"/>
  <c r="N896" i="4"/>
  <c r="N908" i="4"/>
  <c r="N920" i="4"/>
  <c r="N932" i="4"/>
  <c r="N944" i="4"/>
  <c r="N956" i="4"/>
  <c r="N968" i="4"/>
  <c r="N980" i="4"/>
  <c r="N992" i="4"/>
  <c r="N1004" i="4"/>
  <c r="N1016" i="4"/>
  <c r="N1028" i="4"/>
  <c r="N1040" i="4"/>
  <c r="N1052" i="4"/>
  <c r="N1064" i="4"/>
  <c r="N1076" i="4"/>
  <c r="N1088" i="4"/>
  <c r="N1100" i="4"/>
  <c r="N1112" i="4"/>
  <c r="N1124" i="4"/>
  <c r="N1136" i="4"/>
  <c r="N1148" i="4"/>
  <c r="N1160" i="4"/>
  <c r="N1172" i="4"/>
  <c r="N1184" i="4"/>
  <c r="N1196" i="4"/>
  <c r="N1208" i="4"/>
  <c r="N1220" i="4"/>
  <c r="N1232" i="4"/>
  <c r="N1244" i="4"/>
  <c r="N1256" i="4"/>
  <c r="N1268" i="4"/>
  <c r="N1280" i="4"/>
  <c r="N1292" i="4"/>
  <c r="N1304" i="4"/>
  <c r="N1316" i="4"/>
  <c r="N1328" i="4"/>
  <c r="N1340" i="4"/>
  <c r="N1352" i="4"/>
  <c r="N1364" i="4"/>
  <c r="N1376" i="4"/>
  <c r="N1388" i="4"/>
  <c r="N1400" i="4"/>
  <c r="N1412" i="4"/>
  <c r="N1424" i="4"/>
  <c r="N1436" i="4"/>
  <c r="N1448" i="4"/>
  <c r="N1460" i="4"/>
  <c r="N1472" i="4"/>
  <c r="N1484" i="4"/>
  <c r="N1496" i="4"/>
  <c r="N1508" i="4"/>
  <c r="N1520" i="4"/>
  <c r="N1532" i="4"/>
  <c r="N1544" i="4"/>
  <c r="N1556" i="4"/>
  <c r="N1568" i="4"/>
  <c r="N1580" i="4"/>
  <c r="N1592" i="4"/>
  <c r="N1604" i="4"/>
  <c r="N1616" i="4"/>
  <c r="N1628" i="4"/>
  <c r="N1640" i="4"/>
  <c r="N1652" i="4"/>
  <c r="N1664" i="4"/>
  <c r="N1676" i="4"/>
  <c r="N1688" i="4"/>
  <c r="N1700" i="4"/>
  <c r="N1712" i="4"/>
  <c r="N1724" i="4"/>
  <c r="N1736" i="4"/>
  <c r="N1748" i="4"/>
  <c r="N1760" i="4"/>
  <c r="N1772" i="4"/>
  <c r="N1784" i="4"/>
  <c r="N1796" i="4"/>
  <c r="N1808" i="4"/>
  <c r="N1820" i="4"/>
  <c r="N1832" i="4"/>
  <c r="N1844" i="4"/>
  <c r="N1856" i="4"/>
  <c r="N1868" i="4"/>
  <c r="N1880" i="4"/>
  <c r="N1892" i="4"/>
  <c r="N1904" i="4"/>
  <c r="N1916" i="4"/>
  <c r="N1928" i="4"/>
  <c r="N1940" i="4"/>
  <c r="N1952" i="4"/>
  <c r="N1964" i="4"/>
  <c r="N1976" i="4"/>
  <c r="N1988" i="4"/>
  <c r="N2000" i="4"/>
  <c r="N2012" i="4"/>
  <c r="N2024" i="4"/>
  <c r="N2036" i="4"/>
  <c r="N2048" i="4"/>
  <c r="N2060" i="4"/>
  <c r="N2072" i="4"/>
  <c r="N2084" i="4"/>
  <c r="N2096" i="4"/>
  <c r="N2108" i="4"/>
  <c r="N2120" i="4"/>
  <c r="N2132" i="4"/>
  <c r="N2144" i="4"/>
  <c r="N2156" i="4"/>
  <c r="N2168" i="4"/>
  <c r="N2180" i="4"/>
  <c r="N2192" i="4"/>
  <c r="N2204" i="4"/>
  <c r="N2216" i="4"/>
  <c r="N2228" i="4"/>
  <c r="N2240" i="4"/>
  <c r="N2252" i="4"/>
  <c r="N2264" i="4"/>
  <c r="N2276" i="4"/>
  <c r="N2288" i="4"/>
  <c r="N2300" i="4"/>
  <c r="N2312" i="4"/>
  <c r="N2324" i="4"/>
  <c r="N2336" i="4"/>
  <c r="N2348" i="4"/>
  <c r="N2360" i="4"/>
  <c r="N2372" i="4"/>
  <c r="N2384" i="4"/>
  <c r="N2396" i="4"/>
  <c r="N2408" i="4"/>
  <c r="N2420" i="4"/>
  <c r="N2432" i="4"/>
  <c r="N2444" i="4"/>
  <c r="N2456" i="4"/>
  <c r="N2468" i="4"/>
  <c r="N2480" i="4"/>
  <c r="N2492" i="4"/>
  <c r="N2504" i="4"/>
  <c r="N2516" i="4"/>
  <c r="N2528" i="4"/>
  <c r="N2540" i="4"/>
  <c r="N2552" i="4"/>
  <c r="N2564" i="4"/>
  <c r="N2576" i="4"/>
  <c r="N2588" i="4"/>
  <c r="N2600" i="4"/>
  <c r="N2612" i="4"/>
  <c r="N2624" i="4"/>
  <c r="N2636" i="4"/>
  <c r="N2648" i="4"/>
  <c r="N2660" i="4"/>
  <c r="N2672" i="4"/>
  <c r="N2684" i="4"/>
  <c r="N2696" i="4"/>
  <c r="N2708" i="4"/>
  <c r="N2720" i="4"/>
  <c r="N2732" i="4"/>
  <c r="N2744" i="4"/>
  <c r="N2756" i="4"/>
  <c r="N2768" i="4"/>
  <c r="N2780" i="4"/>
  <c r="N2792" i="4"/>
  <c r="N2804" i="4"/>
  <c r="N2816" i="4"/>
  <c r="N2828" i="4"/>
  <c r="N2840" i="4"/>
  <c r="N2852" i="4"/>
  <c r="N2864" i="4"/>
  <c r="N2876" i="4"/>
  <c r="N2888" i="4"/>
  <c r="N2900" i="4"/>
  <c r="N2912" i="4"/>
  <c r="N2924" i="4"/>
  <c r="N2936" i="4"/>
  <c r="N2948" i="4"/>
  <c r="N2960" i="4"/>
  <c r="N2972" i="4"/>
  <c r="N21" i="4"/>
  <c r="N33" i="4"/>
  <c r="N45" i="4"/>
  <c r="N57" i="4"/>
  <c r="N69" i="4"/>
  <c r="N81" i="4"/>
  <c r="N93" i="4"/>
  <c r="N105" i="4"/>
  <c r="N117" i="4"/>
  <c r="N129" i="4"/>
  <c r="N141" i="4"/>
  <c r="N153" i="4"/>
  <c r="N165" i="4"/>
  <c r="N177" i="4"/>
  <c r="N189" i="4"/>
  <c r="N201" i="4"/>
  <c r="N213" i="4"/>
  <c r="N225" i="4"/>
  <c r="N237" i="4"/>
  <c r="N249" i="4"/>
  <c r="N261" i="4"/>
  <c r="N273" i="4"/>
  <c r="N285" i="4"/>
  <c r="N297" i="4"/>
  <c r="N309" i="4"/>
  <c r="N321" i="4"/>
  <c r="N333" i="4"/>
  <c r="N345" i="4"/>
  <c r="N357" i="4"/>
  <c r="N369" i="4"/>
  <c r="N381" i="4"/>
  <c r="N393" i="4"/>
  <c r="N405" i="4"/>
  <c r="N417" i="4"/>
  <c r="N429" i="4"/>
  <c r="N441" i="4"/>
  <c r="N453" i="4"/>
  <c r="N465" i="4"/>
  <c r="N477" i="4"/>
  <c r="N489" i="4"/>
  <c r="N501" i="4"/>
  <c r="N513" i="4"/>
  <c r="N525" i="4"/>
  <c r="N537" i="4"/>
  <c r="N549" i="4"/>
  <c r="N561" i="4"/>
  <c r="N573" i="4"/>
  <c r="N585" i="4"/>
  <c r="N597" i="4"/>
  <c r="N609" i="4"/>
  <c r="N621" i="4"/>
  <c r="N633" i="4"/>
  <c r="N645" i="4"/>
  <c r="N657" i="4"/>
  <c r="N669" i="4"/>
  <c r="N681" i="4"/>
  <c r="N693" i="4"/>
  <c r="N705" i="4"/>
  <c r="N717" i="4"/>
  <c r="N729" i="4"/>
  <c r="N741" i="4"/>
  <c r="N753" i="4"/>
  <c r="N765" i="4"/>
  <c r="N777" i="4"/>
  <c r="N789" i="4"/>
  <c r="N801" i="4"/>
  <c r="N813" i="4"/>
  <c r="N825" i="4"/>
  <c r="N837" i="4"/>
  <c r="N849" i="4"/>
  <c r="N861" i="4"/>
  <c r="N873" i="4"/>
  <c r="N885" i="4"/>
  <c r="N897" i="4"/>
  <c r="N909" i="4"/>
  <c r="N921" i="4"/>
  <c r="N933" i="4"/>
  <c r="N945" i="4"/>
  <c r="N957" i="4"/>
  <c r="N969" i="4"/>
  <c r="N981" i="4"/>
  <c r="N993" i="4"/>
  <c r="N1005" i="4"/>
  <c r="N1017" i="4"/>
  <c r="N1029" i="4"/>
  <c r="N1041" i="4"/>
  <c r="N1053" i="4"/>
  <c r="N1065" i="4"/>
  <c r="N1077" i="4"/>
  <c r="N1089" i="4"/>
  <c r="N1101" i="4"/>
  <c r="N1113" i="4"/>
  <c r="N1125" i="4"/>
  <c r="N1137" i="4"/>
  <c r="N1149" i="4"/>
  <c r="N1161" i="4"/>
  <c r="N1173" i="4"/>
  <c r="N1185" i="4"/>
  <c r="N1197" i="4"/>
  <c r="N1209" i="4"/>
  <c r="N1221" i="4"/>
  <c r="N1233" i="4"/>
  <c r="N1245" i="4"/>
  <c r="N1257" i="4"/>
  <c r="N1269" i="4"/>
  <c r="N1281" i="4"/>
  <c r="N1293" i="4"/>
  <c r="N1305" i="4"/>
  <c r="N1317" i="4"/>
  <c r="N1329" i="4"/>
  <c r="N1341" i="4"/>
  <c r="N1353" i="4"/>
  <c r="N1365" i="4"/>
  <c r="N1377" i="4"/>
  <c r="N1389" i="4"/>
  <c r="N1401" i="4"/>
  <c r="N1413" i="4"/>
  <c r="N1425" i="4"/>
  <c r="N1437" i="4"/>
  <c r="N1449" i="4"/>
  <c r="N1461" i="4"/>
  <c r="N1473" i="4"/>
  <c r="N1485" i="4"/>
  <c r="N1497" i="4"/>
  <c r="N1509" i="4"/>
  <c r="N1521" i="4"/>
  <c r="N1533" i="4"/>
  <c r="N1545" i="4"/>
  <c r="N1557" i="4"/>
  <c r="N1569" i="4"/>
  <c r="N1581" i="4"/>
  <c r="N1593" i="4"/>
  <c r="N1605" i="4"/>
  <c r="N1617" i="4"/>
  <c r="N1629" i="4"/>
  <c r="N1641" i="4"/>
  <c r="N1653" i="4"/>
  <c r="N1665" i="4"/>
  <c r="N1677" i="4"/>
  <c r="N1689" i="4"/>
  <c r="N1701" i="4"/>
  <c r="N1713" i="4"/>
  <c r="N1725" i="4"/>
  <c r="N1737" i="4"/>
  <c r="N1749" i="4"/>
  <c r="N1761" i="4"/>
  <c r="N1773" i="4"/>
  <c r="N1785" i="4"/>
  <c r="N1797" i="4"/>
  <c r="N1809" i="4"/>
  <c r="N1821" i="4"/>
  <c r="N1833" i="4"/>
  <c r="N1845" i="4"/>
  <c r="N1857" i="4"/>
  <c r="N1869" i="4"/>
  <c r="N1881" i="4"/>
  <c r="N1893" i="4"/>
  <c r="N1905" i="4"/>
  <c r="N1917" i="4"/>
  <c r="N1929" i="4"/>
  <c r="N1941" i="4"/>
  <c r="N1953" i="4"/>
  <c r="N1965" i="4"/>
  <c r="N1977" i="4"/>
  <c r="N1989" i="4"/>
  <c r="N2001" i="4"/>
  <c r="N2013" i="4"/>
  <c r="N2025" i="4"/>
  <c r="N2037" i="4"/>
  <c r="N2049" i="4"/>
  <c r="N2061" i="4"/>
  <c r="N2073" i="4"/>
  <c r="N2085" i="4"/>
  <c r="N2097" i="4"/>
  <c r="N2109" i="4"/>
  <c r="N2121" i="4"/>
  <c r="N2133" i="4"/>
  <c r="N2145" i="4"/>
  <c r="N2157" i="4"/>
  <c r="N2169" i="4"/>
  <c r="N2181" i="4"/>
  <c r="N2193" i="4"/>
  <c r="N2205" i="4"/>
  <c r="N2217" i="4"/>
  <c r="N2229" i="4"/>
  <c r="N2241" i="4"/>
  <c r="N2253" i="4"/>
  <c r="N2265" i="4"/>
  <c r="N2277" i="4"/>
  <c r="N2289" i="4"/>
  <c r="N2301" i="4"/>
  <c r="N2313" i="4"/>
  <c r="N2325" i="4"/>
  <c r="N2337" i="4"/>
  <c r="N2349" i="4"/>
  <c r="N2361" i="4"/>
  <c r="N2373" i="4"/>
  <c r="N2385" i="4"/>
  <c r="N2397" i="4"/>
  <c r="N2409" i="4"/>
  <c r="N2421" i="4"/>
  <c r="N2433" i="4"/>
  <c r="N2445" i="4"/>
  <c r="N2457" i="4"/>
  <c r="N2469" i="4"/>
  <c r="N2481" i="4"/>
  <c r="N2493" i="4"/>
  <c r="N2505" i="4"/>
  <c r="N2517" i="4"/>
  <c r="N2529" i="4"/>
  <c r="N2541" i="4"/>
  <c r="N2553" i="4"/>
  <c r="N2565" i="4"/>
  <c r="N2577" i="4"/>
  <c r="N2589" i="4"/>
  <c r="N2601" i="4"/>
  <c r="N2613" i="4"/>
  <c r="N2625" i="4"/>
  <c r="N2637" i="4"/>
  <c r="N2649" i="4"/>
  <c r="N2661" i="4"/>
  <c r="N2673" i="4"/>
  <c r="N2685" i="4"/>
  <c r="N2697" i="4"/>
  <c r="N2709" i="4"/>
  <c r="N2721" i="4"/>
  <c r="N2733" i="4"/>
  <c r="N2745" i="4"/>
  <c r="N2757" i="4"/>
  <c r="N2769" i="4"/>
  <c r="N2781" i="4"/>
  <c r="N2793" i="4"/>
  <c r="N2805" i="4"/>
  <c r="N2817" i="4"/>
  <c r="N2829" i="4"/>
  <c r="N2841" i="4"/>
  <c r="N2853" i="4"/>
  <c r="N2865" i="4"/>
  <c r="N2877" i="4"/>
  <c r="N2889" i="4"/>
  <c r="N2901" i="4"/>
  <c r="N2913" i="4"/>
  <c r="N2925" i="4"/>
  <c r="N2937" i="4"/>
  <c r="N2949" i="4"/>
  <c r="N2961" i="4"/>
  <c r="N2973" i="4"/>
  <c r="N22" i="4"/>
  <c r="N34" i="4"/>
  <c r="N46" i="4"/>
  <c r="N58" i="4"/>
  <c r="N70" i="4"/>
  <c r="N82" i="4"/>
  <c r="N94" i="4"/>
  <c r="N106" i="4"/>
  <c r="N118" i="4"/>
  <c r="N130" i="4"/>
  <c r="N142" i="4"/>
  <c r="N154" i="4"/>
  <c r="N166" i="4"/>
  <c r="N178" i="4"/>
  <c r="N190" i="4"/>
  <c r="N202" i="4"/>
  <c r="N214" i="4"/>
  <c r="N226" i="4"/>
  <c r="N238" i="4"/>
  <c r="N250" i="4"/>
  <c r="N262" i="4"/>
  <c r="N274" i="4"/>
  <c r="N286" i="4"/>
  <c r="N298" i="4"/>
  <c r="N310" i="4"/>
  <c r="N322" i="4"/>
  <c r="N334" i="4"/>
  <c r="N346" i="4"/>
  <c r="N358" i="4"/>
  <c r="N370" i="4"/>
  <c r="N382" i="4"/>
  <c r="N394" i="4"/>
  <c r="N406" i="4"/>
  <c r="N418" i="4"/>
  <c r="N430" i="4"/>
  <c r="N442" i="4"/>
  <c r="N454" i="4"/>
  <c r="N466" i="4"/>
  <c r="N478" i="4"/>
  <c r="N490" i="4"/>
  <c r="N502" i="4"/>
  <c r="N514" i="4"/>
  <c r="N526" i="4"/>
  <c r="N538" i="4"/>
  <c r="N550" i="4"/>
  <c r="N562" i="4"/>
  <c r="N574" i="4"/>
  <c r="N586" i="4"/>
  <c r="N598" i="4"/>
  <c r="N610" i="4"/>
  <c r="N622" i="4"/>
  <c r="N634" i="4"/>
  <c r="N646" i="4"/>
  <c r="N658" i="4"/>
  <c r="N670" i="4"/>
  <c r="N682" i="4"/>
  <c r="N694" i="4"/>
  <c r="N706" i="4"/>
  <c r="N718" i="4"/>
  <c r="N730" i="4"/>
  <c r="N742" i="4"/>
  <c r="N754" i="4"/>
  <c r="N766" i="4"/>
  <c r="N778" i="4"/>
  <c r="N790" i="4"/>
  <c r="N802" i="4"/>
  <c r="N814" i="4"/>
  <c r="N826" i="4"/>
  <c r="N838" i="4"/>
  <c r="N850" i="4"/>
  <c r="N862" i="4"/>
  <c r="N874" i="4"/>
  <c r="N886" i="4"/>
  <c r="N898" i="4"/>
  <c r="N910" i="4"/>
  <c r="N922" i="4"/>
  <c r="N934" i="4"/>
  <c r="N946" i="4"/>
  <c r="N958" i="4"/>
  <c r="N970" i="4"/>
  <c r="N982" i="4"/>
  <c r="N994" i="4"/>
  <c r="N1006" i="4"/>
  <c r="N1018" i="4"/>
  <c r="N1030" i="4"/>
  <c r="N1042" i="4"/>
  <c r="N1054" i="4"/>
  <c r="N1066" i="4"/>
  <c r="N1078" i="4"/>
  <c r="N1090" i="4"/>
  <c r="N1102" i="4"/>
  <c r="N1114" i="4"/>
  <c r="N1126" i="4"/>
  <c r="N1138" i="4"/>
  <c r="N1150" i="4"/>
  <c r="N1162" i="4"/>
  <c r="N1174" i="4"/>
  <c r="N1186" i="4"/>
  <c r="N1198" i="4"/>
  <c r="N1210" i="4"/>
  <c r="N1222" i="4"/>
  <c r="N1234" i="4"/>
  <c r="N1246" i="4"/>
  <c r="N1258" i="4"/>
  <c r="N1270" i="4"/>
  <c r="N1282" i="4"/>
  <c r="N1294" i="4"/>
  <c r="N1306" i="4"/>
  <c r="N1318" i="4"/>
  <c r="N1330" i="4"/>
  <c r="N1342" i="4"/>
  <c r="N1354" i="4"/>
  <c r="N1366" i="4"/>
  <c r="N1378" i="4"/>
  <c r="N1390" i="4"/>
  <c r="N1402" i="4"/>
  <c r="N1414" i="4"/>
  <c r="N1426" i="4"/>
  <c r="N1438" i="4"/>
  <c r="N1450" i="4"/>
  <c r="N1462" i="4"/>
  <c r="N1474" i="4"/>
  <c r="N1486" i="4"/>
  <c r="N1498" i="4"/>
  <c r="N1510" i="4"/>
  <c r="N1522" i="4"/>
  <c r="N1534" i="4"/>
  <c r="N1546" i="4"/>
  <c r="N1558" i="4"/>
  <c r="N1570" i="4"/>
  <c r="N1582" i="4"/>
  <c r="N1594" i="4"/>
  <c r="N1606" i="4"/>
  <c r="N1618" i="4"/>
  <c r="N1630" i="4"/>
  <c r="N1642" i="4"/>
  <c r="N1654" i="4"/>
  <c r="N1666" i="4"/>
  <c r="N1678" i="4"/>
  <c r="N1690" i="4"/>
  <c r="N1702" i="4"/>
  <c r="N1714" i="4"/>
  <c r="N1726" i="4"/>
  <c r="N1738" i="4"/>
  <c r="N1750" i="4"/>
  <c r="N1762" i="4"/>
  <c r="N1774" i="4"/>
  <c r="N1786" i="4"/>
  <c r="N1798" i="4"/>
  <c r="N1810" i="4"/>
  <c r="N1822" i="4"/>
  <c r="N1834" i="4"/>
  <c r="N1846" i="4"/>
  <c r="N1858" i="4"/>
  <c r="N1870" i="4"/>
  <c r="N1882" i="4"/>
  <c r="N1894" i="4"/>
  <c r="N1906" i="4"/>
  <c r="N1918" i="4"/>
  <c r="N1930" i="4"/>
  <c r="N1942" i="4"/>
  <c r="N1954" i="4"/>
  <c r="N1966" i="4"/>
  <c r="N1978" i="4"/>
  <c r="N1990" i="4"/>
  <c r="N2002" i="4"/>
  <c r="N2014" i="4"/>
  <c r="N2026" i="4"/>
  <c r="N2038" i="4"/>
  <c r="N2050" i="4"/>
  <c r="N2062" i="4"/>
  <c r="N2074" i="4"/>
  <c r="N2086" i="4"/>
  <c r="N2098" i="4"/>
  <c r="N2110" i="4"/>
  <c r="N2122" i="4"/>
  <c r="N2134" i="4"/>
  <c r="N2146" i="4"/>
  <c r="N2158" i="4"/>
  <c r="N2170" i="4"/>
  <c r="N2182" i="4"/>
  <c r="N2194" i="4"/>
  <c r="N2206" i="4"/>
  <c r="N2218" i="4"/>
  <c r="N2230" i="4"/>
  <c r="N2242" i="4"/>
  <c r="N2254" i="4"/>
  <c r="N2266" i="4"/>
  <c r="N2278" i="4"/>
  <c r="N2290" i="4"/>
  <c r="N2302" i="4"/>
  <c r="N2314" i="4"/>
  <c r="N2326" i="4"/>
  <c r="N2338" i="4"/>
  <c r="N2350" i="4"/>
  <c r="N2362" i="4"/>
  <c r="N2374" i="4"/>
  <c r="N2386" i="4"/>
  <c r="N2398" i="4"/>
  <c r="N2410" i="4"/>
  <c r="N2422" i="4"/>
  <c r="N2434" i="4"/>
  <c r="N2446" i="4"/>
  <c r="N2458" i="4"/>
  <c r="N2470" i="4"/>
  <c r="N2482" i="4"/>
  <c r="N2494" i="4"/>
  <c r="N2506" i="4"/>
  <c r="N2518" i="4"/>
  <c r="N2530" i="4"/>
  <c r="N2542" i="4"/>
  <c r="N2554" i="4"/>
  <c r="N2566" i="4"/>
  <c r="N2578" i="4"/>
  <c r="N2590" i="4"/>
  <c r="N2602" i="4"/>
  <c r="N2614" i="4"/>
  <c r="N2626" i="4"/>
  <c r="N2638" i="4"/>
  <c r="N2650" i="4"/>
  <c r="N2662" i="4"/>
  <c r="N2674" i="4"/>
  <c r="N2686" i="4"/>
  <c r="N2698" i="4"/>
  <c r="N2710" i="4"/>
  <c r="N2722" i="4"/>
  <c r="N2734" i="4"/>
  <c r="N2746" i="4"/>
  <c r="N2758" i="4"/>
  <c r="N2770" i="4"/>
  <c r="N2782" i="4"/>
  <c r="N2794" i="4"/>
  <c r="N2806" i="4"/>
  <c r="N2818" i="4"/>
  <c r="N2830" i="4"/>
  <c r="N2842" i="4"/>
  <c r="N2854" i="4"/>
  <c r="N2866" i="4"/>
  <c r="N2878" i="4"/>
  <c r="N2890" i="4"/>
  <c r="N2902" i="4"/>
  <c r="N2914" i="4"/>
  <c r="N2926" i="4"/>
  <c r="N2938" i="4"/>
  <c r="N2950" i="4"/>
  <c r="N2962" i="4"/>
  <c r="N2974" i="4"/>
  <c r="N23" i="4"/>
  <c r="N35" i="4"/>
  <c r="N47" i="4"/>
  <c r="N59" i="4"/>
  <c r="N71" i="4"/>
  <c r="N83" i="4"/>
  <c r="N95" i="4"/>
  <c r="N107" i="4"/>
  <c r="N119" i="4"/>
  <c r="N131" i="4"/>
  <c r="N143" i="4"/>
  <c r="N155" i="4"/>
  <c r="N167" i="4"/>
  <c r="N179" i="4"/>
  <c r="N191" i="4"/>
  <c r="N203" i="4"/>
  <c r="N215" i="4"/>
  <c r="N227" i="4"/>
  <c r="N239" i="4"/>
  <c r="N251" i="4"/>
  <c r="N263" i="4"/>
  <c r="N275" i="4"/>
  <c r="N287" i="4"/>
  <c r="N299" i="4"/>
  <c r="N311" i="4"/>
  <c r="N323" i="4"/>
  <c r="N335" i="4"/>
  <c r="N347" i="4"/>
  <c r="N359" i="4"/>
  <c r="N371" i="4"/>
  <c r="N383" i="4"/>
  <c r="N395" i="4"/>
  <c r="N407" i="4"/>
  <c r="N419" i="4"/>
  <c r="N431" i="4"/>
  <c r="N443" i="4"/>
  <c r="N455" i="4"/>
  <c r="N467" i="4"/>
  <c r="N479" i="4"/>
  <c r="N491" i="4"/>
  <c r="N503" i="4"/>
  <c r="N515" i="4"/>
  <c r="N527" i="4"/>
  <c r="N539" i="4"/>
  <c r="N551" i="4"/>
  <c r="N563" i="4"/>
  <c r="N575" i="4"/>
  <c r="N587" i="4"/>
  <c r="N599" i="4"/>
  <c r="N611" i="4"/>
  <c r="N623" i="4"/>
  <c r="N635" i="4"/>
  <c r="N647" i="4"/>
  <c r="N659" i="4"/>
  <c r="N671" i="4"/>
  <c r="N683" i="4"/>
  <c r="N695" i="4"/>
  <c r="N707" i="4"/>
  <c r="N719" i="4"/>
  <c r="N731" i="4"/>
  <c r="N743" i="4"/>
  <c r="N755" i="4"/>
  <c r="N767" i="4"/>
  <c r="N779" i="4"/>
  <c r="N791" i="4"/>
  <c r="N803" i="4"/>
  <c r="N815" i="4"/>
  <c r="N827" i="4"/>
  <c r="N839" i="4"/>
  <c r="N851" i="4"/>
  <c r="N863" i="4"/>
  <c r="N875" i="4"/>
  <c r="N887" i="4"/>
  <c r="N899" i="4"/>
  <c r="N911" i="4"/>
  <c r="N923" i="4"/>
  <c r="N935" i="4"/>
  <c r="N947" i="4"/>
  <c r="N959" i="4"/>
  <c r="N971" i="4"/>
  <c r="N983" i="4"/>
  <c r="N995" i="4"/>
  <c r="N1007" i="4"/>
  <c r="N1019" i="4"/>
  <c r="N1031" i="4"/>
  <c r="N1043" i="4"/>
  <c r="N1055" i="4"/>
  <c r="N1067" i="4"/>
  <c r="N1079" i="4"/>
  <c r="N1091" i="4"/>
  <c r="N1103" i="4"/>
  <c r="N1115" i="4"/>
  <c r="N1127" i="4"/>
  <c r="N1139" i="4"/>
  <c r="N1151" i="4"/>
  <c r="N1163" i="4"/>
  <c r="N1175" i="4"/>
  <c r="N1187" i="4"/>
  <c r="N1199" i="4"/>
  <c r="N1211" i="4"/>
  <c r="N1223" i="4"/>
  <c r="N1235" i="4"/>
  <c r="N1247" i="4"/>
  <c r="N1259" i="4"/>
  <c r="N1271" i="4"/>
  <c r="N1283" i="4"/>
  <c r="N1295" i="4"/>
  <c r="N1307" i="4"/>
  <c r="N1319" i="4"/>
  <c r="N1331" i="4"/>
  <c r="N1343" i="4"/>
  <c r="N1355" i="4"/>
  <c r="N1367" i="4"/>
  <c r="N1379" i="4"/>
  <c r="N1391" i="4"/>
  <c r="N1403" i="4"/>
  <c r="N1415" i="4"/>
  <c r="N1427" i="4"/>
  <c r="N1439" i="4"/>
  <c r="N1451" i="4"/>
  <c r="N1463" i="4"/>
  <c r="N1475" i="4"/>
  <c r="N1487" i="4"/>
  <c r="N1499" i="4"/>
  <c r="N1511" i="4"/>
  <c r="N1523" i="4"/>
  <c r="N1535" i="4"/>
  <c r="N1547" i="4"/>
  <c r="N1559" i="4"/>
  <c r="N1571" i="4"/>
  <c r="N1583" i="4"/>
  <c r="N1595" i="4"/>
  <c r="N1607" i="4"/>
  <c r="N1619" i="4"/>
  <c r="N1631" i="4"/>
  <c r="N1643" i="4"/>
  <c r="N1655" i="4"/>
  <c r="N1667" i="4"/>
  <c r="N1679" i="4"/>
  <c r="N1691" i="4"/>
  <c r="N1703" i="4"/>
  <c r="N1715" i="4"/>
  <c r="N1727" i="4"/>
  <c r="N1739" i="4"/>
  <c r="N1751" i="4"/>
  <c r="N1763" i="4"/>
  <c r="N1775" i="4"/>
  <c r="N1787" i="4"/>
  <c r="N1799" i="4"/>
  <c r="N1811" i="4"/>
  <c r="N1823" i="4"/>
  <c r="N1835" i="4"/>
  <c r="N1847" i="4"/>
  <c r="N1859" i="4"/>
  <c r="N1871" i="4"/>
  <c r="N1883" i="4"/>
  <c r="N1895" i="4"/>
  <c r="N1907" i="4"/>
  <c r="N1919" i="4"/>
  <c r="N1931" i="4"/>
  <c r="N1943" i="4"/>
  <c r="N1955" i="4"/>
  <c r="N1967" i="4"/>
  <c r="N1979" i="4"/>
  <c r="N1991" i="4"/>
  <c r="N2003" i="4"/>
  <c r="N2015" i="4"/>
  <c r="N2027" i="4"/>
  <c r="N2039" i="4"/>
  <c r="N2051" i="4"/>
  <c r="N2063" i="4"/>
  <c r="N2075" i="4"/>
  <c r="N2087" i="4"/>
  <c r="N2099" i="4"/>
  <c r="N2111" i="4"/>
  <c r="N2123" i="4"/>
  <c r="N2135" i="4"/>
  <c r="N2147" i="4"/>
  <c r="N2159" i="4"/>
  <c r="N2171" i="4"/>
  <c r="N2183" i="4"/>
  <c r="N2195" i="4"/>
  <c r="N2207" i="4"/>
  <c r="N2219" i="4"/>
  <c r="N2231" i="4"/>
  <c r="N2243" i="4"/>
  <c r="N2255" i="4"/>
  <c r="N2267" i="4"/>
  <c r="N2279" i="4"/>
  <c r="N2291" i="4"/>
  <c r="N2303" i="4"/>
  <c r="N2315" i="4"/>
  <c r="N2327" i="4"/>
  <c r="N2339" i="4"/>
  <c r="N2351" i="4"/>
  <c r="N2363" i="4"/>
  <c r="N2375" i="4"/>
  <c r="N2387" i="4"/>
  <c r="N2399" i="4"/>
  <c r="N2411" i="4"/>
  <c r="N2423" i="4"/>
  <c r="N2435" i="4"/>
  <c r="N2447" i="4"/>
  <c r="N2459" i="4"/>
  <c r="N2471" i="4"/>
  <c r="N2483" i="4"/>
  <c r="N2495" i="4"/>
  <c r="N2507" i="4"/>
  <c r="N2519" i="4"/>
  <c r="N2531" i="4"/>
  <c r="N2543" i="4"/>
  <c r="N2555" i="4"/>
  <c r="N2567" i="4"/>
  <c r="N2579" i="4"/>
  <c r="N2591" i="4"/>
  <c r="N2603" i="4"/>
  <c r="N2615" i="4"/>
  <c r="N2627" i="4"/>
  <c r="N2639" i="4"/>
  <c r="N2651" i="4"/>
  <c r="N2663" i="4"/>
  <c r="N2675" i="4"/>
  <c r="N2687" i="4"/>
  <c r="N2699" i="4"/>
  <c r="N2711" i="4"/>
  <c r="N2723" i="4"/>
  <c r="N2735" i="4"/>
  <c r="N2747" i="4"/>
  <c r="N2759" i="4"/>
  <c r="N2771" i="4"/>
  <c r="N2783" i="4"/>
  <c r="N2795" i="4"/>
  <c r="N2807" i="4"/>
  <c r="N2819" i="4"/>
  <c r="N2831" i="4"/>
  <c r="N2843" i="4"/>
  <c r="N2855" i="4"/>
  <c r="N2867" i="4"/>
  <c r="N2879" i="4"/>
  <c r="N2891" i="4"/>
  <c r="N2903" i="4"/>
  <c r="N2915" i="4"/>
  <c r="N2927" i="4"/>
  <c r="N2939" i="4"/>
  <c r="N2951" i="4"/>
  <c r="N2963" i="4"/>
  <c r="N2975" i="4"/>
  <c r="N24" i="4"/>
  <c r="N36" i="4"/>
  <c r="N48" i="4"/>
  <c r="N60" i="4"/>
  <c r="N72" i="4"/>
  <c r="N84" i="4"/>
  <c r="N96" i="4"/>
  <c r="N108" i="4"/>
  <c r="N120" i="4"/>
  <c r="N132" i="4"/>
  <c r="N144" i="4"/>
  <c r="N156" i="4"/>
  <c r="N168" i="4"/>
  <c r="N180" i="4"/>
  <c r="N192" i="4"/>
  <c r="N204" i="4"/>
  <c r="N216" i="4"/>
  <c r="N228" i="4"/>
  <c r="N240" i="4"/>
  <c r="N252" i="4"/>
  <c r="N264" i="4"/>
  <c r="N276" i="4"/>
  <c r="N288" i="4"/>
  <c r="N300" i="4"/>
  <c r="N312" i="4"/>
  <c r="N324" i="4"/>
  <c r="N336" i="4"/>
  <c r="N348" i="4"/>
  <c r="N360" i="4"/>
  <c r="N372" i="4"/>
  <c r="N384" i="4"/>
  <c r="N396" i="4"/>
  <c r="N408" i="4"/>
  <c r="N420" i="4"/>
  <c r="N432" i="4"/>
  <c r="N444" i="4"/>
  <c r="N456" i="4"/>
  <c r="N468" i="4"/>
  <c r="N480" i="4"/>
  <c r="N492" i="4"/>
  <c r="N504" i="4"/>
  <c r="N516" i="4"/>
  <c r="N528" i="4"/>
  <c r="N540" i="4"/>
  <c r="N552" i="4"/>
  <c r="N564" i="4"/>
  <c r="N576" i="4"/>
  <c r="N588" i="4"/>
  <c r="N600" i="4"/>
  <c r="N612" i="4"/>
  <c r="N624" i="4"/>
  <c r="N636" i="4"/>
  <c r="N648" i="4"/>
  <c r="N660" i="4"/>
  <c r="N672" i="4"/>
  <c r="N684" i="4"/>
  <c r="N696" i="4"/>
  <c r="N708" i="4"/>
  <c r="N720" i="4"/>
  <c r="N732" i="4"/>
  <c r="N744" i="4"/>
  <c r="N756" i="4"/>
  <c r="N768" i="4"/>
  <c r="N780" i="4"/>
  <c r="N792" i="4"/>
  <c r="N804" i="4"/>
  <c r="N816" i="4"/>
  <c r="N828" i="4"/>
  <c r="N840" i="4"/>
  <c r="N852" i="4"/>
  <c r="N864" i="4"/>
  <c r="N876" i="4"/>
  <c r="N888" i="4"/>
  <c r="N900" i="4"/>
  <c r="N912" i="4"/>
  <c r="N924" i="4"/>
  <c r="N936" i="4"/>
  <c r="N948" i="4"/>
  <c r="N960" i="4"/>
  <c r="N972" i="4"/>
  <c r="N984" i="4"/>
  <c r="N996" i="4"/>
  <c r="N1008" i="4"/>
  <c r="N1020" i="4"/>
  <c r="N1032" i="4"/>
  <c r="N1044" i="4"/>
  <c r="N1056" i="4"/>
  <c r="N1068" i="4"/>
  <c r="N1080" i="4"/>
  <c r="N1092" i="4"/>
  <c r="N1104" i="4"/>
  <c r="N1116" i="4"/>
  <c r="N1128" i="4"/>
  <c r="N1140" i="4"/>
  <c r="N1152" i="4"/>
  <c r="N1164" i="4"/>
  <c r="N1176" i="4"/>
  <c r="N1188" i="4"/>
  <c r="N1200" i="4"/>
  <c r="N1212" i="4"/>
  <c r="N1224" i="4"/>
  <c r="N1236" i="4"/>
  <c r="N1248" i="4"/>
  <c r="N1260" i="4"/>
  <c r="N1272" i="4"/>
  <c r="N1284" i="4"/>
  <c r="N1296" i="4"/>
  <c r="N1308" i="4"/>
  <c r="N1320" i="4"/>
  <c r="N1332" i="4"/>
  <c r="N1344" i="4"/>
  <c r="N1356" i="4"/>
  <c r="N1368" i="4"/>
  <c r="N1380" i="4"/>
  <c r="N1392" i="4"/>
  <c r="N1404" i="4"/>
  <c r="N1416" i="4"/>
  <c r="N1428" i="4"/>
  <c r="N1440" i="4"/>
  <c r="N1452" i="4"/>
  <c r="N1464" i="4"/>
  <c r="N1476" i="4"/>
  <c r="N1488" i="4"/>
  <c r="N1500" i="4"/>
  <c r="N1512" i="4"/>
  <c r="N1524" i="4"/>
  <c r="N1536" i="4"/>
  <c r="N1548" i="4"/>
  <c r="N1560" i="4"/>
  <c r="N1572" i="4"/>
  <c r="N1584" i="4"/>
  <c r="N1596" i="4"/>
  <c r="N1608" i="4"/>
  <c r="N1620" i="4"/>
  <c r="N1632" i="4"/>
  <c r="N1644" i="4"/>
  <c r="N1656" i="4"/>
  <c r="N1668" i="4"/>
  <c r="N1680" i="4"/>
  <c r="N1692" i="4"/>
  <c r="N1704" i="4"/>
  <c r="N1716" i="4"/>
  <c r="N1728" i="4"/>
  <c r="N1740" i="4"/>
  <c r="N1752" i="4"/>
  <c r="N1764" i="4"/>
  <c r="N1776" i="4"/>
  <c r="N1788" i="4"/>
  <c r="N1800" i="4"/>
  <c r="N1812" i="4"/>
  <c r="N1824" i="4"/>
  <c r="N1836" i="4"/>
  <c r="N1848" i="4"/>
  <c r="N1860" i="4"/>
  <c r="N1872" i="4"/>
  <c r="N1884" i="4"/>
  <c r="N1896" i="4"/>
  <c r="N1908" i="4"/>
  <c r="N1920" i="4"/>
  <c r="N1932" i="4"/>
  <c r="N1944" i="4"/>
  <c r="N1956" i="4"/>
  <c r="N1968" i="4"/>
  <c r="N1980" i="4"/>
  <c r="N1992" i="4"/>
  <c r="N2004" i="4"/>
  <c r="N2016" i="4"/>
  <c r="N2028" i="4"/>
  <c r="N2040" i="4"/>
  <c r="N2052" i="4"/>
  <c r="N2064" i="4"/>
  <c r="N2076" i="4"/>
  <c r="N2088" i="4"/>
  <c r="N2100" i="4"/>
  <c r="N2112" i="4"/>
  <c r="N2124" i="4"/>
  <c r="N2136" i="4"/>
  <c r="N2148" i="4"/>
  <c r="N2160" i="4"/>
  <c r="N2172" i="4"/>
  <c r="N2184" i="4"/>
  <c r="N2196" i="4"/>
  <c r="N2208" i="4"/>
  <c r="N2220" i="4"/>
  <c r="N2232" i="4"/>
  <c r="N2244" i="4"/>
  <c r="N2256" i="4"/>
  <c r="N2268" i="4"/>
  <c r="N2280" i="4"/>
  <c r="N2292" i="4"/>
  <c r="N2304" i="4"/>
  <c r="N2316" i="4"/>
  <c r="N2328" i="4"/>
  <c r="N2340" i="4"/>
  <c r="N2352" i="4"/>
  <c r="N2364" i="4"/>
  <c r="N2376" i="4"/>
  <c r="N2388" i="4"/>
  <c r="N2400" i="4"/>
  <c r="N2412" i="4"/>
  <c r="N2424" i="4"/>
  <c r="N2436" i="4"/>
  <c r="N2448" i="4"/>
  <c r="N2460" i="4"/>
  <c r="N2472" i="4"/>
  <c r="N2484" i="4"/>
  <c r="N2496" i="4"/>
  <c r="N2508" i="4"/>
  <c r="N2520" i="4"/>
  <c r="N2532" i="4"/>
  <c r="N2544" i="4"/>
  <c r="N2556" i="4"/>
  <c r="N2568" i="4"/>
  <c r="N2580" i="4"/>
  <c r="N2592" i="4"/>
  <c r="N2604" i="4"/>
  <c r="N2616" i="4"/>
  <c r="N2628" i="4"/>
  <c r="N2640" i="4"/>
  <c r="N2652" i="4"/>
  <c r="N2664" i="4"/>
  <c r="N2676" i="4"/>
  <c r="N2688" i="4"/>
  <c r="N2700" i="4"/>
  <c r="N2712" i="4"/>
  <c r="N2724" i="4"/>
  <c r="N2736" i="4"/>
  <c r="N2748" i="4"/>
  <c r="N2760" i="4"/>
  <c r="N2772" i="4"/>
  <c r="N2784" i="4"/>
  <c r="N2796" i="4"/>
  <c r="N2808" i="4"/>
  <c r="N2820" i="4"/>
  <c r="N2832" i="4"/>
  <c r="N2844" i="4"/>
  <c r="N2856" i="4"/>
  <c r="N2868" i="4"/>
  <c r="N2880" i="4"/>
  <c r="N2892" i="4"/>
  <c r="N2904" i="4"/>
  <c r="N2916" i="4"/>
  <c r="N2928" i="4"/>
  <c r="N2940" i="4"/>
  <c r="N2952" i="4"/>
  <c r="N2964" i="4"/>
  <c r="N2976" i="4"/>
  <c r="N25" i="4"/>
  <c r="N37" i="4"/>
  <c r="N49" i="4"/>
  <c r="N61" i="4"/>
  <c r="N73" i="4"/>
  <c r="N85" i="4"/>
  <c r="N97" i="4"/>
  <c r="N109" i="4"/>
  <c r="N121" i="4"/>
  <c r="N133" i="4"/>
  <c r="N145" i="4"/>
  <c r="N157" i="4"/>
  <c r="N169" i="4"/>
  <c r="N181" i="4"/>
  <c r="N193" i="4"/>
  <c r="N205" i="4"/>
  <c r="N217" i="4"/>
  <c r="N229" i="4"/>
  <c r="N241" i="4"/>
  <c r="N253" i="4"/>
  <c r="N265" i="4"/>
  <c r="N277" i="4"/>
  <c r="N289" i="4"/>
  <c r="N301" i="4"/>
  <c r="N313" i="4"/>
  <c r="N325" i="4"/>
  <c r="N337" i="4"/>
  <c r="N349" i="4"/>
  <c r="N361" i="4"/>
  <c r="N373" i="4"/>
  <c r="N385" i="4"/>
  <c r="N397" i="4"/>
  <c r="N409" i="4"/>
  <c r="N421" i="4"/>
  <c r="N433" i="4"/>
  <c r="N445" i="4"/>
  <c r="N457" i="4"/>
  <c r="N469" i="4"/>
  <c r="N481" i="4"/>
  <c r="N493" i="4"/>
  <c r="N505" i="4"/>
  <c r="N517" i="4"/>
  <c r="N529" i="4"/>
  <c r="N541" i="4"/>
  <c r="N553" i="4"/>
  <c r="N565" i="4"/>
  <c r="N577" i="4"/>
  <c r="N589" i="4"/>
  <c r="N601" i="4"/>
  <c r="N613" i="4"/>
  <c r="N625" i="4"/>
  <c r="N637" i="4"/>
  <c r="N649" i="4"/>
  <c r="N661" i="4"/>
  <c r="N673" i="4"/>
  <c r="N685" i="4"/>
  <c r="N697" i="4"/>
  <c r="N709" i="4"/>
  <c r="N721" i="4"/>
  <c r="N733" i="4"/>
  <c r="N745" i="4"/>
  <c r="N757" i="4"/>
  <c r="N769" i="4"/>
  <c r="N781" i="4"/>
  <c r="N793" i="4"/>
  <c r="N805" i="4"/>
  <c r="N817" i="4"/>
  <c r="N829" i="4"/>
  <c r="N841" i="4"/>
  <c r="N853" i="4"/>
  <c r="N865" i="4"/>
  <c r="N877" i="4"/>
  <c r="N889" i="4"/>
  <c r="N901" i="4"/>
  <c r="N913" i="4"/>
  <c r="N925" i="4"/>
  <c r="N937" i="4"/>
  <c r="N949" i="4"/>
  <c r="N961" i="4"/>
  <c r="N973" i="4"/>
  <c r="N985" i="4"/>
  <c r="N997" i="4"/>
  <c r="N1009" i="4"/>
  <c r="N1021" i="4"/>
  <c r="N1033" i="4"/>
  <c r="N1045" i="4"/>
  <c r="N1057" i="4"/>
  <c r="N1069" i="4"/>
  <c r="N1081" i="4"/>
  <c r="N1093" i="4"/>
  <c r="N1105" i="4"/>
  <c r="N1117" i="4"/>
  <c r="N1129" i="4"/>
  <c r="N1141" i="4"/>
  <c r="N1153" i="4"/>
  <c r="N1165" i="4"/>
  <c r="N1177" i="4"/>
  <c r="N1189" i="4"/>
  <c r="N1201" i="4"/>
  <c r="N1213" i="4"/>
  <c r="N1225" i="4"/>
  <c r="N1237" i="4"/>
  <c r="N1249" i="4"/>
  <c r="N1261" i="4"/>
  <c r="N1273" i="4"/>
  <c r="N1285" i="4"/>
  <c r="N1297" i="4"/>
  <c r="N1309" i="4"/>
  <c r="N1321" i="4"/>
  <c r="N1333" i="4"/>
  <c r="N1345" i="4"/>
  <c r="N1357" i="4"/>
  <c r="N1369" i="4"/>
  <c r="N1381" i="4"/>
  <c r="N1393" i="4"/>
  <c r="N1405" i="4"/>
  <c r="N1417" i="4"/>
  <c r="N1429" i="4"/>
  <c r="N1441" i="4"/>
  <c r="N1453" i="4"/>
  <c r="N1465" i="4"/>
  <c r="N1477" i="4"/>
  <c r="N1489" i="4"/>
  <c r="N1501" i="4"/>
  <c r="N1513" i="4"/>
  <c r="N1525" i="4"/>
  <c r="N1537" i="4"/>
  <c r="N1549" i="4"/>
  <c r="N1561" i="4"/>
  <c r="N1573" i="4"/>
  <c r="N1585" i="4"/>
  <c r="N1597" i="4"/>
  <c r="N1609" i="4"/>
  <c r="N1621" i="4"/>
  <c r="N1633" i="4"/>
  <c r="N1645" i="4"/>
  <c r="N1657" i="4"/>
  <c r="N1669" i="4"/>
  <c r="N1681" i="4"/>
  <c r="N1693" i="4"/>
  <c r="N1705" i="4"/>
  <c r="N1717" i="4"/>
  <c r="N1729" i="4"/>
  <c r="N1741" i="4"/>
  <c r="N1753" i="4"/>
  <c r="N1765" i="4"/>
  <c r="N1777" i="4"/>
  <c r="N1789" i="4"/>
  <c r="N1801" i="4"/>
  <c r="N1813" i="4"/>
  <c r="N1825" i="4"/>
  <c r="N1837" i="4"/>
  <c r="N1849" i="4"/>
  <c r="N1861" i="4"/>
  <c r="N1873" i="4"/>
  <c r="N1885" i="4"/>
  <c r="N1897" i="4"/>
  <c r="N1909" i="4"/>
  <c r="N1921" i="4"/>
  <c r="N1933" i="4"/>
  <c r="N1945" i="4"/>
  <c r="N1957" i="4"/>
  <c r="N1969" i="4"/>
  <c r="N1981" i="4"/>
  <c r="N1993" i="4"/>
  <c r="N2005" i="4"/>
  <c r="N2017" i="4"/>
  <c r="N2029" i="4"/>
  <c r="N2041" i="4"/>
  <c r="N2053" i="4"/>
  <c r="N2065" i="4"/>
  <c r="N2077" i="4"/>
  <c r="N2089" i="4"/>
  <c r="N2101" i="4"/>
  <c r="N2113" i="4"/>
  <c r="N2125" i="4"/>
  <c r="N2137" i="4"/>
  <c r="N2149" i="4"/>
  <c r="N2161" i="4"/>
  <c r="N2173" i="4"/>
  <c r="N2185" i="4"/>
  <c r="N2197" i="4"/>
  <c r="N2209" i="4"/>
  <c r="N2221" i="4"/>
  <c r="N2233" i="4"/>
  <c r="N2245" i="4"/>
  <c r="N2257" i="4"/>
  <c r="N2269" i="4"/>
  <c r="N2281" i="4"/>
  <c r="N2293" i="4"/>
  <c r="N2305" i="4"/>
  <c r="N2317" i="4"/>
  <c r="N2329" i="4"/>
  <c r="N2341" i="4"/>
  <c r="N2353" i="4"/>
  <c r="N2365" i="4"/>
  <c r="N2377" i="4"/>
  <c r="N2389" i="4"/>
  <c r="N2401" i="4"/>
  <c r="N2413" i="4"/>
  <c r="N2425" i="4"/>
  <c r="N2437" i="4"/>
  <c r="N2449" i="4"/>
  <c r="N2461" i="4"/>
  <c r="N2473" i="4"/>
  <c r="N2485" i="4"/>
  <c r="N2497" i="4"/>
  <c r="N2509" i="4"/>
  <c r="N2521" i="4"/>
  <c r="N2533" i="4"/>
  <c r="N2545" i="4"/>
  <c r="N2557" i="4"/>
  <c r="N2569" i="4"/>
  <c r="N2581" i="4"/>
  <c r="N2593" i="4"/>
  <c r="N2605" i="4"/>
  <c r="N2617" i="4"/>
  <c r="N2629" i="4"/>
  <c r="N2641" i="4"/>
  <c r="N2653" i="4"/>
  <c r="N2665" i="4"/>
  <c r="N2677" i="4"/>
  <c r="N2689" i="4"/>
  <c r="N2701" i="4"/>
  <c r="N2713" i="4"/>
  <c r="N2725" i="4"/>
  <c r="N2737" i="4"/>
  <c r="N2749" i="4"/>
  <c r="N2761" i="4"/>
  <c r="N2773" i="4"/>
  <c r="N2785" i="4"/>
  <c r="N2797" i="4"/>
  <c r="N2809" i="4"/>
  <c r="N2821" i="4"/>
  <c r="N2833" i="4"/>
  <c r="N2845" i="4"/>
  <c r="N2857" i="4"/>
  <c r="N2869" i="4"/>
  <c r="N2881" i="4"/>
  <c r="N2893" i="4"/>
  <c r="N2905" i="4"/>
  <c r="N2917" i="4"/>
  <c r="N2929" i="4"/>
  <c r="N2941" i="4"/>
  <c r="N2953" i="4"/>
  <c r="N2965" i="4"/>
  <c r="N2977" i="4"/>
  <c r="N26" i="4"/>
  <c r="N38" i="4"/>
  <c r="N50" i="4"/>
  <c r="N62" i="4"/>
  <c r="N74" i="4"/>
  <c r="N86" i="4"/>
  <c r="N98" i="4"/>
  <c r="N110" i="4"/>
  <c r="N122" i="4"/>
  <c r="N134" i="4"/>
  <c r="N146" i="4"/>
  <c r="N158" i="4"/>
  <c r="N170" i="4"/>
  <c r="N182" i="4"/>
  <c r="N194" i="4"/>
  <c r="N206" i="4"/>
  <c r="N218" i="4"/>
  <c r="N230" i="4"/>
  <c r="N242" i="4"/>
  <c r="N254" i="4"/>
  <c r="N266" i="4"/>
  <c r="N278" i="4"/>
  <c r="N290" i="4"/>
  <c r="N302" i="4"/>
  <c r="N314" i="4"/>
  <c r="N326" i="4"/>
  <c r="N338" i="4"/>
  <c r="N350" i="4"/>
  <c r="N362" i="4"/>
  <c r="N374" i="4"/>
  <c r="N386" i="4"/>
  <c r="N398" i="4"/>
  <c r="N410" i="4"/>
  <c r="N422" i="4"/>
  <c r="N434" i="4"/>
  <c r="N446" i="4"/>
  <c r="N458" i="4"/>
  <c r="N470" i="4"/>
  <c r="N482" i="4"/>
  <c r="N494" i="4"/>
  <c r="N506" i="4"/>
  <c r="N518" i="4"/>
  <c r="N530" i="4"/>
  <c r="N542" i="4"/>
  <c r="N554" i="4"/>
  <c r="N566" i="4"/>
  <c r="N578" i="4"/>
  <c r="N590" i="4"/>
  <c r="N602" i="4"/>
  <c r="N614" i="4"/>
  <c r="N626" i="4"/>
  <c r="N638" i="4"/>
  <c r="N650" i="4"/>
  <c r="N662" i="4"/>
  <c r="N674" i="4"/>
  <c r="N686" i="4"/>
  <c r="N698" i="4"/>
  <c r="N710" i="4"/>
  <c r="N722" i="4"/>
  <c r="N734" i="4"/>
  <c r="N746" i="4"/>
  <c r="N758" i="4"/>
  <c r="N770" i="4"/>
  <c r="N782" i="4"/>
  <c r="N794" i="4"/>
  <c r="N806" i="4"/>
  <c r="N818" i="4"/>
  <c r="N830" i="4"/>
  <c r="N842" i="4"/>
  <c r="N854" i="4"/>
  <c r="N866" i="4"/>
  <c r="N878" i="4"/>
  <c r="N890" i="4"/>
  <c r="N902" i="4"/>
  <c r="N914" i="4"/>
  <c r="N926" i="4"/>
  <c r="N938" i="4"/>
  <c r="N950" i="4"/>
  <c r="N962" i="4"/>
  <c r="N974" i="4"/>
  <c r="N986" i="4"/>
  <c r="N998" i="4"/>
  <c r="N1010" i="4"/>
  <c r="N1022" i="4"/>
  <c r="N1034" i="4"/>
  <c r="N1046" i="4"/>
  <c r="N1058" i="4"/>
  <c r="N1070" i="4"/>
  <c r="N1082" i="4"/>
  <c r="N1094" i="4"/>
  <c r="N1106" i="4"/>
  <c r="N1118" i="4"/>
  <c r="N1130" i="4"/>
  <c r="N1142" i="4"/>
  <c r="N1154" i="4"/>
  <c r="N1166" i="4"/>
  <c r="N1178" i="4"/>
  <c r="N1190" i="4"/>
  <c r="N1202" i="4"/>
  <c r="N1214" i="4"/>
  <c r="N1226" i="4"/>
  <c r="N1238" i="4"/>
  <c r="N1250" i="4"/>
  <c r="N1262" i="4"/>
  <c r="N1274" i="4"/>
  <c r="N1286" i="4"/>
  <c r="N1298" i="4"/>
  <c r="N1310" i="4"/>
  <c r="N1322" i="4"/>
  <c r="N1334" i="4"/>
  <c r="N1346" i="4"/>
  <c r="N1358" i="4"/>
  <c r="N1370" i="4"/>
  <c r="N1382" i="4"/>
  <c r="N1394" i="4"/>
  <c r="N1406" i="4"/>
  <c r="N1418" i="4"/>
  <c r="N1430" i="4"/>
  <c r="N1442" i="4"/>
  <c r="N1454" i="4"/>
  <c r="N1466" i="4"/>
  <c r="N1478" i="4"/>
  <c r="N1490" i="4"/>
  <c r="N1502" i="4"/>
  <c r="N1514" i="4"/>
  <c r="N1526" i="4"/>
  <c r="N1538" i="4"/>
  <c r="N1550" i="4"/>
  <c r="N1562" i="4"/>
  <c r="N1574" i="4"/>
  <c r="N1586" i="4"/>
  <c r="N1598" i="4"/>
  <c r="N1610" i="4"/>
  <c r="N1622" i="4"/>
  <c r="N1634" i="4"/>
  <c r="N1646" i="4"/>
  <c r="N1658" i="4"/>
  <c r="N1670" i="4"/>
  <c r="N1682" i="4"/>
  <c r="N1694" i="4"/>
  <c r="N1706" i="4"/>
  <c r="N1718" i="4"/>
  <c r="N1730" i="4"/>
  <c r="N1742" i="4"/>
  <c r="N1754" i="4"/>
  <c r="N1766" i="4"/>
  <c r="N1778" i="4"/>
  <c r="N1790" i="4"/>
  <c r="N1802" i="4"/>
  <c r="N1814" i="4"/>
  <c r="N1826" i="4"/>
  <c r="N1838" i="4"/>
  <c r="N1850" i="4"/>
  <c r="N1862" i="4"/>
  <c r="N1874" i="4"/>
  <c r="N1886" i="4"/>
  <c r="N1898" i="4"/>
  <c r="N1910" i="4"/>
  <c r="N1922" i="4"/>
  <c r="N1934" i="4"/>
  <c r="N1946" i="4"/>
  <c r="N1958" i="4"/>
  <c r="N1970" i="4"/>
  <c r="N1982" i="4"/>
  <c r="N1994" i="4"/>
  <c r="N2006" i="4"/>
  <c r="N2018" i="4"/>
  <c r="N2030" i="4"/>
  <c r="N2042" i="4"/>
  <c r="N2054" i="4"/>
  <c r="N2066" i="4"/>
  <c r="N2078" i="4"/>
  <c r="N2090" i="4"/>
  <c r="N2102" i="4"/>
  <c r="N2114" i="4"/>
  <c r="N2126" i="4"/>
  <c r="N2138" i="4"/>
  <c r="N2150" i="4"/>
  <c r="N2162" i="4"/>
  <c r="N2174" i="4"/>
  <c r="N2186" i="4"/>
  <c r="N2198" i="4"/>
  <c r="N2210" i="4"/>
  <c r="N2222" i="4"/>
  <c r="N2234" i="4"/>
  <c r="N2246" i="4"/>
  <c r="N2258" i="4"/>
  <c r="N2270" i="4"/>
  <c r="N2282" i="4"/>
  <c r="N2294" i="4"/>
  <c r="N2306" i="4"/>
  <c r="N2318" i="4"/>
  <c r="N2330" i="4"/>
  <c r="N2342" i="4"/>
  <c r="N2354" i="4"/>
  <c r="N2366" i="4"/>
  <c r="N2378" i="4"/>
  <c r="N2390" i="4"/>
  <c r="N2402" i="4"/>
  <c r="N2414" i="4"/>
  <c r="N2426" i="4"/>
  <c r="N2438" i="4"/>
  <c r="N2450" i="4"/>
  <c r="N2462" i="4"/>
  <c r="N2474" i="4"/>
  <c r="N2486" i="4"/>
  <c r="N2498" i="4"/>
  <c r="N2510" i="4"/>
  <c r="N2522" i="4"/>
  <c r="N2534" i="4"/>
  <c r="N2546" i="4"/>
  <c r="N2558" i="4"/>
  <c r="N2570" i="4"/>
  <c r="N2582" i="4"/>
  <c r="N2594" i="4"/>
  <c r="N2606" i="4"/>
  <c r="N2618" i="4"/>
  <c r="N2630" i="4"/>
  <c r="N2642" i="4"/>
  <c r="N2654" i="4"/>
  <c r="N2666" i="4"/>
  <c r="N2678" i="4"/>
  <c r="N2690" i="4"/>
  <c r="N2702" i="4"/>
  <c r="N2714" i="4"/>
  <c r="N2726" i="4"/>
  <c r="N2738" i="4"/>
  <c r="N2750" i="4"/>
  <c r="N2762" i="4"/>
  <c r="N2774" i="4"/>
  <c r="N2786" i="4"/>
  <c r="N2798" i="4"/>
  <c r="N2810" i="4"/>
  <c r="N2822" i="4"/>
  <c r="N2834" i="4"/>
  <c r="N2846" i="4"/>
  <c r="N2858" i="4"/>
  <c r="N2870" i="4"/>
  <c r="N2882" i="4"/>
  <c r="N2894" i="4"/>
  <c r="N2906" i="4"/>
  <c r="N2918" i="4"/>
  <c r="N2930" i="4"/>
  <c r="N2942" i="4"/>
  <c r="N2954" i="4"/>
  <c r="N2966" i="4"/>
  <c r="N28" i="4"/>
  <c r="N40" i="4"/>
  <c r="N52" i="4"/>
  <c r="N64" i="4"/>
  <c r="N76" i="4"/>
  <c r="N88" i="4"/>
  <c r="N100" i="4"/>
  <c r="N112" i="4"/>
  <c r="N124" i="4"/>
  <c r="N136" i="4"/>
  <c r="N148" i="4"/>
  <c r="N160" i="4"/>
  <c r="N172" i="4"/>
  <c r="N184" i="4"/>
  <c r="N196" i="4"/>
  <c r="N208" i="4"/>
  <c r="N220" i="4"/>
  <c r="N232" i="4"/>
  <c r="N244" i="4"/>
  <c r="N256" i="4"/>
  <c r="N268" i="4"/>
  <c r="N280" i="4"/>
  <c r="N292" i="4"/>
  <c r="N304" i="4"/>
  <c r="N316" i="4"/>
  <c r="N328" i="4"/>
  <c r="N340" i="4"/>
  <c r="N352" i="4"/>
  <c r="N364" i="4"/>
  <c r="N376" i="4"/>
  <c r="N388" i="4"/>
  <c r="N400" i="4"/>
  <c r="N412" i="4"/>
  <c r="N424" i="4"/>
  <c r="N436" i="4"/>
  <c r="N448" i="4"/>
  <c r="N460" i="4"/>
  <c r="N472" i="4"/>
  <c r="N484" i="4"/>
  <c r="N496" i="4"/>
  <c r="N508" i="4"/>
  <c r="N520" i="4"/>
  <c r="N532" i="4"/>
  <c r="N544" i="4"/>
  <c r="N556" i="4"/>
  <c r="N568" i="4"/>
  <c r="N580" i="4"/>
  <c r="N592" i="4"/>
  <c r="N604" i="4"/>
  <c r="N616" i="4"/>
  <c r="N628" i="4"/>
  <c r="N640" i="4"/>
  <c r="N652" i="4"/>
  <c r="N664" i="4"/>
  <c r="N676" i="4"/>
  <c r="N688" i="4"/>
  <c r="N700" i="4"/>
  <c r="N712" i="4"/>
  <c r="N724" i="4"/>
  <c r="N736" i="4"/>
  <c r="N748" i="4"/>
  <c r="N760" i="4"/>
  <c r="N772" i="4"/>
  <c r="N784" i="4"/>
  <c r="N796" i="4"/>
  <c r="N808" i="4"/>
  <c r="N820" i="4"/>
  <c r="N832" i="4"/>
  <c r="N844" i="4"/>
  <c r="N856" i="4"/>
  <c r="N868" i="4"/>
  <c r="N880" i="4"/>
  <c r="N892" i="4"/>
  <c r="N904" i="4"/>
  <c r="N916" i="4"/>
  <c r="N928" i="4"/>
  <c r="N940" i="4"/>
  <c r="N952" i="4"/>
  <c r="N964" i="4"/>
  <c r="N976" i="4"/>
  <c r="N988" i="4"/>
  <c r="N1000" i="4"/>
  <c r="N1012" i="4"/>
  <c r="N1024" i="4"/>
  <c r="N1036" i="4"/>
  <c r="N1048" i="4"/>
  <c r="N1060" i="4"/>
  <c r="N1072" i="4"/>
  <c r="N1084" i="4"/>
  <c r="N1096" i="4"/>
  <c r="N1108" i="4"/>
  <c r="N1120" i="4"/>
  <c r="N1132" i="4"/>
  <c r="N1144" i="4"/>
  <c r="N1156" i="4"/>
  <c r="N1168" i="4"/>
  <c r="N1180" i="4"/>
  <c r="N1192" i="4"/>
  <c r="N1204" i="4"/>
  <c r="N1216" i="4"/>
  <c r="N1228" i="4"/>
  <c r="N1240" i="4"/>
  <c r="N1252" i="4"/>
  <c r="N1264" i="4"/>
  <c r="N1276" i="4"/>
  <c r="N1288" i="4"/>
  <c r="N1300" i="4"/>
  <c r="N1312" i="4"/>
  <c r="N1324" i="4"/>
  <c r="N1336" i="4"/>
  <c r="N1348" i="4"/>
  <c r="N1360" i="4"/>
  <c r="N1372" i="4"/>
  <c r="N1384" i="4"/>
  <c r="N1396" i="4"/>
  <c r="N1408" i="4"/>
  <c r="N1420" i="4"/>
  <c r="N1432" i="4"/>
  <c r="N1444" i="4"/>
  <c r="N1456" i="4"/>
  <c r="N1468" i="4"/>
  <c r="N1480" i="4"/>
  <c r="N1492" i="4"/>
  <c r="N1504" i="4"/>
  <c r="N1516" i="4"/>
  <c r="N1528" i="4"/>
  <c r="N1540" i="4"/>
  <c r="N1552" i="4"/>
  <c r="N1564" i="4"/>
  <c r="N1576" i="4"/>
  <c r="N1588" i="4"/>
  <c r="N1600" i="4"/>
  <c r="N1612" i="4"/>
  <c r="N1624" i="4"/>
  <c r="N1636" i="4"/>
  <c r="N1648" i="4"/>
  <c r="N1660" i="4"/>
  <c r="N1672" i="4"/>
  <c r="N1684" i="4"/>
  <c r="N1696" i="4"/>
  <c r="N1708" i="4"/>
  <c r="N1720" i="4"/>
  <c r="N1732" i="4"/>
  <c r="N1744" i="4"/>
  <c r="N1756" i="4"/>
  <c r="N1768" i="4"/>
  <c r="N1780" i="4"/>
  <c r="N1792" i="4"/>
  <c r="N1804" i="4"/>
  <c r="N1816" i="4"/>
  <c r="N1828" i="4"/>
  <c r="N1840" i="4"/>
  <c r="N1852" i="4"/>
  <c r="N1864" i="4"/>
  <c r="N1876" i="4"/>
  <c r="N1888" i="4"/>
  <c r="N1900" i="4"/>
  <c r="N1912" i="4"/>
  <c r="N1924" i="4"/>
  <c r="N1936" i="4"/>
  <c r="N1948" i="4"/>
  <c r="N1960" i="4"/>
  <c r="N1972" i="4"/>
  <c r="N1984" i="4"/>
  <c r="N1996" i="4"/>
  <c r="N2008" i="4"/>
  <c r="N2020" i="4"/>
  <c r="N2032" i="4"/>
  <c r="N2044" i="4"/>
  <c r="N2056" i="4"/>
  <c r="N2068" i="4"/>
  <c r="N2080" i="4"/>
  <c r="N2092" i="4"/>
  <c r="N2104" i="4"/>
  <c r="N2116" i="4"/>
  <c r="N2128" i="4"/>
  <c r="N2140" i="4"/>
  <c r="N2152" i="4"/>
  <c r="N2164" i="4"/>
  <c r="N2176" i="4"/>
  <c r="N2188" i="4"/>
  <c r="N2200" i="4"/>
  <c r="N2212" i="4"/>
  <c r="N2224" i="4"/>
  <c r="N2236" i="4"/>
  <c r="N2248" i="4"/>
  <c r="N2260" i="4"/>
  <c r="N2272" i="4"/>
  <c r="N2284" i="4"/>
  <c r="N2296" i="4"/>
  <c r="N2308" i="4"/>
  <c r="N2320" i="4"/>
  <c r="N2332" i="4"/>
  <c r="N2344" i="4"/>
  <c r="N2356" i="4"/>
  <c r="N2368" i="4"/>
  <c r="N2380" i="4"/>
  <c r="N2392" i="4"/>
  <c r="N2404" i="4"/>
  <c r="N2416" i="4"/>
  <c r="N2428" i="4"/>
  <c r="N2440" i="4"/>
  <c r="N2452" i="4"/>
  <c r="N2464" i="4"/>
  <c r="N2476" i="4"/>
  <c r="N2488" i="4"/>
  <c r="N2500" i="4"/>
  <c r="N2512" i="4"/>
  <c r="N2524" i="4"/>
  <c r="N2536" i="4"/>
  <c r="N2548" i="4"/>
  <c r="N2560" i="4"/>
  <c r="N2572" i="4"/>
  <c r="N2584" i="4"/>
  <c r="N2596" i="4"/>
  <c r="N2608" i="4"/>
  <c r="N2620" i="4"/>
  <c r="N2632" i="4"/>
  <c r="N2644" i="4"/>
  <c r="N2656" i="4"/>
  <c r="N2668" i="4"/>
  <c r="N2680" i="4"/>
  <c r="N2692" i="4"/>
  <c r="N2704" i="4"/>
  <c r="N2716" i="4"/>
  <c r="N2728" i="4"/>
  <c r="N2740" i="4"/>
  <c r="N2752" i="4"/>
  <c r="N2764" i="4"/>
  <c r="N2776" i="4"/>
  <c r="N2788" i="4"/>
  <c r="N2800" i="4"/>
  <c r="N2812" i="4"/>
  <c r="N2824" i="4"/>
  <c r="N2836" i="4"/>
  <c r="N2848" i="4"/>
  <c r="N2860" i="4"/>
  <c r="N2872" i="4"/>
  <c r="N2884" i="4"/>
  <c r="N2896" i="4"/>
  <c r="N2908" i="4"/>
  <c r="N2920" i="4"/>
  <c r="N2932" i="4"/>
  <c r="N2944" i="4"/>
  <c r="N2956" i="4"/>
  <c r="N2968" i="4"/>
  <c r="N75" i="4"/>
  <c r="N219" i="4"/>
  <c r="N363" i="4"/>
  <c r="N507" i="4"/>
  <c r="N651" i="4"/>
  <c r="N795" i="4"/>
  <c r="N939" i="4"/>
  <c r="N1083" i="4"/>
  <c r="N1227" i="4"/>
  <c r="N1371" i="4"/>
  <c r="N1515" i="4"/>
  <c r="N1659" i="4"/>
  <c r="N1803" i="4"/>
  <c r="N1947" i="4"/>
  <c r="N2091" i="4"/>
  <c r="N2235" i="4"/>
  <c r="N2379" i="4"/>
  <c r="N2523" i="4"/>
  <c r="N2667" i="4"/>
  <c r="N2811" i="4"/>
  <c r="N2955" i="4"/>
  <c r="N87" i="4"/>
  <c r="N231" i="4"/>
  <c r="N375" i="4"/>
  <c r="N519" i="4"/>
  <c r="N663" i="4"/>
  <c r="N807" i="4"/>
  <c r="N951" i="4"/>
  <c r="N1095" i="4"/>
  <c r="N1239" i="4"/>
  <c r="N1383" i="4"/>
  <c r="N1527" i="4"/>
  <c r="N1671" i="4"/>
  <c r="N1815" i="4"/>
  <c r="N1959" i="4"/>
  <c r="N2103" i="4"/>
  <c r="N2247" i="4"/>
  <c r="N2391" i="4"/>
  <c r="N2535" i="4"/>
  <c r="N2679" i="4"/>
  <c r="N2823" i="4"/>
  <c r="N2967" i="4"/>
  <c r="N99" i="4"/>
  <c r="N243" i="4"/>
  <c r="N387" i="4"/>
  <c r="N531" i="4"/>
  <c r="N675" i="4"/>
  <c r="N819" i="4"/>
  <c r="N963" i="4"/>
  <c r="N1107" i="4"/>
  <c r="N1251" i="4"/>
  <c r="N1395" i="4"/>
  <c r="N1539" i="4"/>
  <c r="N1683" i="4"/>
  <c r="N1827" i="4"/>
  <c r="N1971" i="4"/>
  <c r="N2115" i="4"/>
  <c r="N2259" i="4"/>
  <c r="N2403" i="4"/>
  <c r="N2547" i="4"/>
  <c r="N2691" i="4"/>
  <c r="N2835" i="4"/>
  <c r="N111" i="4"/>
  <c r="N255" i="4"/>
  <c r="N399" i="4"/>
  <c r="N543" i="4"/>
  <c r="N687" i="4"/>
  <c r="N831" i="4"/>
  <c r="N975" i="4"/>
  <c r="N1119" i="4"/>
  <c r="N1263" i="4"/>
  <c r="N1407" i="4"/>
  <c r="N1551" i="4"/>
  <c r="N1695" i="4"/>
  <c r="N1839" i="4"/>
  <c r="N1983" i="4"/>
  <c r="N2127" i="4"/>
  <c r="N2271" i="4"/>
  <c r="N2415" i="4"/>
  <c r="N2559" i="4"/>
  <c r="N2703" i="4"/>
  <c r="N2847" i="4"/>
  <c r="N123" i="4"/>
  <c r="N267" i="4"/>
  <c r="N411" i="4"/>
  <c r="N555" i="4"/>
  <c r="N699" i="4"/>
  <c r="N843" i="4"/>
  <c r="N987" i="4"/>
  <c r="N1131" i="4"/>
  <c r="N1275" i="4"/>
  <c r="N1419" i="4"/>
  <c r="N1563" i="4"/>
  <c r="N1707" i="4"/>
  <c r="N1851" i="4"/>
  <c r="N1995" i="4"/>
  <c r="N2139" i="4"/>
  <c r="N2283" i="4"/>
  <c r="N2427" i="4"/>
  <c r="N2571" i="4"/>
  <c r="N2715" i="4"/>
  <c r="N2859" i="4"/>
  <c r="N135" i="4"/>
  <c r="N279" i="4"/>
  <c r="N423" i="4"/>
  <c r="N567" i="4"/>
  <c r="N711" i="4"/>
  <c r="N855" i="4"/>
  <c r="N999" i="4"/>
  <c r="N1143" i="4"/>
  <c r="N1287" i="4"/>
  <c r="N1431" i="4"/>
  <c r="N1575" i="4"/>
  <c r="N1719" i="4"/>
  <c r="N1863" i="4"/>
  <c r="N2007" i="4"/>
  <c r="N2151" i="4"/>
  <c r="N2295" i="4"/>
  <c r="N2439" i="4"/>
  <c r="N2583" i="4"/>
  <c r="N2727" i="4"/>
  <c r="N2871" i="4"/>
  <c r="N147" i="4"/>
  <c r="N291" i="4"/>
  <c r="N435" i="4"/>
  <c r="N579" i="4"/>
  <c r="N723" i="4"/>
  <c r="N867" i="4"/>
  <c r="N1011" i="4"/>
  <c r="N1155" i="4"/>
  <c r="N1299" i="4"/>
  <c r="N1443" i="4"/>
  <c r="N1587" i="4"/>
  <c r="N1731" i="4"/>
  <c r="N1875" i="4"/>
  <c r="N2019" i="4"/>
  <c r="N2163" i="4"/>
  <c r="N2307" i="4"/>
  <c r="N2451" i="4"/>
  <c r="N2595" i="4"/>
  <c r="N2739" i="4"/>
  <c r="N2883" i="4"/>
  <c r="N159" i="4"/>
  <c r="N303" i="4"/>
  <c r="N447" i="4"/>
  <c r="N591" i="4"/>
  <c r="N735" i="4"/>
  <c r="N879" i="4"/>
  <c r="N1023" i="4"/>
  <c r="N1167" i="4"/>
  <c r="N1311" i="4"/>
  <c r="N1455" i="4"/>
  <c r="N1599" i="4"/>
  <c r="N1743" i="4"/>
  <c r="N1887" i="4"/>
  <c r="N2031" i="4"/>
  <c r="N2175" i="4"/>
  <c r="N2319" i="4"/>
  <c r="N2463" i="4"/>
  <c r="N2607" i="4"/>
  <c r="N2751" i="4"/>
  <c r="N2895" i="4"/>
  <c r="N27" i="4"/>
  <c r="N171" i="4"/>
  <c r="N315" i="4"/>
  <c r="N459" i="4"/>
  <c r="N603" i="4"/>
  <c r="N747" i="4"/>
  <c r="N891" i="4"/>
  <c r="N1035" i="4"/>
  <c r="N1179" i="4"/>
  <c r="N1323" i="4"/>
  <c r="N1467" i="4"/>
  <c r="N1611" i="4"/>
  <c r="N1755" i="4"/>
  <c r="N1899" i="4"/>
  <c r="N2043" i="4"/>
  <c r="N2187" i="4"/>
  <c r="N2331" i="4"/>
  <c r="N2475" i="4"/>
  <c r="N2619" i="4"/>
  <c r="N2763" i="4"/>
  <c r="N2907" i="4"/>
  <c r="N39" i="4"/>
  <c r="N183" i="4"/>
  <c r="N327" i="4"/>
  <c r="N471" i="4"/>
  <c r="N615" i="4"/>
  <c r="N759" i="4"/>
  <c r="N903" i="4"/>
  <c r="N1047" i="4"/>
  <c r="N1191" i="4"/>
  <c r="N1335" i="4"/>
  <c r="N1479" i="4"/>
  <c r="N1623" i="4"/>
  <c r="N1767" i="4"/>
  <c r="N1911" i="4"/>
  <c r="N2055" i="4"/>
  <c r="N2199" i="4"/>
  <c r="N2343" i="4"/>
  <c r="N2487" i="4"/>
  <c r="N2631" i="4"/>
  <c r="N2775" i="4"/>
  <c r="N2919" i="4"/>
  <c r="N51" i="4"/>
  <c r="N195" i="4"/>
  <c r="N339" i="4"/>
  <c r="N483" i="4"/>
  <c r="N627" i="4"/>
  <c r="N771" i="4"/>
  <c r="N915" i="4"/>
  <c r="N1059" i="4"/>
  <c r="N1203" i="4"/>
  <c r="N1347" i="4"/>
  <c r="N1491" i="4"/>
  <c r="N1635" i="4"/>
  <c r="N1779" i="4"/>
  <c r="N1923" i="4"/>
  <c r="N2067" i="4"/>
  <c r="N2211" i="4"/>
  <c r="N2355" i="4"/>
  <c r="N2499" i="4"/>
  <c r="N2643" i="4"/>
  <c r="N2787" i="4"/>
  <c r="N2931" i="4"/>
  <c r="N63" i="4"/>
  <c r="N1791" i="4"/>
  <c r="N207" i="4"/>
  <c r="N1935" i="4"/>
  <c r="N351" i="4"/>
  <c r="N2079" i="4"/>
  <c r="N495" i="4"/>
  <c r="N2223" i="4"/>
  <c r="N639" i="4"/>
  <c r="N2367" i="4"/>
  <c r="N783" i="4"/>
  <c r="N2511" i="4"/>
  <c r="N927" i="4"/>
  <c r="N2655" i="4"/>
  <c r="N1071" i="4"/>
  <c r="N2799" i="4"/>
  <c r="N1215" i="4"/>
  <c r="N2943" i="4"/>
  <c r="N1359" i="4"/>
  <c r="N1503" i="4"/>
  <c r="N1647" i="4"/>
  <c r="M18" i="4"/>
  <c r="M30" i="4"/>
  <c r="M42" i="4"/>
  <c r="M54" i="4"/>
  <c r="M66" i="4"/>
  <c r="M78" i="4"/>
  <c r="M90" i="4"/>
  <c r="M102" i="4"/>
  <c r="M114" i="4"/>
  <c r="M126" i="4"/>
  <c r="M138" i="4"/>
  <c r="M150" i="4"/>
  <c r="M162" i="4"/>
  <c r="M174" i="4"/>
  <c r="M186" i="4"/>
  <c r="M198" i="4"/>
  <c r="M210" i="4"/>
  <c r="M222" i="4"/>
  <c r="M234" i="4"/>
  <c r="M246" i="4"/>
  <c r="M258" i="4"/>
  <c r="M270" i="4"/>
  <c r="M282" i="4"/>
  <c r="M294" i="4"/>
  <c r="M306" i="4"/>
  <c r="M318" i="4"/>
  <c r="M330" i="4"/>
  <c r="M342" i="4"/>
  <c r="M354" i="4"/>
  <c r="M366" i="4"/>
  <c r="M378" i="4"/>
  <c r="M390" i="4"/>
  <c r="M402" i="4"/>
  <c r="M414" i="4"/>
  <c r="M426" i="4"/>
  <c r="M438" i="4"/>
  <c r="M450" i="4"/>
  <c r="M462" i="4"/>
  <c r="M474" i="4"/>
  <c r="M486" i="4"/>
  <c r="M498" i="4"/>
  <c r="M510" i="4"/>
  <c r="M522" i="4"/>
  <c r="M534" i="4"/>
  <c r="M546" i="4"/>
  <c r="M558" i="4"/>
  <c r="M570" i="4"/>
  <c r="M582" i="4"/>
  <c r="M594" i="4"/>
  <c r="M606" i="4"/>
  <c r="M618" i="4"/>
  <c r="M630" i="4"/>
  <c r="M642" i="4"/>
  <c r="M654" i="4"/>
  <c r="M666" i="4"/>
  <c r="M678" i="4"/>
  <c r="M690" i="4"/>
  <c r="M702" i="4"/>
  <c r="M714" i="4"/>
  <c r="M726" i="4"/>
  <c r="M738" i="4"/>
  <c r="M750" i="4"/>
  <c r="M762" i="4"/>
  <c r="M774" i="4"/>
  <c r="M786" i="4"/>
  <c r="M798" i="4"/>
  <c r="M810" i="4"/>
  <c r="M822" i="4"/>
  <c r="M834" i="4"/>
  <c r="M846" i="4"/>
  <c r="M858" i="4"/>
  <c r="M870" i="4"/>
  <c r="M882" i="4"/>
  <c r="M894" i="4"/>
  <c r="M906" i="4"/>
  <c r="M918" i="4"/>
  <c r="M930" i="4"/>
  <c r="M942" i="4"/>
  <c r="M954" i="4"/>
  <c r="M966" i="4"/>
  <c r="M978" i="4"/>
  <c r="M990" i="4"/>
  <c r="M1002" i="4"/>
  <c r="M1014" i="4"/>
  <c r="M1026" i="4"/>
  <c r="M1038" i="4"/>
  <c r="M1050" i="4"/>
  <c r="M1062" i="4"/>
  <c r="M1074" i="4"/>
  <c r="M1086" i="4"/>
  <c r="M1098" i="4"/>
  <c r="M1110" i="4"/>
  <c r="M1122" i="4"/>
  <c r="M1134" i="4"/>
  <c r="M1146" i="4"/>
  <c r="M1158" i="4"/>
  <c r="M1170" i="4"/>
  <c r="M1182" i="4"/>
  <c r="M1194" i="4"/>
  <c r="M1206" i="4"/>
  <c r="M1218" i="4"/>
  <c r="M1230" i="4"/>
  <c r="M1242" i="4"/>
  <c r="M1254" i="4"/>
  <c r="M1266" i="4"/>
  <c r="M1278" i="4"/>
  <c r="M1290" i="4"/>
  <c r="M1302" i="4"/>
  <c r="M1314" i="4"/>
  <c r="M1326" i="4"/>
  <c r="M1338" i="4"/>
  <c r="M1350" i="4"/>
  <c r="M1362" i="4"/>
  <c r="M1374" i="4"/>
  <c r="M1386" i="4"/>
  <c r="M1398" i="4"/>
  <c r="M1410" i="4"/>
  <c r="M1422" i="4"/>
  <c r="M1434" i="4"/>
  <c r="M1446" i="4"/>
  <c r="M1458" i="4"/>
  <c r="M1470" i="4"/>
  <c r="M1482" i="4"/>
  <c r="M1494" i="4"/>
  <c r="M1506" i="4"/>
  <c r="M1518" i="4"/>
  <c r="M1530" i="4"/>
  <c r="M1542" i="4"/>
  <c r="M1554" i="4"/>
  <c r="M1566" i="4"/>
  <c r="M1578" i="4"/>
  <c r="M1590" i="4"/>
  <c r="M1602" i="4"/>
  <c r="M1614" i="4"/>
  <c r="M1626" i="4"/>
  <c r="M1638" i="4"/>
  <c r="M1650" i="4"/>
  <c r="M1662" i="4"/>
  <c r="M1674" i="4"/>
  <c r="M1686" i="4"/>
  <c r="M1698" i="4"/>
  <c r="M1710" i="4"/>
  <c r="M1722" i="4"/>
  <c r="M1734" i="4"/>
  <c r="M1746" i="4"/>
  <c r="M1758" i="4"/>
  <c r="M1770" i="4"/>
  <c r="M1782" i="4"/>
  <c r="M1794" i="4"/>
  <c r="M1806" i="4"/>
  <c r="M1818" i="4"/>
  <c r="M1830" i="4"/>
  <c r="M1842" i="4"/>
  <c r="M1854" i="4"/>
  <c r="M1866" i="4"/>
  <c r="M1878" i="4"/>
  <c r="M1890" i="4"/>
  <c r="M1902" i="4"/>
  <c r="M1914" i="4"/>
  <c r="M1926" i="4"/>
  <c r="M1938" i="4"/>
  <c r="M1950" i="4"/>
  <c r="M1962" i="4"/>
  <c r="M1974" i="4"/>
  <c r="M1986" i="4"/>
  <c r="M1998" i="4"/>
  <c r="M2010" i="4"/>
  <c r="M2022" i="4"/>
  <c r="M2034" i="4"/>
  <c r="M2046" i="4"/>
  <c r="M2058" i="4"/>
  <c r="M2070" i="4"/>
  <c r="M2082" i="4"/>
  <c r="M2094" i="4"/>
  <c r="M2106" i="4"/>
  <c r="M2118" i="4"/>
  <c r="M2130" i="4"/>
  <c r="M2142" i="4"/>
  <c r="M2154" i="4"/>
  <c r="M2166" i="4"/>
  <c r="M2178" i="4"/>
  <c r="M2190" i="4"/>
  <c r="M2202" i="4"/>
  <c r="M2214" i="4"/>
  <c r="M2226" i="4"/>
  <c r="M2238" i="4"/>
  <c r="M2250" i="4"/>
  <c r="M2262" i="4"/>
  <c r="M2274" i="4"/>
  <c r="M2286" i="4"/>
  <c r="M2298" i="4"/>
  <c r="M2310" i="4"/>
  <c r="M2322" i="4"/>
  <c r="M2334" i="4"/>
  <c r="M2346" i="4"/>
  <c r="M2358" i="4"/>
  <c r="M2370" i="4"/>
  <c r="M2382" i="4"/>
  <c r="M2394" i="4"/>
  <c r="M2406" i="4"/>
  <c r="M2418" i="4"/>
  <c r="M2430" i="4"/>
  <c r="M2442" i="4"/>
  <c r="M2454" i="4"/>
  <c r="M2466" i="4"/>
  <c r="M2478" i="4"/>
  <c r="M2490" i="4"/>
  <c r="M2502" i="4"/>
  <c r="M2514" i="4"/>
  <c r="M2526" i="4"/>
  <c r="M2538" i="4"/>
  <c r="M2550" i="4"/>
  <c r="M2562" i="4"/>
  <c r="M2574" i="4"/>
  <c r="M2586" i="4"/>
  <c r="M2598" i="4"/>
  <c r="M2610" i="4"/>
  <c r="M2622" i="4"/>
  <c r="M2634" i="4"/>
  <c r="M2646" i="4"/>
  <c r="M2658" i="4"/>
  <c r="M2670" i="4"/>
  <c r="M2682" i="4"/>
  <c r="M2694" i="4"/>
  <c r="M2706" i="4"/>
  <c r="M2718" i="4"/>
  <c r="M2730" i="4"/>
  <c r="M2742" i="4"/>
  <c r="M2754" i="4"/>
  <c r="M2766" i="4"/>
  <c r="M2778" i="4"/>
  <c r="M2790" i="4"/>
  <c r="M2802" i="4"/>
  <c r="M2814" i="4"/>
  <c r="M2826" i="4"/>
  <c r="M2838" i="4"/>
  <c r="M2850" i="4"/>
  <c r="M2862" i="4"/>
  <c r="M2874" i="4"/>
  <c r="M2886" i="4"/>
  <c r="M2898" i="4"/>
  <c r="M2910" i="4"/>
  <c r="M2922" i="4"/>
  <c r="M2934" i="4"/>
  <c r="M2946" i="4"/>
  <c r="M2958" i="4"/>
  <c r="M2970" i="4"/>
  <c r="M19" i="4"/>
  <c r="M31" i="4"/>
  <c r="M43" i="4"/>
  <c r="M55" i="4"/>
  <c r="M67" i="4"/>
  <c r="M79" i="4"/>
  <c r="M91" i="4"/>
  <c r="M103" i="4"/>
  <c r="M115" i="4"/>
  <c r="M127" i="4"/>
  <c r="M139" i="4"/>
  <c r="M151" i="4"/>
  <c r="M163" i="4"/>
  <c r="M175" i="4"/>
  <c r="M187" i="4"/>
  <c r="M199" i="4"/>
  <c r="M211" i="4"/>
  <c r="M223" i="4"/>
  <c r="M235" i="4"/>
  <c r="M247" i="4"/>
  <c r="M259" i="4"/>
  <c r="M271" i="4"/>
  <c r="M283" i="4"/>
  <c r="M295" i="4"/>
  <c r="M307" i="4"/>
  <c r="M319" i="4"/>
  <c r="M331" i="4"/>
  <c r="M343" i="4"/>
  <c r="M355" i="4"/>
  <c r="M367" i="4"/>
  <c r="M379" i="4"/>
  <c r="M391" i="4"/>
  <c r="M403" i="4"/>
  <c r="M415" i="4"/>
  <c r="M427" i="4"/>
  <c r="M439" i="4"/>
  <c r="M451" i="4"/>
  <c r="M463" i="4"/>
  <c r="M475" i="4"/>
  <c r="M487" i="4"/>
  <c r="M499" i="4"/>
  <c r="M511" i="4"/>
  <c r="M523" i="4"/>
  <c r="M535" i="4"/>
  <c r="M547" i="4"/>
  <c r="M559" i="4"/>
  <c r="M571" i="4"/>
  <c r="M583" i="4"/>
  <c r="M595" i="4"/>
  <c r="M607" i="4"/>
  <c r="M619" i="4"/>
  <c r="M631" i="4"/>
  <c r="M643" i="4"/>
  <c r="M655" i="4"/>
  <c r="M667" i="4"/>
  <c r="M679" i="4"/>
  <c r="M691" i="4"/>
  <c r="M703" i="4"/>
  <c r="M715" i="4"/>
  <c r="M727" i="4"/>
  <c r="M739" i="4"/>
  <c r="M751" i="4"/>
  <c r="M763" i="4"/>
  <c r="M775" i="4"/>
  <c r="M787" i="4"/>
  <c r="M799" i="4"/>
  <c r="M811" i="4"/>
  <c r="M823" i="4"/>
  <c r="M835" i="4"/>
  <c r="M847" i="4"/>
  <c r="M859" i="4"/>
  <c r="M871" i="4"/>
  <c r="M883" i="4"/>
  <c r="M895" i="4"/>
  <c r="M907" i="4"/>
  <c r="M919" i="4"/>
  <c r="M931" i="4"/>
  <c r="M943" i="4"/>
  <c r="M955" i="4"/>
  <c r="M967" i="4"/>
  <c r="M979" i="4"/>
  <c r="M991" i="4"/>
  <c r="M1003" i="4"/>
  <c r="M1015" i="4"/>
  <c r="M1027" i="4"/>
  <c r="M1039" i="4"/>
  <c r="M1051" i="4"/>
  <c r="M1063" i="4"/>
  <c r="M1075" i="4"/>
  <c r="M1087" i="4"/>
  <c r="M1099" i="4"/>
  <c r="M1111" i="4"/>
  <c r="M1123" i="4"/>
  <c r="M1135" i="4"/>
  <c r="M1147" i="4"/>
  <c r="M1159" i="4"/>
  <c r="M1171" i="4"/>
  <c r="M1183" i="4"/>
  <c r="M1195" i="4"/>
  <c r="M1207" i="4"/>
  <c r="M1219" i="4"/>
  <c r="M1231" i="4"/>
  <c r="M1243" i="4"/>
  <c r="M1255" i="4"/>
  <c r="M1267" i="4"/>
  <c r="M1279" i="4"/>
  <c r="M1291" i="4"/>
  <c r="M1303" i="4"/>
  <c r="M1315" i="4"/>
  <c r="M1327" i="4"/>
  <c r="M1339" i="4"/>
  <c r="M1351" i="4"/>
  <c r="M1363" i="4"/>
  <c r="M1375" i="4"/>
  <c r="M1387" i="4"/>
  <c r="M1399" i="4"/>
  <c r="M1411" i="4"/>
  <c r="M1423" i="4"/>
  <c r="M1435" i="4"/>
  <c r="M1447" i="4"/>
  <c r="M1459" i="4"/>
  <c r="M1471" i="4"/>
  <c r="M1483" i="4"/>
  <c r="M1495" i="4"/>
  <c r="M1507" i="4"/>
  <c r="M1519" i="4"/>
  <c r="M1531" i="4"/>
  <c r="M1543" i="4"/>
  <c r="M1555" i="4"/>
  <c r="M1567" i="4"/>
  <c r="M1579" i="4"/>
  <c r="M1591" i="4"/>
  <c r="M1603" i="4"/>
  <c r="M1615" i="4"/>
  <c r="M1627" i="4"/>
  <c r="M1639" i="4"/>
  <c r="M1651" i="4"/>
  <c r="M1663" i="4"/>
  <c r="M1675" i="4"/>
  <c r="M1687" i="4"/>
  <c r="M1699" i="4"/>
  <c r="M1711" i="4"/>
  <c r="M1723" i="4"/>
  <c r="M1735" i="4"/>
  <c r="M1747" i="4"/>
  <c r="M1759" i="4"/>
  <c r="M1771" i="4"/>
  <c r="M1783" i="4"/>
  <c r="M1795" i="4"/>
  <c r="M1807" i="4"/>
  <c r="M1819" i="4"/>
  <c r="M1831" i="4"/>
  <c r="M1843" i="4"/>
  <c r="M1855" i="4"/>
  <c r="M1867" i="4"/>
  <c r="M1879" i="4"/>
  <c r="M1891" i="4"/>
  <c r="M1903" i="4"/>
  <c r="M1915" i="4"/>
  <c r="M1927" i="4"/>
  <c r="M1939" i="4"/>
  <c r="M1951" i="4"/>
  <c r="M1963" i="4"/>
  <c r="M1975" i="4"/>
  <c r="M1987" i="4"/>
  <c r="M1999" i="4"/>
  <c r="M2011" i="4"/>
  <c r="M2023" i="4"/>
  <c r="M2035" i="4"/>
  <c r="M2047" i="4"/>
  <c r="M2059" i="4"/>
  <c r="M2071" i="4"/>
  <c r="M2083" i="4"/>
  <c r="M2095" i="4"/>
  <c r="M2107" i="4"/>
  <c r="M2119" i="4"/>
  <c r="M2131" i="4"/>
  <c r="M2143" i="4"/>
  <c r="M2155" i="4"/>
  <c r="M2167" i="4"/>
  <c r="M2179" i="4"/>
  <c r="M2191" i="4"/>
  <c r="M2203" i="4"/>
  <c r="M2215" i="4"/>
  <c r="M2227" i="4"/>
  <c r="M2239" i="4"/>
  <c r="M2251" i="4"/>
  <c r="M2263" i="4"/>
  <c r="M2275" i="4"/>
  <c r="M2287" i="4"/>
  <c r="M2299" i="4"/>
  <c r="M2311" i="4"/>
  <c r="M2323" i="4"/>
  <c r="M2335" i="4"/>
  <c r="M2347" i="4"/>
  <c r="M2359" i="4"/>
  <c r="M2371" i="4"/>
  <c r="M2383" i="4"/>
  <c r="M2395" i="4"/>
  <c r="M2407" i="4"/>
  <c r="M2419" i="4"/>
  <c r="M2431" i="4"/>
  <c r="M2443" i="4"/>
  <c r="M2455" i="4"/>
  <c r="M2467" i="4"/>
  <c r="M2479" i="4"/>
  <c r="M2491" i="4"/>
  <c r="M2503" i="4"/>
  <c r="M2515" i="4"/>
  <c r="M2527" i="4"/>
  <c r="M2539" i="4"/>
  <c r="M2551" i="4"/>
  <c r="M2563" i="4"/>
  <c r="M2575" i="4"/>
  <c r="M2587" i="4"/>
  <c r="M2599" i="4"/>
  <c r="M2611" i="4"/>
  <c r="M2623" i="4"/>
  <c r="M2635" i="4"/>
  <c r="M2647" i="4"/>
  <c r="M2659" i="4"/>
  <c r="M2671" i="4"/>
  <c r="M2683" i="4"/>
  <c r="M2695" i="4"/>
  <c r="M2707" i="4"/>
  <c r="M2719" i="4"/>
  <c r="M2731" i="4"/>
  <c r="M2743" i="4"/>
  <c r="M2755" i="4"/>
  <c r="M2767" i="4"/>
  <c r="M2779" i="4"/>
  <c r="M2791" i="4"/>
  <c r="M2803" i="4"/>
  <c r="M2815" i="4"/>
  <c r="M2827" i="4"/>
  <c r="M2839" i="4"/>
  <c r="M2851" i="4"/>
  <c r="M2863" i="4"/>
  <c r="M2875" i="4"/>
  <c r="M2887" i="4"/>
  <c r="M2899" i="4"/>
  <c r="M2911" i="4"/>
  <c r="M2923" i="4"/>
  <c r="M2935" i="4"/>
  <c r="M2947" i="4"/>
  <c r="M2959" i="4"/>
  <c r="M2971" i="4"/>
  <c r="M20" i="4"/>
  <c r="M32" i="4"/>
  <c r="M44" i="4"/>
  <c r="M56" i="4"/>
  <c r="M68" i="4"/>
  <c r="M80" i="4"/>
  <c r="M92" i="4"/>
  <c r="M104" i="4"/>
  <c r="M116" i="4"/>
  <c r="M128" i="4"/>
  <c r="M140" i="4"/>
  <c r="M152" i="4"/>
  <c r="M164" i="4"/>
  <c r="M176" i="4"/>
  <c r="M188" i="4"/>
  <c r="M200" i="4"/>
  <c r="M212" i="4"/>
  <c r="M224" i="4"/>
  <c r="M236" i="4"/>
  <c r="M248" i="4"/>
  <c r="M260" i="4"/>
  <c r="M272" i="4"/>
  <c r="M284" i="4"/>
  <c r="M296" i="4"/>
  <c r="M308" i="4"/>
  <c r="M320" i="4"/>
  <c r="M332" i="4"/>
  <c r="M344" i="4"/>
  <c r="M356" i="4"/>
  <c r="M368" i="4"/>
  <c r="M380" i="4"/>
  <c r="M392" i="4"/>
  <c r="M404" i="4"/>
  <c r="M416" i="4"/>
  <c r="M428" i="4"/>
  <c r="M440" i="4"/>
  <c r="M452" i="4"/>
  <c r="M464" i="4"/>
  <c r="M476" i="4"/>
  <c r="M488" i="4"/>
  <c r="M500" i="4"/>
  <c r="M512" i="4"/>
  <c r="M524" i="4"/>
  <c r="M536" i="4"/>
  <c r="M548" i="4"/>
  <c r="M560" i="4"/>
  <c r="M572" i="4"/>
  <c r="M584" i="4"/>
  <c r="M596" i="4"/>
  <c r="M608" i="4"/>
  <c r="M620" i="4"/>
  <c r="M632" i="4"/>
  <c r="M644" i="4"/>
  <c r="M656" i="4"/>
  <c r="M668" i="4"/>
  <c r="M680" i="4"/>
  <c r="M692" i="4"/>
  <c r="M704" i="4"/>
  <c r="M716" i="4"/>
  <c r="M728" i="4"/>
  <c r="M740" i="4"/>
  <c r="M752" i="4"/>
  <c r="M764" i="4"/>
  <c r="M776" i="4"/>
  <c r="M788" i="4"/>
  <c r="M800" i="4"/>
  <c r="M812" i="4"/>
  <c r="M824" i="4"/>
  <c r="M836" i="4"/>
  <c r="M848" i="4"/>
  <c r="M860" i="4"/>
  <c r="M872" i="4"/>
  <c r="M884" i="4"/>
  <c r="M896" i="4"/>
  <c r="M908" i="4"/>
  <c r="M920" i="4"/>
  <c r="M932" i="4"/>
  <c r="M944" i="4"/>
  <c r="M956" i="4"/>
  <c r="M968" i="4"/>
  <c r="M980" i="4"/>
  <c r="M992" i="4"/>
  <c r="M1004" i="4"/>
  <c r="M1016" i="4"/>
  <c r="M1028" i="4"/>
  <c r="M1040" i="4"/>
  <c r="M1052" i="4"/>
  <c r="M1064" i="4"/>
  <c r="M1076" i="4"/>
  <c r="M1088" i="4"/>
  <c r="M1100" i="4"/>
  <c r="M1112" i="4"/>
  <c r="M1124" i="4"/>
  <c r="M1136" i="4"/>
  <c r="M1148" i="4"/>
  <c r="M1160" i="4"/>
  <c r="M1172" i="4"/>
  <c r="M1184" i="4"/>
  <c r="M1196" i="4"/>
  <c r="M1208" i="4"/>
  <c r="M1220" i="4"/>
  <c r="M1232" i="4"/>
  <c r="M1244" i="4"/>
  <c r="M1256" i="4"/>
  <c r="M1268" i="4"/>
  <c r="M1280" i="4"/>
  <c r="M1292" i="4"/>
  <c r="M1304" i="4"/>
  <c r="M1316" i="4"/>
  <c r="M1328" i="4"/>
  <c r="M1340" i="4"/>
  <c r="M1352" i="4"/>
  <c r="M1364" i="4"/>
  <c r="M1376" i="4"/>
  <c r="M1388" i="4"/>
  <c r="M1400" i="4"/>
  <c r="M1412" i="4"/>
  <c r="M1424" i="4"/>
  <c r="M1436" i="4"/>
  <c r="M1448" i="4"/>
  <c r="M1460" i="4"/>
  <c r="M1472" i="4"/>
  <c r="M1484" i="4"/>
  <c r="M1496" i="4"/>
  <c r="M1508" i="4"/>
  <c r="M1520" i="4"/>
  <c r="M1532" i="4"/>
  <c r="M1544" i="4"/>
  <c r="M1556" i="4"/>
  <c r="M1568" i="4"/>
  <c r="M1580" i="4"/>
  <c r="M1592" i="4"/>
  <c r="M1604" i="4"/>
  <c r="M1616" i="4"/>
  <c r="M1628" i="4"/>
  <c r="M1640" i="4"/>
  <c r="M1652" i="4"/>
  <c r="M1664" i="4"/>
  <c r="M1676" i="4"/>
  <c r="M1688" i="4"/>
  <c r="M1700" i="4"/>
  <c r="M1712" i="4"/>
  <c r="M1724" i="4"/>
  <c r="M1736" i="4"/>
  <c r="M1748" i="4"/>
  <c r="M1760" i="4"/>
  <c r="M1772" i="4"/>
  <c r="M1784" i="4"/>
  <c r="M1796" i="4"/>
  <c r="M1808" i="4"/>
  <c r="M1820" i="4"/>
  <c r="M1832" i="4"/>
  <c r="M1844" i="4"/>
  <c r="M1856" i="4"/>
  <c r="M1868" i="4"/>
  <c r="M1880" i="4"/>
  <c r="M1892" i="4"/>
  <c r="M1904" i="4"/>
  <c r="M1916" i="4"/>
  <c r="M1928" i="4"/>
  <c r="M1940" i="4"/>
  <c r="M1952" i="4"/>
  <c r="M1964" i="4"/>
  <c r="M1976" i="4"/>
  <c r="M1988" i="4"/>
  <c r="M2000" i="4"/>
  <c r="M2012" i="4"/>
  <c r="M2024" i="4"/>
  <c r="M2036" i="4"/>
  <c r="M2048" i="4"/>
  <c r="M2060" i="4"/>
  <c r="M2072" i="4"/>
  <c r="M2084" i="4"/>
  <c r="M2096" i="4"/>
  <c r="M2108" i="4"/>
  <c r="M2120" i="4"/>
  <c r="M2132" i="4"/>
  <c r="M2144" i="4"/>
  <c r="M2156" i="4"/>
  <c r="M2168" i="4"/>
  <c r="M2180" i="4"/>
  <c r="M2192" i="4"/>
  <c r="M2204" i="4"/>
  <c r="M2216" i="4"/>
  <c r="M2228" i="4"/>
  <c r="M2240" i="4"/>
  <c r="M2252" i="4"/>
  <c r="M2264" i="4"/>
  <c r="M2276" i="4"/>
  <c r="M2288" i="4"/>
  <c r="M2300" i="4"/>
  <c r="M2312" i="4"/>
  <c r="M2324" i="4"/>
  <c r="M2336" i="4"/>
  <c r="M2348" i="4"/>
  <c r="M2360" i="4"/>
  <c r="M2372" i="4"/>
  <c r="M2384" i="4"/>
  <c r="M2396" i="4"/>
  <c r="M2408" i="4"/>
  <c r="M2420" i="4"/>
  <c r="M2432" i="4"/>
  <c r="M2444" i="4"/>
  <c r="M2456" i="4"/>
  <c r="M2468" i="4"/>
  <c r="M2480" i="4"/>
  <c r="M2492" i="4"/>
  <c r="M2504" i="4"/>
  <c r="M2516" i="4"/>
  <c r="M2528" i="4"/>
  <c r="M2540" i="4"/>
  <c r="M2552" i="4"/>
  <c r="M2564" i="4"/>
  <c r="M2576" i="4"/>
  <c r="M2588" i="4"/>
  <c r="M2600" i="4"/>
  <c r="M2612" i="4"/>
  <c r="M2624" i="4"/>
  <c r="M2636" i="4"/>
  <c r="M2648" i="4"/>
  <c r="M2660" i="4"/>
  <c r="M2672" i="4"/>
  <c r="M2684" i="4"/>
  <c r="M2696" i="4"/>
  <c r="M2708" i="4"/>
  <c r="M2720" i="4"/>
  <c r="M2732" i="4"/>
  <c r="M2744" i="4"/>
  <c r="M2756" i="4"/>
  <c r="M2768" i="4"/>
  <c r="M2780" i="4"/>
  <c r="M2792" i="4"/>
  <c r="M2804" i="4"/>
  <c r="M2816" i="4"/>
  <c r="M2828" i="4"/>
  <c r="M2840" i="4"/>
  <c r="M2852" i="4"/>
  <c r="M2864" i="4"/>
  <c r="M2876" i="4"/>
  <c r="M2888" i="4"/>
  <c r="M2900" i="4"/>
  <c r="M2912" i="4"/>
  <c r="M2924" i="4"/>
  <c r="M2936" i="4"/>
  <c r="M2948" i="4"/>
  <c r="M2960" i="4"/>
  <c r="M2972" i="4"/>
  <c r="M21" i="4"/>
  <c r="M33" i="4"/>
  <c r="M45" i="4"/>
  <c r="M57" i="4"/>
  <c r="M69" i="4"/>
  <c r="M81" i="4"/>
  <c r="M93" i="4"/>
  <c r="M105" i="4"/>
  <c r="M117" i="4"/>
  <c r="M129" i="4"/>
  <c r="M141" i="4"/>
  <c r="M153" i="4"/>
  <c r="M165" i="4"/>
  <c r="M177" i="4"/>
  <c r="M189" i="4"/>
  <c r="M201" i="4"/>
  <c r="M213" i="4"/>
  <c r="M225" i="4"/>
  <c r="M237" i="4"/>
  <c r="M249" i="4"/>
  <c r="M261" i="4"/>
  <c r="M273" i="4"/>
  <c r="M285" i="4"/>
  <c r="M297" i="4"/>
  <c r="M309" i="4"/>
  <c r="M321" i="4"/>
  <c r="M333" i="4"/>
  <c r="M345" i="4"/>
  <c r="M357" i="4"/>
  <c r="M369" i="4"/>
  <c r="M381" i="4"/>
  <c r="M393" i="4"/>
  <c r="M405" i="4"/>
  <c r="M417" i="4"/>
  <c r="M429" i="4"/>
  <c r="M441" i="4"/>
  <c r="M453" i="4"/>
  <c r="M465" i="4"/>
  <c r="M477" i="4"/>
  <c r="M489" i="4"/>
  <c r="M501" i="4"/>
  <c r="M513" i="4"/>
  <c r="M525" i="4"/>
  <c r="M537" i="4"/>
  <c r="M549" i="4"/>
  <c r="M561" i="4"/>
  <c r="M573" i="4"/>
  <c r="M585" i="4"/>
  <c r="M597" i="4"/>
  <c r="M609" i="4"/>
  <c r="M621" i="4"/>
  <c r="M633" i="4"/>
  <c r="M645" i="4"/>
  <c r="M657" i="4"/>
  <c r="M669" i="4"/>
  <c r="M681" i="4"/>
  <c r="M693" i="4"/>
  <c r="M705" i="4"/>
  <c r="M717" i="4"/>
  <c r="M729" i="4"/>
  <c r="M741" i="4"/>
  <c r="M753" i="4"/>
  <c r="M765" i="4"/>
  <c r="M777" i="4"/>
  <c r="M789" i="4"/>
  <c r="M801" i="4"/>
  <c r="M813" i="4"/>
  <c r="M825" i="4"/>
  <c r="M837" i="4"/>
  <c r="M849" i="4"/>
  <c r="M861" i="4"/>
  <c r="M873" i="4"/>
  <c r="M885" i="4"/>
  <c r="M897" i="4"/>
  <c r="M909" i="4"/>
  <c r="M921" i="4"/>
  <c r="M933" i="4"/>
  <c r="M945" i="4"/>
  <c r="M957" i="4"/>
  <c r="M969" i="4"/>
  <c r="M981" i="4"/>
  <c r="M993" i="4"/>
  <c r="M1005" i="4"/>
  <c r="M1017" i="4"/>
  <c r="M1029" i="4"/>
  <c r="M1041" i="4"/>
  <c r="M1053" i="4"/>
  <c r="M1065" i="4"/>
  <c r="M1077" i="4"/>
  <c r="M1089" i="4"/>
  <c r="M1101" i="4"/>
  <c r="M1113" i="4"/>
  <c r="M1125" i="4"/>
  <c r="M1137" i="4"/>
  <c r="M1149" i="4"/>
  <c r="M1161" i="4"/>
  <c r="M1173" i="4"/>
  <c r="M1185" i="4"/>
  <c r="M1197" i="4"/>
  <c r="M1209" i="4"/>
  <c r="M1221" i="4"/>
  <c r="M1233" i="4"/>
  <c r="M1245" i="4"/>
  <c r="M1257" i="4"/>
  <c r="M1269" i="4"/>
  <c r="M1281" i="4"/>
  <c r="M1293" i="4"/>
  <c r="M1305" i="4"/>
  <c r="M1317" i="4"/>
  <c r="M1329" i="4"/>
  <c r="M1341" i="4"/>
  <c r="M1353" i="4"/>
  <c r="M1365" i="4"/>
  <c r="M1377" i="4"/>
  <c r="M1389" i="4"/>
  <c r="M1401" i="4"/>
  <c r="M1413" i="4"/>
  <c r="M1425" i="4"/>
  <c r="M1437" i="4"/>
  <c r="M1449" i="4"/>
  <c r="M1461" i="4"/>
  <c r="M1473" i="4"/>
  <c r="M1485" i="4"/>
  <c r="M1497" i="4"/>
  <c r="M1509" i="4"/>
  <c r="M1521" i="4"/>
  <c r="M1533" i="4"/>
  <c r="M1545" i="4"/>
  <c r="M1557" i="4"/>
  <c r="M1569" i="4"/>
  <c r="M1581" i="4"/>
  <c r="M1593" i="4"/>
  <c r="M1605" i="4"/>
  <c r="M1617" i="4"/>
  <c r="M1629" i="4"/>
  <c r="M1641" i="4"/>
  <c r="M1653" i="4"/>
  <c r="M1665" i="4"/>
  <c r="M1677" i="4"/>
  <c r="M1689" i="4"/>
  <c r="M1701" i="4"/>
  <c r="M1713" i="4"/>
  <c r="M1725" i="4"/>
  <c r="M1737" i="4"/>
  <c r="M1749" i="4"/>
  <c r="M1761" i="4"/>
  <c r="M1773" i="4"/>
  <c r="M1785" i="4"/>
  <c r="M1797" i="4"/>
  <c r="M1809" i="4"/>
  <c r="M1821" i="4"/>
  <c r="M1833" i="4"/>
  <c r="M1845" i="4"/>
  <c r="M1857" i="4"/>
  <c r="M1869" i="4"/>
  <c r="M1881" i="4"/>
  <c r="M1893" i="4"/>
  <c r="M1905" i="4"/>
  <c r="M1917" i="4"/>
  <c r="M1929" i="4"/>
  <c r="M1941" i="4"/>
  <c r="M1953" i="4"/>
  <c r="M1965" i="4"/>
  <c r="M1977" i="4"/>
  <c r="M1989" i="4"/>
  <c r="M2001" i="4"/>
  <c r="M2013" i="4"/>
  <c r="M2025" i="4"/>
  <c r="M2037" i="4"/>
  <c r="M2049" i="4"/>
  <c r="M2061" i="4"/>
  <c r="M2073" i="4"/>
  <c r="M2085" i="4"/>
  <c r="M2097" i="4"/>
  <c r="M2109" i="4"/>
  <c r="M2121" i="4"/>
  <c r="M2133" i="4"/>
  <c r="M2145" i="4"/>
  <c r="M2157" i="4"/>
  <c r="M2169" i="4"/>
  <c r="M2181" i="4"/>
  <c r="M2193" i="4"/>
  <c r="M2205" i="4"/>
  <c r="M2217" i="4"/>
  <c r="M2229" i="4"/>
  <c r="M2241" i="4"/>
  <c r="M2253" i="4"/>
  <c r="M2265" i="4"/>
  <c r="M2277" i="4"/>
  <c r="M2289" i="4"/>
  <c r="M2301" i="4"/>
  <c r="M2313" i="4"/>
  <c r="M2325" i="4"/>
  <c r="M2337" i="4"/>
  <c r="M2349" i="4"/>
  <c r="M2361" i="4"/>
  <c r="M2373" i="4"/>
  <c r="M2385" i="4"/>
  <c r="M2397" i="4"/>
  <c r="M2409" i="4"/>
  <c r="M2421" i="4"/>
  <c r="M2433" i="4"/>
  <c r="M2445" i="4"/>
  <c r="M2457" i="4"/>
  <c r="M2469" i="4"/>
  <c r="M2481" i="4"/>
  <c r="M2493" i="4"/>
  <c r="M2505" i="4"/>
  <c r="M2517" i="4"/>
  <c r="M2529" i="4"/>
  <c r="M2541" i="4"/>
  <c r="M2553" i="4"/>
  <c r="M2565" i="4"/>
  <c r="M2577" i="4"/>
  <c r="M2589" i="4"/>
  <c r="M2601" i="4"/>
  <c r="M2613" i="4"/>
  <c r="M2625" i="4"/>
  <c r="M2637" i="4"/>
  <c r="M2649" i="4"/>
  <c r="M2661" i="4"/>
  <c r="M2673" i="4"/>
  <c r="M2685" i="4"/>
  <c r="M2697" i="4"/>
  <c r="M2709" i="4"/>
  <c r="M2721" i="4"/>
  <c r="M2733" i="4"/>
  <c r="M2745" i="4"/>
  <c r="M2757" i="4"/>
  <c r="M2769" i="4"/>
  <c r="M2781" i="4"/>
  <c r="M2793" i="4"/>
  <c r="M2805" i="4"/>
  <c r="M2817" i="4"/>
  <c r="M2829" i="4"/>
  <c r="M2841" i="4"/>
  <c r="M2853" i="4"/>
  <c r="M2865" i="4"/>
  <c r="M2877" i="4"/>
  <c r="M2889" i="4"/>
  <c r="M2901" i="4"/>
  <c r="M2913" i="4"/>
  <c r="M2925" i="4"/>
  <c r="M2937" i="4"/>
  <c r="M2949" i="4"/>
  <c r="M2961" i="4"/>
  <c r="M2973" i="4"/>
  <c r="M22" i="4"/>
  <c r="M34" i="4"/>
  <c r="M46" i="4"/>
  <c r="M58" i="4"/>
  <c r="M70" i="4"/>
  <c r="M82" i="4"/>
  <c r="M94" i="4"/>
  <c r="M106" i="4"/>
  <c r="M118" i="4"/>
  <c r="M130" i="4"/>
  <c r="M142" i="4"/>
  <c r="M154" i="4"/>
  <c r="M166" i="4"/>
  <c r="M178" i="4"/>
  <c r="M190" i="4"/>
  <c r="M202" i="4"/>
  <c r="M214" i="4"/>
  <c r="M226" i="4"/>
  <c r="M238" i="4"/>
  <c r="M250" i="4"/>
  <c r="M262" i="4"/>
  <c r="M274" i="4"/>
  <c r="M286" i="4"/>
  <c r="M298" i="4"/>
  <c r="M310" i="4"/>
  <c r="M322" i="4"/>
  <c r="M334" i="4"/>
  <c r="M346" i="4"/>
  <c r="M358" i="4"/>
  <c r="M370" i="4"/>
  <c r="M382" i="4"/>
  <c r="M394" i="4"/>
  <c r="M406" i="4"/>
  <c r="M418" i="4"/>
  <c r="M430" i="4"/>
  <c r="M442" i="4"/>
  <c r="M454" i="4"/>
  <c r="M466" i="4"/>
  <c r="M478" i="4"/>
  <c r="M490" i="4"/>
  <c r="M502" i="4"/>
  <c r="M514" i="4"/>
  <c r="M526" i="4"/>
  <c r="M538" i="4"/>
  <c r="M550" i="4"/>
  <c r="M562" i="4"/>
  <c r="M574" i="4"/>
  <c r="M586" i="4"/>
  <c r="M598" i="4"/>
  <c r="M610" i="4"/>
  <c r="M622" i="4"/>
  <c r="M634" i="4"/>
  <c r="M646" i="4"/>
  <c r="M658" i="4"/>
  <c r="M670" i="4"/>
  <c r="M682" i="4"/>
  <c r="M694" i="4"/>
  <c r="M706" i="4"/>
  <c r="M718" i="4"/>
  <c r="M730" i="4"/>
  <c r="M742" i="4"/>
  <c r="M754" i="4"/>
  <c r="M766" i="4"/>
  <c r="M778" i="4"/>
  <c r="M790" i="4"/>
  <c r="M802" i="4"/>
  <c r="M814" i="4"/>
  <c r="M826" i="4"/>
  <c r="M838" i="4"/>
  <c r="M850" i="4"/>
  <c r="M862" i="4"/>
  <c r="M874" i="4"/>
  <c r="M886" i="4"/>
  <c r="M898" i="4"/>
  <c r="M910" i="4"/>
  <c r="M922" i="4"/>
  <c r="M934" i="4"/>
  <c r="M946" i="4"/>
  <c r="M958" i="4"/>
  <c r="M970" i="4"/>
  <c r="M982" i="4"/>
  <c r="M994" i="4"/>
  <c r="M1006" i="4"/>
  <c r="M1018" i="4"/>
  <c r="M1030" i="4"/>
  <c r="M1042" i="4"/>
  <c r="M1054" i="4"/>
  <c r="M1066" i="4"/>
  <c r="M1078" i="4"/>
  <c r="M1090" i="4"/>
  <c r="M1102" i="4"/>
  <c r="M1114" i="4"/>
  <c r="M1126" i="4"/>
  <c r="M1138" i="4"/>
  <c r="M1150" i="4"/>
  <c r="M1162" i="4"/>
  <c r="M1174" i="4"/>
  <c r="M1186" i="4"/>
  <c r="M1198" i="4"/>
  <c r="M1210" i="4"/>
  <c r="M1222" i="4"/>
  <c r="M1234" i="4"/>
  <c r="M1246" i="4"/>
  <c r="M1258" i="4"/>
  <c r="M1270" i="4"/>
  <c r="M1282" i="4"/>
  <c r="M1294" i="4"/>
  <c r="M1306" i="4"/>
  <c r="M1318" i="4"/>
  <c r="M1330" i="4"/>
  <c r="M1342" i="4"/>
  <c r="M1354" i="4"/>
  <c r="M1366" i="4"/>
  <c r="M1378" i="4"/>
  <c r="M1390" i="4"/>
  <c r="M1402" i="4"/>
  <c r="M1414" i="4"/>
  <c r="M1426" i="4"/>
  <c r="M1438" i="4"/>
  <c r="M1450" i="4"/>
  <c r="M1462" i="4"/>
  <c r="M1474" i="4"/>
  <c r="M1486" i="4"/>
  <c r="M1498" i="4"/>
  <c r="M1510" i="4"/>
  <c r="M1522" i="4"/>
  <c r="M1534" i="4"/>
  <c r="M1546" i="4"/>
  <c r="M1558" i="4"/>
  <c r="M1570" i="4"/>
  <c r="M1582" i="4"/>
  <c r="M1594" i="4"/>
  <c r="M1606" i="4"/>
  <c r="M1618" i="4"/>
  <c r="M1630" i="4"/>
  <c r="M1642" i="4"/>
  <c r="M1654" i="4"/>
  <c r="M1666" i="4"/>
  <c r="M1678" i="4"/>
  <c r="M1690" i="4"/>
  <c r="M1702" i="4"/>
  <c r="M1714" i="4"/>
  <c r="M1726" i="4"/>
  <c r="M1738" i="4"/>
  <c r="M1750" i="4"/>
  <c r="M1762" i="4"/>
  <c r="M1774" i="4"/>
  <c r="M1786" i="4"/>
  <c r="M1798" i="4"/>
  <c r="M1810" i="4"/>
  <c r="M1822" i="4"/>
  <c r="M1834" i="4"/>
  <c r="M1846" i="4"/>
  <c r="M1858" i="4"/>
  <c r="M1870" i="4"/>
  <c r="M1882" i="4"/>
  <c r="M1894" i="4"/>
  <c r="M1906" i="4"/>
  <c r="M1918" i="4"/>
  <c r="M1930" i="4"/>
  <c r="M1942" i="4"/>
  <c r="M1954" i="4"/>
  <c r="M1966" i="4"/>
  <c r="M1978" i="4"/>
  <c r="M1990" i="4"/>
  <c r="M2002" i="4"/>
  <c r="M2014" i="4"/>
  <c r="M2026" i="4"/>
  <c r="M2038" i="4"/>
  <c r="M2050" i="4"/>
  <c r="M2062" i="4"/>
  <c r="M2074" i="4"/>
  <c r="M2086" i="4"/>
  <c r="M2098" i="4"/>
  <c r="M2110" i="4"/>
  <c r="M2122" i="4"/>
  <c r="M2134" i="4"/>
  <c r="M2146" i="4"/>
  <c r="M2158" i="4"/>
  <c r="M2170" i="4"/>
  <c r="M2182" i="4"/>
  <c r="M2194" i="4"/>
  <c r="M2206" i="4"/>
  <c r="M2218" i="4"/>
  <c r="M2230" i="4"/>
  <c r="M2242" i="4"/>
  <c r="M2254" i="4"/>
  <c r="M2266" i="4"/>
  <c r="M2278" i="4"/>
  <c r="M2290" i="4"/>
  <c r="M2302" i="4"/>
  <c r="M2314" i="4"/>
  <c r="M2326" i="4"/>
  <c r="M2338" i="4"/>
  <c r="M2350" i="4"/>
  <c r="M2362" i="4"/>
  <c r="M2374" i="4"/>
  <c r="M2386" i="4"/>
  <c r="M2398" i="4"/>
  <c r="M2410" i="4"/>
  <c r="M2422" i="4"/>
  <c r="M2434" i="4"/>
  <c r="M2446" i="4"/>
  <c r="M2458" i="4"/>
  <c r="M2470" i="4"/>
  <c r="M2482" i="4"/>
  <c r="M2494" i="4"/>
  <c r="M2506" i="4"/>
  <c r="M2518" i="4"/>
  <c r="M2530" i="4"/>
  <c r="M2542" i="4"/>
  <c r="M2554" i="4"/>
  <c r="M2566" i="4"/>
  <c r="M2578" i="4"/>
  <c r="M2590" i="4"/>
  <c r="M2602" i="4"/>
  <c r="M2614" i="4"/>
  <c r="M2626" i="4"/>
  <c r="M2638" i="4"/>
  <c r="M2650" i="4"/>
  <c r="M2662" i="4"/>
  <c r="M2674" i="4"/>
  <c r="M2686" i="4"/>
  <c r="M2698" i="4"/>
  <c r="M2710" i="4"/>
  <c r="M2722" i="4"/>
  <c r="M2734" i="4"/>
  <c r="M2746" i="4"/>
  <c r="M2758" i="4"/>
  <c r="M2770" i="4"/>
  <c r="M2782" i="4"/>
  <c r="M2794" i="4"/>
  <c r="M2806" i="4"/>
  <c r="M2818" i="4"/>
  <c r="M2830" i="4"/>
  <c r="M2842" i="4"/>
  <c r="M2854" i="4"/>
  <c r="M2866" i="4"/>
  <c r="M2878" i="4"/>
  <c r="M2890" i="4"/>
  <c r="M2902" i="4"/>
  <c r="M2914" i="4"/>
  <c r="M2926" i="4"/>
  <c r="M2938" i="4"/>
  <c r="M2950" i="4"/>
  <c r="M2962" i="4"/>
  <c r="M2974" i="4"/>
  <c r="M23" i="4"/>
  <c r="M35" i="4"/>
  <c r="M47" i="4"/>
  <c r="M59" i="4"/>
  <c r="M71" i="4"/>
  <c r="M83" i="4"/>
  <c r="M95" i="4"/>
  <c r="M107" i="4"/>
  <c r="M119" i="4"/>
  <c r="M131" i="4"/>
  <c r="M143" i="4"/>
  <c r="M155" i="4"/>
  <c r="M167" i="4"/>
  <c r="M179" i="4"/>
  <c r="M191" i="4"/>
  <c r="M203" i="4"/>
  <c r="M215" i="4"/>
  <c r="M227" i="4"/>
  <c r="M239" i="4"/>
  <c r="M251" i="4"/>
  <c r="M263" i="4"/>
  <c r="M275" i="4"/>
  <c r="M287" i="4"/>
  <c r="M299" i="4"/>
  <c r="M311" i="4"/>
  <c r="M323" i="4"/>
  <c r="M335" i="4"/>
  <c r="M347" i="4"/>
  <c r="M359" i="4"/>
  <c r="M371" i="4"/>
  <c r="M383" i="4"/>
  <c r="M395" i="4"/>
  <c r="M407" i="4"/>
  <c r="M419" i="4"/>
  <c r="M431" i="4"/>
  <c r="M443" i="4"/>
  <c r="M455" i="4"/>
  <c r="M467" i="4"/>
  <c r="M479" i="4"/>
  <c r="M491" i="4"/>
  <c r="M503" i="4"/>
  <c r="M515" i="4"/>
  <c r="M527" i="4"/>
  <c r="M539" i="4"/>
  <c r="M551" i="4"/>
  <c r="M563" i="4"/>
  <c r="M575" i="4"/>
  <c r="M587" i="4"/>
  <c r="M599" i="4"/>
  <c r="M611" i="4"/>
  <c r="M623" i="4"/>
  <c r="M635" i="4"/>
  <c r="M647" i="4"/>
  <c r="M659" i="4"/>
  <c r="M671" i="4"/>
  <c r="M683" i="4"/>
  <c r="M695" i="4"/>
  <c r="M707" i="4"/>
  <c r="M719" i="4"/>
  <c r="M731" i="4"/>
  <c r="M743" i="4"/>
  <c r="M755" i="4"/>
  <c r="M767" i="4"/>
  <c r="M779" i="4"/>
  <c r="M791" i="4"/>
  <c r="M803" i="4"/>
  <c r="M815" i="4"/>
  <c r="M827" i="4"/>
  <c r="M839" i="4"/>
  <c r="M851" i="4"/>
  <c r="M863" i="4"/>
  <c r="M875" i="4"/>
  <c r="M887" i="4"/>
  <c r="M899" i="4"/>
  <c r="M911" i="4"/>
  <c r="M923" i="4"/>
  <c r="M935" i="4"/>
  <c r="M947" i="4"/>
  <c r="M959" i="4"/>
  <c r="M971" i="4"/>
  <c r="M983" i="4"/>
  <c r="M995" i="4"/>
  <c r="M1007" i="4"/>
  <c r="M1019" i="4"/>
  <c r="M1031" i="4"/>
  <c r="M1043" i="4"/>
  <c r="M1055" i="4"/>
  <c r="M1067" i="4"/>
  <c r="M1079" i="4"/>
  <c r="M1091" i="4"/>
  <c r="M1103" i="4"/>
  <c r="M1115" i="4"/>
  <c r="M1127" i="4"/>
  <c r="M1139" i="4"/>
  <c r="M1151" i="4"/>
  <c r="M1163" i="4"/>
  <c r="M1175" i="4"/>
  <c r="M1187" i="4"/>
  <c r="M1199" i="4"/>
  <c r="M1211" i="4"/>
  <c r="M1223" i="4"/>
  <c r="M1235" i="4"/>
  <c r="M1247" i="4"/>
  <c r="M1259" i="4"/>
  <c r="M1271" i="4"/>
  <c r="M1283" i="4"/>
  <c r="M1295" i="4"/>
  <c r="M1307" i="4"/>
  <c r="M1319" i="4"/>
  <c r="M1331" i="4"/>
  <c r="M1343" i="4"/>
  <c r="M1355" i="4"/>
  <c r="M1367" i="4"/>
  <c r="M1379" i="4"/>
  <c r="M1391" i="4"/>
  <c r="M1403" i="4"/>
  <c r="M1415" i="4"/>
  <c r="M1427" i="4"/>
  <c r="M1439" i="4"/>
  <c r="M1451" i="4"/>
  <c r="M1463" i="4"/>
  <c r="M1475" i="4"/>
  <c r="M1487" i="4"/>
  <c r="M1499" i="4"/>
  <c r="M1511" i="4"/>
  <c r="M1523" i="4"/>
  <c r="M1535" i="4"/>
  <c r="M1547" i="4"/>
  <c r="M1559" i="4"/>
  <c r="M1571" i="4"/>
  <c r="M1583" i="4"/>
  <c r="M1595" i="4"/>
  <c r="M1607" i="4"/>
  <c r="M1619" i="4"/>
  <c r="M1631" i="4"/>
  <c r="M1643" i="4"/>
  <c r="M1655" i="4"/>
  <c r="M1667" i="4"/>
  <c r="M1679" i="4"/>
  <c r="M1691" i="4"/>
  <c r="M1703" i="4"/>
  <c r="M1715" i="4"/>
  <c r="M1727" i="4"/>
  <c r="M1739" i="4"/>
  <c r="M1751" i="4"/>
  <c r="M1763" i="4"/>
  <c r="M1775" i="4"/>
  <c r="M1787" i="4"/>
  <c r="M1799" i="4"/>
  <c r="M1811" i="4"/>
  <c r="M1823" i="4"/>
  <c r="M1835" i="4"/>
  <c r="M1847" i="4"/>
  <c r="M1859" i="4"/>
  <c r="M1871" i="4"/>
  <c r="M1883" i="4"/>
  <c r="M1895" i="4"/>
  <c r="M1907" i="4"/>
  <c r="M1919" i="4"/>
  <c r="M1931" i="4"/>
  <c r="M1943" i="4"/>
  <c r="M1955" i="4"/>
  <c r="M1967" i="4"/>
  <c r="M1979" i="4"/>
  <c r="M1991" i="4"/>
  <c r="M2003" i="4"/>
  <c r="M2015" i="4"/>
  <c r="M2027" i="4"/>
  <c r="M2039" i="4"/>
  <c r="M2051" i="4"/>
  <c r="M2063" i="4"/>
  <c r="M2075" i="4"/>
  <c r="M2087" i="4"/>
  <c r="M2099" i="4"/>
  <c r="M2111" i="4"/>
  <c r="M2123" i="4"/>
  <c r="M2135" i="4"/>
  <c r="M2147" i="4"/>
  <c r="M2159" i="4"/>
  <c r="M2171" i="4"/>
  <c r="M2183" i="4"/>
  <c r="M2195" i="4"/>
  <c r="M2207" i="4"/>
  <c r="M2219" i="4"/>
  <c r="M2231" i="4"/>
  <c r="M2243" i="4"/>
  <c r="M2255" i="4"/>
  <c r="M2267" i="4"/>
  <c r="M2279" i="4"/>
  <c r="M2291" i="4"/>
  <c r="M2303" i="4"/>
  <c r="M2315" i="4"/>
  <c r="M2327" i="4"/>
  <c r="M2339" i="4"/>
  <c r="M2351" i="4"/>
  <c r="M2363" i="4"/>
  <c r="M2375" i="4"/>
  <c r="M2387" i="4"/>
  <c r="M2399" i="4"/>
  <c r="M2411" i="4"/>
  <c r="M2423" i="4"/>
  <c r="M2435" i="4"/>
  <c r="M2447" i="4"/>
  <c r="M2459" i="4"/>
  <c r="M2471" i="4"/>
  <c r="M2483" i="4"/>
  <c r="M2495" i="4"/>
  <c r="M2507" i="4"/>
  <c r="M2519" i="4"/>
  <c r="M2531" i="4"/>
  <c r="M2543" i="4"/>
  <c r="M2555" i="4"/>
  <c r="M2567" i="4"/>
  <c r="M2579" i="4"/>
  <c r="M2591" i="4"/>
  <c r="M2603" i="4"/>
  <c r="M2615" i="4"/>
  <c r="M2627" i="4"/>
  <c r="M2639" i="4"/>
  <c r="M2651" i="4"/>
  <c r="M2663" i="4"/>
  <c r="M2675" i="4"/>
  <c r="M2687" i="4"/>
  <c r="M2699" i="4"/>
  <c r="M2711" i="4"/>
  <c r="M2723" i="4"/>
  <c r="M2735" i="4"/>
  <c r="M2747" i="4"/>
  <c r="M2759" i="4"/>
  <c r="M2771" i="4"/>
  <c r="M2783" i="4"/>
  <c r="M2795" i="4"/>
  <c r="M2807" i="4"/>
  <c r="M2819" i="4"/>
  <c r="M2831" i="4"/>
  <c r="M2843" i="4"/>
  <c r="M2855" i="4"/>
  <c r="M2867" i="4"/>
  <c r="M2879" i="4"/>
  <c r="M2891" i="4"/>
  <c r="M2903" i="4"/>
  <c r="M2915" i="4"/>
  <c r="M2927" i="4"/>
  <c r="M2939" i="4"/>
  <c r="M2951" i="4"/>
  <c r="M2963" i="4"/>
  <c r="M2975" i="4"/>
  <c r="M24" i="4"/>
  <c r="M36" i="4"/>
  <c r="M48" i="4"/>
  <c r="M60" i="4"/>
  <c r="M72" i="4"/>
  <c r="M84" i="4"/>
  <c r="M96" i="4"/>
  <c r="M108" i="4"/>
  <c r="M120" i="4"/>
  <c r="M132" i="4"/>
  <c r="M144" i="4"/>
  <c r="M156" i="4"/>
  <c r="M168" i="4"/>
  <c r="M180" i="4"/>
  <c r="M192" i="4"/>
  <c r="M204" i="4"/>
  <c r="M216" i="4"/>
  <c r="M228" i="4"/>
  <c r="M240" i="4"/>
  <c r="M252" i="4"/>
  <c r="M264" i="4"/>
  <c r="M276" i="4"/>
  <c r="M288" i="4"/>
  <c r="M300" i="4"/>
  <c r="M312" i="4"/>
  <c r="M324" i="4"/>
  <c r="M336" i="4"/>
  <c r="M348" i="4"/>
  <c r="M360" i="4"/>
  <c r="M372" i="4"/>
  <c r="M384" i="4"/>
  <c r="M396" i="4"/>
  <c r="M408" i="4"/>
  <c r="M420" i="4"/>
  <c r="M432" i="4"/>
  <c r="M444" i="4"/>
  <c r="M456" i="4"/>
  <c r="M468" i="4"/>
  <c r="M480" i="4"/>
  <c r="M492" i="4"/>
  <c r="M504" i="4"/>
  <c r="M516" i="4"/>
  <c r="M528" i="4"/>
  <c r="M540" i="4"/>
  <c r="M552" i="4"/>
  <c r="M564" i="4"/>
  <c r="M576" i="4"/>
  <c r="M588" i="4"/>
  <c r="M600" i="4"/>
  <c r="M612" i="4"/>
  <c r="M624" i="4"/>
  <c r="M636" i="4"/>
  <c r="M648" i="4"/>
  <c r="M660" i="4"/>
  <c r="M672" i="4"/>
  <c r="M684" i="4"/>
  <c r="M696" i="4"/>
  <c r="M708" i="4"/>
  <c r="M720" i="4"/>
  <c r="M732" i="4"/>
  <c r="M744" i="4"/>
  <c r="M756" i="4"/>
  <c r="M768" i="4"/>
  <c r="M780" i="4"/>
  <c r="M792" i="4"/>
  <c r="M804" i="4"/>
  <c r="M816" i="4"/>
  <c r="M828" i="4"/>
  <c r="M840" i="4"/>
  <c r="M852" i="4"/>
  <c r="M864" i="4"/>
  <c r="M876" i="4"/>
  <c r="M888" i="4"/>
  <c r="M900" i="4"/>
  <c r="M912" i="4"/>
  <c r="M924" i="4"/>
  <c r="M936" i="4"/>
  <c r="M948" i="4"/>
  <c r="M960" i="4"/>
  <c r="M972" i="4"/>
  <c r="M984" i="4"/>
  <c r="M996" i="4"/>
  <c r="M1008" i="4"/>
  <c r="M1020" i="4"/>
  <c r="M1032" i="4"/>
  <c r="M1044" i="4"/>
  <c r="M1056" i="4"/>
  <c r="M1068" i="4"/>
  <c r="M1080" i="4"/>
  <c r="M1092" i="4"/>
  <c r="M1104" i="4"/>
  <c r="M1116" i="4"/>
  <c r="M1128" i="4"/>
  <c r="M1140" i="4"/>
  <c r="M1152" i="4"/>
  <c r="M1164" i="4"/>
  <c r="M1176" i="4"/>
  <c r="M1188" i="4"/>
  <c r="M1200" i="4"/>
  <c r="M1212" i="4"/>
  <c r="M1224" i="4"/>
  <c r="M1236" i="4"/>
  <c r="M1248" i="4"/>
  <c r="M1260" i="4"/>
  <c r="M1272" i="4"/>
  <c r="M1284" i="4"/>
  <c r="M1296" i="4"/>
  <c r="M1308" i="4"/>
  <c r="M1320" i="4"/>
  <c r="M1332" i="4"/>
  <c r="M1344" i="4"/>
  <c r="M1356" i="4"/>
  <c r="M1368" i="4"/>
  <c r="M1380" i="4"/>
  <c r="M1392" i="4"/>
  <c r="M1404" i="4"/>
  <c r="M1416" i="4"/>
  <c r="M1428" i="4"/>
  <c r="M1440" i="4"/>
  <c r="M1452" i="4"/>
  <c r="M1464" i="4"/>
  <c r="M1476" i="4"/>
  <c r="M1488" i="4"/>
  <c r="M1500" i="4"/>
  <c r="M1512" i="4"/>
  <c r="M1524" i="4"/>
  <c r="M1536" i="4"/>
  <c r="M1548" i="4"/>
  <c r="M1560" i="4"/>
  <c r="M1572" i="4"/>
  <c r="M1584" i="4"/>
  <c r="M1596" i="4"/>
  <c r="M1608" i="4"/>
  <c r="M1620" i="4"/>
  <c r="M1632" i="4"/>
  <c r="M1644" i="4"/>
  <c r="M1656" i="4"/>
  <c r="M1668" i="4"/>
  <c r="M1680" i="4"/>
  <c r="M1692" i="4"/>
  <c r="M1704" i="4"/>
  <c r="M1716" i="4"/>
  <c r="M1728" i="4"/>
  <c r="M1740" i="4"/>
  <c r="M1752" i="4"/>
  <c r="M1764" i="4"/>
  <c r="M1776" i="4"/>
  <c r="M1788" i="4"/>
  <c r="M1800" i="4"/>
  <c r="M1812" i="4"/>
  <c r="M1824" i="4"/>
  <c r="M1836" i="4"/>
  <c r="M1848" i="4"/>
  <c r="M1860" i="4"/>
  <c r="M1872" i="4"/>
  <c r="M1884" i="4"/>
  <c r="M1896" i="4"/>
  <c r="M1908" i="4"/>
  <c r="M1920" i="4"/>
  <c r="M1932" i="4"/>
  <c r="M1944" i="4"/>
  <c r="M1956" i="4"/>
  <c r="M1968" i="4"/>
  <c r="M1980" i="4"/>
  <c r="M1992" i="4"/>
  <c r="M2004" i="4"/>
  <c r="M2016" i="4"/>
  <c r="M2028" i="4"/>
  <c r="M2040" i="4"/>
  <c r="M2052" i="4"/>
  <c r="M2064" i="4"/>
  <c r="M2076" i="4"/>
  <c r="M2088" i="4"/>
  <c r="M2100" i="4"/>
  <c r="M2112" i="4"/>
  <c r="M2124" i="4"/>
  <c r="M2136" i="4"/>
  <c r="M2148" i="4"/>
  <c r="M2160" i="4"/>
  <c r="M2172" i="4"/>
  <c r="M2184" i="4"/>
  <c r="M2196" i="4"/>
  <c r="M2208" i="4"/>
  <c r="M2220" i="4"/>
  <c r="M2232" i="4"/>
  <c r="M2244" i="4"/>
  <c r="M2256" i="4"/>
  <c r="M2268" i="4"/>
  <c r="M2280" i="4"/>
  <c r="M2292" i="4"/>
  <c r="M2304" i="4"/>
  <c r="M2316" i="4"/>
  <c r="M2328" i="4"/>
  <c r="M2340" i="4"/>
  <c r="M2352" i="4"/>
  <c r="M2364" i="4"/>
  <c r="M2376" i="4"/>
  <c r="M2388" i="4"/>
  <c r="M2400" i="4"/>
  <c r="M2412" i="4"/>
  <c r="M2424" i="4"/>
  <c r="M2436" i="4"/>
  <c r="M2448" i="4"/>
  <c r="M2460" i="4"/>
  <c r="M2472" i="4"/>
  <c r="M2484" i="4"/>
  <c r="M2496" i="4"/>
  <c r="M2508" i="4"/>
  <c r="M2520" i="4"/>
  <c r="M2532" i="4"/>
  <c r="M2544" i="4"/>
  <c r="M2556" i="4"/>
  <c r="M2568" i="4"/>
  <c r="M2580" i="4"/>
  <c r="M2592" i="4"/>
  <c r="M2604" i="4"/>
  <c r="M2616" i="4"/>
  <c r="M2628" i="4"/>
  <c r="M2640" i="4"/>
  <c r="M2652" i="4"/>
  <c r="M2664" i="4"/>
  <c r="M2676" i="4"/>
  <c r="M2688" i="4"/>
  <c r="M2700" i="4"/>
  <c r="M2712" i="4"/>
  <c r="M2724" i="4"/>
  <c r="M2736" i="4"/>
  <c r="M2748" i="4"/>
  <c r="M2760" i="4"/>
  <c r="M2772" i="4"/>
  <c r="M2784" i="4"/>
  <c r="M2796" i="4"/>
  <c r="M2808" i="4"/>
  <c r="M2820" i="4"/>
  <c r="M2832" i="4"/>
  <c r="M2844" i="4"/>
  <c r="M2856" i="4"/>
  <c r="M2868" i="4"/>
  <c r="M2880" i="4"/>
  <c r="M2892" i="4"/>
  <c r="M2904" i="4"/>
  <c r="M2916" i="4"/>
  <c r="M2928" i="4"/>
  <c r="M2940" i="4"/>
  <c r="M2952" i="4"/>
  <c r="M2964" i="4"/>
  <c r="M2976" i="4"/>
  <c r="M25" i="4"/>
  <c r="M37" i="4"/>
  <c r="M49" i="4"/>
  <c r="M61" i="4"/>
  <c r="M73" i="4"/>
  <c r="M85" i="4"/>
  <c r="M97" i="4"/>
  <c r="M109" i="4"/>
  <c r="M121" i="4"/>
  <c r="M133" i="4"/>
  <c r="M145" i="4"/>
  <c r="M157" i="4"/>
  <c r="M169" i="4"/>
  <c r="M181" i="4"/>
  <c r="M193" i="4"/>
  <c r="M205" i="4"/>
  <c r="M217" i="4"/>
  <c r="M229" i="4"/>
  <c r="M241" i="4"/>
  <c r="M253" i="4"/>
  <c r="M265" i="4"/>
  <c r="M277" i="4"/>
  <c r="M289" i="4"/>
  <c r="M301" i="4"/>
  <c r="M313" i="4"/>
  <c r="M325" i="4"/>
  <c r="M337" i="4"/>
  <c r="M349" i="4"/>
  <c r="M361" i="4"/>
  <c r="M373" i="4"/>
  <c r="M385" i="4"/>
  <c r="M397" i="4"/>
  <c r="M409" i="4"/>
  <c r="M421" i="4"/>
  <c r="M433" i="4"/>
  <c r="M445" i="4"/>
  <c r="M457" i="4"/>
  <c r="M469" i="4"/>
  <c r="M481" i="4"/>
  <c r="M493" i="4"/>
  <c r="M505" i="4"/>
  <c r="M517" i="4"/>
  <c r="M529" i="4"/>
  <c r="M541" i="4"/>
  <c r="M553" i="4"/>
  <c r="M565" i="4"/>
  <c r="M577" i="4"/>
  <c r="M589" i="4"/>
  <c r="M601" i="4"/>
  <c r="M613" i="4"/>
  <c r="M625" i="4"/>
  <c r="M637" i="4"/>
  <c r="M649" i="4"/>
  <c r="M661" i="4"/>
  <c r="M673" i="4"/>
  <c r="M685" i="4"/>
  <c r="M697" i="4"/>
  <c r="M709" i="4"/>
  <c r="M721" i="4"/>
  <c r="M733" i="4"/>
  <c r="M745" i="4"/>
  <c r="M757" i="4"/>
  <c r="M769" i="4"/>
  <c r="M781" i="4"/>
  <c r="M793" i="4"/>
  <c r="M805" i="4"/>
  <c r="M817" i="4"/>
  <c r="M829" i="4"/>
  <c r="M841" i="4"/>
  <c r="M853" i="4"/>
  <c r="M865" i="4"/>
  <c r="M877" i="4"/>
  <c r="M889" i="4"/>
  <c r="M901" i="4"/>
  <c r="M913" i="4"/>
  <c r="M925" i="4"/>
  <c r="M937" i="4"/>
  <c r="M949" i="4"/>
  <c r="M961" i="4"/>
  <c r="M973" i="4"/>
  <c r="M985" i="4"/>
  <c r="M997" i="4"/>
  <c r="M1009" i="4"/>
  <c r="M1021" i="4"/>
  <c r="M1033" i="4"/>
  <c r="M1045" i="4"/>
  <c r="M1057" i="4"/>
  <c r="M1069" i="4"/>
  <c r="M1081" i="4"/>
  <c r="M1093" i="4"/>
  <c r="M1105" i="4"/>
  <c r="M1117" i="4"/>
  <c r="M1129" i="4"/>
  <c r="M1141" i="4"/>
  <c r="M1153" i="4"/>
  <c r="M1165" i="4"/>
  <c r="M1177" i="4"/>
  <c r="M1189" i="4"/>
  <c r="M1201" i="4"/>
  <c r="M1213" i="4"/>
  <c r="M1225" i="4"/>
  <c r="M1237" i="4"/>
  <c r="M1249" i="4"/>
  <c r="M1261" i="4"/>
  <c r="M1273" i="4"/>
  <c r="M1285" i="4"/>
  <c r="M1297" i="4"/>
  <c r="M1309" i="4"/>
  <c r="M1321" i="4"/>
  <c r="M1333" i="4"/>
  <c r="M1345" i="4"/>
  <c r="M1357" i="4"/>
  <c r="M1369" i="4"/>
  <c r="M1381" i="4"/>
  <c r="M1393" i="4"/>
  <c r="M1405" i="4"/>
  <c r="M1417" i="4"/>
  <c r="M1429" i="4"/>
  <c r="M1441" i="4"/>
  <c r="M1453" i="4"/>
  <c r="M1465" i="4"/>
  <c r="M1477" i="4"/>
  <c r="M1489" i="4"/>
  <c r="M1501" i="4"/>
  <c r="M1513" i="4"/>
  <c r="M1525" i="4"/>
  <c r="M1537" i="4"/>
  <c r="M1549" i="4"/>
  <c r="M1561" i="4"/>
  <c r="M1573" i="4"/>
  <c r="M1585" i="4"/>
  <c r="M1597" i="4"/>
  <c r="M1609" i="4"/>
  <c r="M1621" i="4"/>
  <c r="M1633" i="4"/>
  <c r="M1645" i="4"/>
  <c r="M1657" i="4"/>
  <c r="M1669" i="4"/>
  <c r="M1681" i="4"/>
  <c r="M1693" i="4"/>
  <c r="M1705" i="4"/>
  <c r="M1717" i="4"/>
  <c r="M1729" i="4"/>
  <c r="M1741" i="4"/>
  <c r="M1753" i="4"/>
  <c r="M1765" i="4"/>
  <c r="M1777" i="4"/>
  <c r="M1789" i="4"/>
  <c r="M1801" i="4"/>
  <c r="M1813" i="4"/>
  <c r="M1825" i="4"/>
  <c r="M1837" i="4"/>
  <c r="M1849" i="4"/>
  <c r="M1861" i="4"/>
  <c r="M1873" i="4"/>
  <c r="M1885" i="4"/>
  <c r="M1897" i="4"/>
  <c r="M1909" i="4"/>
  <c r="M1921" i="4"/>
  <c r="M1933" i="4"/>
  <c r="M1945" i="4"/>
  <c r="M1957" i="4"/>
  <c r="M1969" i="4"/>
  <c r="M1981" i="4"/>
  <c r="M1993" i="4"/>
  <c r="M2005" i="4"/>
  <c r="M2017" i="4"/>
  <c r="M2029" i="4"/>
  <c r="M2041" i="4"/>
  <c r="M2053" i="4"/>
  <c r="M2065" i="4"/>
  <c r="M2077" i="4"/>
  <c r="M2089" i="4"/>
  <c r="M2101" i="4"/>
  <c r="M2113" i="4"/>
  <c r="M2125" i="4"/>
  <c r="M2137" i="4"/>
  <c r="M2149" i="4"/>
  <c r="M2161" i="4"/>
  <c r="M2173" i="4"/>
  <c r="M2185" i="4"/>
  <c r="M2197" i="4"/>
  <c r="M2209" i="4"/>
  <c r="M2221" i="4"/>
  <c r="M2233" i="4"/>
  <c r="M2245" i="4"/>
  <c r="M2257" i="4"/>
  <c r="M2269" i="4"/>
  <c r="M2281" i="4"/>
  <c r="M2293" i="4"/>
  <c r="M2305" i="4"/>
  <c r="M2317" i="4"/>
  <c r="M2329" i="4"/>
  <c r="M2341" i="4"/>
  <c r="M2353" i="4"/>
  <c r="M2365" i="4"/>
  <c r="M2377" i="4"/>
  <c r="M2389" i="4"/>
  <c r="M2401" i="4"/>
  <c r="M2413" i="4"/>
  <c r="M2425" i="4"/>
  <c r="M2437" i="4"/>
  <c r="M2449" i="4"/>
  <c r="M2461" i="4"/>
  <c r="M2473" i="4"/>
  <c r="M2485" i="4"/>
  <c r="M2497" i="4"/>
  <c r="M2509" i="4"/>
  <c r="M2521" i="4"/>
  <c r="M2533" i="4"/>
  <c r="M2545" i="4"/>
  <c r="M2557" i="4"/>
  <c r="M2569" i="4"/>
  <c r="M2581" i="4"/>
  <c r="M2593" i="4"/>
  <c r="M2605" i="4"/>
  <c r="M2617" i="4"/>
  <c r="M2629" i="4"/>
  <c r="M2641" i="4"/>
  <c r="M2653" i="4"/>
  <c r="M2665" i="4"/>
  <c r="M2677" i="4"/>
  <c r="M2689" i="4"/>
  <c r="M2701" i="4"/>
  <c r="M2713" i="4"/>
  <c r="M2725" i="4"/>
  <c r="M2737" i="4"/>
  <c r="M2749" i="4"/>
  <c r="M2761" i="4"/>
  <c r="M2773" i="4"/>
  <c r="M2785" i="4"/>
  <c r="M2797" i="4"/>
  <c r="M2809" i="4"/>
  <c r="M2821" i="4"/>
  <c r="M2833" i="4"/>
  <c r="M2845" i="4"/>
  <c r="M2857" i="4"/>
  <c r="M2869" i="4"/>
  <c r="M2881" i="4"/>
  <c r="M2893" i="4"/>
  <c r="M2905" i="4"/>
  <c r="M2917" i="4"/>
  <c r="M2929" i="4"/>
  <c r="M2941" i="4"/>
  <c r="M2953" i="4"/>
  <c r="M2965" i="4"/>
  <c r="M2977" i="4"/>
  <c r="M26" i="4"/>
  <c r="M38" i="4"/>
  <c r="M50" i="4"/>
  <c r="M62" i="4"/>
  <c r="M74" i="4"/>
  <c r="M86" i="4"/>
  <c r="M98" i="4"/>
  <c r="M110" i="4"/>
  <c r="M122" i="4"/>
  <c r="M134" i="4"/>
  <c r="M146" i="4"/>
  <c r="M158" i="4"/>
  <c r="M170" i="4"/>
  <c r="M182" i="4"/>
  <c r="M194" i="4"/>
  <c r="M206" i="4"/>
  <c r="M218" i="4"/>
  <c r="M230" i="4"/>
  <c r="M242" i="4"/>
  <c r="M254" i="4"/>
  <c r="M266" i="4"/>
  <c r="M278" i="4"/>
  <c r="M290" i="4"/>
  <c r="M302" i="4"/>
  <c r="M314" i="4"/>
  <c r="M326" i="4"/>
  <c r="M338" i="4"/>
  <c r="M350" i="4"/>
  <c r="M362" i="4"/>
  <c r="M374" i="4"/>
  <c r="M386" i="4"/>
  <c r="M398" i="4"/>
  <c r="M410" i="4"/>
  <c r="M422" i="4"/>
  <c r="M434" i="4"/>
  <c r="M446" i="4"/>
  <c r="M458" i="4"/>
  <c r="M470" i="4"/>
  <c r="M482" i="4"/>
  <c r="M494" i="4"/>
  <c r="M506" i="4"/>
  <c r="M518" i="4"/>
  <c r="M530" i="4"/>
  <c r="M542" i="4"/>
  <c r="M554" i="4"/>
  <c r="M566" i="4"/>
  <c r="M578" i="4"/>
  <c r="M590" i="4"/>
  <c r="M602" i="4"/>
  <c r="M614" i="4"/>
  <c r="M626" i="4"/>
  <c r="M638" i="4"/>
  <c r="M650" i="4"/>
  <c r="M662" i="4"/>
  <c r="M674" i="4"/>
  <c r="M686" i="4"/>
  <c r="M698" i="4"/>
  <c r="M710" i="4"/>
  <c r="M722" i="4"/>
  <c r="M734" i="4"/>
  <c r="M746" i="4"/>
  <c r="M758" i="4"/>
  <c r="M770" i="4"/>
  <c r="M782" i="4"/>
  <c r="M794" i="4"/>
  <c r="M806" i="4"/>
  <c r="M818" i="4"/>
  <c r="M830" i="4"/>
  <c r="M842" i="4"/>
  <c r="M854" i="4"/>
  <c r="M866" i="4"/>
  <c r="M878" i="4"/>
  <c r="M890" i="4"/>
  <c r="M902" i="4"/>
  <c r="M914" i="4"/>
  <c r="M926" i="4"/>
  <c r="M938" i="4"/>
  <c r="M950" i="4"/>
  <c r="M962" i="4"/>
  <c r="M974" i="4"/>
  <c r="M986" i="4"/>
  <c r="M998" i="4"/>
  <c r="M1010" i="4"/>
  <c r="M1022" i="4"/>
  <c r="M1034" i="4"/>
  <c r="M1046" i="4"/>
  <c r="M1058" i="4"/>
  <c r="M1070" i="4"/>
  <c r="M1082" i="4"/>
  <c r="M1094" i="4"/>
  <c r="M1106" i="4"/>
  <c r="M1118" i="4"/>
  <c r="M1130" i="4"/>
  <c r="M1142" i="4"/>
  <c r="M1154" i="4"/>
  <c r="M1166" i="4"/>
  <c r="M1178" i="4"/>
  <c r="M1190" i="4"/>
  <c r="M1202" i="4"/>
  <c r="M1214" i="4"/>
  <c r="M1226" i="4"/>
  <c r="M1238" i="4"/>
  <c r="M1250" i="4"/>
  <c r="M1262" i="4"/>
  <c r="M1274" i="4"/>
  <c r="M1286" i="4"/>
  <c r="M1298" i="4"/>
  <c r="M1310" i="4"/>
  <c r="M1322" i="4"/>
  <c r="M1334" i="4"/>
  <c r="M1346" i="4"/>
  <c r="M1358" i="4"/>
  <c r="M1370" i="4"/>
  <c r="M1382" i="4"/>
  <c r="M1394" i="4"/>
  <c r="M1406" i="4"/>
  <c r="M1418" i="4"/>
  <c r="M1430" i="4"/>
  <c r="M1442" i="4"/>
  <c r="M1454" i="4"/>
  <c r="M1466" i="4"/>
  <c r="M1478" i="4"/>
  <c r="M1490" i="4"/>
  <c r="M1502" i="4"/>
  <c r="M1514" i="4"/>
  <c r="M1526" i="4"/>
  <c r="M1538" i="4"/>
  <c r="M1550" i="4"/>
  <c r="M1562" i="4"/>
  <c r="M1574" i="4"/>
  <c r="M1586" i="4"/>
  <c r="M1598" i="4"/>
  <c r="M1610" i="4"/>
  <c r="M1622" i="4"/>
  <c r="M1634" i="4"/>
  <c r="M1646" i="4"/>
  <c r="M1658" i="4"/>
  <c r="M1670" i="4"/>
  <c r="M1682" i="4"/>
  <c r="M1694" i="4"/>
  <c r="M1706" i="4"/>
  <c r="M1718" i="4"/>
  <c r="M1730" i="4"/>
  <c r="M1742" i="4"/>
  <c r="M1754" i="4"/>
  <c r="M1766" i="4"/>
  <c r="M1778" i="4"/>
  <c r="M1790" i="4"/>
  <c r="M1802" i="4"/>
  <c r="M1814" i="4"/>
  <c r="M1826" i="4"/>
  <c r="M1838" i="4"/>
  <c r="M1850" i="4"/>
  <c r="M1862" i="4"/>
  <c r="M1874" i="4"/>
  <c r="M1886" i="4"/>
  <c r="M1898" i="4"/>
  <c r="M1910" i="4"/>
  <c r="M1922" i="4"/>
  <c r="M1934" i="4"/>
  <c r="M1946" i="4"/>
  <c r="M1958" i="4"/>
  <c r="M1970" i="4"/>
  <c r="M1982" i="4"/>
  <c r="M1994" i="4"/>
  <c r="M2006" i="4"/>
  <c r="M2018" i="4"/>
  <c r="M2030" i="4"/>
  <c r="M2042" i="4"/>
  <c r="M2054" i="4"/>
  <c r="M2066" i="4"/>
  <c r="M2078" i="4"/>
  <c r="M2090" i="4"/>
  <c r="M2102" i="4"/>
  <c r="M2114" i="4"/>
  <c r="M2126" i="4"/>
  <c r="M2138" i="4"/>
  <c r="M2150" i="4"/>
  <c r="M2162" i="4"/>
  <c r="M2174" i="4"/>
  <c r="M2186" i="4"/>
  <c r="M2198" i="4"/>
  <c r="M2210" i="4"/>
  <c r="M2222" i="4"/>
  <c r="M2234" i="4"/>
  <c r="M2246" i="4"/>
  <c r="M2258" i="4"/>
  <c r="M2270" i="4"/>
  <c r="M2282" i="4"/>
  <c r="M2294" i="4"/>
  <c r="M2306" i="4"/>
  <c r="M2318" i="4"/>
  <c r="M2330" i="4"/>
  <c r="M2342" i="4"/>
  <c r="M2354" i="4"/>
  <c r="M2366" i="4"/>
  <c r="M2378" i="4"/>
  <c r="M2390" i="4"/>
  <c r="M2402" i="4"/>
  <c r="M2414" i="4"/>
  <c r="M2426" i="4"/>
  <c r="M2438" i="4"/>
  <c r="M2450" i="4"/>
  <c r="M2462" i="4"/>
  <c r="M2474" i="4"/>
  <c r="M2486" i="4"/>
  <c r="M2498" i="4"/>
  <c r="M2510" i="4"/>
  <c r="M2522" i="4"/>
  <c r="M2534" i="4"/>
  <c r="M2546" i="4"/>
  <c r="M2558" i="4"/>
  <c r="M2570" i="4"/>
  <c r="M2582" i="4"/>
  <c r="M2594" i="4"/>
  <c r="M2606" i="4"/>
  <c r="M2618" i="4"/>
  <c r="M2630" i="4"/>
  <c r="M2642" i="4"/>
  <c r="M2654" i="4"/>
  <c r="M2666" i="4"/>
  <c r="M2678" i="4"/>
  <c r="M2690" i="4"/>
  <c r="M2702" i="4"/>
  <c r="M2714" i="4"/>
  <c r="M2726" i="4"/>
  <c r="M2738" i="4"/>
  <c r="M2750" i="4"/>
  <c r="M2762" i="4"/>
  <c r="M2774" i="4"/>
  <c r="M2786" i="4"/>
  <c r="M2798" i="4"/>
  <c r="M2810" i="4"/>
  <c r="M2822" i="4"/>
  <c r="M2834" i="4"/>
  <c r="M2846" i="4"/>
  <c r="M2858" i="4"/>
  <c r="M2870" i="4"/>
  <c r="M2882" i="4"/>
  <c r="M2894" i="4"/>
  <c r="M2906" i="4"/>
  <c r="M2918" i="4"/>
  <c r="M2930" i="4"/>
  <c r="M2942" i="4"/>
  <c r="M2954" i="4"/>
  <c r="M2966" i="4"/>
  <c r="M27" i="4"/>
  <c r="M39" i="4"/>
  <c r="M51" i="4"/>
  <c r="M63" i="4"/>
  <c r="M75" i="4"/>
  <c r="M87" i="4"/>
  <c r="M99" i="4"/>
  <c r="M111" i="4"/>
  <c r="M123" i="4"/>
  <c r="M135" i="4"/>
  <c r="M147" i="4"/>
  <c r="M159" i="4"/>
  <c r="M171" i="4"/>
  <c r="M183" i="4"/>
  <c r="M195" i="4"/>
  <c r="M207" i="4"/>
  <c r="M219" i="4"/>
  <c r="M231" i="4"/>
  <c r="M243" i="4"/>
  <c r="M255" i="4"/>
  <c r="M267" i="4"/>
  <c r="M279" i="4"/>
  <c r="M291" i="4"/>
  <c r="M303" i="4"/>
  <c r="M315" i="4"/>
  <c r="M327" i="4"/>
  <c r="M339" i="4"/>
  <c r="M351" i="4"/>
  <c r="M363" i="4"/>
  <c r="M375" i="4"/>
  <c r="M387" i="4"/>
  <c r="M399" i="4"/>
  <c r="M411" i="4"/>
  <c r="M423" i="4"/>
  <c r="M435" i="4"/>
  <c r="M447" i="4"/>
  <c r="M459" i="4"/>
  <c r="M471" i="4"/>
  <c r="M483" i="4"/>
  <c r="M495" i="4"/>
  <c r="M507" i="4"/>
  <c r="M519" i="4"/>
  <c r="M531" i="4"/>
  <c r="M543" i="4"/>
  <c r="M555" i="4"/>
  <c r="M567" i="4"/>
  <c r="M579" i="4"/>
  <c r="M591" i="4"/>
  <c r="M603" i="4"/>
  <c r="M615" i="4"/>
  <c r="M627" i="4"/>
  <c r="M639" i="4"/>
  <c r="M651" i="4"/>
  <c r="M663" i="4"/>
  <c r="M675" i="4"/>
  <c r="M687" i="4"/>
  <c r="M699" i="4"/>
  <c r="M711" i="4"/>
  <c r="M723" i="4"/>
  <c r="M735" i="4"/>
  <c r="M747" i="4"/>
  <c r="M759" i="4"/>
  <c r="M771" i="4"/>
  <c r="M783" i="4"/>
  <c r="M795" i="4"/>
  <c r="M807" i="4"/>
  <c r="M819" i="4"/>
  <c r="M831" i="4"/>
  <c r="M843" i="4"/>
  <c r="M855" i="4"/>
  <c r="M867" i="4"/>
  <c r="M879" i="4"/>
  <c r="M891" i="4"/>
  <c r="M903" i="4"/>
  <c r="M915" i="4"/>
  <c r="M927" i="4"/>
  <c r="M939" i="4"/>
  <c r="M951" i="4"/>
  <c r="M963" i="4"/>
  <c r="M975" i="4"/>
  <c r="M987" i="4"/>
  <c r="M999" i="4"/>
  <c r="M1011" i="4"/>
  <c r="M1023" i="4"/>
  <c r="M1035" i="4"/>
  <c r="M1047" i="4"/>
  <c r="M1059" i="4"/>
  <c r="M1071" i="4"/>
  <c r="M1083" i="4"/>
  <c r="M1095" i="4"/>
  <c r="M1107" i="4"/>
  <c r="M1119" i="4"/>
  <c r="M1131" i="4"/>
  <c r="M1143" i="4"/>
  <c r="M1155" i="4"/>
  <c r="M1167" i="4"/>
  <c r="M1179" i="4"/>
  <c r="M1191" i="4"/>
  <c r="M1203" i="4"/>
  <c r="M1215" i="4"/>
  <c r="M1227" i="4"/>
  <c r="M1239" i="4"/>
  <c r="M1251" i="4"/>
  <c r="M1263" i="4"/>
  <c r="M1275" i="4"/>
  <c r="M1287" i="4"/>
  <c r="M1299" i="4"/>
  <c r="M1311" i="4"/>
  <c r="M1323" i="4"/>
  <c r="M1335" i="4"/>
  <c r="M1347" i="4"/>
  <c r="M1359" i="4"/>
  <c r="M1371" i="4"/>
  <c r="M1383" i="4"/>
  <c r="M1395" i="4"/>
  <c r="M1407" i="4"/>
  <c r="M1419" i="4"/>
  <c r="M1431" i="4"/>
  <c r="M1443" i="4"/>
  <c r="M1455" i="4"/>
  <c r="M1467" i="4"/>
  <c r="M1479" i="4"/>
  <c r="M1491" i="4"/>
  <c r="M1503" i="4"/>
  <c r="M1515" i="4"/>
  <c r="M1527" i="4"/>
  <c r="M1539" i="4"/>
  <c r="M1551" i="4"/>
  <c r="M1563" i="4"/>
  <c r="M1575" i="4"/>
  <c r="M1587" i="4"/>
  <c r="M1599" i="4"/>
  <c r="M1611" i="4"/>
  <c r="M1623" i="4"/>
  <c r="M1635" i="4"/>
  <c r="M1647" i="4"/>
  <c r="M1659" i="4"/>
  <c r="M1671" i="4"/>
  <c r="M1683" i="4"/>
  <c r="M1695" i="4"/>
  <c r="M1707" i="4"/>
  <c r="M1719" i="4"/>
  <c r="M1731" i="4"/>
  <c r="M1743" i="4"/>
  <c r="M1755" i="4"/>
  <c r="M1767" i="4"/>
  <c r="M1779" i="4"/>
  <c r="M1791" i="4"/>
  <c r="M1803" i="4"/>
  <c r="M1815" i="4"/>
  <c r="M1827" i="4"/>
  <c r="M1839" i="4"/>
  <c r="M1851" i="4"/>
  <c r="M1863" i="4"/>
  <c r="M1875" i="4"/>
  <c r="M1887" i="4"/>
  <c r="M1899" i="4"/>
  <c r="M1911" i="4"/>
  <c r="M1923" i="4"/>
  <c r="M1935" i="4"/>
  <c r="M1947" i="4"/>
  <c r="M1959" i="4"/>
  <c r="M1971" i="4"/>
  <c r="M1983" i="4"/>
  <c r="M1995" i="4"/>
  <c r="M2007" i="4"/>
  <c r="M2019" i="4"/>
  <c r="M2031" i="4"/>
  <c r="M2043" i="4"/>
  <c r="M2055" i="4"/>
  <c r="M2067" i="4"/>
  <c r="M2079" i="4"/>
  <c r="M2091" i="4"/>
  <c r="M2103" i="4"/>
  <c r="M2115" i="4"/>
  <c r="M2127" i="4"/>
  <c r="M2139" i="4"/>
  <c r="M2151" i="4"/>
  <c r="M2163" i="4"/>
  <c r="M2175" i="4"/>
  <c r="M2187" i="4"/>
  <c r="M2199" i="4"/>
  <c r="M2211" i="4"/>
  <c r="M2223" i="4"/>
  <c r="M2235" i="4"/>
  <c r="M2247" i="4"/>
  <c r="M2259" i="4"/>
  <c r="M2271" i="4"/>
  <c r="M2283" i="4"/>
  <c r="M2295" i="4"/>
  <c r="M2307" i="4"/>
  <c r="M2319" i="4"/>
  <c r="M2331" i="4"/>
  <c r="M2343" i="4"/>
  <c r="M2355" i="4"/>
  <c r="M2367" i="4"/>
  <c r="M2379" i="4"/>
  <c r="M2391" i="4"/>
  <c r="M2403" i="4"/>
  <c r="M2415" i="4"/>
  <c r="M2427" i="4"/>
  <c r="M2439" i="4"/>
  <c r="M2451" i="4"/>
  <c r="M2463" i="4"/>
  <c r="M2475" i="4"/>
  <c r="M2487" i="4"/>
  <c r="M2499" i="4"/>
  <c r="M2511" i="4"/>
  <c r="M2523" i="4"/>
  <c r="M2535" i="4"/>
  <c r="M2547" i="4"/>
  <c r="M2559" i="4"/>
  <c r="M2571" i="4"/>
  <c r="M2583" i="4"/>
  <c r="M2595" i="4"/>
  <c r="M2607" i="4"/>
  <c r="M2619" i="4"/>
  <c r="M2631" i="4"/>
  <c r="M2643" i="4"/>
  <c r="M2655" i="4"/>
  <c r="M2667" i="4"/>
  <c r="M2679" i="4"/>
  <c r="M2691" i="4"/>
  <c r="M2703" i="4"/>
  <c r="M2715" i="4"/>
  <c r="M2727" i="4"/>
  <c r="M2739" i="4"/>
  <c r="M2751" i="4"/>
  <c r="M2763" i="4"/>
  <c r="M2775" i="4"/>
  <c r="M2787" i="4"/>
  <c r="M2799" i="4"/>
  <c r="M2811" i="4"/>
  <c r="M2823" i="4"/>
  <c r="M2835" i="4"/>
  <c r="M2847" i="4"/>
  <c r="M2859" i="4"/>
  <c r="M2871" i="4"/>
  <c r="M2883" i="4"/>
  <c r="M2895" i="4"/>
  <c r="M2907" i="4"/>
  <c r="M2919" i="4"/>
  <c r="M2931" i="4"/>
  <c r="M2943" i="4"/>
  <c r="M2955" i="4"/>
  <c r="M2967" i="4"/>
  <c r="M28" i="4"/>
  <c r="M40" i="4"/>
  <c r="M52" i="4"/>
  <c r="M64" i="4"/>
  <c r="M76" i="4"/>
  <c r="M88" i="4"/>
  <c r="M100" i="4"/>
  <c r="M112" i="4"/>
  <c r="M124" i="4"/>
  <c r="M136" i="4"/>
  <c r="M148" i="4"/>
  <c r="M160" i="4"/>
  <c r="M172" i="4"/>
  <c r="M184" i="4"/>
  <c r="M196" i="4"/>
  <c r="M208" i="4"/>
  <c r="M220" i="4"/>
  <c r="M232" i="4"/>
  <c r="M244" i="4"/>
  <c r="M256" i="4"/>
  <c r="M268" i="4"/>
  <c r="M280" i="4"/>
  <c r="M292" i="4"/>
  <c r="M304" i="4"/>
  <c r="M316" i="4"/>
  <c r="M328" i="4"/>
  <c r="M340" i="4"/>
  <c r="M352" i="4"/>
  <c r="M364" i="4"/>
  <c r="M376" i="4"/>
  <c r="M388" i="4"/>
  <c r="M400" i="4"/>
  <c r="M412" i="4"/>
  <c r="M424" i="4"/>
  <c r="M436" i="4"/>
  <c r="M448" i="4"/>
  <c r="M460" i="4"/>
  <c r="M472" i="4"/>
  <c r="M484" i="4"/>
  <c r="M496" i="4"/>
  <c r="M508" i="4"/>
  <c r="M520" i="4"/>
  <c r="M532" i="4"/>
  <c r="M544" i="4"/>
  <c r="M556" i="4"/>
  <c r="M568" i="4"/>
  <c r="M580" i="4"/>
  <c r="M592" i="4"/>
  <c r="M604" i="4"/>
  <c r="M616" i="4"/>
  <c r="M628" i="4"/>
  <c r="M640" i="4"/>
  <c r="M652" i="4"/>
  <c r="M664" i="4"/>
  <c r="M676" i="4"/>
  <c r="M688" i="4"/>
  <c r="M700" i="4"/>
  <c r="M712" i="4"/>
  <c r="M724" i="4"/>
  <c r="M736" i="4"/>
  <c r="M748" i="4"/>
  <c r="M760" i="4"/>
  <c r="M772" i="4"/>
  <c r="M784" i="4"/>
  <c r="M796" i="4"/>
  <c r="M808" i="4"/>
  <c r="M820" i="4"/>
  <c r="M832" i="4"/>
  <c r="M844" i="4"/>
  <c r="M856" i="4"/>
  <c r="M868" i="4"/>
  <c r="M880" i="4"/>
  <c r="M892" i="4"/>
  <c r="M904" i="4"/>
  <c r="M916" i="4"/>
  <c r="M928" i="4"/>
  <c r="M940" i="4"/>
  <c r="M952" i="4"/>
  <c r="M964" i="4"/>
  <c r="M976" i="4"/>
  <c r="M988" i="4"/>
  <c r="M1000" i="4"/>
  <c r="M1012" i="4"/>
  <c r="M1024" i="4"/>
  <c r="M1036" i="4"/>
  <c r="M1048" i="4"/>
  <c r="M1060" i="4"/>
  <c r="M1072" i="4"/>
  <c r="M1084" i="4"/>
  <c r="M1096" i="4"/>
  <c r="M1108" i="4"/>
  <c r="M1120" i="4"/>
  <c r="M1132" i="4"/>
  <c r="M1144" i="4"/>
  <c r="M1156" i="4"/>
  <c r="M1168" i="4"/>
  <c r="M1180" i="4"/>
  <c r="M1192" i="4"/>
  <c r="M1204" i="4"/>
  <c r="M1216" i="4"/>
  <c r="M1228" i="4"/>
  <c r="M1240" i="4"/>
  <c r="M1252" i="4"/>
  <c r="M1264" i="4"/>
  <c r="M1276" i="4"/>
  <c r="M1288" i="4"/>
  <c r="M1300" i="4"/>
  <c r="M1312" i="4"/>
  <c r="M1324" i="4"/>
  <c r="M1336" i="4"/>
  <c r="M1348" i="4"/>
  <c r="M1360" i="4"/>
  <c r="M1372" i="4"/>
  <c r="M1384" i="4"/>
  <c r="M1396" i="4"/>
  <c r="M1408" i="4"/>
  <c r="M1420" i="4"/>
  <c r="M1432" i="4"/>
  <c r="M1444" i="4"/>
  <c r="M1456" i="4"/>
  <c r="M1468" i="4"/>
  <c r="M1480" i="4"/>
  <c r="M1492" i="4"/>
  <c r="M1504" i="4"/>
  <c r="M1516" i="4"/>
  <c r="M1528" i="4"/>
  <c r="M1540" i="4"/>
  <c r="M1552" i="4"/>
  <c r="M1564" i="4"/>
  <c r="M1576" i="4"/>
  <c r="M1588" i="4"/>
  <c r="M1600" i="4"/>
  <c r="M1612" i="4"/>
  <c r="M1624" i="4"/>
  <c r="M1636" i="4"/>
  <c r="M1648" i="4"/>
  <c r="M1660" i="4"/>
  <c r="M1672" i="4"/>
  <c r="M1684" i="4"/>
  <c r="M1696" i="4"/>
  <c r="M1708" i="4"/>
  <c r="M1720" i="4"/>
  <c r="M1732" i="4"/>
  <c r="M1744" i="4"/>
  <c r="M1756" i="4"/>
  <c r="M1768" i="4"/>
  <c r="M1780" i="4"/>
  <c r="M1792" i="4"/>
  <c r="M1804" i="4"/>
  <c r="M1816" i="4"/>
  <c r="M1828" i="4"/>
  <c r="M1840" i="4"/>
  <c r="M1852" i="4"/>
  <c r="M1864" i="4"/>
  <c r="M1876" i="4"/>
  <c r="M1888" i="4"/>
  <c r="M1900" i="4"/>
  <c r="M1912" i="4"/>
  <c r="M1924" i="4"/>
  <c r="M1936" i="4"/>
  <c r="M1948" i="4"/>
  <c r="M1960" i="4"/>
  <c r="M1972" i="4"/>
  <c r="M1984" i="4"/>
  <c r="M1996" i="4"/>
  <c r="M2008" i="4"/>
  <c r="M2020" i="4"/>
  <c r="M2032" i="4"/>
  <c r="M2044" i="4"/>
  <c r="M2056" i="4"/>
  <c r="M2068" i="4"/>
  <c r="M2080" i="4"/>
  <c r="M2092" i="4"/>
  <c r="M2104" i="4"/>
  <c r="M2116" i="4"/>
  <c r="M2128" i="4"/>
  <c r="M2140" i="4"/>
  <c r="M2152" i="4"/>
  <c r="M2164" i="4"/>
  <c r="M2176" i="4"/>
  <c r="M2188" i="4"/>
  <c r="M2200" i="4"/>
  <c r="M2212" i="4"/>
  <c r="M2224" i="4"/>
  <c r="M2236" i="4"/>
  <c r="M2248" i="4"/>
  <c r="M2260" i="4"/>
  <c r="M2272" i="4"/>
  <c r="M2284" i="4"/>
  <c r="M2296" i="4"/>
  <c r="M2308" i="4"/>
  <c r="M2320" i="4"/>
  <c r="M2332" i="4"/>
  <c r="M2344" i="4"/>
  <c r="M2356" i="4"/>
  <c r="M2368" i="4"/>
  <c r="M2380" i="4"/>
  <c r="M2392" i="4"/>
  <c r="M2404" i="4"/>
  <c r="M2416" i="4"/>
  <c r="M2428" i="4"/>
  <c r="M2440" i="4"/>
  <c r="M2452" i="4"/>
  <c r="M2464" i="4"/>
  <c r="M2476" i="4"/>
  <c r="M2488" i="4"/>
  <c r="M2500" i="4"/>
  <c r="M2512" i="4"/>
  <c r="M2524" i="4"/>
  <c r="M2536" i="4"/>
  <c r="M2548" i="4"/>
  <c r="M2560" i="4"/>
  <c r="M2572" i="4"/>
  <c r="M2584" i="4"/>
  <c r="M2596" i="4"/>
  <c r="M2608" i="4"/>
  <c r="M2620" i="4"/>
  <c r="M2632" i="4"/>
  <c r="M2644" i="4"/>
  <c r="M2656" i="4"/>
  <c r="M2668" i="4"/>
  <c r="M2680" i="4"/>
  <c r="M2692" i="4"/>
  <c r="M2704" i="4"/>
  <c r="M2716" i="4"/>
  <c r="M2728" i="4"/>
  <c r="M2740" i="4"/>
  <c r="M2752" i="4"/>
  <c r="M2764" i="4"/>
  <c r="M2776" i="4"/>
  <c r="M2788" i="4"/>
  <c r="M2800" i="4"/>
  <c r="M2812" i="4"/>
  <c r="M2824" i="4"/>
  <c r="M2836" i="4"/>
  <c r="M2848" i="4"/>
  <c r="M2860" i="4"/>
  <c r="M2872" i="4"/>
  <c r="M2884" i="4"/>
  <c r="M2896" i="4"/>
  <c r="M2908" i="4"/>
  <c r="M2920" i="4"/>
  <c r="M2932" i="4"/>
  <c r="M2944" i="4"/>
  <c r="M2956" i="4"/>
  <c r="M2968" i="4"/>
  <c r="M29" i="4"/>
  <c r="M41" i="4"/>
  <c r="M53" i="4"/>
  <c r="M65" i="4"/>
  <c r="M77" i="4"/>
  <c r="M89" i="4"/>
  <c r="M101" i="4"/>
  <c r="M113" i="4"/>
  <c r="M125" i="4"/>
  <c r="M137" i="4"/>
  <c r="M149" i="4"/>
  <c r="M161" i="4"/>
  <c r="M173" i="4"/>
  <c r="M185" i="4"/>
  <c r="M197" i="4"/>
  <c r="M209" i="4"/>
  <c r="M221" i="4"/>
  <c r="M233" i="4"/>
  <c r="M245" i="4"/>
  <c r="M257" i="4"/>
  <c r="M269" i="4"/>
  <c r="M281" i="4"/>
  <c r="M293" i="4"/>
  <c r="M305" i="4"/>
  <c r="M317" i="4"/>
  <c r="M329" i="4"/>
  <c r="M341" i="4"/>
  <c r="M353" i="4"/>
  <c r="M365" i="4"/>
  <c r="M377" i="4"/>
  <c r="M389" i="4"/>
  <c r="M401" i="4"/>
  <c r="M413" i="4"/>
  <c r="M425" i="4"/>
  <c r="M437" i="4"/>
  <c r="M449" i="4"/>
  <c r="M461" i="4"/>
  <c r="M473" i="4"/>
  <c r="M485" i="4"/>
  <c r="M497" i="4"/>
  <c r="M509" i="4"/>
  <c r="M521" i="4"/>
  <c r="M533" i="4"/>
  <c r="M545" i="4"/>
  <c r="M557" i="4"/>
  <c r="M569" i="4"/>
  <c r="M581" i="4"/>
  <c r="M593" i="4"/>
  <c r="M605" i="4"/>
  <c r="M617" i="4"/>
  <c r="M629" i="4"/>
  <c r="M641" i="4"/>
  <c r="M653" i="4"/>
  <c r="M665" i="4"/>
  <c r="M677" i="4"/>
  <c r="M689" i="4"/>
  <c r="M701" i="4"/>
  <c r="M713" i="4"/>
  <c r="M725" i="4"/>
  <c r="M737" i="4"/>
  <c r="M749" i="4"/>
  <c r="M761" i="4"/>
  <c r="M773" i="4"/>
  <c r="M785" i="4"/>
  <c r="M797" i="4"/>
  <c r="M809" i="4"/>
  <c r="M821" i="4"/>
  <c r="M833" i="4"/>
  <c r="M845" i="4"/>
  <c r="M857" i="4"/>
  <c r="M869" i="4"/>
  <c r="M881" i="4"/>
  <c r="M893" i="4"/>
  <c r="M905" i="4"/>
  <c r="M917" i="4"/>
  <c r="M929" i="4"/>
  <c r="M941" i="4"/>
  <c r="M953" i="4"/>
  <c r="M965" i="4"/>
  <c r="M977" i="4"/>
  <c r="M989" i="4"/>
  <c r="M1001" i="4"/>
  <c r="M1013" i="4"/>
  <c r="M1025" i="4"/>
  <c r="M1037" i="4"/>
  <c r="M1049" i="4"/>
  <c r="M1061" i="4"/>
  <c r="M1073" i="4"/>
  <c r="M1085" i="4"/>
  <c r="M1097" i="4"/>
  <c r="M1109" i="4"/>
  <c r="M1121" i="4"/>
  <c r="M1133" i="4"/>
  <c r="M1145" i="4"/>
  <c r="M1157" i="4"/>
  <c r="M1169" i="4"/>
  <c r="M1181" i="4"/>
  <c r="M1193" i="4"/>
  <c r="M1205" i="4"/>
  <c r="M1217" i="4"/>
  <c r="M1229" i="4"/>
  <c r="M1241" i="4"/>
  <c r="M1253" i="4"/>
  <c r="M1265" i="4"/>
  <c r="M1277" i="4"/>
  <c r="M1289" i="4"/>
  <c r="M1301" i="4"/>
  <c r="M1313" i="4"/>
  <c r="M1325" i="4"/>
  <c r="M1337" i="4"/>
  <c r="M1349" i="4"/>
  <c r="M1361" i="4"/>
  <c r="M1373" i="4"/>
  <c r="M1385" i="4"/>
  <c r="M1397" i="4"/>
  <c r="M1409" i="4"/>
  <c r="M1421" i="4"/>
  <c r="M1433" i="4"/>
  <c r="M1445" i="4"/>
  <c r="M1457" i="4"/>
  <c r="M1469" i="4"/>
  <c r="M1481" i="4"/>
  <c r="M1493" i="4"/>
  <c r="M1505" i="4"/>
  <c r="M1517" i="4"/>
  <c r="M1529" i="4"/>
  <c r="M1541" i="4"/>
  <c r="M1553" i="4"/>
  <c r="M1565" i="4"/>
  <c r="M1577" i="4"/>
  <c r="M1589" i="4"/>
  <c r="M1601" i="4"/>
  <c r="M1613" i="4"/>
  <c r="M1625" i="4"/>
  <c r="M1637" i="4"/>
  <c r="M1649" i="4"/>
  <c r="M1661" i="4"/>
  <c r="M1673" i="4"/>
  <c r="M1685" i="4"/>
  <c r="M1697" i="4"/>
  <c r="M1709" i="4"/>
  <c r="M1721" i="4"/>
  <c r="M1733" i="4"/>
  <c r="M1745" i="4"/>
  <c r="M1757" i="4"/>
  <c r="M1769" i="4"/>
  <c r="M1781" i="4"/>
  <c r="M1793" i="4"/>
  <c r="M1805" i="4"/>
  <c r="M1817" i="4"/>
  <c r="M1829" i="4"/>
  <c r="M1841" i="4"/>
  <c r="M1853" i="4"/>
  <c r="M1865" i="4"/>
  <c r="M1877" i="4"/>
  <c r="M1889" i="4"/>
  <c r="M1901" i="4"/>
  <c r="M1913" i="4"/>
  <c r="M1925" i="4"/>
  <c r="M1937" i="4"/>
  <c r="M1949" i="4"/>
  <c r="M1961" i="4"/>
  <c r="M1973" i="4"/>
  <c r="M1985" i="4"/>
  <c r="M1997" i="4"/>
  <c r="M2009" i="4"/>
  <c r="M2021" i="4"/>
  <c r="M2033" i="4"/>
  <c r="M2045" i="4"/>
  <c r="M2057" i="4"/>
  <c r="M2069" i="4"/>
  <c r="M2081" i="4"/>
  <c r="M2093" i="4"/>
  <c r="M2105" i="4"/>
  <c r="M2117" i="4"/>
  <c r="M2129" i="4"/>
  <c r="M2141" i="4"/>
  <c r="M2153" i="4"/>
  <c r="M2165" i="4"/>
  <c r="M2177" i="4"/>
  <c r="M2189" i="4"/>
  <c r="M2201" i="4"/>
  <c r="M2213" i="4"/>
  <c r="M2225" i="4"/>
  <c r="M2237" i="4"/>
  <c r="M2249" i="4"/>
  <c r="M2261" i="4"/>
  <c r="M2273" i="4"/>
  <c r="M2285" i="4"/>
  <c r="M2297" i="4"/>
  <c r="M2309" i="4"/>
  <c r="M2321" i="4"/>
  <c r="M2333" i="4"/>
  <c r="M2345" i="4"/>
  <c r="M2357" i="4"/>
  <c r="M2369" i="4"/>
  <c r="M2381" i="4"/>
  <c r="M2393" i="4"/>
  <c r="M2405" i="4"/>
  <c r="M2417" i="4"/>
  <c r="M2429" i="4"/>
  <c r="M2441" i="4"/>
  <c r="M2453" i="4"/>
  <c r="M2465" i="4"/>
  <c r="M2477" i="4"/>
  <c r="M2489" i="4"/>
  <c r="M2501" i="4"/>
  <c r="M2513" i="4"/>
  <c r="M2525" i="4"/>
  <c r="M2537" i="4"/>
  <c r="M2549" i="4"/>
  <c r="M2561" i="4"/>
  <c r="M2573" i="4"/>
  <c r="M2585" i="4"/>
  <c r="M2597" i="4"/>
  <c r="M2609" i="4"/>
  <c r="M2621" i="4"/>
  <c r="M2633" i="4"/>
  <c r="M2645" i="4"/>
  <c r="M2657" i="4"/>
  <c r="M2669" i="4"/>
  <c r="M2681" i="4"/>
  <c r="M2693" i="4"/>
  <c r="M2705" i="4"/>
  <c r="M2717" i="4"/>
  <c r="M2729" i="4"/>
  <c r="M2741" i="4"/>
  <c r="M2753" i="4"/>
  <c r="M2765" i="4"/>
  <c r="M2777" i="4"/>
  <c r="M2789" i="4"/>
  <c r="M2801" i="4"/>
  <c r="M2813" i="4"/>
  <c r="M2825" i="4"/>
  <c r="M2837" i="4"/>
  <c r="M2849" i="4"/>
  <c r="M2861" i="4"/>
  <c r="M2873" i="4"/>
  <c r="M2885" i="4"/>
  <c r="M2897" i="4"/>
  <c r="M2909" i="4"/>
  <c r="M2921" i="4"/>
  <c r="M2933" i="4"/>
  <c r="M2945" i="4"/>
  <c r="M2957" i="4"/>
  <c r="M2969" i="4"/>
  <c r="D2161" i="4"/>
  <c r="C2590" i="4"/>
  <c r="D30" i="4"/>
  <c r="D42" i="4"/>
  <c r="D54" i="4"/>
  <c r="D162" i="4"/>
  <c r="D174" i="4"/>
  <c r="D198" i="4"/>
  <c r="D210" i="4"/>
  <c r="D222" i="4"/>
  <c r="D330" i="4"/>
  <c r="D342" i="4"/>
  <c r="D366" i="4"/>
  <c r="D378" i="4"/>
  <c r="D390" i="4"/>
  <c r="D498" i="4"/>
  <c r="D510" i="4"/>
  <c r="D534" i="4"/>
  <c r="D546" i="4"/>
  <c r="D558" i="4"/>
  <c r="D666" i="4"/>
  <c r="D678" i="4"/>
  <c r="D702" i="4"/>
  <c r="D714" i="4"/>
  <c r="D726" i="4"/>
  <c r="D834" i="4"/>
  <c r="D846" i="4"/>
  <c r="D870" i="4"/>
  <c r="D882" i="4"/>
  <c r="D894" i="4"/>
  <c r="D1002" i="4"/>
  <c r="D1014" i="4"/>
  <c r="D19" i="4"/>
  <c r="D31" i="4"/>
  <c r="D43" i="4"/>
  <c r="D151" i="4"/>
  <c r="D163" i="4"/>
  <c r="D187" i="4"/>
  <c r="D199" i="4"/>
  <c r="D211" i="4"/>
  <c r="D319" i="4"/>
  <c r="D331" i="4"/>
  <c r="D355" i="4"/>
  <c r="D367" i="4"/>
  <c r="D379" i="4"/>
  <c r="D487" i="4"/>
  <c r="D499" i="4"/>
  <c r="D523" i="4"/>
  <c r="D535" i="4"/>
  <c r="D547" i="4"/>
  <c r="D655" i="4"/>
  <c r="D667" i="4"/>
  <c r="D691" i="4"/>
  <c r="D703" i="4"/>
  <c r="D715" i="4"/>
  <c r="D823" i="4"/>
  <c r="D835" i="4"/>
  <c r="D859" i="4"/>
  <c r="D871" i="4"/>
  <c r="D883" i="4"/>
  <c r="D991" i="4"/>
  <c r="D1003" i="4"/>
  <c r="D1027" i="4"/>
  <c r="D20" i="4"/>
  <c r="D32" i="4"/>
  <c r="D140" i="4"/>
  <c r="D152" i="4"/>
  <c r="D176" i="4"/>
  <c r="D188" i="4"/>
  <c r="D200" i="4"/>
  <c r="D308" i="4"/>
  <c r="D320" i="4"/>
  <c r="D344" i="4"/>
  <c r="D356" i="4"/>
  <c r="D368" i="4"/>
  <c r="D476" i="4"/>
  <c r="D488" i="4"/>
  <c r="D512" i="4"/>
  <c r="D524" i="4"/>
  <c r="D536" i="4"/>
  <c r="D644" i="4"/>
  <c r="D656" i="4"/>
  <c r="D680" i="4"/>
  <c r="D692" i="4"/>
  <c r="D704" i="4"/>
  <c r="D812" i="4"/>
  <c r="D824" i="4"/>
  <c r="D848" i="4"/>
  <c r="D860" i="4"/>
  <c r="D872" i="4"/>
  <c r="D980" i="4"/>
  <c r="D992" i="4"/>
  <c r="D1016" i="4"/>
  <c r="D1028" i="4"/>
  <c r="D21" i="4"/>
  <c r="D129" i="4"/>
  <c r="D141" i="4"/>
  <c r="D165" i="4"/>
  <c r="D177" i="4"/>
  <c r="D189" i="4"/>
  <c r="D297" i="4"/>
  <c r="D309" i="4"/>
  <c r="D333" i="4"/>
  <c r="D345" i="4"/>
  <c r="D357" i="4"/>
  <c r="D465" i="4"/>
  <c r="D477" i="4"/>
  <c r="D501" i="4"/>
  <c r="D513" i="4"/>
  <c r="D525" i="4"/>
  <c r="D633" i="4"/>
  <c r="D645" i="4"/>
  <c r="D669" i="4"/>
  <c r="D681" i="4"/>
  <c r="D693" i="4"/>
  <c r="D801" i="4"/>
  <c r="D813" i="4"/>
  <c r="D837" i="4"/>
  <c r="D849" i="4"/>
  <c r="D861" i="4"/>
  <c r="D969" i="4"/>
  <c r="D981" i="4"/>
  <c r="D1005" i="4"/>
  <c r="D1017" i="4"/>
  <c r="D1029" i="4"/>
  <c r="D118" i="4"/>
  <c r="D130" i="4"/>
  <c r="D154" i="4"/>
  <c r="D166" i="4"/>
  <c r="D178" i="4"/>
  <c r="D286" i="4"/>
  <c r="D298" i="4"/>
  <c r="D322" i="4"/>
  <c r="D334" i="4"/>
  <c r="D346" i="4"/>
  <c r="D454" i="4"/>
  <c r="D466" i="4"/>
  <c r="D490" i="4"/>
  <c r="D502" i="4"/>
  <c r="D514" i="4"/>
  <c r="D622" i="4"/>
  <c r="D634" i="4"/>
  <c r="D658" i="4"/>
  <c r="D670" i="4"/>
  <c r="D682" i="4"/>
  <c r="D790" i="4"/>
  <c r="D802" i="4"/>
  <c r="D826" i="4"/>
  <c r="D838" i="4"/>
  <c r="D850" i="4"/>
  <c r="D958" i="4"/>
  <c r="D970" i="4"/>
  <c r="D994" i="4"/>
  <c r="D1006" i="4"/>
  <c r="D1018" i="4"/>
  <c r="D107" i="4"/>
  <c r="D119" i="4"/>
  <c r="D143" i="4"/>
  <c r="D155" i="4"/>
  <c r="D167" i="4"/>
  <c r="D275" i="4"/>
  <c r="D287" i="4"/>
  <c r="D311" i="4"/>
  <c r="D323" i="4"/>
  <c r="D335" i="4"/>
  <c r="D443" i="4"/>
  <c r="D455" i="4"/>
  <c r="D479" i="4"/>
  <c r="D491" i="4"/>
  <c r="D503" i="4"/>
  <c r="D611" i="4"/>
  <c r="D623" i="4"/>
  <c r="D647" i="4"/>
  <c r="D659" i="4"/>
  <c r="D671" i="4"/>
  <c r="D779" i="4"/>
  <c r="D791" i="4"/>
  <c r="D815" i="4"/>
  <c r="D827" i="4"/>
  <c r="D839" i="4"/>
  <c r="D947" i="4"/>
  <c r="D959" i="4"/>
  <c r="D983" i="4"/>
  <c r="D995" i="4"/>
  <c r="D1007" i="4"/>
  <c r="D96" i="4"/>
  <c r="D108" i="4"/>
  <c r="D132" i="4"/>
  <c r="D144" i="4"/>
  <c r="D156" i="4"/>
  <c r="D264" i="4"/>
  <c r="D276" i="4"/>
  <c r="D300" i="4"/>
  <c r="D312" i="4"/>
  <c r="D324" i="4"/>
  <c r="D432" i="4"/>
  <c r="D444" i="4"/>
  <c r="D468" i="4"/>
  <c r="D480" i="4"/>
  <c r="D492" i="4"/>
  <c r="D600" i="4"/>
  <c r="D612" i="4"/>
  <c r="D636" i="4"/>
  <c r="D648" i="4"/>
  <c r="D660" i="4"/>
  <c r="D768" i="4"/>
  <c r="D780" i="4"/>
  <c r="D804" i="4"/>
  <c r="D816" i="4"/>
  <c r="D828" i="4"/>
  <c r="D936" i="4"/>
  <c r="D948" i="4"/>
  <c r="D972" i="4"/>
  <c r="D984" i="4"/>
  <c r="D996" i="4"/>
  <c r="D85" i="4"/>
  <c r="D97" i="4"/>
  <c r="D121" i="4"/>
  <c r="D133" i="4"/>
  <c r="D145" i="4"/>
  <c r="D253" i="4"/>
  <c r="D265" i="4"/>
  <c r="D289" i="4"/>
  <c r="D301" i="4"/>
  <c r="D313" i="4"/>
  <c r="D421" i="4"/>
  <c r="D433" i="4"/>
  <c r="D457" i="4"/>
  <c r="D469" i="4"/>
  <c r="D481" i="4"/>
  <c r="D589" i="4"/>
  <c r="D601" i="4"/>
  <c r="D625" i="4"/>
  <c r="D637" i="4"/>
  <c r="D649" i="4"/>
  <c r="D757" i="4"/>
  <c r="D769" i="4"/>
  <c r="D793" i="4"/>
  <c r="D805" i="4"/>
  <c r="D817" i="4"/>
  <c r="D925" i="4"/>
  <c r="D937" i="4"/>
  <c r="D961" i="4"/>
  <c r="D973" i="4"/>
  <c r="D985" i="4"/>
  <c r="D74" i="4"/>
  <c r="D86" i="4"/>
  <c r="D110" i="4"/>
  <c r="D122" i="4"/>
  <c r="D134" i="4"/>
  <c r="D242" i="4"/>
  <c r="D254" i="4"/>
  <c r="D278" i="4"/>
  <c r="D290" i="4"/>
  <c r="D302" i="4"/>
  <c r="D410" i="4"/>
  <c r="D422" i="4"/>
  <c r="D446" i="4"/>
  <c r="D458" i="4"/>
  <c r="D470" i="4"/>
  <c r="D578" i="4"/>
  <c r="D590" i="4"/>
  <c r="D614" i="4"/>
  <c r="D626" i="4"/>
  <c r="D638" i="4"/>
  <c r="D746" i="4"/>
  <c r="D758" i="4"/>
  <c r="D782" i="4"/>
  <c r="D794" i="4"/>
  <c r="D806" i="4"/>
  <c r="D914" i="4"/>
  <c r="D926" i="4"/>
  <c r="D950" i="4"/>
  <c r="D962" i="4"/>
  <c r="D974" i="4"/>
  <c r="D63" i="4"/>
  <c r="D75" i="4"/>
  <c r="D99" i="4"/>
  <c r="D111" i="4"/>
  <c r="D123" i="4"/>
  <c r="D231" i="4"/>
  <c r="D243" i="4"/>
  <c r="D267" i="4"/>
  <c r="D279" i="4"/>
  <c r="D291" i="4"/>
  <c r="D399" i="4"/>
  <c r="D411" i="4"/>
  <c r="D435" i="4"/>
  <c r="D447" i="4"/>
  <c r="D459" i="4"/>
  <c r="D567" i="4"/>
  <c r="D579" i="4"/>
  <c r="D603" i="4"/>
  <c r="D615" i="4"/>
  <c r="D627" i="4"/>
  <c r="D735" i="4"/>
  <c r="D747" i="4"/>
  <c r="D771" i="4"/>
  <c r="D783" i="4"/>
  <c r="D795" i="4"/>
  <c r="D903" i="4"/>
  <c r="D915" i="4"/>
  <c r="D939" i="4"/>
  <c r="D951" i="4"/>
  <c r="D963" i="4"/>
  <c r="D53" i="4"/>
  <c r="D65" i="4"/>
  <c r="D89" i="4"/>
  <c r="D101" i="4"/>
  <c r="D113" i="4"/>
  <c r="D221" i="4"/>
  <c r="D233" i="4"/>
  <c r="D257" i="4"/>
  <c r="D269" i="4"/>
  <c r="D281" i="4"/>
  <c r="D389" i="4"/>
  <c r="D401" i="4"/>
  <c r="D425" i="4"/>
  <c r="D437" i="4"/>
  <c r="D449" i="4"/>
  <c r="D557" i="4"/>
  <c r="D569" i="4"/>
  <c r="D593" i="4"/>
  <c r="D605" i="4"/>
  <c r="D617" i="4"/>
  <c r="D725" i="4"/>
  <c r="D737" i="4"/>
  <c r="D761" i="4"/>
  <c r="D773" i="4"/>
  <c r="D785" i="4"/>
  <c r="D893" i="4"/>
  <c r="D905" i="4"/>
  <c r="D929" i="4"/>
  <c r="D941" i="4"/>
  <c r="D953" i="4"/>
  <c r="D172" i="4"/>
  <c r="D316" i="4"/>
  <c r="D604" i="4"/>
  <c r="D748" i="4"/>
  <c r="D892" i="4"/>
  <c r="D1133" i="4"/>
  <c r="D1145" i="4"/>
  <c r="D1169" i="4"/>
  <c r="D1181" i="4"/>
  <c r="D1193" i="4"/>
  <c r="D1301" i="4"/>
  <c r="D1313" i="4"/>
  <c r="D1337" i="4"/>
  <c r="D1349" i="4"/>
  <c r="D1361" i="4"/>
  <c r="D1469" i="4"/>
  <c r="D1481" i="4"/>
  <c r="D1505" i="4"/>
  <c r="D1517" i="4"/>
  <c r="D1529" i="4"/>
  <c r="D1637" i="4"/>
  <c r="D1649" i="4"/>
  <c r="D1673" i="4"/>
  <c r="D1685" i="4"/>
  <c r="D1697" i="4"/>
  <c r="D1805" i="4"/>
  <c r="D1817" i="4"/>
  <c r="D1841" i="4"/>
  <c r="D1853" i="4"/>
  <c r="D1865" i="4"/>
  <c r="D1973" i="4"/>
  <c r="D40" i="4"/>
  <c r="D328" i="4"/>
  <c r="D472" i="4"/>
  <c r="D616" i="4"/>
  <c r="D1110" i="4"/>
  <c r="D1122" i="4"/>
  <c r="D1146" i="4"/>
  <c r="D1158" i="4"/>
  <c r="D1170" i="4"/>
  <c r="D1278" i="4"/>
  <c r="D1290" i="4"/>
  <c r="D1314" i="4"/>
  <c r="D1326" i="4"/>
  <c r="D1338" i="4"/>
  <c r="D1446" i="4"/>
  <c r="D1458" i="4"/>
  <c r="D1482" i="4"/>
  <c r="D1494" i="4"/>
  <c r="D1506" i="4"/>
  <c r="D1614" i="4"/>
  <c r="D1626" i="4"/>
  <c r="D1650" i="4"/>
  <c r="D1662" i="4"/>
  <c r="D1674" i="4"/>
  <c r="D1782" i="4"/>
  <c r="D1794" i="4"/>
  <c r="D1818" i="4"/>
  <c r="D1830" i="4"/>
  <c r="D1842" i="4"/>
  <c r="D1950" i="4"/>
  <c r="D1962" i="4"/>
  <c r="D196" i="4"/>
  <c r="D340" i="4"/>
  <c r="D484" i="4"/>
  <c r="D1099" i="4"/>
  <c r="D1111" i="4"/>
  <c r="D1135" i="4"/>
  <c r="D1147" i="4"/>
  <c r="D1159" i="4"/>
  <c r="D1267" i="4"/>
  <c r="D1279" i="4"/>
  <c r="D1303" i="4"/>
  <c r="D1315" i="4"/>
  <c r="D1327" i="4"/>
  <c r="D1435" i="4"/>
  <c r="D1447" i="4"/>
  <c r="D1471" i="4"/>
  <c r="D1483" i="4"/>
  <c r="D1495" i="4"/>
  <c r="D1603" i="4"/>
  <c r="D1615" i="4"/>
  <c r="D1639" i="4"/>
  <c r="D1651" i="4"/>
  <c r="D1663" i="4"/>
  <c r="D1771" i="4"/>
  <c r="D1783" i="4"/>
  <c r="D1807" i="4"/>
  <c r="D1819" i="4"/>
  <c r="D1831" i="4"/>
  <c r="D1843" i="4"/>
  <c r="D1855" i="4"/>
  <c r="D1867" i="4"/>
  <c r="D1879" i="4"/>
  <c r="D1891" i="4"/>
  <c r="D1903" i="4"/>
  <c r="D1915" i="4"/>
  <c r="D1927" i="4"/>
  <c r="D1939" i="4"/>
  <c r="D1951" i="4"/>
  <c r="D1963" i="4"/>
  <c r="D64" i="4"/>
  <c r="D208" i="4"/>
  <c r="D352" i="4"/>
  <c r="D496" i="4"/>
  <c r="D640" i="4"/>
  <c r="D784" i="4"/>
  <c r="D928" i="4"/>
  <c r="D1040" i="4"/>
  <c r="D1052" i="4"/>
  <c r="D1064" i="4"/>
  <c r="D1076" i="4"/>
  <c r="D1088" i="4"/>
  <c r="D1100" i="4"/>
  <c r="D1112" i="4"/>
  <c r="D1124" i="4"/>
  <c r="D1136" i="4"/>
  <c r="D1148" i="4"/>
  <c r="D1160" i="4"/>
  <c r="D1172" i="4"/>
  <c r="D1184" i="4"/>
  <c r="D1196" i="4"/>
  <c r="D1208" i="4"/>
  <c r="D1220" i="4"/>
  <c r="D1232" i="4"/>
  <c r="D1244" i="4"/>
  <c r="D1256" i="4"/>
  <c r="D1268" i="4"/>
  <c r="D1280" i="4"/>
  <c r="D1292" i="4"/>
  <c r="D1304" i="4"/>
  <c r="D1316" i="4"/>
  <c r="D1328" i="4"/>
  <c r="D1340" i="4"/>
  <c r="D1352" i="4"/>
  <c r="D1364" i="4"/>
  <c r="D1376" i="4"/>
  <c r="D1388" i="4"/>
  <c r="D1400" i="4"/>
  <c r="D1412" i="4"/>
  <c r="D1424" i="4"/>
  <c r="D1436" i="4"/>
  <c r="D1448" i="4"/>
  <c r="D1460" i="4"/>
  <c r="D1472" i="4"/>
  <c r="D1484" i="4"/>
  <c r="D1496" i="4"/>
  <c r="D1508" i="4"/>
  <c r="D1520" i="4"/>
  <c r="D1532" i="4"/>
  <c r="D1544" i="4"/>
  <c r="D1556" i="4"/>
  <c r="D1568" i="4"/>
  <c r="D1580" i="4"/>
  <c r="D1592" i="4"/>
  <c r="D1604" i="4"/>
  <c r="D1616" i="4"/>
  <c r="D1628" i="4"/>
  <c r="D1640" i="4"/>
  <c r="D1652" i="4"/>
  <c r="D1664" i="4"/>
  <c r="D1676" i="4"/>
  <c r="D1688" i="4"/>
  <c r="D1700" i="4"/>
  <c r="D1712" i="4"/>
  <c r="D1724" i="4"/>
  <c r="D1736" i="4"/>
  <c r="D1748" i="4"/>
  <c r="D1760" i="4"/>
  <c r="D1772" i="4"/>
  <c r="D1784" i="4"/>
  <c r="D1796" i="4"/>
  <c r="D1808" i="4"/>
  <c r="D1820" i="4"/>
  <c r="D1832" i="4"/>
  <c r="D1844" i="4"/>
  <c r="D1856" i="4"/>
  <c r="D1868" i="4"/>
  <c r="D1880" i="4"/>
  <c r="D1892" i="4"/>
  <c r="D1904" i="4"/>
  <c r="D1916" i="4"/>
  <c r="D1928" i="4"/>
  <c r="D1940" i="4"/>
  <c r="D1952" i="4"/>
  <c r="D1964" i="4"/>
  <c r="D76" i="4"/>
  <c r="D220" i="4"/>
  <c r="D364" i="4"/>
  <c r="D508" i="4"/>
  <c r="D652" i="4"/>
  <c r="D796" i="4"/>
  <c r="D940" i="4"/>
  <c r="D1041" i="4"/>
  <c r="D1053" i="4"/>
  <c r="D1065" i="4"/>
  <c r="D1077" i="4"/>
  <c r="D1089" i="4"/>
  <c r="D1101" i="4"/>
  <c r="D1113" i="4"/>
  <c r="D1125" i="4"/>
  <c r="D1137" i="4"/>
  <c r="D1149" i="4"/>
  <c r="D1161" i="4"/>
  <c r="D1173" i="4"/>
  <c r="D1185" i="4"/>
  <c r="D1197" i="4"/>
  <c r="D1209" i="4"/>
  <c r="D1221" i="4"/>
  <c r="D1233" i="4"/>
  <c r="D1245" i="4"/>
  <c r="D1257" i="4"/>
  <c r="D1269" i="4"/>
  <c r="D1281" i="4"/>
  <c r="D1293" i="4"/>
  <c r="D1305" i="4"/>
  <c r="D1317" i="4"/>
  <c r="D1329" i="4"/>
  <c r="D1341" i="4"/>
  <c r="D1353" i="4"/>
  <c r="D1365" i="4"/>
  <c r="D1377" i="4"/>
  <c r="D1389" i="4"/>
  <c r="D1401" i="4"/>
  <c r="D1413" i="4"/>
  <c r="D1425" i="4"/>
  <c r="D1437" i="4"/>
  <c r="D1449" i="4"/>
  <c r="D1461" i="4"/>
  <c r="D1473" i="4"/>
  <c r="D1485" i="4"/>
  <c r="D1497" i="4"/>
  <c r="D1509" i="4"/>
  <c r="D1521" i="4"/>
  <c r="D1533" i="4"/>
  <c r="D1545" i="4"/>
  <c r="D1557" i="4"/>
  <c r="D1569" i="4"/>
  <c r="D1581" i="4"/>
  <c r="D1593" i="4"/>
  <c r="D1605" i="4"/>
  <c r="D1617" i="4"/>
  <c r="D1629" i="4"/>
  <c r="D1641" i="4"/>
  <c r="D1653" i="4"/>
  <c r="D1665" i="4"/>
  <c r="D1677" i="4"/>
  <c r="D1689" i="4"/>
  <c r="D1701" i="4"/>
  <c r="D1713" i="4"/>
  <c r="D1725" i="4"/>
  <c r="D1737" i="4"/>
  <c r="D1749" i="4"/>
  <c r="D1761" i="4"/>
  <c r="D1773" i="4"/>
  <c r="D1785" i="4"/>
  <c r="D1797" i="4"/>
  <c r="D1809" i="4"/>
  <c r="D1821" i="4"/>
  <c r="D1833" i="4"/>
  <c r="D1845" i="4"/>
  <c r="D1857" i="4"/>
  <c r="D1869" i="4"/>
  <c r="D1881" i="4"/>
  <c r="D1893" i="4"/>
  <c r="D1905" i="4"/>
  <c r="D1917" i="4"/>
  <c r="D1929" i="4"/>
  <c r="D1941" i="4"/>
  <c r="D1953" i="4"/>
  <c r="D1965" i="4"/>
  <c r="D88" i="4"/>
  <c r="D232" i="4"/>
  <c r="D376" i="4"/>
  <c r="D520" i="4"/>
  <c r="D664" i="4"/>
  <c r="D808" i="4"/>
  <c r="D952" i="4"/>
  <c r="D1042" i="4"/>
  <c r="D1054" i="4"/>
  <c r="D1066" i="4"/>
  <c r="D1078" i="4"/>
  <c r="D1090" i="4"/>
  <c r="D1102" i="4"/>
  <c r="D1114" i="4"/>
  <c r="D1126" i="4"/>
  <c r="D1138" i="4"/>
  <c r="D1150" i="4"/>
  <c r="D1162" i="4"/>
  <c r="D1174" i="4"/>
  <c r="D1186" i="4"/>
  <c r="D1198" i="4"/>
  <c r="D1210" i="4"/>
  <c r="D1222" i="4"/>
  <c r="D1234" i="4"/>
  <c r="D1246" i="4"/>
  <c r="D1258" i="4"/>
  <c r="D1270" i="4"/>
  <c r="D1282" i="4"/>
  <c r="D1294" i="4"/>
  <c r="D1306" i="4"/>
  <c r="D1318" i="4"/>
  <c r="D1330" i="4"/>
  <c r="D1342" i="4"/>
  <c r="D1354" i="4"/>
  <c r="D1366" i="4"/>
  <c r="D1378" i="4"/>
  <c r="D1390" i="4"/>
  <c r="D1402" i="4"/>
  <c r="D1414" i="4"/>
  <c r="D1426" i="4"/>
  <c r="D1438" i="4"/>
  <c r="D1450" i="4"/>
  <c r="D1462" i="4"/>
  <c r="D1474" i="4"/>
  <c r="D1486" i="4"/>
  <c r="D1498" i="4"/>
  <c r="D1510" i="4"/>
  <c r="D1522" i="4"/>
  <c r="D1534" i="4"/>
  <c r="D1546" i="4"/>
  <c r="D1558" i="4"/>
  <c r="D1570" i="4"/>
  <c r="D1582" i="4"/>
  <c r="D1594" i="4"/>
  <c r="D1606" i="4"/>
  <c r="D1618" i="4"/>
  <c r="D1630" i="4"/>
  <c r="D1642" i="4"/>
  <c r="D1654" i="4"/>
  <c r="D1666" i="4"/>
  <c r="D1678" i="4"/>
  <c r="D1690" i="4"/>
  <c r="D1702" i="4"/>
  <c r="D1714" i="4"/>
  <c r="D1726" i="4"/>
  <c r="D1738" i="4"/>
  <c r="D1750" i="4"/>
  <c r="D1762" i="4"/>
  <c r="D1774" i="4"/>
  <c r="D1786" i="4"/>
  <c r="D1798" i="4"/>
  <c r="D1810" i="4"/>
  <c r="D1822" i="4"/>
  <c r="D1834" i="4"/>
  <c r="D1846" i="4"/>
  <c r="D1858" i="4"/>
  <c r="D1870" i="4"/>
  <c r="D1882" i="4"/>
  <c r="D1894" i="4"/>
  <c r="D1906" i="4"/>
  <c r="D1918" i="4"/>
  <c r="D1930" i="4"/>
  <c r="D1942" i="4"/>
  <c r="D1954" i="4"/>
  <c r="D1966" i="4"/>
  <c r="D100" i="4"/>
  <c r="D244" i="4"/>
  <c r="D388" i="4"/>
  <c r="D532" i="4"/>
  <c r="D676" i="4"/>
  <c r="D820" i="4"/>
  <c r="D964" i="4"/>
  <c r="D1043" i="4"/>
  <c r="D1055" i="4"/>
  <c r="D1067" i="4"/>
  <c r="D1079" i="4"/>
  <c r="D1091" i="4"/>
  <c r="D1103" i="4"/>
  <c r="D1115" i="4"/>
  <c r="D1127" i="4"/>
  <c r="D1139" i="4"/>
  <c r="D1151" i="4"/>
  <c r="D1163" i="4"/>
  <c r="D1175" i="4"/>
  <c r="D1187" i="4"/>
  <c r="D1199" i="4"/>
  <c r="D1211" i="4"/>
  <c r="D1223" i="4"/>
  <c r="D1235" i="4"/>
  <c r="D1247" i="4"/>
  <c r="D1259" i="4"/>
  <c r="D1271" i="4"/>
  <c r="D1283" i="4"/>
  <c r="D1295" i="4"/>
  <c r="D1307" i="4"/>
  <c r="D1319" i="4"/>
  <c r="D1331" i="4"/>
  <c r="D1343" i="4"/>
  <c r="D1355" i="4"/>
  <c r="D1367" i="4"/>
  <c r="D1379" i="4"/>
  <c r="D1391" i="4"/>
  <c r="D1403" i="4"/>
  <c r="D1415" i="4"/>
  <c r="D1427" i="4"/>
  <c r="D1439" i="4"/>
  <c r="D1451" i="4"/>
  <c r="D1463" i="4"/>
  <c r="D1475" i="4"/>
  <c r="D1487" i="4"/>
  <c r="D1499" i="4"/>
  <c r="D1511" i="4"/>
  <c r="D1523" i="4"/>
  <c r="D1535" i="4"/>
  <c r="D1547" i="4"/>
  <c r="D1559" i="4"/>
  <c r="D1571" i="4"/>
  <c r="D1583" i="4"/>
  <c r="D1595" i="4"/>
  <c r="D1607" i="4"/>
  <c r="D1619" i="4"/>
  <c r="D1631" i="4"/>
  <c r="D1643" i="4"/>
  <c r="D1655" i="4"/>
  <c r="D1667" i="4"/>
  <c r="D1679" i="4"/>
  <c r="D1691" i="4"/>
  <c r="D1703" i="4"/>
  <c r="D1715" i="4"/>
  <c r="D1727" i="4"/>
  <c r="D1739" i="4"/>
  <c r="D1751" i="4"/>
  <c r="D1763" i="4"/>
  <c r="D1775" i="4"/>
  <c r="D1787" i="4"/>
  <c r="D1799" i="4"/>
  <c r="D1811" i="4"/>
  <c r="D1823" i="4"/>
  <c r="D1835" i="4"/>
  <c r="D1847" i="4"/>
  <c r="D1859" i="4"/>
  <c r="D1871" i="4"/>
  <c r="D1883" i="4"/>
  <c r="D1895" i="4"/>
  <c r="D1907" i="4"/>
  <c r="D1919" i="4"/>
  <c r="D1931" i="4"/>
  <c r="D1943" i="4"/>
  <c r="D1955" i="4"/>
  <c r="D1967" i="4"/>
  <c r="D112" i="4"/>
  <c r="D256" i="4"/>
  <c r="D400" i="4"/>
  <c r="D544" i="4"/>
  <c r="D688" i="4"/>
  <c r="D832" i="4"/>
  <c r="D976" i="4"/>
  <c r="D1044" i="4"/>
  <c r="D1056" i="4"/>
  <c r="D1068" i="4"/>
  <c r="D1080" i="4"/>
  <c r="D1092" i="4"/>
  <c r="D1104" i="4"/>
  <c r="D1116" i="4"/>
  <c r="D1128" i="4"/>
  <c r="D1140" i="4"/>
  <c r="D1152" i="4"/>
  <c r="D1164" i="4"/>
  <c r="D1176" i="4"/>
  <c r="D1188" i="4"/>
  <c r="D1200" i="4"/>
  <c r="D1212" i="4"/>
  <c r="D1224" i="4"/>
  <c r="D1236" i="4"/>
  <c r="D1248" i="4"/>
  <c r="D1260" i="4"/>
  <c r="D1272" i="4"/>
  <c r="D1284" i="4"/>
  <c r="D1296" i="4"/>
  <c r="D1308" i="4"/>
  <c r="D1320" i="4"/>
  <c r="D1332" i="4"/>
  <c r="D1344" i="4"/>
  <c r="D1356" i="4"/>
  <c r="D1368" i="4"/>
  <c r="D1380" i="4"/>
  <c r="D1392" i="4"/>
  <c r="D1404" i="4"/>
  <c r="D1416" i="4"/>
  <c r="D1428" i="4"/>
  <c r="D1440" i="4"/>
  <c r="D1452" i="4"/>
  <c r="D1464" i="4"/>
  <c r="D1476" i="4"/>
  <c r="D1488" i="4"/>
  <c r="D1500" i="4"/>
  <c r="D1512" i="4"/>
  <c r="D1524" i="4"/>
  <c r="D1536" i="4"/>
  <c r="D1548" i="4"/>
  <c r="D1560" i="4"/>
  <c r="D1572" i="4"/>
  <c r="D1584" i="4"/>
  <c r="D1596" i="4"/>
  <c r="D1608" i="4"/>
  <c r="D1620" i="4"/>
  <c r="D1632" i="4"/>
  <c r="D1644" i="4"/>
  <c r="D1656" i="4"/>
  <c r="D1668" i="4"/>
  <c r="D1680" i="4"/>
  <c r="D1692" i="4"/>
  <c r="D1704" i="4"/>
  <c r="D1716" i="4"/>
  <c r="D1728" i="4"/>
  <c r="D1740" i="4"/>
  <c r="D1752" i="4"/>
  <c r="D1764" i="4"/>
  <c r="D1776" i="4"/>
  <c r="D1788" i="4"/>
  <c r="D1800" i="4"/>
  <c r="D1812" i="4"/>
  <c r="D1824" i="4"/>
  <c r="D1836" i="4"/>
  <c r="D1848" i="4"/>
  <c r="D1860" i="4"/>
  <c r="D1872" i="4"/>
  <c r="D1884" i="4"/>
  <c r="D1896" i="4"/>
  <c r="D1908" i="4"/>
  <c r="D1920" i="4"/>
  <c r="D1932" i="4"/>
  <c r="D1944" i="4"/>
  <c r="D1956" i="4"/>
  <c r="D1968" i="4"/>
  <c r="D124" i="4"/>
  <c r="D268" i="4"/>
  <c r="D412" i="4"/>
  <c r="D556" i="4"/>
  <c r="D700" i="4"/>
  <c r="D844" i="4"/>
  <c r="D988" i="4"/>
  <c r="D1045" i="4"/>
  <c r="D1057" i="4"/>
  <c r="D1069" i="4"/>
  <c r="D1081" i="4"/>
  <c r="D1093" i="4"/>
  <c r="D1105" i="4"/>
  <c r="D1117" i="4"/>
  <c r="D1129" i="4"/>
  <c r="D1141" i="4"/>
  <c r="D1153" i="4"/>
  <c r="D1165" i="4"/>
  <c r="D1177" i="4"/>
  <c r="D1189" i="4"/>
  <c r="D1201" i="4"/>
  <c r="D1213" i="4"/>
  <c r="D1225" i="4"/>
  <c r="D1237" i="4"/>
  <c r="D1249" i="4"/>
  <c r="D1261" i="4"/>
  <c r="D1273" i="4"/>
  <c r="D1285" i="4"/>
  <c r="D1297" i="4"/>
  <c r="D1309" i="4"/>
  <c r="D1321" i="4"/>
  <c r="D1333" i="4"/>
  <c r="D1345" i="4"/>
  <c r="D1357" i="4"/>
  <c r="D1369" i="4"/>
  <c r="D1381" i="4"/>
  <c r="D1393" i="4"/>
  <c r="D1405" i="4"/>
  <c r="D1417" i="4"/>
  <c r="D1429" i="4"/>
  <c r="D1441" i="4"/>
  <c r="D1453" i="4"/>
  <c r="D1465" i="4"/>
  <c r="D1477" i="4"/>
  <c r="D1489" i="4"/>
  <c r="D1501" i="4"/>
  <c r="D1513" i="4"/>
  <c r="D1525" i="4"/>
  <c r="D1537" i="4"/>
  <c r="D1549" i="4"/>
  <c r="D1561" i="4"/>
  <c r="D1573" i="4"/>
  <c r="D1585" i="4"/>
  <c r="D1597" i="4"/>
  <c r="D1609" i="4"/>
  <c r="D1621" i="4"/>
  <c r="D1633" i="4"/>
  <c r="D1645" i="4"/>
  <c r="D1657" i="4"/>
  <c r="D1669" i="4"/>
  <c r="D1681" i="4"/>
  <c r="D1693" i="4"/>
  <c r="D1705" i="4"/>
  <c r="D1717" i="4"/>
  <c r="D1729" i="4"/>
  <c r="D1741" i="4"/>
  <c r="D1753" i="4"/>
  <c r="D1765" i="4"/>
  <c r="D1777" i="4"/>
  <c r="D1789" i="4"/>
  <c r="D1801" i="4"/>
  <c r="D1813" i="4"/>
  <c r="D1825" i="4"/>
  <c r="D1837" i="4"/>
  <c r="D1849" i="4"/>
  <c r="D1861" i="4"/>
  <c r="D1873" i="4"/>
  <c r="D1885" i="4"/>
  <c r="D1897" i="4"/>
  <c r="D1909" i="4"/>
  <c r="D1921" i="4"/>
  <c r="D1933" i="4"/>
  <c r="D1945" i="4"/>
  <c r="D1957" i="4"/>
  <c r="D1969" i="4"/>
  <c r="D136" i="4"/>
  <c r="D280" i="4"/>
  <c r="D424" i="4"/>
  <c r="D568" i="4"/>
  <c r="D712" i="4"/>
  <c r="D856" i="4"/>
  <c r="D1000" i="4"/>
  <c r="D1046" i="4"/>
  <c r="D1058" i="4"/>
  <c r="D1070" i="4"/>
  <c r="D1082" i="4"/>
  <c r="D1094" i="4"/>
  <c r="D1106" i="4"/>
  <c r="D1118" i="4"/>
  <c r="D1130" i="4"/>
  <c r="D1142" i="4"/>
  <c r="D1154" i="4"/>
  <c r="D1166" i="4"/>
  <c r="D1178" i="4"/>
  <c r="D1190" i="4"/>
  <c r="D1202" i="4"/>
  <c r="D1214" i="4"/>
  <c r="D1226" i="4"/>
  <c r="D1238" i="4"/>
  <c r="D1250" i="4"/>
  <c r="D1262" i="4"/>
  <c r="D1274" i="4"/>
  <c r="D1286" i="4"/>
  <c r="D1298" i="4"/>
  <c r="D1310" i="4"/>
  <c r="D1322" i="4"/>
  <c r="D1334" i="4"/>
  <c r="D1346" i="4"/>
  <c r="D1358" i="4"/>
  <c r="D1370" i="4"/>
  <c r="D1382" i="4"/>
  <c r="D1394" i="4"/>
  <c r="D1406" i="4"/>
  <c r="D1418" i="4"/>
  <c r="D1430" i="4"/>
  <c r="D1442" i="4"/>
  <c r="D1454" i="4"/>
  <c r="D1466" i="4"/>
  <c r="D1478" i="4"/>
  <c r="D1490" i="4"/>
  <c r="D1502" i="4"/>
  <c r="D1514" i="4"/>
  <c r="D1526" i="4"/>
  <c r="D1538" i="4"/>
  <c r="D1550" i="4"/>
  <c r="D1562" i="4"/>
  <c r="D1574" i="4"/>
  <c r="D1586" i="4"/>
  <c r="D1598" i="4"/>
  <c r="D1610" i="4"/>
  <c r="D1622" i="4"/>
  <c r="D1634" i="4"/>
  <c r="D1646" i="4"/>
  <c r="D1658" i="4"/>
  <c r="D1670" i="4"/>
  <c r="D1682" i="4"/>
  <c r="D1694" i="4"/>
  <c r="D1706" i="4"/>
  <c r="D1718" i="4"/>
  <c r="D1730" i="4"/>
  <c r="D1742" i="4"/>
  <c r="D1754" i="4"/>
  <c r="D1766" i="4"/>
  <c r="D1778" i="4"/>
  <c r="D1790" i="4"/>
  <c r="D1802" i="4"/>
  <c r="D1814" i="4"/>
  <c r="D1826" i="4"/>
  <c r="D1838" i="4"/>
  <c r="D1850" i="4"/>
  <c r="D1862" i="4"/>
  <c r="D1874" i="4"/>
  <c r="D1886" i="4"/>
  <c r="D1898" i="4"/>
  <c r="D1910" i="4"/>
  <c r="D1922" i="4"/>
  <c r="D1934" i="4"/>
  <c r="D1946" i="4"/>
  <c r="D1958" i="4"/>
  <c r="D160" i="4"/>
  <c r="D304" i="4"/>
  <c r="D448" i="4"/>
  <c r="D592" i="4"/>
  <c r="D736" i="4"/>
  <c r="D880" i="4"/>
  <c r="D1024" i="4"/>
  <c r="D1048" i="4"/>
  <c r="D1060" i="4"/>
  <c r="D1072" i="4"/>
  <c r="D1084" i="4"/>
  <c r="D1096" i="4"/>
  <c r="D1108" i="4"/>
  <c r="D1120" i="4"/>
  <c r="D1132" i="4"/>
  <c r="D1144" i="4"/>
  <c r="D1156" i="4"/>
  <c r="D1168" i="4"/>
  <c r="D1180" i="4"/>
  <c r="D1192" i="4"/>
  <c r="D1204" i="4"/>
  <c r="D1216" i="4"/>
  <c r="D1228" i="4"/>
  <c r="D1240" i="4"/>
  <c r="D1252" i="4"/>
  <c r="D1264" i="4"/>
  <c r="D1276" i="4"/>
  <c r="D1288" i="4"/>
  <c r="D1300" i="4"/>
  <c r="D1312" i="4"/>
  <c r="D1324" i="4"/>
  <c r="D1336" i="4"/>
  <c r="D1348" i="4"/>
  <c r="D1360" i="4"/>
  <c r="D1372" i="4"/>
  <c r="D1384" i="4"/>
  <c r="D1396" i="4"/>
  <c r="D1408" i="4"/>
  <c r="D1420" i="4"/>
  <c r="D1432" i="4"/>
  <c r="D1444" i="4"/>
  <c r="D1456" i="4"/>
  <c r="D1468" i="4"/>
  <c r="D1480" i="4"/>
  <c r="D1492" i="4"/>
  <c r="D1504" i="4"/>
  <c r="D1516" i="4"/>
  <c r="D1528" i="4"/>
  <c r="D1540" i="4"/>
  <c r="D1552" i="4"/>
  <c r="D1564" i="4"/>
  <c r="D1576" i="4"/>
  <c r="D1588" i="4"/>
  <c r="D1600" i="4"/>
  <c r="D1612" i="4"/>
  <c r="D1624" i="4"/>
  <c r="D1636" i="4"/>
  <c r="D1648" i="4"/>
  <c r="D1660" i="4"/>
  <c r="D1672" i="4"/>
  <c r="D1684" i="4"/>
  <c r="D1696" i="4"/>
  <c r="D1708" i="4"/>
  <c r="D1720" i="4"/>
  <c r="D1732" i="4"/>
  <c r="D1744" i="4"/>
  <c r="D1756" i="4"/>
  <c r="D1768" i="4"/>
  <c r="D1780" i="4"/>
  <c r="D1792" i="4"/>
  <c r="D1804" i="4"/>
  <c r="D1816" i="4"/>
  <c r="D1828" i="4"/>
  <c r="D1840" i="4"/>
  <c r="D1852" i="4"/>
  <c r="D1864" i="4"/>
  <c r="D1876" i="4"/>
  <c r="D1888" i="4"/>
  <c r="D1900" i="4"/>
  <c r="D1912" i="4"/>
  <c r="D1924" i="4"/>
  <c r="D1936" i="4"/>
  <c r="D1948" i="4"/>
  <c r="D1960" i="4"/>
  <c r="D148" i="4"/>
  <c r="D1107" i="4"/>
  <c r="D1251" i="4"/>
  <c r="D1395" i="4"/>
  <c r="D1539" i="4"/>
  <c r="D1683" i="4"/>
  <c r="D1827" i="4"/>
  <c r="D1970" i="4"/>
  <c r="D1983" i="4"/>
  <c r="D1995" i="4"/>
  <c r="D2007" i="4"/>
  <c r="D2019" i="4"/>
  <c r="D2031" i="4"/>
  <c r="D2043" i="4"/>
  <c r="D2055" i="4"/>
  <c r="D2067" i="4"/>
  <c r="D2079" i="4"/>
  <c r="D2091" i="4"/>
  <c r="D2103" i="4"/>
  <c r="D2115" i="4"/>
  <c r="D2127" i="4"/>
  <c r="D2139" i="4"/>
  <c r="D2151" i="4"/>
  <c r="D2163" i="4"/>
  <c r="D2175" i="4"/>
  <c r="D2187" i="4"/>
  <c r="D2199" i="4"/>
  <c r="D2211" i="4"/>
  <c r="D2223" i="4"/>
  <c r="D2235" i="4"/>
  <c r="D2247" i="4"/>
  <c r="D2259" i="4"/>
  <c r="D2271" i="4"/>
  <c r="D2283" i="4"/>
  <c r="D2295" i="4"/>
  <c r="D2307" i="4"/>
  <c r="D2319" i="4"/>
  <c r="D2331" i="4"/>
  <c r="D2343" i="4"/>
  <c r="D2355" i="4"/>
  <c r="D2367" i="4"/>
  <c r="D2379" i="4"/>
  <c r="D2391" i="4"/>
  <c r="D2403" i="4"/>
  <c r="D2415" i="4"/>
  <c r="D2427" i="4"/>
  <c r="D2439" i="4"/>
  <c r="D2451" i="4"/>
  <c r="D2463" i="4"/>
  <c r="D2475" i="4"/>
  <c r="D2487" i="4"/>
  <c r="D2499" i="4"/>
  <c r="D2511" i="4"/>
  <c r="D2523" i="4"/>
  <c r="D2535" i="4"/>
  <c r="D2547" i="4"/>
  <c r="D2559" i="4"/>
  <c r="D2571" i="4"/>
  <c r="D2583" i="4"/>
  <c r="D2595" i="4"/>
  <c r="D2607" i="4"/>
  <c r="D2619" i="4"/>
  <c r="D2631" i="4"/>
  <c r="D2643" i="4"/>
  <c r="D2655" i="4"/>
  <c r="D2667" i="4"/>
  <c r="D2679" i="4"/>
  <c r="D2691" i="4"/>
  <c r="D2703" i="4"/>
  <c r="D2715" i="4"/>
  <c r="D2727" i="4"/>
  <c r="D2739" i="4"/>
  <c r="D2751" i="4"/>
  <c r="D2763" i="4"/>
  <c r="D2775" i="4"/>
  <c r="D2787" i="4"/>
  <c r="D2799" i="4"/>
  <c r="D2811" i="4"/>
  <c r="D2823" i="4"/>
  <c r="D2835" i="4"/>
  <c r="D2847" i="4"/>
  <c r="D2859" i="4"/>
  <c r="D2871" i="4"/>
  <c r="D2883" i="4"/>
  <c r="D2895" i="4"/>
  <c r="D2907" i="4"/>
  <c r="D292" i="4"/>
  <c r="D1119" i="4"/>
  <c r="D1263" i="4"/>
  <c r="D1407" i="4"/>
  <c r="D1551" i="4"/>
  <c r="D1695" i="4"/>
  <c r="D1839" i="4"/>
  <c r="D1971" i="4"/>
  <c r="D1984" i="4"/>
  <c r="D1996" i="4"/>
  <c r="D2008" i="4"/>
  <c r="D2020" i="4"/>
  <c r="D2032" i="4"/>
  <c r="D2044" i="4"/>
  <c r="D2056" i="4"/>
  <c r="D2068" i="4"/>
  <c r="D2080" i="4"/>
  <c r="D2092" i="4"/>
  <c r="D2104" i="4"/>
  <c r="D2116" i="4"/>
  <c r="D2128" i="4"/>
  <c r="D2140" i="4"/>
  <c r="D2152" i="4"/>
  <c r="D2164" i="4"/>
  <c r="D2176" i="4"/>
  <c r="D2188" i="4"/>
  <c r="D2200" i="4"/>
  <c r="D2212" i="4"/>
  <c r="D2224" i="4"/>
  <c r="D2236" i="4"/>
  <c r="D2248" i="4"/>
  <c r="D2260" i="4"/>
  <c r="D2272" i="4"/>
  <c r="D2284" i="4"/>
  <c r="D2296" i="4"/>
  <c r="D2308" i="4"/>
  <c r="D2320" i="4"/>
  <c r="D2332" i="4"/>
  <c r="D2344" i="4"/>
  <c r="D2356" i="4"/>
  <c r="D2368" i="4"/>
  <c r="D2380" i="4"/>
  <c r="D2392" i="4"/>
  <c r="D2404" i="4"/>
  <c r="D2416" i="4"/>
  <c r="D2428" i="4"/>
  <c r="D2440" i="4"/>
  <c r="D2452" i="4"/>
  <c r="D2464" i="4"/>
  <c r="D2476" i="4"/>
  <c r="D2488" i="4"/>
  <c r="D2500" i="4"/>
  <c r="D2512" i="4"/>
  <c r="D2524" i="4"/>
  <c r="D2536" i="4"/>
  <c r="D2548" i="4"/>
  <c r="D2560" i="4"/>
  <c r="D2572" i="4"/>
  <c r="D2584" i="4"/>
  <c r="D2596" i="4"/>
  <c r="D2608" i="4"/>
  <c r="D2620" i="4"/>
  <c r="D2632" i="4"/>
  <c r="D2644" i="4"/>
  <c r="D2656" i="4"/>
  <c r="D2668" i="4"/>
  <c r="D2680" i="4"/>
  <c r="D2692" i="4"/>
  <c r="D2704" i="4"/>
  <c r="D2716" i="4"/>
  <c r="D2728" i="4"/>
  <c r="D2740" i="4"/>
  <c r="D2752" i="4"/>
  <c r="D2764" i="4"/>
  <c r="D2776" i="4"/>
  <c r="D2788" i="4"/>
  <c r="D2800" i="4"/>
  <c r="D2812" i="4"/>
  <c r="D2824" i="4"/>
  <c r="D2836" i="4"/>
  <c r="D2848" i="4"/>
  <c r="D2860" i="4"/>
  <c r="D2872" i="4"/>
  <c r="D2884" i="4"/>
  <c r="D2896" i="4"/>
  <c r="D436" i="4"/>
  <c r="D1131" i="4"/>
  <c r="D1275" i="4"/>
  <c r="D1419" i="4"/>
  <c r="D1563" i="4"/>
  <c r="D1707" i="4"/>
  <c r="D1851" i="4"/>
  <c r="D1972" i="4"/>
  <c r="D1985" i="4"/>
  <c r="D1997" i="4"/>
  <c r="D2009" i="4"/>
  <c r="D2021" i="4"/>
  <c r="D2033" i="4"/>
  <c r="D2045" i="4"/>
  <c r="D2057" i="4"/>
  <c r="D2069" i="4"/>
  <c r="D2081" i="4"/>
  <c r="D2093" i="4"/>
  <c r="D2105" i="4"/>
  <c r="D2117" i="4"/>
  <c r="D2129" i="4"/>
  <c r="D2141" i="4"/>
  <c r="D2153" i="4"/>
  <c r="D2165" i="4"/>
  <c r="D2177" i="4"/>
  <c r="D2189" i="4"/>
  <c r="D2201" i="4"/>
  <c r="D2213" i="4"/>
  <c r="D2225" i="4"/>
  <c r="D2237" i="4"/>
  <c r="D2249" i="4"/>
  <c r="D2261" i="4"/>
  <c r="D2273" i="4"/>
  <c r="D2285" i="4"/>
  <c r="D2297" i="4"/>
  <c r="D2309" i="4"/>
  <c r="D2321" i="4"/>
  <c r="D2333" i="4"/>
  <c r="D2345" i="4"/>
  <c r="D2357" i="4"/>
  <c r="D2369" i="4"/>
  <c r="D2381" i="4"/>
  <c r="D2393" i="4"/>
  <c r="D2405" i="4"/>
  <c r="D2417" i="4"/>
  <c r="D2429" i="4"/>
  <c r="D2441" i="4"/>
  <c r="D2453" i="4"/>
  <c r="D2465" i="4"/>
  <c r="D2477" i="4"/>
  <c r="D2489" i="4"/>
  <c r="D2501" i="4"/>
  <c r="D2513" i="4"/>
  <c r="D2525" i="4"/>
  <c r="D2537" i="4"/>
  <c r="D2549" i="4"/>
  <c r="D2561" i="4"/>
  <c r="D2573" i="4"/>
  <c r="D2585" i="4"/>
  <c r="D2597" i="4"/>
  <c r="D2609" i="4"/>
  <c r="D2621" i="4"/>
  <c r="D2633" i="4"/>
  <c r="D2645" i="4"/>
  <c r="D2657" i="4"/>
  <c r="D2669" i="4"/>
  <c r="D2681" i="4"/>
  <c r="D2693" i="4"/>
  <c r="D2705" i="4"/>
  <c r="D2717" i="4"/>
  <c r="D2729" i="4"/>
  <c r="D2741" i="4"/>
  <c r="D2753" i="4"/>
  <c r="D2765" i="4"/>
  <c r="D2777" i="4"/>
  <c r="D2789" i="4"/>
  <c r="D2801" i="4"/>
  <c r="D2813" i="4"/>
  <c r="D2825" i="4"/>
  <c r="D2837" i="4"/>
  <c r="D2849" i="4"/>
  <c r="D2861" i="4"/>
  <c r="D2873" i="4"/>
  <c r="D2885" i="4"/>
  <c r="D2897" i="4"/>
  <c r="D580" i="4"/>
  <c r="D1143" i="4"/>
  <c r="D1287" i="4"/>
  <c r="D1431" i="4"/>
  <c r="D1575" i="4"/>
  <c r="D1719" i="4"/>
  <c r="D1863" i="4"/>
  <c r="D1974" i="4"/>
  <c r="D1986" i="4"/>
  <c r="D1998" i="4"/>
  <c r="D2010" i="4"/>
  <c r="D2022" i="4"/>
  <c r="D2034" i="4"/>
  <c r="D2046" i="4"/>
  <c r="D2058" i="4"/>
  <c r="D2070" i="4"/>
  <c r="D2082" i="4"/>
  <c r="D2094" i="4"/>
  <c r="D2106" i="4"/>
  <c r="D2118" i="4"/>
  <c r="D2130" i="4"/>
  <c r="D2142" i="4"/>
  <c r="D2154" i="4"/>
  <c r="D2166" i="4"/>
  <c r="D2178" i="4"/>
  <c r="D2190" i="4"/>
  <c r="D2202" i="4"/>
  <c r="D2214" i="4"/>
  <c r="D2226" i="4"/>
  <c r="D2238" i="4"/>
  <c r="D2250" i="4"/>
  <c r="D2262" i="4"/>
  <c r="D2274" i="4"/>
  <c r="D2286" i="4"/>
  <c r="D2298" i="4"/>
  <c r="D2310" i="4"/>
  <c r="D2322" i="4"/>
  <c r="D2334" i="4"/>
  <c r="D2346" i="4"/>
  <c r="D2358" i="4"/>
  <c r="D2370" i="4"/>
  <c r="D2382" i="4"/>
  <c r="D2394" i="4"/>
  <c r="D2406" i="4"/>
  <c r="D2418" i="4"/>
  <c r="D2430" i="4"/>
  <c r="D2442" i="4"/>
  <c r="D2454" i="4"/>
  <c r="D2466" i="4"/>
  <c r="D2478" i="4"/>
  <c r="D2490" i="4"/>
  <c r="D2502" i="4"/>
  <c r="D2514" i="4"/>
  <c r="D2526" i="4"/>
  <c r="D2538" i="4"/>
  <c r="D2550" i="4"/>
  <c r="D2562" i="4"/>
  <c r="D2574" i="4"/>
  <c r="D2586" i="4"/>
  <c r="D2598" i="4"/>
  <c r="D2610" i="4"/>
  <c r="D2622" i="4"/>
  <c r="D2634" i="4"/>
  <c r="D2646" i="4"/>
  <c r="D2658" i="4"/>
  <c r="D2670" i="4"/>
  <c r="D2682" i="4"/>
  <c r="D2694" i="4"/>
  <c r="D2706" i="4"/>
  <c r="D2718" i="4"/>
  <c r="D2730" i="4"/>
  <c r="D2742" i="4"/>
  <c r="D2754" i="4"/>
  <c r="D2766" i="4"/>
  <c r="D2778" i="4"/>
  <c r="D2790" i="4"/>
  <c r="D2802" i="4"/>
  <c r="D2814" i="4"/>
  <c r="D2826" i="4"/>
  <c r="D2838" i="4"/>
  <c r="D2850" i="4"/>
  <c r="D2862" i="4"/>
  <c r="D2874" i="4"/>
  <c r="D2886" i="4"/>
  <c r="D2898" i="4"/>
  <c r="D724" i="4"/>
  <c r="D1155" i="4"/>
  <c r="D1299" i="4"/>
  <c r="D1443" i="4"/>
  <c r="D1587" i="4"/>
  <c r="D1731" i="4"/>
  <c r="D1875" i="4"/>
  <c r="D1975" i="4"/>
  <c r="D1987" i="4"/>
  <c r="D1999" i="4"/>
  <c r="D2011" i="4"/>
  <c r="D2023" i="4"/>
  <c r="D2035" i="4"/>
  <c r="D2047" i="4"/>
  <c r="D2059" i="4"/>
  <c r="D2071" i="4"/>
  <c r="D2083" i="4"/>
  <c r="D2095" i="4"/>
  <c r="D2107" i="4"/>
  <c r="D2119" i="4"/>
  <c r="D2131" i="4"/>
  <c r="D2143" i="4"/>
  <c r="D2155" i="4"/>
  <c r="D2167" i="4"/>
  <c r="D2179" i="4"/>
  <c r="D2191" i="4"/>
  <c r="D2203" i="4"/>
  <c r="D2215" i="4"/>
  <c r="D2227" i="4"/>
  <c r="D2239" i="4"/>
  <c r="D2251" i="4"/>
  <c r="D2263" i="4"/>
  <c r="D2275" i="4"/>
  <c r="D2287" i="4"/>
  <c r="D2299" i="4"/>
  <c r="D2311" i="4"/>
  <c r="D2323" i="4"/>
  <c r="D2335" i="4"/>
  <c r="D2347" i="4"/>
  <c r="D2359" i="4"/>
  <c r="D2371" i="4"/>
  <c r="D2383" i="4"/>
  <c r="D2395" i="4"/>
  <c r="D2407" i="4"/>
  <c r="D2419" i="4"/>
  <c r="D2431" i="4"/>
  <c r="D2443" i="4"/>
  <c r="D2455" i="4"/>
  <c r="D2467" i="4"/>
  <c r="D2479" i="4"/>
  <c r="D2491" i="4"/>
  <c r="D2503" i="4"/>
  <c r="D2515" i="4"/>
  <c r="D2527" i="4"/>
  <c r="D2539" i="4"/>
  <c r="D2551" i="4"/>
  <c r="D2563" i="4"/>
  <c r="D2575" i="4"/>
  <c r="D2587" i="4"/>
  <c r="D2599" i="4"/>
  <c r="D2611" i="4"/>
  <c r="D2623" i="4"/>
  <c r="D2635" i="4"/>
  <c r="D2647" i="4"/>
  <c r="D2659" i="4"/>
  <c r="D2671" i="4"/>
  <c r="D2683" i="4"/>
  <c r="D2695" i="4"/>
  <c r="D2707" i="4"/>
  <c r="D2719" i="4"/>
  <c r="D2731" i="4"/>
  <c r="D2743" i="4"/>
  <c r="D2755" i="4"/>
  <c r="D2767" i="4"/>
  <c r="D2779" i="4"/>
  <c r="D2791" i="4"/>
  <c r="D2803" i="4"/>
  <c r="D2815" i="4"/>
  <c r="D2827" i="4"/>
  <c r="D2839" i="4"/>
  <c r="D2851" i="4"/>
  <c r="D2863" i="4"/>
  <c r="D2875" i="4"/>
  <c r="D2887" i="4"/>
  <c r="D2899" i="4"/>
  <c r="D868" i="4"/>
  <c r="D1167" i="4"/>
  <c r="D1311" i="4"/>
  <c r="D1455" i="4"/>
  <c r="D1599" i="4"/>
  <c r="D1743" i="4"/>
  <c r="D1887" i="4"/>
  <c r="D1976" i="4"/>
  <c r="D1988" i="4"/>
  <c r="D2000" i="4"/>
  <c r="D2012" i="4"/>
  <c r="D2024" i="4"/>
  <c r="D2036" i="4"/>
  <c r="D2048" i="4"/>
  <c r="D2060" i="4"/>
  <c r="D2072" i="4"/>
  <c r="D2084" i="4"/>
  <c r="D2096" i="4"/>
  <c r="D2108" i="4"/>
  <c r="D2120" i="4"/>
  <c r="D2132" i="4"/>
  <c r="D2144" i="4"/>
  <c r="D2156" i="4"/>
  <c r="D2168" i="4"/>
  <c r="D2180" i="4"/>
  <c r="D2192" i="4"/>
  <c r="D2204" i="4"/>
  <c r="D2216" i="4"/>
  <c r="D2228" i="4"/>
  <c r="D2240" i="4"/>
  <c r="D2252" i="4"/>
  <c r="D2264" i="4"/>
  <c r="D2276" i="4"/>
  <c r="D2288" i="4"/>
  <c r="D2300" i="4"/>
  <c r="D2312" i="4"/>
  <c r="D2324" i="4"/>
  <c r="D2336" i="4"/>
  <c r="D2348" i="4"/>
  <c r="D2360" i="4"/>
  <c r="D2372" i="4"/>
  <c r="D2384" i="4"/>
  <c r="D2396" i="4"/>
  <c r="D2408" i="4"/>
  <c r="D2420" i="4"/>
  <c r="D2432" i="4"/>
  <c r="D2444" i="4"/>
  <c r="D2456" i="4"/>
  <c r="D2468" i="4"/>
  <c r="D2480" i="4"/>
  <c r="D2492" i="4"/>
  <c r="D2504" i="4"/>
  <c r="D2516" i="4"/>
  <c r="D2528" i="4"/>
  <c r="D2540" i="4"/>
  <c r="D2552" i="4"/>
  <c r="D2564" i="4"/>
  <c r="D2576" i="4"/>
  <c r="D2588" i="4"/>
  <c r="D2600" i="4"/>
  <c r="D2612" i="4"/>
  <c r="D2624" i="4"/>
  <c r="D2636" i="4"/>
  <c r="D2648" i="4"/>
  <c r="D2660" i="4"/>
  <c r="D2672" i="4"/>
  <c r="D2684" i="4"/>
  <c r="D2696" i="4"/>
  <c r="D2708" i="4"/>
  <c r="D2720" i="4"/>
  <c r="D2732" i="4"/>
  <c r="D2744" i="4"/>
  <c r="D2756" i="4"/>
  <c r="D2768" i="4"/>
  <c r="D2780" i="4"/>
  <c r="D2792" i="4"/>
  <c r="D2804" i="4"/>
  <c r="D2816" i="4"/>
  <c r="D2828" i="4"/>
  <c r="D2840" i="4"/>
  <c r="D2852" i="4"/>
  <c r="D2864" i="4"/>
  <c r="D2876" i="4"/>
  <c r="D2888" i="4"/>
  <c r="D2900" i="4"/>
  <c r="D1012" i="4"/>
  <c r="D1179" i="4"/>
  <c r="D1323" i="4"/>
  <c r="D1467" i="4"/>
  <c r="D1611" i="4"/>
  <c r="D1755" i="4"/>
  <c r="D1899" i="4"/>
  <c r="D1977" i="4"/>
  <c r="D1989" i="4"/>
  <c r="D2001" i="4"/>
  <c r="D2013" i="4"/>
  <c r="D2025" i="4"/>
  <c r="D2037" i="4"/>
  <c r="D2049" i="4"/>
  <c r="D2061" i="4"/>
  <c r="D2073" i="4"/>
  <c r="D2085" i="4"/>
  <c r="D2097" i="4"/>
  <c r="D2109" i="4"/>
  <c r="D2121" i="4"/>
  <c r="D2133" i="4"/>
  <c r="D2145" i="4"/>
  <c r="D2157" i="4"/>
  <c r="D2169" i="4"/>
  <c r="D2181" i="4"/>
  <c r="D2193" i="4"/>
  <c r="D2205" i="4"/>
  <c r="D2217" i="4"/>
  <c r="D2229" i="4"/>
  <c r="D2241" i="4"/>
  <c r="D2253" i="4"/>
  <c r="D2265" i="4"/>
  <c r="D2277" i="4"/>
  <c r="D2289" i="4"/>
  <c r="D2301" i="4"/>
  <c r="D2313" i="4"/>
  <c r="D2325" i="4"/>
  <c r="D2337" i="4"/>
  <c r="D2349" i="4"/>
  <c r="D2361" i="4"/>
  <c r="D2373" i="4"/>
  <c r="D2385" i="4"/>
  <c r="D2397" i="4"/>
  <c r="D2409" i="4"/>
  <c r="D2421" i="4"/>
  <c r="D2433" i="4"/>
  <c r="D2445" i="4"/>
  <c r="D2457" i="4"/>
  <c r="D2469" i="4"/>
  <c r="D2481" i="4"/>
  <c r="D2493" i="4"/>
  <c r="D2505" i="4"/>
  <c r="D2517" i="4"/>
  <c r="D2529" i="4"/>
  <c r="D2541" i="4"/>
  <c r="D2553" i="4"/>
  <c r="D2565" i="4"/>
  <c r="D2577" i="4"/>
  <c r="D2589" i="4"/>
  <c r="D2601" i="4"/>
  <c r="D2613" i="4"/>
  <c r="D2625" i="4"/>
  <c r="D2637" i="4"/>
  <c r="D2649" i="4"/>
  <c r="D2661" i="4"/>
  <c r="D2673" i="4"/>
  <c r="D2685" i="4"/>
  <c r="D2697" i="4"/>
  <c r="D2709" i="4"/>
  <c r="D2721" i="4"/>
  <c r="D2733" i="4"/>
  <c r="D2745" i="4"/>
  <c r="D2757" i="4"/>
  <c r="D2769" i="4"/>
  <c r="D2781" i="4"/>
  <c r="D2793" i="4"/>
  <c r="D2805" i="4"/>
  <c r="D2817" i="4"/>
  <c r="D2829" i="4"/>
  <c r="D2841" i="4"/>
  <c r="D2853" i="4"/>
  <c r="D2865" i="4"/>
  <c r="D2877" i="4"/>
  <c r="D2889" i="4"/>
  <c r="D2901" i="4"/>
  <c r="D1047" i="4"/>
  <c r="D1191" i="4"/>
  <c r="D1335" i="4"/>
  <c r="D1479" i="4"/>
  <c r="D1623" i="4"/>
  <c r="D1767" i="4"/>
  <c r="D1911" i="4"/>
  <c r="D1978" i="4"/>
  <c r="D1990" i="4"/>
  <c r="D2002" i="4"/>
  <c r="D2014" i="4"/>
  <c r="D2026" i="4"/>
  <c r="D2038" i="4"/>
  <c r="D2050" i="4"/>
  <c r="D2062" i="4"/>
  <c r="D2074" i="4"/>
  <c r="D2086" i="4"/>
  <c r="D2098" i="4"/>
  <c r="D2110" i="4"/>
  <c r="D2122" i="4"/>
  <c r="D2134" i="4"/>
  <c r="D2146" i="4"/>
  <c r="D2158" i="4"/>
  <c r="D2170" i="4"/>
  <c r="D2182" i="4"/>
  <c r="D2194" i="4"/>
  <c r="D2206" i="4"/>
  <c r="D2218" i="4"/>
  <c r="D2230" i="4"/>
  <c r="D2242" i="4"/>
  <c r="D2254" i="4"/>
  <c r="D2266" i="4"/>
  <c r="D2278" i="4"/>
  <c r="D2290" i="4"/>
  <c r="D2302" i="4"/>
  <c r="D2314" i="4"/>
  <c r="D2326" i="4"/>
  <c r="D2338" i="4"/>
  <c r="D2350" i="4"/>
  <c r="D2362" i="4"/>
  <c r="D2374" i="4"/>
  <c r="D2386" i="4"/>
  <c r="D2398" i="4"/>
  <c r="D2410" i="4"/>
  <c r="D2422" i="4"/>
  <c r="D2434" i="4"/>
  <c r="D2446" i="4"/>
  <c r="D2458" i="4"/>
  <c r="D2470" i="4"/>
  <c r="D2482" i="4"/>
  <c r="D2494" i="4"/>
  <c r="D2506" i="4"/>
  <c r="D2518" i="4"/>
  <c r="D2530" i="4"/>
  <c r="D2542" i="4"/>
  <c r="D2554" i="4"/>
  <c r="D2566" i="4"/>
  <c r="D2578" i="4"/>
  <c r="D2590" i="4"/>
  <c r="D2602" i="4"/>
  <c r="D2614" i="4"/>
  <c r="D2626" i="4"/>
  <c r="D2638" i="4"/>
  <c r="D2650" i="4"/>
  <c r="D2662" i="4"/>
  <c r="D2674" i="4"/>
  <c r="D2686" i="4"/>
  <c r="D2698" i="4"/>
  <c r="D2710" i="4"/>
  <c r="D2722" i="4"/>
  <c r="D2734" i="4"/>
  <c r="D2746" i="4"/>
  <c r="D2758" i="4"/>
  <c r="D2770" i="4"/>
  <c r="D2782" i="4"/>
  <c r="D2794" i="4"/>
  <c r="D2806" i="4"/>
  <c r="D2818" i="4"/>
  <c r="D2830" i="4"/>
  <c r="D2842" i="4"/>
  <c r="D2854" i="4"/>
  <c r="D2866" i="4"/>
  <c r="D2878" i="4"/>
  <c r="D2890" i="4"/>
  <c r="D2902" i="4"/>
  <c r="D1059" i="4"/>
  <c r="D1203" i="4"/>
  <c r="D1347" i="4"/>
  <c r="D1491" i="4"/>
  <c r="D1635" i="4"/>
  <c r="D1779" i="4"/>
  <c r="D1923" i="4"/>
  <c r="D1979" i="4"/>
  <c r="D1991" i="4"/>
  <c r="D2003" i="4"/>
  <c r="D2015" i="4"/>
  <c r="D2027" i="4"/>
  <c r="D2039" i="4"/>
  <c r="D2051" i="4"/>
  <c r="D2063" i="4"/>
  <c r="D2075" i="4"/>
  <c r="D2087" i="4"/>
  <c r="D2099" i="4"/>
  <c r="D2111" i="4"/>
  <c r="D2123" i="4"/>
  <c r="D2135" i="4"/>
  <c r="D2147" i="4"/>
  <c r="D2159" i="4"/>
  <c r="D2171" i="4"/>
  <c r="D2183" i="4"/>
  <c r="D2195" i="4"/>
  <c r="D2207" i="4"/>
  <c r="D2219" i="4"/>
  <c r="D2231" i="4"/>
  <c r="D2243" i="4"/>
  <c r="D2255" i="4"/>
  <c r="D2267" i="4"/>
  <c r="D2279" i="4"/>
  <c r="D2291" i="4"/>
  <c r="D2303" i="4"/>
  <c r="D2315" i="4"/>
  <c r="D2327" i="4"/>
  <c r="D2339" i="4"/>
  <c r="D2351" i="4"/>
  <c r="D2363" i="4"/>
  <c r="D2375" i="4"/>
  <c r="D2387" i="4"/>
  <c r="D2399" i="4"/>
  <c r="D2411" i="4"/>
  <c r="D2423" i="4"/>
  <c r="D2435" i="4"/>
  <c r="D2447" i="4"/>
  <c r="D2459" i="4"/>
  <c r="D2471" i="4"/>
  <c r="D2483" i="4"/>
  <c r="D2495" i="4"/>
  <c r="D2507" i="4"/>
  <c r="D2519" i="4"/>
  <c r="D2531" i="4"/>
  <c r="D2543" i="4"/>
  <c r="D2555" i="4"/>
  <c r="D2567" i="4"/>
  <c r="D2579" i="4"/>
  <c r="D2591" i="4"/>
  <c r="D2603" i="4"/>
  <c r="D2615" i="4"/>
  <c r="D2627" i="4"/>
  <c r="D2639" i="4"/>
  <c r="D2651" i="4"/>
  <c r="D2663" i="4"/>
  <c r="D2675" i="4"/>
  <c r="D2687" i="4"/>
  <c r="D2699" i="4"/>
  <c r="D2711" i="4"/>
  <c r="D2723" i="4"/>
  <c r="D2735" i="4"/>
  <c r="D2747" i="4"/>
  <c r="D2759" i="4"/>
  <c r="D2771" i="4"/>
  <c r="D2783" i="4"/>
  <c r="D2795" i="4"/>
  <c r="D2807" i="4"/>
  <c r="D2819" i="4"/>
  <c r="D2831" i="4"/>
  <c r="D2843" i="4"/>
  <c r="D2855" i="4"/>
  <c r="D2867" i="4"/>
  <c r="D2879" i="4"/>
  <c r="D2891" i="4"/>
  <c r="D2903" i="4"/>
  <c r="D1071" i="4"/>
  <c r="D1215" i="4"/>
  <c r="D1359" i="4"/>
  <c r="D1503" i="4"/>
  <c r="D1647" i="4"/>
  <c r="D1791" i="4"/>
  <c r="D1935" i="4"/>
  <c r="D1980" i="4"/>
  <c r="D1992" i="4"/>
  <c r="D2004" i="4"/>
  <c r="D2016" i="4"/>
  <c r="D2028" i="4"/>
  <c r="D2040" i="4"/>
  <c r="D2052" i="4"/>
  <c r="D2064" i="4"/>
  <c r="D2076" i="4"/>
  <c r="D2088" i="4"/>
  <c r="D2100" i="4"/>
  <c r="D2112" i="4"/>
  <c r="D2124" i="4"/>
  <c r="D2136" i="4"/>
  <c r="D2148" i="4"/>
  <c r="D2160" i="4"/>
  <c r="D2172" i="4"/>
  <c r="D2184" i="4"/>
  <c r="D2196" i="4"/>
  <c r="D2208" i="4"/>
  <c r="D2220" i="4"/>
  <c r="D2232" i="4"/>
  <c r="D2244" i="4"/>
  <c r="D2256" i="4"/>
  <c r="D2268" i="4"/>
  <c r="D2280" i="4"/>
  <c r="D2292" i="4"/>
  <c r="D2304" i="4"/>
  <c r="D2316" i="4"/>
  <c r="D2328" i="4"/>
  <c r="D2340" i="4"/>
  <c r="D2352" i="4"/>
  <c r="D2364" i="4"/>
  <c r="D2376" i="4"/>
  <c r="D2388" i="4"/>
  <c r="D2400" i="4"/>
  <c r="D2412" i="4"/>
  <c r="D2424" i="4"/>
  <c r="D2436" i="4"/>
  <c r="D2448" i="4"/>
  <c r="D2460" i="4"/>
  <c r="D2472" i="4"/>
  <c r="D2484" i="4"/>
  <c r="D2496" i="4"/>
  <c r="D2508" i="4"/>
  <c r="D2520" i="4"/>
  <c r="D2532" i="4"/>
  <c r="D2544" i="4"/>
  <c r="D2556" i="4"/>
  <c r="D2568" i="4"/>
  <c r="D2580" i="4"/>
  <c r="D2592" i="4"/>
  <c r="D2604" i="4"/>
  <c r="D2616" i="4"/>
  <c r="D2628" i="4"/>
  <c r="D2640" i="4"/>
  <c r="D2652" i="4"/>
  <c r="D2664" i="4"/>
  <c r="D2676" i="4"/>
  <c r="D2688" i="4"/>
  <c r="D2700" i="4"/>
  <c r="D2712" i="4"/>
  <c r="D2724" i="4"/>
  <c r="D2736" i="4"/>
  <c r="D2748" i="4"/>
  <c r="D2760" i="4"/>
  <c r="D2772" i="4"/>
  <c r="D2784" i="4"/>
  <c r="D2796" i="4"/>
  <c r="D2808" i="4"/>
  <c r="D2820" i="4"/>
  <c r="D2832" i="4"/>
  <c r="D2844" i="4"/>
  <c r="D2856" i="4"/>
  <c r="D2868" i="4"/>
  <c r="D2880" i="4"/>
  <c r="D2892" i="4"/>
  <c r="D2904" i="4"/>
  <c r="D1095" i="4"/>
  <c r="D1239" i="4"/>
  <c r="D1383" i="4"/>
  <c r="D1527" i="4"/>
  <c r="D1671" i="4"/>
  <c r="D1815" i="4"/>
  <c r="D1959" i="4"/>
  <c r="D1982" i="4"/>
  <c r="D1994" i="4"/>
  <c r="D2006" i="4"/>
  <c r="D2018" i="4"/>
  <c r="D2030" i="4"/>
  <c r="D2042" i="4"/>
  <c r="D2054" i="4"/>
  <c r="D2066" i="4"/>
  <c r="D2078" i="4"/>
  <c r="D2090" i="4"/>
  <c r="D2102" i="4"/>
  <c r="D2114" i="4"/>
  <c r="D2126" i="4"/>
  <c r="D2138" i="4"/>
  <c r="D2150" i="4"/>
  <c r="D2162" i="4"/>
  <c r="D2174" i="4"/>
  <c r="D2186" i="4"/>
  <c r="D2198" i="4"/>
  <c r="D2210" i="4"/>
  <c r="D2222" i="4"/>
  <c r="D2234" i="4"/>
  <c r="D2246" i="4"/>
  <c r="D2258" i="4"/>
  <c r="D2270" i="4"/>
  <c r="D2282" i="4"/>
  <c r="D2294" i="4"/>
  <c r="D2306" i="4"/>
  <c r="D2318" i="4"/>
  <c r="D2330" i="4"/>
  <c r="D2342" i="4"/>
  <c r="D2354" i="4"/>
  <c r="D2366" i="4"/>
  <c r="D2378" i="4"/>
  <c r="D2390" i="4"/>
  <c r="D2402" i="4"/>
  <c r="D2414" i="4"/>
  <c r="D2426" i="4"/>
  <c r="D2438" i="4"/>
  <c r="D2450" i="4"/>
  <c r="D2462" i="4"/>
  <c r="D2474" i="4"/>
  <c r="D2486" i="4"/>
  <c r="D2498" i="4"/>
  <c r="D2510" i="4"/>
  <c r="D2522" i="4"/>
  <c r="D2534" i="4"/>
  <c r="D2546" i="4"/>
  <c r="D2558" i="4"/>
  <c r="D2570" i="4"/>
  <c r="D2582" i="4"/>
  <c r="D2594" i="4"/>
  <c r="D2606" i="4"/>
  <c r="D2618" i="4"/>
  <c r="D2630" i="4"/>
  <c r="D2642" i="4"/>
  <c r="D2654" i="4"/>
  <c r="D2666" i="4"/>
  <c r="D2678" i="4"/>
  <c r="D2690" i="4"/>
  <c r="D2702" i="4"/>
  <c r="D2714" i="4"/>
  <c r="D2726" i="4"/>
  <c r="D2738" i="4"/>
  <c r="D2750" i="4"/>
  <c r="D2762" i="4"/>
  <c r="D2774" i="4"/>
  <c r="D2786" i="4"/>
  <c r="D2798" i="4"/>
  <c r="D2810" i="4"/>
  <c r="D2822" i="4"/>
  <c r="D2834" i="4"/>
  <c r="D2846" i="4"/>
  <c r="D2858" i="4"/>
  <c r="D2870" i="4"/>
  <c r="D2882" i="4"/>
  <c r="D2894" i="4"/>
  <c r="D2906" i="4"/>
  <c r="D2761" i="4"/>
  <c r="D2966" i="4"/>
  <c r="D2029" i="4"/>
  <c r="D2964" i="4"/>
  <c r="D2725" i="4"/>
  <c r="D2581" i="4"/>
  <c r="D2437" i="4"/>
  <c r="D2293" i="4"/>
  <c r="D2149" i="4"/>
  <c r="D2005" i="4"/>
  <c r="D2967" i="4"/>
  <c r="D1083" i="4"/>
  <c r="D2893" i="4"/>
  <c r="D2977" i="4"/>
  <c r="D2881" i="4"/>
  <c r="D2916" i="4"/>
  <c r="D2951" i="4"/>
  <c r="D2939" i="4"/>
  <c r="D2927" i="4"/>
  <c r="D2915" i="4"/>
  <c r="D2857" i="4"/>
  <c r="D2713" i="4"/>
  <c r="D2569" i="4"/>
  <c r="D2425" i="4"/>
  <c r="D2281" i="4"/>
  <c r="D2137" i="4"/>
  <c r="D1993" i="4"/>
  <c r="D2955" i="4"/>
  <c r="D2473" i="4"/>
  <c r="D2954" i="4"/>
  <c r="D2749" i="4"/>
  <c r="D2953" i="4"/>
  <c r="D2976" i="4"/>
  <c r="D2938" i="4"/>
  <c r="D2701" i="4"/>
  <c r="D2557" i="4"/>
  <c r="D2413" i="4"/>
  <c r="D2269" i="4"/>
  <c r="D2125" i="4"/>
  <c r="D1981" i="4"/>
  <c r="D2943" i="4"/>
  <c r="D2185" i="4"/>
  <c r="D2317" i="4"/>
  <c r="D2941" i="4"/>
  <c r="D2940" i="4"/>
  <c r="D2963" i="4"/>
  <c r="D2926" i="4"/>
  <c r="D2961" i="4"/>
  <c r="D2913" i="4"/>
  <c r="D2401" i="4"/>
  <c r="D2948" i="4"/>
  <c r="D2924" i="4"/>
  <c r="D2912" i="4"/>
  <c r="D2821" i="4"/>
  <c r="D2677" i="4"/>
  <c r="D2533" i="4"/>
  <c r="D2389" i="4"/>
  <c r="D2245" i="4"/>
  <c r="D2101" i="4"/>
  <c r="D1803" i="4"/>
  <c r="D2931" i="4"/>
  <c r="D2617" i="4"/>
  <c r="D2942" i="4"/>
  <c r="D2461" i="4"/>
  <c r="D2917" i="4"/>
  <c r="D2869" i="4"/>
  <c r="D2950" i="4"/>
  <c r="D2845" i="4"/>
  <c r="D2949" i="4"/>
  <c r="D2833" i="4"/>
  <c r="D1947" i="4"/>
  <c r="D2959" i="4"/>
  <c r="D2935" i="4"/>
  <c r="D2923" i="4"/>
  <c r="D2911" i="4"/>
  <c r="D2809" i="4"/>
  <c r="D2665" i="4"/>
  <c r="D2521" i="4"/>
  <c r="D2377" i="4"/>
  <c r="D2233" i="4"/>
  <c r="D2089" i="4"/>
  <c r="D1659" i="4"/>
  <c r="D2936" i="4"/>
  <c r="D2958" i="4"/>
  <c r="D2946" i="4"/>
  <c r="D2934" i="4"/>
  <c r="D2922" i="4"/>
  <c r="D2910" i="4"/>
  <c r="D2797" i="4"/>
  <c r="D2653" i="4"/>
  <c r="D2509" i="4"/>
  <c r="D2365" i="4"/>
  <c r="D2221" i="4"/>
  <c r="D2077" i="4"/>
  <c r="D1515" i="4"/>
  <c r="D2173" i="4"/>
  <c r="D2737" i="4"/>
  <c r="D2928" i="4"/>
  <c r="D2962" i="4"/>
  <c r="D2914" i="4"/>
  <c r="D2937" i="4"/>
  <c r="D2545" i="4"/>
  <c r="D2113" i="4"/>
  <c r="D2972" i="4"/>
  <c r="D2947" i="4"/>
  <c r="D2969" i="4"/>
  <c r="D2945" i="4"/>
  <c r="D2933" i="4"/>
  <c r="D2921" i="4"/>
  <c r="D2909" i="4"/>
  <c r="D2785" i="4"/>
  <c r="D2641" i="4"/>
  <c r="D2497" i="4"/>
  <c r="D2353" i="4"/>
  <c r="D2209" i="4"/>
  <c r="D2065" i="4"/>
  <c r="D1371" i="4"/>
  <c r="D2919" i="4"/>
  <c r="D2329" i="4"/>
  <c r="D2930" i="4"/>
  <c r="D2605" i="4"/>
  <c r="D2929" i="4"/>
  <c r="D2952" i="4"/>
  <c r="D2975" i="4"/>
  <c r="D2974" i="4"/>
  <c r="D2973" i="4"/>
  <c r="D2925" i="4"/>
  <c r="D2689" i="4"/>
  <c r="D2257" i="4"/>
  <c r="D2960" i="4"/>
  <c r="D2971" i="4"/>
  <c r="D2970" i="4"/>
  <c r="D2957" i="4"/>
  <c r="D2968" i="4"/>
  <c r="D2956" i="4"/>
  <c r="D2944" i="4"/>
  <c r="D2932" i="4"/>
  <c r="D2920" i="4"/>
  <c r="D2908" i="4"/>
  <c r="D2773" i="4"/>
  <c r="D2629" i="4"/>
  <c r="D2485" i="4"/>
  <c r="D2341" i="4"/>
  <c r="D2197" i="4"/>
  <c r="D2053" i="4"/>
  <c r="D1227" i="4"/>
  <c r="C2897" i="4"/>
  <c r="C2885" i="4"/>
  <c r="C2873" i="4"/>
  <c r="C2861" i="4"/>
  <c r="C2849" i="4"/>
  <c r="C2837" i="4"/>
  <c r="C2825" i="4"/>
  <c r="C2813" i="4"/>
  <c r="C2801" i="4"/>
  <c r="C2789" i="4"/>
  <c r="C2777" i="4"/>
  <c r="C2765" i="4"/>
  <c r="C2753" i="4"/>
  <c r="C2741" i="4"/>
  <c r="C2729" i="4"/>
  <c r="C2717" i="4"/>
  <c r="C2705" i="4"/>
  <c r="C2693" i="4"/>
  <c r="C2663" i="4"/>
  <c r="C2624" i="4"/>
  <c r="C2908" i="4"/>
  <c r="C2884" i="4"/>
  <c r="C2872" i="4"/>
  <c r="C2860" i="4"/>
  <c r="C2848" i="4"/>
  <c r="C2836" i="4"/>
  <c r="C2824" i="4"/>
  <c r="C2812" i="4"/>
  <c r="C2800" i="4"/>
  <c r="C2788" i="4"/>
  <c r="C2776" i="4"/>
  <c r="C2764" i="4"/>
  <c r="C2752" i="4"/>
  <c r="C2740" i="4"/>
  <c r="C2728" i="4"/>
  <c r="C2716" i="4"/>
  <c r="C2704" i="4"/>
  <c r="C2692" i="4"/>
  <c r="C2662" i="4"/>
  <c r="C2615" i="4"/>
  <c r="C2909" i="4"/>
  <c r="C2956" i="4"/>
  <c r="C2943" i="4"/>
  <c r="C2907" i="4"/>
  <c r="C2895" i="4"/>
  <c r="C2883" i="4"/>
  <c r="C2871" i="4"/>
  <c r="C2859" i="4"/>
  <c r="C2847" i="4"/>
  <c r="C2835" i="4"/>
  <c r="C2823" i="4"/>
  <c r="C2811" i="4"/>
  <c r="C2799" i="4"/>
  <c r="C2787" i="4"/>
  <c r="C2775" i="4"/>
  <c r="C2763" i="4"/>
  <c r="C2751" i="4"/>
  <c r="C2739" i="4"/>
  <c r="C2727" i="4"/>
  <c r="C2715" i="4"/>
  <c r="C2703" i="4"/>
  <c r="C2691" i="4"/>
  <c r="C2661" i="4"/>
  <c r="C2614" i="4"/>
  <c r="C2933" i="4"/>
  <c r="C2932" i="4"/>
  <c r="C2931" i="4"/>
  <c r="C2966" i="4"/>
  <c r="C2942" i="4"/>
  <c r="C2930" i="4"/>
  <c r="C2918" i="4"/>
  <c r="C2906" i="4"/>
  <c r="C2894" i="4"/>
  <c r="C2882" i="4"/>
  <c r="C2870" i="4"/>
  <c r="C2858" i="4"/>
  <c r="C2846" i="4"/>
  <c r="C2834" i="4"/>
  <c r="C2822" i="4"/>
  <c r="C2810" i="4"/>
  <c r="C2798" i="4"/>
  <c r="C2786" i="4"/>
  <c r="C2774" i="4"/>
  <c r="C2762" i="4"/>
  <c r="C2750" i="4"/>
  <c r="C2738" i="4"/>
  <c r="C2726" i="4"/>
  <c r="C2714" i="4"/>
  <c r="C2702" i="4"/>
  <c r="C2690" i="4"/>
  <c r="C2660" i="4"/>
  <c r="C2612" i="4"/>
  <c r="C2967" i="4"/>
  <c r="C2965" i="4"/>
  <c r="C2941" i="4"/>
  <c r="C2929" i="4"/>
  <c r="C2917" i="4"/>
  <c r="C2905" i="4"/>
  <c r="C2893" i="4"/>
  <c r="C2881" i="4"/>
  <c r="C2869" i="4"/>
  <c r="C2857" i="4"/>
  <c r="C2845" i="4"/>
  <c r="C2833" i="4"/>
  <c r="C2821" i="4"/>
  <c r="C2809" i="4"/>
  <c r="C2797" i="4"/>
  <c r="C2785" i="4"/>
  <c r="C2773" i="4"/>
  <c r="C2761" i="4"/>
  <c r="C2749" i="4"/>
  <c r="C2737" i="4"/>
  <c r="C2725" i="4"/>
  <c r="C2713" i="4"/>
  <c r="C2701" i="4"/>
  <c r="C2687" i="4"/>
  <c r="C2651" i="4"/>
  <c r="C2603" i="4"/>
  <c r="C2969" i="4"/>
  <c r="C2919" i="4"/>
  <c r="C2954" i="4"/>
  <c r="C2964" i="4"/>
  <c r="C2916" i="4"/>
  <c r="C2880" i="4"/>
  <c r="C2868" i="4"/>
  <c r="C2856" i="4"/>
  <c r="C2844" i="4"/>
  <c r="C2832" i="4"/>
  <c r="C2820" i="4"/>
  <c r="C2808" i="4"/>
  <c r="C2796" i="4"/>
  <c r="C2784" i="4"/>
  <c r="C2772" i="4"/>
  <c r="C2760" i="4"/>
  <c r="C2748" i="4"/>
  <c r="C2736" i="4"/>
  <c r="C2724" i="4"/>
  <c r="C2712" i="4"/>
  <c r="C2700" i="4"/>
  <c r="C2686" i="4"/>
  <c r="C2650" i="4"/>
  <c r="C2602" i="4"/>
  <c r="C2920" i="4"/>
  <c r="C2951" i="4"/>
  <c r="C2903" i="4"/>
  <c r="C2891" i="4"/>
  <c r="C2879" i="4"/>
  <c r="C2867" i="4"/>
  <c r="C2855" i="4"/>
  <c r="C2843" i="4"/>
  <c r="C2831" i="4"/>
  <c r="C2819" i="4"/>
  <c r="C2807" i="4"/>
  <c r="C2795" i="4"/>
  <c r="C2783" i="4"/>
  <c r="C2771" i="4"/>
  <c r="C2759" i="4"/>
  <c r="C2747" i="4"/>
  <c r="C2735" i="4"/>
  <c r="C2723" i="4"/>
  <c r="C2711" i="4"/>
  <c r="C2699" i="4"/>
  <c r="C2685" i="4"/>
  <c r="C2648" i="4"/>
  <c r="C2600" i="4"/>
  <c r="C2945" i="4"/>
  <c r="C2953" i="4"/>
  <c r="C2940" i="4"/>
  <c r="C2904" i="4"/>
  <c r="C2963" i="4"/>
  <c r="C2915" i="4"/>
  <c r="C2974" i="4"/>
  <c r="C2962" i="4"/>
  <c r="C2950" i="4"/>
  <c r="C2938" i="4"/>
  <c r="C2926" i="4"/>
  <c r="C2914" i="4"/>
  <c r="C2902" i="4"/>
  <c r="C2890" i="4"/>
  <c r="C2878" i="4"/>
  <c r="C2866" i="4"/>
  <c r="C2854" i="4"/>
  <c r="C2842" i="4"/>
  <c r="C2830" i="4"/>
  <c r="C2818" i="4"/>
  <c r="C2806" i="4"/>
  <c r="C2794" i="4"/>
  <c r="C2782" i="4"/>
  <c r="C2770" i="4"/>
  <c r="C2758" i="4"/>
  <c r="C2746" i="4"/>
  <c r="C2734" i="4"/>
  <c r="C2722" i="4"/>
  <c r="C2710" i="4"/>
  <c r="C2698" i="4"/>
  <c r="C2684" i="4"/>
  <c r="C2639" i="4"/>
  <c r="C2591" i="4"/>
  <c r="C2921" i="4"/>
  <c r="C2968" i="4"/>
  <c r="C2952" i="4"/>
  <c r="C2927" i="4"/>
  <c r="C2973" i="4"/>
  <c r="C2961" i="4"/>
  <c r="C2949" i="4"/>
  <c r="C2937" i="4"/>
  <c r="C2925" i="4"/>
  <c r="C2913" i="4"/>
  <c r="C2901" i="4"/>
  <c r="C2889" i="4"/>
  <c r="C2877" i="4"/>
  <c r="C2865" i="4"/>
  <c r="C2853" i="4"/>
  <c r="C2841" i="4"/>
  <c r="C2829" i="4"/>
  <c r="C2817" i="4"/>
  <c r="C2805" i="4"/>
  <c r="C2793" i="4"/>
  <c r="C2781" i="4"/>
  <c r="C2769" i="4"/>
  <c r="C2757" i="4"/>
  <c r="C2745" i="4"/>
  <c r="C2733" i="4"/>
  <c r="C2721" i="4"/>
  <c r="C2709" i="4"/>
  <c r="C2697" i="4"/>
  <c r="C2675" i="4"/>
  <c r="C2638" i="4"/>
  <c r="C32" i="4"/>
  <c r="C44" i="4"/>
  <c r="C56" i="4"/>
  <c r="C68" i="4"/>
  <c r="C80" i="4"/>
  <c r="C92" i="4"/>
  <c r="C104" i="4"/>
  <c r="C116" i="4"/>
  <c r="C128" i="4"/>
  <c r="C140" i="4"/>
  <c r="C152" i="4"/>
  <c r="C164" i="4"/>
  <c r="C176" i="4"/>
  <c r="C188" i="4"/>
  <c r="C200" i="4"/>
  <c r="C212" i="4"/>
  <c r="C224" i="4"/>
  <c r="C236" i="4"/>
  <c r="C248" i="4"/>
  <c r="C260" i="4"/>
  <c r="C272" i="4"/>
  <c r="C284" i="4"/>
  <c r="C296" i="4"/>
  <c r="C308" i="4"/>
  <c r="C320" i="4"/>
  <c r="C332" i="4"/>
  <c r="C344" i="4"/>
  <c r="C356" i="4"/>
  <c r="C368" i="4"/>
  <c r="C380" i="4"/>
  <c r="C392" i="4"/>
  <c r="C404" i="4"/>
  <c r="C416" i="4"/>
  <c r="C428" i="4"/>
  <c r="C440" i="4"/>
  <c r="C452" i="4"/>
  <c r="C464" i="4"/>
  <c r="C476" i="4"/>
  <c r="C488" i="4"/>
  <c r="C500" i="4"/>
  <c r="C512" i="4"/>
  <c r="C524" i="4"/>
  <c r="C536" i="4"/>
  <c r="C548" i="4"/>
  <c r="C560" i="4"/>
  <c r="C572" i="4"/>
  <c r="C584" i="4"/>
  <c r="C596" i="4"/>
  <c r="C608" i="4"/>
  <c r="C620" i="4"/>
  <c r="C632" i="4"/>
  <c r="C644" i="4"/>
  <c r="C656" i="4"/>
  <c r="C668" i="4"/>
  <c r="C680" i="4"/>
  <c r="C692" i="4"/>
  <c r="C704" i="4"/>
  <c r="C716" i="4"/>
  <c r="C728" i="4"/>
  <c r="C740" i="4"/>
  <c r="C752" i="4"/>
  <c r="C764" i="4"/>
  <c r="C776" i="4"/>
  <c r="C788" i="4"/>
  <c r="C800" i="4"/>
  <c r="C812" i="4"/>
  <c r="C824" i="4"/>
  <c r="C836" i="4"/>
  <c r="C848" i="4"/>
  <c r="C860" i="4"/>
  <c r="C872" i="4"/>
  <c r="C884" i="4"/>
  <c r="C896" i="4"/>
  <c r="C908" i="4"/>
  <c r="C920" i="4"/>
  <c r="C932" i="4"/>
  <c r="C944" i="4"/>
  <c r="C956" i="4"/>
  <c r="C968" i="4"/>
  <c r="C980" i="4"/>
  <c r="C992" i="4"/>
  <c r="C1004" i="4"/>
  <c r="C1016" i="4"/>
  <c r="C1028" i="4"/>
  <c r="C1040" i="4"/>
  <c r="C33" i="4"/>
  <c r="C45" i="4"/>
  <c r="C57" i="4"/>
  <c r="C69" i="4"/>
  <c r="C81" i="4"/>
  <c r="C93" i="4"/>
  <c r="C105" i="4"/>
  <c r="C117" i="4"/>
  <c r="C129" i="4"/>
  <c r="C141" i="4"/>
  <c r="C153" i="4"/>
  <c r="C165" i="4"/>
  <c r="C177" i="4"/>
  <c r="C189" i="4"/>
  <c r="C201" i="4"/>
  <c r="C213" i="4"/>
  <c r="C225" i="4"/>
  <c r="C237" i="4"/>
  <c r="C249" i="4"/>
  <c r="C261" i="4"/>
  <c r="C273" i="4"/>
  <c r="C285" i="4"/>
  <c r="C297" i="4"/>
  <c r="C309" i="4"/>
  <c r="C321" i="4"/>
  <c r="C333" i="4"/>
  <c r="C345" i="4"/>
  <c r="C357" i="4"/>
  <c r="C369" i="4"/>
  <c r="C381" i="4"/>
  <c r="C393" i="4"/>
  <c r="C405" i="4"/>
  <c r="C417" i="4"/>
  <c r="C429" i="4"/>
  <c r="C441" i="4"/>
  <c r="C453" i="4"/>
  <c r="C465" i="4"/>
  <c r="C477" i="4"/>
  <c r="C489" i="4"/>
  <c r="C501" i="4"/>
  <c r="C513" i="4"/>
  <c r="C525" i="4"/>
  <c r="C537" i="4"/>
  <c r="C549" i="4"/>
  <c r="C561" i="4"/>
  <c r="C573" i="4"/>
  <c r="C585" i="4"/>
  <c r="C597" i="4"/>
  <c r="C609" i="4"/>
  <c r="C621" i="4"/>
  <c r="C633" i="4"/>
  <c r="C645" i="4"/>
  <c r="C657" i="4"/>
  <c r="C669" i="4"/>
  <c r="C681" i="4"/>
  <c r="C693" i="4"/>
  <c r="C705" i="4"/>
  <c r="C717" i="4"/>
  <c r="C729" i="4"/>
  <c r="C741" i="4"/>
  <c r="C753" i="4"/>
  <c r="C765" i="4"/>
  <c r="C777" i="4"/>
  <c r="C789" i="4"/>
  <c r="C801" i="4"/>
  <c r="C813" i="4"/>
  <c r="C825" i="4"/>
  <c r="C837" i="4"/>
  <c r="C849" i="4"/>
  <c r="C861" i="4"/>
  <c r="C873" i="4"/>
  <c r="C885" i="4"/>
  <c r="C897" i="4"/>
  <c r="C909" i="4"/>
  <c r="C921" i="4"/>
  <c r="C933" i="4"/>
  <c r="C945" i="4"/>
  <c r="C957" i="4"/>
  <c r="C969" i="4"/>
  <c r="C981" i="4"/>
  <c r="C993" i="4"/>
  <c r="C1005" i="4"/>
  <c r="C1017" i="4"/>
  <c r="C1029" i="4"/>
  <c r="C1041" i="4"/>
  <c r="C34" i="4"/>
  <c r="C46" i="4"/>
  <c r="C58" i="4"/>
  <c r="C70" i="4"/>
  <c r="C82" i="4"/>
  <c r="C94" i="4"/>
  <c r="C106" i="4"/>
  <c r="C118" i="4"/>
  <c r="C130" i="4"/>
  <c r="C142" i="4"/>
  <c r="C154" i="4"/>
  <c r="C166" i="4"/>
  <c r="C178" i="4"/>
  <c r="C190" i="4"/>
  <c r="C202" i="4"/>
  <c r="C214" i="4"/>
  <c r="C226" i="4"/>
  <c r="C238" i="4"/>
  <c r="C250" i="4"/>
  <c r="C262" i="4"/>
  <c r="C274" i="4"/>
  <c r="C286" i="4"/>
  <c r="C298" i="4"/>
  <c r="C310" i="4"/>
  <c r="C322" i="4"/>
  <c r="C334" i="4"/>
  <c r="C346" i="4"/>
  <c r="C358" i="4"/>
  <c r="C370" i="4"/>
  <c r="C382" i="4"/>
  <c r="C394" i="4"/>
  <c r="C406" i="4"/>
  <c r="C418" i="4"/>
  <c r="C430" i="4"/>
  <c r="C442" i="4"/>
  <c r="C454" i="4"/>
  <c r="C466" i="4"/>
  <c r="C478" i="4"/>
  <c r="C490" i="4"/>
  <c r="C502" i="4"/>
  <c r="C514" i="4"/>
  <c r="C526" i="4"/>
  <c r="C538" i="4"/>
  <c r="C550" i="4"/>
  <c r="C562" i="4"/>
  <c r="C574" i="4"/>
  <c r="C586" i="4"/>
  <c r="C598" i="4"/>
  <c r="C610" i="4"/>
  <c r="C622" i="4"/>
  <c r="C634" i="4"/>
  <c r="C646" i="4"/>
  <c r="C658" i="4"/>
  <c r="C670" i="4"/>
  <c r="C682" i="4"/>
  <c r="C694" i="4"/>
  <c r="C706" i="4"/>
  <c r="C718" i="4"/>
  <c r="C730" i="4"/>
  <c r="C742" i="4"/>
  <c r="C754" i="4"/>
  <c r="C766" i="4"/>
  <c r="C778" i="4"/>
  <c r="C790" i="4"/>
  <c r="C802" i="4"/>
  <c r="C814" i="4"/>
  <c r="C826" i="4"/>
  <c r="C838" i="4"/>
  <c r="C850" i="4"/>
  <c r="C862" i="4"/>
  <c r="C874" i="4"/>
  <c r="C886" i="4"/>
  <c r="C898" i="4"/>
  <c r="C910" i="4"/>
  <c r="C922" i="4"/>
  <c r="C934" i="4"/>
  <c r="C946" i="4"/>
  <c r="C958" i="4"/>
  <c r="C970" i="4"/>
  <c r="C982" i="4"/>
  <c r="C994" i="4"/>
  <c r="C1006" i="4"/>
  <c r="C1018" i="4"/>
  <c r="C1030" i="4"/>
  <c r="C1042" i="4"/>
  <c r="C35" i="4"/>
  <c r="C47" i="4"/>
  <c r="C59" i="4"/>
  <c r="C71" i="4"/>
  <c r="C83" i="4"/>
  <c r="C95" i="4"/>
  <c r="C107" i="4"/>
  <c r="C119" i="4"/>
  <c r="C131" i="4"/>
  <c r="C143" i="4"/>
  <c r="C155" i="4"/>
  <c r="C167" i="4"/>
  <c r="C179" i="4"/>
  <c r="C191" i="4"/>
  <c r="C203" i="4"/>
  <c r="C215" i="4"/>
  <c r="C227" i="4"/>
  <c r="C239" i="4"/>
  <c r="C251" i="4"/>
  <c r="C263" i="4"/>
  <c r="C275" i="4"/>
  <c r="C287" i="4"/>
  <c r="C299" i="4"/>
  <c r="C311" i="4"/>
  <c r="C323" i="4"/>
  <c r="C335" i="4"/>
  <c r="C347" i="4"/>
  <c r="C359" i="4"/>
  <c r="C371" i="4"/>
  <c r="C383" i="4"/>
  <c r="C395" i="4"/>
  <c r="C407" i="4"/>
  <c r="C419" i="4"/>
  <c r="C431" i="4"/>
  <c r="C443" i="4"/>
  <c r="C455" i="4"/>
  <c r="C467" i="4"/>
  <c r="C479" i="4"/>
  <c r="C491" i="4"/>
  <c r="C503" i="4"/>
  <c r="C515" i="4"/>
  <c r="C527" i="4"/>
  <c r="C539" i="4"/>
  <c r="C551" i="4"/>
  <c r="C563" i="4"/>
  <c r="C575" i="4"/>
  <c r="C587" i="4"/>
  <c r="C599" i="4"/>
  <c r="C611" i="4"/>
  <c r="C623" i="4"/>
  <c r="C635" i="4"/>
  <c r="C647" i="4"/>
  <c r="C659" i="4"/>
  <c r="C671" i="4"/>
  <c r="C683" i="4"/>
  <c r="C695" i="4"/>
  <c r="C707" i="4"/>
  <c r="C719" i="4"/>
  <c r="C731" i="4"/>
  <c r="C743" i="4"/>
  <c r="C755" i="4"/>
  <c r="C767" i="4"/>
  <c r="C779" i="4"/>
  <c r="C791" i="4"/>
  <c r="C803" i="4"/>
  <c r="C815" i="4"/>
  <c r="C827" i="4"/>
  <c r="C839" i="4"/>
  <c r="C851" i="4"/>
  <c r="C863" i="4"/>
  <c r="C875" i="4"/>
  <c r="C887" i="4"/>
  <c r="C899" i="4"/>
  <c r="C911" i="4"/>
  <c r="C923" i="4"/>
  <c r="C935" i="4"/>
  <c r="C947" i="4"/>
  <c r="C959" i="4"/>
  <c r="C971" i="4"/>
  <c r="C983" i="4"/>
  <c r="C995" i="4"/>
  <c r="C1007" i="4"/>
  <c r="C1019" i="4"/>
  <c r="C1031" i="4"/>
  <c r="C1043" i="4"/>
  <c r="C36" i="4"/>
  <c r="C48" i="4"/>
  <c r="C60" i="4"/>
  <c r="C72" i="4"/>
  <c r="C84" i="4"/>
  <c r="C96" i="4"/>
  <c r="C108" i="4"/>
  <c r="C120" i="4"/>
  <c r="C132" i="4"/>
  <c r="C144" i="4"/>
  <c r="C156" i="4"/>
  <c r="C168" i="4"/>
  <c r="C180" i="4"/>
  <c r="C192" i="4"/>
  <c r="C204" i="4"/>
  <c r="C216" i="4"/>
  <c r="C228" i="4"/>
  <c r="C240" i="4"/>
  <c r="C252" i="4"/>
  <c r="C264" i="4"/>
  <c r="C276" i="4"/>
  <c r="C288" i="4"/>
  <c r="C300" i="4"/>
  <c r="C312" i="4"/>
  <c r="C324" i="4"/>
  <c r="C336" i="4"/>
  <c r="C348" i="4"/>
  <c r="C360" i="4"/>
  <c r="C372" i="4"/>
  <c r="C384" i="4"/>
  <c r="C396" i="4"/>
  <c r="C408" i="4"/>
  <c r="C420" i="4"/>
  <c r="C432" i="4"/>
  <c r="C444" i="4"/>
  <c r="C456" i="4"/>
  <c r="C468" i="4"/>
  <c r="C480" i="4"/>
  <c r="C492" i="4"/>
  <c r="C504" i="4"/>
  <c r="C516" i="4"/>
  <c r="C528" i="4"/>
  <c r="C540" i="4"/>
  <c r="C552" i="4"/>
  <c r="C564" i="4"/>
  <c r="C576" i="4"/>
  <c r="C588" i="4"/>
  <c r="C600" i="4"/>
  <c r="C612" i="4"/>
  <c r="C624" i="4"/>
  <c r="C636" i="4"/>
  <c r="C648" i="4"/>
  <c r="C660" i="4"/>
  <c r="C672" i="4"/>
  <c r="C684" i="4"/>
  <c r="C696" i="4"/>
  <c r="C708" i="4"/>
  <c r="C720" i="4"/>
  <c r="C732" i="4"/>
  <c r="C744" i="4"/>
  <c r="C756" i="4"/>
  <c r="C768" i="4"/>
  <c r="C780" i="4"/>
  <c r="C792" i="4"/>
  <c r="C804" i="4"/>
  <c r="C816" i="4"/>
  <c r="C828" i="4"/>
  <c r="C840" i="4"/>
  <c r="C852" i="4"/>
  <c r="C864" i="4"/>
  <c r="C876" i="4"/>
  <c r="C888" i="4"/>
  <c r="C900" i="4"/>
  <c r="C912" i="4"/>
  <c r="C924" i="4"/>
  <c r="C936" i="4"/>
  <c r="C948" i="4"/>
  <c r="C960" i="4"/>
  <c r="C972" i="4"/>
  <c r="C984" i="4"/>
  <c r="C996" i="4"/>
  <c r="C1008" i="4"/>
  <c r="C1020" i="4"/>
  <c r="C1032" i="4"/>
  <c r="C1044" i="4"/>
  <c r="C37" i="4"/>
  <c r="C49" i="4"/>
  <c r="C61" i="4"/>
  <c r="C73" i="4"/>
  <c r="C85" i="4"/>
  <c r="C97" i="4"/>
  <c r="C109" i="4"/>
  <c r="C121" i="4"/>
  <c r="C133" i="4"/>
  <c r="C145" i="4"/>
  <c r="C157" i="4"/>
  <c r="C169" i="4"/>
  <c r="C181" i="4"/>
  <c r="C193" i="4"/>
  <c r="C205" i="4"/>
  <c r="C217" i="4"/>
  <c r="C229" i="4"/>
  <c r="C241" i="4"/>
  <c r="C253" i="4"/>
  <c r="C265" i="4"/>
  <c r="C277" i="4"/>
  <c r="C289" i="4"/>
  <c r="C301" i="4"/>
  <c r="C313" i="4"/>
  <c r="C325" i="4"/>
  <c r="C337" i="4"/>
  <c r="C349" i="4"/>
  <c r="C361" i="4"/>
  <c r="C373" i="4"/>
  <c r="C385" i="4"/>
  <c r="C397" i="4"/>
  <c r="C409" i="4"/>
  <c r="C421" i="4"/>
  <c r="C433" i="4"/>
  <c r="C445" i="4"/>
  <c r="C457" i="4"/>
  <c r="C469" i="4"/>
  <c r="C481" i="4"/>
  <c r="C493" i="4"/>
  <c r="C505" i="4"/>
  <c r="C517" i="4"/>
  <c r="C529" i="4"/>
  <c r="C541" i="4"/>
  <c r="C553" i="4"/>
  <c r="C565" i="4"/>
  <c r="C577" i="4"/>
  <c r="C589" i="4"/>
  <c r="C601" i="4"/>
  <c r="C613" i="4"/>
  <c r="C625" i="4"/>
  <c r="C637" i="4"/>
  <c r="C649" i="4"/>
  <c r="C661" i="4"/>
  <c r="C673" i="4"/>
  <c r="C685" i="4"/>
  <c r="C697" i="4"/>
  <c r="C709" i="4"/>
  <c r="C721" i="4"/>
  <c r="C733" i="4"/>
  <c r="C745" i="4"/>
  <c r="C757" i="4"/>
  <c r="C769" i="4"/>
  <c r="C781" i="4"/>
  <c r="C793" i="4"/>
  <c r="C805" i="4"/>
  <c r="C817" i="4"/>
  <c r="C829" i="4"/>
  <c r="C841" i="4"/>
  <c r="C853" i="4"/>
  <c r="C865" i="4"/>
  <c r="C877" i="4"/>
  <c r="C889" i="4"/>
  <c r="C901" i="4"/>
  <c r="C913" i="4"/>
  <c r="C925" i="4"/>
  <c r="C937" i="4"/>
  <c r="C949" i="4"/>
  <c r="C961" i="4"/>
  <c r="C973" i="4"/>
  <c r="C985" i="4"/>
  <c r="C997" i="4"/>
  <c r="C1009" i="4"/>
  <c r="C1021" i="4"/>
  <c r="C1033" i="4"/>
  <c r="C1045" i="4"/>
  <c r="C38" i="4"/>
  <c r="C50" i="4"/>
  <c r="C62" i="4"/>
  <c r="C74" i="4"/>
  <c r="C86" i="4"/>
  <c r="C98" i="4"/>
  <c r="C110" i="4"/>
  <c r="C122" i="4"/>
  <c r="C134" i="4"/>
  <c r="C146" i="4"/>
  <c r="C158" i="4"/>
  <c r="C170" i="4"/>
  <c r="C182" i="4"/>
  <c r="C194" i="4"/>
  <c r="C206" i="4"/>
  <c r="C218" i="4"/>
  <c r="C230" i="4"/>
  <c r="C242" i="4"/>
  <c r="C254" i="4"/>
  <c r="C266" i="4"/>
  <c r="C278" i="4"/>
  <c r="C290" i="4"/>
  <c r="C302" i="4"/>
  <c r="C314" i="4"/>
  <c r="C326" i="4"/>
  <c r="C338" i="4"/>
  <c r="C350" i="4"/>
  <c r="C362" i="4"/>
  <c r="C374" i="4"/>
  <c r="C386" i="4"/>
  <c r="C398" i="4"/>
  <c r="C410" i="4"/>
  <c r="C422" i="4"/>
  <c r="C434" i="4"/>
  <c r="C446" i="4"/>
  <c r="C458" i="4"/>
  <c r="C470" i="4"/>
  <c r="C482" i="4"/>
  <c r="C494" i="4"/>
  <c r="C506" i="4"/>
  <c r="C518" i="4"/>
  <c r="C530" i="4"/>
  <c r="C542" i="4"/>
  <c r="C554" i="4"/>
  <c r="C566" i="4"/>
  <c r="C578" i="4"/>
  <c r="C590" i="4"/>
  <c r="C602" i="4"/>
  <c r="C614" i="4"/>
  <c r="C626" i="4"/>
  <c r="C638" i="4"/>
  <c r="C650" i="4"/>
  <c r="C662" i="4"/>
  <c r="C674" i="4"/>
  <c r="C686" i="4"/>
  <c r="C698" i="4"/>
  <c r="C710" i="4"/>
  <c r="C722" i="4"/>
  <c r="C734" i="4"/>
  <c r="C746" i="4"/>
  <c r="C758" i="4"/>
  <c r="C770" i="4"/>
  <c r="C782" i="4"/>
  <c r="C794" i="4"/>
  <c r="C806" i="4"/>
  <c r="C818" i="4"/>
  <c r="C830" i="4"/>
  <c r="C842" i="4"/>
  <c r="C854" i="4"/>
  <c r="C866" i="4"/>
  <c r="C878" i="4"/>
  <c r="C890" i="4"/>
  <c r="C902" i="4"/>
  <c r="C914" i="4"/>
  <c r="C926" i="4"/>
  <c r="C938" i="4"/>
  <c r="C950" i="4"/>
  <c r="C962" i="4"/>
  <c r="C974" i="4"/>
  <c r="C986" i="4"/>
  <c r="C998" i="4"/>
  <c r="C1010" i="4"/>
  <c r="C1022" i="4"/>
  <c r="C1034" i="4"/>
  <c r="C1046" i="4"/>
  <c r="C39" i="4"/>
  <c r="C51" i="4"/>
  <c r="C63" i="4"/>
  <c r="C75" i="4"/>
  <c r="C87" i="4"/>
  <c r="C99" i="4"/>
  <c r="C111" i="4"/>
  <c r="C123" i="4"/>
  <c r="C135" i="4"/>
  <c r="C147" i="4"/>
  <c r="C159" i="4"/>
  <c r="C171" i="4"/>
  <c r="C183" i="4"/>
  <c r="C195" i="4"/>
  <c r="C207" i="4"/>
  <c r="C219" i="4"/>
  <c r="C231" i="4"/>
  <c r="C243" i="4"/>
  <c r="C255" i="4"/>
  <c r="C267" i="4"/>
  <c r="C279" i="4"/>
  <c r="C291" i="4"/>
  <c r="C303" i="4"/>
  <c r="C315" i="4"/>
  <c r="C327" i="4"/>
  <c r="C339" i="4"/>
  <c r="C351" i="4"/>
  <c r="C363" i="4"/>
  <c r="C375" i="4"/>
  <c r="C387" i="4"/>
  <c r="C399" i="4"/>
  <c r="C411" i="4"/>
  <c r="C423" i="4"/>
  <c r="C435" i="4"/>
  <c r="C447" i="4"/>
  <c r="C459" i="4"/>
  <c r="C471" i="4"/>
  <c r="C483" i="4"/>
  <c r="C495" i="4"/>
  <c r="C507" i="4"/>
  <c r="C519" i="4"/>
  <c r="C531" i="4"/>
  <c r="C543" i="4"/>
  <c r="C555" i="4"/>
  <c r="C567" i="4"/>
  <c r="C579" i="4"/>
  <c r="C591" i="4"/>
  <c r="C603" i="4"/>
  <c r="C615" i="4"/>
  <c r="C627" i="4"/>
  <c r="C639" i="4"/>
  <c r="C651" i="4"/>
  <c r="C663" i="4"/>
  <c r="C675" i="4"/>
  <c r="C687" i="4"/>
  <c r="C699" i="4"/>
  <c r="C711" i="4"/>
  <c r="C723" i="4"/>
  <c r="C735" i="4"/>
  <c r="C747" i="4"/>
  <c r="C759" i="4"/>
  <c r="C771" i="4"/>
  <c r="C783" i="4"/>
  <c r="C795" i="4"/>
  <c r="C807" i="4"/>
  <c r="C819" i="4"/>
  <c r="C831" i="4"/>
  <c r="C843" i="4"/>
  <c r="C855" i="4"/>
  <c r="C867" i="4"/>
  <c r="C879" i="4"/>
  <c r="C891" i="4"/>
  <c r="C903" i="4"/>
  <c r="C915" i="4"/>
  <c r="C927" i="4"/>
  <c r="C939" i="4"/>
  <c r="C951" i="4"/>
  <c r="C963" i="4"/>
  <c r="C975" i="4"/>
  <c r="C987" i="4"/>
  <c r="C999" i="4"/>
  <c r="C1011" i="4"/>
  <c r="C1023" i="4"/>
  <c r="C1035" i="4"/>
  <c r="C1047" i="4"/>
  <c r="C41" i="4"/>
  <c r="C53" i="4"/>
  <c r="C65" i="4"/>
  <c r="C77" i="4"/>
  <c r="C89" i="4"/>
  <c r="C101" i="4"/>
  <c r="C113" i="4"/>
  <c r="C125" i="4"/>
  <c r="C137" i="4"/>
  <c r="C149" i="4"/>
  <c r="C161" i="4"/>
  <c r="C173" i="4"/>
  <c r="C185" i="4"/>
  <c r="C197" i="4"/>
  <c r="C209" i="4"/>
  <c r="C221" i="4"/>
  <c r="C233" i="4"/>
  <c r="C245" i="4"/>
  <c r="C257" i="4"/>
  <c r="C269" i="4"/>
  <c r="C281" i="4"/>
  <c r="C293" i="4"/>
  <c r="C305" i="4"/>
  <c r="C317" i="4"/>
  <c r="C329" i="4"/>
  <c r="C341" i="4"/>
  <c r="C353" i="4"/>
  <c r="C365" i="4"/>
  <c r="C377" i="4"/>
  <c r="C389" i="4"/>
  <c r="C401" i="4"/>
  <c r="C413" i="4"/>
  <c r="C425" i="4"/>
  <c r="C437" i="4"/>
  <c r="C449" i="4"/>
  <c r="C461" i="4"/>
  <c r="C473" i="4"/>
  <c r="C485" i="4"/>
  <c r="C497" i="4"/>
  <c r="C509" i="4"/>
  <c r="C521" i="4"/>
  <c r="C533" i="4"/>
  <c r="C545" i="4"/>
  <c r="C557" i="4"/>
  <c r="C569" i="4"/>
  <c r="C581" i="4"/>
  <c r="C593" i="4"/>
  <c r="C605" i="4"/>
  <c r="C617" i="4"/>
  <c r="C629" i="4"/>
  <c r="C641" i="4"/>
  <c r="C653" i="4"/>
  <c r="C665" i="4"/>
  <c r="C677" i="4"/>
  <c r="C689" i="4"/>
  <c r="C701" i="4"/>
  <c r="C713" i="4"/>
  <c r="C725" i="4"/>
  <c r="C737" i="4"/>
  <c r="C749" i="4"/>
  <c r="C761" i="4"/>
  <c r="C773" i="4"/>
  <c r="C785" i="4"/>
  <c r="C797" i="4"/>
  <c r="C809" i="4"/>
  <c r="C821" i="4"/>
  <c r="C833" i="4"/>
  <c r="C845" i="4"/>
  <c r="C857" i="4"/>
  <c r="C869" i="4"/>
  <c r="C881" i="4"/>
  <c r="C893" i="4"/>
  <c r="C905" i="4"/>
  <c r="C917" i="4"/>
  <c r="C929" i="4"/>
  <c r="C941" i="4"/>
  <c r="C953" i="4"/>
  <c r="C965" i="4"/>
  <c r="C977" i="4"/>
  <c r="C989" i="4"/>
  <c r="C1001" i="4"/>
  <c r="C1013" i="4"/>
  <c r="C1025" i="4"/>
  <c r="C1037" i="4"/>
  <c r="C1049" i="4"/>
  <c r="C43" i="4"/>
  <c r="C55" i="4"/>
  <c r="C67" i="4"/>
  <c r="C79" i="4"/>
  <c r="C91" i="4"/>
  <c r="C103" i="4"/>
  <c r="C115" i="4"/>
  <c r="C127" i="4"/>
  <c r="C139" i="4"/>
  <c r="C151" i="4"/>
  <c r="C163" i="4"/>
  <c r="C175" i="4"/>
  <c r="C187" i="4"/>
  <c r="C199" i="4"/>
  <c r="C211" i="4"/>
  <c r="C223" i="4"/>
  <c r="C235" i="4"/>
  <c r="C247" i="4"/>
  <c r="C259" i="4"/>
  <c r="C271" i="4"/>
  <c r="C283" i="4"/>
  <c r="C295" i="4"/>
  <c r="C307" i="4"/>
  <c r="C319" i="4"/>
  <c r="C331" i="4"/>
  <c r="C343" i="4"/>
  <c r="C355" i="4"/>
  <c r="C367" i="4"/>
  <c r="C379" i="4"/>
  <c r="C391" i="4"/>
  <c r="C403" i="4"/>
  <c r="C415" i="4"/>
  <c r="C427" i="4"/>
  <c r="C439" i="4"/>
  <c r="C451" i="4"/>
  <c r="C463" i="4"/>
  <c r="C475" i="4"/>
  <c r="C487" i="4"/>
  <c r="C499" i="4"/>
  <c r="C511" i="4"/>
  <c r="C523" i="4"/>
  <c r="C535" i="4"/>
  <c r="C547" i="4"/>
  <c r="C559" i="4"/>
  <c r="C571" i="4"/>
  <c r="C583" i="4"/>
  <c r="C595" i="4"/>
  <c r="C607" i="4"/>
  <c r="C619" i="4"/>
  <c r="C631" i="4"/>
  <c r="C643" i="4"/>
  <c r="C655" i="4"/>
  <c r="C667" i="4"/>
  <c r="C679" i="4"/>
  <c r="C691" i="4"/>
  <c r="C703" i="4"/>
  <c r="C715" i="4"/>
  <c r="C727" i="4"/>
  <c r="C739" i="4"/>
  <c r="C751" i="4"/>
  <c r="C763" i="4"/>
  <c r="C775" i="4"/>
  <c r="C787" i="4"/>
  <c r="C799" i="4"/>
  <c r="C811" i="4"/>
  <c r="C823" i="4"/>
  <c r="C835" i="4"/>
  <c r="C847" i="4"/>
  <c r="C859" i="4"/>
  <c r="C871" i="4"/>
  <c r="C883" i="4"/>
  <c r="C895" i="4"/>
  <c r="C907" i="4"/>
  <c r="C919" i="4"/>
  <c r="C931" i="4"/>
  <c r="C943" i="4"/>
  <c r="C955" i="4"/>
  <c r="C967" i="4"/>
  <c r="C979" i="4"/>
  <c r="C991" i="4"/>
  <c r="C1003" i="4"/>
  <c r="C1015" i="4"/>
  <c r="C1027" i="4"/>
  <c r="C1039" i="4"/>
  <c r="C1051" i="4"/>
  <c r="C40" i="4"/>
  <c r="C112" i="4"/>
  <c r="C184" i="4"/>
  <c r="C256" i="4"/>
  <c r="C328" i="4"/>
  <c r="C400" i="4"/>
  <c r="C472" i="4"/>
  <c r="C544" i="4"/>
  <c r="C616" i="4"/>
  <c r="C688" i="4"/>
  <c r="C760" i="4"/>
  <c r="C832" i="4"/>
  <c r="C904" i="4"/>
  <c r="C976" i="4"/>
  <c r="C1048" i="4"/>
  <c r="C1062" i="4"/>
  <c r="C1074" i="4"/>
  <c r="C1086" i="4"/>
  <c r="C1098" i="4"/>
  <c r="C1110" i="4"/>
  <c r="C1122" i="4"/>
  <c r="C1134" i="4"/>
  <c r="C1146" i="4"/>
  <c r="C1158" i="4"/>
  <c r="C1170" i="4"/>
  <c r="C1182" i="4"/>
  <c r="C1194" i="4"/>
  <c r="C1206" i="4"/>
  <c r="C1218" i="4"/>
  <c r="C1230" i="4"/>
  <c r="C1242" i="4"/>
  <c r="C1254" i="4"/>
  <c r="C1266" i="4"/>
  <c r="C1278" i="4"/>
  <c r="C1290" i="4"/>
  <c r="C1302" i="4"/>
  <c r="C1314" i="4"/>
  <c r="C1326" i="4"/>
  <c r="C1338" i="4"/>
  <c r="C1350" i="4"/>
  <c r="C1362" i="4"/>
  <c r="C1374" i="4"/>
  <c r="C1386" i="4"/>
  <c r="C1398" i="4"/>
  <c r="C1410" i="4"/>
  <c r="C1422" i="4"/>
  <c r="C1434" i="4"/>
  <c r="C1446" i="4"/>
  <c r="C1458" i="4"/>
  <c r="C1470" i="4"/>
  <c r="C1482" i="4"/>
  <c r="C1494" i="4"/>
  <c r="C1506" i="4"/>
  <c r="C1518" i="4"/>
  <c r="C1530" i="4"/>
  <c r="C1542" i="4"/>
  <c r="C1554" i="4"/>
  <c r="C1566" i="4"/>
  <c r="C1578" i="4"/>
  <c r="C1590" i="4"/>
  <c r="C1602" i="4"/>
  <c r="C1614" i="4"/>
  <c r="C1626" i="4"/>
  <c r="C1638" i="4"/>
  <c r="C1650" i="4"/>
  <c r="C1662" i="4"/>
  <c r="C1674" i="4"/>
  <c r="C1686" i="4"/>
  <c r="C1698" i="4"/>
  <c r="C1710" i="4"/>
  <c r="C1722" i="4"/>
  <c r="C1734" i="4"/>
  <c r="C1746" i="4"/>
  <c r="C1758" i="4"/>
  <c r="C1770" i="4"/>
  <c r="C1782" i="4"/>
  <c r="C1794" i="4"/>
  <c r="C1806" i="4"/>
  <c r="C1818" i="4"/>
  <c r="C1830" i="4"/>
  <c r="C1842" i="4"/>
  <c r="C1854" i="4"/>
  <c r="C1866" i="4"/>
  <c r="C1878" i="4"/>
  <c r="C1890" i="4"/>
  <c r="C42" i="4"/>
  <c r="C114" i="4"/>
  <c r="C186" i="4"/>
  <c r="C258" i="4"/>
  <c r="C330" i="4"/>
  <c r="C402" i="4"/>
  <c r="C474" i="4"/>
  <c r="C546" i="4"/>
  <c r="C618" i="4"/>
  <c r="C690" i="4"/>
  <c r="C762" i="4"/>
  <c r="C834" i="4"/>
  <c r="C906" i="4"/>
  <c r="C978" i="4"/>
  <c r="C1050" i="4"/>
  <c r="C1063" i="4"/>
  <c r="C1075" i="4"/>
  <c r="C1087" i="4"/>
  <c r="C1099" i="4"/>
  <c r="C1111" i="4"/>
  <c r="C1123" i="4"/>
  <c r="C1135" i="4"/>
  <c r="C1147" i="4"/>
  <c r="C1159" i="4"/>
  <c r="C1171" i="4"/>
  <c r="C1183" i="4"/>
  <c r="C1195" i="4"/>
  <c r="C1207" i="4"/>
  <c r="C1219" i="4"/>
  <c r="C1231" i="4"/>
  <c r="C1243" i="4"/>
  <c r="C1255" i="4"/>
  <c r="C1267" i="4"/>
  <c r="C1279" i="4"/>
  <c r="C1291" i="4"/>
  <c r="C1303" i="4"/>
  <c r="C1315" i="4"/>
  <c r="C1327" i="4"/>
  <c r="C1339" i="4"/>
  <c r="C1351" i="4"/>
  <c r="C1363" i="4"/>
  <c r="C1375" i="4"/>
  <c r="C1387" i="4"/>
  <c r="C1399" i="4"/>
  <c r="C1411" i="4"/>
  <c r="C1423" i="4"/>
  <c r="C1435" i="4"/>
  <c r="C1447" i="4"/>
  <c r="C1459" i="4"/>
  <c r="C1471" i="4"/>
  <c r="C1483" i="4"/>
  <c r="C1495" i="4"/>
  <c r="C1507" i="4"/>
  <c r="C1519" i="4"/>
  <c r="C1531" i="4"/>
  <c r="C1543" i="4"/>
  <c r="C1555" i="4"/>
  <c r="C1567" i="4"/>
  <c r="C1579" i="4"/>
  <c r="C1591" i="4"/>
  <c r="C1603" i="4"/>
  <c r="C1615" i="4"/>
  <c r="C1627" i="4"/>
  <c r="C1639" i="4"/>
  <c r="C1651" i="4"/>
  <c r="C1663" i="4"/>
  <c r="C1675" i="4"/>
  <c r="C1687" i="4"/>
  <c r="C1699" i="4"/>
  <c r="C1711" i="4"/>
  <c r="C1723" i="4"/>
  <c r="C1735" i="4"/>
  <c r="C1747" i="4"/>
  <c r="C1759" i="4"/>
  <c r="C1771" i="4"/>
  <c r="C1783" i="4"/>
  <c r="C1795" i="4"/>
  <c r="C1807" i="4"/>
  <c r="C1819" i="4"/>
  <c r="C1831" i="4"/>
  <c r="C1843" i="4"/>
  <c r="C1855" i="4"/>
  <c r="C1867" i="4"/>
  <c r="C1879" i="4"/>
  <c r="C1891" i="4"/>
  <c r="C52" i="4"/>
  <c r="C124" i="4"/>
  <c r="C196" i="4"/>
  <c r="C268" i="4"/>
  <c r="C340" i="4"/>
  <c r="C412" i="4"/>
  <c r="C484" i="4"/>
  <c r="C556" i="4"/>
  <c r="C628" i="4"/>
  <c r="C700" i="4"/>
  <c r="C772" i="4"/>
  <c r="C844" i="4"/>
  <c r="C916" i="4"/>
  <c r="C988" i="4"/>
  <c r="C1052" i="4"/>
  <c r="C1064" i="4"/>
  <c r="C1076" i="4"/>
  <c r="C1088" i="4"/>
  <c r="C1100" i="4"/>
  <c r="C1112" i="4"/>
  <c r="C1124" i="4"/>
  <c r="C1136" i="4"/>
  <c r="C1148" i="4"/>
  <c r="C1160" i="4"/>
  <c r="C1172" i="4"/>
  <c r="C1184" i="4"/>
  <c r="C1196" i="4"/>
  <c r="C1208" i="4"/>
  <c r="C1220" i="4"/>
  <c r="C1232" i="4"/>
  <c r="C1244" i="4"/>
  <c r="C1256" i="4"/>
  <c r="C1268" i="4"/>
  <c r="C1280" i="4"/>
  <c r="C1292" i="4"/>
  <c r="C1304" i="4"/>
  <c r="C1316" i="4"/>
  <c r="C1328" i="4"/>
  <c r="C1340" i="4"/>
  <c r="C1352" i="4"/>
  <c r="C1364" i="4"/>
  <c r="C1376" i="4"/>
  <c r="C1388" i="4"/>
  <c r="C1400" i="4"/>
  <c r="C1412" i="4"/>
  <c r="C1424" i="4"/>
  <c r="C1436" i="4"/>
  <c r="C1448" i="4"/>
  <c r="C1460" i="4"/>
  <c r="C1472" i="4"/>
  <c r="C1484" i="4"/>
  <c r="C1496" i="4"/>
  <c r="C1508" i="4"/>
  <c r="C1520" i="4"/>
  <c r="C1532" i="4"/>
  <c r="C1544" i="4"/>
  <c r="C1556" i="4"/>
  <c r="C1568" i="4"/>
  <c r="C1580" i="4"/>
  <c r="C1592" i="4"/>
  <c r="C1604" i="4"/>
  <c r="C1616" i="4"/>
  <c r="C1628" i="4"/>
  <c r="C1640" i="4"/>
  <c r="C1652" i="4"/>
  <c r="C1664" i="4"/>
  <c r="C1676" i="4"/>
  <c r="C1688" i="4"/>
  <c r="C1700" i="4"/>
  <c r="C1712" i="4"/>
  <c r="C1724" i="4"/>
  <c r="C1736" i="4"/>
  <c r="C1748" i="4"/>
  <c r="C1760" i="4"/>
  <c r="C1772" i="4"/>
  <c r="C1784" i="4"/>
  <c r="C1796" i="4"/>
  <c r="C1808" i="4"/>
  <c r="C1820" i="4"/>
  <c r="C1832" i="4"/>
  <c r="C1844" i="4"/>
  <c r="C1856" i="4"/>
  <c r="C1868" i="4"/>
  <c r="C1880" i="4"/>
  <c r="C1892" i="4"/>
  <c r="C54" i="4"/>
  <c r="C126" i="4"/>
  <c r="C198" i="4"/>
  <c r="C270" i="4"/>
  <c r="C342" i="4"/>
  <c r="C414" i="4"/>
  <c r="C486" i="4"/>
  <c r="C558" i="4"/>
  <c r="C630" i="4"/>
  <c r="C702" i="4"/>
  <c r="C774" i="4"/>
  <c r="C846" i="4"/>
  <c r="C918" i="4"/>
  <c r="C990" i="4"/>
  <c r="C1053" i="4"/>
  <c r="C1065" i="4"/>
  <c r="C1077" i="4"/>
  <c r="C1089" i="4"/>
  <c r="C1101" i="4"/>
  <c r="C1113" i="4"/>
  <c r="C1125" i="4"/>
  <c r="C1137" i="4"/>
  <c r="C1149" i="4"/>
  <c r="C1161" i="4"/>
  <c r="C1173" i="4"/>
  <c r="C1185" i="4"/>
  <c r="C1197" i="4"/>
  <c r="C1209" i="4"/>
  <c r="C1221" i="4"/>
  <c r="C1233" i="4"/>
  <c r="C1245" i="4"/>
  <c r="C1257" i="4"/>
  <c r="C1269" i="4"/>
  <c r="C1281" i="4"/>
  <c r="C1293" i="4"/>
  <c r="C1305" i="4"/>
  <c r="C1317" i="4"/>
  <c r="C1329" i="4"/>
  <c r="C1341" i="4"/>
  <c r="C1353" i="4"/>
  <c r="C1365" i="4"/>
  <c r="C1377" i="4"/>
  <c r="C1389" i="4"/>
  <c r="C1401" i="4"/>
  <c r="C1413" i="4"/>
  <c r="C1425" i="4"/>
  <c r="C1437" i="4"/>
  <c r="C1449" i="4"/>
  <c r="C1461" i="4"/>
  <c r="C1473" i="4"/>
  <c r="C1485" i="4"/>
  <c r="C1497" i="4"/>
  <c r="C1509" i="4"/>
  <c r="C1521" i="4"/>
  <c r="C1533" i="4"/>
  <c r="C1545" i="4"/>
  <c r="C1557" i="4"/>
  <c r="C1569" i="4"/>
  <c r="C1581" i="4"/>
  <c r="C1593" i="4"/>
  <c r="C1605" i="4"/>
  <c r="C1617" i="4"/>
  <c r="C1629" i="4"/>
  <c r="C1641" i="4"/>
  <c r="C1653" i="4"/>
  <c r="C1665" i="4"/>
  <c r="C1677" i="4"/>
  <c r="C1689" i="4"/>
  <c r="C1701" i="4"/>
  <c r="C1713" i="4"/>
  <c r="C1725" i="4"/>
  <c r="C1737" i="4"/>
  <c r="C1749" i="4"/>
  <c r="C1761" i="4"/>
  <c r="C1773" i="4"/>
  <c r="C1785" i="4"/>
  <c r="C1797" i="4"/>
  <c r="C1809" i="4"/>
  <c r="C1821" i="4"/>
  <c r="C1833" i="4"/>
  <c r="C1845" i="4"/>
  <c r="C1857" i="4"/>
  <c r="C1869" i="4"/>
  <c r="C1881" i="4"/>
  <c r="C1893" i="4"/>
  <c r="C64" i="4"/>
  <c r="C136" i="4"/>
  <c r="C208" i="4"/>
  <c r="C280" i="4"/>
  <c r="C352" i="4"/>
  <c r="C424" i="4"/>
  <c r="C496" i="4"/>
  <c r="C568" i="4"/>
  <c r="C640" i="4"/>
  <c r="C712" i="4"/>
  <c r="C784" i="4"/>
  <c r="C856" i="4"/>
  <c r="C928" i="4"/>
  <c r="C1000" i="4"/>
  <c r="C1054" i="4"/>
  <c r="C1066" i="4"/>
  <c r="C1078" i="4"/>
  <c r="C1090" i="4"/>
  <c r="C1102" i="4"/>
  <c r="C1114" i="4"/>
  <c r="C1126" i="4"/>
  <c r="C1138" i="4"/>
  <c r="C1150" i="4"/>
  <c r="C1162" i="4"/>
  <c r="C1174" i="4"/>
  <c r="C1186" i="4"/>
  <c r="C1198" i="4"/>
  <c r="C1210" i="4"/>
  <c r="C1222" i="4"/>
  <c r="C1234" i="4"/>
  <c r="C1246" i="4"/>
  <c r="C1258" i="4"/>
  <c r="C1270" i="4"/>
  <c r="C1282" i="4"/>
  <c r="C1294" i="4"/>
  <c r="C1306" i="4"/>
  <c r="C1318" i="4"/>
  <c r="C1330" i="4"/>
  <c r="C1342" i="4"/>
  <c r="C1354" i="4"/>
  <c r="C1366" i="4"/>
  <c r="C1378" i="4"/>
  <c r="C1390" i="4"/>
  <c r="C1402" i="4"/>
  <c r="C1414" i="4"/>
  <c r="C1426" i="4"/>
  <c r="C1438" i="4"/>
  <c r="C1450" i="4"/>
  <c r="C1462" i="4"/>
  <c r="C1474" i="4"/>
  <c r="C1486" i="4"/>
  <c r="C1498" i="4"/>
  <c r="C1510" i="4"/>
  <c r="C1522" i="4"/>
  <c r="C1534" i="4"/>
  <c r="C1546" i="4"/>
  <c r="C1558" i="4"/>
  <c r="C1570" i="4"/>
  <c r="C1582" i="4"/>
  <c r="C1594" i="4"/>
  <c r="C1606" i="4"/>
  <c r="C1618" i="4"/>
  <c r="C1630" i="4"/>
  <c r="C1642" i="4"/>
  <c r="C1654" i="4"/>
  <c r="C1666" i="4"/>
  <c r="C1678" i="4"/>
  <c r="C1690" i="4"/>
  <c r="C1702" i="4"/>
  <c r="C1714" i="4"/>
  <c r="C1726" i="4"/>
  <c r="C1738" i="4"/>
  <c r="C1750" i="4"/>
  <c r="C1762" i="4"/>
  <c r="C1774" i="4"/>
  <c r="C1786" i="4"/>
  <c r="C1798" i="4"/>
  <c r="C1810" i="4"/>
  <c r="C1822" i="4"/>
  <c r="C1834" i="4"/>
  <c r="C1846" i="4"/>
  <c r="C1858" i="4"/>
  <c r="C1870" i="4"/>
  <c r="C1882" i="4"/>
  <c r="C1894" i="4"/>
  <c r="C66" i="4"/>
  <c r="C138" i="4"/>
  <c r="C210" i="4"/>
  <c r="C282" i="4"/>
  <c r="C354" i="4"/>
  <c r="C426" i="4"/>
  <c r="C498" i="4"/>
  <c r="C570" i="4"/>
  <c r="C642" i="4"/>
  <c r="C714" i="4"/>
  <c r="C786" i="4"/>
  <c r="C858" i="4"/>
  <c r="C930" i="4"/>
  <c r="C1002" i="4"/>
  <c r="C1055" i="4"/>
  <c r="C1067" i="4"/>
  <c r="C1079" i="4"/>
  <c r="C1091" i="4"/>
  <c r="C1103" i="4"/>
  <c r="C1115" i="4"/>
  <c r="C1127" i="4"/>
  <c r="C1139" i="4"/>
  <c r="C1151" i="4"/>
  <c r="C1163" i="4"/>
  <c r="C1175" i="4"/>
  <c r="C1187" i="4"/>
  <c r="C1199" i="4"/>
  <c r="C1211" i="4"/>
  <c r="C1223" i="4"/>
  <c r="C1235" i="4"/>
  <c r="C1247" i="4"/>
  <c r="C1259" i="4"/>
  <c r="C1271" i="4"/>
  <c r="C1283" i="4"/>
  <c r="C1295" i="4"/>
  <c r="C1307" i="4"/>
  <c r="C1319" i="4"/>
  <c r="C1331" i="4"/>
  <c r="C1343" i="4"/>
  <c r="C1355" i="4"/>
  <c r="C1367" i="4"/>
  <c r="C1379" i="4"/>
  <c r="C1391" i="4"/>
  <c r="C1403" i="4"/>
  <c r="C1415" i="4"/>
  <c r="C1427" i="4"/>
  <c r="C1439" i="4"/>
  <c r="C1451" i="4"/>
  <c r="C1463" i="4"/>
  <c r="C1475" i="4"/>
  <c r="C1487" i="4"/>
  <c r="C1499" i="4"/>
  <c r="C1511" i="4"/>
  <c r="C1523" i="4"/>
  <c r="C1535" i="4"/>
  <c r="C1547" i="4"/>
  <c r="C1559" i="4"/>
  <c r="C1571" i="4"/>
  <c r="C1583" i="4"/>
  <c r="C1595" i="4"/>
  <c r="C1607" i="4"/>
  <c r="C1619" i="4"/>
  <c r="C1631" i="4"/>
  <c r="C1643" i="4"/>
  <c r="C1655" i="4"/>
  <c r="C1667" i="4"/>
  <c r="C1679" i="4"/>
  <c r="C1691" i="4"/>
  <c r="C1703" i="4"/>
  <c r="C1715" i="4"/>
  <c r="C1727" i="4"/>
  <c r="C1739" i="4"/>
  <c r="C1751" i="4"/>
  <c r="C1763" i="4"/>
  <c r="C1775" i="4"/>
  <c r="C1787" i="4"/>
  <c r="C1799" i="4"/>
  <c r="C1811" i="4"/>
  <c r="C1823" i="4"/>
  <c r="C1835" i="4"/>
  <c r="C1847" i="4"/>
  <c r="C1859" i="4"/>
  <c r="C76" i="4"/>
  <c r="C148" i="4"/>
  <c r="C220" i="4"/>
  <c r="C292" i="4"/>
  <c r="C364" i="4"/>
  <c r="C436" i="4"/>
  <c r="C508" i="4"/>
  <c r="C580" i="4"/>
  <c r="C652" i="4"/>
  <c r="C724" i="4"/>
  <c r="C796" i="4"/>
  <c r="C868" i="4"/>
  <c r="C940" i="4"/>
  <c r="C1012" i="4"/>
  <c r="C1056" i="4"/>
  <c r="C1068" i="4"/>
  <c r="C1080" i="4"/>
  <c r="C1092" i="4"/>
  <c r="C1104" i="4"/>
  <c r="C1116" i="4"/>
  <c r="C1128" i="4"/>
  <c r="C1140" i="4"/>
  <c r="C1152" i="4"/>
  <c r="C1164" i="4"/>
  <c r="C1176" i="4"/>
  <c r="C78" i="4"/>
  <c r="C150" i="4"/>
  <c r="C222" i="4"/>
  <c r="C294" i="4"/>
  <c r="C366" i="4"/>
  <c r="C438" i="4"/>
  <c r="C510" i="4"/>
  <c r="C582" i="4"/>
  <c r="C654" i="4"/>
  <c r="C726" i="4"/>
  <c r="C798" i="4"/>
  <c r="C870" i="4"/>
  <c r="C942" i="4"/>
  <c r="C1014" i="4"/>
  <c r="C1057" i="4"/>
  <c r="C1069" i="4"/>
  <c r="C1081" i="4"/>
  <c r="C1093" i="4"/>
  <c r="C1105" i="4"/>
  <c r="C1117" i="4"/>
  <c r="C1129" i="4"/>
  <c r="C1141" i="4"/>
  <c r="C1153" i="4"/>
  <c r="C1165" i="4"/>
  <c r="C1177" i="4"/>
  <c r="C1189" i="4"/>
  <c r="C1201" i="4"/>
  <c r="C1213" i="4"/>
  <c r="C1225" i="4"/>
  <c r="C1237" i="4"/>
  <c r="C1249" i="4"/>
  <c r="C1261" i="4"/>
  <c r="C1273" i="4"/>
  <c r="C1285" i="4"/>
  <c r="C1297" i="4"/>
  <c r="C1309" i="4"/>
  <c r="C1321" i="4"/>
  <c r="C1333" i="4"/>
  <c r="C1345" i="4"/>
  <c r="C1357" i="4"/>
  <c r="C1369" i="4"/>
  <c r="C1381" i="4"/>
  <c r="C1393" i="4"/>
  <c r="C1405" i="4"/>
  <c r="C1417" i="4"/>
  <c r="C1429" i="4"/>
  <c r="C1441" i="4"/>
  <c r="C1453" i="4"/>
  <c r="C1465" i="4"/>
  <c r="C1477" i="4"/>
  <c r="C1489" i="4"/>
  <c r="C1501" i="4"/>
  <c r="C1513" i="4"/>
  <c r="C1525" i="4"/>
  <c r="C1537" i="4"/>
  <c r="C1549" i="4"/>
  <c r="C1561" i="4"/>
  <c r="C1573" i="4"/>
  <c r="C1585" i="4"/>
  <c r="C1597" i="4"/>
  <c r="C1609" i="4"/>
  <c r="C1621" i="4"/>
  <c r="C1633" i="4"/>
  <c r="C1645" i="4"/>
  <c r="C1657" i="4"/>
  <c r="C1669" i="4"/>
  <c r="C1681" i="4"/>
  <c r="C1693" i="4"/>
  <c r="C1705" i="4"/>
  <c r="C1717" i="4"/>
  <c r="C1729" i="4"/>
  <c r="C1741" i="4"/>
  <c r="C1753" i="4"/>
  <c r="C1765" i="4"/>
  <c r="C1777" i="4"/>
  <c r="C1789" i="4"/>
  <c r="C1801" i="4"/>
  <c r="C1813" i="4"/>
  <c r="C1825" i="4"/>
  <c r="C1837" i="4"/>
  <c r="C1849" i="4"/>
  <c r="C1861" i="4"/>
  <c r="C1873" i="4"/>
  <c r="C1885" i="4"/>
  <c r="C1897" i="4"/>
  <c r="C88" i="4"/>
  <c r="C160" i="4"/>
  <c r="C232" i="4"/>
  <c r="C304" i="4"/>
  <c r="C90" i="4"/>
  <c r="C162" i="4"/>
  <c r="C234" i="4"/>
  <c r="C306" i="4"/>
  <c r="C378" i="4"/>
  <c r="C450" i="4"/>
  <c r="C522" i="4"/>
  <c r="C594" i="4"/>
  <c r="C666" i="4"/>
  <c r="C738" i="4"/>
  <c r="C810" i="4"/>
  <c r="C882" i="4"/>
  <c r="C954" i="4"/>
  <c r="C1026" i="4"/>
  <c r="C1059" i="4"/>
  <c r="C1071" i="4"/>
  <c r="C1083" i="4"/>
  <c r="C1095" i="4"/>
  <c r="C1107" i="4"/>
  <c r="C1119" i="4"/>
  <c r="C1131" i="4"/>
  <c r="C1143" i="4"/>
  <c r="C1155" i="4"/>
  <c r="C1167" i="4"/>
  <c r="C1179" i="4"/>
  <c r="C1191" i="4"/>
  <c r="C1203" i="4"/>
  <c r="C1215" i="4"/>
  <c r="C1227" i="4"/>
  <c r="C1239" i="4"/>
  <c r="C1251" i="4"/>
  <c r="C1263" i="4"/>
  <c r="C1275" i="4"/>
  <c r="C1287" i="4"/>
  <c r="C1299" i="4"/>
  <c r="C1311" i="4"/>
  <c r="C1323" i="4"/>
  <c r="C1335" i="4"/>
  <c r="C1347" i="4"/>
  <c r="C1359" i="4"/>
  <c r="C1371" i="4"/>
  <c r="C1383" i="4"/>
  <c r="C1395" i="4"/>
  <c r="C1407" i="4"/>
  <c r="C1419" i="4"/>
  <c r="C1431" i="4"/>
  <c r="C1443" i="4"/>
  <c r="C1455" i="4"/>
  <c r="C1467" i="4"/>
  <c r="C1479" i="4"/>
  <c r="C1491" i="4"/>
  <c r="C1503" i="4"/>
  <c r="C1515" i="4"/>
  <c r="C1527" i="4"/>
  <c r="C1539" i="4"/>
  <c r="C1551" i="4"/>
  <c r="C1563" i="4"/>
  <c r="C1575" i="4"/>
  <c r="C1587" i="4"/>
  <c r="C1599" i="4"/>
  <c r="C1611" i="4"/>
  <c r="C1623" i="4"/>
  <c r="C1635" i="4"/>
  <c r="C1647" i="4"/>
  <c r="C1659" i="4"/>
  <c r="C1671" i="4"/>
  <c r="C1683" i="4"/>
  <c r="C1695" i="4"/>
  <c r="C1707" i="4"/>
  <c r="C1719" i="4"/>
  <c r="C1731" i="4"/>
  <c r="C1743" i="4"/>
  <c r="C1755" i="4"/>
  <c r="C1767" i="4"/>
  <c r="C1779" i="4"/>
  <c r="C1791" i="4"/>
  <c r="C1803" i="4"/>
  <c r="C1815" i="4"/>
  <c r="C1827" i="4"/>
  <c r="C1839" i="4"/>
  <c r="C1851" i="4"/>
  <c r="C1863" i="4"/>
  <c r="C1875" i="4"/>
  <c r="C1887" i="4"/>
  <c r="C1899" i="4"/>
  <c r="C102" i="4"/>
  <c r="C174" i="4"/>
  <c r="C246" i="4"/>
  <c r="C318" i="4"/>
  <c r="C390" i="4"/>
  <c r="C462" i="4"/>
  <c r="C534" i="4"/>
  <c r="C606" i="4"/>
  <c r="C678" i="4"/>
  <c r="C750" i="4"/>
  <c r="C822" i="4"/>
  <c r="C894" i="4"/>
  <c r="C966" i="4"/>
  <c r="C1038" i="4"/>
  <c r="C1061" i="4"/>
  <c r="C1073" i="4"/>
  <c r="C1085" i="4"/>
  <c r="C1097" i="4"/>
  <c r="C1109" i="4"/>
  <c r="C1121" i="4"/>
  <c r="C1133" i="4"/>
  <c r="C1145" i="4"/>
  <c r="C1157" i="4"/>
  <c r="C1169" i="4"/>
  <c r="C1181" i="4"/>
  <c r="C1193" i="4"/>
  <c r="C1205" i="4"/>
  <c r="C1217" i="4"/>
  <c r="C1229" i="4"/>
  <c r="C1241" i="4"/>
  <c r="C1253" i="4"/>
  <c r="C1265" i="4"/>
  <c r="C1277" i="4"/>
  <c r="C1289" i="4"/>
  <c r="C1301" i="4"/>
  <c r="C1313" i="4"/>
  <c r="C1325" i="4"/>
  <c r="C1337" i="4"/>
  <c r="C1349" i="4"/>
  <c r="C1361" i="4"/>
  <c r="C1373" i="4"/>
  <c r="C1385" i="4"/>
  <c r="C1397" i="4"/>
  <c r="C1409" i="4"/>
  <c r="C1421" i="4"/>
  <c r="C1433" i="4"/>
  <c r="C1445" i="4"/>
  <c r="C1457" i="4"/>
  <c r="C1469" i="4"/>
  <c r="C1481" i="4"/>
  <c r="C1493" i="4"/>
  <c r="C1505" i="4"/>
  <c r="C1517" i="4"/>
  <c r="C1529" i="4"/>
  <c r="C1541" i="4"/>
  <c r="C1553" i="4"/>
  <c r="C1565" i="4"/>
  <c r="C1577" i="4"/>
  <c r="C1589" i="4"/>
  <c r="C1601" i="4"/>
  <c r="C1613" i="4"/>
  <c r="C1625" i="4"/>
  <c r="C1637" i="4"/>
  <c r="C1649" i="4"/>
  <c r="C1661" i="4"/>
  <c r="C1673" i="4"/>
  <c r="C1685" i="4"/>
  <c r="C1697" i="4"/>
  <c r="C1709" i="4"/>
  <c r="C1721" i="4"/>
  <c r="C1733" i="4"/>
  <c r="C1745" i="4"/>
  <c r="C1757" i="4"/>
  <c r="C1769" i="4"/>
  <c r="C1781" i="4"/>
  <c r="C1793" i="4"/>
  <c r="C1805" i="4"/>
  <c r="C1817" i="4"/>
  <c r="C1829" i="4"/>
  <c r="C1841" i="4"/>
  <c r="C100" i="4"/>
  <c r="C664" i="4"/>
  <c r="C1058" i="4"/>
  <c r="C1130" i="4"/>
  <c r="C1192" i="4"/>
  <c r="C1240" i="4"/>
  <c r="C1288" i="4"/>
  <c r="C1336" i="4"/>
  <c r="C1384" i="4"/>
  <c r="C1432" i="4"/>
  <c r="C1480" i="4"/>
  <c r="C1528" i="4"/>
  <c r="C1576" i="4"/>
  <c r="C1624" i="4"/>
  <c r="C1672" i="4"/>
  <c r="C1720" i="4"/>
  <c r="C1768" i="4"/>
  <c r="C1816" i="4"/>
  <c r="C1862" i="4"/>
  <c r="C1889" i="4"/>
  <c r="C1908" i="4"/>
  <c r="C1920" i="4"/>
  <c r="C1932" i="4"/>
  <c r="C1944" i="4"/>
  <c r="C1956" i="4"/>
  <c r="C1968" i="4"/>
  <c r="C1980" i="4"/>
  <c r="C1992" i="4"/>
  <c r="C2004" i="4"/>
  <c r="C2016" i="4"/>
  <c r="C2028" i="4"/>
  <c r="C2040" i="4"/>
  <c r="C2052" i="4"/>
  <c r="C2064" i="4"/>
  <c r="C2076" i="4"/>
  <c r="C2088" i="4"/>
  <c r="C2100" i="4"/>
  <c r="C2112" i="4"/>
  <c r="C2124" i="4"/>
  <c r="C2136" i="4"/>
  <c r="C2148" i="4"/>
  <c r="C2160" i="4"/>
  <c r="C2172" i="4"/>
  <c r="C2184" i="4"/>
  <c r="C2196" i="4"/>
  <c r="C2208" i="4"/>
  <c r="C2220" i="4"/>
  <c r="C2232" i="4"/>
  <c r="C2244" i="4"/>
  <c r="C2256" i="4"/>
  <c r="C2268" i="4"/>
  <c r="C2280" i="4"/>
  <c r="C2292" i="4"/>
  <c r="C2304" i="4"/>
  <c r="C2316" i="4"/>
  <c r="C2328" i="4"/>
  <c r="C2340" i="4"/>
  <c r="C2352" i="4"/>
  <c r="C2364" i="4"/>
  <c r="C2376" i="4"/>
  <c r="C2388" i="4"/>
  <c r="C2400" i="4"/>
  <c r="C2412" i="4"/>
  <c r="C2424" i="4"/>
  <c r="C2436" i="4"/>
  <c r="C2448" i="4"/>
  <c r="C2460" i="4"/>
  <c r="C2472" i="4"/>
  <c r="C2484" i="4"/>
  <c r="C2496" i="4"/>
  <c r="C2508" i="4"/>
  <c r="C2520" i="4"/>
  <c r="C2532" i="4"/>
  <c r="C2544" i="4"/>
  <c r="C2556" i="4"/>
  <c r="C2568" i="4"/>
  <c r="C2580" i="4"/>
  <c r="C2592" i="4"/>
  <c r="C2604" i="4"/>
  <c r="C2616" i="4"/>
  <c r="C2628" i="4"/>
  <c r="C2640" i="4"/>
  <c r="C2652" i="4"/>
  <c r="C2664" i="4"/>
  <c r="C2676" i="4"/>
  <c r="C2688" i="4"/>
  <c r="C172" i="4"/>
  <c r="C676" i="4"/>
  <c r="C1060" i="4"/>
  <c r="C1132" i="4"/>
  <c r="C1200" i="4"/>
  <c r="C1248" i="4"/>
  <c r="C1296" i="4"/>
  <c r="C1344" i="4"/>
  <c r="C1392" i="4"/>
  <c r="C1440" i="4"/>
  <c r="C1488" i="4"/>
  <c r="C1536" i="4"/>
  <c r="C1584" i="4"/>
  <c r="C1632" i="4"/>
  <c r="C1680" i="4"/>
  <c r="C1728" i="4"/>
  <c r="C1776" i="4"/>
  <c r="C1824" i="4"/>
  <c r="C1864" i="4"/>
  <c r="C1895" i="4"/>
  <c r="C1909" i="4"/>
  <c r="C1921" i="4"/>
  <c r="C1933" i="4"/>
  <c r="C1945" i="4"/>
  <c r="C1957" i="4"/>
  <c r="C1969" i="4"/>
  <c r="C1981" i="4"/>
  <c r="C1993" i="4"/>
  <c r="C2005" i="4"/>
  <c r="C2017" i="4"/>
  <c r="C2029" i="4"/>
  <c r="C2041" i="4"/>
  <c r="C2053" i="4"/>
  <c r="C2065" i="4"/>
  <c r="C2077" i="4"/>
  <c r="C2089" i="4"/>
  <c r="C2101" i="4"/>
  <c r="C2113" i="4"/>
  <c r="C2125" i="4"/>
  <c r="C2137" i="4"/>
  <c r="C2149" i="4"/>
  <c r="C2161" i="4"/>
  <c r="C2173" i="4"/>
  <c r="C2185" i="4"/>
  <c r="C2197" i="4"/>
  <c r="C2209" i="4"/>
  <c r="C2221" i="4"/>
  <c r="C2233" i="4"/>
  <c r="C2245" i="4"/>
  <c r="C2257" i="4"/>
  <c r="C2269" i="4"/>
  <c r="C2281" i="4"/>
  <c r="C2293" i="4"/>
  <c r="C2305" i="4"/>
  <c r="C2317" i="4"/>
  <c r="C2329" i="4"/>
  <c r="C2341" i="4"/>
  <c r="C2353" i="4"/>
  <c r="C2365" i="4"/>
  <c r="C2377" i="4"/>
  <c r="C2389" i="4"/>
  <c r="C2401" i="4"/>
  <c r="C2413" i="4"/>
  <c r="C2425" i="4"/>
  <c r="C2437" i="4"/>
  <c r="C2449" i="4"/>
  <c r="C2461" i="4"/>
  <c r="C2473" i="4"/>
  <c r="C2485" i="4"/>
  <c r="C2497" i="4"/>
  <c r="C2509" i="4"/>
  <c r="C2521" i="4"/>
  <c r="C2533" i="4"/>
  <c r="C2545" i="4"/>
  <c r="C2557" i="4"/>
  <c r="C2569" i="4"/>
  <c r="C2581" i="4"/>
  <c r="C2593" i="4"/>
  <c r="C2605" i="4"/>
  <c r="C2617" i="4"/>
  <c r="C2629" i="4"/>
  <c r="C2641" i="4"/>
  <c r="C2653" i="4"/>
  <c r="C2665" i="4"/>
  <c r="C2677" i="4"/>
  <c r="C2689" i="4"/>
  <c r="C244" i="4"/>
  <c r="C736" i="4"/>
  <c r="C1070" i="4"/>
  <c r="C1142" i="4"/>
  <c r="C1202" i="4"/>
  <c r="C1250" i="4"/>
  <c r="C1298" i="4"/>
  <c r="C1346" i="4"/>
  <c r="C1394" i="4"/>
  <c r="C1442" i="4"/>
  <c r="C1490" i="4"/>
  <c r="C1538" i="4"/>
  <c r="C1586" i="4"/>
  <c r="C1634" i="4"/>
  <c r="C1682" i="4"/>
  <c r="C1730" i="4"/>
  <c r="C1778" i="4"/>
  <c r="C1826" i="4"/>
  <c r="C1865" i="4"/>
  <c r="C1896" i="4"/>
  <c r="C1910" i="4"/>
  <c r="C1922" i="4"/>
  <c r="C1934" i="4"/>
  <c r="C1946" i="4"/>
  <c r="C1958" i="4"/>
  <c r="C1970" i="4"/>
  <c r="C1982" i="4"/>
  <c r="C1994" i="4"/>
  <c r="C2006" i="4"/>
  <c r="C2018" i="4"/>
  <c r="C2030" i="4"/>
  <c r="C2042" i="4"/>
  <c r="C2054" i="4"/>
  <c r="C2066" i="4"/>
  <c r="C2078" i="4"/>
  <c r="C2090" i="4"/>
  <c r="C2102" i="4"/>
  <c r="C2114" i="4"/>
  <c r="C2126" i="4"/>
  <c r="C2138" i="4"/>
  <c r="C2150" i="4"/>
  <c r="C2162" i="4"/>
  <c r="C2174" i="4"/>
  <c r="C2186" i="4"/>
  <c r="C2198" i="4"/>
  <c r="C2210" i="4"/>
  <c r="C2222" i="4"/>
  <c r="C2234" i="4"/>
  <c r="C2246" i="4"/>
  <c r="C2258" i="4"/>
  <c r="C2270" i="4"/>
  <c r="C2282" i="4"/>
  <c r="C2294" i="4"/>
  <c r="C2306" i="4"/>
  <c r="C2318" i="4"/>
  <c r="C2330" i="4"/>
  <c r="C2342" i="4"/>
  <c r="C2354" i="4"/>
  <c r="C2366" i="4"/>
  <c r="C2378" i="4"/>
  <c r="C2390" i="4"/>
  <c r="C2402" i="4"/>
  <c r="C2414" i="4"/>
  <c r="C2426" i="4"/>
  <c r="C2438" i="4"/>
  <c r="C2450" i="4"/>
  <c r="C2462" i="4"/>
  <c r="C2474" i="4"/>
  <c r="C2486" i="4"/>
  <c r="C2498" i="4"/>
  <c r="C2510" i="4"/>
  <c r="C2522" i="4"/>
  <c r="C2534" i="4"/>
  <c r="C2546" i="4"/>
  <c r="C2558" i="4"/>
  <c r="C2570" i="4"/>
  <c r="C2582" i="4"/>
  <c r="C2594" i="4"/>
  <c r="C2606" i="4"/>
  <c r="C2618" i="4"/>
  <c r="C2630" i="4"/>
  <c r="C2642" i="4"/>
  <c r="C2654" i="4"/>
  <c r="C2666" i="4"/>
  <c r="C2678" i="4"/>
  <c r="C316" i="4"/>
  <c r="C748" i="4"/>
  <c r="C1072" i="4"/>
  <c r="C1144" i="4"/>
  <c r="C1204" i="4"/>
  <c r="C1252" i="4"/>
  <c r="C1300" i="4"/>
  <c r="C1348" i="4"/>
  <c r="C1396" i="4"/>
  <c r="C1444" i="4"/>
  <c r="C1492" i="4"/>
  <c r="C1540" i="4"/>
  <c r="C1588" i="4"/>
  <c r="C1636" i="4"/>
  <c r="C1684" i="4"/>
  <c r="C1732" i="4"/>
  <c r="C1780" i="4"/>
  <c r="C1828" i="4"/>
  <c r="C1871" i="4"/>
  <c r="C1898" i="4"/>
  <c r="C1911" i="4"/>
  <c r="C1923" i="4"/>
  <c r="C1935" i="4"/>
  <c r="C1947" i="4"/>
  <c r="C1959" i="4"/>
  <c r="C1971" i="4"/>
  <c r="C1983" i="4"/>
  <c r="C1995" i="4"/>
  <c r="C2007" i="4"/>
  <c r="C2019" i="4"/>
  <c r="C2031" i="4"/>
  <c r="C2043" i="4"/>
  <c r="C2055" i="4"/>
  <c r="C2067" i="4"/>
  <c r="C2079" i="4"/>
  <c r="C2091" i="4"/>
  <c r="C2103" i="4"/>
  <c r="C2115" i="4"/>
  <c r="C2127" i="4"/>
  <c r="C2139" i="4"/>
  <c r="C2151" i="4"/>
  <c r="C2163" i="4"/>
  <c r="C2175" i="4"/>
  <c r="C2187" i="4"/>
  <c r="C2199" i="4"/>
  <c r="C2211" i="4"/>
  <c r="C2223" i="4"/>
  <c r="C2235" i="4"/>
  <c r="C2247" i="4"/>
  <c r="C2259" i="4"/>
  <c r="C2271" i="4"/>
  <c r="C2283" i="4"/>
  <c r="C2295" i="4"/>
  <c r="C2307" i="4"/>
  <c r="C2319" i="4"/>
  <c r="C2331" i="4"/>
  <c r="C2343" i="4"/>
  <c r="C2355" i="4"/>
  <c r="C2367" i="4"/>
  <c r="C2379" i="4"/>
  <c r="C2391" i="4"/>
  <c r="C2403" i="4"/>
  <c r="C2415" i="4"/>
  <c r="C2427" i="4"/>
  <c r="C2439" i="4"/>
  <c r="C2451" i="4"/>
  <c r="C2463" i="4"/>
  <c r="C2475" i="4"/>
  <c r="C2487" i="4"/>
  <c r="C2499" i="4"/>
  <c r="C2511" i="4"/>
  <c r="C2523" i="4"/>
  <c r="C2535" i="4"/>
  <c r="C2547" i="4"/>
  <c r="C2559" i="4"/>
  <c r="C2571" i="4"/>
  <c r="C2583" i="4"/>
  <c r="C2595" i="4"/>
  <c r="C2607" i="4"/>
  <c r="C2619" i="4"/>
  <c r="C2631" i="4"/>
  <c r="C2643" i="4"/>
  <c r="C2655" i="4"/>
  <c r="C2667" i="4"/>
  <c r="C2679" i="4"/>
  <c r="C376" i="4"/>
  <c r="C808" i="4"/>
  <c r="C1082" i="4"/>
  <c r="C1154" i="4"/>
  <c r="C1212" i="4"/>
  <c r="C1260" i="4"/>
  <c r="C1308" i="4"/>
  <c r="C1356" i="4"/>
  <c r="C1404" i="4"/>
  <c r="C1452" i="4"/>
  <c r="C1500" i="4"/>
  <c r="C1548" i="4"/>
  <c r="C1596" i="4"/>
  <c r="C1644" i="4"/>
  <c r="C1692" i="4"/>
  <c r="C1740" i="4"/>
  <c r="C1788" i="4"/>
  <c r="C1836" i="4"/>
  <c r="C1872" i="4"/>
  <c r="C1900" i="4"/>
  <c r="C1912" i="4"/>
  <c r="C1924" i="4"/>
  <c r="C1936" i="4"/>
  <c r="C1948" i="4"/>
  <c r="C1960" i="4"/>
  <c r="C1972" i="4"/>
  <c r="C1984" i="4"/>
  <c r="C1996" i="4"/>
  <c r="C2008" i="4"/>
  <c r="C2020" i="4"/>
  <c r="C2032" i="4"/>
  <c r="C2044" i="4"/>
  <c r="C2056" i="4"/>
  <c r="C2068" i="4"/>
  <c r="C2080" i="4"/>
  <c r="C2092" i="4"/>
  <c r="C2104" i="4"/>
  <c r="C2116" i="4"/>
  <c r="C2128" i="4"/>
  <c r="C2140" i="4"/>
  <c r="C2152" i="4"/>
  <c r="C2164" i="4"/>
  <c r="C2176" i="4"/>
  <c r="C2188" i="4"/>
  <c r="C2200" i="4"/>
  <c r="C2212" i="4"/>
  <c r="C2224" i="4"/>
  <c r="C2236" i="4"/>
  <c r="C2248" i="4"/>
  <c r="C2260" i="4"/>
  <c r="C2272" i="4"/>
  <c r="C2284" i="4"/>
  <c r="C2296" i="4"/>
  <c r="C2308" i="4"/>
  <c r="C2320" i="4"/>
  <c r="C2332" i="4"/>
  <c r="C2344" i="4"/>
  <c r="C2356" i="4"/>
  <c r="C2368" i="4"/>
  <c r="C2380" i="4"/>
  <c r="C2392" i="4"/>
  <c r="C2404" i="4"/>
  <c r="C2416" i="4"/>
  <c r="C2428" i="4"/>
  <c r="C2440" i="4"/>
  <c r="C2452" i="4"/>
  <c r="C2464" i="4"/>
  <c r="C2476" i="4"/>
  <c r="C2488" i="4"/>
  <c r="C2500" i="4"/>
  <c r="C2512" i="4"/>
  <c r="C2524" i="4"/>
  <c r="C2536" i="4"/>
  <c r="C2548" i="4"/>
  <c r="C2560" i="4"/>
  <c r="C2572" i="4"/>
  <c r="C2584" i="4"/>
  <c r="C2596" i="4"/>
  <c r="C2608" i="4"/>
  <c r="C2620" i="4"/>
  <c r="C2632" i="4"/>
  <c r="C2644" i="4"/>
  <c r="C2656" i="4"/>
  <c r="C2668" i="4"/>
  <c r="C2680" i="4"/>
  <c r="C388" i="4"/>
  <c r="C820" i="4"/>
  <c r="C1084" i="4"/>
  <c r="C1156" i="4"/>
  <c r="C1214" i="4"/>
  <c r="C1262" i="4"/>
  <c r="C1310" i="4"/>
  <c r="C1358" i="4"/>
  <c r="C1406" i="4"/>
  <c r="C1454" i="4"/>
  <c r="C1502" i="4"/>
  <c r="C1550" i="4"/>
  <c r="C1598" i="4"/>
  <c r="C1646" i="4"/>
  <c r="C1694" i="4"/>
  <c r="C1742" i="4"/>
  <c r="C1790" i="4"/>
  <c r="C1838" i="4"/>
  <c r="C1874" i="4"/>
  <c r="C1901" i="4"/>
  <c r="C1913" i="4"/>
  <c r="C1925" i="4"/>
  <c r="C1937" i="4"/>
  <c r="C1949" i="4"/>
  <c r="C1961" i="4"/>
  <c r="C1973" i="4"/>
  <c r="C1985" i="4"/>
  <c r="C1997" i="4"/>
  <c r="C2009" i="4"/>
  <c r="C2021" i="4"/>
  <c r="C2033" i="4"/>
  <c r="C2045" i="4"/>
  <c r="C2057" i="4"/>
  <c r="C2069" i="4"/>
  <c r="C2081" i="4"/>
  <c r="C2093" i="4"/>
  <c r="C2105" i="4"/>
  <c r="C2117" i="4"/>
  <c r="C2129" i="4"/>
  <c r="C2141" i="4"/>
  <c r="C2153" i="4"/>
  <c r="C2165" i="4"/>
  <c r="C2177" i="4"/>
  <c r="C2189" i="4"/>
  <c r="C2201" i="4"/>
  <c r="C2213" i="4"/>
  <c r="C2225" i="4"/>
  <c r="C2237" i="4"/>
  <c r="C2249" i="4"/>
  <c r="C2261" i="4"/>
  <c r="C2273" i="4"/>
  <c r="C2285" i="4"/>
  <c r="C2297" i="4"/>
  <c r="C2309" i="4"/>
  <c r="C2321" i="4"/>
  <c r="C2333" i="4"/>
  <c r="C2345" i="4"/>
  <c r="C2357" i="4"/>
  <c r="C2369" i="4"/>
  <c r="C2381" i="4"/>
  <c r="C2393" i="4"/>
  <c r="C2405" i="4"/>
  <c r="C2417" i="4"/>
  <c r="C2429" i="4"/>
  <c r="C2441" i="4"/>
  <c r="C2453" i="4"/>
  <c r="C2465" i="4"/>
  <c r="C2477" i="4"/>
  <c r="C2489" i="4"/>
  <c r="C2501" i="4"/>
  <c r="C2513" i="4"/>
  <c r="C2525" i="4"/>
  <c r="C2537" i="4"/>
  <c r="C2549" i="4"/>
  <c r="C2561" i="4"/>
  <c r="C2573" i="4"/>
  <c r="C2585" i="4"/>
  <c r="C2597" i="4"/>
  <c r="C2609" i="4"/>
  <c r="C2621" i="4"/>
  <c r="C2633" i="4"/>
  <c r="C2645" i="4"/>
  <c r="C2657" i="4"/>
  <c r="C2669" i="4"/>
  <c r="C2681" i="4"/>
  <c r="C448" i="4"/>
  <c r="C880" i="4"/>
  <c r="C1094" i="4"/>
  <c r="C1166" i="4"/>
  <c r="C1216" i="4"/>
  <c r="C1264" i="4"/>
  <c r="C1312" i="4"/>
  <c r="C1360" i="4"/>
  <c r="C1408" i="4"/>
  <c r="C1456" i="4"/>
  <c r="C1504" i="4"/>
  <c r="C1552" i="4"/>
  <c r="C1600" i="4"/>
  <c r="C1648" i="4"/>
  <c r="C1696" i="4"/>
  <c r="C1744" i="4"/>
  <c r="C1792" i="4"/>
  <c r="C1840" i="4"/>
  <c r="C1876" i="4"/>
  <c r="C1902" i="4"/>
  <c r="C1914" i="4"/>
  <c r="C1926" i="4"/>
  <c r="C1938" i="4"/>
  <c r="C1950" i="4"/>
  <c r="C1962" i="4"/>
  <c r="C1974" i="4"/>
  <c r="C1986" i="4"/>
  <c r="C1998" i="4"/>
  <c r="C2010" i="4"/>
  <c r="C2022" i="4"/>
  <c r="C2034" i="4"/>
  <c r="C2046" i="4"/>
  <c r="C2058" i="4"/>
  <c r="C2070" i="4"/>
  <c r="C2082" i="4"/>
  <c r="C2094" i="4"/>
  <c r="C2106" i="4"/>
  <c r="C2118" i="4"/>
  <c r="C2130" i="4"/>
  <c r="C2142" i="4"/>
  <c r="C2154" i="4"/>
  <c r="C2166" i="4"/>
  <c r="C2178" i="4"/>
  <c r="C2190" i="4"/>
  <c r="C2202" i="4"/>
  <c r="C2214" i="4"/>
  <c r="C2226" i="4"/>
  <c r="C2238" i="4"/>
  <c r="C2250" i="4"/>
  <c r="C2262" i="4"/>
  <c r="C2274" i="4"/>
  <c r="C2286" i="4"/>
  <c r="C2298" i="4"/>
  <c r="C2310" i="4"/>
  <c r="C2322" i="4"/>
  <c r="C2334" i="4"/>
  <c r="C2346" i="4"/>
  <c r="C2358" i="4"/>
  <c r="C2370" i="4"/>
  <c r="C2382" i="4"/>
  <c r="C2394" i="4"/>
  <c r="C2406" i="4"/>
  <c r="C2418" i="4"/>
  <c r="C2430" i="4"/>
  <c r="C2442" i="4"/>
  <c r="C2454" i="4"/>
  <c r="C2466" i="4"/>
  <c r="C2478" i="4"/>
  <c r="C2490" i="4"/>
  <c r="C2502" i="4"/>
  <c r="C2514" i="4"/>
  <c r="C2526" i="4"/>
  <c r="C2538" i="4"/>
  <c r="C2550" i="4"/>
  <c r="C2562" i="4"/>
  <c r="C2574" i="4"/>
  <c r="C2586" i="4"/>
  <c r="C2598" i="4"/>
  <c r="C2610" i="4"/>
  <c r="C2622" i="4"/>
  <c r="C2634" i="4"/>
  <c r="C2646" i="4"/>
  <c r="C2658" i="4"/>
  <c r="C2670" i="4"/>
  <c r="C2682" i="4"/>
  <c r="C460" i="4"/>
  <c r="C892" i="4"/>
  <c r="C1096" i="4"/>
  <c r="C1168" i="4"/>
  <c r="C1224" i="4"/>
  <c r="C1272" i="4"/>
  <c r="C1320" i="4"/>
  <c r="C1368" i="4"/>
  <c r="C1416" i="4"/>
  <c r="C1464" i="4"/>
  <c r="C1512" i="4"/>
  <c r="C1560" i="4"/>
  <c r="C1608" i="4"/>
  <c r="C1656" i="4"/>
  <c r="C1704" i="4"/>
  <c r="C1752" i="4"/>
  <c r="C1800" i="4"/>
  <c r="C1848" i="4"/>
  <c r="C1877" i="4"/>
  <c r="C1903" i="4"/>
  <c r="C1915" i="4"/>
  <c r="C1927" i="4"/>
  <c r="C1939" i="4"/>
  <c r="C1951" i="4"/>
  <c r="C1963" i="4"/>
  <c r="C1975" i="4"/>
  <c r="C1987" i="4"/>
  <c r="C1999" i="4"/>
  <c r="C2011" i="4"/>
  <c r="C2023" i="4"/>
  <c r="C2035" i="4"/>
  <c r="C2047" i="4"/>
  <c r="C2059" i="4"/>
  <c r="C2071" i="4"/>
  <c r="C2083" i="4"/>
  <c r="C2095" i="4"/>
  <c r="C2107" i="4"/>
  <c r="C2119" i="4"/>
  <c r="C2131" i="4"/>
  <c r="C2143" i="4"/>
  <c r="C2155" i="4"/>
  <c r="C2167" i="4"/>
  <c r="C2179" i="4"/>
  <c r="C2191" i="4"/>
  <c r="C2203" i="4"/>
  <c r="C2215" i="4"/>
  <c r="C2227" i="4"/>
  <c r="C2239" i="4"/>
  <c r="C2251" i="4"/>
  <c r="C2263" i="4"/>
  <c r="C2275" i="4"/>
  <c r="C2287" i="4"/>
  <c r="C2299" i="4"/>
  <c r="C2311" i="4"/>
  <c r="C2323" i="4"/>
  <c r="C2335" i="4"/>
  <c r="C2347" i="4"/>
  <c r="C2359" i="4"/>
  <c r="C2371" i="4"/>
  <c r="C2383" i="4"/>
  <c r="C2395" i="4"/>
  <c r="C2407" i="4"/>
  <c r="C2419" i="4"/>
  <c r="C2431" i="4"/>
  <c r="C2443" i="4"/>
  <c r="C2455" i="4"/>
  <c r="C2467" i="4"/>
  <c r="C2479" i="4"/>
  <c r="C2491" i="4"/>
  <c r="C2503" i="4"/>
  <c r="C2515" i="4"/>
  <c r="C2527" i="4"/>
  <c r="C2539" i="4"/>
  <c r="C2551" i="4"/>
  <c r="C2563" i="4"/>
  <c r="C2575" i="4"/>
  <c r="C2587" i="4"/>
  <c r="C2599" i="4"/>
  <c r="C2611" i="4"/>
  <c r="C2623" i="4"/>
  <c r="C2635" i="4"/>
  <c r="C2647" i="4"/>
  <c r="C2659" i="4"/>
  <c r="C2671" i="4"/>
  <c r="C2683" i="4"/>
  <c r="C520" i="4"/>
  <c r="C952" i="4"/>
  <c r="C1106" i="4"/>
  <c r="C1178" i="4"/>
  <c r="C1226" i="4"/>
  <c r="C1274" i="4"/>
  <c r="C1322" i="4"/>
  <c r="C1370" i="4"/>
  <c r="C1418" i="4"/>
  <c r="C1466" i="4"/>
  <c r="C1514" i="4"/>
  <c r="C1562" i="4"/>
  <c r="C1610" i="4"/>
  <c r="C1658" i="4"/>
  <c r="C1706" i="4"/>
  <c r="C1754" i="4"/>
  <c r="C1802" i="4"/>
  <c r="C1850" i="4"/>
  <c r="C1883" i="4"/>
  <c r="C1904" i="4"/>
  <c r="C1916" i="4"/>
  <c r="C1928" i="4"/>
  <c r="C1940" i="4"/>
  <c r="C1952" i="4"/>
  <c r="C1964" i="4"/>
  <c r="C1976" i="4"/>
  <c r="C1988" i="4"/>
  <c r="C2000" i="4"/>
  <c r="C2012" i="4"/>
  <c r="C2024" i="4"/>
  <c r="C2036" i="4"/>
  <c r="C2048" i="4"/>
  <c r="C2060" i="4"/>
  <c r="C2072" i="4"/>
  <c r="C2084" i="4"/>
  <c r="C2096" i="4"/>
  <c r="C2108" i="4"/>
  <c r="C2120" i="4"/>
  <c r="C2132" i="4"/>
  <c r="C2144" i="4"/>
  <c r="C2156" i="4"/>
  <c r="C2168" i="4"/>
  <c r="C2180" i="4"/>
  <c r="C2192" i="4"/>
  <c r="C2204" i="4"/>
  <c r="C2216" i="4"/>
  <c r="C2228" i="4"/>
  <c r="C2240" i="4"/>
  <c r="C2252" i="4"/>
  <c r="C2264" i="4"/>
  <c r="C2276" i="4"/>
  <c r="C2288" i="4"/>
  <c r="C2300" i="4"/>
  <c r="C2312" i="4"/>
  <c r="C2324" i="4"/>
  <c r="C2336" i="4"/>
  <c r="C2348" i="4"/>
  <c r="C2360" i="4"/>
  <c r="C2372" i="4"/>
  <c r="C2384" i="4"/>
  <c r="C2396" i="4"/>
  <c r="C2408" i="4"/>
  <c r="C2420" i="4"/>
  <c r="C2432" i="4"/>
  <c r="C2444" i="4"/>
  <c r="C2456" i="4"/>
  <c r="C2468" i="4"/>
  <c r="C2480" i="4"/>
  <c r="C2492" i="4"/>
  <c r="C2504" i="4"/>
  <c r="C2516" i="4"/>
  <c r="C2528" i="4"/>
  <c r="C2540" i="4"/>
  <c r="C2552" i="4"/>
  <c r="C2564" i="4"/>
  <c r="C2576" i="4"/>
  <c r="C532" i="4"/>
  <c r="C964" i="4"/>
  <c r="C1108" i="4"/>
  <c r="C1180" i="4"/>
  <c r="C1228" i="4"/>
  <c r="C1276" i="4"/>
  <c r="C1324" i="4"/>
  <c r="C1372" i="4"/>
  <c r="C1420" i="4"/>
  <c r="C1468" i="4"/>
  <c r="C1516" i="4"/>
  <c r="C1564" i="4"/>
  <c r="C1612" i="4"/>
  <c r="C1660" i="4"/>
  <c r="C1708" i="4"/>
  <c r="C1756" i="4"/>
  <c r="C1804" i="4"/>
  <c r="C1852" i="4"/>
  <c r="C1884" i="4"/>
  <c r="C1905" i="4"/>
  <c r="C1917" i="4"/>
  <c r="C1929" i="4"/>
  <c r="C1941" i="4"/>
  <c r="C1953" i="4"/>
  <c r="C1965" i="4"/>
  <c r="C1977" i="4"/>
  <c r="C1989" i="4"/>
  <c r="C2001" i="4"/>
  <c r="C2013" i="4"/>
  <c r="C2025" i="4"/>
  <c r="C2037" i="4"/>
  <c r="C2049" i="4"/>
  <c r="C2061" i="4"/>
  <c r="C2073" i="4"/>
  <c r="C2085" i="4"/>
  <c r="C2097" i="4"/>
  <c r="C2109" i="4"/>
  <c r="C2121" i="4"/>
  <c r="C2133" i="4"/>
  <c r="C2145" i="4"/>
  <c r="C2157" i="4"/>
  <c r="C2169" i="4"/>
  <c r="C2181" i="4"/>
  <c r="C2193" i="4"/>
  <c r="C2205" i="4"/>
  <c r="C2217" i="4"/>
  <c r="C2229" i="4"/>
  <c r="C2241" i="4"/>
  <c r="C2253" i="4"/>
  <c r="C2265" i="4"/>
  <c r="C2277" i="4"/>
  <c r="C2289" i="4"/>
  <c r="C2301" i="4"/>
  <c r="C2313" i="4"/>
  <c r="C2325" i="4"/>
  <c r="C2337" i="4"/>
  <c r="C2349" i="4"/>
  <c r="C2361" i="4"/>
  <c r="C2373" i="4"/>
  <c r="C2385" i="4"/>
  <c r="C2397" i="4"/>
  <c r="C2409" i="4"/>
  <c r="C2421" i="4"/>
  <c r="C2433" i="4"/>
  <c r="C2445" i="4"/>
  <c r="C2457" i="4"/>
  <c r="C2469" i="4"/>
  <c r="C2481" i="4"/>
  <c r="C2493" i="4"/>
  <c r="C2505" i="4"/>
  <c r="C2517" i="4"/>
  <c r="C2529" i="4"/>
  <c r="C2541" i="4"/>
  <c r="C2553" i="4"/>
  <c r="C2565" i="4"/>
  <c r="C2577" i="4"/>
  <c r="C2589" i="4"/>
  <c r="C2601" i="4"/>
  <c r="C2613" i="4"/>
  <c r="C2625" i="4"/>
  <c r="C2637" i="4"/>
  <c r="C2649" i="4"/>
  <c r="C592" i="4"/>
  <c r="C1024" i="4"/>
  <c r="C1118" i="4"/>
  <c r="C1188" i="4"/>
  <c r="C1236" i="4"/>
  <c r="C1284" i="4"/>
  <c r="C1332" i="4"/>
  <c r="C1380" i="4"/>
  <c r="C1428" i="4"/>
  <c r="C1476" i="4"/>
  <c r="C1524" i="4"/>
  <c r="C1572" i="4"/>
  <c r="C1620" i="4"/>
  <c r="C1668" i="4"/>
  <c r="C1716" i="4"/>
  <c r="C1764" i="4"/>
  <c r="C1812" i="4"/>
  <c r="C1853" i="4"/>
  <c r="C1886" i="4"/>
  <c r="C1906" i="4"/>
  <c r="C1918" i="4"/>
  <c r="C1930" i="4"/>
  <c r="C1942" i="4"/>
  <c r="C1954" i="4"/>
  <c r="C1966" i="4"/>
  <c r="C1978" i="4"/>
  <c r="C1990" i="4"/>
  <c r="C2002" i="4"/>
  <c r="C2014" i="4"/>
  <c r="C2026" i="4"/>
  <c r="C2038" i="4"/>
  <c r="C2050" i="4"/>
  <c r="C2062" i="4"/>
  <c r="C2074" i="4"/>
  <c r="C2086" i="4"/>
  <c r="C2098" i="4"/>
  <c r="C2110" i="4"/>
  <c r="C2122" i="4"/>
  <c r="C2134" i="4"/>
  <c r="C2146" i="4"/>
  <c r="C2158" i="4"/>
  <c r="C2170" i="4"/>
  <c r="C2182" i="4"/>
  <c r="C2194" i="4"/>
  <c r="C2206" i="4"/>
  <c r="C2218" i="4"/>
  <c r="C2230" i="4"/>
  <c r="C2242" i="4"/>
  <c r="C2254" i="4"/>
  <c r="C2266" i="4"/>
  <c r="C2278" i="4"/>
  <c r="C2290" i="4"/>
  <c r="C2302" i="4"/>
  <c r="C2314" i="4"/>
  <c r="C2326" i="4"/>
  <c r="C2338" i="4"/>
  <c r="C2350" i="4"/>
  <c r="C2362" i="4"/>
  <c r="C2374" i="4"/>
  <c r="C2386" i="4"/>
  <c r="C2398" i="4"/>
  <c r="C2410" i="4"/>
  <c r="C2422" i="4"/>
  <c r="C2434" i="4"/>
  <c r="C2446" i="4"/>
  <c r="C2458" i="4"/>
  <c r="C2470" i="4"/>
  <c r="C2482" i="4"/>
  <c r="C2494" i="4"/>
  <c r="C2506" i="4"/>
  <c r="C2518" i="4"/>
  <c r="C2530" i="4"/>
  <c r="C2542" i="4"/>
  <c r="C2554" i="4"/>
  <c r="C604" i="4"/>
  <c r="C1036" i="4"/>
  <c r="C1120" i="4"/>
  <c r="C1190" i="4"/>
  <c r="C1238" i="4"/>
  <c r="C1286" i="4"/>
  <c r="C1334" i="4"/>
  <c r="C1382" i="4"/>
  <c r="C1430" i="4"/>
  <c r="C1478" i="4"/>
  <c r="C1526" i="4"/>
  <c r="C1574" i="4"/>
  <c r="C1622" i="4"/>
  <c r="C1670" i="4"/>
  <c r="C1718" i="4"/>
  <c r="C1766" i="4"/>
  <c r="C1814" i="4"/>
  <c r="C1860" i="4"/>
  <c r="C1888" i="4"/>
  <c r="C1907" i="4"/>
  <c r="C1919" i="4"/>
  <c r="C1931" i="4"/>
  <c r="C1943" i="4"/>
  <c r="C1955" i="4"/>
  <c r="C1967" i="4"/>
  <c r="C1979" i="4"/>
  <c r="C1991" i="4"/>
  <c r="C2003" i="4"/>
  <c r="C2015" i="4"/>
  <c r="C2027" i="4"/>
  <c r="C2039" i="4"/>
  <c r="C2051" i="4"/>
  <c r="C2063" i="4"/>
  <c r="C2075" i="4"/>
  <c r="C2087" i="4"/>
  <c r="C2099" i="4"/>
  <c r="C2111" i="4"/>
  <c r="C2123" i="4"/>
  <c r="C2135" i="4"/>
  <c r="C2147" i="4"/>
  <c r="C2159" i="4"/>
  <c r="C2171" i="4"/>
  <c r="C2183" i="4"/>
  <c r="C2195" i="4"/>
  <c r="C2207" i="4"/>
  <c r="C2219" i="4"/>
  <c r="C2231" i="4"/>
  <c r="C2243" i="4"/>
  <c r="C2255" i="4"/>
  <c r="C2267" i="4"/>
  <c r="C2279" i="4"/>
  <c r="C2291" i="4"/>
  <c r="C2303" i="4"/>
  <c r="C2315" i="4"/>
  <c r="C2327" i="4"/>
  <c r="C2339" i="4"/>
  <c r="C2351" i="4"/>
  <c r="C2363" i="4"/>
  <c r="C2375" i="4"/>
  <c r="C2387" i="4"/>
  <c r="C2399" i="4"/>
  <c r="C2411" i="4"/>
  <c r="C2423" i="4"/>
  <c r="C2435" i="4"/>
  <c r="C2447" i="4"/>
  <c r="C2459" i="4"/>
  <c r="C2471" i="4"/>
  <c r="C2483" i="4"/>
  <c r="C2495" i="4"/>
  <c r="C2507" i="4"/>
  <c r="C2519" i="4"/>
  <c r="C2531" i="4"/>
  <c r="C2543" i="4"/>
  <c r="C2555" i="4"/>
  <c r="C2567" i="4"/>
  <c r="C2579" i="4"/>
  <c r="C2928" i="4"/>
  <c r="C2975" i="4"/>
  <c r="C2939" i="4"/>
  <c r="C2972" i="4"/>
  <c r="C2960" i="4"/>
  <c r="C2948" i="4"/>
  <c r="C2936" i="4"/>
  <c r="C2924" i="4"/>
  <c r="C2912" i="4"/>
  <c r="C2900" i="4"/>
  <c r="C2888" i="4"/>
  <c r="C2876" i="4"/>
  <c r="C2864" i="4"/>
  <c r="C2852" i="4"/>
  <c r="C2840" i="4"/>
  <c r="C2828" i="4"/>
  <c r="C2816" i="4"/>
  <c r="C2804" i="4"/>
  <c r="C2792" i="4"/>
  <c r="C2780" i="4"/>
  <c r="C2768" i="4"/>
  <c r="C2756" i="4"/>
  <c r="C2744" i="4"/>
  <c r="C2732" i="4"/>
  <c r="C2720" i="4"/>
  <c r="C2708" i="4"/>
  <c r="C2696" i="4"/>
  <c r="C2674" i="4"/>
  <c r="C2636" i="4"/>
  <c r="C2588" i="4"/>
  <c r="C2944" i="4"/>
  <c r="C2955" i="4"/>
  <c r="C2977" i="4"/>
  <c r="C2976" i="4"/>
  <c r="C2892" i="4"/>
  <c r="C2971" i="4"/>
  <c r="C2959" i="4"/>
  <c r="C2947" i="4"/>
  <c r="C2935" i="4"/>
  <c r="C2923" i="4"/>
  <c r="C2911" i="4"/>
  <c r="C2899" i="4"/>
  <c r="C2887" i="4"/>
  <c r="C2875" i="4"/>
  <c r="C2863" i="4"/>
  <c r="C2851" i="4"/>
  <c r="C2839" i="4"/>
  <c r="C2827" i="4"/>
  <c r="C2815" i="4"/>
  <c r="C2803" i="4"/>
  <c r="C2791" i="4"/>
  <c r="C2779" i="4"/>
  <c r="C2767" i="4"/>
  <c r="C2755" i="4"/>
  <c r="C2743" i="4"/>
  <c r="C2731" i="4"/>
  <c r="C2719" i="4"/>
  <c r="C2707" i="4"/>
  <c r="C2695" i="4"/>
  <c r="C2673" i="4"/>
  <c r="C2627" i="4"/>
  <c r="C2578" i="4"/>
  <c r="C2957" i="4"/>
  <c r="C2896" i="4"/>
  <c r="C2970" i="4"/>
  <c r="C2958" i="4"/>
  <c r="C2946" i="4"/>
  <c r="C2934" i="4"/>
  <c r="C2922" i="4"/>
  <c r="C2910" i="4"/>
  <c r="C2898" i="4"/>
  <c r="C2886" i="4"/>
  <c r="C2874" i="4"/>
  <c r="C2862" i="4"/>
  <c r="C2850" i="4"/>
  <c r="C2838" i="4"/>
  <c r="C2826" i="4"/>
  <c r="C2814" i="4"/>
  <c r="C2802" i="4"/>
  <c r="C2790" i="4"/>
  <c r="C2778" i="4"/>
  <c r="C2766" i="4"/>
  <c r="C2754" i="4"/>
  <c r="C2742" i="4"/>
  <c r="C2730" i="4"/>
  <c r="C2718" i="4"/>
  <c r="C2706" i="4"/>
  <c r="C2694" i="4"/>
  <c r="C2672" i="4"/>
  <c r="C2626" i="4"/>
  <c r="C2566" i="4"/>
  <c r="C28" i="4"/>
  <c r="C26" i="4"/>
  <c r="B17" i="4"/>
  <c r="C18" i="4"/>
  <c r="C30" i="4"/>
  <c r="C31" i="4"/>
  <c r="C22" i="4"/>
  <c r="C23" i="4"/>
  <c r="C24" i="4"/>
  <c r="C25" i="4"/>
  <c r="C27" i="4"/>
  <c r="C21" i="4"/>
  <c r="C20" i="4"/>
  <c r="C19" i="4"/>
  <c r="C29" i="4"/>
  <c r="D1795" i="4" l="1"/>
  <c r="D1627" i="4"/>
  <c r="D1459" i="4"/>
  <c r="D1291" i="4"/>
  <c r="D1123" i="4"/>
  <c r="D52" i="4"/>
  <c r="D1806" i="4"/>
  <c r="D1638" i="4"/>
  <c r="D1470" i="4"/>
  <c r="D1302" i="4"/>
  <c r="D1134" i="4"/>
  <c r="D184" i="4"/>
  <c r="D1829" i="4"/>
  <c r="D1661" i="4"/>
  <c r="D1493" i="4"/>
  <c r="D1325" i="4"/>
  <c r="D1157" i="4"/>
  <c r="D460" i="4"/>
  <c r="D917" i="4"/>
  <c r="D749" i="4"/>
  <c r="D581" i="4"/>
  <c r="D413" i="4"/>
  <c r="D245" i="4"/>
  <c r="D77" i="4"/>
  <c r="D927" i="4"/>
  <c r="D759" i="4"/>
  <c r="D591" i="4"/>
  <c r="D423" i="4"/>
  <c r="D255" i="4"/>
  <c r="D87" i="4"/>
  <c r="D938" i="4"/>
  <c r="D770" i="4"/>
  <c r="D602" i="4"/>
  <c r="D434" i="4"/>
  <c r="D266" i="4"/>
  <c r="D98" i="4"/>
  <c r="D949" i="4"/>
  <c r="D781" i="4"/>
  <c r="D613" i="4"/>
  <c r="D445" i="4"/>
  <c r="D277" i="4"/>
  <c r="D109" i="4"/>
  <c r="D960" i="4"/>
  <c r="D792" i="4"/>
  <c r="D624" i="4"/>
  <c r="D456" i="4"/>
  <c r="D288" i="4"/>
  <c r="D120" i="4"/>
  <c r="D971" i="4"/>
  <c r="D803" i="4"/>
  <c r="D635" i="4"/>
  <c r="D467" i="4"/>
  <c r="D299" i="4"/>
  <c r="D131" i="4"/>
  <c r="D982" i="4"/>
  <c r="D814" i="4"/>
  <c r="D646" i="4"/>
  <c r="D478" i="4"/>
  <c r="D310" i="4"/>
  <c r="D142" i="4"/>
  <c r="D993" i="4"/>
  <c r="D825" i="4"/>
  <c r="D657" i="4"/>
  <c r="D489" i="4"/>
  <c r="D321" i="4"/>
  <c r="D153" i="4"/>
  <c r="D1004" i="4"/>
  <c r="D836" i="4"/>
  <c r="D668" i="4"/>
  <c r="D500" i="4"/>
  <c r="D332" i="4"/>
  <c r="D164" i="4"/>
  <c r="D1015" i="4"/>
  <c r="D847" i="4"/>
  <c r="D679" i="4"/>
  <c r="D511" i="4"/>
  <c r="D343" i="4"/>
  <c r="D175" i="4"/>
  <c r="D1026" i="4"/>
  <c r="D858" i="4"/>
  <c r="D690" i="4"/>
  <c r="D522" i="4"/>
  <c r="D354" i="4"/>
  <c r="D186" i="4"/>
  <c r="D18" i="4"/>
  <c r="D1759" i="4"/>
  <c r="D1591" i="4"/>
  <c r="D1423" i="4"/>
  <c r="D1255" i="4"/>
  <c r="D1087" i="4"/>
  <c r="D1938" i="4"/>
  <c r="D1770" i="4"/>
  <c r="D1602" i="4"/>
  <c r="D1434" i="4"/>
  <c r="D1266" i="4"/>
  <c r="D1098" i="4"/>
  <c r="D1961" i="4"/>
  <c r="D1793" i="4"/>
  <c r="D1625" i="4"/>
  <c r="D1457" i="4"/>
  <c r="D1289" i="4"/>
  <c r="D1121" i="4"/>
  <c r="D28" i="4"/>
  <c r="D881" i="4"/>
  <c r="D713" i="4"/>
  <c r="D545" i="4"/>
  <c r="D377" i="4"/>
  <c r="D209" i="4"/>
  <c r="D41" i="4"/>
  <c r="D891" i="4"/>
  <c r="D723" i="4"/>
  <c r="D555" i="4"/>
  <c r="D387" i="4"/>
  <c r="D219" i="4"/>
  <c r="D51" i="4"/>
  <c r="D902" i="4"/>
  <c r="D734" i="4"/>
  <c r="D566" i="4"/>
  <c r="D398" i="4"/>
  <c r="D230" i="4"/>
  <c r="D62" i="4"/>
  <c r="D913" i="4"/>
  <c r="D745" i="4"/>
  <c r="D577" i="4"/>
  <c r="D409" i="4"/>
  <c r="D241" i="4"/>
  <c r="D73" i="4"/>
  <c r="D924" i="4"/>
  <c r="D756" i="4"/>
  <c r="D588" i="4"/>
  <c r="D420" i="4"/>
  <c r="D252" i="4"/>
  <c r="D84" i="4"/>
  <c r="D935" i="4"/>
  <c r="D767" i="4"/>
  <c r="D599" i="4"/>
  <c r="D431" i="4"/>
  <c r="D263" i="4"/>
  <c r="D95" i="4"/>
  <c r="D946" i="4"/>
  <c r="D778" i="4"/>
  <c r="D610" i="4"/>
  <c r="D442" i="4"/>
  <c r="D274" i="4"/>
  <c r="D106" i="4"/>
  <c r="D957" i="4"/>
  <c r="D789" i="4"/>
  <c r="D621" i="4"/>
  <c r="D453" i="4"/>
  <c r="D285" i="4"/>
  <c r="D117" i="4"/>
  <c r="D968" i="4"/>
  <c r="D800" i="4"/>
  <c r="D632" i="4"/>
  <c r="D464" i="4"/>
  <c r="D296" i="4"/>
  <c r="D128" i="4"/>
  <c r="D979" i="4"/>
  <c r="D811" i="4"/>
  <c r="D643" i="4"/>
  <c r="D475" i="4"/>
  <c r="D307" i="4"/>
  <c r="D139" i="4"/>
  <c r="D990" i="4"/>
  <c r="D822" i="4"/>
  <c r="D654" i="4"/>
  <c r="D486" i="4"/>
  <c r="D318" i="4"/>
  <c r="D150" i="4"/>
  <c r="D2305" i="4"/>
  <c r="D1747" i="4"/>
  <c r="D1579" i="4"/>
  <c r="D1411" i="4"/>
  <c r="D1243" i="4"/>
  <c r="D1075" i="4"/>
  <c r="D1926" i="4"/>
  <c r="D1758" i="4"/>
  <c r="D1590" i="4"/>
  <c r="D1422" i="4"/>
  <c r="D1254" i="4"/>
  <c r="D1086" i="4"/>
  <c r="D1949" i="4"/>
  <c r="D1781" i="4"/>
  <c r="D1613" i="4"/>
  <c r="D1445" i="4"/>
  <c r="D1277" i="4"/>
  <c r="D1109" i="4"/>
  <c r="D1037" i="4"/>
  <c r="D869" i="4"/>
  <c r="D701" i="4"/>
  <c r="D533" i="4"/>
  <c r="D365" i="4"/>
  <c r="D197" i="4"/>
  <c r="D29" i="4"/>
  <c r="D879" i="4"/>
  <c r="D711" i="4"/>
  <c r="D543" i="4"/>
  <c r="D375" i="4"/>
  <c r="D207" i="4"/>
  <c r="D39" i="4"/>
  <c r="D890" i="4"/>
  <c r="D722" i="4"/>
  <c r="D554" i="4"/>
  <c r="D386" i="4"/>
  <c r="D218" i="4"/>
  <c r="D50" i="4"/>
  <c r="D901" i="4"/>
  <c r="D733" i="4"/>
  <c r="D565" i="4"/>
  <c r="D397" i="4"/>
  <c r="D229" i="4"/>
  <c r="D61" i="4"/>
  <c r="D912" i="4"/>
  <c r="D744" i="4"/>
  <c r="D576" i="4"/>
  <c r="D408" i="4"/>
  <c r="D240" i="4"/>
  <c r="D72" i="4"/>
  <c r="D923" i="4"/>
  <c r="D755" i="4"/>
  <c r="D587" i="4"/>
  <c r="D419" i="4"/>
  <c r="D251" i="4"/>
  <c r="D83" i="4"/>
  <c r="D934" i="4"/>
  <c r="D766" i="4"/>
  <c r="D598" i="4"/>
  <c r="D430" i="4"/>
  <c r="D262" i="4"/>
  <c r="D94" i="4"/>
  <c r="D945" i="4"/>
  <c r="D777" i="4"/>
  <c r="D609" i="4"/>
  <c r="D441" i="4"/>
  <c r="D273" i="4"/>
  <c r="D105" i="4"/>
  <c r="D956" i="4"/>
  <c r="D788" i="4"/>
  <c r="D620" i="4"/>
  <c r="D452" i="4"/>
  <c r="D284" i="4"/>
  <c r="D116" i="4"/>
  <c r="D967" i="4"/>
  <c r="D799" i="4"/>
  <c r="D631" i="4"/>
  <c r="D463" i="4"/>
  <c r="D295" i="4"/>
  <c r="D127" i="4"/>
  <c r="D978" i="4"/>
  <c r="D810" i="4"/>
  <c r="D642" i="4"/>
  <c r="D474" i="4"/>
  <c r="D306" i="4"/>
  <c r="D138" i="4"/>
  <c r="D2449" i="4"/>
  <c r="D1735" i="4"/>
  <c r="D1567" i="4"/>
  <c r="D1399" i="4"/>
  <c r="D1231" i="4"/>
  <c r="D1063" i="4"/>
  <c r="D1914" i="4"/>
  <c r="D1746" i="4"/>
  <c r="D1578" i="4"/>
  <c r="D1410" i="4"/>
  <c r="D1242" i="4"/>
  <c r="D1074" i="4"/>
  <c r="D1937" i="4"/>
  <c r="D1769" i="4"/>
  <c r="D1601" i="4"/>
  <c r="D1433" i="4"/>
  <c r="D1265" i="4"/>
  <c r="D1097" i="4"/>
  <c r="D1025" i="4"/>
  <c r="D857" i="4"/>
  <c r="D689" i="4"/>
  <c r="D521" i="4"/>
  <c r="D353" i="4"/>
  <c r="D185" i="4"/>
  <c r="D1035" i="4"/>
  <c r="D867" i="4"/>
  <c r="D699" i="4"/>
  <c r="D531" i="4"/>
  <c r="D363" i="4"/>
  <c r="D195" i="4"/>
  <c r="D27" i="4"/>
  <c r="D878" i="4"/>
  <c r="D710" i="4"/>
  <c r="D542" i="4"/>
  <c r="D374" i="4"/>
  <c r="D206" i="4"/>
  <c r="D38" i="4"/>
  <c r="D889" i="4"/>
  <c r="D721" i="4"/>
  <c r="D553" i="4"/>
  <c r="D385" i="4"/>
  <c r="D217" i="4"/>
  <c r="D49" i="4"/>
  <c r="D900" i="4"/>
  <c r="D732" i="4"/>
  <c r="D564" i="4"/>
  <c r="D396" i="4"/>
  <c r="D228" i="4"/>
  <c r="D60" i="4"/>
  <c r="D911" i="4"/>
  <c r="D743" i="4"/>
  <c r="D575" i="4"/>
  <c r="D407" i="4"/>
  <c r="D239" i="4"/>
  <c r="D71" i="4"/>
  <c r="D922" i="4"/>
  <c r="D754" i="4"/>
  <c r="D586" i="4"/>
  <c r="D418" i="4"/>
  <c r="D250" i="4"/>
  <c r="D82" i="4"/>
  <c r="D933" i="4"/>
  <c r="D765" i="4"/>
  <c r="D597" i="4"/>
  <c r="D429" i="4"/>
  <c r="D261" i="4"/>
  <c r="D93" i="4"/>
  <c r="D944" i="4"/>
  <c r="D776" i="4"/>
  <c r="D608" i="4"/>
  <c r="D440" i="4"/>
  <c r="D272" i="4"/>
  <c r="D104" i="4"/>
  <c r="D955" i="4"/>
  <c r="D787" i="4"/>
  <c r="D619" i="4"/>
  <c r="D451" i="4"/>
  <c r="D283" i="4"/>
  <c r="D115" i="4"/>
  <c r="D966" i="4"/>
  <c r="D798" i="4"/>
  <c r="D630" i="4"/>
  <c r="D462" i="4"/>
  <c r="D294" i="4"/>
  <c r="D126" i="4"/>
  <c r="D2593" i="4"/>
  <c r="D1723" i="4"/>
  <c r="D1555" i="4"/>
  <c r="D1387" i="4"/>
  <c r="D1219" i="4"/>
  <c r="D1051" i="4"/>
  <c r="D1902" i="4"/>
  <c r="D1734" i="4"/>
  <c r="D1566" i="4"/>
  <c r="D1398" i="4"/>
  <c r="D1230" i="4"/>
  <c r="D1062" i="4"/>
  <c r="D1925" i="4"/>
  <c r="D1757" i="4"/>
  <c r="D1589" i="4"/>
  <c r="D1421" i="4"/>
  <c r="D1253" i="4"/>
  <c r="D1085" i="4"/>
  <c r="D1013" i="4"/>
  <c r="D845" i="4"/>
  <c r="D677" i="4"/>
  <c r="D509" i="4"/>
  <c r="D341" i="4"/>
  <c r="D173" i="4"/>
  <c r="D1023" i="4"/>
  <c r="D855" i="4"/>
  <c r="D687" i="4"/>
  <c r="D519" i="4"/>
  <c r="D351" i="4"/>
  <c r="D183" i="4"/>
  <c r="D1034" i="4"/>
  <c r="D866" i="4"/>
  <c r="D698" i="4"/>
  <c r="D530" i="4"/>
  <c r="D362" i="4"/>
  <c r="D194" i="4"/>
  <c r="D26" i="4"/>
  <c r="D877" i="4"/>
  <c r="D709" i="4"/>
  <c r="D541" i="4"/>
  <c r="D373" i="4"/>
  <c r="D205" i="4"/>
  <c r="D37" i="4"/>
  <c r="D888" i="4"/>
  <c r="D720" i="4"/>
  <c r="D552" i="4"/>
  <c r="D384" i="4"/>
  <c r="D216" i="4"/>
  <c r="D48" i="4"/>
  <c r="D899" i="4"/>
  <c r="D731" i="4"/>
  <c r="D563" i="4"/>
  <c r="D395" i="4"/>
  <c r="D227" i="4"/>
  <c r="D59" i="4"/>
  <c r="D910" i="4"/>
  <c r="D742" i="4"/>
  <c r="D574" i="4"/>
  <c r="D406" i="4"/>
  <c r="D238" i="4"/>
  <c r="D70" i="4"/>
  <c r="D921" i="4"/>
  <c r="D753" i="4"/>
  <c r="D585" i="4"/>
  <c r="D417" i="4"/>
  <c r="D249" i="4"/>
  <c r="D81" i="4"/>
  <c r="D932" i="4"/>
  <c r="D764" i="4"/>
  <c r="D596" i="4"/>
  <c r="D428" i="4"/>
  <c r="D260" i="4"/>
  <c r="D92" i="4"/>
  <c r="D943" i="4"/>
  <c r="D775" i="4"/>
  <c r="D607" i="4"/>
  <c r="D439" i="4"/>
  <c r="D271" i="4"/>
  <c r="D103" i="4"/>
  <c r="D954" i="4"/>
  <c r="D786" i="4"/>
  <c r="D618" i="4"/>
  <c r="D450" i="4"/>
  <c r="D282" i="4"/>
  <c r="D114" i="4"/>
  <c r="D2965" i="4"/>
  <c r="D1711" i="4"/>
  <c r="D1543" i="4"/>
  <c r="D1375" i="4"/>
  <c r="D1207" i="4"/>
  <c r="D1039" i="4"/>
  <c r="D1890" i="4"/>
  <c r="D1722" i="4"/>
  <c r="D1554" i="4"/>
  <c r="D1386" i="4"/>
  <c r="D1218" i="4"/>
  <c r="D1050" i="4"/>
  <c r="D1913" i="4"/>
  <c r="D1745" i="4"/>
  <c r="D1577" i="4"/>
  <c r="D1409" i="4"/>
  <c r="D1241" i="4"/>
  <c r="D1073" i="4"/>
  <c r="D1001" i="4"/>
  <c r="D833" i="4"/>
  <c r="D665" i="4"/>
  <c r="D497" i="4"/>
  <c r="D329" i="4"/>
  <c r="D161" i="4"/>
  <c r="D1011" i="4"/>
  <c r="D843" i="4"/>
  <c r="D675" i="4"/>
  <c r="D507" i="4"/>
  <c r="D339" i="4"/>
  <c r="D171" i="4"/>
  <c r="D1022" i="4"/>
  <c r="D854" i="4"/>
  <c r="D686" i="4"/>
  <c r="D518" i="4"/>
  <c r="D350" i="4"/>
  <c r="D182" i="4"/>
  <c r="D1033" i="4"/>
  <c r="D865" i="4"/>
  <c r="D697" i="4"/>
  <c r="D529" i="4"/>
  <c r="D361" i="4"/>
  <c r="D193" i="4"/>
  <c r="D25" i="4"/>
  <c r="D876" i="4"/>
  <c r="D708" i="4"/>
  <c r="D540" i="4"/>
  <c r="D372" i="4"/>
  <c r="D204" i="4"/>
  <c r="D36" i="4"/>
  <c r="D887" i="4"/>
  <c r="D719" i="4"/>
  <c r="D551" i="4"/>
  <c r="D383" i="4"/>
  <c r="D215" i="4"/>
  <c r="D47" i="4"/>
  <c r="D898" i="4"/>
  <c r="D730" i="4"/>
  <c r="D562" i="4"/>
  <c r="D394" i="4"/>
  <c r="D226" i="4"/>
  <c r="D58" i="4"/>
  <c r="D909" i="4"/>
  <c r="D741" i="4"/>
  <c r="D573" i="4"/>
  <c r="D405" i="4"/>
  <c r="D237" i="4"/>
  <c r="D69" i="4"/>
  <c r="D920" i="4"/>
  <c r="D752" i="4"/>
  <c r="D584" i="4"/>
  <c r="D416" i="4"/>
  <c r="D248" i="4"/>
  <c r="D80" i="4"/>
  <c r="D931" i="4"/>
  <c r="D763" i="4"/>
  <c r="D595" i="4"/>
  <c r="D427" i="4"/>
  <c r="D259" i="4"/>
  <c r="D91" i="4"/>
  <c r="D942" i="4"/>
  <c r="D774" i="4"/>
  <c r="D606" i="4"/>
  <c r="D438" i="4"/>
  <c r="D270" i="4"/>
  <c r="D102" i="4"/>
  <c r="D2918" i="4"/>
  <c r="D1699" i="4"/>
  <c r="D1531" i="4"/>
  <c r="D1363" i="4"/>
  <c r="D1195" i="4"/>
  <c r="D916" i="4"/>
  <c r="D1878" i="4"/>
  <c r="D1710" i="4"/>
  <c r="D1542" i="4"/>
  <c r="D1374" i="4"/>
  <c r="D1206" i="4"/>
  <c r="D1038" i="4"/>
  <c r="D1901" i="4"/>
  <c r="D1733" i="4"/>
  <c r="D1565" i="4"/>
  <c r="D1397" i="4"/>
  <c r="D1229" i="4"/>
  <c r="D1061" i="4"/>
  <c r="D989" i="4"/>
  <c r="D821" i="4"/>
  <c r="D653" i="4"/>
  <c r="D485" i="4"/>
  <c r="D317" i="4"/>
  <c r="D149" i="4"/>
  <c r="D999" i="4"/>
  <c r="D831" i="4"/>
  <c r="D663" i="4"/>
  <c r="D495" i="4"/>
  <c r="D327" i="4"/>
  <c r="D159" i="4"/>
  <c r="D1010" i="4"/>
  <c r="D842" i="4"/>
  <c r="D674" i="4"/>
  <c r="D506" i="4"/>
  <c r="D338" i="4"/>
  <c r="D170" i="4"/>
  <c r="D1021" i="4"/>
  <c r="D853" i="4"/>
  <c r="D685" i="4"/>
  <c r="D517" i="4"/>
  <c r="D349" i="4"/>
  <c r="D181" i="4"/>
  <c r="D1032" i="4"/>
  <c r="D864" i="4"/>
  <c r="D696" i="4"/>
  <c r="D528" i="4"/>
  <c r="D360" i="4"/>
  <c r="D192" i="4"/>
  <c r="D24" i="4"/>
  <c r="D875" i="4"/>
  <c r="D707" i="4"/>
  <c r="D539" i="4"/>
  <c r="D371" i="4"/>
  <c r="D203" i="4"/>
  <c r="D35" i="4"/>
  <c r="D886" i="4"/>
  <c r="D718" i="4"/>
  <c r="D550" i="4"/>
  <c r="D382" i="4"/>
  <c r="D214" i="4"/>
  <c r="D46" i="4"/>
  <c r="D897" i="4"/>
  <c r="D729" i="4"/>
  <c r="D561" i="4"/>
  <c r="D393" i="4"/>
  <c r="D225" i="4"/>
  <c r="D57" i="4"/>
  <c r="D908" i="4"/>
  <c r="D740" i="4"/>
  <c r="D572" i="4"/>
  <c r="D404" i="4"/>
  <c r="D236" i="4"/>
  <c r="D68" i="4"/>
  <c r="D919" i="4"/>
  <c r="D751" i="4"/>
  <c r="D583" i="4"/>
  <c r="D415" i="4"/>
  <c r="D247" i="4"/>
  <c r="D79" i="4"/>
  <c r="D930" i="4"/>
  <c r="D762" i="4"/>
  <c r="D594" i="4"/>
  <c r="D426" i="4"/>
  <c r="D258" i="4"/>
  <c r="D90" i="4"/>
  <c r="D2041" i="4"/>
  <c r="D1687" i="4"/>
  <c r="D1519" i="4"/>
  <c r="D1351" i="4"/>
  <c r="D1183" i="4"/>
  <c r="D772" i="4"/>
  <c r="D1866" i="4"/>
  <c r="D1698" i="4"/>
  <c r="D1530" i="4"/>
  <c r="D1362" i="4"/>
  <c r="D1194" i="4"/>
  <c r="D904" i="4"/>
  <c r="D1889" i="4"/>
  <c r="D1721" i="4"/>
  <c r="D1553" i="4"/>
  <c r="D1385" i="4"/>
  <c r="D1217" i="4"/>
  <c r="D1049" i="4"/>
  <c r="D977" i="4"/>
  <c r="D809" i="4"/>
  <c r="D641" i="4"/>
  <c r="D473" i="4"/>
  <c r="D305" i="4"/>
  <c r="D137" i="4"/>
  <c r="D987" i="4"/>
  <c r="D819" i="4"/>
  <c r="D651" i="4"/>
  <c r="D483" i="4"/>
  <c r="D315" i="4"/>
  <c r="D147" i="4"/>
  <c r="D998" i="4"/>
  <c r="D830" i="4"/>
  <c r="D662" i="4"/>
  <c r="D494" i="4"/>
  <c r="D326" i="4"/>
  <c r="D158" i="4"/>
  <c r="D1009" i="4"/>
  <c r="D841" i="4"/>
  <c r="D673" i="4"/>
  <c r="D505" i="4"/>
  <c r="D337" i="4"/>
  <c r="D169" i="4"/>
  <c r="D1020" i="4"/>
  <c r="D852" i="4"/>
  <c r="D684" i="4"/>
  <c r="D516" i="4"/>
  <c r="D348" i="4"/>
  <c r="D180" i="4"/>
  <c r="D1031" i="4"/>
  <c r="D863" i="4"/>
  <c r="D695" i="4"/>
  <c r="D527" i="4"/>
  <c r="D359" i="4"/>
  <c r="D191" i="4"/>
  <c r="D23" i="4"/>
  <c r="D874" i="4"/>
  <c r="D706" i="4"/>
  <c r="D538" i="4"/>
  <c r="D370" i="4"/>
  <c r="D202" i="4"/>
  <c r="D34" i="4"/>
  <c r="D885" i="4"/>
  <c r="D717" i="4"/>
  <c r="D549" i="4"/>
  <c r="D381" i="4"/>
  <c r="D213" i="4"/>
  <c r="D45" i="4"/>
  <c r="D896" i="4"/>
  <c r="D728" i="4"/>
  <c r="D560" i="4"/>
  <c r="D392" i="4"/>
  <c r="D224" i="4"/>
  <c r="D56" i="4"/>
  <c r="D907" i="4"/>
  <c r="D739" i="4"/>
  <c r="D571" i="4"/>
  <c r="D403" i="4"/>
  <c r="D235" i="4"/>
  <c r="D67" i="4"/>
  <c r="D918" i="4"/>
  <c r="D750" i="4"/>
  <c r="D582" i="4"/>
  <c r="D414" i="4"/>
  <c r="D246" i="4"/>
  <c r="D78" i="4"/>
  <c r="D2905" i="4"/>
  <c r="D1675" i="4"/>
  <c r="D1507" i="4"/>
  <c r="D1339" i="4"/>
  <c r="D1171" i="4"/>
  <c r="D628" i="4"/>
  <c r="D1854" i="4"/>
  <c r="D1686" i="4"/>
  <c r="D1518" i="4"/>
  <c r="D1350" i="4"/>
  <c r="D1182" i="4"/>
  <c r="D760" i="4"/>
  <c r="D1877" i="4"/>
  <c r="D1709" i="4"/>
  <c r="D1541" i="4"/>
  <c r="D1373" i="4"/>
  <c r="D1205" i="4"/>
  <c r="D1036" i="4"/>
  <c r="D965" i="4"/>
  <c r="D797" i="4"/>
  <c r="D629" i="4"/>
  <c r="D461" i="4"/>
  <c r="D293" i="4"/>
  <c r="D125" i="4"/>
  <c r="D975" i="4"/>
  <c r="D807" i="4"/>
  <c r="D639" i="4"/>
  <c r="D471" i="4"/>
  <c r="D303" i="4"/>
  <c r="D135" i="4"/>
  <c r="D986" i="4"/>
  <c r="D818" i="4"/>
  <c r="D650" i="4"/>
  <c r="D482" i="4"/>
  <c r="D314" i="4"/>
  <c r="D146" i="4"/>
  <c r="D997" i="4"/>
  <c r="D829" i="4"/>
  <c r="D661" i="4"/>
  <c r="D493" i="4"/>
  <c r="D325" i="4"/>
  <c r="D157" i="4"/>
  <c r="D1008" i="4"/>
  <c r="D840" i="4"/>
  <c r="D672" i="4"/>
  <c r="D504" i="4"/>
  <c r="D336" i="4"/>
  <c r="D168" i="4"/>
  <c r="D1019" i="4"/>
  <c r="D851" i="4"/>
  <c r="D683" i="4"/>
  <c r="D515" i="4"/>
  <c r="D347" i="4"/>
  <c r="D179" i="4"/>
  <c r="D1030" i="4"/>
  <c r="D862" i="4"/>
  <c r="D694" i="4"/>
  <c r="D526" i="4"/>
  <c r="D358" i="4"/>
  <c r="D190" i="4"/>
  <c r="D22" i="4"/>
  <c r="D873" i="4"/>
  <c r="D705" i="4"/>
  <c r="D537" i="4"/>
  <c r="D369" i="4"/>
  <c r="D201" i="4"/>
  <c r="D33" i="4"/>
  <c r="D884" i="4"/>
  <c r="D716" i="4"/>
  <c r="D548" i="4"/>
  <c r="D380" i="4"/>
  <c r="D212" i="4"/>
  <c r="D44" i="4"/>
  <c r="D895" i="4"/>
  <c r="D727" i="4"/>
  <c r="D559" i="4"/>
  <c r="D391" i="4"/>
  <c r="D223" i="4"/>
  <c r="D55" i="4"/>
  <c r="D906" i="4"/>
  <c r="D738" i="4"/>
  <c r="D570" i="4"/>
  <c r="D402" i="4"/>
  <c r="D234" i="4"/>
  <c r="D66" i="4"/>
  <c r="E2977" i="4"/>
  <c r="O2977" i="4" s="1"/>
  <c r="E7" i="4"/>
  <c r="E2780" i="4" s="1"/>
  <c r="O2780" i="4" s="1"/>
  <c r="I6" i="3"/>
  <c r="I8" i="3"/>
  <c r="I7" i="3" s="1"/>
  <c r="E17" i="4"/>
  <c r="C17" i="4"/>
  <c r="N17" i="4"/>
  <c r="M17" i="4"/>
  <c r="D17" i="4"/>
  <c r="E2092" i="4" l="1"/>
  <c r="O2092" i="4" s="1"/>
  <c r="E2655" i="4"/>
  <c r="O2655" i="4" s="1"/>
  <c r="E2900" i="4"/>
  <c r="O2900" i="4" s="1"/>
  <c r="E1669" i="4"/>
  <c r="O1669" i="4" s="1"/>
  <c r="E1920" i="4"/>
  <c r="O1920" i="4" s="1"/>
  <c r="E2109" i="4"/>
  <c r="O2109" i="4" s="1"/>
  <c r="E2325" i="4"/>
  <c r="O2325" i="4" s="1"/>
  <c r="E2197" i="4"/>
  <c r="O2197" i="4" s="1"/>
  <c r="E486" i="4"/>
  <c r="O486" i="4" s="1"/>
  <c r="E1266" i="4"/>
  <c r="O1266" i="4" s="1"/>
  <c r="E1539" i="4"/>
  <c r="O1539" i="4" s="1"/>
  <c r="E2728" i="4"/>
  <c r="O2728" i="4" s="1"/>
  <c r="E2882" i="4"/>
  <c r="O2882" i="4" s="1"/>
  <c r="E2193" i="4"/>
  <c r="O2193" i="4" s="1"/>
  <c r="E1382" i="4"/>
  <c r="O1382" i="4" s="1"/>
  <c r="E2865" i="4"/>
  <c r="O2865" i="4" s="1"/>
  <c r="E2376" i="4"/>
  <c r="O2376" i="4" s="1"/>
  <c r="E2634" i="4"/>
  <c r="O2634" i="4" s="1"/>
  <c r="E1727" i="4"/>
  <c r="O1727" i="4" s="1"/>
  <c r="E2122" i="4"/>
  <c r="O2122" i="4" s="1"/>
  <c r="E1222" i="4"/>
  <c r="O1222" i="4" s="1"/>
  <c r="E2625" i="4"/>
  <c r="O2625" i="4" s="1"/>
  <c r="E1343" i="4"/>
  <c r="O1343" i="4" s="1"/>
  <c r="E1655" i="4"/>
  <c r="O1655" i="4" s="1"/>
  <c r="E2382" i="4"/>
  <c r="O2382" i="4" s="1"/>
  <c r="E2294" i="4"/>
  <c r="O2294" i="4" s="1"/>
  <c r="E2658" i="4"/>
  <c r="O2658" i="4" s="1"/>
  <c r="E2529" i="4"/>
  <c r="O2529" i="4" s="1"/>
  <c r="E2769" i="4"/>
  <c r="O2769" i="4" s="1"/>
  <c r="E2182" i="4"/>
  <c r="O2182" i="4" s="1"/>
  <c r="E2972" i="4"/>
  <c r="O2972" i="4" s="1"/>
  <c r="E2776" i="4"/>
  <c r="O2776" i="4" s="1"/>
  <c r="E2246" i="4"/>
  <c r="O2246" i="4" s="1"/>
  <c r="E1931" i="4"/>
  <c r="O1931" i="4" s="1"/>
  <c r="E1844" i="4"/>
  <c r="O1844" i="4" s="1"/>
  <c r="E1859" i="4"/>
  <c r="O1859" i="4" s="1"/>
  <c r="E2579" i="4"/>
  <c r="O2579" i="4" s="1"/>
  <c r="E2837" i="4"/>
  <c r="O2837" i="4" s="1"/>
  <c r="E2456" i="4"/>
  <c r="O2456" i="4" s="1"/>
  <c r="E1616" i="4"/>
  <c r="O1616" i="4" s="1"/>
  <c r="E1056" i="4"/>
  <c r="O1056" i="4" s="1"/>
  <c r="E2519" i="4"/>
  <c r="O2519" i="4" s="1"/>
  <c r="E670" i="4"/>
  <c r="O670" i="4" s="1"/>
  <c r="E2744" i="4"/>
  <c r="O2744" i="4" s="1"/>
  <c r="E2139" i="4"/>
  <c r="O2139" i="4" s="1"/>
  <c r="E1342" i="4"/>
  <c r="O1342" i="4" s="1"/>
  <c r="E1915" i="4"/>
  <c r="O1915" i="4" s="1"/>
  <c r="E2207" i="4"/>
  <c r="O2207" i="4" s="1"/>
  <c r="E1184" i="4"/>
  <c r="O1184" i="4" s="1"/>
  <c r="E1670" i="4"/>
  <c r="O1670" i="4" s="1"/>
  <c r="E2149" i="4"/>
  <c r="O2149" i="4" s="1"/>
  <c r="E2050" i="4"/>
  <c r="O2050" i="4" s="1"/>
  <c r="E2638" i="4"/>
  <c r="O2638" i="4" s="1"/>
  <c r="E1665" i="4"/>
  <c r="O1665" i="4" s="1"/>
  <c r="E2830" i="4"/>
  <c r="O2830" i="4" s="1"/>
  <c r="E2968" i="4"/>
  <c r="O2968" i="4" s="1"/>
  <c r="E531" i="4"/>
  <c r="O531" i="4" s="1"/>
  <c r="E2211" i="4"/>
  <c r="O2211" i="4" s="1"/>
  <c r="E2588" i="4"/>
  <c r="O2588" i="4" s="1"/>
  <c r="E2517" i="4"/>
  <c r="O2517" i="4" s="1"/>
  <c r="E2264" i="4"/>
  <c r="O2264" i="4" s="1"/>
  <c r="E1295" i="4"/>
  <c r="O1295" i="4" s="1"/>
  <c r="E2104" i="4"/>
  <c r="O2104" i="4" s="1"/>
  <c r="E2604" i="4"/>
  <c r="O2604" i="4" s="1"/>
  <c r="E962" i="4"/>
  <c r="O962" i="4" s="1"/>
  <c r="E1760" i="4"/>
  <c r="O1760" i="4" s="1"/>
  <c r="E2761" i="4"/>
  <c r="O2761" i="4" s="1"/>
  <c r="E563" i="4"/>
  <c r="O563" i="4" s="1"/>
  <c r="E1475" i="4"/>
  <c r="O1475" i="4" s="1"/>
  <c r="E2494" i="4"/>
  <c r="O2494" i="4" s="1"/>
  <c r="E2770" i="4"/>
  <c r="O2770" i="4" s="1"/>
  <c r="E1852" i="4"/>
  <c r="O1852" i="4" s="1"/>
  <c r="E2869" i="4"/>
  <c r="O2869" i="4" s="1"/>
  <c r="E2138" i="4"/>
  <c r="O2138" i="4" s="1"/>
  <c r="E2914" i="4"/>
  <c r="O2914" i="4" s="1"/>
  <c r="E2935" i="4"/>
  <c r="O2935" i="4" s="1"/>
  <c r="E2418" i="4"/>
  <c r="O2418" i="4" s="1"/>
  <c r="E2473" i="4"/>
  <c r="O2473" i="4" s="1"/>
  <c r="E2102" i="4"/>
  <c r="O2102" i="4" s="1"/>
  <c r="E2547" i="4"/>
  <c r="O2547" i="4" s="1"/>
  <c r="E1203" i="4"/>
  <c r="O1203" i="4" s="1"/>
  <c r="E2192" i="4"/>
  <c r="O2192" i="4" s="1"/>
  <c r="E2902" i="4"/>
  <c r="O2902" i="4" s="1"/>
  <c r="E1304" i="4"/>
  <c r="O1304" i="4" s="1"/>
  <c r="E2743" i="4"/>
  <c r="O2743" i="4" s="1"/>
  <c r="E2798" i="4"/>
  <c r="O2798" i="4" s="1"/>
  <c r="E2362" i="4"/>
  <c r="O2362" i="4" s="1"/>
  <c r="E2258" i="4"/>
  <c r="O2258" i="4" s="1"/>
  <c r="E2209" i="4"/>
  <c r="O2209" i="4" s="1"/>
  <c r="E2834" i="4"/>
  <c r="O2834" i="4" s="1"/>
  <c r="E1842" i="4"/>
  <c r="O1842" i="4" s="1"/>
  <c r="E777" i="4"/>
  <c r="O777" i="4" s="1"/>
  <c r="E2490" i="4"/>
  <c r="O2490" i="4" s="1"/>
  <c r="E1758" i="4"/>
  <c r="O1758" i="4" s="1"/>
  <c r="E1446" i="4"/>
  <c r="O1446" i="4" s="1"/>
  <c r="E2603" i="4"/>
  <c r="O2603" i="4" s="1"/>
  <c r="E2191" i="4"/>
  <c r="O2191" i="4" s="1"/>
  <c r="E2493" i="4"/>
  <c r="O2493" i="4" s="1"/>
  <c r="E2880" i="4"/>
  <c r="O2880" i="4" s="1"/>
  <c r="E2047" i="4"/>
  <c r="O2047" i="4" s="1"/>
  <c r="E1916" i="4"/>
  <c r="O1916" i="4" s="1"/>
  <c r="E2938" i="4"/>
  <c r="O2938" i="4" s="1"/>
  <c r="E2883" i="4"/>
  <c r="O2883" i="4" s="1"/>
  <c r="E2067" i="4"/>
  <c r="O2067" i="4" s="1"/>
  <c r="E2103" i="4"/>
  <c r="O2103" i="4" s="1"/>
  <c r="E1173" i="4"/>
  <c r="O1173" i="4" s="1"/>
  <c r="E1712" i="4"/>
  <c r="O1712" i="4" s="1"/>
  <c r="E2457" i="4"/>
  <c r="O2457" i="4" s="1"/>
  <c r="E2435" i="4"/>
  <c r="O2435" i="4" s="1"/>
  <c r="E2760" i="4"/>
  <c r="O2760" i="4" s="1"/>
  <c r="E1450" i="4"/>
  <c r="O1450" i="4" s="1"/>
  <c r="E2173" i="4"/>
  <c r="O2173" i="4" s="1"/>
  <c r="E2447" i="4"/>
  <c r="O2447" i="4" s="1"/>
  <c r="E1784" i="4"/>
  <c r="O1784" i="4" s="1"/>
  <c r="E2891" i="4"/>
  <c r="O2891" i="4" s="1"/>
  <c r="E1404" i="4"/>
  <c r="O1404" i="4" s="1"/>
  <c r="E2320" i="4"/>
  <c r="O2320" i="4" s="1"/>
  <c r="E1578" i="4"/>
  <c r="O1578" i="4" s="1"/>
  <c r="E2210" i="4"/>
  <c r="O2210" i="4" s="1"/>
  <c r="E1805" i="4"/>
  <c r="O1805" i="4" s="1"/>
  <c r="E1296" i="4"/>
  <c r="O1296" i="4" s="1"/>
  <c r="E2827" i="4"/>
  <c r="O2827" i="4" s="1"/>
  <c r="E2085" i="4"/>
  <c r="O2085" i="4" s="1"/>
  <c r="E1685" i="4"/>
  <c r="O1685" i="4" s="1"/>
  <c r="E2110" i="4"/>
  <c r="O2110" i="4" s="1"/>
  <c r="E2330" i="4"/>
  <c r="O2330" i="4" s="1"/>
  <c r="E2673" i="4"/>
  <c r="O2673" i="4" s="1"/>
  <c r="E1405" i="4"/>
  <c r="O1405" i="4" s="1"/>
  <c r="E1978" i="4"/>
  <c r="O1978" i="4" s="1"/>
  <c r="E2659" i="4"/>
  <c r="O2659" i="4" s="1"/>
  <c r="E2672" i="4"/>
  <c r="O2672" i="4" s="1"/>
  <c r="E2343" i="4"/>
  <c r="O2343" i="4" s="1"/>
  <c r="E2699" i="4"/>
  <c r="O2699" i="4" s="1"/>
  <c r="E1261" i="4"/>
  <c r="O1261" i="4" s="1"/>
  <c r="E2624" i="4"/>
  <c r="O2624" i="4" s="1"/>
  <c r="E1560" i="4"/>
  <c r="O1560" i="4" s="1"/>
  <c r="E2851" i="4"/>
  <c r="O2851" i="4" s="1"/>
  <c r="E2583" i="4"/>
  <c r="O2583" i="4" s="1"/>
  <c r="E2358" i="4"/>
  <c r="O2358" i="4" s="1"/>
  <c r="E256" i="4"/>
  <c r="O256" i="4" s="1"/>
  <c r="E2111" i="4"/>
  <c r="O2111" i="4" s="1"/>
  <c r="E2852" i="4"/>
  <c r="O2852" i="4" s="1"/>
  <c r="E1674" i="4"/>
  <c r="O1674" i="4" s="1"/>
  <c r="E2437" i="4"/>
  <c r="O2437" i="4" s="1"/>
  <c r="E1172" i="4"/>
  <c r="O1172" i="4" s="1"/>
  <c r="E2188" i="4"/>
  <c r="O2188" i="4" s="1"/>
  <c r="E2939" i="4"/>
  <c r="O2939" i="4" s="1"/>
  <c r="E2899" i="4"/>
  <c r="O2899" i="4" s="1"/>
  <c r="E2639" i="4"/>
  <c r="O2639" i="4" s="1"/>
  <c r="E1615" i="4"/>
  <c r="O1615" i="4" s="1"/>
  <c r="E2344" i="4"/>
  <c r="O2344" i="4" s="1"/>
  <c r="E2582" i="4"/>
  <c r="O2582" i="4" s="1"/>
  <c r="E2339" i="4"/>
  <c r="O2339" i="4" s="1"/>
  <c r="E2305" i="4"/>
  <c r="O2305" i="4" s="1"/>
  <c r="E1824" i="4"/>
  <c r="O1824" i="4" s="1"/>
  <c r="E290" i="4"/>
  <c r="O290" i="4" s="1"/>
  <c r="E2955" i="4"/>
  <c r="O2955" i="4" s="1"/>
  <c r="E2331" i="4"/>
  <c r="O2331" i="4" s="1"/>
  <c r="E2396" i="4"/>
  <c r="O2396" i="4" s="1"/>
  <c r="E2571" i="4"/>
  <c r="O2571" i="4" s="1"/>
  <c r="E1049" i="4"/>
  <c r="O1049" i="4" s="1"/>
  <c r="E2671" i="4"/>
  <c r="O2671" i="4" s="1"/>
  <c r="E2627" i="4"/>
  <c r="O2627" i="4" s="1"/>
  <c r="E2916" i="4"/>
  <c r="O2916" i="4" s="1"/>
  <c r="E2802" i="4"/>
  <c r="O2802" i="4" s="1"/>
  <c r="E2273" i="4"/>
  <c r="O2273" i="4" s="1"/>
  <c r="E1901" i="4"/>
  <c r="O1901" i="4" s="1"/>
  <c r="E2230" i="4"/>
  <c r="O2230" i="4" s="1"/>
  <c r="E1048" i="4"/>
  <c r="O1048" i="4" s="1"/>
  <c r="E1939" i="4"/>
  <c r="O1939" i="4" s="1"/>
  <c r="E2708" i="4"/>
  <c r="O2708" i="4" s="1"/>
  <c r="E2698" i="4"/>
  <c r="O2698" i="4" s="1"/>
  <c r="E2705" i="4"/>
  <c r="O2705" i="4" s="1"/>
  <c r="E2442" i="4"/>
  <c r="O2442" i="4" s="1"/>
  <c r="E1465" i="4"/>
  <c r="O1465" i="4" s="1"/>
  <c r="E2901" i="4"/>
  <c r="O2901" i="4" s="1"/>
  <c r="E1493" i="4"/>
  <c r="O1493" i="4" s="1"/>
  <c r="E2904" i="4"/>
  <c r="O2904" i="4" s="1"/>
  <c r="E2066" i="4"/>
  <c r="O2066" i="4" s="1"/>
  <c r="E2779" i="4"/>
  <c r="O2779" i="4" s="1"/>
  <c r="E2794" i="4"/>
  <c r="O2794" i="4" s="1"/>
  <c r="E1541" i="4"/>
  <c r="O1541" i="4" s="1"/>
  <c r="E2434" i="4"/>
  <c r="O2434" i="4" s="1"/>
  <c r="E1938" i="4"/>
  <c r="O1938" i="4" s="1"/>
  <c r="E1399" i="4"/>
  <c r="O1399" i="4" s="1"/>
  <c r="E2600" i="4"/>
  <c r="O2600" i="4" s="1"/>
  <c r="E2706" i="4"/>
  <c r="O2706" i="4" s="1"/>
  <c r="E1808" i="4"/>
  <c r="O1808" i="4" s="1"/>
  <c r="E1117" i="4"/>
  <c r="O1117" i="4" s="1"/>
  <c r="E2313" i="4"/>
  <c r="O2313" i="4" s="1"/>
  <c r="E2768" i="4"/>
  <c r="O2768" i="4" s="1"/>
  <c r="E2347" i="4"/>
  <c r="O2347" i="4" s="1"/>
  <c r="E2151" i="4"/>
  <c r="O2151" i="4" s="1"/>
  <c r="E2717" i="4"/>
  <c r="O2717" i="4" s="1"/>
  <c r="E2785" i="4"/>
  <c r="O2785" i="4" s="1"/>
  <c r="E2574" i="4"/>
  <c r="O2574" i="4" s="1"/>
  <c r="E2918" i="4"/>
  <c r="O2918" i="4" s="1"/>
  <c r="E2654" i="4"/>
  <c r="O2654" i="4" s="1"/>
  <c r="E1324" i="4"/>
  <c r="O1324" i="4" s="1"/>
  <c r="E2392" i="4"/>
  <c r="O2392" i="4" s="1"/>
  <c r="E1522" i="4"/>
  <c r="O1522" i="4" s="1"/>
  <c r="E2898" i="4"/>
  <c r="O2898" i="4" s="1"/>
  <c r="E2333" i="4"/>
  <c r="O2333" i="4" s="1"/>
  <c r="E1598" i="4"/>
  <c r="O1598" i="4" s="1"/>
  <c r="E2071" i="4"/>
  <c r="O2071" i="4" s="1"/>
  <c r="E2926" i="4"/>
  <c r="O2926" i="4" s="1"/>
  <c r="E673" i="4"/>
  <c r="O673" i="4" s="1"/>
  <c r="E2415" i="4"/>
  <c r="O2415" i="4" s="1"/>
  <c r="E2187" i="4"/>
  <c r="O2187" i="4" s="1"/>
  <c r="E2157" i="4"/>
  <c r="O2157" i="4" s="1"/>
  <c r="E2531" i="4"/>
  <c r="O2531" i="4" s="1"/>
  <c r="E2944" i="4"/>
  <c r="O2944" i="4" s="1"/>
  <c r="E1016" i="4"/>
  <c r="O1016" i="4" s="1"/>
  <c r="E2970" i="4"/>
  <c r="O2970" i="4" s="1"/>
  <c r="E2629" i="4"/>
  <c r="O2629" i="4" s="1"/>
  <c r="E2950" i="4"/>
  <c r="O2950" i="4" s="1"/>
  <c r="E2766" i="4"/>
  <c r="O2766" i="4" s="1"/>
  <c r="E1730" i="4"/>
  <c r="O1730" i="4" s="1"/>
  <c r="E2475" i="4"/>
  <c r="O2475" i="4" s="1"/>
  <c r="E2474" i="4"/>
  <c r="O2474" i="4" s="1"/>
  <c r="E2670" i="4"/>
  <c r="O2670" i="4" s="1"/>
  <c r="E1282" i="4"/>
  <c r="O1282" i="4" s="1"/>
  <c r="E2171" i="4"/>
  <c r="O2171" i="4" s="1"/>
  <c r="E2656" i="4"/>
  <c r="O2656" i="4" s="1"/>
  <c r="E2871" i="4"/>
  <c r="O2871" i="4" s="1"/>
  <c r="E2090" i="4"/>
  <c r="O2090" i="4" s="1"/>
  <c r="E1580" i="4"/>
  <c r="O1580" i="4" s="1"/>
  <c r="E483" i="4"/>
  <c r="O483" i="4" s="1"/>
  <c r="E2641" i="4"/>
  <c r="O2641" i="4" s="1"/>
  <c r="E2836" i="4"/>
  <c r="O2836" i="4" s="1"/>
  <c r="E2617" i="4"/>
  <c r="O2617" i="4" s="1"/>
  <c r="E2742" i="4"/>
  <c r="O2742" i="4" s="1"/>
  <c r="E2890" i="4"/>
  <c r="O2890" i="4" s="1"/>
  <c r="E2863" i="4"/>
  <c r="O2863" i="4" s="1"/>
  <c r="E2888" i="4"/>
  <c r="O2888" i="4" s="1"/>
  <c r="E2377" i="4"/>
  <c r="O2377" i="4" s="1"/>
  <c r="E2578" i="4"/>
  <c r="O2578" i="4" s="1"/>
  <c r="E2718" i="4"/>
  <c r="O2718" i="4" s="1"/>
  <c r="E1831" i="4"/>
  <c r="O1831" i="4" s="1"/>
  <c r="E2818" i="4"/>
  <c r="O2818" i="4" s="1"/>
  <c r="E1847" i="4"/>
  <c r="O1847" i="4" s="1"/>
  <c r="E2150" i="4"/>
  <c r="O2150" i="4" s="1"/>
  <c r="E1787" i="4"/>
  <c r="O1787" i="4" s="1"/>
  <c r="E2342" i="4"/>
  <c r="O2342" i="4" s="1"/>
  <c r="E2108" i="4"/>
  <c r="O2108" i="4" s="1"/>
  <c r="E1865" i="4"/>
  <c r="O1865" i="4" s="1"/>
  <c r="E2360" i="4"/>
  <c r="O2360" i="4" s="1"/>
  <c r="E2185" i="4"/>
  <c r="O2185" i="4" s="1"/>
  <c r="E1057" i="4"/>
  <c r="O1057" i="4" s="1"/>
  <c r="E2689" i="4"/>
  <c r="O2689" i="4" s="1"/>
  <c r="E1936" i="4"/>
  <c r="O1936" i="4" s="1"/>
  <c r="E1804" i="4"/>
  <c r="O1804" i="4" s="1"/>
  <c r="E2796" i="4"/>
  <c r="O2796" i="4" s="1"/>
  <c r="E2466" i="4"/>
  <c r="O2466" i="4" s="1"/>
  <c r="E1306" i="4"/>
  <c r="O1306" i="4" s="1"/>
  <c r="E2269" i="4"/>
  <c r="O2269" i="4" s="1"/>
  <c r="E2106" i="4"/>
  <c r="O2106" i="4" s="1"/>
  <c r="E1963" i="4"/>
  <c r="O1963" i="4" s="1"/>
  <c r="E1494" i="4"/>
  <c r="O1494" i="4" s="1"/>
  <c r="E1997" i="4"/>
  <c r="O1997" i="4" s="1"/>
  <c r="E2956" i="4"/>
  <c r="O2956" i="4" s="1"/>
  <c r="E2467" i="4"/>
  <c r="O2467" i="4" s="1"/>
  <c r="E2471" i="4"/>
  <c r="O2471" i="4" s="1"/>
  <c r="E900" i="4"/>
  <c r="O900" i="4" s="1"/>
  <c r="E1047" i="4"/>
  <c r="O1047" i="4" s="1"/>
  <c r="E494" i="4"/>
  <c r="O494" i="4" s="1"/>
  <c r="E936" i="4"/>
  <c r="O936" i="4" s="1"/>
  <c r="E1239" i="4"/>
  <c r="O1239" i="4" s="1"/>
  <c r="E76" i="4"/>
  <c r="O76" i="4" s="1"/>
  <c r="E607" i="4"/>
  <c r="O607" i="4" s="1"/>
  <c r="E1011" i="4"/>
  <c r="O1011" i="4" s="1"/>
  <c r="E1305" i="4"/>
  <c r="O1305" i="4" s="1"/>
  <c r="E432" i="4"/>
  <c r="O432" i="4" s="1"/>
  <c r="E890" i="4"/>
  <c r="O890" i="4" s="1"/>
  <c r="E1202" i="4"/>
  <c r="O1202" i="4" s="1"/>
  <c r="E355" i="4"/>
  <c r="O355" i="4" s="1"/>
  <c r="E837" i="4"/>
  <c r="O837" i="4" s="1"/>
  <c r="E1163" i="4"/>
  <c r="O1163" i="4" s="1"/>
  <c r="E204" i="4"/>
  <c r="O204" i="4" s="1"/>
  <c r="E711" i="4"/>
  <c r="O711" i="4" s="1"/>
  <c r="E1082" i="4"/>
  <c r="O1082" i="4" s="1"/>
  <c r="E333" i="4"/>
  <c r="O333" i="4" s="1"/>
  <c r="E1023" i="4"/>
  <c r="O1023" i="4" s="1"/>
  <c r="E1429" i="4"/>
  <c r="O1429" i="4" s="1"/>
  <c r="E1740" i="4"/>
  <c r="O1740" i="4" s="1"/>
  <c r="E1054" i="4"/>
  <c r="O1054" i="4" s="1"/>
  <c r="E1476" i="4"/>
  <c r="O1476" i="4" s="1"/>
  <c r="E1785" i="4"/>
  <c r="O1785" i="4" s="1"/>
  <c r="E1409" i="4"/>
  <c r="O1409" i="4" s="1"/>
  <c r="E1742" i="4"/>
  <c r="O1742" i="4" s="1"/>
  <c r="E2049" i="4"/>
  <c r="O2049" i="4" s="1"/>
  <c r="E1833" i="4"/>
  <c r="O1833" i="4" s="1"/>
  <c r="E2011" i="4"/>
  <c r="O2011" i="4" s="1"/>
  <c r="E630" i="4"/>
  <c r="O630" i="4" s="1"/>
  <c r="E1191" i="4"/>
  <c r="O1191" i="4" s="1"/>
  <c r="E1592" i="4"/>
  <c r="O1592" i="4" s="1"/>
  <c r="E1947" i="4"/>
  <c r="O1947" i="4" s="1"/>
  <c r="E2232" i="4"/>
  <c r="O2232" i="4" s="1"/>
  <c r="E2515" i="4"/>
  <c r="O2515" i="4" s="1"/>
  <c r="E288" i="4"/>
  <c r="O288" i="4" s="1"/>
  <c r="E998" i="4"/>
  <c r="O998" i="4" s="1"/>
  <c r="E1413" i="4"/>
  <c r="O1413" i="4" s="1"/>
  <c r="E1726" i="4"/>
  <c r="O1726" i="4" s="1"/>
  <c r="E2036" i="4"/>
  <c r="O2036" i="4" s="1"/>
  <c r="E2346" i="4"/>
  <c r="O2346" i="4" s="1"/>
  <c r="E2643" i="4"/>
  <c r="O2643" i="4" s="1"/>
  <c r="E209" i="4"/>
  <c r="O209" i="4" s="1"/>
  <c r="E2472" i="4"/>
  <c r="O2472" i="4" s="1"/>
  <c r="E335" i="4"/>
  <c r="O335" i="4" s="1"/>
  <c r="E1055" i="4"/>
  <c r="O1055" i="4" s="1"/>
  <c r="E160" i="4"/>
  <c r="O160" i="4" s="1"/>
  <c r="E911" i="4"/>
  <c r="O911" i="4" s="1"/>
  <c r="E110" i="4"/>
  <c r="O110" i="4" s="1"/>
  <c r="E640" i="4"/>
  <c r="O640" i="4" s="1"/>
  <c r="E464" i="4"/>
  <c r="O464" i="4" s="1"/>
  <c r="E917" i="4"/>
  <c r="O917" i="4" s="1"/>
  <c r="E389" i="4"/>
  <c r="O389" i="4" s="1"/>
  <c r="E867" i="4"/>
  <c r="O867" i="4" s="1"/>
  <c r="E238" i="4"/>
  <c r="O238" i="4" s="1"/>
  <c r="E751" i="4"/>
  <c r="O751" i="4" s="1"/>
  <c r="E1101" i="4"/>
  <c r="O1101" i="4" s="1"/>
  <c r="E383" i="4"/>
  <c r="O383" i="4" s="1"/>
  <c r="E1051" i="4"/>
  <c r="O1051" i="4" s="1"/>
  <c r="E1088" i="4"/>
  <c r="O1088" i="4" s="1"/>
  <c r="E1497" i="4"/>
  <c r="O1497" i="4" s="1"/>
  <c r="E1431" i="4"/>
  <c r="O1431" i="4" s="1"/>
  <c r="E1762" i="4"/>
  <c r="O1762" i="4" s="1"/>
  <c r="E1875" i="4"/>
  <c r="O1875" i="4" s="1"/>
  <c r="E2032" i="4"/>
  <c r="O2032" i="4" s="1"/>
  <c r="E690" i="4"/>
  <c r="O690" i="4" s="1"/>
  <c r="E1227" i="4"/>
  <c r="O1227" i="4" s="1"/>
  <c r="E1613" i="4"/>
  <c r="O1613" i="4" s="1"/>
  <c r="E1968" i="4"/>
  <c r="O1968" i="4" s="1"/>
  <c r="E2252" i="4"/>
  <c r="O2252" i="4" s="1"/>
  <c r="E362" i="4"/>
  <c r="O362" i="4" s="1"/>
  <c r="E1031" i="4"/>
  <c r="O1031" i="4" s="1"/>
  <c r="E1435" i="4"/>
  <c r="O1435" i="4" s="1"/>
  <c r="E1746" i="4"/>
  <c r="O1746" i="4" s="1"/>
  <c r="E2057" i="4"/>
  <c r="O2057" i="4" s="1"/>
  <c r="E2385" i="4"/>
  <c r="O2385" i="4" s="1"/>
  <c r="E2660" i="4"/>
  <c r="O2660" i="4" s="1"/>
  <c r="E265" i="4"/>
  <c r="O265" i="4" s="1"/>
  <c r="E1187" i="4"/>
  <c r="O1187" i="4" s="1"/>
  <c r="E404" i="4"/>
  <c r="O404" i="4" s="1"/>
  <c r="E1126" i="4"/>
  <c r="O1126" i="4" s="1"/>
  <c r="E215" i="4"/>
  <c r="O215" i="4" s="1"/>
  <c r="E30" i="4"/>
  <c r="O30" i="4" s="1"/>
  <c r="E155" i="4"/>
  <c r="O155" i="4" s="1"/>
  <c r="E501" i="4"/>
  <c r="O501" i="4" s="1"/>
  <c r="E941" i="4"/>
  <c r="O941" i="4" s="1"/>
  <c r="E433" i="4"/>
  <c r="O433" i="4" s="1"/>
  <c r="E891" i="4"/>
  <c r="O891" i="4" s="1"/>
  <c r="E283" i="4"/>
  <c r="O283" i="4" s="1"/>
  <c r="E781" i="4"/>
  <c r="O781" i="4" s="1"/>
  <c r="E1125" i="4"/>
  <c r="O1125" i="4" s="1"/>
  <c r="E446" i="4"/>
  <c r="O446" i="4" s="1"/>
  <c r="E1085" i="4"/>
  <c r="O1085" i="4" s="1"/>
  <c r="E1115" i="4"/>
  <c r="O1115" i="4" s="1"/>
  <c r="E1518" i="4"/>
  <c r="O1518" i="4" s="1"/>
  <c r="E1454" i="4"/>
  <c r="O1454" i="4" s="1"/>
  <c r="E1786" i="4"/>
  <c r="O1786" i="4" s="1"/>
  <c r="E1898" i="4"/>
  <c r="O1898" i="4" s="1"/>
  <c r="E2053" i="4"/>
  <c r="O2053" i="4" s="1"/>
  <c r="E735" i="4"/>
  <c r="O735" i="4" s="1"/>
  <c r="E1254" i="4"/>
  <c r="O1254" i="4" s="1"/>
  <c r="E1639" i="4"/>
  <c r="O1639" i="4" s="1"/>
  <c r="E1989" i="4"/>
  <c r="O1989" i="4" s="1"/>
  <c r="E2289" i="4"/>
  <c r="O2289" i="4" s="1"/>
  <c r="E413" i="4"/>
  <c r="O413" i="4" s="1"/>
  <c r="E1067" i="4"/>
  <c r="O1067" i="4" s="1"/>
  <c r="E1461" i="4"/>
  <c r="O1461" i="4" s="1"/>
  <c r="E1772" i="4"/>
  <c r="O1772" i="4" s="1"/>
  <c r="E2077" i="4"/>
  <c r="O2077" i="4" s="1"/>
  <c r="E2423" i="4"/>
  <c r="O2423" i="4" s="1"/>
  <c r="E2677" i="4"/>
  <c r="O2677" i="4" s="1"/>
  <c r="E334" i="4"/>
  <c r="O334" i="4" s="1"/>
  <c r="E2530" i="4"/>
  <c r="O2530" i="4" s="1"/>
  <c r="E452" i="4"/>
  <c r="O452" i="4" s="1"/>
  <c r="E1381" i="4"/>
  <c r="O1381" i="4" s="1"/>
  <c r="E285" i="4"/>
  <c r="O285" i="4" s="1"/>
  <c r="E257" i="4"/>
  <c r="O257" i="4" s="1"/>
  <c r="E75" i="4"/>
  <c r="O75" i="4" s="1"/>
  <c r="E605" i="4"/>
  <c r="O605" i="4" s="1"/>
  <c r="E1010" i="4"/>
  <c r="O1010" i="4" s="1"/>
  <c r="E189" i="4"/>
  <c r="O189" i="4" s="1"/>
  <c r="E708" i="4"/>
  <c r="O708" i="4" s="1"/>
  <c r="E1079" i="4"/>
  <c r="O1079" i="4" s="1"/>
  <c r="E1364" i="4"/>
  <c r="O1364" i="4" s="1"/>
  <c r="E533" i="4"/>
  <c r="O533" i="4" s="1"/>
  <c r="E964" i="4"/>
  <c r="O964" i="4" s="1"/>
  <c r="E1265" i="4"/>
  <c r="O1265" i="4" s="1"/>
  <c r="E465" i="4"/>
  <c r="O465" i="4" s="1"/>
  <c r="E918" i="4"/>
  <c r="O918" i="4" s="1"/>
  <c r="E1223" i="4"/>
  <c r="O1223" i="4" s="1"/>
  <c r="E316" i="4"/>
  <c r="O316" i="4" s="1"/>
  <c r="E810" i="4"/>
  <c r="O810" i="4" s="1"/>
  <c r="E1144" i="4"/>
  <c r="O1144" i="4" s="1"/>
  <c r="E510" i="4"/>
  <c r="O510" i="4" s="1"/>
  <c r="E1114" i="4"/>
  <c r="O1114" i="4" s="1"/>
  <c r="E1495" i="4"/>
  <c r="O1495" i="4" s="1"/>
  <c r="E1152" i="4"/>
  <c r="O1152" i="4" s="1"/>
  <c r="E1544" i="4"/>
  <c r="O1544" i="4" s="1"/>
  <c r="E1477" i="4"/>
  <c r="O1477" i="4" s="1"/>
  <c r="E1809" i="4"/>
  <c r="O1809" i="4" s="1"/>
  <c r="E1944" i="4"/>
  <c r="O1944" i="4" s="1"/>
  <c r="E2094" i="4"/>
  <c r="O2094" i="4" s="1"/>
  <c r="E786" i="4"/>
  <c r="O786" i="4" s="1"/>
  <c r="E1312" i="4"/>
  <c r="O1312" i="4" s="1"/>
  <c r="E1681" i="4"/>
  <c r="O1681" i="4" s="1"/>
  <c r="E2012" i="4"/>
  <c r="O2012" i="4" s="1"/>
  <c r="E2307" i="4"/>
  <c r="O2307" i="4" s="1"/>
  <c r="E154" i="4"/>
  <c r="O154" i="4" s="1"/>
  <c r="E268" i="4"/>
  <c r="O268" i="4" s="1"/>
  <c r="E77" i="4"/>
  <c r="O77" i="4" s="1"/>
  <c r="E608" i="4"/>
  <c r="O608" i="4" s="1"/>
  <c r="E534" i="4"/>
  <c r="O534" i="4" s="1"/>
  <c r="E965" i="4"/>
  <c r="O965" i="4" s="1"/>
  <c r="E394" i="4"/>
  <c r="O394" i="4" s="1"/>
  <c r="E870" i="4"/>
  <c r="O870" i="4" s="1"/>
  <c r="E1185" i="4"/>
  <c r="O1185" i="4" s="1"/>
  <c r="E614" i="4"/>
  <c r="O614" i="4" s="1"/>
  <c r="E1178" i="4"/>
  <c r="O1178" i="4" s="1"/>
  <c r="E1215" i="4"/>
  <c r="O1215" i="4" s="1"/>
  <c r="E1588" i="4"/>
  <c r="O1588" i="4" s="1"/>
  <c r="E782" i="4"/>
  <c r="O782" i="4" s="1"/>
  <c r="E1519" i="4"/>
  <c r="O1519" i="4" s="1"/>
  <c r="E1853" i="4"/>
  <c r="O1853" i="4" s="1"/>
  <c r="E1986" i="4"/>
  <c r="O1986" i="4" s="1"/>
  <c r="E2134" i="4"/>
  <c r="O2134" i="4" s="1"/>
  <c r="E105" i="4"/>
  <c r="O105" i="4" s="1"/>
  <c r="E875" i="4"/>
  <c r="O875" i="4" s="1"/>
  <c r="E1365" i="4"/>
  <c r="O1365" i="4" s="1"/>
  <c r="E1745" i="4"/>
  <c r="O1745" i="4" s="1"/>
  <c r="E2055" i="4"/>
  <c r="O2055" i="4" s="1"/>
  <c r="E2345" i="4"/>
  <c r="O2345" i="4" s="1"/>
  <c r="E582" i="4"/>
  <c r="O582" i="4" s="1"/>
  <c r="E1167" i="4"/>
  <c r="O1167" i="4" s="1"/>
  <c r="E1529" i="4"/>
  <c r="O1529" i="4" s="1"/>
  <c r="E1837" i="4"/>
  <c r="O1837" i="4" s="1"/>
  <c r="E2136" i="4"/>
  <c r="O2136" i="4" s="1"/>
  <c r="E2480" i="4"/>
  <c r="O2480" i="4" s="1"/>
  <c r="E2730" i="4"/>
  <c r="O2730" i="4" s="1"/>
  <c r="E511" i="4"/>
  <c r="O511" i="4" s="1"/>
  <c r="E2075" i="4"/>
  <c r="O2075" i="4" s="1"/>
  <c r="E616" i="4"/>
  <c r="O616" i="4" s="1"/>
  <c r="E453" i="4"/>
  <c r="O453" i="4" s="1"/>
  <c r="E231" i="4"/>
  <c r="O231" i="4" s="1"/>
  <c r="E737" i="4"/>
  <c r="O737" i="4" s="1"/>
  <c r="E1097" i="4"/>
  <c r="O1097" i="4" s="1"/>
  <c r="E352" i="4"/>
  <c r="O352" i="4" s="1"/>
  <c r="E831" i="4"/>
  <c r="O831" i="4" s="1"/>
  <c r="E1160" i="4"/>
  <c r="O1160" i="4" s="1"/>
  <c r="E156" i="4"/>
  <c r="O156" i="4" s="1"/>
  <c r="E678" i="4"/>
  <c r="O678" i="4" s="1"/>
  <c r="E1058" i="4"/>
  <c r="O1058" i="4" s="1"/>
  <c r="E78" i="4"/>
  <c r="O78" i="4" s="1"/>
  <c r="E609" i="4"/>
  <c r="O609" i="4" s="1"/>
  <c r="E1018" i="4"/>
  <c r="O1018" i="4" s="1"/>
  <c r="E1307" i="4"/>
  <c r="O1307" i="4" s="1"/>
  <c r="E466" i="4"/>
  <c r="O466" i="4" s="1"/>
  <c r="E919" i="4"/>
  <c r="O919" i="4" s="1"/>
  <c r="E1224" i="4"/>
  <c r="O1224" i="4" s="1"/>
  <c r="E720" i="4"/>
  <c r="O720" i="4" s="1"/>
  <c r="E1249" i="4"/>
  <c r="O1249" i="4" s="1"/>
  <c r="E1584" i="4"/>
  <c r="O1584" i="4" s="1"/>
  <c r="E1276" i="4"/>
  <c r="O1276" i="4" s="1"/>
  <c r="E1629" i="4"/>
  <c r="O1629" i="4" s="1"/>
  <c r="E1153" i="4"/>
  <c r="O1153" i="4" s="1"/>
  <c r="E1565" i="4"/>
  <c r="O1565" i="4" s="1"/>
  <c r="E1897" i="4"/>
  <c r="O1897" i="4" s="1"/>
  <c r="E1657" i="4"/>
  <c r="O1657" i="4" s="1"/>
  <c r="E2031" i="4"/>
  <c r="O2031" i="4" s="1"/>
  <c r="E2176" i="4"/>
  <c r="O2176" i="4" s="1"/>
  <c r="E225" i="4"/>
  <c r="O225" i="4" s="1"/>
  <c r="E956" i="4"/>
  <c r="O956" i="4" s="1"/>
  <c r="E1412" i="4"/>
  <c r="O1412" i="4" s="1"/>
  <c r="E1791" i="4"/>
  <c r="O1791" i="4" s="1"/>
  <c r="E2095" i="4"/>
  <c r="O2095" i="4" s="1"/>
  <c r="E2384" i="4"/>
  <c r="O2384" i="4" s="1"/>
  <c r="E691" i="4"/>
  <c r="O691" i="4" s="1"/>
  <c r="E1230" i="4"/>
  <c r="O1230" i="4" s="1"/>
  <c r="E1573" i="4"/>
  <c r="O1573" i="4" s="1"/>
  <c r="E1881" i="4"/>
  <c r="O1881" i="4" s="1"/>
  <c r="E2178" i="4"/>
  <c r="O2178" i="4" s="1"/>
  <c r="E2516" i="4"/>
  <c r="O2516" i="4" s="1"/>
  <c r="E2765" i="4"/>
  <c r="O2765" i="4" s="1"/>
  <c r="E663" i="4"/>
  <c r="O663" i="4" s="1"/>
  <c r="E1659" i="4"/>
  <c r="O1659" i="4" s="1"/>
  <c r="E726" i="4"/>
  <c r="O726" i="4" s="1"/>
  <c r="E2849" i="4"/>
  <c r="O2849" i="4" s="1"/>
  <c r="E562" i="4"/>
  <c r="O562" i="4" s="1"/>
  <c r="E719" i="4"/>
  <c r="O719" i="4" s="1"/>
  <c r="E267" i="4"/>
  <c r="O267" i="4" s="1"/>
  <c r="E772" i="4"/>
  <c r="O772" i="4" s="1"/>
  <c r="E1116" i="4"/>
  <c r="O1116" i="4" s="1"/>
  <c r="E386" i="4"/>
  <c r="O386" i="4" s="1"/>
  <c r="E859" i="4"/>
  <c r="O859" i="4" s="1"/>
  <c r="E1182" i="4"/>
  <c r="O1182" i="4" s="1"/>
  <c r="E190" i="4"/>
  <c r="O190" i="4" s="1"/>
  <c r="E709" i="4"/>
  <c r="O709" i="4" s="1"/>
  <c r="E1080" i="4"/>
  <c r="O1080" i="4" s="1"/>
  <c r="E112" i="4"/>
  <c r="O112" i="4" s="1"/>
  <c r="E643" i="4"/>
  <c r="O643" i="4" s="1"/>
  <c r="E1040" i="4"/>
  <c r="O1040" i="4" s="1"/>
  <c r="E1326" i="4"/>
  <c r="O1326" i="4" s="1"/>
  <c r="E508" i="4"/>
  <c r="O508" i="4" s="1"/>
  <c r="E945" i="4"/>
  <c r="O945" i="4" s="1"/>
  <c r="E1248" i="4"/>
  <c r="O1248" i="4" s="1"/>
  <c r="E765" i="4"/>
  <c r="O765" i="4" s="1"/>
  <c r="E1275" i="4"/>
  <c r="O1275" i="4" s="1"/>
  <c r="E1607" i="4"/>
  <c r="O1607" i="4" s="1"/>
  <c r="E1308" i="4"/>
  <c r="O1308" i="4" s="1"/>
  <c r="E1653" i="4"/>
  <c r="O1653" i="4" s="1"/>
  <c r="E1216" i="4"/>
  <c r="O1216" i="4" s="1"/>
  <c r="E1589" i="4"/>
  <c r="O1589" i="4" s="1"/>
  <c r="E1917" i="4"/>
  <c r="O1917" i="4" s="1"/>
  <c r="E1678" i="4"/>
  <c r="O1678" i="4" s="1"/>
  <c r="E2052" i="4"/>
  <c r="O2052" i="4" s="1"/>
  <c r="E2213" i="4"/>
  <c r="O2213" i="4" s="1"/>
  <c r="E287" i="4"/>
  <c r="O287" i="4" s="1"/>
  <c r="E997" i="4"/>
  <c r="O997" i="4" s="1"/>
  <c r="E1434" i="4"/>
  <c r="O1434" i="4" s="1"/>
  <c r="E1815" i="4"/>
  <c r="O1815" i="4" s="1"/>
  <c r="E2116" i="4"/>
  <c r="O2116" i="4" s="1"/>
  <c r="E2403" i="4"/>
  <c r="O2403" i="4" s="1"/>
  <c r="E736" i="4"/>
  <c r="O736" i="4" s="1"/>
  <c r="E1257" i="4"/>
  <c r="O1257" i="4" s="1"/>
  <c r="E1593" i="4"/>
  <c r="O1593" i="4" s="1"/>
  <c r="E1905" i="4"/>
  <c r="O1905" i="4" s="1"/>
  <c r="E2196" i="4"/>
  <c r="O2196" i="4" s="1"/>
  <c r="E2535" i="4"/>
  <c r="O2535" i="4" s="1"/>
  <c r="E2782" i="4"/>
  <c r="O2782" i="4" s="1"/>
  <c r="E725" i="4"/>
  <c r="O725" i="4" s="1"/>
  <c r="E2764" i="4"/>
  <c r="O2764" i="4" s="1"/>
  <c r="E825" i="4"/>
  <c r="O825" i="4" s="1"/>
  <c r="E1945" i="4"/>
  <c r="O1945" i="4" s="1"/>
  <c r="E621" i="4"/>
  <c r="O621" i="4" s="1"/>
  <c r="E1773" i="4"/>
  <c r="O1773" i="4" s="1"/>
  <c r="E706" i="4"/>
  <c r="O706" i="4" s="1"/>
  <c r="E2334" i="4"/>
  <c r="O2334" i="4" s="1"/>
  <c r="E2648" i="4"/>
  <c r="O2648" i="4" s="1"/>
  <c r="E1594" i="4"/>
  <c r="O1594" i="4" s="1"/>
  <c r="E428" i="4"/>
  <c r="O428" i="4" s="1"/>
  <c r="E1200" i="4"/>
  <c r="O1200" i="4" s="1"/>
  <c r="E1749" i="4"/>
  <c r="O1749" i="4" s="1"/>
  <c r="E2260" i="4"/>
  <c r="O2260" i="4" s="1"/>
  <c r="E2737" i="4"/>
  <c r="O2737" i="4" s="1"/>
  <c r="E532" i="4"/>
  <c r="O532" i="4" s="1"/>
  <c r="E1262" i="4"/>
  <c r="O1262" i="4" s="1"/>
  <c r="E1807" i="4"/>
  <c r="O1807" i="4" s="1"/>
  <c r="E353" i="4"/>
  <c r="O353" i="4" s="1"/>
  <c r="E1161" i="4"/>
  <c r="O1161" i="4" s="1"/>
  <c r="E780" i="4"/>
  <c r="O780" i="4" s="1"/>
  <c r="E125" i="4"/>
  <c r="O125" i="4" s="1"/>
  <c r="E1041" i="4"/>
  <c r="O1041" i="4" s="1"/>
  <c r="E946" i="4"/>
  <c r="O946" i="4" s="1"/>
  <c r="E1696" i="4"/>
  <c r="O1696" i="4" s="1"/>
  <c r="E2283" i="4"/>
  <c r="O2283" i="4" s="1"/>
  <c r="E2793" i="4"/>
  <c r="O2793" i="4" s="1"/>
  <c r="E1430" i="4"/>
  <c r="O1430" i="4" s="1"/>
  <c r="E2070" i="4"/>
  <c r="O2070" i="4" s="1"/>
  <c r="E2618" i="4"/>
  <c r="O2618" i="4" s="1"/>
  <c r="E1336" i="4"/>
  <c r="O1336" i="4" s="1"/>
  <c r="E2006" i="4"/>
  <c r="O2006" i="4" s="1"/>
  <c r="E2585" i="4"/>
  <c r="O2585" i="4" s="1"/>
  <c r="E1789" i="4"/>
  <c r="O1789" i="4" s="1"/>
  <c r="E2419" i="4"/>
  <c r="O2419" i="4" s="1"/>
  <c r="E1877" i="4"/>
  <c r="O1877" i="4" s="1"/>
  <c r="E2570" i="4"/>
  <c r="O2570" i="4" s="1"/>
  <c r="E516" i="4"/>
  <c r="O516" i="4" s="1"/>
  <c r="E1528" i="4"/>
  <c r="O1528" i="4" s="1"/>
  <c r="E2195" i="4"/>
  <c r="O2195" i="4" s="1"/>
  <c r="E2746" i="4"/>
  <c r="O2746" i="4" s="1"/>
  <c r="E876" i="4"/>
  <c r="O876" i="4" s="1"/>
  <c r="E1614" i="4"/>
  <c r="O1614" i="4" s="1"/>
  <c r="E2117" i="4"/>
  <c r="O2117" i="4" s="1"/>
  <c r="E2626" i="4"/>
  <c r="O2626" i="4" s="1"/>
  <c r="E1024" i="4"/>
  <c r="O1024" i="4" s="1"/>
  <c r="E872" i="4"/>
  <c r="O872" i="4" s="1"/>
  <c r="E405" i="4"/>
  <c r="O405" i="4" s="1"/>
  <c r="E1188" i="4"/>
  <c r="O1188" i="4" s="1"/>
  <c r="E1546" i="4"/>
  <c r="O1546" i="4" s="1"/>
  <c r="E217" i="4"/>
  <c r="O217" i="4" s="1"/>
  <c r="E953" i="4"/>
  <c r="O953" i="4" s="1"/>
  <c r="E1388" i="4"/>
  <c r="O1388" i="4" s="1"/>
  <c r="E1702" i="4"/>
  <c r="O1702" i="4" s="1"/>
  <c r="E1571" i="4"/>
  <c r="O1571" i="4" s="1"/>
  <c r="E1198" i="4"/>
  <c r="O1198" i="4" s="1"/>
  <c r="E1860" i="4"/>
  <c r="O1860" i="4" s="1"/>
  <c r="E2410" i="4"/>
  <c r="O2410" i="4" s="1"/>
  <c r="E2905" i="4"/>
  <c r="O2905" i="4" s="1"/>
  <c r="E1072" i="4"/>
  <c r="O1072" i="4" s="1"/>
  <c r="E1775" i="4"/>
  <c r="O1775" i="4" s="1"/>
  <c r="E2349" i="4"/>
  <c r="O2349" i="4" s="1"/>
  <c r="E2841" i="4"/>
  <c r="O2841" i="4" s="1"/>
  <c r="E1073" i="4"/>
  <c r="O1073" i="4" s="1"/>
  <c r="E1776" i="4"/>
  <c r="O1776" i="4" s="1"/>
  <c r="E2350" i="4"/>
  <c r="O2350" i="4" s="1"/>
  <c r="E2874" i="4"/>
  <c r="O2874" i="4" s="1"/>
  <c r="E1269" i="4"/>
  <c r="O1269" i="4" s="1"/>
  <c r="E1954" i="4"/>
  <c r="O1954" i="4" s="1"/>
  <c r="E2536" i="4"/>
  <c r="O2536" i="4" s="1"/>
  <c r="E1146" i="4"/>
  <c r="O1146" i="4" s="1"/>
  <c r="E1913" i="4"/>
  <c r="O1913" i="4" s="1"/>
  <c r="E2500" i="4"/>
  <c r="O2500" i="4" s="1"/>
  <c r="E332" i="4"/>
  <c r="O332" i="4" s="1"/>
  <c r="E1427" i="4"/>
  <c r="O1427" i="4" s="1"/>
  <c r="E2088" i="4"/>
  <c r="O2088" i="4" s="1"/>
  <c r="E2716" i="4"/>
  <c r="O2716" i="4" s="1"/>
  <c r="E877" i="4"/>
  <c r="O877" i="4" s="1"/>
  <c r="E1661" i="4"/>
  <c r="O1661" i="4" s="1"/>
  <c r="E2255" i="4"/>
  <c r="O2255" i="4" s="1"/>
  <c r="E2784" i="4"/>
  <c r="O2784" i="4" s="1"/>
  <c r="E2645" i="4"/>
  <c r="O2645" i="4" s="1"/>
  <c r="E1840" i="4"/>
  <c r="O1840" i="4" s="1"/>
  <c r="E2806" i="4"/>
  <c r="O2806" i="4" s="1"/>
  <c r="E1292" i="4"/>
  <c r="O1292" i="4" s="1"/>
  <c r="E2301" i="4"/>
  <c r="O2301" i="4" s="1"/>
  <c r="E844" i="4"/>
  <c r="O844" i="4" s="1"/>
  <c r="E2224" i="4"/>
  <c r="O2224" i="4" s="1"/>
  <c r="E138" i="4"/>
  <c r="O138" i="4" s="1"/>
  <c r="E901" i="4"/>
  <c r="O901" i="4" s="1"/>
  <c r="E2404" i="4"/>
  <c r="O2404" i="4" s="1"/>
  <c r="E1841" i="4"/>
  <c r="O1841" i="4" s="1"/>
  <c r="E1398" i="4"/>
  <c r="O1398" i="4" s="1"/>
  <c r="E1397" i="4"/>
  <c r="O1397" i="4" s="1"/>
  <c r="E2630" i="4"/>
  <c r="O2630" i="4" s="1"/>
  <c r="E637" i="4"/>
  <c r="O637" i="4" s="1"/>
  <c r="E1323" i="4"/>
  <c r="O1323" i="4" s="1"/>
  <c r="E1864" i="4"/>
  <c r="O1864" i="4" s="1"/>
  <c r="E2365" i="4"/>
  <c r="O2365" i="4" s="1"/>
  <c r="E2835" i="4"/>
  <c r="O2835" i="4" s="1"/>
  <c r="E738" i="4"/>
  <c r="O738" i="4" s="1"/>
  <c r="E1383" i="4"/>
  <c r="O1383" i="4" s="1"/>
  <c r="E1921" i="4"/>
  <c r="O1921" i="4" s="1"/>
  <c r="E566" i="4"/>
  <c r="O566" i="4" s="1"/>
  <c r="E1284" i="4"/>
  <c r="O1284" i="4" s="1"/>
  <c r="E943" i="4"/>
  <c r="O943" i="4" s="1"/>
  <c r="E356" i="4"/>
  <c r="O356" i="4" s="1"/>
  <c r="E1164" i="4"/>
  <c r="O1164" i="4" s="1"/>
  <c r="E1149" i="4"/>
  <c r="O1149" i="4" s="1"/>
  <c r="E1827" i="4"/>
  <c r="O1827" i="4" s="1"/>
  <c r="E2395" i="4"/>
  <c r="O2395" i="4" s="1"/>
  <c r="E2897" i="4"/>
  <c r="O2897" i="4" s="1"/>
  <c r="E1564" i="4"/>
  <c r="O1564" i="4" s="1"/>
  <c r="E2189" i="4"/>
  <c r="O2189" i="4" s="1"/>
  <c r="E2724" i="4"/>
  <c r="O2724" i="4" s="1"/>
  <c r="E1499" i="4"/>
  <c r="O1499" i="4" s="1"/>
  <c r="E2132" i="4"/>
  <c r="O2132" i="4" s="1"/>
  <c r="E2690" i="4"/>
  <c r="O2690" i="4" s="1"/>
  <c r="E1966" i="4"/>
  <c r="O1966" i="4" s="1"/>
  <c r="E2550" i="4"/>
  <c r="O2550" i="4" s="1"/>
  <c r="E2113" i="4"/>
  <c r="O2113" i="4" s="1"/>
  <c r="E2710" i="4"/>
  <c r="O2710" i="4" s="1"/>
  <c r="E829" i="4"/>
  <c r="O829" i="4" s="1"/>
  <c r="E1725" i="4"/>
  <c r="O1725" i="4" s="1"/>
  <c r="E2327" i="4"/>
  <c r="O2327" i="4" s="1"/>
  <c r="E2886" i="4"/>
  <c r="O2886" i="4" s="1"/>
  <c r="E958" i="4"/>
  <c r="O958" i="4" s="1"/>
  <c r="E1660" i="4"/>
  <c r="O1660" i="4" s="1"/>
  <c r="E2215" i="4"/>
  <c r="O2215" i="4" s="1"/>
  <c r="E2713" i="4"/>
  <c r="O2713" i="4" s="1"/>
  <c r="E1872" i="4"/>
  <c r="O1872" i="4" s="1"/>
  <c r="E948" i="4"/>
  <c r="O948" i="4" s="1"/>
  <c r="E687" i="4"/>
  <c r="O687" i="4" s="1"/>
  <c r="E1252" i="4"/>
  <c r="O1252" i="4" s="1"/>
  <c r="E1611" i="4"/>
  <c r="O1611" i="4" s="1"/>
  <c r="E337" i="4"/>
  <c r="O337" i="4" s="1"/>
  <c r="E1027" i="4"/>
  <c r="O1027" i="4" s="1"/>
  <c r="E1433" i="4"/>
  <c r="O1433" i="4" s="1"/>
  <c r="E1744" i="4"/>
  <c r="O1744" i="4" s="1"/>
  <c r="E58" i="4"/>
  <c r="O58" i="4" s="1"/>
  <c r="E1320" i="4"/>
  <c r="O1320" i="4" s="1"/>
  <c r="E1951" i="4"/>
  <c r="O1951" i="4" s="1"/>
  <c r="E2485" i="4"/>
  <c r="O2485" i="4" s="1"/>
  <c r="E2962" i="4"/>
  <c r="O2962" i="4" s="1"/>
  <c r="E1199" i="4"/>
  <c r="O1199" i="4" s="1"/>
  <c r="E1866" i="4"/>
  <c r="O1866" i="4" s="1"/>
  <c r="E2411" i="4"/>
  <c r="O2411" i="4" s="1"/>
  <c r="E2906" i="4"/>
  <c r="O2906" i="4" s="1"/>
  <c r="E1206" i="4"/>
  <c r="O1206" i="4" s="1"/>
  <c r="E1867" i="4"/>
  <c r="O1867" i="4" s="1"/>
  <c r="E2412" i="4"/>
  <c r="O2412" i="4" s="1"/>
  <c r="E2940" i="4"/>
  <c r="O2940" i="4" s="1"/>
  <c r="E1374" i="4"/>
  <c r="O1374" i="4" s="1"/>
  <c r="E2043" i="4"/>
  <c r="O2043" i="4" s="1"/>
  <c r="E2610" i="4"/>
  <c r="O2610" i="4" s="1"/>
  <c r="E1272" i="4"/>
  <c r="O1272" i="4" s="1"/>
  <c r="E2001" i="4"/>
  <c r="O2001" i="4" s="1"/>
  <c r="E2611" i="4"/>
  <c r="O2611" i="4" s="1"/>
  <c r="E557" i="4"/>
  <c r="O557" i="4" s="1"/>
  <c r="E1516" i="4"/>
  <c r="O1516" i="4" s="1"/>
  <c r="E2206" i="4"/>
  <c r="O2206" i="4" s="1"/>
  <c r="E2787" i="4"/>
  <c r="O2787" i="4" s="1"/>
  <c r="E1032" i="4"/>
  <c r="O1032" i="4" s="1"/>
  <c r="E1752" i="4"/>
  <c r="O1752" i="4" s="1"/>
  <c r="E2564" i="4"/>
  <c r="O2564" i="4" s="1"/>
  <c r="E2976" i="4"/>
  <c r="O2976" i="4" s="1"/>
  <c r="E2870" i="4"/>
  <c r="O2870" i="4" s="1"/>
  <c r="E1664" i="4"/>
  <c r="O1664" i="4" s="1"/>
  <c r="E2628" i="4"/>
  <c r="O2628" i="4" s="1"/>
  <c r="E883" i="4"/>
  <c r="O883" i="4" s="1"/>
  <c r="E2161" i="4"/>
  <c r="O2161" i="4" s="1"/>
  <c r="E416" i="4"/>
  <c r="O416" i="4" s="1"/>
  <c r="E1982" i="4"/>
  <c r="O1982" i="4" s="1"/>
  <c r="E2912" i="4"/>
  <c r="O2912" i="4" s="1"/>
  <c r="E2757" i="4"/>
  <c r="O2757" i="4" s="1"/>
  <c r="E2021" i="4"/>
  <c r="O2021" i="4" s="1"/>
  <c r="E2925" i="4"/>
  <c r="O2925" i="4" s="1"/>
  <c r="E529" i="4"/>
  <c r="O529" i="4" s="1"/>
  <c r="E492" i="4"/>
  <c r="O492" i="4" s="1"/>
  <c r="E2328" i="4"/>
  <c r="O2328" i="4" s="1"/>
  <c r="E707" i="4"/>
  <c r="O707" i="4" s="1"/>
  <c r="E1363" i="4"/>
  <c r="O1363" i="4" s="1"/>
  <c r="E1900" i="4"/>
  <c r="O1900" i="4" s="1"/>
  <c r="E2400" i="4"/>
  <c r="O2400" i="4" s="1"/>
  <c r="E2867" i="4"/>
  <c r="O2867" i="4" s="1"/>
  <c r="E802" i="4"/>
  <c r="O802" i="4" s="1"/>
  <c r="E1426" i="4"/>
  <c r="O1426" i="4" s="1"/>
  <c r="E1957" i="4"/>
  <c r="O1957" i="4" s="1"/>
  <c r="E642" i="4"/>
  <c r="O642" i="4" s="1"/>
  <c r="E40" i="4"/>
  <c r="O40" i="4" s="1"/>
  <c r="E991" i="4"/>
  <c r="O991" i="4" s="1"/>
  <c r="E434" i="4"/>
  <c r="O434" i="4" s="1"/>
  <c r="E1205" i="4"/>
  <c r="O1205" i="4" s="1"/>
  <c r="E1214" i="4"/>
  <c r="O1214" i="4" s="1"/>
  <c r="E1871" i="4"/>
  <c r="O1871" i="4" s="1"/>
  <c r="E2433" i="4"/>
  <c r="O2433" i="4" s="1"/>
  <c r="E2933" i="4"/>
  <c r="O2933" i="4" s="1"/>
  <c r="E1608" i="4"/>
  <c r="O1608" i="4" s="1"/>
  <c r="E2228" i="4"/>
  <c r="O2228" i="4" s="1"/>
  <c r="E2759" i="4"/>
  <c r="O2759" i="4" s="1"/>
  <c r="E1545" i="4"/>
  <c r="O1545" i="4" s="1"/>
  <c r="E2172" i="4"/>
  <c r="O2172" i="4" s="1"/>
  <c r="E2725" i="4"/>
  <c r="O2725" i="4" s="1"/>
  <c r="E2010" i="4"/>
  <c r="O2010" i="4" s="1"/>
  <c r="E2586" i="4"/>
  <c r="O2586" i="4" s="1"/>
  <c r="E2154" i="4"/>
  <c r="O2154" i="4" s="1"/>
  <c r="E2745" i="4"/>
  <c r="O2745" i="4" s="1"/>
  <c r="E920" i="4"/>
  <c r="O920" i="4" s="1"/>
  <c r="E1771" i="4"/>
  <c r="O1771" i="4" s="1"/>
  <c r="E2363" i="4"/>
  <c r="O2363" i="4" s="1"/>
  <c r="E2921" i="4"/>
  <c r="O2921" i="4" s="1"/>
  <c r="E1096" i="4"/>
  <c r="O1096" i="4" s="1"/>
  <c r="E1682" i="4"/>
  <c r="O1682" i="4" s="1"/>
  <c r="E2233" i="4"/>
  <c r="O2233" i="4" s="1"/>
  <c r="E2747" i="4"/>
  <c r="O2747" i="4" s="1"/>
  <c r="E1854" i="4"/>
  <c r="O1854" i="4" s="1"/>
  <c r="E982" i="4"/>
  <c r="O982" i="4" s="1"/>
  <c r="E732" i="4"/>
  <c r="O732" i="4" s="1"/>
  <c r="E1278" i="4"/>
  <c r="O1278" i="4" s="1"/>
  <c r="E1631" i="4"/>
  <c r="O1631" i="4" s="1"/>
  <c r="E410" i="4"/>
  <c r="O410" i="4" s="1"/>
  <c r="E1065" i="4"/>
  <c r="O1065" i="4" s="1"/>
  <c r="E1459" i="4"/>
  <c r="O1459" i="4" s="1"/>
  <c r="E1767" i="4"/>
  <c r="O1767" i="4" s="1"/>
  <c r="E178" i="4"/>
  <c r="O178" i="4" s="1"/>
  <c r="E1370" i="4"/>
  <c r="O1370" i="4" s="1"/>
  <c r="E1995" i="4"/>
  <c r="O1995" i="4" s="1"/>
  <c r="E2524" i="4"/>
  <c r="O2524" i="4" s="1"/>
  <c r="E2127" i="4"/>
  <c r="O2127" i="4" s="1"/>
  <c r="E1267" i="4"/>
  <c r="O1267" i="4" s="1"/>
  <c r="E1908" i="4"/>
  <c r="O1908" i="4" s="1"/>
  <c r="E2449" i="4"/>
  <c r="O2449" i="4" s="1"/>
  <c r="E2930" i="4"/>
  <c r="O2930" i="4" s="1"/>
  <c r="E1268" i="4"/>
  <c r="O1268" i="4" s="1"/>
  <c r="E1909" i="4"/>
  <c r="O1909" i="4" s="1"/>
  <c r="E2451" i="4"/>
  <c r="O2451" i="4" s="1"/>
  <c r="E2965" i="4"/>
  <c r="O2965" i="4" s="1"/>
  <c r="E1423" i="4"/>
  <c r="O1423" i="4" s="1"/>
  <c r="E2082" i="4"/>
  <c r="O2082" i="4" s="1"/>
  <c r="E2644" i="4"/>
  <c r="O2644" i="4" s="1"/>
  <c r="E1375" i="4"/>
  <c r="O1375" i="4" s="1"/>
  <c r="E2045" i="4"/>
  <c r="O2045" i="4" s="1"/>
  <c r="E2680" i="4"/>
  <c r="O2680" i="4" s="1"/>
  <c r="E661" i="4"/>
  <c r="O661" i="4" s="1"/>
  <c r="E1562" i="4"/>
  <c r="O1562" i="4" s="1"/>
  <c r="E2244" i="4"/>
  <c r="O2244" i="4" s="1"/>
  <c r="E2822" i="4"/>
  <c r="O2822" i="4" s="1"/>
  <c r="E1102" i="4"/>
  <c r="O1102" i="4" s="1"/>
  <c r="E1794" i="4"/>
  <c r="O1794" i="4" s="1"/>
  <c r="E2966" i="4"/>
  <c r="O2966" i="4" s="1"/>
  <c r="E62" i="4"/>
  <c r="O62" i="4" s="1"/>
  <c r="E2823" i="4"/>
  <c r="O2823" i="4" s="1"/>
  <c r="E1576" i="4"/>
  <c r="O1576" i="4" s="1"/>
  <c r="E2503" i="4"/>
  <c r="O2503" i="4" s="1"/>
  <c r="E693" i="4"/>
  <c r="O693" i="4" s="1"/>
  <c r="E2078" i="4"/>
  <c r="O2078" i="4" s="1"/>
  <c r="E176" i="4"/>
  <c r="O176" i="4" s="1"/>
  <c r="E1892" i="4"/>
  <c r="O1892" i="4" s="1"/>
  <c r="E2857" i="4"/>
  <c r="O2857" i="4" s="1"/>
  <c r="E2022" i="4"/>
  <c r="O2022" i="4" s="1"/>
  <c r="E898" i="4"/>
  <c r="O898" i="4" s="1"/>
  <c r="E2020" i="4"/>
  <c r="O2020" i="4" s="1"/>
  <c r="E1935" i="4"/>
  <c r="O1935" i="4" s="1"/>
  <c r="E2767" i="4"/>
  <c r="O2767" i="4" s="1"/>
  <c r="E1319" i="4"/>
  <c r="O1319" i="4" s="1"/>
  <c r="E830" i="4"/>
  <c r="O830" i="4" s="1"/>
  <c r="E1445" i="4"/>
  <c r="O1445" i="4" s="1"/>
  <c r="E1977" i="4"/>
  <c r="O1977" i="4" s="1"/>
  <c r="E2470" i="4"/>
  <c r="O2470" i="4" s="1"/>
  <c r="E2932" i="4"/>
  <c r="O2932" i="4" s="1"/>
  <c r="E916" i="4"/>
  <c r="O916" i="4" s="1"/>
  <c r="E1503" i="4"/>
  <c r="O1503" i="4" s="1"/>
  <c r="E2034" i="4"/>
  <c r="O2034" i="4" s="1"/>
  <c r="E779" i="4"/>
  <c r="O779" i="4" s="1"/>
  <c r="E202" i="4"/>
  <c r="O202" i="4" s="1"/>
  <c r="E1081" i="4"/>
  <c r="O1081" i="4" s="1"/>
  <c r="E578" i="4"/>
  <c r="O578" i="4" s="1"/>
  <c r="E88" i="4"/>
  <c r="O88" i="4" s="1"/>
  <c r="E1329" i="4"/>
  <c r="O1329" i="4" s="1"/>
  <c r="E1962" i="4"/>
  <c r="O1962" i="4" s="1"/>
  <c r="E2509" i="4"/>
  <c r="O2509" i="4" s="1"/>
  <c r="E871" i="4"/>
  <c r="O871" i="4" s="1"/>
  <c r="E1697" i="4"/>
  <c r="O1697" i="4" s="1"/>
  <c r="E2303" i="4"/>
  <c r="O2303" i="4" s="1"/>
  <c r="E2828" i="4"/>
  <c r="O2828" i="4" s="1"/>
  <c r="E1630" i="4"/>
  <c r="O1630" i="4" s="1"/>
  <c r="E2247" i="4"/>
  <c r="O2247" i="4" s="1"/>
  <c r="E2795" i="4"/>
  <c r="O2795" i="4" s="1"/>
  <c r="E2093" i="4"/>
  <c r="O2093" i="4" s="1"/>
  <c r="E2674" i="4"/>
  <c r="O2674" i="4" s="1"/>
  <c r="E2249" i="4"/>
  <c r="O2249" i="4" s="1"/>
  <c r="E2814" i="4"/>
  <c r="O2814" i="4" s="1"/>
  <c r="E1066" i="4"/>
  <c r="O1066" i="4" s="1"/>
  <c r="E1856" i="4"/>
  <c r="O1856" i="4" s="1"/>
  <c r="E2440" i="4"/>
  <c r="O2440" i="4" s="1"/>
  <c r="E56" i="4"/>
  <c r="O56" i="4" s="1"/>
  <c r="E1194" i="4"/>
  <c r="O1194" i="4" s="1"/>
  <c r="E1793" i="4"/>
  <c r="O1793" i="4" s="1"/>
  <c r="E2272" i="4"/>
  <c r="O2272" i="4" s="1"/>
  <c r="E2817" i="4"/>
  <c r="O2817" i="4" s="1"/>
  <c r="E2692" i="4"/>
  <c r="O2692" i="4" s="1"/>
  <c r="E1720" i="4"/>
  <c r="O1720" i="4" s="1"/>
  <c r="E827" i="4"/>
  <c r="O827" i="4" s="1"/>
  <c r="E1337" i="4"/>
  <c r="O1337" i="4" s="1"/>
  <c r="E1922" i="4"/>
  <c r="O1922" i="4" s="1"/>
  <c r="E515" i="4"/>
  <c r="O515" i="4" s="1"/>
  <c r="E1128" i="4"/>
  <c r="O1128" i="4" s="1"/>
  <c r="E1501" i="4"/>
  <c r="O1501" i="4" s="1"/>
  <c r="E1811" i="4"/>
  <c r="O1811" i="4" s="1"/>
  <c r="E417" i="4"/>
  <c r="O417" i="4" s="1"/>
  <c r="E1463" i="4"/>
  <c r="O1463" i="4" s="1"/>
  <c r="E2079" i="4"/>
  <c r="O2079" i="4" s="1"/>
  <c r="E2597" i="4"/>
  <c r="O2597" i="4" s="1"/>
  <c r="E183" i="4"/>
  <c r="O183" i="4" s="1"/>
  <c r="E1371" i="4"/>
  <c r="O1371" i="4" s="1"/>
  <c r="E1998" i="4"/>
  <c r="O1998" i="4" s="1"/>
  <c r="E2525" i="4"/>
  <c r="O2525" i="4" s="1"/>
  <c r="E60" i="4"/>
  <c r="O60" i="4" s="1"/>
  <c r="E1373" i="4"/>
  <c r="O1373" i="4" s="1"/>
  <c r="E1999" i="4"/>
  <c r="O1999" i="4" s="1"/>
  <c r="E2526" i="4"/>
  <c r="O2526" i="4" s="1"/>
  <c r="E436" i="4"/>
  <c r="O436" i="4" s="1"/>
  <c r="E1558" i="4"/>
  <c r="O1558" i="4" s="1"/>
  <c r="E2165" i="4"/>
  <c r="O2165" i="4" s="1"/>
  <c r="E2714" i="4"/>
  <c r="O2714" i="4" s="1"/>
  <c r="E1471" i="4"/>
  <c r="O1471" i="4" s="1"/>
  <c r="E2126" i="4"/>
  <c r="O2126" i="4" s="1"/>
  <c r="E2750" i="4"/>
  <c r="O2750" i="4" s="1"/>
  <c r="E856" i="4"/>
  <c r="O856" i="4" s="1"/>
  <c r="E1648" i="4"/>
  <c r="O1648" i="4" s="1"/>
  <c r="E2318" i="4"/>
  <c r="O2318" i="4" s="1"/>
  <c r="E2879" i="4"/>
  <c r="O2879" i="4" s="1"/>
  <c r="E1231" i="4"/>
  <c r="O1231" i="4" s="1"/>
  <c r="E1884" i="4"/>
  <c r="O1884" i="4" s="1"/>
  <c r="E2538" i="4"/>
  <c r="O2538" i="4" s="1"/>
  <c r="E329" i="4"/>
  <c r="O329" i="4" s="1"/>
  <c r="E2697" i="4"/>
  <c r="O2697" i="4" s="1"/>
  <c r="E1395" i="4"/>
  <c r="O1395" i="4" s="1"/>
  <c r="E2256" i="4"/>
  <c r="O2256" i="4" s="1"/>
  <c r="E240" i="4"/>
  <c r="O240" i="4" s="1"/>
  <c r="E1906" i="4"/>
  <c r="O1906" i="4" s="1"/>
  <c r="E2858" i="4"/>
  <c r="O2858" i="4" s="1"/>
  <c r="E1538" i="4"/>
  <c r="O1538" i="4" s="1"/>
  <c r="E2733" i="4"/>
  <c r="O2733" i="4" s="1"/>
  <c r="E1759" i="4"/>
  <c r="O1759" i="4" s="1"/>
  <c r="E255" i="4"/>
  <c r="O255" i="4" s="1"/>
  <c r="E1757" i="4"/>
  <c r="O1757" i="4" s="1"/>
  <c r="E1671" i="4"/>
  <c r="O1671" i="4" s="1"/>
  <c r="E2262" i="4"/>
  <c r="O2262" i="4" s="1"/>
  <c r="E1046" i="4"/>
  <c r="O1046" i="4" s="1"/>
  <c r="E858" i="4"/>
  <c r="O858" i="4" s="1"/>
  <c r="E1464" i="4"/>
  <c r="O1464" i="4" s="1"/>
  <c r="E1996" i="4"/>
  <c r="O1996" i="4" s="1"/>
  <c r="E2487" i="4"/>
  <c r="O2487" i="4" s="1"/>
  <c r="E2948" i="4"/>
  <c r="O2948" i="4" s="1"/>
  <c r="E937" i="4"/>
  <c r="O937" i="4" s="1"/>
  <c r="E1523" i="4"/>
  <c r="O1523" i="4" s="1"/>
  <c r="E2051" i="4"/>
  <c r="O2051" i="4" s="1"/>
  <c r="E807" i="4"/>
  <c r="O807" i="4" s="1"/>
  <c r="E237" i="4"/>
  <c r="O237" i="4" s="1"/>
  <c r="E1100" i="4"/>
  <c r="O1100" i="4" s="1"/>
  <c r="E612" i="4"/>
  <c r="O612" i="4" s="1"/>
  <c r="E139" i="4"/>
  <c r="O139" i="4" s="1"/>
  <c r="E1355" i="4"/>
  <c r="O1355" i="4" s="1"/>
  <c r="E1983" i="4"/>
  <c r="O1983" i="4" s="1"/>
  <c r="E2528" i="4"/>
  <c r="O2528" i="4" s="1"/>
  <c r="E904" i="4"/>
  <c r="O904" i="4" s="1"/>
  <c r="E1719" i="4"/>
  <c r="O1719" i="4" s="1"/>
  <c r="E2321" i="4"/>
  <c r="O2321" i="4" s="1"/>
  <c r="E2845" i="4"/>
  <c r="O2845" i="4" s="1"/>
  <c r="E1654" i="4"/>
  <c r="O1654" i="4" s="1"/>
  <c r="E2266" i="4"/>
  <c r="O2266" i="4" s="1"/>
  <c r="E2812" i="4"/>
  <c r="O2812" i="4" s="1"/>
  <c r="E2112" i="4"/>
  <c r="O2112" i="4" s="1"/>
  <c r="E2691" i="4"/>
  <c r="O2691" i="4" s="1"/>
  <c r="E2270" i="4"/>
  <c r="O2270" i="4" s="1"/>
  <c r="E2832" i="4"/>
  <c r="O2832" i="4" s="1"/>
  <c r="E1095" i="4"/>
  <c r="O1095" i="4" s="1"/>
  <c r="E1880" i="4"/>
  <c r="O1880" i="4" s="1"/>
  <c r="E2458" i="4"/>
  <c r="O2458" i="4" s="1"/>
  <c r="E106" i="4"/>
  <c r="O106" i="4" s="1"/>
  <c r="E1290" i="4"/>
  <c r="O1290" i="4" s="1"/>
  <c r="E1816" i="4"/>
  <c r="O1816" i="4" s="1"/>
  <c r="E2290" i="4"/>
  <c r="O2290" i="4" s="1"/>
  <c r="E27" i="4"/>
  <c r="O27" i="4" s="1"/>
  <c r="E28" i="4"/>
  <c r="O28" i="4" s="1"/>
  <c r="E2304" i="4"/>
  <c r="O2304" i="4" s="1"/>
  <c r="E873" i="4"/>
  <c r="O873" i="4" s="1"/>
  <c r="E1359" i="4"/>
  <c r="O1359" i="4" s="1"/>
  <c r="E2323" i="4"/>
  <c r="O2323" i="4" s="1"/>
  <c r="E579" i="4"/>
  <c r="O579" i="4" s="1"/>
  <c r="E1155" i="4"/>
  <c r="O1155" i="4" s="1"/>
  <c r="E1525" i="4"/>
  <c r="O1525" i="4" s="1"/>
  <c r="E1835" i="4"/>
  <c r="O1835" i="4" s="1"/>
  <c r="E530" i="4"/>
  <c r="O530" i="4" s="1"/>
  <c r="E1509" i="4"/>
  <c r="O1509" i="4" s="1"/>
  <c r="E2119" i="4"/>
  <c r="O2119" i="4" s="1"/>
  <c r="E2631" i="4"/>
  <c r="O2631" i="4" s="1"/>
  <c r="E304" i="4"/>
  <c r="O304" i="4" s="1"/>
  <c r="E1417" i="4"/>
  <c r="O1417" i="4" s="1"/>
  <c r="E2041" i="4"/>
  <c r="O2041" i="4" s="1"/>
  <c r="E2563" i="4"/>
  <c r="O2563" i="4" s="1"/>
  <c r="E185" i="4"/>
  <c r="O185" i="4" s="1"/>
  <c r="E1418" i="4"/>
  <c r="O1418" i="4" s="1"/>
  <c r="E2042" i="4"/>
  <c r="O2042" i="4" s="1"/>
  <c r="E2599" i="4"/>
  <c r="O2599" i="4" s="1"/>
  <c r="E545" i="4"/>
  <c r="O545" i="4" s="1"/>
  <c r="E1604" i="4"/>
  <c r="O1604" i="4" s="1"/>
  <c r="E2203" i="4"/>
  <c r="O2203" i="4" s="1"/>
  <c r="E2748" i="4"/>
  <c r="O2748" i="4" s="1"/>
  <c r="E1515" i="4"/>
  <c r="O1515" i="4" s="1"/>
  <c r="E2166" i="4"/>
  <c r="O2166" i="4" s="1"/>
  <c r="E2821" i="4"/>
  <c r="O2821" i="4" s="1"/>
  <c r="E935" i="4"/>
  <c r="O935" i="4" s="1"/>
  <c r="E1695" i="4"/>
  <c r="O1695" i="4" s="1"/>
  <c r="E2354" i="4"/>
  <c r="O2354" i="4" s="1"/>
  <c r="E2911" i="4"/>
  <c r="O2911" i="4" s="1"/>
  <c r="E1291" i="4"/>
  <c r="O1291" i="4" s="1"/>
  <c r="E1928" i="4"/>
  <c r="O1928" i="4" s="1"/>
  <c r="E2465" i="4"/>
  <c r="O2465" i="4" s="1"/>
  <c r="E437" i="4"/>
  <c r="O437" i="4" s="1"/>
  <c r="E2505" i="4"/>
  <c r="O2505" i="4" s="1"/>
  <c r="E1293" i="4"/>
  <c r="O1293" i="4" s="1"/>
  <c r="E2180" i="4"/>
  <c r="O2180" i="4" s="1"/>
  <c r="E2923" i="4"/>
  <c r="O2923" i="4" s="1"/>
  <c r="E1817" i="4"/>
  <c r="O1817" i="4" s="1"/>
  <c r="E2734" i="4"/>
  <c r="O2734" i="4" s="1"/>
  <c r="E1449" i="4"/>
  <c r="O1449" i="4" s="1"/>
  <c r="E2683" i="4"/>
  <c r="O2683" i="4" s="1"/>
  <c r="E1299" i="4"/>
  <c r="O1299" i="4" s="1"/>
  <c r="E1950" i="4"/>
  <c r="O1950" i="4" s="1"/>
  <c r="E705" i="4"/>
  <c r="O705" i="4" s="1"/>
  <c r="E1068" i="4"/>
  <c r="O1068" i="4" s="1"/>
  <c r="E2391" i="4"/>
  <c r="O2391" i="4" s="1"/>
  <c r="E109" i="4"/>
  <c r="O109" i="4" s="1"/>
  <c r="E1037" i="4"/>
  <c r="O1037" i="4" s="1"/>
  <c r="E1597" i="4"/>
  <c r="O1597" i="4" s="1"/>
  <c r="E2120" i="4"/>
  <c r="O2120" i="4" s="1"/>
  <c r="E2607" i="4"/>
  <c r="O2607" i="4" s="1"/>
  <c r="E235" i="4"/>
  <c r="O235" i="4" s="1"/>
  <c r="E1098" i="4"/>
  <c r="O1098" i="4" s="1"/>
  <c r="E1656" i="4"/>
  <c r="O1656" i="4" s="1"/>
  <c r="E36" i="4"/>
  <c r="O36" i="4" s="1"/>
  <c r="E990" i="4"/>
  <c r="O990" i="4" s="1"/>
  <c r="E502" i="4"/>
  <c r="O502" i="4" s="1"/>
  <c r="E1244" i="4"/>
  <c r="O1244" i="4" s="1"/>
  <c r="E842" i="4"/>
  <c r="O842" i="4" s="1"/>
  <c r="E559" i="4"/>
  <c r="O559" i="4" s="1"/>
  <c r="E1517" i="4"/>
  <c r="O1517" i="4" s="1"/>
  <c r="E2129" i="4"/>
  <c r="O2129" i="4" s="1"/>
  <c r="E2653" i="4"/>
  <c r="O2653" i="4" s="1"/>
  <c r="E1186" i="4"/>
  <c r="O1186" i="4" s="1"/>
  <c r="E1896" i="4"/>
  <c r="O1896" i="4" s="1"/>
  <c r="E2454" i="4"/>
  <c r="O2454" i="4" s="1"/>
  <c r="E2969" i="4"/>
  <c r="O2969" i="4" s="1"/>
  <c r="E1832" i="4"/>
  <c r="O1832" i="4" s="1"/>
  <c r="E2417" i="4"/>
  <c r="O2417" i="4" s="1"/>
  <c r="E2953" i="4"/>
  <c r="O2953" i="4" s="1"/>
  <c r="E2248" i="4"/>
  <c r="O2248" i="4" s="1"/>
  <c r="E2813" i="4"/>
  <c r="O2813" i="4" s="1"/>
  <c r="E2402" i="4"/>
  <c r="O2402" i="4" s="1"/>
  <c r="E54" i="4"/>
  <c r="O54" i="4" s="1"/>
  <c r="E1339" i="4"/>
  <c r="O1339" i="4" s="1"/>
  <c r="E2035" i="4"/>
  <c r="O2035" i="4" s="1"/>
  <c r="E2606" i="4"/>
  <c r="O2606" i="4" s="1"/>
  <c r="E479" i="4"/>
  <c r="O479" i="4" s="1"/>
  <c r="E1366" i="4"/>
  <c r="O1366" i="4" s="1"/>
  <c r="E1948" i="4"/>
  <c r="O1948" i="4" s="1"/>
  <c r="E2498" i="4"/>
  <c r="O2498" i="4" s="1"/>
  <c r="E403" i="4"/>
  <c r="O403" i="4" s="1"/>
  <c r="E210" i="4"/>
  <c r="O210" i="4" s="1"/>
  <c r="E1703" i="4"/>
  <c r="O1703" i="4" s="1"/>
  <c r="E1026" i="4"/>
  <c r="O1026" i="4" s="1"/>
  <c r="E1432" i="4"/>
  <c r="O1432" i="4" s="1"/>
  <c r="E1289" i="4"/>
  <c r="O1289" i="4" s="1"/>
  <c r="E734" i="4"/>
  <c r="O734" i="4" s="1"/>
  <c r="E1253" i="4"/>
  <c r="O1253" i="4" s="1"/>
  <c r="E1591" i="4"/>
  <c r="O1591" i="4" s="1"/>
  <c r="E1923" i="4"/>
  <c r="O1923" i="4" s="1"/>
  <c r="E845" i="4"/>
  <c r="O845" i="4" s="1"/>
  <c r="E1642" i="4"/>
  <c r="O1642" i="4" s="1"/>
  <c r="E2237" i="4"/>
  <c r="O2237" i="4" s="1"/>
  <c r="E2736" i="4"/>
  <c r="O2736" i="4" s="1"/>
  <c r="E657" i="4"/>
  <c r="O657" i="4" s="1"/>
  <c r="E1555" i="4"/>
  <c r="O1555" i="4" s="1"/>
  <c r="E2163" i="4"/>
  <c r="O2163" i="4" s="1"/>
  <c r="E2668" i="4"/>
  <c r="O2668" i="4" s="1"/>
  <c r="E544" i="4"/>
  <c r="O544" i="4" s="1"/>
  <c r="E1556" i="4"/>
  <c r="O1556" i="4" s="1"/>
  <c r="E2164" i="4"/>
  <c r="O2164" i="4" s="1"/>
  <c r="E2703" i="4"/>
  <c r="O2703" i="4" s="1"/>
  <c r="E933" i="4"/>
  <c r="O933" i="4" s="1"/>
  <c r="E1735" i="4"/>
  <c r="O1735" i="4" s="1"/>
  <c r="E2351" i="4"/>
  <c r="O2351" i="4" s="1"/>
  <c r="E2843" i="4"/>
  <c r="O2843" i="4" s="1"/>
  <c r="E1646" i="4"/>
  <c r="O1646" i="4" s="1"/>
  <c r="E2317" i="4"/>
  <c r="O2317" i="4" s="1"/>
  <c r="E2910" i="4"/>
  <c r="O2910" i="4" s="1"/>
  <c r="E1147" i="4"/>
  <c r="O1147" i="4" s="1"/>
  <c r="E1826" i="4"/>
  <c r="O1826" i="4" s="1"/>
  <c r="E2539" i="4"/>
  <c r="O2539" i="4" s="1"/>
  <c r="E239" i="4"/>
  <c r="O239" i="4" s="1"/>
  <c r="E1440" i="4"/>
  <c r="O1440" i="4" s="1"/>
  <c r="E2059" i="4"/>
  <c r="O2059" i="4" s="1"/>
  <c r="E186" i="4"/>
  <c r="O186" i="4" s="1"/>
  <c r="E855" i="4"/>
  <c r="O855" i="4" s="1"/>
  <c r="E2257" i="4"/>
  <c r="O2257" i="4" s="1"/>
  <c r="E885" i="4"/>
  <c r="O885" i="4" s="1"/>
  <c r="E1929" i="4"/>
  <c r="O1929" i="4" s="1"/>
  <c r="E2685" i="4"/>
  <c r="O2685" i="4" s="1"/>
  <c r="E1462" i="4"/>
  <c r="O1462" i="4" s="1"/>
  <c r="E2556" i="4"/>
  <c r="O2556" i="4" s="1"/>
  <c r="E1113" i="4"/>
  <c r="O1113" i="4" s="1"/>
  <c r="E2483" i="4"/>
  <c r="O2483" i="4" s="1"/>
  <c r="E2443" i="4"/>
  <c r="O2443" i="4" s="1"/>
  <c r="E57" i="4"/>
  <c r="O57" i="4" s="1"/>
  <c r="E2373" i="4"/>
  <c r="O2373" i="4" s="1"/>
  <c r="E2118" i="4"/>
  <c r="O2118" i="4" s="1"/>
  <c r="E1581" i="4"/>
  <c r="O1581" i="4" s="1"/>
  <c r="E2825" i="4"/>
  <c r="O2825" i="4" s="1"/>
  <c r="E306" i="4"/>
  <c r="O306" i="4" s="1"/>
  <c r="E1502" i="4"/>
  <c r="O1502" i="4" s="1"/>
  <c r="E2453" i="4"/>
  <c r="O2453" i="4" s="1"/>
  <c r="E495" i="4"/>
  <c r="O495" i="4" s="1"/>
  <c r="E1751" i="4"/>
  <c r="O1751" i="4" s="1"/>
  <c r="E862" i="4"/>
  <c r="O862" i="4" s="1"/>
  <c r="E1061" i="4"/>
  <c r="O1061" i="4" s="1"/>
  <c r="E1020" i="4"/>
  <c r="O1020" i="4" s="1"/>
  <c r="E1628" i="4"/>
  <c r="O1628" i="4" s="1"/>
  <c r="E2565" i="4"/>
  <c r="O2565" i="4" s="1"/>
  <c r="E1675" i="4"/>
  <c r="O1675" i="4" s="1"/>
  <c r="E2601" i="4"/>
  <c r="O2601" i="4" s="1"/>
  <c r="E1941" i="4"/>
  <c r="O1941" i="4" s="1"/>
  <c r="E2848" i="4"/>
  <c r="O2848" i="4" s="1"/>
  <c r="E2657" i="4"/>
  <c r="O2657" i="4" s="1"/>
  <c r="E2551" i="4"/>
  <c r="O2551" i="4" s="1"/>
  <c r="E1460" i="4"/>
  <c r="O1460" i="4" s="1"/>
  <c r="E2497" i="4"/>
  <c r="O2497" i="4" s="1"/>
  <c r="E1130" i="4"/>
  <c r="O1130" i="4" s="1"/>
  <c r="E2096" i="4"/>
  <c r="O2096" i="4" s="1"/>
  <c r="E615" i="4"/>
  <c r="O615" i="4" s="1"/>
  <c r="E2675" i="4"/>
  <c r="O2675" i="4" s="1"/>
  <c r="E1310" i="4"/>
  <c r="O1310" i="4" s="1"/>
  <c r="E161" i="4"/>
  <c r="O161" i="4" s="1"/>
  <c r="E1311" i="4"/>
  <c r="O1311" i="4" s="1"/>
  <c r="E1899" i="4"/>
  <c r="O1899" i="4" s="1"/>
  <c r="E1416" i="4"/>
  <c r="O1416" i="4" s="1"/>
  <c r="E2374" i="4"/>
  <c r="O2374" i="4" s="1"/>
  <c r="E846" i="4"/>
  <c r="O846" i="4" s="1"/>
  <c r="E2123" i="4"/>
  <c r="O2123" i="4" s="1"/>
  <c r="E2963" i="4"/>
  <c r="O2963" i="4" s="1"/>
  <c r="E1734" i="4"/>
  <c r="O1734" i="4" s="1"/>
  <c r="E2774" i="4"/>
  <c r="O2774" i="4" s="1"/>
  <c r="E1689" i="4"/>
  <c r="O1689" i="4" s="1"/>
  <c r="E2678" i="4"/>
  <c r="O2678" i="4" s="1"/>
  <c r="E1823" i="4"/>
  <c r="O1823" i="4" s="1"/>
  <c r="E2975" i="4"/>
  <c r="O2975" i="4" s="1"/>
  <c r="E1782" i="4"/>
  <c r="O1782" i="4" s="1"/>
  <c r="E2854" i="4"/>
  <c r="O2854" i="4" s="1"/>
  <c r="E1620" i="4"/>
  <c r="O1620" i="4" s="1"/>
  <c r="E1514" i="4"/>
  <c r="O1514" i="4" s="1"/>
  <c r="E2319" i="4"/>
  <c r="O2319" i="4" s="1"/>
  <c r="E2370" i="4"/>
  <c r="O2370" i="4" s="1"/>
  <c r="E2369" i="4"/>
  <c r="O2369" i="4" s="1"/>
  <c r="E2428" i="4"/>
  <c r="O2428" i="4" s="1"/>
  <c r="E2555" i="4"/>
  <c r="O2555" i="4" s="1"/>
  <c r="E1237" i="4"/>
  <c r="O1237" i="4" s="1"/>
  <c r="E2545" i="4"/>
  <c r="O2545" i="4" s="1"/>
  <c r="E1447" i="4"/>
  <c r="O1447" i="4" s="1"/>
  <c r="E2855" i="4"/>
  <c r="O2855" i="4" s="1"/>
  <c r="E1444" i="4"/>
  <c r="O1444" i="4" s="1"/>
  <c r="E2790" i="4"/>
  <c r="O2790" i="4" s="1"/>
  <c r="E2293" i="4"/>
  <c r="O2293" i="4" s="1"/>
  <c r="E2061" i="4"/>
  <c r="O2061" i="4" s="1"/>
  <c r="E2788" i="4"/>
  <c r="O2788" i="4" s="1"/>
  <c r="E1795" i="4"/>
  <c r="O1795" i="4" s="1"/>
  <c r="E378" i="4"/>
  <c r="O378" i="4" s="1"/>
  <c r="E25" i="4"/>
  <c r="O25" i="4" s="1"/>
  <c r="E450" i="4"/>
  <c r="O450" i="4" s="1"/>
  <c r="E95" i="4"/>
  <c r="O95" i="4" s="1"/>
  <c r="E576" i="4"/>
  <c r="O576" i="4" s="1"/>
  <c r="E222" i="4"/>
  <c r="O222" i="4" s="1"/>
  <c r="E1943" i="4"/>
  <c r="O1943" i="4" s="1"/>
  <c r="E1716" i="4"/>
  <c r="O1716" i="4" s="1"/>
  <c r="E1489" i="4"/>
  <c r="O1489" i="4" s="1"/>
  <c r="E1247" i="4"/>
  <c r="O1247" i="4" s="1"/>
  <c r="E993" i="4"/>
  <c r="O993" i="4" s="1"/>
  <c r="E675" i="4"/>
  <c r="O675" i="4" s="1"/>
  <c r="E320" i="4"/>
  <c r="O320" i="4" s="1"/>
  <c r="E51" i="4"/>
  <c r="O51" i="4" s="1"/>
  <c r="E247" i="4"/>
  <c r="O247" i="4" s="1"/>
  <c r="E443" i="4"/>
  <c r="O443" i="4" s="1"/>
  <c r="E639" i="4"/>
  <c r="O639" i="4" s="1"/>
  <c r="E173" i="4"/>
  <c r="O173" i="4" s="1"/>
  <c r="E384" i="4"/>
  <c r="O384" i="4" s="1"/>
  <c r="E595" i="4"/>
  <c r="O595" i="4" s="1"/>
  <c r="E798" i="4"/>
  <c r="O798" i="4" s="1"/>
  <c r="E994" i="4"/>
  <c r="O994" i="4" s="1"/>
  <c r="E1190" i="4"/>
  <c r="O1190" i="4" s="1"/>
  <c r="E1386" i="4"/>
  <c r="O1386" i="4" s="1"/>
  <c r="E1582" i="4"/>
  <c r="O1582" i="4" s="1"/>
  <c r="E1778" i="4"/>
  <c r="O1778" i="4" s="1"/>
  <c r="E1974" i="4"/>
  <c r="O1974" i="4" s="1"/>
  <c r="E2170" i="4"/>
  <c r="O2170" i="4" s="1"/>
  <c r="E2366" i="4"/>
  <c r="O2366" i="4" s="1"/>
  <c r="E2562" i="4"/>
  <c r="O2562" i="4" s="1"/>
  <c r="E243" i="4"/>
  <c r="O243" i="4" s="1"/>
  <c r="E470" i="4"/>
  <c r="O470" i="4" s="1"/>
  <c r="E2927" i="4"/>
  <c r="O2927" i="4" s="1"/>
  <c r="E2508" i="4"/>
  <c r="O2508" i="4" s="1"/>
  <c r="E340" i="4"/>
  <c r="O340" i="4" s="1"/>
  <c r="E1636" i="4"/>
  <c r="O1636" i="4" s="1"/>
  <c r="E2504" i="4"/>
  <c r="O2504" i="4" s="1"/>
  <c r="E564" i="4"/>
  <c r="O564" i="4" s="1"/>
  <c r="E1770" i="4"/>
  <c r="O1770" i="4" s="1"/>
  <c r="E1039" i="4"/>
  <c r="O1039" i="4" s="1"/>
  <c r="E1122" i="4"/>
  <c r="O1122" i="4" s="1"/>
  <c r="E1062" i="4"/>
  <c r="O1062" i="4" s="1"/>
  <c r="E1649" i="4"/>
  <c r="O1649" i="4" s="1"/>
  <c r="E2687" i="4"/>
  <c r="O2687" i="4" s="1"/>
  <c r="E1741" i="4"/>
  <c r="O1741" i="4" s="1"/>
  <c r="E2636" i="4"/>
  <c r="O2636" i="4" s="1"/>
  <c r="E1965" i="4"/>
  <c r="O1965" i="4" s="1"/>
  <c r="E1566" i="4"/>
  <c r="O1566" i="4" s="1"/>
  <c r="E2709" i="4"/>
  <c r="O2709" i="4" s="1"/>
  <c r="E2587" i="4"/>
  <c r="O2587" i="4" s="1"/>
  <c r="E1480" i="4"/>
  <c r="O1480" i="4" s="1"/>
  <c r="E2642" i="4"/>
  <c r="O2642" i="4" s="1"/>
  <c r="E1313" i="4"/>
  <c r="O1313" i="4" s="1"/>
  <c r="E2159" i="4"/>
  <c r="O2159" i="4" s="1"/>
  <c r="E766" i="4"/>
  <c r="O766" i="4" s="1"/>
  <c r="E2815" i="4"/>
  <c r="O2815" i="4" s="1"/>
  <c r="E1387" i="4"/>
  <c r="O1387" i="4" s="1"/>
  <c r="E286" i="4"/>
  <c r="O286" i="4" s="1"/>
  <c r="E1338" i="4"/>
  <c r="O1338" i="4" s="1"/>
  <c r="E1987" i="4"/>
  <c r="O1987" i="4" s="1"/>
  <c r="E1551" i="4"/>
  <c r="O1551" i="4" s="1"/>
  <c r="E2448" i="4"/>
  <c r="O2448" i="4" s="1"/>
  <c r="E928" i="4"/>
  <c r="O928" i="4" s="1"/>
  <c r="E2200" i="4"/>
  <c r="O2200" i="4" s="1"/>
  <c r="E305" i="4"/>
  <c r="O305" i="4" s="1"/>
  <c r="E1821" i="4"/>
  <c r="O1821" i="4" s="1"/>
  <c r="E2809" i="4"/>
  <c r="O2809" i="4" s="1"/>
  <c r="E1777" i="4"/>
  <c r="O1777" i="4" s="1"/>
  <c r="E2783" i="4"/>
  <c r="O2783" i="4" s="1"/>
  <c r="E1955" i="4"/>
  <c r="O1955" i="4" s="1"/>
  <c r="E86" i="4"/>
  <c r="O86" i="4" s="1"/>
  <c r="E1870" i="4"/>
  <c r="O1870" i="4" s="1"/>
  <c r="E2943" i="4"/>
  <c r="O2943" i="4" s="1"/>
  <c r="E1705" i="4"/>
  <c r="O1705" i="4" s="1"/>
  <c r="E2315" i="4"/>
  <c r="O2315" i="4" s="1"/>
  <c r="E2181" i="4"/>
  <c r="O2181" i="4" s="1"/>
  <c r="E2098" i="4"/>
  <c r="O2098" i="4" s="1"/>
  <c r="E2236" i="4"/>
  <c r="O2236" i="4" s="1"/>
  <c r="E2368" i="4"/>
  <c r="O2368" i="4" s="1"/>
  <c r="E2427" i="4"/>
  <c r="O2427" i="4" s="1"/>
  <c r="E1112" i="4"/>
  <c r="O1112" i="4" s="1"/>
  <c r="E2482" i="4"/>
  <c r="O2482" i="4" s="1"/>
  <c r="E1352" i="4"/>
  <c r="O1352" i="4" s="1"/>
  <c r="E2663" i="4"/>
  <c r="O2663" i="4" s="1"/>
  <c r="E1349" i="4"/>
  <c r="O1349" i="4" s="1"/>
  <c r="E2613" i="4"/>
  <c r="O2613" i="4" s="1"/>
  <c r="E2949" i="4"/>
  <c r="O2949" i="4" s="1"/>
  <c r="E1972" i="4"/>
  <c r="O1972" i="4" s="1"/>
  <c r="E2719" i="4"/>
  <c r="O2719" i="4" s="1"/>
  <c r="E1706" i="4"/>
  <c r="O1706" i="4" s="1"/>
  <c r="E351" i="4"/>
  <c r="O351" i="4" s="1"/>
  <c r="E771" i="4"/>
  <c r="O771" i="4" s="1"/>
  <c r="E426" i="4"/>
  <c r="O426" i="4" s="1"/>
  <c r="E73" i="4"/>
  <c r="O73" i="4" s="1"/>
  <c r="E548" i="4"/>
  <c r="O548" i="4" s="1"/>
  <c r="E194" i="4"/>
  <c r="O194" i="4" s="1"/>
  <c r="E1927" i="4"/>
  <c r="O1927" i="4" s="1"/>
  <c r="E1700" i="4"/>
  <c r="O1700" i="4" s="1"/>
  <c r="E1473" i="4"/>
  <c r="O1473" i="4" s="1"/>
  <c r="E1229" i="4"/>
  <c r="O1229" i="4" s="1"/>
  <c r="E973" i="4"/>
  <c r="O973" i="4" s="1"/>
  <c r="E647" i="4"/>
  <c r="O647" i="4" s="1"/>
  <c r="E297" i="4"/>
  <c r="O297" i="4" s="1"/>
  <c r="E65" i="4"/>
  <c r="O65" i="4" s="1"/>
  <c r="E261" i="4"/>
  <c r="O261" i="4" s="1"/>
  <c r="E457" i="4"/>
  <c r="O457" i="4" s="1"/>
  <c r="E653" i="4"/>
  <c r="O653" i="4" s="1"/>
  <c r="E188" i="4"/>
  <c r="O188" i="4" s="1"/>
  <c r="E399" i="4"/>
  <c r="O399" i="4" s="1"/>
  <c r="E610" i="4"/>
  <c r="O610" i="4" s="1"/>
  <c r="E812" i="4"/>
  <c r="O812" i="4" s="1"/>
  <c r="E1008" i="4"/>
  <c r="O1008" i="4" s="1"/>
  <c r="E1204" i="4"/>
  <c r="O1204" i="4" s="1"/>
  <c r="E1400" i="4"/>
  <c r="O1400" i="4" s="1"/>
  <c r="E1596" i="4"/>
  <c r="O1596" i="4" s="1"/>
  <c r="E1792" i="4"/>
  <c r="O1792" i="4" s="1"/>
  <c r="E1988" i="4"/>
  <c r="O1988" i="4" s="1"/>
  <c r="E2259" i="4"/>
  <c r="O2259" i="4" s="1"/>
  <c r="E2393" i="4"/>
  <c r="O2393" i="4" s="1"/>
  <c r="E922" i="4"/>
  <c r="O922" i="4" s="1"/>
  <c r="E385" i="4"/>
  <c r="O385" i="4" s="1"/>
  <c r="E1691" i="4"/>
  <c r="O1691" i="4" s="1"/>
  <c r="E2523" i="4"/>
  <c r="O2523" i="4" s="1"/>
  <c r="E889" i="4"/>
  <c r="O889" i="4" s="1"/>
  <c r="E1788" i="4"/>
  <c r="O1788" i="4" s="1"/>
  <c r="E1099" i="4"/>
  <c r="O1099" i="4" s="1"/>
  <c r="E1143" i="4"/>
  <c r="O1143" i="4" s="1"/>
  <c r="E26" i="4"/>
  <c r="O26" i="4" s="1"/>
  <c r="E1672" i="4"/>
  <c r="O1672" i="4" s="1"/>
  <c r="E2740" i="4"/>
  <c r="O2740" i="4" s="1"/>
  <c r="E1761" i="4"/>
  <c r="O1761" i="4" s="1"/>
  <c r="E2811" i="4"/>
  <c r="O2811" i="4" s="1"/>
  <c r="E1985" i="4"/>
  <c r="O1985" i="4" s="1"/>
  <c r="E1721" i="4"/>
  <c r="O1721" i="4" s="1"/>
  <c r="E2727" i="4"/>
  <c r="O2727" i="4" s="1"/>
  <c r="E2797" i="4"/>
  <c r="O2797" i="4" s="1"/>
  <c r="E1506" i="4"/>
  <c r="O1506" i="4" s="1"/>
  <c r="E2694" i="4"/>
  <c r="O2694" i="4" s="1"/>
  <c r="E1340" i="4"/>
  <c r="O1340" i="4" s="1"/>
  <c r="E2253" i="4"/>
  <c r="O2253" i="4" s="1"/>
  <c r="E824" i="4"/>
  <c r="O824" i="4" s="1"/>
  <c r="E29" i="4"/>
  <c r="O29" i="4" s="1"/>
  <c r="E1410" i="4"/>
  <c r="O1410" i="4" s="1"/>
  <c r="E459" i="4"/>
  <c r="O459" i="4" s="1"/>
  <c r="E1360" i="4"/>
  <c r="O1360" i="4" s="1"/>
  <c r="E2194" i="4"/>
  <c r="O2194" i="4" s="1"/>
  <c r="E1595" i="4"/>
  <c r="O1595" i="4" s="1"/>
  <c r="E2561" i="4"/>
  <c r="O2561" i="4" s="1"/>
  <c r="E1005" i="4"/>
  <c r="O1005" i="4" s="1"/>
  <c r="E2238" i="4"/>
  <c r="O2238" i="4" s="1"/>
  <c r="E435" i="4"/>
  <c r="O435" i="4" s="1"/>
  <c r="E1953" i="4"/>
  <c r="O1953" i="4" s="1"/>
  <c r="E2842" i="4"/>
  <c r="O2842" i="4" s="1"/>
  <c r="E1822" i="4"/>
  <c r="O1822" i="4" s="1"/>
  <c r="E2820" i="4"/>
  <c r="O2820" i="4" s="1"/>
  <c r="E2083" i="4"/>
  <c r="O2083" i="4" s="1"/>
  <c r="E207" i="4"/>
  <c r="O207" i="4" s="1"/>
  <c r="E1961" i="4"/>
  <c r="O1961" i="4" s="1"/>
  <c r="E108" i="4"/>
  <c r="O108" i="4" s="1"/>
  <c r="E1838" i="4"/>
  <c r="O1838" i="4" s="1"/>
  <c r="E2242" i="4"/>
  <c r="O2242" i="4" s="1"/>
  <c r="E2101" i="4"/>
  <c r="O2101" i="4" s="1"/>
  <c r="E2018" i="4"/>
  <c r="O2018" i="4" s="1"/>
  <c r="E1993" i="4"/>
  <c r="O1993" i="4" s="1"/>
  <c r="E2299" i="4"/>
  <c r="O2299" i="4" s="1"/>
  <c r="E2367" i="4"/>
  <c r="O2367" i="4" s="1"/>
  <c r="E977" i="4"/>
  <c r="O977" i="4" s="1"/>
  <c r="E2409" i="4"/>
  <c r="O2409" i="4" s="1"/>
  <c r="E1236" i="4"/>
  <c r="O1236" i="4" s="1"/>
  <c r="E2481" i="4"/>
  <c r="O2481" i="4" s="1"/>
  <c r="E1235" i="4"/>
  <c r="O1235" i="4" s="1"/>
  <c r="E2542" i="4"/>
  <c r="O2542" i="4" s="1"/>
  <c r="E2894" i="4"/>
  <c r="O2894" i="4" s="1"/>
  <c r="E1886" i="4"/>
  <c r="O1886" i="4" s="1"/>
  <c r="E2661" i="4"/>
  <c r="O2661" i="4" s="1"/>
  <c r="E1621" i="4"/>
  <c r="O1621" i="4" s="1"/>
  <c r="E323" i="4"/>
  <c r="O323" i="4" s="1"/>
  <c r="E750" i="4"/>
  <c r="O750" i="4" s="1"/>
  <c r="E400" i="4"/>
  <c r="O400" i="4" s="1"/>
  <c r="E45" i="4"/>
  <c r="O45" i="4" s="1"/>
  <c r="E526" i="4"/>
  <c r="O526" i="4" s="1"/>
  <c r="E171" i="4"/>
  <c r="O171" i="4" s="1"/>
  <c r="E1911" i="4"/>
  <c r="O1911" i="4" s="1"/>
  <c r="E1684" i="4"/>
  <c r="O1684" i="4" s="1"/>
  <c r="E1457" i="4"/>
  <c r="O1457" i="4" s="1"/>
  <c r="E1212" i="4"/>
  <c r="O1212" i="4" s="1"/>
  <c r="E950" i="4"/>
  <c r="O950" i="4" s="1"/>
  <c r="E624" i="4"/>
  <c r="O624" i="4" s="1"/>
  <c r="E270" i="4"/>
  <c r="O270" i="4" s="1"/>
  <c r="E79" i="4"/>
  <c r="O79" i="4" s="1"/>
  <c r="E275" i="4"/>
  <c r="O275" i="4" s="1"/>
  <c r="E471" i="4"/>
  <c r="O471" i="4" s="1"/>
  <c r="E667" i="4"/>
  <c r="O667" i="4" s="1"/>
  <c r="E203" i="4"/>
  <c r="O203" i="4" s="1"/>
  <c r="E414" i="4"/>
  <c r="O414" i="4" s="1"/>
  <c r="E626" i="4"/>
  <c r="O626" i="4" s="1"/>
  <c r="E826" i="4"/>
  <c r="O826" i="4" s="1"/>
  <c r="E1022" i="4"/>
  <c r="O1022" i="4" s="1"/>
  <c r="E1218" i="4"/>
  <c r="O1218" i="4" s="1"/>
  <c r="E1414" i="4"/>
  <c r="O1414" i="4" s="1"/>
  <c r="E1610" i="4"/>
  <c r="O1610" i="4" s="1"/>
  <c r="E1806" i="4"/>
  <c r="O1806" i="4" s="1"/>
  <c r="E2002" i="4"/>
  <c r="O2002" i="4" s="1"/>
  <c r="E1508" i="4"/>
  <c r="O1508" i="4" s="1"/>
  <c r="E1177" i="4"/>
  <c r="O1177" i="4" s="1"/>
  <c r="E902" i="4"/>
  <c r="O902" i="4" s="1"/>
  <c r="E462" i="4"/>
  <c r="O462" i="4" s="1"/>
  <c r="E1711" i="4"/>
  <c r="O1711" i="4" s="1"/>
  <c r="E2640" i="4"/>
  <c r="O2640" i="4" s="1"/>
  <c r="E963" i="4"/>
  <c r="O963" i="4" s="1"/>
  <c r="E1825" i="4"/>
  <c r="O1825" i="4" s="1"/>
  <c r="E1118" i="4"/>
  <c r="O1118" i="4" s="1"/>
  <c r="E1287" i="4"/>
  <c r="O1287" i="4" s="1"/>
  <c r="E208" i="4"/>
  <c r="O208" i="4" s="1"/>
  <c r="E1718" i="4"/>
  <c r="O1718" i="4" s="1"/>
  <c r="E2758" i="4"/>
  <c r="O2758" i="4" s="1"/>
  <c r="E1940" i="4"/>
  <c r="O1940" i="4" s="1"/>
  <c r="E2864" i="4"/>
  <c r="O2864" i="4" s="1"/>
  <c r="E2029" i="4"/>
  <c r="O2029" i="4" s="1"/>
  <c r="E1743" i="4"/>
  <c r="O1743" i="4" s="1"/>
  <c r="E2866" i="4"/>
  <c r="O2866" i="4" s="1"/>
  <c r="E2850" i="4"/>
  <c r="O2850" i="4" s="1"/>
  <c r="E1548" i="4"/>
  <c r="O1548" i="4" s="1"/>
  <c r="E2712" i="4"/>
  <c r="O2712" i="4" s="1"/>
  <c r="E1390" i="4"/>
  <c r="O1390" i="4" s="1"/>
  <c r="E2441" i="4"/>
  <c r="O2441" i="4" s="1"/>
  <c r="E1408" i="4"/>
  <c r="O1408" i="4" s="1"/>
  <c r="E102" i="4"/>
  <c r="O102" i="4" s="1"/>
  <c r="E1458" i="4"/>
  <c r="O1458" i="4" s="1"/>
  <c r="E629" i="4"/>
  <c r="O629" i="4" s="1"/>
  <c r="E1411" i="4"/>
  <c r="O1411" i="4" s="1"/>
  <c r="E2496" i="4"/>
  <c r="O2496" i="4" s="1"/>
  <c r="E1686" i="4"/>
  <c r="O1686" i="4" s="1"/>
  <c r="E2667" i="4"/>
  <c r="O2667" i="4" s="1"/>
  <c r="E1133" i="4"/>
  <c r="O1133" i="4" s="1"/>
  <c r="E2275" i="4"/>
  <c r="O2275" i="4" s="1"/>
  <c r="E658" i="4"/>
  <c r="O658" i="4" s="1"/>
  <c r="E2081" i="4"/>
  <c r="O2081" i="4" s="1"/>
  <c r="E2908" i="4"/>
  <c r="O2908" i="4" s="1"/>
  <c r="E1868" i="4"/>
  <c r="O1868" i="4" s="1"/>
  <c r="E2876" i="4"/>
  <c r="O2876" i="4" s="1"/>
  <c r="E2204" i="4"/>
  <c r="O2204" i="4" s="1"/>
  <c r="E442" i="4"/>
  <c r="O442" i="4" s="1"/>
  <c r="E2003" i="4"/>
  <c r="O2003" i="4" s="1"/>
  <c r="E480" i="4"/>
  <c r="O480" i="4" s="1"/>
  <c r="E1970" i="4"/>
  <c r="O1970" i="4" s="1"/>
  <c r="E1914" i="4"/>
  <c r="O1914" i="4" s="1"/>
  <c r="E2019" i="4"/>
  <c r="O2019" i="4" s="1"/>
  <c r="E1839" i="4"/>
  <c r="O1839" i="4" s="1"/>
  <c r="E1641" i="4"/>
  <c r="O1641" i="4" s="1"/>
  <c r="E2148" i="4"/>
  <c r="O2148" i="4" s="1"/>
  <c r="E2298" i="4"/>
  <c r="O2298" i="4" s="1"/>
  <c r="E813" i="4"/>
  <c r="O813" i="4" s="1"/>
  <c r="E2357" i="4"/>
  <c r="O2357" i="4" s="1"/>
  <c r="E1111" i="4"/>
  <c r="O1111" i="4" s="1"/>
  <c r="E2407" i="4"/>
  <c r="O2407" i="4" s="1"/>
  <c r="E1110" i="4"/>
  <c r="O1110" i="4" s="1"/>
  <c r="E968" i="4"/>
  <c r="O968" i="4" s="1"/>
  <c r="E2839" i="4"/>
  <c r="O2839" i="4" s="1"/>
  <c r="E254" i="4"/>
  <c r="O254" i="4" s="1"/>
  <c r="E1415" i="4"/>
  <c r="O1415" i="4" s="1"/>
  <c r="E1583" i="4"/>
  <c r="O1583" i="4" s="1"/>
  <c r="E1179" i="4"/>
  <c r="O1179" i="4" s="1"/>
  <c r="E2208" i="4"/>
  <c r="O2208" i="4" s="1"/>
  <c r="E31" i="4"/>
  <c r="O31" i="4" s="1"/>
  <c r="E1485" i="4"/>
  <c r="O1485" i="4" s="1"/>
  <c r="E313" i="4"/>
  <c r="O313" i="4" s="1"/>
  <c r="E679" i="4"/>
  <c r="O679" i="4" s="1"/>
  <c r="E680" i="4"/>
  <c r="O680" i="4" s="1"/>
  <c r="E1303" i="4"/>
  <c r="O1303" i="4" s="1"/>
  <c r="E2263" i="4"/>
  <c r="O2263" i="4" s="1"/>
  <c r="E1333" i="4"/>
  <c r="O1333" i="4" s="1"/>
  <c r="E2359" i="4"/>
  <c r="O2359" i="4" s="1"/>
  <c r="E1609" i="4"/>
  <c r="O1609" i="4" s="1"/>
  <c r="E2568" i="4"/>
  <c r="O2568" i="4" s="1"/>
  <c r="E2361" i="4"/>
  <c r="O2361" i="4" s="1"/>
  <c r="E2306" i="4"/>
  <c r="O2306" i="4" s="1"/>
  <c r="E1028" i="4"/>
  <c r="O1028" i="4" s="1"/>
  <c r="E2177" i="4"/>
  <c r="O2177" i="4" s="1"/>
  <c r="E631" i="4"/>
  <c r="O631" i="4" s="1"/>
  <c r="E1925" i="4"/>
  <c r="O1925" i="4" s="1"/>
  <c r="E2799" i="4"/>
  <c r="O2799" i="4" s="1"/>
  <c r="E664" i="4"/>
  <c r="O664" i="4" s="1"/>
  <c r="E1093" i="4"/>
  <c r="O1093" i="4" s="1"/>
  <c r="E2868" i="4"/>
  <c r="O2868" i="4" s="1"/>
  <c r="E1094" i="4"/>
  <c r="O1094" i="4" s="1"/>
  <c r="E1679" i="4"/>
  <c r="O1679" i="4" s="1"/>
  <c r="E1003" i="4"/>
  <c r="O1003" i="4" s="1"/>
  <c r="E2199" i="4"/>
  <c r="O2199" i="4" s="1"/>
  <c r="E59" i="4"/>
  <c r="O59" i="4" s="1"/>
  <c r="E1733" i="4"/>
  <c r="O1733" i="4" s="1"/>
  <c r="E2738" i="4"/>
  <c r="O2738" i="4" s="1"/>
  <c r="E1513" i="4"/>
  <c r="O1513" i="4" s="1"/>
  <c r="E2488" i="4"/>
  <c r="O2488" i="4" s="1"/>
  <c r="E1207" i="4"/>
  <c r="O1207" i="4" s="1"/>
  <c r="E2424" i="4"/>
  <c r="O2424" i="4" s="1"/>
  <c r="E1605" i="4"/>
  <c r="O1605" i="4" s="1"/>
  <c r="E2715" i="4"/>
  <c r="O2715" i="4" s="1"/>
  <c r="E1378" i="4"/>
  <c r="O1378" i="4" s="1"/>
  <c r="E2612" i="4"/>
  <c r="O2612" i="4" s="1"/>
  <c r="E1393" i="4"/>
  <c r="O1393" i="4" s="1"/>
  <c r="E934" i="4"/>
  <c r="O934" i="4" s="1"/>
  <c r="E1869" i="4"/>
  <c r="O1869" i="4" s="1"/>
  <c r="E482" i="4"/>
  <c r="O482" i="4" s="1"/>
  <c r="E2752" i="4"/>
  <c r="O2752" i="4" s="1"/>
  <c r="E2913" i="4"/>
  <c r="O2913" i="4" s="1"/>
  <c r="E382" i="4"/>
  <c r="O382" i="4" s="1"/>
  <c r="E1626" i="4"/>
  <c r="O1626" i="4" s="1"/>
  <c r="E2792" i="4"/>
  <c r="O2792" i="4" s="1"/>
  <c r="E1801" i="4"/>
  <c r="O1801" i="4" s="1"/>
  <c r="E1487" i="4"/>
  <c r="O1487" i="4" s="1"/>
  <c r="E1800" i="4"/>
  <c r="O1800" i="4" s="1"/>
  <c r="E1663" i="4"/>
  <c r="O1663" i="4" s="1"/>
  <c r="E1717" i="4"/>
  <c r="O1717" i="4" s="1"/>
  <c r="E2336" i="4"/>
  <c r="O2336" i="4" s="1"/>
  <c r="E1109" i="4"/>
  <c r="O1109" i="4" s="1"/>
  <c r="E2141" i="4"/>
  <c r="O2141" i="4" s="1"/>
  <c r="E589" i="4"/>
  <c r="O589" i="4" s="1"/>
  <c r="E124" i="4"/>
  <c r="O124" i="4" s="1"/>
  <c r="E549" i="4"/>
  <c r="O549" i="4" s="1"/>
  <c r="E199" i="4"/>
  <c r="O199" i="4" s="1"/>
  <c r="E676" i="4"/>
  <c r="O676" i="4" s="1"/>
  <c r="E321" i="4"/>
  <c r="O321" i="4" s="1"/>
  <c r="E2008" i="4"/>
  <c r="O2008" i="4" s="1"/>
  <c r="E1781" i="4"/>
  <c r="O1781" i="4" s="1"/>
  <c r="E1553" i="4"/>
  <c r="O1553" i="4" s="1"/>
  <c r="E1318" i="4"/>
  <c r="O1318" i="4" s="1"/>
  <c r="E1070" i="4"/>
  <c r="O1070" i="4" s="1"/>
  <c r="E768" i="4"/>
  <c r="O768" i="4" s="1"/>
  <c r="E420" i="4"/>
  <c r="O420" i="4" s="1"/>
  <c r="E70" i="4"/>
  <c r="O70" i="4" s="1"/>
  <c r="E191" i="4"/>
  <c r="O191" i="4" s="1"/>
  <c r="E387" i="4"/>
  <c r="O387" i="4" s="1"/>
  <c r="E583" i="4"/>
  <c r="O583" i="4" s="1"/>
  <c r="E113" i="4"/>
  <c r="O113" i="4" s="1"/>
  <c r="E324" i="4"/>
  <c r="O324" i="4" s="1"/>
  <c r="E535" i="4"/>
  <c r="O535" i="4" s="1"/>
  <c r="E742" i="4"/>
  <c r="O742" i="4" s="1"/>
  <c r="E938" i="4"/>
  <c r="O938" i="4" s="1"/>
  <c r="E2887" i="4"/>
  <c r="O2887" i="4" s="1"/>
  <c r="E1171" i="4"/>
  <c r="O1171" i="4" s="1"/>
  <c r="E253" i="4"/>
  <c r="O253" i="4" s="1"/>
  <c r="E1220" i="4"/>
  <c r="O1220" i="4" s="1"/>
  <c r="E2225" i="4"/>
  <c r="O2225" i="4" s="1"/>
  <c r="E307" i="4"/>
  <c r="O307" i="4" s="1"/>
  <c r="E1543" i="4"/>
  <c r="O1543" i="4" s="1"/>
  <c r="E388" i="4"/>
  <c r="O388" i="4" s="1"/>
  <c r="E710" i="4"/>
  <c r="O710" i="4" s="1"/>
  <c r="E892" i="4"/>
  <c r="O892" i="4" s="1"/>
  <c r="E1379" i="4"/>
  <c r="O1379" i="4" s="1"/>
  <c r="E2302" i="4"/>
  <c r="O2302" i="4" s="1"/>
  <c r="E1356" i="4"/>
  <c r="O1356" i="4" s="1"/>
  <c r="E2510" i="4"/>
  <c r="O2510" i="4" s="1"/>
  <c r="E1933" i="4"/>
  <c r="O1933" i="4" s="1"/>
  <c r="E915" i="4"/>
  <c r="O915" i="4" s="1"/>
  <c r="E2688" i="4"/>
  <c r="O2688" i="4" s="1"/>
  <c r="E1561" i="4"/>
  <c r="O1561" i="4" s="1"/>
  <c r="E315" i="4"/>
  <c r="O315" i="4" s="1"/>
  <c r="E822" i="4"/>
  <c r="O822" i="4" s="1"/>
  <c r="E2775" i="4"/>
  <c r="O2775" i="4" s="1"/>
  <c r="E2566" i="4"/>
  <c r="O2566" i="4" s="1"/>
  <c r="E2455" i="4"/>
  <c r="O2455" i="4" s="1"/>
  <c r="E2438" i="4"/>
  <c r="O2438" i="4" s="1"/>
  <c r="E467" i="4"/>
  <c r="O467" i="4" s="1"/>
  <c r="E2729" i="4"/>
  <c r="O2729" i="4" s="1"/>
  <c r="E1857" i="4"/>
  <c r="O1857" i="4" s="1"/>
  <c r="E90" i="4"/>
  <c r="O90" i="4" s="1"/>
  <c r="E1127" i="4"/>
  <c r="O1127" i="4" s="1"/>
  <c r="E828" i="4"/>
  <c r="O828" i="4" s="1"/>
  <c r="E1790" i="4"/>
  <c r="O1790" i="4" s="1"/>
  <c r="E1907" i="4"/>
  <c r="O1907" i="4" s="1"/>
  <c r="E754" i="4"/>
  <c r="O754" i="4" s="1"/>
  <c r="E2632" i="4"/>
  <c r="O2632" i="4" s="1"/>
  <c r="E2124" i="4"/>
  <c r="O2124" i="4" s="1"/>
  <c r="E1145" i="4"/>
  <c r="O1145" i="4" s="1"/>
  <c r="E2941" i="4"/>
  <c r="O2941" i="4" s="1"/>
  <c r="E2853" i="4"/>
  <c r="O2853" i="4" s="1"/>
  <c r="E2281" i="4"/>
  <c r="O2281" i="4" s="1"/>
  <c r="E1530" i="4"/>
  <c r="O1530" i="4" s="1"/>
  <c r="E1009" i="4"/>
  <c r="O1009" i="4" s="1"/>
  <c r="E2754" i="4"/>
  <c r="O2754" i="4" s="1"/>
  <c r="E1001" i="4"/>
  <c r="O1001" i="4" s="1"/>
  <c r="E2147" i="4"/>
  <c r="O2147" i="4" s="1"/>
  <c r="E2856" i="4"/>
  <c r="O2856" i="4" s="1"/>
  <c r="E811" i="4"/>
  <c r="O811" i="4" s="1"/>
  <c r="E1710" i="4"/>
  <c r="O1710" i="4" s="1"/>
  <c r="E366" i="4"/>
  <c r="O366" i="4" s="1"/>
  <c r="E2219" i="4"/>
  <c r="O2219" i="4" s="1"/>
  <c r="E2468" i="4"/>
  <c r="O2468" i="4" s="1"/>
  <c r="E797" i="4"/>
  <c r="O797" i="4" s="1"/>
  <c r="E724" i="4"/>
  <c r="O724" i="4" s="1"/>
  <c r="E272" i="4"/>
  <c r="O272" i="4" s="1"/>
  <c r="E627" i="4"/>
  <c r="O627" i="4" s="1"/>
  <c r="E94" i="4"/>
  <c r="O94" i="4" s="1"/>
  <c r="E1797" i="4"/>
  <c r="O1797" i="4" s="1"/>
  <c r="E1439" i="4"/>
  <c r="O1439" i="4" s="1"/>
  <c r="E1124" i="4"/>
  <c r="O1124" i="4" s="1"/>
  <c r="E722" i="4"/>
  <c r="O722" i="4" s="1"/>
  <c r="E193" i="4"/>
  <c r="O193" i="4" s="1"/>
  <c r="E177" i="4"/>
  <c r="O177" i="4" s="1"/>
  <c r="E485" i="4"/>
  <c r="O485" i="4" s="1"/>
  <c r="E68" i="4"/>
  <c r="O68" i="4" s="1"/>
  <c r="E354" i="4"/>
  <c r="O354" i="4" s="1"/>
  <c r="E671" i="4"/>
  <c r="O671" i="4" s="1"/>
  <c r="E924" i="4"/>
  <c r="O924" i="4" s="1"/>
  <c r="E1176" i="4"/>
  <c r="O1176" i="4" s="1"/>
  <c r="E1456" i="4"/>
  <c r="O1456" i="4" s="1"/>
  <c r="E1694" i="4"/>
  <c r="O1694" i="4" s="1"/>
  <c r="E1932" i="4"/>
  <c r="O1932" i="4" s="1"/>
  <c r="E2184" i="4"/>
  <c r="O2184" i="4" s="1"/>
  <c r="E2394" i="4"/>
  <c r="O2394" i="4" s="1"/>
  <c r="E64" i="4"/>
  <c r="O64" i="4" s="1"/>
  <c r="E308" i="4"/>
  <c r="O308" i="4" s="1"/>
  <c r="E552" i="4"/>
  <c r="O552" i="4" s="1"/>
  <c r="E773" i="4"/>
  <c r="O773" i="4" s="1"/>
  <c r="E984" i="4"/>
  <c r="O984" i="4" s="1"/>
  <c r="E1195" i="4"/>
  <c r="O1195" i="4" s="1"/>
  <c r="E1406" i="4"/>
  <c r="O1406" i="4" s="1"/>
  <c r="E1617" i="4"/>
  <c r="O1617" i="4" s="1"/>
  <c r="E1828" i="4"/>
  <c r="O1828" i="4" s="1"/>
  <c r="E2039" i="4"/>
  <c r="O2039" i="4" s="1"/>
  <c r="E2250" i="4"/>
  <c r="O2250" i="4" s="1"/>
  <c r="E2461" i="4"/>
  <c r="O2461" i="4" s="1"/>
  <c r="E2665" i="4"/>
  <c r="O2665" i="4" s="1"/>
  <c r="E2861" i="4"/>
  <c r="O2861" i="4" s="1"/>
  <c r="E849" i="4"/>
  <c r="O849" i="4" s="1"/>
  <c r="E1075" i="4"/>
  <c r="O1075" i="4" s="1"/>
  <c r="E1301" i="4"/>
  <c r="O1301" i="4" s="1"/>
  <c r="E99" i="4"/>
  <c r="O99" i="4" s="1"/>
  <c r="E326" i="4"/>
  <c r="O326" i="4" s="1"/>
  <c r="E570" i="4"/>
  <c r="O570" i="4" s="1"/>
  <c r="E925" i="4"/>
  <c r="O925" i="4" s="1"/>
  <c r="E213" i="4"/>
  <c r="O213" i="4" s="1"/>
  <c r="E440" i="4"/>
  <c r="O440" i="4" s="1"/>
  <c r="E668" i="4"/>
  <c r="O668" i="4" s="1"/>
  <c r="E880" i="4"/>
  <c r="O880" i="4" s="1"/>
  <c r="E214" i="4"/>
  <c r="O214" i="4" s="1"/>
  <c r="E441" i="4"/>
  <c r="O441" i="4" s="1"/>
  <c r="E669" i="4"/>
  <c r="O669" i="4" s="1"/>
  <c r="E881" i="4"/>
  <c r="O881" i="4" s="1"/>
  <c r="E87" i="4"/>
  <c r="O87" i="4" s="1"/>
  <c r="E314" i="4"/>
  <c r="O314" i="4" s="1"/>
  <c r="E542" i="4"/>
  <c r="O542" i="4" s="1"/>
  <c r="E763" i="4"/>
  <c r="O763" i="4" s="1"/>
  <c r="E974" i="4"/>
  <c r="O974" i="4" s="1"/>
  <c r="E2831" i="4"/>
  <c r="O2831" i="4" s="1"/>
  <c r="E2620" i="4"/>
  <c r="O2620" i="4" s="1"/>
  <c r="E2397" i="4"/>
  <c r="O2397" i="4" s="1"/>
  <c r="E2169" i="4"/>
  <c r="O2169" i="4" s="1"/>
  <c r="E1942" i="4"/>
  <c r="O1942" i="4" s="1"/>
  <c r="E1715" i="4"/>
  <c r="O1715" i="4" s="1"/>
  <c r="E1488" i="4"/>
  <c r="O1488" i="4" s="1"/>
  <c r="E1245" i="4"/>
  <c r="O1245" i="4" s="1"/>
  <c r="E2183" i="4"/>
  <c r="O2183" i="4" s="1"/>
  <c r="E1077" i="4"/>
  <c r="O1077" i="4" s="1"/>
  <c r="E2704" i="4"/>
  <c r="O2704" i="4" s="1"/>
  <c r="E1693" i="4"/>
  <c r="O1693" i="4" s="1"/>
  <c r="E567" i="4"/>
  <c r="O567" i="4" s="1"/>
  <c r="E857" i="4"/>
  <c r="O857" i="4" s="1"/>
  <c r="E2810" i="4"/>
  <c r="O2810" i="4" s="1"/>
  <c r="E2584" i="4"/>
  <c r="O2584" i="4" s="1"/>
  <c r="E2512" i="4"/>
  <c r="O2512" i="4" s="1"/>
  <c r="E2919" i="4"/>
  <c r="O2919" i="4" s="1"/>
  <c r="E581" i="4"/>
  <c r="O581" i="4" s="1"/>
  <c r="E2781" i="4"/>
  <c r="O2781" i="4" s="1"/>
  <c r="E1969" i="4"/>
  <c r="O1969" i="4" s="1"/>
  <c r="E153" i="4"/>
  <c r="O153" i="4" s="1"/>
  <c r="E1154" i="4"/>
  <c r="O1154" i="4" s="1"/>
  <c r="E874" i="4"/>
  <c r="O874" i="4" s="1"/>
  <c r="E1855" i="4"/>
  <c r="O1855" i="4" s="1"/>
  <c r="E2038" i="4"/>
  <c r="O2038" i="4" s="1"/>
  <c r="E1321" i="4"/>
  <c r="O1321" i="4" s="1"/>
  <c r="E2702" i="4"/>
  <c r="O2702" i="4" s="1"/>
  <c r="E2201" i="4"/>
  <c r="O2201" i="4" s="1"/>
  <c r="E1325" i="4"/>
  <c r="O1325" i="4" s="1"/>
  <c r="E762" i="4"/>
  <c r="O762" i="4" s="1"/>
  <c r="E2878" i="4"/>
  <c r="O2878" i="4" s="1"/>
  <c r="E2390" i="4"/>
  <c r="O2390" i="4" s="1"/>
  <c r="E1574" i="4"/>
  <c r="O1574" i="4" s="1"/>
  <c r="E1083" i="4"/>
  <c r="O1083" i="4" s="1"/>
  <c r="E1754" i="4"/>
  <c r="O1754" i="4" s="1"/>
  <c r="E632" i="4"/>
  <c r="O632" i="4" s="1"/>
  <c r="E2064" i="4"/>
  <c r="O2064" i="4" s="1"/>
  <c r="E2732" i="4"/>
  <c r="O2732" i="4" s="1"/>
  <c r="E593" i="4"/>
  <c r="O593" i="4" s="1"/>
  <c r="E1623" i="4"/>
  <c r="O1623" i="4" s="1"/>
  <c r="E127" i="4"/>
  <c r="O127" i="4" s="1"/>
  <c r="E2143" i="4"/>
  <c r="O2143" i="4" s="1"/>
  <c r="E2405" i="4"/>
  <c r="O2405" i="4" s="1"/>
  <c r="E365" i="4"/>
  <c r="O365" i="4" s="1"/>
  <c r="E704" i="4"/>
  <c r="O704" i="4" s="1"/>
  <c r="E251" i="4"/>
  <c r="O251" i="4" s="1"/>
  <c r="E599" i="4"/>
  <c r="O599" i="4" s="1"/>
  <c r="E72" i="4"/>
  <c r="O72" i="4" s="1"/>
  <c r="E1765" i="4"/>
  <c r="O1765" i="4" s="1"/>
  <c r="E1420" i="4"/>
  <c r="O1420" i="4" s="1"/>
  <c r="E1107" i="4"/>
  <c r="O1107" i="4" s="1"/>
  <c r="E696" i="4"/>
  <c r="O696" i="4" s="1"/>
  <c r="E170" i="4"/>
  <c r="O170" i="4" s="1"/>
  <c r="E205" i="4"/>
  <c r="O205" i="4" s="1"/>
  <c r="E499" i="4"/>
  <c r="O499" i="4" s="1"/>
  <c r="E83" i="4"/>
  <c r="O83" i="4" s="1"/>
  <c r="E369" i="4"/>
  <c r="O369" i="4" s="1"/>
  <c r="E686" i="4"/>
  <c r="O686" i="4" s="1"/>
  <c r="E952" i="4"/>
  <c r="O952" i="4" s="1"/>
  <c r="E1232" i="4"/>
  <c r="O1232" i="4" s="1"/>
  <c r="E1470" i="4"/>
  <c r="O1470" i="4" s="1"/>
  <c r="E1708" i="4"/>
  <c r="O1708" i="4" s="1"/>
  <c r="E1946" i="4"/>
  <c r="O1946" i="4" s="1"/>
  <c r="E2198" i="4"/>
  <c r="O2198" i="4" s="1"/>
  <c r="E2408" i="4"/>
  <c r="O2408" i="4" s="1"/>
  <c r="E81" i="4"/>
  <c r="O81" i="4" s="1"/>
  <c r="E325" i="4"/>
  <c r="O325" i="4" s="1"/>
  <c r="E568" i="4"/>
  <c r="O568" i="4" s="1"/>
  <c r="E788" i="4"/>
  <c r="O788" i="4" s="1"/>
  <c r="E999" i="4"/>
  <c r="O999" i="4" s="1"/>
  <c r="E1210" i="4"/>
  <c r="O1210" i="4" s="1"/>
  <c r="E1421" i="4"/>
  <c r="O1421" i="4" s="1"/>
  <c r="E1632" i="4"/>
  <c r="O1632" i="4" s="1"/>
  <c r="E1843" i="4"/>
  <c r="O1843" i="4" s="1"/>
  <c r="E2054" i="4"/>
  <c r="O2054" i="4" s="1"/>
  <c r="E2265" i="4"/>
  <c r="O2265" i="4" s="1"/>
  <c r="E2476" i="4"/>
  <c r="O2476" i="4" s="1"/>
  <c r="E2679" i="4"/>
  <c r="O2679" i="4" s="1"/>
  <c r="E2875" i="4"/>
  <c r="O2875" i="4" s="1"/>
  <c r="E864" i="4"/>
  <c r="O864" i="4" s="1"/>
  <c r="E1105" i="4"/>
  <c r="O1105" i="4" s="1"/>
  <c r="E1317" i="4"/>
  <c r="O1317" i="4" s="1"/>
  <c r="E115" i="4"/>
  <c r="O115" i="4" s="1"/>
  <c r="E342" i="4"/>
  <c r="O342" i="4" s="1"/>
  <c r="E586" i="4"/>
  <c r="O586" i="4" s="1"/>
  <c r="E1090" i="4"/>
  <c r="O1090" i="4" s="1"/>
  <c r="E229" i="4"/>
  <c r="O229" i="4" s="1"/>
  <c r="E456" i="4"/>
  <c r="O456" i="4" s="1"/>
  <c r="E684" i="4"/>
  <c r="O684" i="4" s="1"/>
  <c r="E895" i="4"/>
  <c r="O895" i="4" s="1"/>
  <c r="E230" i="4"/>
  <c r="O230" i="4" s="1"/>
  <c r="E458" i="4"/>
  <c r="O458" i="4" s="1"/>
  <c r="E685" i="4"/>
  <c r="O685" i="4" s="1"/>
  <c r="E897" i="4"/>
  <c r="O897" i="4" s="1"/>
  <c r="E103" i="4"/>
  <c r="O103" i="4" s="1"/>
  <c r="E330" i="4"/>
  <c r="O330" i="4" s="1"/>
  <c r="E1294" i="4"/>
  <c r="O1294" i="4" s="1"/>
  <c r="E2826" i="4"/>
  <c r="O2826" i="4" s="1"/>
  <c r="E1138" i="4"/>
  <c r="O1138" i="4" s="1"/>
  <c r="E2720" i="4"/>
  <c r="O2720" i="4" s="1"/>
  <c r="E2015" i="4"/>
  <c r="O2015" i="4" s="1"/>
  <c r="E740" i="4"/>
  <c r="O740" i="4" s="1"/>
  <c r="E903" i="4"/>
  <c r="O903" i="4" s="1"/>
  <c r="E560" i="4"/>
  <c r="O560" i="4" s="1"/>
  <c r="E2881" i="4"/>
  <c r="O2881" i="4" s="1"/>
  <c r="E2549" i="4"/>
  <c r="O2549" i="4" s="1"/>
  <c r="E2936" i="4"/>
  <c r="O2936" i="4" s="1"/>
  <c r="E1129" i="4"/>
  <c r="O1129" i="4" s="1"/>
  <c r="E2974" i="4"/>
  <c r="O2974" i="4" s="1"/>
  <c r="E1990" i="4"/>
  <c r="O1990" i="4" s="1"/>
  <c r="E284" i="4"/>
  <c r="O284" i="4" s="1"/>
  <c r="E1217" i="4"/>
  <c r="O1217" i="4" s="1"/>
  <c r="E913" i="4"/>
  <c r="O913" i="4" s="1"/>
  <c r="E2920" i="4"/>
  <c r="O2920" i="4" s="1"/>
  <c r="E2162" i="4"/>
  <c r="O2162" i="4" s="1"/>
  <c r="E1467" i="4"/>
  <c r="O1467" i="4" s="1"/>
  <c r="E2773" i="4"/>
  <c r="O2773" i="4" s="1"/>
  <c r="E2239" i="4"/>
  <c r="O2239" i="4" s="1"/>
  <c r="E1469" i="4"/>
  <c r="O1469" i="4" s="1"/>
  <c r="E1208" i="4"/>
  <c r="O1208" i="4" s="1"/>
  <c r="E2942" i="4"/>
  <c r="O2942" i="4" s="1"/>
  <c r="E2426" i="4"/>
  <c r="O2426" i="4" s="1"/>
  <c r="E2017" i="4"/>
  <c r="O2017" i="4" s="1"/>
  <c r="E1327" i="4"/>
  <c r="O1327" i="4" s="1"/>
  <c r="E1575" i="4"/>
  <c r="O1575" i="4" s="1"/>
  <c r="E2684" i="4"/>
  <c r="O2684" i="4" s="1"/>
  <c r="E1981" i="4"/>
  <c r="O1981" i="4" s="1"/>
  <c r="E2664" i="4"/>
  <c r="O2664" i="4" s="1"/>
  <c r="E380" i="4"/>
  <c r="O380" i="4" s="1"/>
  <c r="E1533" i="4"/>
  <c r="O1533" i="4" s="1"/>
  <c r="E2432" i="4"/>
  <c r="O2432" i="4" s="1"/>
  <c r="E1799" i="4"/>
  <c r="O1799" i="4" s="1"/>
  <c r="E2335" i="4"/>
  <c r="O2335" i="4" s="1"/>
  <c r="E126" i="4"/>
  <c r="O126" i="4" s="1"/>
  <c r="E677" i="4"/>
  <c r="O677" i="4" s="1"/>
  <c r="E223" i="4"/>
  <c r="O223" i="4" s="1"/>
  <c r="E498" i="4"/>
  <c r="O498" i="4" s="1"/>
  <c r="E44" i="4"/>
  <c r="O44" i="4" s="1"/>
  <c r="E1748" i="4"/>
  <c r="O1748" i="4" s="1"/>
  <c r="E1403" i="4"/>
  <c r="O1403" i="4" s="1"/>
  <c r="E1087" i="4"/>
  <c r="O1087" i="4" s="1"/>
  <c r="E598" i="4"/>
  <c r="O598" i="4" s="1"/>
  <c r="E142" i="4"/>
  <c r="O142" i="4" s="1"/>
  <c r="E219" i="4"/>
  <c r="O219" i="4" s="1"/>
  <c r="E513" i="4"/>
  <c r="O513" i="4" s="1"/>
  <c r="E98" i="4"/>
  <c r="O98" i="4" s="1"/>
  <c r="E430" i="4"/>
  <c r="O430" i="4" s="1"/>
  <c r="E700" i="4"/>
  <c r="O700" i="4" s="1"/>
  <c r="E966" i="4"/>
  <c r="O966" i="4" s="1"/>
  <c r="E1246" i="4"/>
  <c r="O1246" i="4" s="1"/>
  <c r="E1484" i="4"/>
  <c r="O1484" i="4" s="1"/>
  <c r="E1722" i="4"/>
  <c r="O1722" i="4" s="1"/>
  <c r="E1960" i="4"/>
  <c r="O1960" i="4" s="1"/>
  <c r="E2212" i="4"/>
  <c r="O2212" i="4" s="1"/>
  <c r="E2422" i="4"/>
  <c r="O2422" i="4" s="1"/>
  <c r="E97" i="4"/>
  <c r="O97" i="4" s="1"/>
  <c r="E341" i="4"/>
  <c r="O341" i="4" s="1"/>
  <c r="E585" i="4"/>
  <c r="O585" i="4" s="1"/>
  <c r="E803" i="4"/>
  <c r="O803" i="4" s="1"/>
  <c r="E1014" i="4"/>
  <c r="O1014" i="4" s="1"/>
  <c r="E1225" i="4"/>
  <c r="O1225" i="4" s="1"/>
  <c r="E1436" i="4"/>
  <c r="O1436" i="4" s="1"/>
  <c r="E1647" i="4"/>
  <c r="O1647" i="4" s="1"/>
  <c r="E1858" i="4"/>
  <c r="O1858" i="4" s="1"/>
  <c r="E2069" i="4"/>
  <c r="O2069" i="4" s="1"/>
  <c r="E2280" i="4"/>
  <c r="O2280" i="4" s="1"/>
  <c r="E2491" i="4"/>
  <c r="O2491" i="4" s="1"/>
  <c r="E2693" i="4"/>
  <c r="O2693" i="4" s="1"/>
  <c r="E2889" i="4"/>
  <c r="O2889" i="4" s="1"/>
  <c r="E879" i="4"/>
  <c r="O879" i="4" s="1"/>
  <c r="E1121" i="4"/>
  <c r="O1121" i="4" s="1"/>
  <c r="E1332" i="4"/>
  <c r="O1332" i="4" s="1"/>
  <c r="E131" i="4"/>
  <c r="O131" i="4" s="1"/>
  <c r="E358" i="4"/>
  <c r="O358" i="4" s="1"/>
  <c r="E602" i="4"/>
  <c r="O602" i="4" s="1"/>
  <c r="E18" i="4"/>
  <c r="O18" i="4" s="1"/>
  <c r="E245" i="4"/>
  <c r="O245" i="4" s="1"/>
  <c r="E473" i="4"/>
  <c r="O473" i="4" s="1"/>
  <c r="E699" i="4"/>
  <c r="O699" i="4" s="1"/>
  <c r="E19" i="4"/>
  <c r="O19" i="4" s="1"/>
  <c r="E246" i="4"/>
  <c r="O246" i="4" s="1"/>
  <c r="E474" i="4"/>
  <c r="O474" i="4" s="1"/>
  <c r="E701" i="4"/>
  <c r="O701" i="4" s="1"/>
  <c r="E912" i="4"/>
  <c r="O912" i="4" s="1"/>
  <c r="E119" i="4"/>
  <c r="O119" i="4" s="1"/>
  <c r="E347" i="4"/>
  <c r="O347" i="4" s="1"/>
  <c r="E2026" i="4"/>
  <c r="O2026" i="4" s="1"/>
  <c r="E2824" i="4"/>
  <c r="O2824" i="4" s="1"/>
  <c r="E1483" i="4"/>
  <c r="O1483" i="4" s="1"/>
  <c r="E2964" i="4"/>
  <c r="O2964" i="4" s="1"/>
  <c r="E111" i="4"/>
  <c r="O111" i="4" s="1"/>
  <c r="E41" i="4"/>
  <c r="O41" i="4" s="1"/>
  <c r="E1563" i="4"/>
  <c r="O1563" i="4" s="1"/>
  <c r="E1250" i="4"/>
  <c r="O1250" i="4" s="1"/>
  <c r="E1277" i="4"/>
  <c r="O1277" i="4" s="1"/>
  <c r="E2829" i="4"/>
  <c r="O2829" i="4" s="1"/>
  <c r="E2231" i="4"/>
  <c r="O2231" i="4" s="1"/>
  <c r="E1836" i="4"/>
  <c r="O1836" i="4" s="1"/>
  <c r="E517" i="4"/>
  <c r="O517" i="4" s="1"/>
  <c r="E2554" i="4"/>
  <c r="O2554" i="4" s="1"/>
  <c r="E905" i="4"/>
  <c r="O905" i="4" s="1"/>
  <c r="E1524" i="4"/>
  <c r="O1524" i="4" s="1"/>
  <c r="E1219" i="4"/>
  <c r="O1219" i="4" s="1"/>
  <c r="E645" i="4"/>
  <c r="O645" i="4" s="1"/>
  <c r="E2337" i="4"/>
  <c r="O2337" i="4" s="1"/>
  <c r="E1643" i="4"/>
  <c r="O1643" i="4" s="1"/>
  <c r="E755" i="4"/>
  <c r="O755" i="4" s="1"/>
  <c r="E2387" i="4"/>
  <c r="O2387" i="4" s="1"/>
  <c r="E2000" i="4"/>
  <c r="O2000" i="4" s="1"/>
  <c r="E1690" i="4"/>
  <c r="O1690" i="4" s="1"/>
  <c r="E1084" i="4"/>
  <c r="O1084" i="4" s="1"/>
  <c r="E2682" i="4"/>
  <c r="O2682" i="4" s="1"/>
  <c r="E2179" i="4"/>
  <c r="O2179" i="4" s="1"/>
  <c r="E2372" i="4"/>
  <c r="O2372" i="4" s="1"/>
  <c r="E481" i="4"/>
  <c r="O481" i="4" s="1"/>
  <c r="E1803" i="4"/>
  <c r="O1803" i="4" s="1"/>
  <c r="E1714" i="4"/>
  <c r="O1714" i="4" s="1"/>
  <c r="E2222" i="4"/>
  <c r="O2222" i="4" s="1"/>
  <c r="E2859" i="4"/>
  <c r="O2859" i="4" s="1"/>
  <c r="E592" i="4"/>
  <c r="O592" i="4" s="1"/>
  <c r="E2731" i="4"/>
  <c r="O2731" i="4" s="1"/>
  <c r="E1532" i="4"/>
  <c r="O1532" i="4" s="1"/>
  <c r="E2060" i="4"/>
  <c r="O2060" i="4" s="1"/>
  <c r="E273" i="4"/>
  <c r="O273" i="4" s="1"/>
  <c r="E600" i="4"/>
  <c r="O600" i="4" s="1"/>
  <c r="E123" i="4"/>
  <c r="O123" i="4" s="1"/>
  <c r="E421" i="4"/>
  <c r="O421" i="4" s="1"/>
  <c r="E1992" i="4"/>
  <c r="O1992" i="4" s="1"/>
  <c r="E1651" i="4"/>
  <c r="O1651" i="4" s="1"/>
  <c r="E1351" i="4"/>
  <c r="O1351" i="4" s="1"/>
  <c r="E1013" i="4"/>
  <c r="O1013" i="4" s="1"/>
  <c r="E524" i="4"/>
  <c r="O524" i="4" s="1"/>
  <c r="E43" i="4"/>
  <c r="O43" i="4" s="1"/>
  <c r="E303" i="4"/>
  <c r="O303" i="4" s="1"/>
  <c r="E555" i="4"/>
  <c r="O555" i="4" s="1"/>
  <c r="E158" i="4"/>
  <c r="O158" i="4" s="1"/>
  <c r="E475" i="4"/>
  <c r="O475" i="4" s="1"/>
  <c r="E756" i="4"/>
  <c r="O756" i="4" s="1"/>
  <c r="E1050" i="4"/>
  <c r="O1050" i="4" s="1"/>
  <c r="E1288" i="4"/>
  <c r="O1288" i="4" s="1"/>
  <c r="E1526" i="4"/>
  <c r="O1526" i="4" s="1"/>
  <c r="E1764" i="4"/>
  <c r="O1764" i="4" s="1"/>
  <c r="E2044" i="4"/>
  <c r="O2044" i="4" s="1"/>
  <c r="E2254" i="4"/>
  <c r="O2254" i="4" s="1"/>
  <c r="E2464" i="4"/>
  <c r="O2464" i="4" s="1"/>
  <c r="E146" i="4"/>
  <c r="O146" i="4" s="1"/>
  <c r="E390" i="4"/>
  <c r="O390" i="4" s="1"/>
  <c r="E633" i="4"/>
  <c r="O633" i="4" s="1"/>
  <c r="E848" i="4"/>
  <c r="O848" i="4" s="1"/>
  <c r="E1059" i="4"/>
  <c r="O1059" i="4" s="1"/>
  <c r="E1270" i="4"/>
  <c r="O1270" i="4" s="1"/>
  <c r="E1481" i="4"/>
  <c r="O1481" i="4" s="1"/>
  <c r="E1692" i="4"/>
  <c r="O1692" i="4" s="1"/>
  <c r="E1903" i="4"/>
  <c r="O1903" i="4" s="1"/>
  <c r="E2115" i="4"/>
  <c r="O2115" i="4" s="1"/>
  <c r="E2326" i="4"/>
  <c r="O2326" i="4" s="1"/>
  <c r="E2537" i="4"/>
  <c r="O2537" i="4" s="1"/>
  <c r="E2735" i="4"/>
  <c r="O2735" i="4" s="1"/>
  <c r="E2931" i="4"/>
  <c r="O2931" i="4" s="1"/>
  <c r="E940" i="4"/>
  <c r="O940" i="4" s="1"/>
  <c r="E1166" i="4"/>
  <c r="O1166" i="4" s="1"/>
  <c r="E1392" i="4"/>
  <c r="O1392" i="4" s="1"/>
  <c r="E180" i="4"/>
  <c r="O180" i="4" s="1"/>
  <c r="E407" i="4"/>
  <c r="O407" i="4" s="1"/>
  <c r="E650" i="4"/>
  <c r="O650" i="4" s="1"/>
  <c r="E67" i="4"/>
  <c r="O67" i="4" s="1"/>
  <c r="E295" i="4"/>
  <c r="O295" i="4" s="1"/>
  <c r="E522" i="4"/>
  <c r="O522" i="4" s="1"/>
  <c r="E745" i="4"/>
  <c r="O745" i="4" s="1"/>
  <c r="E69" i="4"/>
  <c r="O69" i="4" s="1"/>
  <c r="E296" i="4"/>
  <c r="O296" i="4" s="1"/>
  <c r="E1577" i="4"/>
  <c r="O1577" i="4" s="1"/>
  <c r="E2329" i="4"/>
  <c r="O2329" i="4" s="1"/>
  <c r="E1729" i="4"/>
  <c r="O1729" i="4" s="1"/>
  <c r="E431" i="4"/>
  <c r="O431" i="4" s="1"/>
  <c r="E236" i="4"/>
  <c r="O236" i="4" s="1"/>
  <c r="E80" i="4"/>
  <c r="O80" i="4" s="1"/>
  <c r="E1937" i="4"/>
  <c r="O1937" i="4" s="1"/>
  <c r="E1380" i="4"/>
  <c r="O1380" i="4" s="1"/>
  <c r="E1309" i="4"/>
  <c r="O1309" i="4" s="1"/>
  <c r="E1766" i="4"/>
  <c r="O1766" i="4" s="1"/>
  <c r="E2288" i="4"/>
  <c r="O2288" i="4" s="1"/>
  <c r="E1902" i="4"/>
  <c r="O1902" i="4" s="1"/>
  <c r="E787" i="4"/>
  <c r="O787" i="4" s="1"/>
  <c r="E2572" i="4"/>
  <c r="O2572" i="4" s="1"/>
  <c r="E1025" i="4"/>
  <c r="O1025" i="4" s="1"/>
  <c r="E1590" i="4"/>
  <c r="O1590" i="4" s="1"/>
  <c r="E1279" i="4"/>
  <c r="O1279" i="4" s="1"/>
  <c r="E753" i="4"/>
  <c r="O753" i="4" s="1"/>
  <c r="E2701" i="4"/>
  <c r="O2701" i="4" s="1"/>
  <c r="E1687" i="4"/>
  <c r="O1687" i="4" s="1"/>
  <c r="E847" i="4"/>
  <c r="O847" i="4" s="1"/>
  <c r="E2633" i="4"/>
  <c r="O2633" i="4" s="1"/>
  <c r="E2125" i="4"/>
  <c r="O2125" i="4" s="1"/>
  <c r="E1737" i="4"/>
  <c r="O1737" i="4" s="1"/>
  <c r="E1213" i="4"/>
  <c r="O1213" i="4" s="1"/>
  <c r="E2751" i="4"/>
  <c r="O2751" i="4" s="1"/>
  <c r="E2216" i="4"/>
  <c r="O2216" i="4" s="1"/>
  <c r="E1930" i="4"/>
  <c r="O1930" i="4" s="1"/>
  <c r="E2804" i="4"/>
  <c r="O2804" i="4" s="1"/>
  <c r="E1354" i="4"/>
  <c r="O1354" i="4" s="1"/>
  <c r="E1535" i="4"/>
  <c r="O1535" i="4" s="1"/>
  <c r="E2146" i="4"/>
  <c r="O2146" i="4" s="1"/>
  <c r="E2803" i="4"/>
  <c r="O2803" i="4" s="1"/>
  <c r="E367" i="4"/>
  <c r="O367" i="4" s="1"/>
  <c r="E2544" i="4"/>
  <c r="O2544" i="4" s="1"/>
  <c r="E1443" i="4"/>
  <c r="O1443" i="4" s="1"/>
  <c r="E1971" i="4"/>
  <c r="O1971" i="4" s="1"/>
  <c r="E252" i="4"/>
  <c r="O252" i="4" s="1"/>
  <c r="E577" i="4"/>
  <c r="O577" i="4" s="1"/>
  <c r="E24" i="4"/>
  <c r="O24" i="4" s="1"/>
  <c r="E398" i="4"/>
  <c r="O398" i="4" s="1"/>
  <c r="E1976" i="4"/>
  <c r="O1976" i="4" s="1"/>
  <c r="E1635" i="4"/>
  <c r="O1635" i="4" s="1"/>
  <c r="E1335" i="4"/>
  <c r="O1335" i="4" s="1"/>
  <c r="E931" i="4"/>
  <c r="O931" i="4" s="1"/>
  <c r="E497" i="4"/>
  <c r="O497" i="4" s="1"/>
  <c r="E23" i="4"/>
  <c r="O23" i="4" s="1"/>
  <c r="E317" i="4"/>
  <c r="O317" i="4" s="1"/>
  <c r="E569" i="4"/>
  <c r="O569" i="4" s="1"/>
  <c r="E218" i="4"/>
  <c r="O218" i="4" s="1"/>
  <c r="E490" i="4"/>
  <c r="O490" i="4" s="1"/>
  <c r="E770" i="4"/>
  <c r="O770" i="4" s="1"/>
  <c r="E1064" i="4"/>
  <c r="O1064" i="4" s="1"/>
  <c r="E1302" i="4"/>
  <c r="O1302" i="4" s="1"/>
  <c r="E1540" i="4"/>
  <c r="O1540" i="4" s="1"/>
  <c r="E1820" i="4"/>
  <c r="O1820" i="4" s="1"/>
  <c r="E2058" i="4"/>
  <c r="O2058" i="4" s="1"/>
  <c r="E2268" i="4"/>
  <c r="O2268" i="4" s="1"/>
  <c r="E2478" i="4"/>
  <c r="O2478" i="4" s="1"/>
  <c r="E162" i="4"/>
  <c r="O162" i="4" s="1"/>
  <c r="E406" i="4"/>
  <c r="O406" i="4" s="1"/>
  <c r="E649" i="4"/>
  <c r="O649" i="4" s="1"/>
  <c r="E863" i="4"/>
  <c r="O863" i="4" s="1"/>
  <c r="E1074" i="4"/>
  <c r="O1074" i="4" s="1"/>
  <c r="E1285" i="4"/>
  <c r="O1285" i="4" s="1"/>
  <c r="E1197" i="4"/>
  <c r="O1197" i="4" s="1"/>
  <c r="E2107" i="4"/>
  <c r="O2107" i="4" s="1"/>
  <c r="E1769" i="4"/>
  <c r="O1769" i="4" s="1"/>
  <c r="E463" i="4"/>
  <c r="O463" i="4" s="1"/>
  <c r="E274" i="4"/>
  <c r="O274" i="4" s="1"/>
  <c r="E159" i="4"/>
  <c r="O159" i="4" s="1"/>
  <c r="E2004" i="4"/>
  <c r="O2004" i="4" s="1"/>
  <c r="E1453" i="4"/>
  <c r="O1453" i="4" s="1"/>
  <c r="E1357" i="4"/>
  <c r="O1357" i="4" s="1"/>
  <c r="E1810" i="4"/>
  <c r="O1810" i="4" s="1"/>
  <c r="E2439" i="4"/>
  <c r="O2439" i="4" s="1"/>
  <c r="E1924" i="4"/>
  <c r="O1924" i="4" s="1"/>
  <c r="E843" i="4"/>
  <c r="O843" i="4" s="1"/>
  <c r="E2589" i="4"/>
  <c r="O2589" i="4" s="1"/>
  <c r="E2513" i="4"/>
  <c r="O2513" i="4" s="1"/>
  <c r="E1701" i="4"/>
  <c r="O1701" i="4" s="1"/>
  <c r="E1479" i="4"/>
  <c r="O1479" i="4" s="1"/>
  <c r="E926" i="4"/>
  <c r="O926" i="4" s="1"/>
  <c r="E2772" i="4"/>
  <c r="O2772" i="4" s="1"/>
  <c r="E1819" i="4"/>
  <c r="O1819" i="4" s="1"/>
  <c r="E1006" i="4"/>
  <c r="O1006" i="4" s="1"/>
  <c r="E2669" i="4"/>
  <c r="O2669" i="4" s="1"/>
  <c r="E2241" i="4"/>
  <c r="O2241" i="4" s="1"/>
  <c r="E1779" i="4"/>
  <c r="O1779" i="4" s="1"/>
  <c r="E1273" i="4"/>
  <c r="O1273" i="4" s="1"/>
  <c r="E584" i="4"/>
  <c r="O584" i="4" s="1"/>
  <c r="E932" i="4"/>
  <c r="O932" i="4" s="1"/>
  <c r="E1755" i="4"/>
  <c r="O1755" i="4" s="1"/>
  <c r="E2558" i="4"/>
  <c r="O2558" i="4" s="1"/>
  <c r="E1238" i="4"/>
  <c r="O1238" i="4" s="1"/>
  <c r="E1448" i="4"/>
  <c r="O1448" i="4" s="1"/>
  <c r="E2063" i="4"/>
  <c r="O2063" i="4" s="1"/>
  <c r="E2065" i="4"/>
  <c r="O2065" i="4" s="1"/>
  <c r="E129" i="4"/>
  <c r="O129" i="4" s="1"/>
  <c r="E2789" i="4"/>
  <c r="O2789" i="4" s="1"/>
  <c r="E1348" i="4"/>
  <c r="O1348" i="4" s="1"/>
  <c r="E1885" i="4"/>
  <c r="O1885" i="4" s="1"/>
  <c r="E224" i="4"/>
  <c r="O224" i="4" s="1"/>
  <c r="E528" i="4"/>
  <c r="O528" i="4" s="1"/>
  <c r="E816" i="4"/>
  <c r="O816" i="4" s="1"/>
  <c r="E371" i="4"/>
  <c r="O371" i="4" s="1"/>
  <c r="E1959" i="4"/>
  <c r="O1959" i="4" s="1"/>
  <c r="E1619" i="4"/>
  <c r="O1619" i="4" s="1"/>
  <c r="E1298" i="4"/>
  <c r="O1298" i="4" s="1"/>
  <c r="E907" i="4"/>
  <c r="O907" i="4" s="1"/>
  <c r="E469" i="4"/>
  <c r="O469" i="4" s="1"/>
  <c r="E37" i="4"/>
  <c r="O37" i="4" s="1"/>
  <c r="E331" i="4"/>
  <c r="O331" i="4" s="1"/>
  <c r="E597" i="4"/>
  <c r="O597" i="4" s="1"/>
  <c r="E234" i="4"/>
  <c r="O234" i="4" s="1"/>
  <c r="E505" i="4"/>
  <c r="O505" i="4" s="1"/>
  <c r="E784" i="4"/>
  <c r="O784" i="4" s="1"/>
  <c r="E1078" i="4"/>
  <c r="O1078" i="4" s="1"/>
  <c r="E1316" i="4"/>
  <c r="O1316" i="4" s="1"/>
  <c r="E1554" i="4"/>
  <c r="O1554" i="4" s="1"/>
  <c r="E1834" i="4"/>
  <c r="O1834" i="4" s="1"/>
  <c r="E2072" i="4"/>
  <c r="O2072" i="4" s="1"/>
  <c r="E2282" i="4"/>
  <c r="O2282" i="4" s="1"/>
  <c r="E2492" i="4"/>
  <c r="O2492" i="4" s="1"/>
  <c r="E179" i="4"/>
  <c r="O179" i="4" s="1"/>
  <c r="E422" i="4"/>
  <c r="O422" i="4" s="1"/>
  <c r="E665" i="4"/>
  <c r="O665" i="4" s="1"/>
  <c r="E878" i="4"/>
  <c r="O878" i="4" s="1"/>
  <c r="E1089" i="4"/>
  <c r="O1089" i="4" s="1"/>
  <c r="E1300" i="4"/>
  <c r="O1300" i="4" s="1"/>
  <c r="E1511" i="4"/>
  <c r="O1511" i="4" s="1"/>
  <c r="E1723" i="4"/>
  <c r="O1723" i="4" s="1"/>
  <c r="E1934" i="4"/>
  <c r="O1934" i="4" s="1"/>
  <c r="E2145" i="4"/>
  <c r="O2145" i="4" s="1"/>
  <c r="E2356" i="4"/>
  <c r="O2356" i="4" s="1"/>
  <c r="E2567" i="4"/>
  <c r="O2567" i="4" s="1"/>
  <c r="E2763" i="4"/>
  <c r="O2763" i="4" s="1"/>
  <c r="E2308" i="4"/>
  <c r="O2308" i="4" s="1"/>
  <c r="E988" i="4"/>
  <c r="O988" i="4" s="1"/>
  <c r="E809" i="4"/>
  <c r="O809" i="4" s="1"/>
  <c r="E2489" i="4"/>
  <c r="O2489" i="4" s="1"/>
  <c r="E1874" i="4"/>
  <c r="O1874" i="4" s="1"/>
  <c r="E2514" i="4"/>
  <c r="O2514" i="4" s="1"/>
  <c r="E175" i="4"/>
  <c r="O175" i="4" s="1"/>
  <c r="E451" i="4"/>
  <c r="O451" i="4" s="1"/>
  <c r="E47" i="4"/>
  <c r="O47" i="4" s="1"/>
  <c r="E1071" i="4"/>
  <c r="O1071" i="4" s="1"/>
  <c r="E1510" i="4"/>
  <c r="O1510" i="4" s="1"/>
  <c r="E1644" i="4"/>
  <c r="O1644" i="4" s="1"/>
  <c r="E2460" i="4"/>
  <c r="O2460" i="4" s="1"/>
  <c r="E1328" i="4"/>
  <c r="O1328" i="4" s="1"/>
  <c r="E2097" i="4"/>
  <c r="O2097" i="4" s="1"/>
  <c r="E2924" i="4"/>
  <c r="O2924" i="4" s="1"/>
  <c r="E613" i="4"/>
  <c r="O613" i="4" s="1"/>
  <c r="E1980" i="4"/>
  <c r="O1980" i="4" s="1"/>
  <c r="E975" i="4"/>
  <c r="O975" i="4" s="1"/>
  <c r="E2406" i="4"/>
  <c r="O2406" i="4" s="1"/>
  <c r="E1345" i="4"/>
  <c r="O1345" i="4" s="1"/>
  <c r="E500" i="4"/>
  <c r="O500" i="4" s="1"/>
  <c r="E476" i="4"/>
  <c r="O476" i="4" s="1"/>
  <c r="E1830" i="4"/>
  <c r="O1830" i="4" s="1"/>
  <c r="E1193" i="4"/>
  <c r="O1193" i="4" s="1"/>
  <c r="E448" i="4"/>
  <c r="O448" i="4" s="1"/>
  <c r="E233" i="4"/>
  <c r="O233" i="4" s="1"/>
  <c r="E38" i="4"/>
  <c r="O38" i="4" s="1"/>
  <c r="E565" i="4"/>
  <c r="O565" i="4" s="1"/>
  <c r="E1092" i="4"/>
  <c r="O1092" i="4" s="1"/>
  <c r="E1498" i="4"/>
  <c r="O1498" i="4" s="1"/>
  <c r="E1904" i="4"/>
  <c r="O1904" i="4" s="1"/>
  <c r="E2324" i="4"/>
  <c r="O2324" i="4" s="1"/>
  <c r="E195" i="4"/>
  <c r="O195" i="4" s="1"/>
  <c r="E601" i="4"/>
  <c r="O601" i="4" s="1"/>
  <c r="E954" i="4"/>
  <c r="O954" i="4" s="1"/>
  <c r="E1346" i="4"/>
  <c r="O1346" i="4" s="1"/>
  <c r="E1677" i="4"/>
  <c r="O1677" i="4" s="1"/>
  <c r="E1994" i="4"/>
  <c r="O1994" i="4" s="1"/>
  <c r="E2341" i="4"/>
  <c r="O2341" i="4" s="1"/>
  <c r="E2637" i="4"/>
  <c r="O2637" i="4" s="1"/>
  <c r="E2959" i="4"/>
  <c r="O2959" i="4" s="1"/>
  <c r="E1030" i="4"/>
  <c r="O1030" i="4" s="1"/>
  <c r="E1377" i="4"/>
  <c r="O1377" i="4" s="1"/>
  <c r="E244" i="4"/>
  <c r="O244" i="4" s="1"/>
  <c r="E553" i="4"/>
  <c r="O553" i="4" s="1"/>
  <c r="E100" i="4"/>
  <c r="O100" i="4" s="1"/>
  <c r="E392" i="4"/>
  <c r="O392" i="4" s="1"/>
  <c r="E730" i="4"/>
  <c r="O730" i="4" s="1"/>
  <c r="E133" i="4"/>
  <c r="O133" i="4" s="1"/>
  <c r="E425" i="4"/>
  <c r="O425" i="4" s="1"/>
  <c r="E746" i="4"/>
  <c r="O746" i="4" s="1"/>
  <c r="E1002" i="4"/>
  <c r="O1002" i="4" s="1"/>
  <c r="E266" i="4"/>
  <c r="O266" i="4" s="1"/>
  <c r="E558" i="4"/>
  <c r="O558" i="4" s="1"/>
  <c r="E793" i="4"/>
  <c r="O793" i="4" s="1"/>
  <c r="E1019" i="4"/>
  <c r="O1019" i="4" s="1"/>
  <c r="E2771" i="4"/>
  <c r="O2771" i="4" s="1"/>
  <c r="E2543" i="4"/>
  <c r="O2543" i="4" s="1"/>
  <c r="E2300" i="4"/>
  <c r="O2300" i="4" s="1"/>
  <c r="E2056" i="4"/>
  <c r="O2056" i="4" s="1"/>
  <c r="E1812" i="4"/>
  <c r="O1812" i="4" s="1"/>
  <c r="E1569" i="4"/>
  <c r="O1569" i="4" s="1"/>
  <c r="E1314" i="4"/>
  <c r="O1314" i="4" s="1"/>
  <c r="E1052" i="4"/>
  <c r="O1052" i="4" s="1"/>
  <c r="E741" i="4"/>
  <c r="O741" i="4" s="1"/>
  <c r="E396" i="4"/>
  <c r="O396" i="4" s="1"/>
  <c r="E42" i="4"/>
  <c r="O42" i="4" s="1"/>
  <c r="E187" i="4"/>
  <c r="O187" i="4" s="1"/>
  <c r="E1139" i="4"/>
  <c r="O1139" i="4" s="1"/>
  <c r="E1347" i="4"/>
  <c r="O1347" i="4" s="1"/>
  <c r="E2546" i="4"/>
  <c r="O2546" i="4" s="1"/>
  <c r="E2229" i="4"/>
  <c r="O2229" i="4" s="1"/>
  <c r="E2532" i="4"/>
  <c r="O2532" i="4" s="1"/>
  <c r="E226" i="4"/>
  <c r="O226" i="4" s="1"/>
  <c r="E2621" i="4"/>
  <c r="O2621" i="4" s="1"/>
  <c r="E104" i="4"/>
  <c r="O104" i="4" s="1"/>
  <c r="E1132" i="4"/>
  <c r="O1132" i="4" s="1"/>
  <c r="E1599" i="4"/>
  <c r="O1599" i="4" s="1"/>
  <c r="E1688" i="4"/>
  <c r="O1688" i="4" s="1"/>
  <c r="E2499" i="4"/>
  <c r="O2499" i="4" s="1"/>
  <c r="E1474" i="4"/>
  <c r="O1474" i="4" s="1"/>
  <c r="E2140" i="4"/>
  <c r="O2140" i="4" s="1"/>
  <c r="E2860" i="4"/>
  <c r="O2860" i="4" s="1"/>
  <c r="E2960" i="4"/>
  <c r="O2960" i="4" s="1"/>
  <c r="E1889" i="4"/>
  <c r="O1889" i="4" s="1"/>
  <c r="E800" i="4"/>
  <c r="O800" i="4" s="1"/>
  <c r="E2292" i="4"/>
  <c r="O2292" i="4" s="1"/>
  <c r="E1233" i="4"/>
  <c r="O1233" i="4" s="1"/>
  <c r="E478" i="4"/>
  <c r="O478" i="4" s="1"/>
  <c r="E449" i="4"/>
  <c r="O449" i="4" s="1"/>
  <c r="E1814" i="4"/>
  <c r="O1814" i="4" s="1"/>
  <c r="E1175" i="4"/>
  <c r="O1175" i="4" s="1"/>
  <c r="E397" i="4"/>
  <c r="O397" i="4" s="1"/>
  <c r="E289" i="4"/>
  <c r="O289" i="4" s="1"/>
  <c r="E53" i="4"/>
  <c r="O53" i="4" s="1"/>
  <c r="E580" i="4"/>
  <c r="O580" i="4" s="1"/>
  <c r="E1106" i="4"/>
  <c r="O1106" i="4" s="1"/>
  <c r="E1512" i="4"/>
  <c r="O1512" i="4" s="1"/>
  <c r="E1918" i="4"/>
  <c r="O1918" i="4" s="1"/>
  <c r="E2338" i="4"/>
  <c r="O2338" i="4" s="1"/>
  <c r="E211" i="4"/>
  <c r="O211" i="4" s="1"/>
  <c r="E617" i="4"/>
  <c r="O617" i="4" s="1"/>
  <c r="E969" i="4"/>
  <c r="O969" i="4" s="1"/>
  <c r="E1361" i="4"/>
  <c r="O1361" i="4" s="1"/>
  <c r="E1707" i="4"/>
  <c r="O1707" i="4" s="1"/>
  <c r="E2009" i="4"/>
  <c r="O2009" i="4" s="1"/>
  <c r="E2371" i="4"/>
  <c r="O2371" i="4" s="1"/>
  <c r="E2651" i="4"/>
  <c r="O2651" i="4" s="1"/>
  <c r="E2973" i="4"/>
  <c r="O2973" i="4" s="1"/>
  <c r="E1045" i="4"/>
  <c r="O1045" i="4" s="1"/>
  <c r="E1407" i="4"/>
  <c r="O1407" i="4" s="1"/>
  <c r="E260" i="4"/>
  <c r="O260" i="4" s="1"/>
  <c r="E618" i="4"/>
  <c r="O618" i="4" s="1"/>
  <c r="E116" i="4"/>
  <c r="O116" i="4" s="1"/>
  <c r="E408" i="4"/>
  <c r="O408" i="4" s="1"/>
  <c r="E760" i="4"/>
  <c r="O760" i="4" s="1"/>
  <c r="E150" i="4"/>
  <c r="O150" i="4" s="1"/>
  <c r="E491" i="4"/>
  <c r="O491" i="4" s="1"/>
  <c r="E761" i="4"/>
  <c r="O761" i="4" s="1"/>
  <c r="E1017" i="4"/>
  <c r="O1017" i="4" s="1"/>
  <c r="E282" i="4"/>
  <c r="O282" i="4" s="1"/>
  <c r="E574" i="4"/>
  <c r="O574" i="4" s="1"/>
  <c r="E808" i="4"/>
  <c r="O808" i="4" s="1"/>
  <c r="E1034" i="4"/>
  <c r="O1034" i="4" s="1"/>
  <c r="E2756" i="4"/>
  <c r="O2756" i="4" s="1"/>
  <c r="E2527" i="4"/>
  <c r="O2527" i="4" s="1"/>
  <c r="E2284" i="4"/>
  <c r="O2284" i="4" s="1"/>
  <c r="E2040" i="4"/>
  <c r="O2040" i="4" s="1"/>
  <c r="E1796" i="4"/>
  <c r="O1796" i="4" s="1"/>
  <c r="E1552" i="4"/>
  <c r="O1552" i="4" s="1"/>
  <c r="E1297" i="4"/>
  <c r="O1297" i="4" s="1"/>
  <c r="E1033" i="4"/>
  <c r="O1033" i="4" s="1"/>
  <c r="E721" i="4"/>
  <c r="O721" i="4" s="1"/>
  <c r="E368" i="4"/>
  <c r="O368" i="4" s="1"/>
  <c r="E2037" i="4"/>
  <c r="O2037" i="4" s="1"/>
  <c r="E801" i="4"/>
  <c r="O801" i="4" s="1"/>
  <c r="E1201" i="4"/>
  <c r="O1201" i="4" s="1"/>
  <c r="E540" i="4"/>
  <c r="O540" i="4" s="1"/>
  <c r="E947" i="4"/>
  <c r="O947" i="4" s="1"/>
  <c r="E2286" i="4"/>
  <c r="O2286" i="4" s="1"/>
  <c r="E2885" i="4"/>
  <c r="O2885" i="4" s="1"/>
  <c r="E921" i="4"/>
  <c r="O921" i="4" s="1"/>
  <c r="E512" i="4"/>
  <c r="O512" i="4" s="1"/>
  <c r="E689" i="4"/>
  <c r="O689" i="4" s="1"/>
  <c r="E1259" i="4"/>
  <c r="O1259" i="4" s="1"/>
  <c r="E1952" i="4"/>
  <c r="O1952" i="4" s="1"/>
  <c r="E2276" i="4"/>
  <c r="O2276" i="4" s="1"/>
  <c r="E2573" i="4"/>
  <c r="O2573" i="4" s="1"/>
  <c r="E1606" i="4"/>
  <c r="O1606" i="4" s="1"/>
  <c r="E364" i="4"/>
  <c r="O364" i="4" s="1"/>
  <c r="E1394" i="4"/>
  <c r="O1394" i="4" s="1"/>
  <c r="E2800" i="4"/>
  <c r="O2800" i="4" s="1"/>
  <c r="E1713" i="4"/>
  <c r="O1713" i="4" s="1"/>
  <c r="E2560" i="4"/>
  <c r="O2560" i="4" s="1"/>
  <c r="E1709" i="4"/>
  <c r="O1709" i="4" s="1"/>
  <c r="E1108" i="4"/>
  <c r="O1108" i="4" s="1"/>
  <c r="E372" i="4"/>
  <c r="O372" i="4" s="1"/>
  <c r="E349" i="4"/>
  <c r="O349" i="4" s="1"/>
  <c r="E1732" i="4"/>
  <c r="O1732" i="4" s="1"/>
  <c r="E1158" i="4"/>
  <c r="O1158" i="4" s="1"/>
  <c r="E370" i="4"/>
  <c r="O370" i="4" s="1"/>
  <c r="E345" i="4"/>
  <c r="O345" i="4" s="1"/>
  <c r="E128" i="4"/>
  <c r="O128" i="4" s="1"/>
  <c r="E641" i="4"/>
  <c r="O641" i="4" s="1"/>
  <c r="E1120" i="4"/>
  <c r="O1120" i="4" s="1"/>
  <c r="E1568" i="4"/>
  <c r="O1568" i="4" s="1"/>
  <c r="E2016" i="4"/>
  <c r="O2016" i="4" s="1"/>
  <c r="E2352" i="4"/>
  <c r="O2352" i="4" s="1"/>
  <c r="E227" i="4"/>
  <c r="O227" i="4" s="1"/>
  <c r="E682" i="4"/>
  <c r="O682" i="4" s="1"/>
  <c r="E1029" i="4"/>
  <c r="O1029" i="4" s="1"/>
  <c r="E1376" i="4"/>
  <c r="O1376" i="4" s="1"/>
  <c r="E1738" i="4"/>
  <c r="O1738" i="4" s="1"/>
  <c r="E2024" i="4"/>
  <c r="O2024" i="4" s="1"/>
  <c r="E2386" i="4"/>
  <c r="O2386" i="4" s="1"/>
  <c r="E2707" i="4"/>
  <c r="O2707" i="4" s="1"/>
  <c r="E488" i="4"/>
  <c r="O488" i="4" s="1"/>
  <c r="E1060" i="4"/>
  <c r="O1060" i="4" s="1"/>
  <c r="E1422" i="4"/>
  <c r="O1422" i="4" s="1"/>
  <c r="E277" i="4"/>
  <c r="O277" i="4" s="1"/>
  <c r="E634" i="4"/>
  <c r="O634" i="4" s="1"/>
  <c r="E132" i="4"/>
  <c r="O132" i="4" s="1"/>
  <c r="E424" i="4"/>
  <c r="O424" i="4" s="1"/>
  <c r="E775" i="4"/>
  <c r="O775" i="4" s="1"/>
  <c r="E166" i="4"/>
  <c r="O166" i="4" s="1"/>
  <c r="E507" i="4"/>
  <c r="O507" i="4" s="1"/>
  <c r="E776" i="4"/>
  <c r="O776" i="4" s="1"/>
  <c r="E21" i="4"/>
  <c r="O21" i="4" s="1"/>
  <c r="E298" i="4"/>
  <c r="O298" i="4" s="1"/>
  <c r="E590" i="4"/>
  <c r="O590" i="4" s="1"/>
  <c r="E823" i="4"/>
  <c r="O823" i="4" s="1"/>
  <c r="E2967" i="4"/>
  <c r="O2967" i="4" s="1"/>
  <c r="E2741" i="4"/>
  <c r="O2741" i="4" s="1"/>
  <c r="E2511" i="4"/>
  <c r="O2511" i="4" s="1"/>
  <c r="E2267" i="4"/>
  <c r="O2267" i="4" s="1"/>
  <c r="E2023" i="4"/>
  <c r="O2023" i="4" s="1"/>
  <c r="E1780" i="4"/>
  <c r="O1780" i="4" s="1"/>
  <c r="E1536" i="4"/>
  <c r="O1536" i="4" s="1"/>
  <c r="E1280" i="4"/>
  <c r="O1280" i="4" s="1"/>
  <c r="E1012" i="4"/>
  <c r="O1012" i="4" s="1"/>
  <c r="E695" i="4"/>
  <c r="O695" i="4" s="1"/>
  <c r="E346" i="4"/>
  <c r="O346" i="4" s="1"/>
  <c r="E2261" i="4"/>
  <c r="O2261" i="4" s="1"/>
  <c r="E888" i="4"/>
  <c r="O888" i="4" s="1"/>
  <c r="E1221" i="4"/>
  <c r="O1221" i="4" s="1"/>
  <c r="E644" i="4"/>
  <c r="O644" i="4" s="1"/>
  <c r="E981" i="4"/>
  <c r="O981" i="4" s="1"/>
  <c r="E2322" i="4"/>
  <c r="O2322" i="4" s="1"/>
  <c r="E167" i="4"/>
  <c r="O167" i="4" s="1"/>
  <c r="E1482" i="4"/>
  <c r="O1482" i="4" s="1"/>
  <c r="E561" i="4"/>
  <c r="O561" i="4" s="1"/>
  <c r="E785" i="4"/>
  <c r="O785" i="4" s="1"/>
  <c r="E1728" i="4"/>
  <c r="O1728" i="4" s="1"/>
  <c r="E2080" i="4"/>
  <c r="O2080" i="4" s="1"/>
  <c r="E2314" i="4"/>
  <c r="O2314" i="4" s="1"/>
  <c r="E2909" i="4"/>
  <c r="O2909" i="4" s="1"/>
  <c r="E1739" i="4"/>
  <c r="O1739" i="4" s="1"/>
  <c r="E61" i="4"/>
  <c r="O61" i="4" s="1"/>
  <c r="E1169" i="4"/>
  <c r="O1169" i="4" s="1"/>
  <c r="E2615" i="4"/>
  <c r="O2615" i="4" s="1"/>
  <c r="E1625" i="4"/>
  <c r="O1625" i="4" s="1"/>
  <c r="E2961" i="4"/>
  <c r="O2961" i="4" s="1"/>
  <c r="E1622" i="4"/>
  <c r="O1622" i="4" s="1"/>
  <c r="E961" i="4"/>
  <c r="O961" i="4" s="1"/>
  <c r="E350" i="4"/>
  <c r="O350" i="4" s="1"/>
  <c r="E299" i="4"/>
  <c r="O299" i="4" s="1"/>
  <c r="E1668" i="4"/>
  <c r="O1668" i="4" s="1"/>
  <c r="E1141" i="4"/>
  <c r="O1141" i="4" s="1"/>
  <c r="E348" i="4"/>
  <c r="O348" i="4" s="1"/>
  <c r="E359" i="4"/>
  <c r="O359" i="4" s="1"/>
  <c r="E143" i="4"/>
  <c r="O143" i="4" s="1"/>
  <c r="E656" i="4"/>
  <c r="O656" i="4" s="1"/>
  <c r="E1134" i="4"/>
  <c r="O1134" i="4" s="1"/>
  <c r="E1624" i="4"/>
  <c r="O1624" i="4" s="1"/>
  <c r="E2030" i="4"/>
  <c r="O2030" i="4" s="1"/>
  <c r="E2380" i="4"/>
  <c r="O2380" i="4" s="1"/>
  <c r="E259" i="4"/>
  <c r="O259" i="4" s="1"/>
  <c r="E697" i="4"/>
  <c r="O697" i="4" s="1"/>
  <c r="E1044" i="4"/>
  <c r="O1044" i="4" s="1"/>
  <c r="E1391" i="4"/>
  <c r="O1391" i="4" s="1"/>
  <c r="E1753" i="4"/>
  <c r="O1753" i="4" s="1"/>
  <c r="E2084" i="4"/>
  <c r="O2084" i="4" s="1"/>
  <c r="E2401" i="4"/>
  <c r="O2401" i="4" s="1"/>
  <c r="E2721" i="4"/>
  <c r="O2721" i="4" s="1"/>
  <c r="E759" i="4"/>
  <c r="O759" i="4" s="1"/>
  <c r="E1136" i="4"/>
  <c r="O1136" i="4" s="1"/>
  <c r="E1437" i="4"/>
  <c r="O1437" i="4" s="1"/>
  <c r="E293" i="4"/>
  <c r="O293" i="4" s="1"/>
  <c r="E666" i="4"/>
  <c r="O666" i="4" s="1"/>
  <c r="E148" i="4"/>
  <c r="O148" i="4" s="1"/>
  <c r="E489" i="4"/>
  <c r="O489" i="4" s="1"/>
  <c r="E790" i="4"/>
  <c r="O790" i="4" s="1"/>
  <c r="E182" i="4"/>
  <c r="O182" i="4" s="1"/>
  <c r="E523" i="4"/>
  <c r="O523" i="4" s="1"/>
  <c r="E791" i="4"/>
  <c r="O791" i="4" s="1"/>
  <c r="E39" i="4"/>
  <c r="O39" i="4" s="1"/>
  <c r="E363" i="4"/>
  <c r="O363" i="4" s="1"/>
  <c r="E606" i="4"/>
  <c r="O606" i="4" s="1"/>
  <c r="E838" i="4"/>
  <c r="O838" i="4" s="1"/>
  <c r="E2952" i="4"/>
  <c r="O2952" i="4" s="1"/>
  <c r="E2726" i="4"/>
  <c r="O2726" i="4" s="1"/>
  <c r="E2495" i="4"/>
  <c r="O2495" i="4" s="1"/>
  <c r="E2251" i="4"/>
  <c r="O2251" i="4" s="1"/>
  <c r="E2007" i="4"/>
  <c r="O2007" i="4" s="1"/>
  <c r="E1763" i="4"/>
  <c r="O1763" i="4" s="1"/>
  <c r="E1520" i="4"/>
  <c r="O1520" i="4" s="1"/>
  <c r="E1263" i="4"/>
  <c r="O1263" i="4" s="1"/>
  <c r="E992" i="4"/>
  <c r="O992" i="4" s="1"/>
  <c r="E674" i="4"/>
  <c r="O674" i="4" s="1"/>
  <c r="E319" i="4"/>
  <c r="O319" i="4" s="1"/>
  <c r="E1492" i="4"/>
  <c r="O1492" i="4" s="1"/>
  <c r="E1159" i="4"/>
  <c r="O1159" i="4" s="1"/>
  <c r="E1242" i="4"/>
  <c r="O1242" i="4" s="1"/>
  <c r="E967" i="4"/>
  <c r="O967" i="4" s="1"/>
  <c r="E2005" i="4"/>
  <c r="O2005" i="4" s="1"/>
  <c r="E2602" i="4"/>
  <c r="O2602" i="4" s="1"/>
  <c r="E338" i="4"/>
  <c r="O338" i="4" s="1"/>
  <c r="E1507" i="4"/>
  <c r="O1507" i="4" s="1"/>
  <c r="E336" i="4"/>
  <c r="O336" i="4" s="1"/>
  <c r="E996" i="4"/>
  <c r="O996" i="4" s="1"/>
  <c r="E1774" i="4"/>
  <c r="O1774" i="4" s="1"/>
  <c r="E2312" i="4"/>
  <c r="O2312" i="4" s="1"/>
  <c r="E2739" i="4"/>
  <c r="O2739" i="4" s="1"/>
  <c r="E1424" i="4"/>
  <c r="O1424" i="4" s="1"/>
  <c r="E2046" i="4"/>
  <c r="O2046" i="4" s="1"/>
  <c r="E659" i="4"/>
  <c r="O659" i="4" s="1"/>
  <c r="E2502" i="4"/>
  <c r="O2502" i="4" s="1"/>
  <c r="E1891" i="4"/>
  <c r="O1891" i="4" s="1"/>
  <c r="E1534" i="4"/>
  <c r="O1534" i="4" s="1"/>
  <c r="E1627" i="4"/>
  <c r="O1627" i="4" s="1"/>
  <c r="E1234" i="4"/>
  <c r="O1234" i="4" s="1"/>
  <c r="E402" i="4"/>
  <c r="O402" i="4" s="1"/>
  <c r="E322" i="4"/>
  <c r="O322" i="4" s="1"/>
  <c r="E271" i="4"/>
  <c r="O271" i="4" s="1"/>
  <c r="E1603" i="4"/>
  <c r="O1603" i="4" s="1"/>
  <c r="E1053" i="4"/>
  <c r="O1053" i="4" s="1"/>
  <c r="E242" i="4"/>
  <c r="O242" i="4" s="1"/>
  <c r="E373" i="4"/>
  <c r="O373" i="4" s="1"/>
  <c r="E249" i="4"/>
  <c r="O249" i="4" s="1"/>
  <c r="E714" i="4"/>
  <c r="O714" i="4" s="1"/>
  <c r="E1148" i="4"/>
  <c r="O1148" i="4" s="1"/>
  <c r="E1638" i="4"/>
  <c r="O1638" i="4" s="1"/>
  <c r="E2086" i="4"/>
  <c r="O2086" i="4" s="1"/>
  <c r="E2436" i="4"/>
  <c r="O2436" i="4" s="1"/>
  <c r="E276" i="4"/>
  <c r="O276" i="4" s="1"/>
  <c r="E712" i="4"/>
  <c r="O712" i="4" s="1"/>
  <c r="E1104" i="4"/>
  <c r="O1104" i="4" s="1"/>
  <c r="E1451" i="4"/>
  <c r="O1451" i="4" s="1"/>
  <c r="E1768" i="4"/>
  <c r="O1768" i="4" s="1"/>
  <c r="E2099" i="4"/>
  <c r="O2099" i="4" s="1"/>
  <c r="E2416" i="4"/>
  <c r="O2416" i="4" s="1"/>
  <c r="E2749" i="4"/>
  <c r="O2749" i="4" s="1"/>
  <c r="E789" i="4"/>
  <c r="O789" i="4" s="1"/>
  <c r="E1151" i="4"/>
  <c r="O1151" i="4" s="1"/>
  <c r="E1452" i="4"/>
  <c r="O1452" i="4" s="1"/>
  <c r="E310" i="4"/>
  <c r="O310" i="4" s="1"/>
  <c r="E683" i="4"/>
  <c r="O683" i="4" s="1"/>
  <c r="E165" i="4"/>
  <c r="O165" i="4" s="1"/>
  <c r="E506" i="4"/>
  <c r="O506" i="4" s="1"/>
  <c r="E805" i="4"/>
  <c r="O805" i="4" s="1"/>
  <c r="E198" i="4"/>
  <c r="O198" i="4" s="1"/>
  <c r="E539" i="4"/>
  <c r="O539" i="4" s="1"/>
  <c r="E806" i="4"/>
  <c r="O806" i="4" s="1"/>
  <c r="E55" i="4"/>
  <c r="O55" i="4" s="1"/>
  <c r="E379" i="4"/>
  <c r="O379" i="4" s="1"/>
  <c r="E622" i="4"/>
  <c r="O622" i="4" s="1"/>
  <c r="E853" i="4"/>
  <c r="O853" i="4" s="1"/>
  <c r="E2937" i="4"/>
  <c r="O2937" i="4" s="1"/>
  <c r="E2711" i="4"/>
  <c r="O2711" i="4" s="1"/>
  <c r="E2479" i="4"/>
  <c r="O2479" i="4" s="1"/>
  <c r="E2234" i="4"/>
  <c r="O2234" i="4" s="1"/>
  <c r="E1991" i="4"/>
  <c r="O1991" i="4" s="1"/>
  <c r="E1747" i="4"/>
  <c r="O1747" i="4" s="1"/>
  <c r="E1504" i="4"/>
  <c r="O1504" i="4" s="1"/>
  <c r="E1228" i="4"/>
  <c r="O1228" i="4" s="1"/>
  <c r="E971" i="4"/>
  <c r="O971" i="4" s="1"/>
  <c r="E646" i="4"/>
  <c r="O646" i="4" s="1"/>
  <c r="E291" i="4"/>
  <c r="O291" i="4" s="1"/>
  <c r="E717" i="4"/>
  <c r="O717" i="4" s="1"/>
  <c r="E1425" i="4"/>
  <c r="O1425" i="4" s="1"/>
  <c r="E1283" i="4"/>
  <c r="O1283" i="4" s="1"/>
  <c r="E995" i="4"/>
  <c r="O995" i="4" s="1"/>
  <c r="E2028" i="4"/>
  <c r="O2028" i="4" s="1"/>
  <c r="E2778" i="4"/>
  <c r="O2778" i="4" s="1"/>
  <c r="E412" i="4"/>
  <c r="O412" i="4" s="1"/>
  <c r="E1549" i="4"/>
  <c r="O1549" i="4" s="1"/>
  <c r="E514" i="4"/>
  <c r="O514" i="4" s="1"/>
  <c r="E1189" i="4"/>
  <c r="O1189" i="4" s="1"/>
  <c r="E1818" i="4"/>
  <c r="O1818" i="4" s="1"/>
  <c r="E2375" i="4"/>
  <c r="O2375" i="4" s="1"/>
  <c r="E318" i="4"/>
  <c r="O318" i="4" s="1"/>
  <c r="E1559" i="4"/>
  <c r="O1559" i="4" s="1"/>
  <c r="E2167" i="4"/>
  <c r="O2167" i="4" s="1"/>
  <c r="E206" i="4"/>
  <c r="O206" i="4" s="1"/>
  <c r="E2430" i="4"/>
  <c r="O2430" i="4" s="1"/>
  <c r="E1802" i="4"/>
  <c r="O1802" i="4" s="1"/>
  <c r="E976" i="4"/>
  <c r="O976" i="4" s="1"/>
  <c r="E2957" i="4"/>
  <c r="O2957" i="4" s="1"/>
  <c r="E2947" i="4"/>
  <c r="O2947" i="4" s="1"/>
  <c r="E301" i="4"/>
  <c r="O301" i="4" s="1"/>
  <c r="E300" i="4"/>
  <c r="O300" i="4" s="1"/>
  <c r="E248" i="4"/>
  <c r="O248" i="4" s="1"/>
  <c r="E1586" i="4"/>
  <c r="O1586" i="4" s="1"/>
  <c r="E1035" i="4"/>
  <c r="O1035" i="4" s="1"/>
  <c r="E221" i="4"/>
  <c r="O221" i="4" s="1"/>
  <c r="E401" i="4"/>
  <c r="O401" i="4" s="1"/>
  <c r="E264" i="4"/>
  <c r="O264" i="4" s="1"/>
  <c r="E728" i="4"/>
  <c r="O728" i="4" s="1"/>
  <c r="E1162" i="4"/>
  <c r="O1162" i="4" s="1"/>
  <c r="E1652" i="4"/>
  <c r="O1652" i="4" s="1"/>
  <c r="E2100" i="4"/>
  <c r="O2100" i="4" s="1"/>
  <c r="E2450" i="4"/>
  <c r="O2450" i="4" s="1"/>
  <c r="E292" i="4"/>
  <c r="O292" i="4" s="1"/>
  <c r="E727" i="4"/>
  <c r="O727" i="4" s="1"/>
  <c r="E1119" i="4"/>
  <c r="O1119" i="4" s="1"/>
  <c r="E1466" i="4"/>
  <c r="O1466" i="4" s="1"/>
  <c r="E1783" i="4"/>
  <c r="O1783" i="4" s="1"/>
  <c r="E2130" i="4"/>
  <c r="O2130" i="4" s="1"/>
  <c r="E2431" i="4"/>
  <c r="O2431" i="4" s="1"/>
  <c r="E2777" i="4"/>
  <c r="O2777" i="4" s="1"/>
  <c r="E804" i="4"/>
  <c r="O804" i="4" s="1"/>
  <c r="E1181" i="4"/>
  <c r="O1181" i="4" s="1"/>
  <c r="E33" i="4"/>
  <c r="O33" i="4" s="1"/>
  <c r="E375" i="4"/>
  <c r="O375" i="4" s="1"/>
  <c r="E698" i="4"/>
  <c r="O698" i="4" s="1"/>
  <c r="E181" i="4"/>
  <c r="O181" i="4" s="1"/>
  <c r="E538" i="4"/>
  <c r="O538" i="4" s="1"/>
  <c r="E820" i="4"/>
  <c r="O820" i="4" s="1"/>
  <c r="E263" i="4"/>
  <c r="O263" i="4" s="1"/>
  <c r="E556" i="4"/>
  <c r="O556" i="4" s="1"/>
  <c r="E821" i="4"/>
  <c r="O821" i="4" s="1"/>
  <c r="E71" i="4"/>
  <c r="O71" i="4" s="1"/>
  <c r="E395" i="4"/>
  <c r="O395" i="4" s="1"/>
  <c r="E638" i="4"/>
  <c r="O638" i="4" s="1"/>
  <c r="E869" i="4"/>
  <c r="O869" i="4" s="1"/>
  <c r="E2922" i="4"/>
  <c r="O2922" i="4" s="1"/>
  <c r="E2696" i="4"/>
  <c r="O2696" i="4" s="1"/>
  <c r="E2462" i="4"/>
  <c r="O2462" i="4" s="1"/>
  <c r="E2218" i="4"/>
  <c r="O2218" i="4" s="1"/>
  <c r="E1975" i="4"/>
  <c r="O1975" i="4" s="1"/>
  <c r="E1731" i="4"/>
  <c r="O1731" i="4" s="1"/>
  <c r="E1472" i="4"/>
  <c r="O1472" i="4" s="1"/>
  <c r="E1209" i="4"/>
  <c r="O1209" i="4" s="1"/>
  <c r="E949" i="4"/>
  <c r="O949" i="4" s="1"/>
  <c r="E623" i="4"/>
  <c r="O623" i="4" s="1"/>
  <c r="E269" i="4"/>
  <c r="O269" i="4" s="1"/>
  <c r="E752" i="4"/>
  <c r="O752" i="4" s="1"/>
  <c r="E1956" i="4"/>
  <c r="O1956" i="4" s="1"/>
  <c r="E2068" i="4"/>
  <c r="O2068" i="4" s="1"/>
  <c r="E258" i="4"/>
  <c r="O258" i="4" s="1"/>
  <c r="E2048" i="4"/>
  <c r="O2048" i="4" s="1"/>
  <c r="E2074" i="4"/>
  <c r="O2074" i="4" s="1"/>
  <c r="E1156" i="4"/>
  <c r="O1156" i="4" s="1"/>
  <c r="E1640" i="4"/>
  <c r="O1640" i="4" s="1"/>
  <c r="E783" i="4"/>
  <c r="O783" i="4" s="1"/>
  <c r="E1547" i="4"/>
  <c r="O1547" i="4" s="1"/>
  <c r="E2274" i="4"/>
  <c r="O2274" i="4" s="1"/>
  <c r="E2486" i="4"/>
  <c r="O2486" i="4" s="1"/>
  <c r="E757" i="4"/>
  <c r="O757" i="4" s="1"/>
  <c r="E2279" i="4"/>
  <c r="O2279" i="4" s="1"/>
  <c r="E2577" i="4"/>
  <c r="O2577" i="4" s="1"/>
  <c r="E551" i="4"/>
  <c r="O551" i="4" s="1"/>
  <c r="E1550" i="4"/>
  <c r="O1550" i="4" s="1"/>
  <c r="E1353" i="4"/>
  <c r="O1353" i="4" s="1"/>
  <c r="E134" i="4"/>
  <c r="O134" i="4" s="1"/>
  <c r="E799" i="4"/>
  <c r="O799" i="4" s="1"/>
  <c r="E2893" i="4"/>
  <c r="O2893" i="4" s="1"/>
  <c r="E201" i="4"/>
  <c r="O201" i="4" s="1"/>
  <c r="E172" i="4"/>
  <c r="O172" i="4" s="1"/>
  <c r="E144" i="4"/>
  <c r="O144" i="4" s="1"/>
  <c r="E1570" i="4"/>
  <c r="O1570" i="4" s="1"/>
  <c r="E887" i="4"/>
  <c r="O887" i="4" s="1"/>
  <c r="E120" i="4"/>
  <c r="O120" i="4" s="1"/>
  <c r="E415" i="4"/>
  <c r="O415" i="4" s="1"/>
  <c r="E279" i="4"/>
  <c r="O279" i="4" s="1"/>
  <c r="E840" i="4"/>
  <c r="O840" i="4" s="1"/>
  <c r="E1260" i="4"/>
  <c r="O1260" i="4" s="1"/>
  <c r="E1666" i="4"/>
  <c r="O1666" i="4" s="1"/>
  <c r="E2114" i="4"/>
  <c r="O2114" i="4" s="1"/>
  <c r="E2506" i="4"/>
  <c r="O2506" i="4" s="1"/>
  <c r="E357" i="4"/>
  <c r="O357" i="4" s="1"/>
  <c r="E743" i="4"/>
  <c r="O743" i="4" s="1"/>
  <c r="E1135" i="4"/>
  <c r="O1135" i="4" s="1"/>
  <c r="E1496" i="4"/>
  <c r="O1496" i="4" s="1"/>
  <c r="E1798" i="4"/>
  <c r="O1798" i="4" s="1"/>
  <c r="E2160" i="4"/>
  <c r="O2160" i="4" s="1"/>
  <c r="E2446" i="4"/>
  <c r="O2446" i="4" s="1"/>
  <c r="E2791" i="4"/>
  <c r="O2791" i="4" s="1"/>
  <c r="E819" i="4"/>
  <c r="O819" i="4" s="1"/>
  <c r="E1196" i="4"/>
  <c r="O1196" i="4" s="1"/>
  <c r="E49" i="4"/>
  <c r="O49" i="4" s="1"/>
  <c r="E391" i="4"/>
  <c r="O391" i="4" s="1"/>
  <c r="E713" i="4"/>
  <c r="O713" i="4" s="1"/>
  <c r="E197" i="4"/>
  <c r="O197" i="4" s="1"/>
  <c r="E554" i="4"/>
  <c r="O554" i="4" s="1"/>
  <c r="E835" i="4"/>
  <c r="O835" i="4" s="1"/>
  <c r="E280" i="4"/>
  <c r="O280" i="4" s="1"/>
  <c r="E572" i="4"/>
  <c r="O572" i="4" s="1"/>
  <c r="E836" i="4"/>
  <c r="O836" i="4" s="1"/>
  <c r="E136" i="4"/>
  <c r="O136" i="4" s="1"/>
  <c r="E411" i="4"/>
  <c r="O411" i="4" s="1"/>
  <c r="E655" i="4"/>
  <c r="O655" i="4" s="1"/>
  <c r="E884" i="4"/>
  <c r="O884" i="4" s="1"/>
  <c r="E2907" i="4"/>
  <c r="O2907" i="4" s="1"/>
  <c r="E2681" i="4"/>
  <c r="O2681" i="4" s="1"/>
  <c r="E2445" i="4"/>
  <c r="O2445" i="4" s="1"/>
  <c r="E2202" i="4"/>
  <c r="O2202" i="4" s="1"/>
  <c r="E1958" i="4"/>
  <c r="O1958" i="4" s="1"/>
  <c r="E1699" i="4"/>
  <c r="O1699" i="4" s="1"/>
  <c r="E1455" i="4"/>
  <c r="O1455" i="4" s="1"/>
  <c r="E1192" i="4"/>
  <c r="O1192" i="4" s="1"/>
  <c r="E930" i="4"/>
  <c r="O930" i="4" s="1"/>
  <c r="E596" i="4"/>
  <c r="O596" i="4" s="1"/>
  <c r="E241" i="4"/>
  <c r="O241" i="4" s="1"/>
  <c r="E1491" i="4"/>
  <c r="O1491" i="4" s="1"/>
  <c r="E2014" i="4"/>
  <c r="O2014" i="4" s="1"/>
  <c r="E2087" i="4"/>
  <c r="O2087" i="4" s="1"/>
  <c r="E662" i="4"/>
  <c r="O662" i="4" s="1"/>
  <c r="E2091" i="4"/>
  <c r="O2091" i="4" s="1"/>
  <c r="E2133" i="4"/>
  <c r="O2133" i="4" s="1"/>
  <c r="E1389" i="4"/>
  <c r="O1389" i="4" s="1"/>
  <c r="E1704" i="4"/>
  <c r="O1704" i="4" s="1"/>
  <c r="E951" i="4"/>
  <c r="O951" i="4" s="1"/>
  <c r="E1567" i="4"/>
  <c r="O1567" i="4" s="1"/>
  <c r="E2309" i="4"/>
  <c r="O2309" i="4" s="1"/>
  <c r="E2598" i="4"/>
  <c r="O2598" i="4" s="1"/>
  <c r="E852" i="4"/>
  <c r="O852" i="4" s="1"/>
  <c r="E2353" i="4"/>
  <c r="O2353" i="4" s="1"/>
  <c r="E2646" i="4"/>
  <c r="O2646" i="4" s="1"/>
  <c r="E660" i="4"/>
  <c r="O660" i="4" s="1"/>
  <c r="E1369" i="4"/>
  <c r="O1369" i="4" s="1"/>
  <c r="E594" i="4"/>
  <c r="O594" i="4" s="1"/>
  <c r="E2686" i="4"/>
  <c r="O2686" i="4" s="1"/>
  <c r="E591" i="4"/>
  <c r="O591" i="4" s="1"/>
  <c r="E2838" i="4"/>
  <c r="O2838" i="4" s="1"/>
  <c r="E174" i="4"/>
  <c r="O174" i="4" s="1"/>
  <c r="E145" i="4"/>
  <c r="O145" i="4" s="1"/>
  <c r="E122" i="4"/>
  <c r="O122" i="4" s="1"/>
  <c r="E1537" i="4"/>
  <c r="O1537" i="4" s="1"/>
  <c r="E861" i="4"/>
  <c r="O861" i="4" s="1"/>
  <c r="E92" i="4"/>
  <c r="O92" i="4" s="1"/>
  <c r="E429" i="4"/>
  <c r="O429" i="4" s="1"/>
  <c r="E294" i="4"/>
  <c r="O294" i="4" s="1"/>
  <c r="E854" i="4"/>
  <c r="O854" i="4" s="1"/>
  <c r="E1274" i="4"/>
  <c r="O1274" i="4" s="1"/>
  <c r="E1680" i="4"/>
  <c r="O1680" i="4" s="1"/>
  <c r="E2128" i="4"/>
  <c r="O2128" i="4" s="1"/>
  <c r="E2520" i="4"/>
  <c r="O2520" i="4" s="1"/>
  <c r="E374" i="4"/>
  <c r="O374" i="4" s="1"/>
  <c r="E758" i="4"/>
  <c r="O758" i="4" s="1"/>
  <c r="E1150" i="4"/>
  <c r="O1150" i="4" s="1"/>
  <c r="E1527" i="4"/>
  <c r="O1527" i="4" s="1"/>
  <c r="E1813" i="4"/>
  <c r="O1813" i="4" s="1"/>
  <c r="E2175" i="4"/>
  <c r="O2175" i="4" s="1"/>
  <c r="E2507" i="4"/>
  <c r="O2507" i="4" s="1"/>
  <c r="E2805" i="4"/>
  <c r="O2805" i="4" s="1"/>
  <c r="E894" i="4"/>
  <c r="O894" i="4" s="1"/>
  <c r="E1211" i="4"/>
  <c r="O1211" i="4" s="1"/>
  <c r="E66" i="4"/>
  <c r="O66" i="4" s="1"/>
  <c r="E423" i="4"/>
  <c r="O423" i="4" s="1"/>
  <c r="E729" i="4"/>
  <c r="O729" i="4" s="1"/>
  <c r="E262" i="4"/>
  <c r="O262" i="4" s="1"/>
  <c r="E571" i="4"/>
  <c r="O571" i="4" s="1"/>
  <c r="E850" i="4"/>
  <c r="O850" i="4" s="1"/>
  <c r="E312" i="4"/>
  <c r="O312" i="4" s="1"/>
  <c r="E588" i="4"/>
  <c r="O588" i="4" s="1"/>
  <c r="E851" i="4"/>
  <c r="O851" i="4" s="1"/>
  <c r="E152" i="4"/>
  <c r="O152" i="4" s="1"/>
  <c r="E427" i="4"/>
  <c r="O427" i="4" s="1"/>
  <c r="E672" i="4"/>
  <c r="O672" i="4" s="1"/>
  <c r="E899" i="4"/>
  <c r="O899" i="4" s="1"/>
  <c r="E2892" i="4"/>
  <c r="O2892" i="4" s="1"/>
  <c r="E2666" i="4"/>
  <c r="O2666" i="4" s="1"/>
  <c r="E2429" i="4"/>
  <c r="O2429" i="4" s="1"/>
  <c r="E2186" i="4"/>
  <c r="O2186" i="4" s="1"/>
  <c r="E1926" i="4"/>
  <c r="O1926" i="4" s="1"/>
  <c r="E1683" i="4"/>
  <c r="O1683" i="4" s="1"/>
  <c r="E1438" i="4"/>
  <c r="O1438" i="4" s="1"/>
  <c r="E1174" i="4"/>
  <c r="O1174" i="4" s="1"/>
  <c r="E906" i="4"/>
  <c r="O906" i="4" s="1"/>
  <c r="E573" i="4"/>
  <c r="O573" i="4" s="1"/>
  <c r="E220" i="4"/>
  <c r="O220" i="4" s="1"/>
  <c r="E2227" i="4"/>
  <c r="O2227" i="4" s="1"/>
  <c r="E1468" i="4"/>
  <c r="O1468" i="4" s="1"/>
  <c r="E764" i="4"/>
  <c r="O764" i="4" s="1"/>
  <c r="E1043" i="4"/>
  <c r="O1043" i="4" s="1"/>
  <c r="E2614" i="4"/>
  <c r="O2614" i="4" s="1"/>
  <c r="E2596" i="4"/>
  <c r="O2596" i="4" s="1"/>
  <c r="E1531" i="4"/>
  <c r="O1531" i="4" s="1"/>
  <c r="E702" i="4"/>
  <c r="O702" i="4" s="1"/>
  <c r="E1281" i="4"/>
  <c r="O1281" i="4" s="1"/>
  <c r="E149" i="4"/>
  <c r="O149" i="4" s="1"/>
  <c r="E520" i="4"/>
  <c r="O520" i="4" s="1"/>
  <c r="E1428" i="4"/>
  <c r="O1428" i="4" s="1"/>
  <c r="E2296" i="4"/>
  <c r="O2296" i="4" s="1"/>
  <c r="E519" i="4"/>
  <c r="O519" i="4" s="1"/>
  <c r="E1315" i="4"/>
  <c r="O1315" i="4" s="1"/>
  <c r="E1964" i="4"/>
  <c r="O1964" i="4" s="1"/>
  <c r="E2609" i="4"/>
  <c r="O2609" i="4" s="1"/>
  <c r="E2223" i="4"/>
  <c r="O2223" i="4" s="1"/>
  <c r="E2033" i="4"/>
  <c r="O2033" i="4" s="1"/>
  <c r="E739" i="4"/>
  <c r="O739" i="4" s="1"/>
  <c r="E979" i="4"/>
  <c r="O979" i="4" s="1"/>
  <c r="E2285" i="4"/>
  <c r="O2285" i="4" s="1"/>
  <c r="E2152" i="4"/>
  <c r="O2152" i="4" s="1"/>
  <c r="E2076" i="4"/>
  <c r="O2076" i="4" s="1"/>
  <c r="E2013" i="4"/>
  <c r="O2013" i="4" s="1"/>
  <c r="E983" i="4"/>
  <c r="O983" i="4" s="1"/>
  <c r="E1612" i="4"/>
  <c r="O1612" i="4" s="1"/>
  <c r="E2807" i="4"/>
  <c r="O2807" i="4" s="1"/>
  <c r="E2808" i="4"/>
  <c r="O2808" i="4" s="1"/>
  <c r="E1007" i="4"/>
  <c r="O1007" i="4" s="1"/>
  <c r="E2389" i="4"/>
  <c r="O2389" i="4" s="1"/>
  <c r="E692" i="4"/>
  <c r="O692" i="4" s="1"/>
  <c r="E2501" i="4"/>
  <c r="O2501" i="4" s="1"/>
  <c r="E1258" i="4"/>
  <c r="O1258" i="4" s="1"/>
  <c r="E381" i="4"/>
  <c r="O381" i="4" s="1"/>
  <c r="E2355" i="4"/>
  <c r="O2355" i="4" s="1"/>
  <c r="E1042" i="4"/>
  <c r="O1042" i="4" s="1"/>
  <c r="E2594" i="4"/>
  <c r="O2594" i="4" s="1"/>
  <c r="E151" i="4"/>
  <c r="O151" i="4" s="1"/>
  <c r="E795" i="4"/>
  <c r="O795" i="4" s="1"/>
  <c r="E20" i="4"/>
  <c r="O20" i="4" s="1"/>
  <c r="E1521" i="4"/>
  <c r="O1521" i="4" s="1"/>
  <c r="E841" i="4"/>
  <c r="O841" i="4" s="1"/>
  <c r="E93" i="4"/>
  <c r="O93" i="4" s="1"/>
  <c r="E527" i="4"/>
  <c r="O527" i="4" s="1"/>
  <c r="E309" i="4"/>
  <c r="O309" i="4" s="1"/>
  <c r="E868" i="4"/>
  <c r="O868" i="4" s="1"/>
  <c r="E1330" i="4"/>
  <c r="O1330" i="4" s="1"/>
  <c r="E1736" i="4"/>
  <c r="O1736" i="4" s="1"/>
  <c r="E2142" i="4"/>
  <c r="O2142" i="4" s="1"/>
  <c r="E2534" i="4"/>
  <c r="O2534" i="4" s="1"/>
  <c r="E438" i="4"/>
  <c r="O438" i="4" s="1"/>
  <c r="E818" i="4"/>
  <c r="O818" i="4" s="1"/>
  <c r="E1165" i="4"/>
  <c r="O1165" i="4" s="1"/>
  <c r="E1542" i="4"/>
  <c r="O1542" i="4" s="1"/>
  <c r="E1873" i="4"/>
  <c r="O1873" i="4" s="1"/>
  <c r="E2190" i="4"/>
  <c r="O2190" i="4" s="1"/>
  <c r="E2522" i="4"/>
  <c r="O2522" i="4" s="1"/>
  <c r="E2819" i="4"/>
  <c r="O2819" i="4" s="1"/>
  <c r="E909" i="4"/>
  <c r="O909" i="4" s="1"/>
  <c r="E1226" i="4"/>
  <c r="O1226" i="4" s="1"/>
  <c r="E82" i="4"/>
  <c r="O82" i="4" s="1"/>
  <c r="E439" i="4"/>
  <c r="O439" i="4" s="1"/>
  <c r="E744" i="4"/>
  <c r="O744" i="4" s="1"/>
  <c r="E278" i="4"/>
  <c r="O278" i="4" s="1"/>
  <c r="E587" i="4"/>
  <c r="O587" i="4" s="1"/>
  <c r="E865" i="4"/>
  <c r="O865" i="4" s="1"/>
  <c r="E328" i="4"/>
  <c r="O328" i="4" s="1"/>
  <c r="E604" i="4"/>
  <c r="O604" i="4" s="1"/>
  <c r="E866" i="4"/>
  <c r="O866" i="4" s="1"/>
  <c r="E168" i="4"/>
  <c r="O168" i="4" s="1"/>
  <c r="E444" i="4"/>
  <c r="O444" i="4" s="1"/>
  <c r="E688" i="4"/>
  <c r="O688" i="4" s="1"/>
  <c r="E914" i="4"/>
  <c r="O914" i="4" s="1"/>
  <c r="E2877" i="4"/>
  <c r="O2877" i="4" s="1"/>
  <c r="E2650" i="4"/>
  <c r="O2650" i="4" s="1"/>
  <c r="E2413" i="4"/>
  <c r="O2413" i="4" s="1"/>
  <c r="E2153" i="4"/>
  <c r="O2153" i="4" s="1"/>
  <c r="E1910" i="4"/>
  <c r="O1910" i="4" s="1"/>
  <c r="E1667" i="4"/>
  <c r="O1667" i="4" s="1"/>
  <c r="E1419" i="4"/>
  <c r="O1419" i="4" s="1"/>
  <c r="E1157" i="4"/>
  <c r="O1157" i="4" s="1"/>
  <c r="E886" i="4"/>
  <c r="O886" i="4" s="1"/>
  <c r="E546" i="4"/>
  <c r="O546" i="4" s="1"/>
  <c r="E192" i="4"/>
  <c r="O192" i="4" s="1"/>
  <c r="E2652" i="4"/>
  <c r="O2652" i="4" s="1"/>
  <c r="E2155" i="4"/>
  <c r="O2155" i="4" s="1"/>
  <c r="E832" i="4"/>
  <c r="O832" i="4" s="1"/>
  <c r="E1401" i="4"/>
  <c r="O1401" i="4" s="1"/>
  <c r="E2340" i="4"/>
  <c r="O2340" i="4" s="1"/>
  <c r="E2287" i="4"/>
  <c r="O2287" i="4" s="1"/>
  <c r="E2135" i="4"/>
  <c r="O2135" i="4" s="1"/>
  <c r="E2459" i="4"/>
  <c r="O2459" i="4" s="1"/>
  <c r="E1063" i="4"/>
  <c r="O1063" i="4" s="1"/>
  <c r="E1633" i="4"/>
  <c r="O1633" i="4" s="1"/>
  <c r="E2840" i="4"/>
  <c r="O2840" i="4" s="1"/>
  <c r="E2873" i="4"/>
  <c r="O2873" i="4" s="1"/>
  <c r="E1076" i="4"/>
  <c r="O1076" i="4" s="1"/>
  <c r="E2425" i="4"/>
  <c r="O2425" i="4" s="1"/>
  <c r="E796" i="4"/>
  <c r="O796" i="4" s="1"/>
  <c r="E2755" i="4"/>
  <c r="O2755" i="4" s="1"/>
  <c r="E1131" i="4"/>
  <c r="O1131" i="4" s="1"/>
  <c r="E137" i="4"/>
  <c r="O137" i="4" s="1"/>
  <c r="E2221" i="4"/>
  <c r="O2221" i="4" s="1"/>
  <c r="E2895" i="4"/>
  <c r="O2895" i="4" s="1"/>
  <c r="E2541" i="4"/>
  <c r="O2541" i="4" s="1"/>
  <c r="E96" i="4"/>
  <c r="O96" i="4" s="1"/>
  <c r="E769" i="4"/>
  <c r="O769" i="4" s="1"/>
  <c r="E2025" i="4"/>
  <c r="O2025" i="4" s="1"/>
  <c r="E1505" i="4"/>
  <c r="O1505" i="4" s="1"/>
  <c r="E815" i="4"/>
  <c r="O815" i="4" s="1"/>
  <c r="E107" i="4"/>
  <c r="O107" i="4" s="1"/>
  <c r="E541" i="4"/>
  <c r="O541" i="4" s="1"/>
  <c r="E339" i="4"/>
  <c r="O339" i="4" s="1"/>
  <c r="E882" i="4"/>
  <c r="O882" i="4" s="1"/>
  <c r="E1344" i="4"/>
  <c r="O1344" i="4" s="1"/>
  <c r="E1750" i="4"/>
  <c r="O1750" i="4" s="1"/>
  <c r="E2156" i="4"/>
  <c r="O2156" i="4" s="1"/>
  <c r="E2548" i="4"/>
  <c r="O2548" i="4" s="1"/>
  <c r="E454" i="4"/>
  <c r="O454" i="4" s="1"/>
  <c r="E833" i="4"/>
  <c r="O833" i="4" s="1"/>
  <c r="E1180" i="4"/>
  <c r="O1180" i="4" s="1"/>
  <c r="E1557" i="4"/>
  <c r="O1557" i="4" s="1"/>
  <c r="E1888" i="4"/>
  <c r="O1888" i="4" s="1"/>
  <c r="E2205" i="4"/>
  <c r="O2205" i="4" s="1"/>
  <c r="E2552" i="4"/>
  <c r="O2552" i="4" s="1"/>
  <c r="E2833" i="4"/>
  <c r="O2833" i="4" s="1"/>
  <c r="E955" i="4"/>
  <c r="O955" i="4" s="1"/>
  <c r="E1241" i="4"/>
  <c r="O1241" i="4" s="1"/>
  <c r="E147" i="4"/>
  <c r="O147" i="4" s="1"/>
  <c r="E455" i="4"/>
  <c r="O455" i="4" s="1"/>
  <c r="E774" i="4"/>
  <c r="O774" i="4" s="1"/>
  <c r="E311" i="4"/>
  <c r="O311" i="4" s="1"/>
  <c r="E603" i="4"/>
  <c r="O603" i="4" s="1"/>
  <c r="E35" i="4"/>
  <c r="O35" i="4" s="1"/>
  <c r="E344" i="4"/>
  <c r="O344" i="4" s="1"/>
  <c r="E620" i="4"/>
  <c r="O620" i="4" s="1"/>
  <c r="E927" i="4"/>
  <c r="O927" i="4" s="1"/>
  <c r="E184" i="4"/>
  <c r="O184" i="4" s="1"/>
  <c r="E461" i="4"/>
  <c r="O461" i="4" s="1"/>
  <c r="E703" i="4"/>
  <c r="O703" i="4" s="1"/>
  <c r="E929" i="4"/>
  <c r="O929" i="4" s="1"/>
  <c r="E2862" i="4"/>
  <c r="O2862" i="4" s="1"/>
  <c r="E2635" i="4"/>
  <c r="O2635" i="4" s="1"/>
  <c r="E2381" i="4"/>
  <c r="O2381" i="4" s="1"/>
  <c r="E2137" i="4"/>
  <c r="O2137" i="4" s="1"/>
  <c r="E1894" i="4"/>
  <c r="O1894" i="4" s="1"/>
  <c r="E1650" i="4"/>
  <c r="O1650" i="4" s="1"/>
  <c r="E1402" i="4"/>
  <c r="O1402" i="4" s="1"/>
  <c r="E1140" i="4"/>
  <c r="O1140" i="4" s="1"/>
  <c r="E860" i="4"/>
  <c r="O860" i="4" s="1"/>
  <c r="E518" i="4"/>
  <c r="O518" i="4" s="1"/>
  <c r="E169" i="4"/>
  <c r="O169" i="4" s="1"/>
  <c r="E2946" i="4"/>
  <c r="O2946" i="4" s="1"/>
  <c r="E2243" i="4"/>
  <c r="O2243" i="4" s="1"/>
  <c r="E1142" i="4"/>
  <c r="O1142" i="4" s="1"/>
  <c r="E2027" i="4"/>
  <c r="O2027" i="4" s="1"/>
  <c r="E1091" i="4"/>
  <c r="O1091" i="4" s="1"/>
  <c r="E2379" i="4"/>
  <c r="O2379" i="4" s="1"/>
  <c r="E2158" i="4"/>
  <c r="O2158" i="4" s="1"/>
  <c r="E2608" i="4"/>
  <c r="O2608" i="4" s="1"/>
  <c r="E1478" i="4"/>
  <c r="O1478" i="4" s="1"/>
  <c r="E1658" i="4"/>
  <c r="O1658" i="4" s="1"/>
  <c r="E2872" i="4"/>
  <c r="O2872" i="4" s="1"/>
  <c r="E1137" i="4"/>
  <c r="O1137" i="4" s="1"/>
  <c r="E1645" i="4"/>
  <c r="O1645" i="4" s="1"/>
  <c r="E2463" i="4"/>
  <c r="O2463" i="4" s="1"/>
  <c r="E960" i="4"/>
  <c r="O960" i="4" s="1"/>
  <c r="E1490" i="4"/>
  <c r="O1490" i="4" s="1"/>
  <c r="E2616" i="4"/>
  <c r="O2616" i="4" s="1"/>
  <c r="E2958" i="4"/>
  <c r="O2958" i="4" s="1"/>
  <c r="E2144" i="4"/>
  <c r="O2144" i="4" s="1"/>
  <c r="E2722" i="4"/>
  <c r="O2722" i="4" s="1"/>
  <c r="E2291" i="4"/>
  <c r="O2291" i="4" s="1"/>
  <c r="E74" i="4"/>
  <c r="O74" i="4" s="1"/>
  <c r="E749" i="4"/>
  <c r="O749" i="4" s="1"/>
  <c r="E1895" i="4"/>
  <c r="O1895" i="4" s="1"/>
  <c r="E1385" i="4"/>
  <c r="O1385" i="4" s="1"/>
  <c r="E794" i="4"/>
  <c r="O794" i="4" s="1"/>
  <c r="E121" i="4"/>
  <c r="O121" i="4" s="1"/>
  <c r="E611" i="4"/>
  <c r="O611" i="4" s="1"/>
  <c r="E445" i="4"/>
  <c r="O445" i="4" s="1"/>
  <c r="E896" i="4"/>
  <c r="O896" i="4" s="1"/>
  <c r="E1358" i="4"/>
  <c r="O1358" i="4" s="1"/>
  <c r="E1848" i="4"/>
  <c r="O1848" i="4" s="1"/>
  <c r="E2226" i="4"/>
  <c r="O2226" i="4" s="1"/>
  <c r="E32" i="4"/>
  <c r="O32" i="4" s="1"/>
  <c r="E487" i="4"/>
  <c r="O487" i="4" s="1"/>
  <c r="E893" i="4"/>
  <c r="O893" i="4" s="1"/>
  <c r="E1240" i="4"/>
  <c r="O1240" i="4" s="1"/>
  <c r="E1572" i="4"/>
  <c r="O1572" i="4" s="1"/>
  <c r="E1919" i="4"/>
  <c r="O1919" i="4" s="1"/>
  <c r="E2220" i="4"/>
  <c r="O2220" i="4" s="1"/>
  <c r="E2581" i="4"/>
  <c r="O2581" i="4" s="1"/>
  <c r="E2847" i="4"/>
  <c r="O2847" i="4" s="1"/>
  <c r="E970" i="4"/>
  <c r="O970" i="4" s="1"/>
  <c r="E1256" i="4"/>
  <c r="O1256" i="4" s="1"/>
  <c r="E164" i="4"/>
  <c r="O164" i="4" s="1"/>
  <c r="E472" i="4"/>
  <c r="O472" i="4" s="1"/>
  <c r="E834" i="4"/>
  <c r="O834" i="4" s="1"/>
  <c r="E327" i="4"/>
  <c r="O327" i="4" s="1"/>
  <c r="E619" i="4"/>
  <c r="O619" i="4" s="1"/>
  <c r="E52" i="4"/>
  <c r="O52" i="4" s="1"/>
  <c r="E361" i="4"/>
  <c r="O361" i="4" s="1"/>
  <c r="E636" i="4"/>
  <c r="O636" i="4" s="1"/>
  <c r="E942" i="4"/>
  <c r="O942" i="4" s="1"/>
  <c r="E200" i="4"/>
  <c r="O200" i="4" s="1"/>
  <c r="E477" i="4"/>
  <c r="O477" i="4" s="1"/>
  <c r="E718" i="4"/>
  <c r="O718" i="4" s="1"/>
  <c r="E944" i="4"/>
  <c r="O944" i="4" s="1"/>
  <c r="E2846" i="4"/>
  <c r="O2846" i="4" s="1"/>
  <c r="E2605" i="4"/>
  <c r="O2605" i="4" s="1"/>
  <c r="E2364" i="4"/>
  <c r="O2364" i="4" s="1"/>
  <c r="E2121" i="4"/>
  <c r="O2121" i="4" s="1"/>
  <c r="E1878" i="4"/>
  <c r="O1878" i="4" s="1"/>
  <c r="E1634" i="4"/>
  <c r="O1634" i="4" s="1"/>
  <c r="E1384" i="4"/>
  <c r="O1384" i="4" s="1"/>
  <c r="E1123" i="4"/>
  <c r="O1123" i="4" s="1"/>
  <c r="E839" i="4"/>
  <c r="O839" i="4" s="1"/>
  <c r="E496" i="4"/>
  <c r="O496" i="4" s="1"/>
  <c r="E141" i="4"/>
  <c r="O141" i="4" s="1"/>
  <c r="E2592" i="4"/>
  <c r="O2592" i="4" s="1"/>
  <c r="E2277" i="4"/>
  <c r="O2277" i="4" s="1"/>
  <c r="E1183" i="4"/>
  <c r="O1183" i="4" s="1"/>
  <c r="E2168" i="4"/>
  <c r="O2168" i="4" s="1"/>
  <c r="E1251" i="4"/>
  <c r="O1251" i="4" s="1"/>
  <c r="E2399" i="4"/>
  <c r="O2399" i="4" s="1"/>
  <c r="E2214" i="4"/>
  <c r="O2214" i="4" s="1"/>
  <c r="E2695" i="4"/>
  <c r="O2695" i="4" s="1"/>
  <c r="E1500" i="4"/>
  <c r="O1500" i="4" s="1"/>
  <c r="E1724" i="4"/>
  <c r="O1724" i="4" s="1"/>
  <c r="E2929" i="4"/>
  <c r="O2929" i="4" s="1"/>
  <c r="E1322" i="4"/>
  <c r="O1322" i="4" s="1"/>
  <c r="E1912" i="4"/>
  <c r="O1912" i="4" s="1"/>
  <c r="E2576" i="4"/>
  <c r="O2576" i="4" s="1"/>
  <c r="E1168" i="4"/>
  <c r="O1168" i="4" s="1"/>
  <c r="E1170" i="4"/>
  <c r="O1170" i="4" s="1"/>
  <c r="E2484" i="4"/>
  <c r="O2484" i="4" s="1"/>
  <c r="E2896" i="4"/>
  <c r="O2896" i="4" s="1"/>
  <c r="E2062" i="4"/>
  <c r="O2062" i="4" s="1"/>
  <c r="E2662" i="4"/>
  <c r="O2662" i="4" s="1"/>
  <c r="E2217" i="4"/>
  <c r="O2217" i="4" s="1"/>
  <c r="E46" i="4"/>
  <c r="O46" i="4" s="1"/>
  <c r="E723" i="4"/>
  <c r="O723" i="4" s="1"/>
  <c r="E1879" i="4"/>
  <c r="O1879" i="4" s="1"/>
  <c r="E1368" i="4"/>
  <c r="O1368" i="4" s="1"/>
  <c r="E747" i="4"/>
  <c r="O747" i="4" s="1"/>
  <c r="E135" i="4"/>
  <c r="O135" i="4" s="1"/>
  <c r="E625" i="4"/>
  <c r="O625" i="4" s="1"/>
  <c r="E460" i="4"/>
  <c r="O460" i="4" s="1"/>
  <c r="E910" i="4"/>
  <c r="O910" i="4" s="1"/>
  <c r="E1372" i="4"/>
  <c r="O1372" i="4" s="1"/>
  <c r="E1862" i="4"/>
  <c r="O1862" i="4" s="1"/>
  <c r="E2240" i="4"/>
  <c r="O2240" i="4" s="1"/>
  <c r="E48" i="4"/>
  <c r="O48" i="4" s="1"/>
  <c r="E503" i="4"/>
  <c r="O503" i="4" s="1"/>
  <c r="E908" i="4"/>
  <c r="O908" i="4" s="1"/>
  <c r="E1255" i="4"/>
  <c r="O1255" i="4" s="1"/>
  <c r="E1587" i="4"/>
  <c r="O1587" i="4" s="1"/>
  <c r="E1949" i="4"/>
  <c r="O1949" i="4" s="1"/>
  <c r="E2235" i="4"/>
  <c r="O2235" i="4" s="1"/>
  <c r="E2595" i="4"/>
  <c r="O2595" i="4" s="1"/>
  <c r="E2903" i="4"/>
  <c r="O2903" i="4" s="1"/>
  <c r="E985" i="4"/>
  <c r="O985" i="4" s="1"/>
  <c r="E1271" i="4"/>
  <c r="O1271" i="4" s="1"/>
  <c r="E196" i="4"/>
  <c r="O196" i="4" s="1"/>
  <c r="E504" i="4"/>
  <c r="O504" i="4" s="1"/>
  <c r="E34" i="4"/>
  <c r="O34" i="4" s="1"/>
  <c r="E343" i="4"/>
  <c r="O343" i="4" s="1"/>
  <c r="E635" i="4"/>
  <c r="O635" i="4" s="1"/>
  <c r="E85" i="4"/>
  <c r="O85" i="4" s="1"/>
  <c r="E377" i="4"/>
  <c r="O377" i="4" s="1"/>
  <c r="E652" i="4"/>
  <c r="O652" i="4" s="1"/>
  <c r="E957" i="4"/>
  <c r="O957" i="4" s="1"/>
  <c r="E216" i="4"/>
  <c r="O216" i="4" s="1"/>
  <c r="E493" i="4"/>
  <c r="O493" i="4" s="1"/>
  <c r="E733" i="4"/>
  <c r="O733" i="4" s="1"/>
  <c r="E959" i="4"/>
  <c r="O959" i="4" s="1"/>
  <c r="E2816" i="4"/>
  <c r="O2816" i="4" s="1"/>
  <c r="E2590" i="4"/>
  <c r="O2590" i="4" s="1"/>
  <c r="E2348" i="4"/>
  <c r="O2348" i="4" s="1"/>
  <c r="E2105" i="4"/>
  <c r="O2105" i="4" s="1"/>
  <c r="E1861" i="4"/>
  <c r="O1861" i="4" s="1"/>
  <c r="E1618" i="4"/>
  <c r="O1618" i="4" s="1"/>
  <c r="E1367" i="4"/>
  <c r="O1367" i="4" s="1"/>
  <c r="E1103" i="4"/>
  <c r="O1103" i="4" s="1"/>
  <c r="E814" i="4"/>
  <c r="O814" i="4" s="1"/>
  <c r="E468" i="4"/>
  <c r="O468" i="4" s="1"/>
  <c r="E118" i="4"/>
  <c r="O118" i="4" s="1"/>
  <c r="E1850" i="4"/>
  <c r="O1850" i="4" s="1"/>
  <c r="E2278" i="4"/>
  <c r="O2278" i="4" s="1"/>
  <c r="E1341" i="4"/>
  <c r="O1341" i="4" s="1"/>
  <c r="E978" i="4"/>
  <c r="O978" i="4" s="1"/>
  <c r="E1973" i="4"/>
  <c r="O1973" i="4" s="1"/>
  <c r="E654" i="4"/>
  <c r="O654" i="4" s="1"/>
  <c r="E1863" i="4"/>
  <c r="O1863" i="4" s="1"/>
  <c r="E575" i="4"/>
  <c r="O575" i="4" s="1"/>
  <c r="E681" i="4"/>
  <c r="O681" i="4" s="1"/>
  <c r="E980" i="4"/>
  <c r="O980" i="4" s="1"/>
  <c r="E1876" i="4"/>
  <c r="O1876" i="4" s="1"/>
  <c r="E114" i="4"/>
  <c r="O114" i="4" s="1"/>
  <c r="E923" i="4"/>
  <c r="O923" i="4" s="1"/>
  <c r="E1602" i="4"/>
  <c r="O1602" i="4" s="1"/>
  <c r="E2295" i="4"/>
  <c r="O2295" i="4" s="1"/>
  <c r="E2917" i="4"/>
  <c r="O2917" i="4" s="1"/>
  <c r="E89" i="4"/>
  <c r="O89" i="4" s="1"/>
  <c r="E2297" i="4"/>
  <c r="O2297" i="4" s="1"/>
  <c r="E1890" i="4"/>
  <c r="O1890" i="4" s="1"/>
  <c r="E1362" i="4"/>
  <c r="O1362" i="4" s="1"/>
  <c r="E409" i="4"/>
  <c r="O409" i="4" s="1"/>
  <c r="E2786" i="4"/>
  <c r="O2786" i="4" s="1"/>
  <c r="E1069" i="4"/>
  <c r="O1069" i="4" s="1"/>
  <c r="E778" i="4"/>
  <c r="O778" i="4" s="1"/>
  <c r="E1036" i="4"/>
  <c r="O1036" i="4" s="1"/>
  <c r="E140" i="4"/>
  <c r="O140" i="4" s="1"/>
  <c r="E1887" i="4"/>
  <c r="O1887" i="4" s="1"/>
  <c r="E2310" i="4"/>
  <c r="O2310" i="4" s="1"/>
  <c r="E212" i="4"/>
  <c r="O212" i="4" s="1"/>
  <c r="E716" i="4"/>
  <c r="O716" i="4" s="1"/>
  <c r="E2575" i="4"/>
  <c r="O2575" i="4" s="1"/>
  <c r="E792" i="4"/>
  <c r="O792" i="4" s="1"/>
  <c r="E1004" i="4"/>
  <c r="O1004" i="4" s="1"/>
  <c r="E1396" i="4"/>
  <c r="O1396" i="4" s="1"/>
  <c r="E2971" i="4"/>
  <c r="O2971" i="4" s="1"/>
  <c r="E2469" i="4"/>
  <c r="O2469" i="4" s="1"/>
  <c r="E130" i="4"/>
  <c r="O130" i="4" s="1"/>
  <c r="E228" i="4"/>
  <c r="O228" i="4" s="1"/>
  <c r="E731" i="4"/>
  <c r="O731" i="4" s="1"/>
  <c r="E2559" i="4"/>
  <c r="O2559" i="4" s="1"/>
  <c r="E767" i="4"/>
  <c r="O767" i="4" s="1"/>
  <c r="E1015" i="4"/>
  <c r="O1015" i="4" s="1"/>
  <c r="E2753" i="4"/>
  <c r="O2753" i="4" s="1"/>
  <c r="E2271" i="4"/>
  <c r="O2271" i="4" s="1"/>
  <c r="E1441" i="4"/>
  <c r="O1441" i="4" s="1"/>
  <c r="E536" i="4"/>
  <c r="O536" i="4" s="1"/>
  <c r="E521" i="4"/>
  <c r="O521" i="4" s="1"/>
  <c r="E972" i="4"/>
  <c r="O972" i="4" s="1"/>
  <c r="E2332" i="4"/>
  <c r="O2332" i="4" s="1"/>
  <c r="E447" i="4"/>
  <c r="O447" i="4" s="1"/>
  <c r="E1585" i="4"/>
  <c r="O1585" i="4" s="1"/>
  <c r="E2915" i="4"/>
  <c r="O2915" i="4" s="1"/>
  <c r="E2553" i="4"/>
  <c r="O2553" i="4" s="1"/>
  <c r="E628" i="4"/>
  <c r="O628" i="4" s="1"/>
  <c r="E939" i="4"/>
  <c r="O939" i="4" s="1"/>
  <c r="E537" i="4"/>
  <c r="O537" i="4" s="1"/>
  <c r="E987" i="4"/>
  <c r="O987" i="4" s="1"/>
  <c r="E2316" i="4"/>
  <c r="O2316" i="4" s="1"/>
  <c r="E419" i="4"/>
  <c r="O419" i="4" s="1"/>
  <c r="E715" i="4"/>
  <c r="O715" i="4" s="1"/>
  <c r="E1486" i="4"/>
  <c r="O1486" i="4" s="1"/>
  <c r="E1334" i="4"/>
  <c r="O1334" i="4" s="1"/>
  <c r="E1286" i="4"/>
  <c r="O1286" i="4" s="1"/>
  <c r="E157" i="4"/>
  <c r="O157" i="4" s="1"/>
  <c r="E302" i="4"/>
  <c r="O302" i="4" s="1"/>
  <c r="E648" i="4"/>
  <c r="O648" i="4" s="1"/>
  <c r="E1331" i="4"/>
  <c r="O1331" i="4" s="1"/>
  <c r="E50" i="4"/>
  <c r="O50" i="4" s="1"/>
  <c r="E232" i="4"/>
  <c r="O232" i="4" s="1"/>
  <c r="E2089" i="4"/>
  <c r="O2089" i="4" s="1"/>
  <c r="E91" i="4"/>
  <c r="O91" i="4" s="1"/>
  <c r="E393" i="4"/>
  <c r="O393" i="4" s="1"/>
  <c r="E281" i="4"/>
  <c r="O281" i="4" s="1"/>
  <c r="E418" i="4"/>
  <c r="O418" i="4" s="1"/>
  <c r="E1846" i="4"/>
  <c r="O1846" i="4" s="1"/>
  <c r="E1662" i="4"/>
  <c r="O1662" i="4" s="1"/>
  <c r="E84" i="4"/>
  <c r="O84" i="4" s="1"/>
  <c r="E250" i="4"/>
  <c r="O250" i="4" s="1"/>
  <c r="E2073" i="4"/>
  <c r="O2073" i="4" s="1"/>
  <c r="E63" i="4"/>
  <c r="O63" i="4" s="1"/>
  <c r="E2945" i="4"/>
  <c r="O2945" i="4" s="1"/>
  <c r="E117" i="4"/>
  <c r="O117" i="4" s="1"/>
  <c r="E2245" i="4"/>
  <c r="O2245" i="4" s="1"/>
  <c r="E543" i="4"/>
  <c r="O543" i="4" s="1"/>
  <c r="E1264" i="4"/>
  <c r="O1264" i="4" s="1"/>
  <c r="E1979" i="4"/>
  <c r="O1979" i="4" s="1"/>
  <c r="E360" i="4"/>
  <c r="O360" i="4" s="1"/>
  <c r="E509" i="4"/>
  <c r="O509" i="4" s="1"/>
  <c r="E1845" i="4"/>
  <c r="O1845" i="4" s="1"/>
  <c r="E22" i="4"/>
  <c r="O22" i="4" s="1"/>
  <c r="E1967" i="4"/>
  <c r="O1967" i="4" s="1"/>
  <c r="E550" i="4"/>
  <c r="O550" i="4" s="1"/>
  <c r="E1000" i="4"/>
  <c r="O1000" i="4" s="1"/>
  <c r="E101" i="4"/>
  <c r="O101" i="4" s="1"/>
  <c r="E989" i="4"/>
  <c r="O989" i="4" s="1"/>
  <c r="E1350" i="4"/>
  <c r="O1350" i="4" s="1"/>
  <c r="E2421" i="4"/>
  <c r="O2421" i="4" s="1"/>
  <c r="E2477" i="4"/>
  <c r="O2477" i="4" s="1"/>
  <c r="E2801" i="4"/>
  <c r="O2801" i="4" s="1"/>
  <c r="E1086" i="4"/>
  <c r="O1086" i="4" s="1"/>
  <c r="E1676" i="4"/>
  <c r="O1676" i="4" s="1"/>
  <c r="E1600" i="4"/>
  <c r="O1600" i="4" s="1"/>
  <c r="E547" i="4"/>
  <c r="O547" i="4" s="1"/>
  <c r="E2311" i="4"/>
  <c r="O2311" i="4" s="1"/>
  <c r="E376" i="4"/>
  <c r="O376" i="4" s="1"/>
  <c r="E525" i="4"/>
  <c r="O525" i="4" s="1"/>
  <c r="E1829" i="4"/>
  <c r="O1829" i="4" s="1"/>
  <c r="E1021" i="4"/>
  <c r="O1021" i="4" s="1"/>
  <c r="E817" i="4"/>
  <c r="O817" i="4" s="1"/>
  <c r="E1698" i="4"/>
  <c r="O1698" i="4" s="1"/>
  <c r="E2388" i="4"/>
  <c r="O2388" i="4" s="1"/>
  <c r="E163" i="4"/>
  <c r="O163" i="4" s="1"/>
  <c r="E2623" i="4"/>
  <c r="O2623" i="4" s="1"/>
  <c r="E651" i="4"/>
  <c r="O651" i="4" s="1"/>
  <c r="E748" i="4"/>
  <c r="O748" i="4" s="1"/>
  <c r="E1601" i="4"/>
  <c r="O1601" i="4" s="1"/>
  <c r="E2954" i="4"/>
  <c r="O2954" i="4" s="1"/>
  <c r="E1442" i="4"/>
  <c r="O1442" i="4" s="1"/>
  <c r="E694" i="4"/>
  <c r="O694" i="4" s="1"/>
  <c r="E2540" i="4"/>
  <c r="O2540" i="4" s="1"/>
  <c r="E2619" i="4"/>
  <c r="O2619" i="4" s="1"/>
  <c r="E2521" i="4"/>
  <c r="O2521" i="4" s="1"/>
  <c r="E2557" i="4"/>
  <c r="O2557" i="4" s="1"/>
  <c r="E2844" i="4"/>
  <c r="O2844" i="4" s="1"/>
  <c r="E2622" i="4"/>
  <c r="O2622" i="4" s="1"/>
  <c r="E2928" i="4"/>
  <c r="O2928" i="4" s="1"/>
  <c r="E1883" i="4"/>
  <c r="O1883" i="4" s="1"/>
  <c r="E2934" i="4"/>
  <c r="O2934" i="4" s="1"/>
  <c r="E2580" i="4"/>
  <c r="O2580" i="4" s="1"/>
  <c r="E2591" i="4"/>
  <c r="O2591" i="4" s="1"/>
  <c r="E2951" i="4"/>
  <c r="O2951" i="4" s="1"/>
  <c r="E2593" i="4"/>
  <c r="O2593" i="4" s="1"/>
  <c r="E1882" i="4"/>
  <c r="O1882" i="4" s="1"/>
  <c r="E1851" i="4"/>
  <c r="O1851" i="4" s="1"/>
  <c r="E2569" i="4"/>
  <c r="O2569" i="4" s="1"/>
  <c r="E2649" i="4"/>
  <c r="O2649" i="4" s="1"/>
  <c r="E1893" i="4"/>
  <c r="O1893" i="4" s="1"/>
  <c r="E2884" i="4"/>
  <c r="O2884" i="4" s="1"/>
  <c r="E1849" i="4"/>
  <c r="O1849" i="4" s="1"/>
  <c r="E2723" i="4"/>
  <c r="O2723" i="4" s="1"/>
  <c r="E2676" i="4"/>
  <c r="O2676" i="4" s="1"/>
  <c r="E2700" i="4"/>
  <c r="O2700" i="4" s="1"/>
  <c r="E1579" i="4"/>
  <c r="O1579" i="4" s="1"/>
  <c r="E2174" i="4"/>
  <c r="O2174" i="4" s="1"/>
  <c r="E2518" i="4"/>
  <c r="O2518" i="4" s="1"/>
  <c r="E1038" i="4"/>
  <c r="O1038" i="4" s="1"/>
  <c r="E2131" i="4"/>
  <c r="O2131" i="4" s="1"/>
  <c r="E2533" i="4"/>
  <c r="O2533" i="4" s="1"/>
  <c r="E986" i="4"/>
  <c r="O986" i="4" s="1"/>
  <c r="E1243" i="4"/>
  <c r="O1243" i="4" s="1"/>
  <c r="E2378" i="4"/>
  <c r="O2378" i="4" s="1"/>
  <c r="E2444" i="4"/>
  <c r="O2444" i="4" s="1"/>
  <c r="E1637" i="4"/>
  <c r="O1637" i="4" s="1"/>
  <c r="E2398" i="4"/>
  <c r="O2398" i="4" s="1"/>
  <c r="E1756" i="4"/>
  <c r="O1756" i="4" s="1"/>
  <c r="E2383" i="4"/>
  <c r="O2383" i="4" s="1"/>
  <c r="E2414" i="4"/>
  <c r="O2414" i="4" s="1"/>
  <c r="E2420" i="4"/>
  <c r="O2420" i="4" s="1"/>
  <c r="E2647" i="4"/>
  <c r="O2647" i="4" s="1"/>
  <c r="E2452" i="4"/>
  <c r="O2452" i="4" s="1"/>
  <c r="E2762" i="4"/>
  <c r="O2762" i="4" s="1"/>
  <c r="E1673" i="4"/>
  <c r="O1673" i="4" s="1"/>
  <c r="E1984" i="4"/>
  <c r="O1984" i="4" s="1"/>
  <c r="E484" i="4"/>
  <c r="O484" i="4" s="1"/>
  <c r="O17" i="4"/>
  <c r="Q18" i="3"/>
  <c r="P18" i="3"/>
  <c r="O18" i="3"/>
  <c r="N18" i="3"/>
  <c r="Q17" i="3"/>
  <c r="P17" i="3"/>
  <c r="O17" i="3"/>
  <c r="N17" i="3"/>
  <c r="G4" i="4" l="1"/>
  <c r="H4" i="4"/>
  <c r="I4" i="4"/>
  <c r="F4" i="4"/>
  <c r="O19" i="3"/>
  <c r="O20" i="3" s="1"/>
  <c r="I5" i="4"/>
  <c r="Q19" i="3"/>
  <c r="Q20" i="3" s="1"/>
  <c r="H5" i="4"/>
  <c r="P19" i="3"/>
  <c r="P20" i="3" s="1"/>
  <c r="P64" i="3" s="1"/>
  <c r="F5" i="4"/>
  <c r="N19" i="3"/>
  <c r="N20" i="3" s="1"/>
  <c r="N46" i="3" s="1"/>
  <c r="G5" i="4"/>
  <c r="Q21" i="3"/>
  <c r="N21" i="3"/>
  <c r="N55" i="3" s="1" a="1"/>
  <c r="N55" i="3" s="1"/>
  <c r="P21" i="3"/>
  <c r="O21" i="3"/>
  <c r="N56" i="3" l="1" a="1"/>
  <c r="N56" i="3" s="1"/>
  <c r="N57" i="3" a="1"/>
  <c r="N57" i="3" s="1"/>
  <c r="N64" i="3"/>
  <c r="O67" i="3"/>
  <c r="O64" i="3"/>
  <c r="O59" i="3"/>
  <c r="O62" i="3"/>
  <c r="Q64" i="3"/>
  <c r="Q67" i="3"/>
  <c r="P67" i="3"/>
  <c r="N67" i="3"/>
  <c r="I6" i="4"/>
  <c r="Q54" i="3" a="1"/>
  <c r="Q54" i="3" s="1"/>
  <c r="Q31" i="3"/>
  <c r="Q59" i="3"/>
  <c r="Q52" i="3"/>
  <c r="Q53" i="3" s="1"/>
  <c r="P52" i="3"/>
  <c r="P53" i="3" s="1"/>
  <c r="Q62" i="3"/>
  <c r="H6" i="4"/>
  <c r="P54" i="3" a="1"/>
  <c r="P54" i="3" s="1"/>
  <c r="P31" i="3"/>
  <c r="N54" i="3" a="1"/>
  <c r="N54" i="3" s="1"/>
  <c r="N31" i="3"/>
  <c r="O54" i="3" a="1"/>
  <c r="O54" i="3" s="1"/>
  <c r="O31" i="3"/>
  <c r="O52" i="3"/>
  <c r="O53" i="3" s="1"/>
  <c r="P62" i="3"/>
  <c r="N59" i="3"/>
  <c r="P59" i="3"/>
  <c r="N62" i="3"/>
  <c r="N52" i="3"/>
  <c r="N53" i="3" s="1"/>
  <c r="G56" i="4"/>
  <c r="G117" i="4"/>
  <c r="G185" i="4"/>
  <c r="G241" i="4"/>
  <c r="G320" i="4"/>
  <c r="G375" i="4"/>
  <c r="G448" i="4"/>
  <c r="G63" i="4"/>
  <c r="G123" i="4"/>
  <c r="G186" i="4"/>
  <c r="G246" i="4"/>
  <c r="G321" i="4"/>
  <c r="G395" i="4"/>
  <c r="G451" i="4"/>
  <c r="G65" i="4"/>
  <c r="G126" i="4"/>
  <c r="G187" i="4"/>
  <c r="G268" i="4"/>
  <c r="G322" i="4"/>
  <c r="G396" i="4"/>
  <c r="G456" i="4"/>
  <c r="G72" i="4"/>
  <c r="G134" i="4"/>
  <c r="G200" i="4"/>
  <c r="G269" i="4"/>
  <c r="G324" i="4"/>
  <c r="G397" i="4"/>
  <c r="G458" i="4"/>
  <c r="G74" i="4"/>
  <c r="G147" i="4"/>
  <c r="G202" i="4"/>
  <c r="G270" i="4"/>
  <c r="G325" i="4"/>
  <c r="G404" i="4"/>
  <c r="G459" i="4"/>
  <c r="G78" i="4"/>
  <c r="G182" i="4"/>
  <c r="G288" i="4"/>
  <c r="G374" i="4"/>
  <c r="G22" i="4"/>
  <c r="G109" i="4"/>
  <c r="G232" i="4"/>
  <c r="G318" i="4"/>
  <c r="G424" i="4"/>
  <c r="G23" i="4"/>
  <c r="G110" i="4"/>
  <c r="G233" i="4"/>
  <c r="G338" i="4"/>
  <c r="G430" i="4"/>
  <c r="G97" i="4"/>
  <c r="G184" i="4"/>
  <c r="G289" i="4"/>
  <c r="G406" i="4"/>
  <c r="G98" i="4"/>
  <c r="G203" i="4"/>
  <c r="G290" i="4"/>
  <c r="G408" i="4"/>
  <c r="G19" i="4"/>
  <c r="G100" i="4"/>
  <c r="G204" i="4"/>
  <c r="G310" i="4"/>
  <c r="G409" i="4"/>
  <c r="G21" i="4"/>
  <c r="G106" i="4"/>
  <c r="G229" i="4"/>
  <c r="G316" i="4"/>
  <c r="G414" i="4"/>
  <c r="G26" i="4"/>
  <c r="G235" i="4"/>
  <c r="G444" i="4"/>
  <c r="G38" i="4"/>
  <c r="G237" i="4"/>
  <c r="G446" i="4"/>
  <c r="G41" i="4"/>
  <c r="G240" i="4"/>
  <c r="G77" i="4"/>
  <c r="G286" i="4"/>
  <c r="G149" i="4"/>
  <c r="G350" i="4"/>
  <c r="G53" i="4"/>
  <c r="G272" i="4"/>
  <c r="G75" i="4"/>
  <c r="G284" i="4"/>
  <c r="G151" i="4"/>
  <c r="G152" i="4"/>
  <c r="G159" i="4"/>
  <c r="G162" i="4"/>
  <c r="G163" i="4"/>
  <c r="G234" i="4"/>
  <c r="G354" i="4"/>
  <c r="G355" i="4"/>
  <c r="G361" i="4"/>
  <c r="G369" i="4"/>
  <c r="G371" i="4"/>
  <c r="G373" i="4"/>
  <c r="G24" i="4"/>
  <c r="G431" i="4"/>
  <c r="G150" i="4"/>
  <c r="G96" i="4"/>
  <c r="G132" i="4"/>
  <c r="G258" i="4"/>
  <c r="G341" i="4"/>
  <c r="G211" i="4"/>
  <c r="G407" i="4"/>
  <c r="G131" i="4"/>
  <c r="G342" i="4"/>
  <c r="G238" i="4"/>
  <c r="G466" i="4"/>
  <c r="G224" i="4"/>
  <c r="G469" i="4"/>
  <c r="G137" i="4"/>
  <c r="G382" i="4"/>
  <c r="G174" i="4"/>
  <c r="G419" i="4"/>
  <c r="G18" i="4"/>
  <c r="G262" i="4"/>
  <c r="G54" i="4"/>
  <c r="G300" i="4"/>
  <c r="G218" i="4"/>
  <c r="G358" i="4"/>
  <c r="G359" i="4"/>
  <c r="G145" i="4"/>
  <c r="G94" i="4"/>
  <c r="G475" i="4"/>
  <c r="G48" i="4"/>
  <c r="G95" i="4"/>
  <c r="G215" i="4"/>
  <c r="G292" i="4"/>
  <c r="G29" i="4"/>
  <c r="G225" i="4"/>
  <c r="G421" i="4"/>
  <c r="G146" i="4"/>
  <c r="G357" i="4"/>
  <c r="G27" i="4"/>
  <c r="G255" i="4"/>
  <c r="G242" i="4"/>
  <c r="G154" i="4"/>
  <c r="G399" i="4"/>
  <c r="G192" i="4"/>
  <c r="G437" i="4"/>
  <c r="G35" i="4"/>
  <c r="G279" i="4"/>
  <c r="G47" i="4"/>
  <c r="G179" i="4"/>
  <c r="G257" i="4"/>
  <c r="G43" i="4"/>
  <c r="G239" i="4"/>
  <c r="G435" i="4"/>
  <c r="G161" i="4"/>
  <c r="G372" i="4"/>
  <c r="G44" i="4"/>
  <c r="G271" i="4"/>
  <c r="G259" i="4"/>
  <c r="G172" i="4"/>
  <c r="G418" i="4"/>
  <c r="G209" i="4"/>
  <c r="G454" i="4"/>
  <c r="G52" i="4"/>
  <c r="G298" i="4"/>
  <c r="G90" i="4"/>
  <c r="G334" i="4"/>
  <c r="G273" i="4"/>
  <c r="G30" i="4"/>
  <c r="G411" i="4"/>
  <c r="G31" i="4"/>
  <c r="G412" i="4"/>
  <c r="G199" i="4"/>
  <c r="G148" i="4"/>
  <c r="G425" i="4"/>
  <c r="G93" i="4"/>
  <c r="G170" i="4"/>
  <c r="G71" i="4"/>
  <c r="G267" i="4"/>
  <c r="G463" i="4"/>
  <c r="G191" i="4"/>
  <c r="G402" i="4"/>
  <c r="G217" i="4"/>
  <c r="G263" i="4"/>
  <c r="G378" i="4"/>
  <c r="G461" i="4"/>
  <c r="G181" i="4"/>
  <c r="G391" i="4"/>
  <c r="G80" i="4"/>
  <c r="G169" i="4"/>
  <c r="G477" i="4"/>
  <c r="G25" i="4"/>
  <c r="G297" i="4"/>
  <c r="G108" i="4"/>
  <c r="G384" i="4"/>
  <c r="G207" i="4"/>
  <c r="G260" i="4"/>
  <c r="G87" i="4"/>
  <c r="G383" i="4"/>
  <c r="G315" i="4"/>
  <c r="G107" i="4"/>
  <c r="G388" i="4"/>
  <c r="G28" i="4"/>
  <c r="G464" i="4"/>
  <c r="G133" i="4"/>
  <c r="G344" i="4"/>
  <c r="G45" i="4"/>
  <c r="G183" i="4"/>
  <c r="G40" i="4"/>
  <c r="G312" i="4"/>
  <c r="G124" i="4"/>
  <c r="G400" i="4"/>
  <c r="G276" i="4"/>
  <c r="G277" i="4"/>
  <c r="G104" i="4"/>
  <c r="G401" i="4"/>
  <c r="G332" i="4"/>
  <c r="G125" i="4"/>
  <c r="G405" i="4"/>
  <c r="G58" i="4"/>
  <c r="G301" i="4"/>
  <c r="G197" i="4"/>
  <c r="G55" i="4"/>
  <c r="G327" i="4"/>
  <c r="G140" i="4"/>
  <c r="G416" i="4"/>
  <c r="G293" i="4"/>
  <c r="G294" i="4"/>
  <c r="G121" i="4"/>
  <c r="G471" i="4"/>
  <c r="G349" i="4"/>
  <c r="G143" i="4"/>
  <c r="G423" i="4"/>
  <c r="G81" i="4"/>
  <c r="G274" i="4"/>
  <c r="G333" i="4"/>
  <c r="G115" i="4"/>
  <c r="G64" i="4"/>
  <c r="G180" i="4"/>
  <c r="G473" i="4"/>
  <c r="G281" i="4"/>
  <c r="G86" i="4"/>
  <c r="G417" i="4"/>
  <c r="G343" i="4"/>
  <c r="G309" i="4"/>
  <c r="G377" i="4"/>
  <c r="G295" i="4"/>
  <c r="G116" i="4"/>
  <c r="G222" i="4"/>
  <c r="G49" i="4"/>
  <c r="G398" i="4"/>
  <c r="G84" i="4"/>
  <c r="G244" i="4"/>
  <c r="G403" i="4"/>
  <c r="G37" i="4"/>
  <c r="G457" i="4"/>
  <c r="G380" i="4"/>
  <c r="G166" i="4"/>
  <c r="G467" i="4"/>
  <c r="G413" i="4"/>
  <c r="G177" i="4"/>
  <c r="G291" i="4"/>
  <c r="G214" i="4"/>
  <c r="G323" i="4"/>
  <c r="G176" i="4"/>
  <c r="G287" i="4"/>
  <c r="G66" i="4"/>
  <c r="G415" i="4"/>
  <c r="G103" i="4"/>
  <c r="G261" i="4"/>
  <c r="G2977" i="4"/>
  <c r="G69" i="4"/>
  <c r="G420" i="4"/>
  <c r="G73" i="4"/>
  <c r="G474" i="4"/>
  <c r="G410" i="4"/>
  <c r="G196" i="4"/>
  <c r="G443" i="4"/>
  <c r="G201" i="4"/>
  <c r="G254" i="4"/>
  <c r="G129" i="4"/>
  <c r="G337" i="4"/>
  <c r="G206" i="4"/>
  <c r="G303" i="4"/>
  <c r="G83" i="4"/>
  <c r="G434" i="4"/>
  <c r="G120" i="4"/>
  <c r="G278" i="4"/>
  <c r="G88" i="4"/>
  <c r="G438" i="4"/>
  <c r="G160" i="4"/>
  <c r="G439" i="4"/>
  <c r="G219" i="4"/>
  <c r="G61" i="4"/>
  <c r="G468" i="4"/>
  <c r="G231" i="4"/>
  <c r="G212" i="4"/>
  <c r="G345" i="4"/>
  <c r="G476" i="4"/>
  <c r="G379" i="4"/>
  <c r="G251" i="4"/>
  <c r="G352" i="4"/>
  <c r="G136" i="4"/>
  <c r="G226" i="4"/>
  <c r="G331" i="4"/>
  <c r="G139" i="4"/>
  <c r="G213" i="4"/>
  <c r="G328" i="4"/>
  <c r="G144" i="4"/>
  <c r="G91" i="4"/>
  <c r="G308" i="4"/>
  <c r="G79" i="4"/>
  <c r="G307" i="4"/>
  <c r="G428" i="4"/>
  <c r="G429" i="4"/>
  <c r="G351" i="4"/>
  <c r="G221" i="4"/>
  <c r="G319" i="4"/>
  <c r="G102" i="4"/>
  <c r="G452" i="4"/>
  <c r="G190" i="4"/>
  <c r="G296" i="4"/>
  <c r="G105" i="4"/>
  <c r="G455" i="4"/>
  <c r="G178" i="4"/>
  <c r="G249" i="4"/>
  <c r="G89" i="4"/>
  <c r="G36" i="4"/>
  <c r="G256" i="4"/>
  <c r="G164" i="4"/>
  <c r="G394" i="4"/>
  <c r="G365" i="4"/>
  <c r="G236" i="4"/>
  <c r="G335" i="4"/>
  <c r="G119" i="4"/>
  <c r="G208" i="4"/>
  <c r="G314" i="4"/>
  <c r="G122" i="4"/>
  <c r="G472" i="4"/>
  <c r="G195" i="4"/>
  <c r="G304" i="4"/>
  <c r="G114" i="4"/>
  <c r="G62" i="4"/>
  <c r="G285" i="4"/>
  <c r="G128" i="4"/>
  <c r="G34" i="4"/>
  <c r="G193" i="4"/>
  <c r="G264" i="4"/>
  <c r="G389" i="4"/>
  <c r="G168" i="4"/>
  <c r="G118" i="4"/>
  <c r="G340" i="4"/>
  <c r="G216" i="4"/>
  <c r="G57" i="4"/>
  <c r="G51" i="4"/>
  <c r="G210" i="4"/>
  <c r="G283" i="4"/>
  <c r="G442" i="4"/>
  <c r="G223" i="4"/>
  <c r="G339" i="4"/>
  <c r="G42" i="4"/>
  <c r="G130" i="4"/>
  <c r="G127" i="4"/>
  <c r="G266" i="4"/>
  <c r="G76" i="4"/>
  <c r="G32" i="4"/>
  <c r="G67" i="4"/>
  <c r="G227" i="4"/>
  <c r="G385" i="4"/>
  <c r="G440" i="4"/>
  <c r="G135" i="4"/>
  <c r="G336" i="4"/>
  <c r="G445" i="4"/>
  <c r="G46" i="4"/>
  <c r="G141" i="4"/>
  <c r="G282" i="4"/>
  <c r="G92" i="4"/>
  <c r="G153" i="4"/>
  <c r="G243" i="4"/>
  <c r="G348" i="4"/>
  <c r="G165" i="4"/>
  <c r="G59" i="4"/>
  <c r="G360" i="4"/>
  <c r="G155" i="4"/>
  <c r="G387" i="4"/>
  <c r="G157" i="4"/>
  <c r="G171" i="4"/>
  <c r="G313" i="4"/>
  <c r="G366" i="4"/>
  <c r="G194" i="4"/>
  <c r="G82" i="4"/>
  <c r="G390" i="4"/>
  <c r="G426" i="4"/>
  <c r="G253" i="4"/>
  <c r="G432" i="4"/>
  <c r="G173" i="4"/>
  <c r="G188" i="4"/>
  <c r="G330" i="4"/>
  <c r="G248" i="4"/>
  <c r="G112" i="4"/>
  <c r="G167" i="4"/>
  <c r="G393" i="4"/>
  <c r="G447" i="4"/>
  <c r="G189" i="4"/>
  <c r="G311" i="4"/>
  <c r="G347" i="4"/>
  <c r="G302" i="4"/>
  <c r="G142" i="4"/>
  <c r="G198" i="4"/>
  <c r="G449" i="4"/>
  <c r="G462" i="4"/>
  <c r="G205" i="4"/>
  <c r="G329" i="4"/>
  <c r="G364" i="4"/>
  <c r="G326" i="4"/>
  <c r="G386" i="4"/>
  <c r="G220" i="4"/>
  <c r="G85" i="4"/>
  <c r="G68" i="4"/>
  <c r="G228" i="4"/>
  <c r="G317" i="4"/>
  <c r="G252" i="4"/>
  <c r="G362" i="4"/>
  <c r="G427" i="4"/>
  <c r="G99" i="4"/>
  <c r="G70" i="4"/>
  <c r="G33" i="4"/>
  <c r="G138" i="4"/>
  <c r="G245" i="4"/>
  <c r="G353" i="4"/>
  <c r="G280" i="4"/>
  <c r="G392" i="4"/>
  <c r="G299" i="4"/>
  <c r="G113" i="4"/>
  <c r="G101" i="4"/>
  <c r="G60" i="4"/>
  <c r="G50" i="4"/>
  <c r="G156" i="4"/>
  <c r="G367" i="4"/>
  <c r="G370" i="4"/>
  <c r="G111" i="4"/>
  <c r="G306" i="4"/>
  <c r="G422" i="4"/>
  <c r="G441" i="4"/>
  <c r="G465" i="4"/>
  <c r="G470" i="4"/>
  <c r="G275" i="4"/>
  <c r="G368" i="4"/>
  <c r="G346" i="4"/>
  <c r="G20" i="4"/>
  <c r="G433" i="4"/>
  <c r="G363" i="4"/>
  <c r="G230" i="4"/>
  <c r="G450" i="4"/>
  <c r="G381" i="4"/>
  <c r="G247" i="4"/>
  <c r="G158" i="4"/>
  <c r="G175" i="4"/>
  <c r="G376" i="4"/>
  <c r="G436" i="4"/>
  <c r="G453" i="4"/>
  <c r="G250" i="4"/>
  <c r="G39" i="4"/>
  <c r="G356" i="4"/>
  <c r="G305" i="4"/>
  <c r="G265" i="4"/>
  <c r="G460" i="4"/>
  <c r="G17" i="4"/>
  <c r="F43" i="4"/>
  <c r="P43" i="4" s="1"/>
  <c r="F103" i="4"/>
  <c r="P103" i="4" s="1"/>
  <c r="F151" i="4"/>
  <c r="P151" i="4" s="1"/>
  <c r="F220" i="4"/>
  <c r="P220" i="4" s="1"/>
  <c r="F267" i="4"/>
  <c r="F327" i="4"/>
  <c r="F366" i="4"/>
  <c r="P366" i="4" s="1"/>
  <c r="F413" i="4"/>
  <c r="F451" i="4"/>
  <c r="P451" i="4" s="1"/>
  <c r="F45" i="4"/>
  <c r="P45" i="4" s="1"/>
  <c r="F104" i="4"/>
  <c r="P104" i="4" s="1"/>
  <c r="F152" i="4"/>
  <c r="P152" i="4" s="1"/>
  <c r="F221" i="4"/>
  <c r="P221" i="4" s="1"/>
  <c r="F268" i="4"/>
  <c r="P268" i="4" s="1"/>
  <c r="F328" i="4"/>
  <c r="P328" i="4" s="1"/>
  <c r="F367" i="4"/>
  <c r="P367" i="4" s="1"/>
  <c r="F417" i="4"/>
  <c r="P417" i="4" s="1"/>
  <c r="F459" i="4"/>
  <c r="P459" i="4" s="1"/>
  <c r="F52" i="4"/>
  <c r="P52" i="4" s="1"/>
  <c r="F105" i="4"/>
  <c r="P105" i="4" s="1"/>
  <c r="F162" i="4"/>
  <c r="P162" i="4" s="1"/>
  <c r="F222" i="4"/>
  <c r="F269" i="4"/>
  <c r="P269" i="4" s="1"/>
  <c r="F329" i="4"/>
  <c r="P329" i="4" s="1"/>
  <c r="F381" i="4"/>
  <c r="P381" i="4" s="1"/>
  <c r="F418" i="4"/>
  <c r="P418" i="4" s="1"/>
  <c r="F461" i="4"/>
  <c r="F54" i="4"/>
  <c r="P54" i="4" s="1"/>
  <c r="F116" i="4"/>
  <c r="P116" i="4" s="1"/>
  <c r="F165" i="4"/>
  <c r="P165" i="4" s="1"/>
  <c r="F223" i="4"/>
  <c r="P223" i="4" s="1"/>
  <c r="F286" i="4"/>
  <c r="F330" i="4"/>
  <c r="F382" i="4"/>
  <c r="F419" i="4"/>
  <c r="F466" i="4"/>
  <c r="P466" i="4" s="1"/>
  <c r="F55" i="4"/>
  <c r="P55" i="4" s="1"/>
  <c r="F118" i="4"/>
  <c r="P118" i="4" s="1"/>
  <c r="F176" i="4"/>
  <c r="P176" i="4" s="1"/>
  <c r="F224" i="4"/>
  <c r="P224" i="4" s="1"/>
  <c r="F287" i="4"/>
  <c r="P287" i="4" s="1"/>
  <c r="F332" i="4"/>
  <c r="P332" i="4" s="1"/>
  <c r="F383" i="4"/>
  <c r="P383" i="4" s="1"/>
  <c r="F420" i="4"/>
  <c r="P420" i="4" s="1"/>
  <c r="F468" i="4"/>
  <c r="P468" i="4" s="1"/>
  <c r="F85" i="4"/>
  <c r="P85" i="4" s="1"/>
  <c r="F192" i="4"/>
  <c r="P192" i="4" s="1"/>
  <c r="F266" i="4"/>
  <c r="P266" i="4" s="1"/>
  <c r="F353" i="4"/>
  <c r="P353" i="4" s="1"/>
  <c r="F421" i="4"/>
  <c r="F34" i="4"/>
  <c r="P34" i="4" s="1"/>
  <c r="F127" i="4"/>
  <c r="P127" i="4" s="1"/>
  <c r="F217" i="4"/>
  <c r="P217" i="4" s="1"/>
  <c r="F302" i="4"/>
  <c r="P302" i="4" s="1"/>
  <c r="F385" i="4"/>
  <c r="P385" i="4" s="1"/>
  <c r="F440" i="4"/>
  <c r="P440" i="4" s="1"/>
  <c r="F38" i="4"/>
  <c r="P38" i="4" s="1"/>
  <c r="F145" i="4"/>
  <c r="P145" i="4" s="1"/>
  <c r="F235" i="4"/>
  <c r="F306" i="4"/>
  <c r="F386" i="4"/>
  <c r="P386" i="4" s="1"/>
  <c r="F441" i="4"/>
  <c r="F90" i="4"/>
  <c r="P90" i="4" s="1"/>
  <c r="F193" i="4"/>
  <c r="P193" i="4" s="1"/>
  <c r="F291" i="4"/>
  <c r="P291" i="4" s="1"/>
  <c r="F355" i="4"/>
  <c r="P355" i="4" s="1"/>
  <c r="F435" i="4"/>
  <c r="P435" i="4" s="1"/>
  <c r="F119" i="4"/>
  <c r="P119" i="4" s="1"/>
  <c r="F194" i="4"/>
  <c r="P194" i="4" s="1"/>
  <c r="F293" i="4"/>
  <c r="P293" i="4" s="1"/>
  <c r="F361" i="4"/>
  <c r="P361" i="4" s="1"/>
  <c r="F436" i="4"/>
  <c r="P436" i="4" s="1"/>
  <c r="F28" i="4"/>
  <c r="P28" i="4" s="1"/>
  <c r="F120" i="4"/>
  <c r="F195" i="4"/>
  <c r="P195" i="4" s="1"/>
  <c r="F295" i="4"/>
  <c r="F363" i="4"/>
  <c r="F437" i="4"/>
  <c r="F29" i="4"/>
  <c r="P29" i="4" s="1"/>
  <c r="F122" i="4"/>
  <c r="P122" i="4" s="1"/>
  <c r="F196" i="4"/>
  <c r="P196" i="4" s="1"/>
  <c r="F300" i="4"/>
  <c r="P300" i="4" s="1"/>
  <c r="F365" i="4"/>
  <c r="P365" i="4" s="1"/>
  <c r="F438" i="4"/>
  <c r="P438" i="4" s="1"/>
  <c r="F73" i="4"/>
  <c r="P73" i="4" s="1"/>
  <c r="F238" i="4"/>
  <c r="P238" i="4" s="1"/>
  <c r="F389" i="4"/>
  <c r="P389" i="4" s="1"/>
  <c r="F74" i="4"/>
  <c r="F250" i="4"/>
  <c r="P250" i="4" s="1"/>
  <c r="F390" i="4"/>
  <c r="P390" i="4" s="1"/>
  <c r="F75" i="4"/>
  <c r="F255" i="4"/>
  <c r="F396" i="4"/>
  <c r="P396" i="4" s="1"/>
  <c r="F257" i="4"/>
  <c r="P257" i="4" s="1"/>
  <c r="F265" i="4"/>
  <c r="P265" i="4" s="1"/>
  <c r="F407" i="4"/>
  <c r="P407" i="4" s="1"/>
  <c r="F308" i="4"/>
  <c r="P308" i="4" s="1"/>
  <c r="F442" i="4"/>
  <c r="P442" i="4" s="1"/>
  <c r="F76" i="4"/>
  <c r="P76" i="4" s="1"/>
  <c r="F405" i="4"/>
  <c r="P405" i="4" s="1"/>
  <c r="F146" i="4"/>
  <c r="F82" i="4"/>
  <c r="P82" i="4" s="1"/>
  <c r="F263" i="4"/>
  <c r="P263" i="4" s="1"/>
  <c r="F406" i="4"/>
  <c r="P406" i="4" s="1"/>
  <c r="F84" i="4"/>
  <c r="F323" i="4"/>
  <c r="P323" i="4" s="1"/>
  <c r="F473" i="4"/>
  <c r="P473" i="4" s="1"/>
  <c r="F237" i="4"/>
  <c r="P237" i="4" s="1"/>
  <c r="F326" i="4"/>
  <c r="P326" i="4" s="1"/>
  <c r="F388" i="4"/>
  <c r="P388" i="4" s="1"/>
  <c r="F333" i="4"/>
  <c r="P333" i="4" s="1"/>
  <c r="F190" i="4"/>
  <c r="P190" i="4" s="1"/>
  <c r="F336" i="4"/>
  <c r="P336" i="4" s="1"/>
  <c r="F351" i="4"/>
  <c r="P351" i="4" s="1"/>
  <c r="F352" i="4"/>
  <c r="F72" i="4"/>
  <c r="F147" i="4"/>
  <c r="F449" i="4"/>
  <c r="P449" i="4" s="1"/>
  <c r="F148" i="4"/>
  <c r="F470" i="4"/>
  <c r="F150" i="4"/>
  <c r="P150" i="4" s="1"/>
  <c r="F472" i="4"/>
  <c r="P472" i="4" s="1"/>
  <c r="F178" i="4"/>
  <c r="P178" i="4" s="1"/>
  <c r="F187" i="4"/>
  <c r="P187" i="4" s="1"/>
  <c r="F474" i="4"/>
  <c r="F475" i="4"/>
  <c r="P475" i="4" s="1"/>
  <c r="F248" i="4"/>
  <c r="P248" i="4" s="1"/>
  <c r="F284" i="4"/>
  <c r="F371" i="4"/>
  <c r="P371" i="4" s="1"/>
  <c r="F423" i="4"/>
  <c r="P423" i="4" s="1"/>
  <c r="F23" i="4"/>
  <c r="P23" i="4" s="1"/>
  <c r="F135" i="4"/>
  <c r="F331" i="4"/>
  <c r="P331" i="4" s="1"/>
  <c r="F183" i="4"/>
  <c r="F394" i="4"/>
  <c r="P394" i="4" s="1"/>
  <c r="F109" i="4"/>
  <c r="P109" i="4" s="1"/>
  <c r="F320" i="4"/>
  <c r="P320" i="4" s="1"/>
  <c r="F140" i="4"/>
  <c r="P140" i="4" s="1"/>
  <c r="F231" i="4"/>
  <c r="P231" i="4" s="1"/>
  <c r="F36" i="4"/>
  <c r="P36" i="4" s="1"/>
  <c r="F249" i="4"/>
  <c r="P249" i="4" s="1"/>
  <c r="F460" i="4"/>
  <c r="F315" i="4"/>
  <c r="F112" i="4"/>
  <c r="P112" i="4" s="1"/>
  <c r="F410" i="4"/>
  <c r="P410" i="4" s="1"/>
  <c r="F114" i="4"/>
  <c r="P114" i="4" s="1"/>
  <c r="F411" i="4"/>
  <c r="F254" i="4"/>
  <c r="P254" i="4" s="1"/>
  <c r="F210" i="4"/>
  <c r="P210" i="4" s="1"/>
  <c r="F97" i="4"/>
  <c r="P97" i="4" s="1"/>
  <c r="F212" i="4"/>
  <c r="P212" i="4" s="1"/>
  <c r="F242" i="4"/>
  <c r="P242" i="4" s="1"/>
  <c r="F347" i="4"/>
  <c r="P347" i="4" s="1"/>
  <c r="F400" i="4"/>
  <c r="P400" i="4" s="1"/>
  <c r="F37" i="4"/>
  <c r="P37" i="4" s="1"/>
  <c r="F149" i="4"/>
  <c r="F345" i="4"/>
  <c r="P345" i="4" s="1"/>
  <c r="F198" i="4"/>
  <c r="F409" i="4"/>
  <c r="P409" i="4" s="1"/>
  <c r="F124" i="4"/>
  <c r="P124" i="4" s="1"/>
  <c r="F335" i="4"/>
  <c r="P335" i="4" s="1"/>
  <c r="F155" i="4"/>
  <c r="F33" i="4"/>
  <c r="P33" i="4" s="1"/>
  <c r="F246" i="4"/>
  <c r="P246" i="4" s="1"/>
  <c r="F175" i="4"/>
  <c r="P175" i="4" s="1"/>
  <c r="F211" i="4"/>
  <c r="P211" i="4" s="1"/>
  <c r="F312" i="4"/>
  <c r="P312" i="4" s="1"/>
  <c r="F370" i="4"/>
  <c r="P370" i="4" s="1"/>
  <c r="F51" i="4"/>
  <c r="P51" i="4" s="1"/>
  <c r="F163" i="4"/>
  <c r="P163" i="4" s="1"/>
  <c r="F359" i="4"/>
  <c r="F213" i="4"/>
  <c r="P213" i="4" s="1"/>
  <c r="F424" i="4"/>
  <c r="P424" i="4" s="1"/>
  <c r="F139" i="4"/>
  <c r="P139" i="4" s="1"/>
  <c r="F170" i="4"/>
  <c r="P170" i="4" s="1"/>
  <c r="F49" i="4"/>
  <c r="P49" i="4" s="1"/>
  <c r="F262" i="4"/>
  <c r="P262" i="4" s="1"/>
  <c r="F68" i="4"/>
  <c r="P68" i="4" s="1"/>
  <c r="F279" i="4"/>
  <c r="P279" i="4" s="1"/>
  <c r="F39" i="4"/>
  <c r="P39" i="4" s="1"/>
  <c r="F356" i="4"/>
  <c r="P356" i="4" s="1"/>
  <c r="F159" i="4"/>
  <c r="P159" i="4" s="1"/>
  <c r="F446" i="4"/>
  <c r="P446" i="4" s="1"/>
  <c r="F160" i="4"/>
  <c r="P160" i="4" s="1"/>
  <c r="F447" i="4"/>
  <c r="P447" i="4" s="1"/>
  <c r="F299" i="4"/>
  <c r="P299" i="4" s="1"/>
  <c r="F256" i="4"/>
  <c r="P256" i="4" s="1"/>
  <c r="F476" i="4"/>
  <c r="P476" i="4" s="1"/>
  <c r="F21" i="4"/>
  <c r="F102" i="4"/>
  <c r="P102" i="4" s="1"/>
  <c r="F137" i="4"/>
  <c r="P137" i="4" s="1"/>
  <c r="F241" i="4"/>
  <c r="P241" i="4" s="1"/>
  <c r="F311" i="4"/>
  <c r="P311" i="4" s="1"/>
  <c r="F350" i="4"/>
  <c r="P350" i="4" s="1"/>
  <c r="F372" i="4"/>
  <c r="P372" i="4" s="1"/>
  <c r="F455" i="4"/>
  <c r="P455" i="4" s="1"/>
  <c r="F57" i="4"/>
  <c r="P57" i="4" s="1"/>
  <c r="F27" i="4"/>
  <c r="P27" i="4" s="1"/>
  <c r="F313" i="4"/>
  <c r="P313" i="4" s="1"/>
  <c r="F99" i="4"/>
  <c r="P99" i="4" s="1"/>
  <c r="F233" i="4"/>
  <c r="F471" i="4"/>
  <c r="P471" i="4" s="1"/>
  <c r="F138" i="4"/>
  <c r="P138" i="4" s="1"/>
  <c r="F439" i="4"/>
  <c r="P439" i="4" s="1"/>
  <c r="F184" i="4"/>
  <c r="P184" i="4" s="1"/>
  <c r="F32" i="4"/>
  <c r="P32" i="4" s="1"/>
  <c r="F201" i="4"/>
  <c r="P201" i="4" s="1"/>
  <c r="F203" i="4"/>
  <c r="F445" i="4"/>
  <c r="P445" i="4" s="1"/>
  <c r="F296" i="4"/>
  <c r="P296" i="4" s="1"/>
  <c r="F174" i="4"/>
  <c r="P174" i="4" s="1"/>
  <c r="F24" i="4"/>
  <c r="P24" i="4" s="1"/>
  <c r="F247" i="4"/>
  <c r="F153" i="4"/>
  <c r="P153" i="4" s="1"/>
  <c r="F454" i="4"/>
  <c r="P454" i="4" s="1"/>
  <c r="F199" i="4"/>
  <c r="F48" i="4"/>
  <c r="P48" i="4" s="1"/>
  <c r="F216" i="4"/>
  <c r="P216" i="4" s="1"/>
  <c r="F218" i="4"/>
  <c r="P218" i="4" s="1"/>
  <c r="F338" i="4"/>
  <c r="F101" i="4"/>
  <c r="P101" i="4" s="1"/>
  <c r="F425" i="4"/>
  <c r="P425" i="4" s="1"/>
  <c r="F20" i="4"/>
  <c r="P20" i="4" s="1"/>
  <c r="F261" i="4"/>
  <c r="P261" i="4" s="1"/>
  <c r="F168" i="4"/>
  <c r="P168" i="4" s="1"/>
  <c r="F469" i="4"/>
  <c r="P469" i="4" s="1"/>
  <c r="F214" i="4"/>
  <c r="P214" i="4" s="1"/>
  <c r="F64" i="4"/>
  <c r="F277" i="4"/>
  <c r="F234" i="4"/>
  <c r="F374" i="4"/>
  <c r="F180" i="4"/>
  <c r="F227" i="4"/>
  <c r="P227" i="4" s="1"/>
  <c r="F42" i="4"/>
  <c r="P42" i="4" s="1"/>
  <c r="F395" i="4"/>
  <c r="P395" i="4" s="1"/>
  <c r="F362" i="4"/>
  <c r="P362" i="4" s="1"/>
  <c r="F310" i="4"/>
  <c r="P310" i="4" s="1"/>
  <c r="F26" i="4"/>
  <c r="P26" i="4" s="1"/>
  <c r="F283" i="4"/>
  <c r="P283" i="4" s="1"/>
  <c r="F458" i="4"/>
  <c r="P458" i="4" s="1"/>
  <c r="F172" i="4"/>
  <c r="F477" i="4"/>
  <c r="F209" i="4"/>
  <c r="F303" i="4"/>
  <c r="P303" i="4" s="1"/>
  <c r="F228" i="4"/>
  <c r="F259" i="4"/>
  <c r="P259" i="4" s="1"/>
  <c r="F156" i="4"/>
  <c r="P156" i="4" s="1"/>
  <c r="F143" i="4"/>
  <c r="P143" i="4" s="1"/>
  <c r="F430" i="4"/>
  <c r="P430" i="4" s="1"/>
  <c r="F444" i="4"/>
  <c r="P444" i="4" s="1"/>
  <c r="F87" i="4"/>
  <c r="P87" i="4" s="1"/>
  <c r="F341" i="4"/>
  <c r="P341" i="4" s="1"/>
  <c r="F342" i="4"/>
  <c r="F91" i="4"/>
  <c r="P91" i="4" s="1"/>
  <c r="F450" i="4"/>
  <c r="F56" i="4"/>
  <c r="P56" i="4" s="1"/>
  <c r="F131" i="4"/>
  <c r="P131" i="4" s="1"/>
  <c r="F453" i="4"/>
  <c r="F35" i="4"/>
  <c r="P35" i="4" s="1"/>
  <c r="F317" i="4"/>
  <c r="F243" i="4"/>
  <c r="P243" i="4" s="1"/>
  <c r="F274" i="4"/>
  <c r="P274" i="4" s="1"/>
  <c r="F171" i="4"/>
  <c r="P171" i="4" s="1"/>
  <c r="F158" i="4"/>
  <c r="P158" i="4" s="1"/>
  <c r="F60" i="4"/>
  <c r="P60" i="4" s="1"/>
  <c r="F462" i="4"/>
  <c r="P462" i="4" s="1"/>
  <c r="F133" i="4"/>
  <c r="P133" i="4" s="1"/>
  <c r="F358" i="4"/>
  <c r="P358" i="4" s="1"/>
  <c r="F360" i="4"/>
  <c r="F117" i="4"/>
  <c r="F467" i="4"/>
  <c r="P467" i="4" s="1"/>
  <c r="F100" i="4"/>
  <c r="F346" i="4"/>
  <c r="P346" i="4" s="1"/>
  <c r="F50" i="4"/>
  <c r="F373" i="4"/>
  <c r="P373" i="4" s="1"/>
  <c r="F258" i="4"/>
  <c r="P258" i="4" s="1"/>
  <c r="F290" i="4"/>
  <c r="P290" i="4" s="1"/>
  <c r="F80" i="4"/>
  <c r="P80" i="4" s="1"/>
  <c r="F186" i="4"/>
  <c r="P186" i="4" s="1"/>
  <c r="F173" i="4"/>
  <c r="P173" i="4" s="1"/>
  <c r="F86" i="4"/>
  <c r="P86" i="4" s="1"/>
  <c r="F2977" i="4"/>
  <c r="F206" i="4"/>
  <c r="P206" i="4" s="1"/>
  <c r="F376" i="4"/>
  <c r="F377" i="4"/>
  <c r="P377" i="4" s="1"/>
  <c r="F142" i="4"/>
  <c r="P142" i="4" s="1"/>
  <c r="F202" i="4"/>
  <c r="F93" i="4"/>
  <c r="F415" i="4"/>
  <c r="P415" i="4" s="1"/>
  <c r="F304" i="4"/>
  <c r="P304" i="4" s="1"/>
  <c r="F31" i="4"/>
  <c r="P31" i="4" s="1"/>
  <c r="F125" i="4"/>
  <c r="P125" i="4" s="1"/>
  <c r="F322" i="4"/>
  <c r="P322" i="4" s="1"/>
  <c r="F294" i="4"/>
  <c r="P294" i="4" s="1"/>
  <c r="F157" i="4"/>
  <c r="P157" i="4" s="1"/>
  <c r="F272" i="4"/>
  <c r="F67" i="4"/>
  <c r="P67" i="4" s="1"/>
  <c r="F464" i="4"/>
  <c r="P464" i="4" s="1"/>
  <c r="F89" i="4"/>
  <c r="F448" i="4"/>
  <c r="P448" i="4" s="1"/>
  <c r="F236" i="4"/>
  <c r="P236" i="4" s="1"/>
  <c r="F422" i="4"/>
  <c r="P422" i="4" s="1"/>
  <c r="F434" i="4"/>
  <c r="P434" i="4" s="1"/>
  <c r="F167" i="4"/>
  <c r="F58" i="4"/>
  <c r="P58" i="4" s="1"/>
  <c r="F281" i="4"/>
  <c r="P281" i="4" s="1"/>
  <c r="F65" i="4"/>
  <c r="F387" i="4"/>
  <c r="P387" i="4" s="1"/>
  <c r="F273" i="4"/>
  <c r="P273" i="4" s="1"/>
  <c r="F305" i="4"/>
  <c r="P305" i="4" s="1"/>
  <c r="F95" i="4"/>
  <c r="P95" i="4" s="1"/>
  <c r="F292" i="4"/>
  <c r="F188" i="4"/>
  <c r="P188" i="4" s="1"/>
  <c r="F106" i="4"/>
  <c r="P106" i="4" s="1"/>
  <c r="F226" i="4"/>
  <c r="P226" i="4" s="1"/>
  <c r="F393" i="4"/>
  <c r="F18" i="4"/>
  <c r="P18" i="4" s="1"/>
  <c r="F412" i="4"/>
  <c r="P412" i="4" s="1"/>
  <c r="F164" i="4"/>
  <c r="P164" i="4" s="1"/>
  <c r="F25" i="4"/>
  <c r="P25" i="4" s="1"/>
  <c r="F240" i="4"/>
  <c r="P240" i="4" s="1"/>
  <c r="F79" i="4"/>
  <c r="P79" i="4" s="1"/>
  <c r="F401" i="4"/>
  <c r="P401" i="4" s="1"/>
  <c r="F288" i="4"/>
  <c r="P288" i="4" s="1"/>
  <c r="F110" i="4"/>
  <c r="P110" i="4" s="1"/>
  <c r="F307" i="4"/>
  <c r="P307" i="4" s="1"/>
  <c r="F264" i="4"/>
  <c r="F132" i="4"/>
  <c r="P132" i="4" s="1"/>
  <c r="F252" i="4"/>
  <c r="F41" i="4"/>
  <c r="F428" i="4"/>
  <c r="P428" i="4" s="1"/>
  <c r="F69" i="4"/>
  <c r="P69" i="4" s="1"/>
  <c r="F431" i="4"/>
  <c r="P431" i="4" s="1"/>
  <c r="F189" i="4"/>
  <c r="P189" i="4" s="1"/>
  <c r="F452" i="4"/>
  <c r="P452" i="4" s="1"/>
  <c r="F402" i="4"/>
  <c r="P402" i="4" s="1"/>
  <c r="F121" i="4"/>
  <c r="P121" i="4" s="1"/>
  <c r="F108" i="4"/>
  <c r="P108" i="4" s="1"/>
  <c r="F229" i="4"/>
  <c r="P229" i="4" s="1"/>
  <c r="F276" i="4"/>
  <c r="P276" i="4" s="1"/>
  <c r="F399" i="4"/>
  <c r="F340" i="4"/>
  <c r="P340" i="4" s="1"/>
  <c r="F253" i="4"/>
  <c r="P253" i="4" s="1"/>
  <c r="F22" i="4"/>
  <c r="F368" i="4"/>
  <c r="P368" i="4" s="1"/>
  <c r="F177" i="4"/>
  <c r="P177" i="4" s="1"/>
  <c r="F123" i="4"/>
  <c r="P123" i="4" s="1"/>
  <c r="F244" i="4"/>
  <c r="P244" i="4" s="1"/>
  <c r="F414" i="4"/>
  <c r="P414" i="4" s="1"/>
  <c r="F357" i="4"/>
  <c r="P357" i="4" s="1"/>
  <c r="F278" i="4"/>
  <c r="P278" i="4" s="1"/>
  <c r="F44" i="4"/>
  <c r="P44" i="4" s="1"/>
  <c r="F343" i="4"/>
  <c r="F191" i="4"/>
  <c r="F275" i="4"/>
  <c r="P275" i="4" s="1"/>
  <c r="F364" i="4"/>
  <c r="P364" i="4" s="1"/>
  <c r="F111" i="4"/>
  <c r="F98" i="4"/>
  <c r="P98" i="4" s="1"/>
  <c r="F463" i="4"/>
  <c r="P463" i="4" s="1"/>
  <c r="F182" i="4"/>
  <c r="P182" i="4" s="1"/>
  <c r="F325" i="4"/>
  <c r="P325" i="4" s="1"/>
  <c r="F166" i="4"/>
  <c r="P166" i="4" s="1"/>
  <c r="F404" i="4"/>
  <c r="P404" i="4" s="1"/>
  <c r="F289" i="4"/>
  <c r="F379" i="4"/>
  <c r="P379" i="4" s="1"/>
  <c r="F126" i="4"/>
  <c r="F113" i="4"/>
  <c r="P113" i="4" s="1"/>
  <c r="F179" i="4"/>
  <c r="P179" i="4" s="1"/>
  <c r="F208" i="4"/>
  <c r="P208" i="4" s="1"/>
  <c r="F344" i="4"/>
  <c r="F129" i="4"/>
  <c r="F378" i="4"/>
  <c r="F429" i="4"/>
  <c r="F141" i="4"/>
  <c r="P141" i="4" s="1"/>
  <c r="F128" i="4"/>
  <c r="P128" i="4" s="1"/>
  <c r="F204" i="4"/>
  <c r="P204" i="4" s="1"/>
  <c r="F232" i="4"/>
  <c r="P232" i="4" s="1"/>
  <c r="F380" i="4"/>
  <c r="F314" i="4"/>
  <c r="P314" i="4" s="1"/>
  <c r="F443" i="4"/>
  <c r="P443" i="4" s="1"/>
  <c r="F47" i="4"/>
  <c r="P47" i="4" s="1"/>
  <c r="F185" i="4"/>
  <c r="P185" i="4" s="1"/>
  <c r="F337" i="4"/>
  <c r="F309" i="4"/>
  <c r="P309" i="4" s="1"/>
  <c r="F225" i="4"/>
  <c r="P225" i="4" s="1"/>
  <c r="F280" i="4"/>
  <c r="P280" i="4" s="1"/>
  <c r="F397" i="4"/>
  <c r="P397" i="4" s="1"/>
  <c r="F285" i="4"/>
  <c r="P285" i="4" s="1"/>
  <c r="F456" i="4"/>
  <c r="P456" i="4" s="1"/>
  <c r="F457" i="4"/>
  <c r="P457" i="4" s="1"/>
  <c r="F30" i="4"/>
  <c r="P30" i="4" s="1"/>
  <c r="F63" i="4"/>
  <c r="P63" i="4" s="1"/>
  <c r="F200" i="4"/>
  <c r="P200" i="4" s="1"/>
  <c r="F324" i="4"/>
  <c r="F251" i="4"/>
  <c r="P251" i="4" s="1"/>
  <c r="F321" i="4"/>
  <c r="P321" i="4" s="1"/>
  <c r="F416" i="4"/>
  <c r="P416" i="4" s="1"/>
  <c r="F144" i="4"/>
  <c r="F432" i="4"/>
  <c r="P432" i="4" s="1"/>
  <c r="F46" i="4"/>
  <c r="P46" i="4" s="1"/>
  <c r="F78" i="4"/>
  <c r="P78" i="4" s="1"/>
  <c r="F215" i="4"/>
  <c r="P215" i="4" s="1"/>
  <c r="F339" i="4"/>
  <c r="P339" i="4" s="1"/>
  <c r="F271" i="4"/>
  <c r="P271" i="4" s="1"/>
  <c r="F40" i="4"/>
  <c r="P40" i="4" s="1"/>
  <c r="F88" i="4"/>
  <c r="P88" i="4" s="1"/>
  <c r="F465" i="4"/>
  <c r="P465" i="4" s="1"/>
  <c r="F433" i="4"/>
  <c r="P433" i="4" s="1"/>
  <c r="F70" i="4"/>
  <c r="P70" i="4" s="1"/>
  <c r="F403" i="4"/>
  <c r="F130" i="4"/>
  <c r="F319" i="4"/>
  <c r="F66" i="4"/>
  <c r="P66" i="4" s="1"/>
  <c r="F19" i="4"/>
  <c r="P19" i="4" s="1"/>
  <c r="F375" i="4"/>
  <c r="P375" i="4" s="1"/>
  <c r="F298" i="4"/>
  <c r="P298" i="4" s="1"/>
  <c r="F115" i="4"/>
  <c r="P115" i="4" s="1"/>
  <c r="F71" i="4"/>
  <c r="P71" i="4" s="1"/>
  <c r="F270" i="4"/>
  <c r="F205" i="4"/>
  <c r="P205" i="4" s="1"/>
  <c r="F334" i="4"/>
  <c r="P334" i="4" s="1"/>
  <c r="F81" i="4"/>
  <c r="F53" i="4"/>
  <c r="P53" i="4" s="1"/>
  <c r="F392" i="4"/>
  <c r="P392" i="4" s="1"/>
  <c r="F318" i="4"/>
  <c r="F136" i="4"/>
  <c r="P136" i="4" s="1"/>
  <c r="F282" i="4"/>
  <c r="P282" i="4" s="1"/>
  <c r="F239" i="4"/>
  <c r="P239" i="4" s="1"/>
  <c r="F219" i="4"/>
  <c r="P219" i="4" s="1"/>
  <c r="F349" i="4"/>
  <c r="P349" i="4" s="1"/>
  <c r="F96" i="4"/>
  <c r="P96" i="4" s="1"/>
  <c r="F83" i="4"/>
  <c r="P83" i="4" s="1"/>
  <c r="F427" i="4"/>
  <c r="P427" i="4" s="1"/>
  <c r="F161" i="4"/>
  <c r="P161" i="4" s="1"/>
  <c r="F301" i="4"/>
  <c r="P301" i="4" s="1"/>
  <c r="F197" i="4"/>
  <c r="P197" i="4" s="1"/>
  <c r="F354" i="4"/>
  <c r="F107" i="4"/>
  <c r="P107" i="4" s="1"/>
  <c r="F369" i="4"/>
  <c r="P369" i="4" s="1"/>
  <c r="F384" i="4"/>
  <c r="F245" i="4"/>
  <c r="P245" i="4" s="1"/>
  <c r="F297" i="4"/>
  <c r="F169" i="4"/>
  <c r="P169" i="4" s="1"/>
  <c r="F181" i="4"/>
  <c r="F391" i="4"/>
  <c r="P391" i="4" s="1"/>
  <c r="F207" i="4"/>
  <c r="P207" i="4" s="1"/>
  <c r="F408" i="4"/>
  <c r="P408" i="4" s="1"/>
  <c r="F398" i="4"/>
  <c r="F348" i="4"/>
  <c r="P348" i="4" s="1"/>
  <c r="F62" i="4"/>
  <c r="F426" i="4"/>
  <c r="F59" i="4"/>
  <c r="F92" i="4"/>
  <c r="P92" i="4" s="1"/>
  <c r="F77" i="4"/>
  <c r="P77" i="4" s="1"/>
  <c r="F230" i="4"/>
  <c r="F61" i="4"/>
  <c r="P61" i="4" s="1"/>
  <c r="F94" i="4"/>
  <c r="P94" i="4" s="1"/>
  <c r="F260" i="4"/>
  <c r="P260" i="4" s="1"/>
  <c r="F316" i="4"/>
  <c r="P316" i="4" s="1"/>
  <c r="F154" i="4"/>
  <c r="P154" i="4" s="1"/>
  <c r="F134" i="4"/>
  <c r="P134" i="4" s="1"/>
  <c r="F17" i="4"/>
  <c r="P17" i="4" s="1"/>
  <c r="H119" i="4"/>
  <c r="H257" i="4"/>
  <c r="H361" i="4"/>
  <c r="H120" i="4"/>
  <c r="H273" i="4"/>
  <c r="H390" i="4"/>
  <c r="H165" i="4"/>
  <c r="H280" i="4"/>
  <c r="H391" i="4"/>
  <c r="H167" i="4"/>
  <c r="H290" i="4"/>
  <c r="H392" i="4"/>
  <c r="H183" i="4"/>
  <c r="H292" i="4"/>
  <c r="H413" i="4"/>
  <c r="H86" i="4"/>
  <c r="H332" i="4"/>
  <c r="H472" i="4"/>
  <c r="H194" i="4"/>
  <c r="H352" i="4"/>
  <c r="H195" i="4"/>
  <c r="H353" i="4"/>
  <c r="H114" i="4"/>
  <c r="H333" i="4"/>
  <c r="H473" i="4"/>
  <c r="H116" i="4"/>
  <c r="H334" i="4"/>
  <c r="H186" i="4"/>
  <c r="H343" i="4"/>
  <c r="H187" i="4"/>
  <c r="H350" i="4"/>
  <c r="H418" i="4"/>
  <c r="H423" i="4"/>
  <c r="H70" i="4"/>
  <c r="H432" i="4"/>
  <c r="H84" i="4"/>
  <c r="H471" i="4"/>
  <c r="H196" i="4"/>
  <c r="H72" i="4"/>
  <c r="H435" i="4"/>
  <c r="H73" i="4"/>
  <c r="H470" i="4"/>
  <c r="H252" i="4"/>
  <c r="H293" i="4"/>
  <c r="H197" i="4"/>
  <c r="H237" i="4"/>
  <c r="H256" i="4"/>
  <c r="H416" i="4"/>
  <c r="H330" i="4"/>
  <c r="H133" i="4"/>
  <c r="H296" i="4"/>
  <c r="H90" i="4"/>
  <c r="H286" i="4"/>
  <c r="H173" i="4"/>
  <c r="H385" i="4"/>
  <c r="H190" i="4"/>
  <c r="H417" i="4"/>
  <c r="H44" i="4"/>
  <c r="H271" i="4"/>
  <c r="H29" i="4"/>
  <c r="H127" i="4"/>
  <c r="H210" i="4"/>
  <c r="H463" i="4"/>
  <c r="H221" i="4"/>
  <c r="H306" i="4"/>
  <c r="H265" i="4"/>
  <c r="H24" i="4"/>
  <c r="H347" i="4"/>
  <c r="H331" i="4"/>
  <c r="H452" i="4"/>
  <c r="H310" i="4"/>
  <c r="H338" i="4"/>
  <c r="H64" i="4"/>
  <c r="H147" i="4"/>
  <c r="H149" i="4"/>
  <c r="H408" i="4"/>
  <c r="H409" i="4"/>
  <c r="H40" i="4"/>
  <c r="H232" i="4"/>
  <c r="H104" i="4"/>
  <c r="H300" i="4"/>
  <c r="H189" i="4"/>
  <c r="H400" i="4"/>
  <c r="H206" i="4"/>
  <c r="H433" i="4"/>
  <c r="H60" i="4"/>
  <c r="H288" i="4"/>
  <c r="H45" i="4"/>
  <c r="H144" i="4"/>
  <c r="H19" i="4"/>
  <c r="H228" i="4"/>
  <c r="H242" i="4"/>
  <c r="H326" i="4"/>
  <c r="H285" i="4"/>
  <c r="H54" i="4"/>
  <c r="H365" i="4"/>
  <c r="H31" i="4"/>
  <c r="H349" i="4"/>
  <c r="H337" i="4"/>
  <c r="H372" i="4"/>
  <c r="H100" i="4"/>
  <c r="H185" i="4"/>
  <c r="H122" i="4"/>
  <c r="H118" i="4"/>
  <c r="H314" i="4"/>
  <c r="H204" i="4"/>
  <c r="H415" i="4"/>
  <c r="H222" i="4"/>
  <c r="H449" i="4"/>
  <c r="H77" i="4"/>
  <c r="H304" i="4"/>
  <c r="H61" i="4"/>
  <c r="H161" i="4"/>
  <c r="H41" i="4"/>
  <c r="H247" i="4"/>
  <c r="H262" i="4"/>
  <c r="H18" i="4"/>
  <c r="H345" i="4"/>
  <c r="H307" i="4"/>
  <c r="H82" i="4"/>
  <c r="H386" i="4"/>
  <c r="H56" i="4"/>
  <c r="H368" i="4"/>
  <c r="H55" i="4"/>
  <c r="H371" i="4"/>
  <c r="H396" i="4"/>
  <c r="H139" i="4"/>
  <c r="H218" i="4"/>
  <c r="H259" i="4"/>
  <c r="H106" i="4"/>
  <c r="H436" i="4"/>
  <c r="H146" i="4"/>
  <c r="H342" i="4"/>
  <c r="H23" i="4"/>
  <c r="H234" i="4"/>
  <c r="H445" i="4"/>
  <c r="H27" i="4"/>
  <c r="H254" i="4"/>
  <c r="H109" i="4"/>
  <c r="H94" i="4"/>
  <c r="H193" i="4"/>
  <c r="H47" i="4"/>
  <c r="H284" i="4"/>
  <c r="H302" i="4"/>
  <c r="H65" i="4"/>
  <c r="H145" i="4"/>
  <c r="H379" i="4"/>
  <c r="H389" i="4"/>
  <c r="H442" i="4"/>
  <c r="H188" i="4"/>
  <c r="H440" i="4"/>
  <c r="H279" i="4"/>
  <c r="H140" i="4"/>
  <c r="H191" i="4"/>
  <c r="H110" i="4"/>
  <c r="H79" i="4"/>
  <c r="H138" i="4"/>
  <c r="H198" i="4"/>
  <c r="H402" i="4"/>
  <c r="H81" i="4"/>
  <c r="H439" i="4"/>
  <c r="H267" i="4"/>
  <c r="H388" i="4"/>
  <c r="H248" i="4"/>
  <c r="H375" i="4"/>
  <c r="H299" i="4"/>
  <c r="H321" i="4"/>
  <c r="H378" i="4"/>
  <c r="H202" i="4"/>
  <c r="H454" i="4"/>
  <c r="H294" i="4"/>
  <c r="H156" i="4"/>
  <c r="H207" i="4"/>
  <c r="H126" i="4"/>
  <c r="H95" i="4"/>
  <c r="H66" i="4"/>
  <c r="H164" i="4"/>
  <c r="H282" i="4"/>
  <c r="H51" i="4"/>
  <c r="H420" i="4"/>
  <c r="H103" i="4"/>
  <c r="H458" i="4"/>
  <c r="H289" i="4"/>
  <c r="H406" i="4"/>
  <c r="H57" i="4"/>
  <c r="H277" i="4"/>
  <c r="H181" i="4"/>
  <c r="H407" i="4"/>
  <c r="H355" i="4"/>
  <c r="H236" i="4"/>
  <c r="H37" i="4"/>
  <c r="H216" i="4"/>
  <c r="H468" i="4"/>
  <c r="H38" i="4"/>
  <c r="H309" i="4"/>
  <c r="H172" i="4"/>
  <c r="H223" i="4"/>
  <c r="H142" i="4"/>
  <c r="H111" i="4"/>
  <c r="H184" i="4"/>
  <c r="H325" i="4"/>
  <c r="H80" i="4"/>
  <c r="H438" i="4"/>
  <c r="H130" i="4"/>
  <c r="H477" i="4"/>
  <c r="H308" i="4"/>
  <c r="H424" i="4"/>
  <c r="H91" i="4"/>
  <c r="H97" i="4"/>
  <c r="H312" i="4"/>
  <c r="H215" i="4"/>
  <c r="H434" i="4"/>
  <c r="H405" i="4"/>
  <c r="H35" i="4"/>
  <c r="H451" i="4"/>
  <c r="H374" i="4"/>
  <c r="H387" i="4"/>
  <c r="H244" i="4"/>
  <c r="H68" i="4"/>
  <c r="H339" i="4"/>
  <c r="H270" i="4"/>
  <c r="H255" i="4"/>
  <c r="H176" i="4"/>
  <c r="H209" i="4"/>
  <c r="H305" i="4"/>
  <c r="H362" i="4"/>
  <c r="H235" i="4"/>
  <c r="H20" i="4"/>
  <c r="H272" i="4"/>
  <c r="H98" i="4"/>
  <c r="H369" i="4"/>
  <c r="H303" i="4"/>
  <c r="H62" i="4"/>
  <c r="H219" i="4"/>
  <c r="H351" i="4"/>
  <c r="H69" i="4"/>
  <c r="H266" i="4"/>
  <c r="H437" i="4"/>
  <c r="H363" i="4"/>
  <c r="H421" i="4"/>
  <c r="H201" i="4"/>
  <c r="H291" i="4"/>
  <c r="H366" i="4"/>
  <c r="H373" i="4"/>
  <c r="H260" i="4"/>
  <c r="H322" i="4"/>
  <c r="H76" i="4"/>
  <c r="H249" i="4"/>
  <c r="H367" i="4"/>
  <c r="H30" i="4"/>
  <c r="H323" i="4"/>
  <c r="H456" i="4"/>
  <c r="H381" i="4"/>
  <c r="H226" i="4"/>
  <c r="H311" i="4"/>
  <c r="H394" i="4"/>
  <c r="H58" i="4"/>
  <c r="H397" i="4"/>
  <c r="H315" i="4"/>
  <c r="H89" i="4"/>
  <c r="H36" i="4"/>
  <c r="H414" i="4"/>
  <c r="H469" i="4"/>
  <c r="H464" i="4"/>
  <c r="H132" i="4"/>
  <c r="H264" i="4"/>
  <c r="H383" i="4"/>
  <c r="H28" i="4"/>
  <c r="H46" i="4"/>
  <c r="H341" i="4"/>
  <c r="H474" i="4"/>
  <c r="H457" i="4"/>
  <c r="H21" i="4"/>
  <c r="H246" i="4"/>
  <c r="H443" i="4"/>
  <c r="H425" i="4"/>
  <c r="H99" i="4"/>
  <c r="H431" i="4"/>
  <c r="H357" i="4"/>
  <c r="H162" i="4"/>
  <c r="H163" i="4"/>
  <c r="H467" i="4"/>
  <c r="H230" i="4"/>
  <c r="H430" i="4"/>
  <c r="H59" i="4"/>
  <c r="H141" i="4"/>
  <c r="H78" i="4"/>
  <c r="H393" i="4"/>
  <c r="H74" i="4"/>
  <c r="H102" i="4"/>
  <c r="H179" i="4"/>
  <c r="H422" i="4"/>
  <c r="H85" i="4"/>
  <c r="H136" i="4"/>
  <c r="H214" i="4"/>
  <c r="H67" i="4"/>
  <c r="H317" i="4"/>
  <c r="H318" i="4"/>
  <c r="H148" i="4"/>
  <c r="H298" i="4"/>
  <c r="H160" i="4"/>
  <c r="H324" i="4"/>
  <c r="H401" i="4"/>
  <c r="H93" i="4"/>
  <c r="H63" i="4"/>
  <c r="H359" i="4"/>
  <c r="H476" i="4"/>
  <c r="H52" i="4"/>
  <c r="H329" i="4"/>
  <c r="H462" i="4"/>
  <c r="H137" i="4"/>
  <c r="H461" i="4"/>
  <c r="H448" i="4"/>
  <c r="H217" i="4"/>
  <c r="H220" i="4"/>
  <c r="H42" i="4"/>
  <c r="H174" i="4"/>
  <c r="H354" i="4"/>
  <c r="H43" i="4"/>
  <c r="H465" i="4"/>
  <c r="H125" i="4"/>
  <c r="H177" i="4"/>
  <c r="H376" i="4"/>
  <c r="H49" i="4"/>
  <c r="H152" i="4"/>
  <c r="H404" i="4"/>
  <c r="H170" i="4"/>
  <c r="H26" i="4"/>
  <c r="H261" i="4"/>
  <c r="H268" i="4"/>
  <c r="H426" i="4"/>
  <c r="H475" i="4"/>
  <c r="H175" i="4"/>
  <c r="H419" i="4"/>
  <c r="H224" i="4"/>
  <c r="H200" i="4"/>
  <c r="H105" i="4"/>
  <c r="H107" i="4"/>
  <c r="H240" i="4"/>
  <c r="H395" i="4"/>
  <c r="H239" i="4"/>
  <c r="H243" i="4"/>
  <c r="H225" i="4"/>
  <c r="H131" i="4"/>
  <c r="H134" i="4"/>
  <c r="H275" i="4"/>
  <c r="H427" i="4"/>
  <c r="H34" i="4"/>
  <c r="H75" i="4"/>
  <c r="H50" i="4"/>
  <c r="H364" i="4"/>
  <c r="H459" i="4"/>
  <c r="H229" i="4"/>
  <c r="H316" i="4"/>
  <c r="H32" i="4"/>
  <c r="H88" i="4"/>
  <c r="H48" i="4"/>
  <c r="H92" i="4"/>
  <c r="H22" i="4"/>
  <c r="H71" i="4"/>
  <c r="H382" i="4"/>
  <c r="H250" i="4"/>
  <c r="H251" i="4"/>
  <c r="H348" i="4"/>
  <c r="H87" i="4"/>
  <c r="H154" i="4"/>
  <c r="H358" i="4"/>
  <c r="H258" i="4"/>
  <c r="H53" i="4"/>
  <c r="H108" i="4"/>
  <c r="H96" i="4"/>
  <c r="H101" i="4"/>
  <c r="H403" i="4"/>
  <c r="H269" i="4"/>
  <c r="H278" i="4"/>
  <c r="H466" i="4"/>
  <c r="H203" i="4"/>
  <c r="H211" i="4"/>
  <c r="H450" i="4"/>
  <c r="H444" i="4"/>
  <c r="H328" i="4"/>
  <c r="H83" i="4"/>
  <c r="H124" i="4"/>
  <c r="H117" i="4"/>
  <c r="H123" i="4"/>
  <c r="H313" i="4"/>
  <c r="H447" i="4"/>
  <c r="H39" i="4"/>
  <c r="H297" i="4"/>
  <c r="H356" i="4"/>
  <c r="H113" i="4"/>
  <c r="H238" i="4"/>
  <c r="H159" i="4"/>
  <c r="H410" i="4"/>
  <c r="H150" i="4"/>
  <c r="H340" i="4"/>
  <c r="H115" i="4"/>
  <c r="H377" i="4"/>
  <c r="H233" i="4"/>
  <c r="H370" i="4"/>
  <c r="H128" i="4"/>
  <c r="H287" i="4"/>
  <c r="H192" i="4"/>
  <c r="H428" i="4"/>
  <c r="H171" i="4"/>
  <c r="H129" i="4"/>
  <c r="H169" i="4"/>
  <c r="H166" i="4"/>
  <c r="H295" i="4"/>
  <c r="H384" i="4"/>
  <c r="H320" i="4"/>
  <c r="H263" i="4"/>
  <c r="H245" i="4"/>
  <c r="H153" i="4"/>
  <c r="H155" i="4"/>
  <c r="H301" i="4"/>
  <c r="H453" i="4"/>
  <c r="H2977" i="4"/>
  <c r="H112" i="4"/>
  <c r="H429" i="4"/>
  <c r="H283" i="4"/>
  <c r="H327" i="4"/>
  <c r="H180" i="4"/>
  <c r="H182" i="4"/>
  <c r="H336" i="4"/>
  <c r="H253" i="4"/>
  <c r="H25" i="4"/>
  <c r="H346" i="4"/>
  <c r="H441" i="4"/>
  <c r="H205" i="4"/>
  <c r="H281" i="4"/>
  <c r="H33" i="4"/>
  <c r="H274" i="4"/>
  <c r="H227" i="4"/>
  <c r="H121" i="4"/>
  <c r="H344" i="4"/>
  <c r="H135" i="4"/>
  <c r="H335" i="4"/>
  <c r="H199" i="4"/>
  <c r="H455" i="4"/>
  <c r="H398" i="4"/>
  <c r="H412" i="4"/>
  <c r="H143" i="4"/>
  <c r="H208" i="4"/>
  <c r="H213" i="4"/>
  <c r="H360" i="4"/>
  <c r="H241" i="4"/>
  <c r="H276" i="4"/>
  <c r="H231" i="4"/>
  <c r="H380" i="4"/>
  <c r="H168" i="4"/>
  <c r="H158" i="4"/>
  <c r="H411" i="4"/>
  <c r="H460" i="4"/>
  <c r="H399" i="4"/>
  <c r="H212" i="4"/>
  <c r="H151" i="4"/>
  <c r="H319" i="4"/>
  <c r="H157" i="4"/>
  <c r="H446" i="4"/>
  <c r="H178" i="4"/>
  <c r="H17" i="4"/>
  <c r="I368" i="4"/>
  <c r="I375" i="4"/>
  <c r="I381" i="4"/>
  <c r="I409" i="4"/>
  <c r="I18" i="4"/>
  <c r="I19" i="4"/>
  <c r="I22" i="4"/>
  <c r="I20" i="4"/>
  <c r="I23" i="4"/>
  <c r="I24" i="4"/>
  <c r="I25" i="4"/>
  <c r="I21" i="4"/>
  <c r="I82" i="4"/>
  <c r="I278" i="4"/>
  <c r="I474" i="4"/>
  <c r="I69" i="4"/>
  <c r="I265" i="4"/>
  <c r="I461" i="4"/>
  <c r="I154" i="4"/>
  <c r="I350" i="4"/>
  <c r="I141" i="4"/>
  <c r="I337" i="4"/>
  <c r="I244" i="4"/>
  <c r="I205" i="4"/>
  <c r="I188" i="4"/>
  <c r="I464" i="4"/>
  <c r="I91" i="4"/>
  <c r="I367" i="4"/>
  <c r="I61" i="4"/>
  <c r="I445" i="4"/>
  <c r="I257" i="4"/>
  <c r="I230" i="4"/>
  <c r="I198" i="4"/>
  <c r="I39" i="4"/>
  <c r="I428" i="4"/>
  <c r="I272" i="4"/>
  <c r="I341" i="4"/>
  <c r="I156" i="4"/>
  <c r="I457" i="4"/>
  <c r="I219" i="4"/>
  <c r="I96" i="4"/>
  <c r="I292" i="4"/>
  <c r="I83" i="4"/>
  <c r="I279" i="4"/>
  <c r="I475" i="4"/>
  <c r="I168" i="4"/>
  <c r="I364" i="4"/>
  <c r="I155" i="4"/>
  <c r="I351" i="4"/>
  <c r="I262" i="4"/>
  <c r="I227" i="4"/>
  <c r="I206" i="4"/>
  <c r="I109" i="4"/>
  <c r="I385" i="4"/>
  <c r="I87" i="4"/>
  <c r="I471" i="4"/>
  <c r="I283" i="4"/>
  <c r="I259" i="4"/>
  <c r="I232" i="4"/>
  <c r="I75" i="4"/>
  <c r="I456" i="4"/>
  <c r="I300" i="4"/>
  <c r="I386" i="4"/>
  <c r="I203" i="4"/>
  <c r="I58" i="4"/>
  <c r="I60" i="4"/>
  <c r="I86" i="4"/>
  <c r="I110" i="4"/>
  <c r="I306" i="4"/>
  <c r="I97" i="4"/>
  <c r="I293" i="4"/>
  <c r="I182" i="4"/>
  <c r="I378" i="4"/>
  <c r="I169" i="4"/>
  <c r="I365" i="4"/>
  <c r="I284" i="4"/>
  <c r="I245" i="4"/>
  <c r="I228" i="4"/>
  <c r="I131" i="4"/>
  <c r="I403" i="4"/>
  <c r="I117" i="4"/>
  <c r="I313" i="4"/>
  <c r="I291" i="4"/>
  <c r="I260" i="4"/>
  <c r="I103" i="4"/>
  <c r="I44" i="4"/>
  <c r="I332" i="4"/>
  <c r="I438" i="4"/>
  <c r="I249" i="4"/>
  <c r="I122" i="4"/>
  <c r="I123" i="4"/>
  <c r="I213" i="4"/>
  <c r="I116" i="4"/>
  <c r="I120" i="4"/>
  <c r="I411" i="4"/>
  <c r="I254" i="4"/>
  <c r="I338" i="4"/>
  <c r="I138" i="4"/>
  <c r="I334" i="4"/>
  <c r="I125" i="4"/>
  <c r="I321" i="4"/>
  <c r="I210" i="4"/>
  <c r="I406" i="4"/>
  <c r="I197" i="4"/>
  <c r="I393" i="4"/>
  <c r="I48" i="4"/>
  <c r="I324" i="4"/>
  <c r="I285" i="4"/>
  <c r="I268" i="4"/>
  <c r="I171" i="4"/>
  <c r="I443" i="4"/>
  <c r="I173" i="4"/>
  <c r="I369" i="4"/>
  <c r="I355" i="4"/>
  <c r="I328" i="4"/>
  <c r="I163" i="4"/>
  <c r="I104" i="4"/>
  <c r="I398" i="4"/>
  <c r="I94" i="4"/>
  <c r="I52" i="4"/>
  <c r="I352" i="4"/>
  <c r="I276" i="4"/>
  <c r="I282" i="4"/>
  <c r="I62" i="4"/>
  <c r="I137" i="4"/>
  <c r="I40" i="4"/>
  <c r="I180" i="4"/>
  <c r="I432" i="4"/>
  <c r="I55" i="4"/>
  <c r="I363" i="4"/>
  <c r="I28" i="4"/>
  <c r="I280" i="4"/>
  <c r="I211" i="4"/>
  <c r="I463" i="4"/>
  <c r="I226" i="4"/>
  <c r="I31" i="4"/>
  <c r="I383" i="4"/>
  <c r="I170" i="4"/>
  <c r="I73" i="4"/>
  <c r="I199" i="4"/>
  <c r="I451" i="4"/>
  <c r="I65" i="4"/>
  <c r="I102" i="4"/>
  <c r="I455" i="4"/>
  <c r="I330" i="4"/>
  <c r="I114" i="4"/>
  <c r="I372" i="4"/>
  <c r="I468" i="4"/>
  <c r="I118" i="4"/>
  <c r="I121" i="4"/>
  <c r="I194" i="4"/>
  <c r="I446" i="4"/>
  <c r="I111" i="4"/>
  <c r="I377" i="4"/>
  <c r="I42" i="4"/>
  <c r="I294" i="4"/>
  <c r="I225" i="4"/>
  <c r="I477" i="4"/>
  <c r="I302" i="4"/>
  <c r="I49" i="4"/>
  <c r="I401" i="4"/>
  <c r="I246" i="4"/>
  <c r="I149" i="4"/>
  <c r="I221" i="4"/>
  <c r="I473" i="4"/>
  <c r="I101" i="4"/>
  <c r="I134" i="4"/>
  <c r="I358" i="4"/>
  <c r="I142" i="4"/>
  <c r="I47" i="4"/>
  <c r="I437" i="4"/>
  <c r="I274" i="4"/>
  <c r="I314" i="4"/>
  <c r="I157" i="4"/>
  <c r="I258" i="4"/>
  <c r="I208" i="4"/>
  <c r="I460" i="4"/>
  <c r="I139" i="4"/>
  <c r="I391" i="4"/>
  <c r="I56" i="4"/>
  <c r="I308" i="4"/>
  <c r="I239" i="4"/>
  <c r="I342" i="4"/>
  <c r="I67" i="4"/>
  <c r="I423" i="4"/>
  <c r="I286" i="4"/>
  <c r="I189" i="4"/>
  <c r="I255" i="4"/>
  <c r="I133" i="4"/>
  <c r="I162" i="4"/>
  <c r="I396" i="4"/>
  <c r="I176" i="4"/>
  <c r="I150" i="4"/>
  <c r="I132" i="4"/>
  <c r="I236" i="4"/>
  <c r="I167" i="4"/>
  <c r="I419" i="4"/>
  <c r="I84" i="4"/>
  <c r="I336" i="4"/>
  <c r="I267" i="4"/>
  <c r="I382" i="4"/>
  <c r="I107" i="4"/>
  <c r="I459" i="4"/>
  <c r="I326" i="4"/>
  <c r="I229" i="4"/>
  <c r="I311" i="4"/>
  <c r="I63" i="4"/>
  <c r="I193" i="4"/>
  <c r="I356" i="4"/>
  <c r="I240" i="4"/>
  <c r="I92" i="4"/>
  <c r="I243" i="4"/>
  <c r="I288" i="4"/>
  <c r="I218" i="4"/>
  <c r="I179" i="4"/>
  <c r="I264" i="4"/>
  <c r="I195" i="4"/>
  <c r="I447" i="4"/>
  <c r="I112" i="4"/>
  <c r="I420" i="4"/>
  <c r="I43" i="4"/>
  <c r="I295" i="4"/>
  <c r="I66" i="4"/>
  <c r="I422" i="4"/>
  <c r="I147" i="4"/>
  <c r="I366" i="4"/>
  <c r="I269" i="4"/>
  <c r="I359" i="4"/>
  <c r="I119" i="4"/>
  <c r="I387" i="4"/>
  <c r="I426" i="4"/>
  <c r="I200" i="4"/>
  <c r="I430" i="4"/>
  <c r="I190" i="4"/>
  <c r="I346" i="4"/>
  <c r="I404" i="4"/>
  <c r="I41" i="4"/>
  <c r="I70" i="4"/>
  <c r="I476" i="4"/>
  <c r="I113" i="4"/>
  <c r="I88" i="4"/>
  <c r="I303" i="4"/>
  <c r="I344" i="4"/>
  <c r="I33" i="4"/>
  <c r="I143" i="4"/>
  <c r="I74" i="4"/>
  <c r="I202" i="4"/>
  <c r="I397" i="4"/>
  <c r="I299" i="4"/>
  <c r="I371" i="4"/>
  <c r="I217" i="4"/>
  <c r="I318" i="4"/>
  <c r="I26" i="4"/>
  <c r="I418" i="4"/>
  <c r="I153" i="4"/>
  <c r="I98" i="4"/>
  <c r="I127" i="4"/>
  <c r="I106" i="4"/>
  <c r="I325" i="4"/>
  <c r="I384" i="4"/>
  <c r="I51" i="4"/>
  <c r="I277" i="4"/>
  <c r="I36" i="4"/>
  <c r="I296" i="4"/>
  <c r="I234" i="4"/>
  <c r="I439" i="4"/>
  <c r="I347" i="4"/>
  <c r="I436" i="4"/>
  <c r="I373" i="4"/>
  <c r="I79" i="4"/>
  <c r="I80" i="4"/>
  <c r="I431" i="4"/>
  <c r="I241" i="4"/>
  <c r="I54" i="4"/>
  <c r="I181" i="4"/>
  <c r="I126" i="4"/>
  <c r="I183" i="4"/>
  <c r="I128" i="4"/>
  <c r="I343" i="4"/>
  <c r="I402" i="4"/>
  <c r="I207" i="4"/>
  <c r="I333" i="4"/>
  <c r="I161" i="4"/>
  <c r="I388" i="4"/>
  <c r="I270" i="4"/>
  <c r="I45" i="4"/>
  <c r="I399" i="4"/>
  <c r="I452" i="4"/>
  <c r="I159" i="4"/>
  <c r="I184" i="4"/>
  <c r="I152" i="4"/>
  <c r="I237" i="4"/>
  <c r="I224" i="4"/>
  <c r="I309" i="4"/>
  <c r="I186" i="4"/>
  <c r="I305" i="4"/>
  <c r="I37" i="4"/>
  <c r="I453" i="4"/>
  <c r="I289" i="4"/>
  <c r="I59" i="4"/>
  <c r="I380" i="4"/>
  <c r="I316" i="4"/>
  <c r="I472" i="4"/>
  <c r="I166" i="4"/>
  <c r="I68" i="4"/>
  <c r="I209" i="4"/>
  <c r="I140" i="4"/>
  <c r="I253" i="4"/>
  <c r="I146" i="4"/>
  <c r="I361" i="4"/>
  <c r="I424" i="4"/>
  <c r="I247" i="4"/>
  <c r="I389" i="4"/>
  <c r="I319" i="4"/>
  <c r="I454" i="4"/>
  <c r="I298" i="4"/>
  <c r="I144" i="4"/>
  <c r="I444" i="4"/>
  <c r="I220" i="4"/>
  <c r="I317" i="4"/>
  <c r="I235" i="4"/>
  <c r="I174" i="4"/>
  <c r="I124" i="4"/>
  <c r="I223" i="4"/>
  <c r="I196" i="4"/>
  <c r="I281" i="4"/>
  <c r="I164" i="4"/>
  <c r="I441" i="4"/>
  <c r="I442" i="4"/>
  <c r="I287" i="4"/>
  <c r="I415" i="4"/>
  <c r="I416" i="4"/>
  <c r="I242" i="4"/>
  <c r="I315" i="4"/>
  <c r="I77" i="4"/>
  <c r="I429" i="4"/>
  <c r="I340" i="4"/>
  <c r="I275" i="4"/>
  <c r="I412" i="4"/>
  <c r="I349" i="4"/>
  <c r="I252" i="4"/>
  <c r="I449" i="4"/>
  <c r="I130" i="4"/>
  <c r="I345" i="4"/>
  <c r="I35" i="4"/>
  <c r="I339" i="4"/>
  <c r="I297" i="4"/>
  <c r="I301" i="4"/>
  <c r="I215" i="4"/>
  <c r="I348" i="4"/>
  <c r="I405" i="4"/>
  <c r="I266" i="4"/>
  <c r="I148" i="4"/>
  <c r="I425" i="4"/>
  <c r="I395" i="4"/>
  <c r="I329" i="4"/>
  <c r="I408" i="4"/>
  <c r="I448" i="4"/>
  <c r="I57" i="4"/>
  <c r="I400" i="4"/>
  <c r="I129" i="4"/>
  <c r="I192" i="4"/>
  <c r="I115" i="4"/>
  <c r="I64" i="4"/>
  <c r="I185" i="4"/>
  <c r="I470" i="4"/>
  <c r="I362" i="4"/>
  <c r="I462" i="4"/>
  <c r="I71" i="4"/>
  <c r="I440" i="4"/>
  <c r="I165" i="4"/>
  <c r="I248" i="4"/>
  <c r="I158" i="4"/>
  <c r="I310" i="4"/>
  <c r="I105" i="4"/>
  <c r="I376" i="4"/>
  <c r="I85" i="4"/>
  <c r="I458" i="4"/>
  <c r="I187" i="4"/>
  <c r="I46" i="4"/>
  <c r="I214" i="4"/>
  <c r="I374" i="4"/>
  <c r="I469" i="4"/>
  <c r="I273" i="4"/>
  <c r="I271" i="4"/>
  <c r="I390" i="4"/>
  <c r="I99" i="4"/>
  <c r="I263" i="4"/>
  <c r="I78" i="4"/>
  <c r="I256" i="4"/>
  <c r="I467" i="4"/>
  <c r="I323" i="4"/>
  <c r="I32" i="4"/>
  <c r="I93" i="4"/>
  <c r="I212" i="4"/>
  <c r="I191" i="4"/>
  <c r="I312" i="4"/>
  <c r="I160" i="4"/>
  <c r="I27" i="4"/>
  <c r="I379" i="4"/>
  <c r="I50" i="4"/>
  <c r="I145" i="4"/>
  <c r="I76" i="4"/>
  <c r="I370" i="4"/>
  <c r="I290" i="4"/>
  <c r="I354" i="4"/>
  <c r="I216" i="4"/>
  <c r="I353" i="4"/>
  <c r="I251" i="4"/>
  <c r="I407" i="4"/>
  <c r="I72" i="4"/>
  <c r="I175" i="4"/>
  <c r="I222" i="4"/>
  <c r="I433" i="4"/>
  <c r="I322" i="4"/>
  <c r="I30" i="4"/>
  <c r="I304" i="4"/>
  <c r="I465" i="4"/>
  <c r="I417" i="4"/>
  <c r="I38" i="4"/>
  <c r="I357" i="4"/>
  <c r="I450" i="4"/>
  <c r="I250" i="4"/>
  <c r="I392" i="4"/>
  <c r="I204" i="4"/>
  <c r="I394" i="4"/>
  <c r="I95" i="4"/>
  <c r="I320" i="4"/>
  <c r="I434" i="4"/>
  <c r="I29" i="4"/>
  <c r="I360" i="4"/>
  <c r="I89" i="4"/>
  <c r="I427" i="4"/>
  <c r="I151" i="4"/>
  <c r="I81" i="4"/>
  <c r="I331" i="4"/>
  <c r="I178" i="4"/>
  <c r="I413" i="4"/>
  <c r="I238" i="4"/>
  <c r="I414" i="4"/>
  <c r="I2977" i="4"/>
  <c r="I435" i="4"/>
  <c r="I34" i="4"/>
  <c r="I261" i="4"/>
  <c r="I136" i="4"/>
  <c r="I172" i="4"/>
  <c r="I90" i="4"/>
  <c r="I335" i="4"/>
  <c r="I100" i="4"/>
  <c r="I177" i="4"/>
  <c r="I327" i="4"/>
  <c r="I410" i="4"/>
  <c r="I53" i="4"/>
  <c r="I421" i="4"/>
  <c r="I108" i="4"/>
  <c r="I201" i="4"/>
  <c r="I135" i="4"/>
  <c r="I231" i="4"/>
  <c r="I233" i="4"/>
  <c r="I307" i="4"/>
  <c r="I466" i="4"/>
  <c r="I17" i="4"/>
  <c r="F6" i="4"/>
  <c r="G6" i="4"/>
  <c r="O28" i="3"/>
  <c r="O42" i="3" s="1"/>
  <c r="N28" i="3"/>
  <c r="P28" i="3"/>
  <c r="P42" i="3" s="1"/>
  <c r="Q28" i="3"/>
  <c r="Q42" i="3" s="1"/>
  <c r="Q297" i="4" l="1"/>
  <c r="Q421" i="4"/>
  <c r="O40" i="3"/>
  <c r="O26" i="3"/>
  <c r="P40" i="3"/>
  <c r="P26" i="3"/>
  <c r="Q40" i="3"/>
  <c r="Q26" i="3"/>
  <c r="N40" i="3"/>
  <c r="N26" i="3"/>
  <c r="N42" i="3"/>
  <c r="Q360" i="4"/>
  <c r="O60" i="3"/>
  <c r="O65" i="3"/>
  <c r="N60" i="3"/>
  <c r="N65" i="3"/>
  <c r="P60" i="3"/>
  <c r="P65" i="3"/>
  <c r="Q60" i="3"/>
  <c r="Q65" i="3"/>
  <c r="Q146" i="4"/>
  <c r="Q450" i="4"/>
  <c r="O58" i="3"/>
  <c r="Q58" i="3"/>
  <c r="P58" i="3"/>
  <c r="R241" i="4"/>
  <c r="Q72" i="4"/>
  <c r="Q42" i="4"/>
  <c r="N58" i="3"/>
  <c r="S279" i="4"/>
  <c r="R347" i="4"/>
  <c r="Q191" i="4"/>
  <c r="Q74" i="4"/>
  <c r="Q286" i="4"/>
  <c r="Q368" i="4"/>
  <c r="Q385" i="4"/>
  <c r="Q164" i="4"/>
  <c r="Q91" i="4"/>
  <c r="Q103" i="4"/>
  <c r="Q262" i="4"/>
  <c r="Q34" i="4"/>
  <c r="Q338" i="4"/>
  <c r="R45" i="4"/>
  <c r="Q354" i="4"/>
  <c r="Q121" i="4"/>
  <c r="R207" i="4"/>
  <c r="R215" i="4"/>
  <c r="Q184" i="4"/>
  <c r="Q325" i="4"/>
  <c r="Q281" i="4"/>
  <c r="Q380" i="4"/>
  <c r="Q475" i="4"/>
  <c r="S463" i="4"/>
  <c r="R381" i="4"/>
  <c r="Q324" i="4"/>
  <c r="P338" i="4"/>
  <c r="R71" i="4"/>
  <c r="Q158" i="4"/>
  <c r="R298" i="4"/>
  <c r="Q474" i="4"/>
  <c r="Q361" i="4"/>
  <c r="R268" i="4"/>
  <c r="Q26" i="4"/>
  <c r="P380" i="4"/>
  <c r="Q328" i="4"/>
  <c r="R57" i="4"/>
  <c r="R118" i="4"/>
  <c r="Q370" i="4"/>
  <c r="Q218" i="4"/>
  <c r="Q404" i="4"/>
  <c r="R31" i="4"/>
  <c r="Q109" i="4"/>
  <c r="Q375" i="4"/>
  <c r="R238" i="4"/>
  <c r="Q231" i="4"/>
  <c r="Q244" i="4"/>
  <c r="Q126" i="4"/>
  <c r="Q204" i="4"/>
  <c r="Q96" i="4"/>
  <c r="R123" i="4"/>
  <c r="R265" i="4"/>
  <c r="Q322" i="4"/>
  <c r="Q304" i="4"/>
  <c r="Q73" i="4"/>
  <c r="R355" i="4"/>
  <c r="Q320" i="4"/>
  <c r="Q114" i="4"/>
  <c r="Q189" i="4"/>
  <c r="Q104" i="4"/>
  <c r="R69" i="4"/>
  <c r="Q274" i="4"/>
  <c r="Q32" i="4"/>
  <c r="R283" i="4"/>
  <c r="Q309" i="4"/>
  <c r="S119" i="4"/>
  <c r="R395" i="4"/>
  <c r="Q180" i="4"/>
  <c r="Q155" i="4"/>
  <c r="Q470" i="4"/>
  <c r="Q255" i="4"/>
  <c r="Q413" i="4"/>
  <c r="Q362" i="4"/>
  <c r="Q128" i="4"/>
  <c r="Q83" i="4"/>
  <c r="Q211" i="4"/>
  <c r="Q139" i="4"/>
  <c r="Q457" i="4"/>
  <c r="Q140" i="4"/>
  <c r="Q383" i="4"/>
  <c r="Q25" i="4"/>
  <c r="Q217" i="4"/>
  <c r="Q316" i="4"/>
  <c r="P272" i="4"/>
  <c r="Q272" i="4"/>
  <c r="Q460" i="4"/>
  <c r="P460" i="4"/>
  <c r="Q86" i="4"/>
  <c r="P62" i="4"/>
  <c r="Q62" i="4"/>
  <c r="P81" i="4"/>
  <c r="Q81" i="4"/>
  <c r="P2977" i="4"/>
  <c r="Q2977" i="4"/>
  <c r="S149" i="4"/>
  <c r="P149" i="4"/>
  <c r="Q284" i="4"/>
  <c r="P284" i="4"/>
  <c r="Q458" i="4"/>
  <c r="P354" i="4"/>
  <c r="P360" i="4"/>
  <c r="P474" i="4"/>
  <c r="S182" i="4"/>
  <c r="P403" i="4"/>
  <c r="R403" i="4"/>
  <c r="S376" i="4"/>
  <c r="Q198" i="4"/>
  <c r="P198" i="4"/>
  <c r="S120" i="4"/>
  <c r="P120" i="4"/>
  <c r="Q426" i="4"/>
  <c r="P426" i="4"/>
  <c r="P172" i="4"/>
  <c r="S172" i="4"/>
  <c r="R359" i="4"/>
  <c r="P359" i="4"/>
  <c r="P315" i="4"/>
  <c r="Q315" i="4"/>
  <c r="P270" i="4"/>
  <c r="Q270" i="4"/>
  <c r="S465" i="4"/>
  <c r="R165" i="4"/>
  <c r="R203" i="4"/>
  <c r="Q187" i="4"/>
  <c r="S420" i="4"/>
  <c r="Q260" i="4"/>
  <c r="Q181" i="4"/>
  <c r="R167" i="4"/>
  <c r="Q246" i="4"/>
  <c r="Q313" i="4"/>
  <c r="P324" i="4"/>
  <c r="Q67" i="4"/>
  <c r="Q310" i="4"/>
  <c r="P72" i="4"/>
  <c r="P126" i="4"/>
  <c r="Q116" i="4"/>
  <c r="P203" i="4"/>
  <c r="Q301" i="4"/>
  <c r="S77" i="4"/>
  <c r="S88" i="4"/>
  <c r="S293" i="4"/>
  <c r="R168" i="4"/>
  <c r="Q398" i="4"/>
  <c r="R289" i="4"/>
  <c r="Q68" i="4"/>
  <c r="Q141" i="4"/>
  <c r="Q391" i="4"/>
  <c r="Q43" i="4"/>
  <c r="Q290" i="4"/>
  <c r="Q78" i="4"/>
  <c r="Q200" i="4"/>
  <c r="P181" i="4"/>
  <c r="Q314" i="4"/>
  <c r="Q157" i="4"/>
  <c r="R407" i="4"/>
  <c r="S197" i="4"/>
  <c r="Q429" i="4"/>
  <c r="Q227" i="4"/>
  <c r="Q451" i="4"/>
  <c r="R379" i="4"/>
  <c r="S288" i="4"/>
  <c r="R22" i="4"/>
  <c r="R317" i="4"/>
  <c r="R305" i="4"/>
  <c r="S287" i="4"/>
  <c r="S436" i="4"/>
  <c r="S412" i="4"/>
  <c r="R329" i="4"/>
  <c r="S156" i="4"/>
  <c r="Q230" i="4"/>
  <c r="Q374" i="4"/>
  <c r="Q148" i="4"/>
  <c r="Q162" i="4"/>
  <c r="Q127" i="4"/>
  <c r="R472" i="4"/>
  <c r="Q166" i="4"/>
  <c r="P167" i="4"/>
  <c r="Q382" i="4"/>
  <c r="S448" i="4"/>
  <c r="S55" i="4"/>
  <c r="R132" i="4"/>
  <c r="S37" i="4"/>
  <c r="S196" i="4"/>
  <c r="Q337" i="4"/>
  <c r="Q264" i="4"/>
  <c r="Q377" i="4"/>
  <c r="R277" i="4"/>
  <c r="R147" i="4"/>
  <c r="Q330" i="4"/>
  <c r="Q267" i="4"/>
  <c r="Q194" i="4"/>
  <c r="Q285" i="4"/>
  <c r="Q331" i="4"/>
  <c r="Q349" i="4"/>
  <c r="Q258" i="4"/>
  <c r="R406" i="4"/>
  <c r="S442" i="4"/>
  <c r="Q321" i="4"/>
  <c r="Q292" i="4"/>
  <c r="Q170" i="4"/>
  <c r="P376" i="4"/>
  <c r="P337" i="4"/>
  <c r="S17" i="4"/>
  <c r="Q307" i="4"/>
  <c r="S171" i="4"/>
  <c r="Q47" i="4"/>
  <c r="R95" i="4"/>
  <c r="Q206" i="4"/>
  <c r="Q247" i="4"/>
  <c r="Q333" i="4"/>
  <c r="Q169" i="4"/>
  <c r="Q18" i="4"/>
  <c r="Q410" i="4"/>
  <c r="S153" i="4"/>
  <c r="Q134" i="4"/>
  <c r="R159" i="4"/>
  <c r="Q36" i="4"/>
  <c r="Q386" i="4"/>
  <c r="R428" i="4"/>
  <c r="R150" i="4"/>
  <c r="S160" i="4"/>
  <c r="Q348" i="4"/>
  <c r="Q269" i="4"/>
  <c r="P277" i="4"/>
  <c r="P429" i="4"/>
  <c r="S291" i="4"/>
  <c r="S154" i="4"/>
  <c r="S192" i="4"/>
  <c r="Q131" i="4"/>
  <c r="Q186" i="4"/>
  <c r="S195" i="4"/>
  <c r="R33" i="4"/>
  <c r="Q173" i="4"/>
  <c r="S190" i="4"/>
  <c r="Q357" i="4"/>
  <c r="Q92" i="4"/>
  <c r="P147" i="4"/>
  <c r="P398" i="4"/>
  <c r="Q56" i="4"/>
  <c r="Q79" i="4"/>
  <c r="S208" i="4"/>
  <c r="R212" i="4"/>
  <c r="R278" i="4"/>
  <c r="R445" i="4"/>
  <c r="S242" i="4"/>
  <c r="S271" i="4"/>
  <c r="R378" i="4"/>
  <c r="R393" i="4"/>
  <c r="S50" i="4"/>
  <c r="R183" i="4"/>
  <c r="R437" i="4"/>
  <c r="R222" i="4"/>
  <c r="R311" i="4"/>
  <c r="Q387" i="4"/>
  <c r="S210" i="4"/>
  <c r="Q452" i="4"/>
  <c r="Q416" i="4"/>
  <c r="S58" i="4"/>
  <c r="Q454" i="4"/>
  <c r="S44" i="4"/>
  <c r="S94" i="4"/>
  <c r="R54" i="4"/>
  <c r="Q24" i="4"/>
  <c r="Q446" i="4"/>
  <c r="Q414" i="4"/>
  <c r="P264" i="4"/>
  <c r="S312" i="4"/>
  <c r="R468" i="4"/>
  <c r="S40" i="4"/>
  <c r="R129" i="4"/>
  <c r="R111" i="4"/>
  <c r="S252" i="4"/>
  <c r="S202" i="4"/>
  <c r="S228" i="4"/>
  <c r="S84" i="4"/>
  <c r="R75" i="4"/>
  <c r="Q363" i="4"/>
  <c r="R419" i="4"/>
  <c r="Q243" i="4"/>
  <c r="Q365" i="4"/>
  <c r="R443" i="4"/>
  <c r="Q261" i="4"/>
  <c r="R341" i="4"/>
  <c r="S237" i="4"/>
  <c r="R434" i="4"/>
  <c r="P289" i="4"/>
  <c r="S125" i="4"/>
  <c r="R219" i="4"/>
  <c r="R408" i="4"/>
  <c r="Q319" i="4"/>
  <c r="Q144" i="4"/>
  <c r="Q234" i="4"/>
  <c r="Q199" i="4"/>
  <c r="Q390" i="4"/>
  <c r="R295" i="4"/>
  <c r="Q122" i="4"/>
  <c r="Q29" i="4"/>
  <c r="Q373" i="4"/>
  <c r="P230" i="4"/>
  <c r="S336" i="4"/>
  <c r="R384" i="4"/>
  <c r="S344" i="4"/>
  <c r="Q340" i="4"/>
  <c r="S100" i="4"/>
  <c r="R453" i="4"/>
  <c r="R135" i="4"/>
  <c r="S441" i="4"/>
  <c r="Q327" i="4"/>
  <c r="S20" i="4"/>
  <c r="R51" i="4"/>
  <c r="Q133" i="4"/>
  <c r="Q372" i="4"/>
  <c r="R469" i="4"/>
  <c r="Q151" i="4"/>
  <c r="Q38" i="4"/>
  <c r="R229" i="4"/>
  <c r="P50" i="4"/>
  <c r="P413" i="4"/>
  <c r="S318" i="4"/>
  <c r="S130" i="4"/>
  <c r="R399" i="4"/>
  <c r="S89" i="4"/>
  <c r="R467" i="4"/>
  <c r="Q209" i="4"/>
  <c r="R233" i="4"/>
  <c r="S424" i="4"/>
  <c r="S52" i="4"/>
  <c r="R39" i="4"/>
  <c r="Q440" i="4"/>
  <c r="R394" i="4"/>
  <c r="R417" i="4"/>
  <c r="S115" i="4"/>
  <c r="R405" i="4"/>
  <c r="R425" i="4"/>
  <c r="Q273" i="4"/>
  <c r="S161" i="4"/>
  <c r="R224" i="4"/>
  <c r="Q371" i="4"/>
  <c r="S176" i="4"/>
  <c r="R59" i="4"/>
  <c r="Q392" i="4"/>
  <c r="R185" i="4"/>
  <c r="R179" i="4"/>
  <c r="R117" i="4"/>
  <c r="R477" i="4"/>
  <c r="Q64" i="4"/>
  <c r="R299" i="4"/>
  <c r="S306" i="4"/>
  <c r="R220" i="4"/>
  <c r="Q175" i="4"/>
  <c r="S178" i="4"/>
  <c r="Q402" i="4"/>
  <c r="S418" i="4"/>
  <c r="R93" i="4"/>
  <c r="Q411" i="4"/>
  <c r="S48" i="4"/>
  <c r="S113" i="4"/>
  <c r="Q343" i="4"/>
  <c r="R447" i="4"/>
  <c r="Q352" i="4"/>
  <c r="S28" i="4"/>
  <c r="S235" i="4"/>
  <c r="S223" i="4"/>
  <c r="Q339" i="4"/>
  <c r="R221" i="4"/>
  <c r="R438" i="4"/>
  <c r="R177" i="4"/>
  <c r="S397" i="4"/>
  <c r="Q456" i="4"/>
  <c r="R143" i="4"/>
  <c r="R21" i="4"/>
  <c r="R216" i="4"/>
  <c r="S205" i="4"/>
  <c r="Q433" i="4"/>
  <c r="Q358" i="4"/>
  <c r="R27" i="4"/>
  <c r="Q351" i="4"/>
  <c r="Q367" i="4"/>
  <c r="S326" i="4"/>
  <c r="S455" i="4"/>
  <c r="R415" i="4"/>
  <c r="R435" i="4"/>
  <c r="Q444" i="4"/>
  <c r="R97" i="4"/>
  <c r="R396" i="4"/>
  <c r="S350" i="4"/>
  <c r="S137" i="4"/>
  <c r="S401" i="4"/>
  <c r="S342" i="4"/>
  <c r="R174" i="4"/>
  <c r="S76" i="4"/>
  <c r="R332" i="4"/>
  <c r="S152" i="4"/>
  <c r="S427" i="4"/>
  <c r="Q30" i="4"/>
  <c r="S65" i="4"/>
  <c r="S308" i="4"/>
  <c r="S461" i="4"/>
  <c r="R296" i="4"/>
  <c r="R473" i="4"/>
  <c r="S388" i="4"/>
  <c r="R257" i="4"/>
  <c r="Q19" i="4"/>
  <c r="S53" i="4"/>
  <c r="Q280" i="4"/>
  <c r="P111" i="4"/>
  <c r="P342" i="4"/>
  <c r="Q400" i="4"/>
  <c r="Q366" i="4"/>
  <c r="S41" i="4"/>
  <c r="S356" i="4"/>
  <c r="P129" i="4"/>
  <c r="S430" i="4"/>
  <c r="S101" i="4"/>
  <c r="R431" i="4"/>
  <c r="R201" i="4"/>
  <c r="S239" i="4"/>
  <c r="R282" i="4"/>
  <c r="P22" i="4"/>
  <c r="P421" i="4"/>
  <c r="S466" i="4"/>
  <c r="S364" i="4"/>
  <c r="S106" i="4"/>
  <c r="Q102" i="4"/>
  <c r="Q193" i="4"/>
  <c r="P202" i="4"/>
  <c r="P317" i="4"/>
  <c r="P441" i="4"/>
  <c r="R66" i="4"/>
  <c r="P419" i="4"/>
  <c r="R99" i="4"/>
  <c r="R253" i="4"/>
  <c r="P228" i="4"/>
  <c r="P234" i="4"/>
  <c r="P209" i="4"/>
  <c r="P399" i="4"/>
  <c r="P295" i="4"/>
  <c r="P74" i="4"/>
  <c r="P330" i="4"/>
  <c r="S471" i="4"/>
  <c r="Q476" i="4"/>
  <c r="Q226" i="4"/>
  <c r="P319" i="4"/>
  <c r="P378" i="4"/>
  <c r="P100" i="4"/>
  <c r="R35" i="4"/>
  <c r="S432" i="4"/>
  <c r="R423" i="4"/>
  <c r="S276" i="4"/>
  <c r="Q49" i="4"/>
  <c r="Q346" i="4"/>
  <c r="R369" i="4"/>
  <c r="Q188" i="4"/>
  <c r="P64" i="4"/>
  <c r="P411" i="4"/>
  <c r="P247" i="4"/>
  <c r="P117" i="4"/>
  <c r="P382" i="4"/>
  <c r="P363" i="4"/>
  <c r="R389" i="4"/>
  <c r="S136" i="4"/>
  <c r="Q250" i="4"/>
  <c r="S275" i="4"/>
  <c r="P306" i="4"/>
  <c r="P450" i="4"/>
  <c r="Q345" i="4"/>
  <c r="Q256" i="4"/>
  <c r="R108" i="4"/>
  <c r="Q439" i="4"/>
  <c r="R353" i="4"/>
  <c r="P146" i="4"/>
  <c r="P84" i="4"/>
  <c r="P286" i="4"/>
  <c r="P144" i="4"/>
  <c r="P453" i="4"/>
  <c r="Q23" i="4"/>
  <c r="Q464" i="4"/>
  <c r="S112" i="4"/>
  <c r="S142" i="4"/>
  <c r="Q254" i="4"/>
  <c r="P130" i="4"/>
  <c r="P75" i="4"/>
  <c r="R163" i="4"/>
  <c r="P59" i="4"/>
  <c r="P93" i="4"/>
  <c r="Q90" i="4"/>
  <c r="P344" i="4"/>
  <c r="P437" i="4"/>
  <c r="Q213" i="4"/>
  <c r="P148" i="4"/>
  <c r="P384" i="4"/>
  <c r="Q409" i="4"/>
  <c r="R105" i="4"/>
  <c r="R335" i="4"/>
  <c r="P41" i="4"/>
  <c r="P222" i="4"/>
  <c r="R323" i="4"/>
  <c r="Q449" i="4"/>
  <c r="P393" i="4"/>
  <c r="P343" i="4"/>
  <c r="P477" i="4"/>
  <c r="S82" i="4"/>
  <c r="P292" i="4"/>
  <c r="P180" i="4"/>
  <c r="P461" i="4"/>
  <c r="P135" i="4"/>
  <c r="Q422" i="4"/>
  <c r="S248" i="4"/>
  <c r="Q263" i="4"/>
  <c r="Q98" i="4"/>
  <c r="S249" i="4"/>
  <c r="P352" i="4"/>
  <c r="P255" i="4"/>
  <c r="P199" i="4"/>
  <c r="R459" i="4"/>
  <c r="P89" i="4"/>
  <c r="R138" i="4"/>
  <c r="P191" i="4"/>
  <c r="R266" i="4"/>
  <c r="Q225" i="4"/>
  <c r="P470" i="4"/>
  <c r="P374" i="4"/>
  <c r="P267" i="4"/>
  <c r="P252" i="4"/>
  <c r="S303" i="4"/>
  <c r="R214" i="4"/>
  <c r="P21" i="4"/>
  <c r="P65" i="4"/>
  <c r="P235" i="4"/>
  <c r="P233" i="4"/>
  <c r="P155" i="4"/>
  <c r="P183" i="4"/>
  <c r="P327" i="4"/>
  <c r="S46" i="4"/>
  <c r="P318" i="4"/>
  <c r="P297" i="4"/>
  <c r="R245" i="4"/>
  <c r="Q334" i="4"/>
  <c r="S70" i="4"/>
  <c r="Q236" i="4"/>
  <c r="Q85" i="4"/>
  <c r="Q300" i="4"/>
  <c r="S294" i="4"/>
  <c r="R232" i="4"/>
  <c r="Q259" i="4"/>
  <c r="R61" i="4"/>
  <c r="Q462" i="4"/>
  <c r="R107" i="4"/>
  <c r="Q145" i="4"/>
  <c r="R87" i="4"/>
  <c r="Q302" i="4"/>
  <c r="Q80" i="4"/>
  <c r="Q251" i="4"/>
  <c r="Q60" i="4"/>
  <c r="Q110" i="4"/>
  <c r="S63" i="4"/>
  <c r="Q240" i="4"/>
  <c r="S124" i="4"/>
  <c r="Q420" i="4"/>
  <c r="S133" i="4"/>
  <c r="Q201" i="4"/>
  <c r="S146" i="4"/>
  <c r="S175" i="4"/>
  <c r="S32" i="4"/>
  <c r="S305" i="4"/>
  <c r="S71" i="4"/>
  <c r="R418" i="4"/>
  <c r="Q237" i="4"/>
  <c r="R84" i="4"/>
  <c r="R40" i="4"/>
  <c r="S159" i="4"/>
  <c r="S85" i="4"/>
  <c r="Q220" i="4"/>
  <c r="Q277" i="4"/>
  <c r="S134" i="4"/>
  <c r="Q202" i="4"/>
  <c r="R290" i="4"/>
  <c r="S319" i="4"/>
  <c r="R176" i="4"/>
  <c r="R449" i="4"/>
  <c r="S215" i="4"/>
  <c r="Q394" i="4"/>
  <c r="Q238" i="4"/>
  <c r="Q228" i="4"/>
  <c r="R426" i="4"/>
  <c r="S229" i="4"/>
  <c r="Q430" i="4"/>
  <c r="Q66" i="4"/>
  <c r="S421" i="4"/>
  <c r="Q278" i="4"/>
  <c r="Q434" i="4"/>
  <c r="R306" i="4"/>
  <c r="R463" i="4"/>
  <c r="S359" i="4"/>
  <c r="S372" i="4"/>
  <c r="S373" i="4"/>
  <c r="S103" i="4"/>
  <c r="S162" i="4"/>
  <c r="R19" i="4"/>
  <c r="Q149" i="4"/>
  <c r="S256" i="4"/>
  <c r="S464" i="4"/>
  <c r="S72" i="4"/>
  <c r="S126" i="4"/>
  <c r="S247" i="4"/>
  <c r="R120" i="4"/>
  <c r="S244" i="4"/>
  <c r="R114" i="4"/>
  <c r="Q163" i="4"/>
  <c r="Q399" i="4"/>
  <c r="R474" i="4"/>
  <c r="R391" i="4"/>
  <c r="R264" i="4"/>
  <c r="R172" i="4"/>
  <c r="R151" i="4"/>
  <c r="S307" i="4"/>
  <c r="S164" i="4"/>
  <c r="S437" i="4"/>
  <c r="S81" i="4"/>
  <c r="S360" i="4"/>
  <c r="Q77" i="4"/>
  <c r="Q408" i="4"/>
  <c r="S265" i="4"/>
  <c r="Q295" i="4"/>
  <c r="R451" i="4"/>
  <c r="R308" i="4"/>
  <c r="Q59" i="4"/>
  <c r="S390" i="4"/>
  <c r="R208" i="4"/>
  <c r="Q406" i="4"/>
  <c r="R242" i="4"/>
  <c r="R101" i="4"/>
  <c r="R112" i="4"/>
  <c r="R324" i="4"/>
  <c r="S338" i="4"/>
  <c r="R223" i="4"/>
  <c r="R34" i="4"/>
  <c r="S219" i="4"/>
  <c r="S433" i="4"/>
  <c r="S158" i="4"/>
  <c r="S261" i="4"/>
  <c r="Q332" i="4"/>
  <c r="S39" i="4"/>
  <c r="S410" i="4"/>
  <c r="R152" i="4"/>
  <c r="S425" i="4"/>
  <c r="Q69" i="4"/>
  <c r="S348" i="4"/>
  <c r="S380" i="4"/>
  <c r="R115" i="4"/>
  <c r="S155" i="4"/>
  <c r="S250" i="4"/>
  <c r="S75" i="4"/>
  <c r="S168" i="4"/>
  <c r="S358" i="4"/>
  <c r="S325" i="4"/>
  <c r="R318" i="4"/>
  <c r="S211" i="4"/>
  <c r="Q197" i="4"/>
  <c r="S107" i="4"/>
  <c r="R136" i="4"/>
  <c r="S322" i="4"/>
  <c r="Q396" i="4"/>
  <c r="S419" i="4"/>
  <c r="R276" i="4"/>
  <c r="S31" i="4"/>
  <c r="Q161" i="4"/>
  <c r="S370" i="4"/>
  <c r="Q93" i="4"/>
  <c r="S135" i="4"/>
  <c r="S198" i="4"/>
  <c r="S230" i="4"/>
  <c r="R420" i="4"/>
  <c r="R133" i="4"/>
  <c r="Q232" i="4"/>
  <c r="R175" i="4"/>
  <c r="Q305" i="4"/>
  <c r="Q71" i="4"/>
  <c r="Q84" i="4"/>
  <c r="Q40" i="4"/>
  <c r="R85" i="4"/>
  <c r="R52" i="4"/>
  <c r="S374" i="4"/>
  <c r="S277" i="4"/>
  <c r="S290" i="4"/>
  <c r="R319" i="4"/>
  <c r="Q215" i="4"/>
  <c r="S394" i="4"/>
  <c r="S426" i="4"/>
  <c r="Q229" i="4"/>
  <c r="R421" i="4"/>
  <c r="S434" i="4"/>
  <c r="Q306" i="4"/>
  <c r="Q463" i="4"/>
  <c r="S320" i="4"/>
  <c r="Q359" i="4"/>
  <c r="R372" i="4"/>
  <c r="R373" i="4"/>
  <c r="R103" i="4"/>
  <c r="R162" i="4"/>
  <c r="R422" i="4"/>
  <c r="S19" i="4"/>
  <c r="S234" i="4"/>
  <c r="R256" i="4"/>
  <c r="R464" i="4"/>
  <c r="R72" i="4"/>
  <c r="R126" i="4"/>
  <c r="R247" i="4"/>
  <c r="Q120" i="4"/>
  <c r="R166" i="4"/>
  <c r="R244" i="4"/>
  <c r="S114" i="4"/>
  <c r="R20" i="4"/>
  <c r="R293" i="4"/>
  <c r="Q216" i="4"/>
  <c r="S474" i="4"/>
  <c r="S391" i="4"/>
  <c r="S264" i="4"/>
  <c r="S121" i="4"/>
  <c r="S151" i="4"/>
  <c r="R307" i="4"/>
  <c r="R164" i="4"/>
  <c r="Q437" i="4"/>
  <c r="R81" i="4"/>
  <c r="R360" i="4"/>
  <c r="S408" i="4"/>
  <c r="Q265" i="4"/>
  <c r="Q308" i="4"/>
  <c r="S59" i="4"/>
  <c r="R390" i="4"/>
  <c r="Q221" i="4"/>
  <c r="Q242" i="4"/>
  <c r="R462" i="4"/>
  <c r="S270" i="4"/>
  <c r="Q101" i="4"/>
  <c r="Q112" i="4"/>
  <c r="S328" i="4"/>
  <c r="R338" i="4"/>
  <c r="Q223" i="4"/>
  <c r="R433" i="4"/>
  <c r="R429" i="4"/>
  <c r="R261" i="4"/>
  <c r="S187" i="4"/>
  <c r="S83" i="4"/>
  <c r="S267" i="4"/>
  <c r="S269" i="4"/>
  <c r="Q425" i="4"/>
  <c r="R348" i="4"/>
  <c r="S361" i="4"/>
  <c r="S362" i="4"/>
  <c r="R380" i="4"/>
  <c r="Q115" i="4"/>
  <c r="R260" i="4"/>
  <c r="R155" i="4"/>
  <c r="R250" i="4"/>
  <c r="Q168" i="4"/>
  <c r="Q282" i="4"/>
  <c r="R358" i="4"/>
  <c r="R325" i="4"/>
  <c r="R182" i="4"/>
  <c r="Q318" i="4"/>
  <c r="R124" i="4"/>
  <c r="R211" i="4"/>
  <c r="R197" i="4"/>
  <c r="S351" i="4"/>
  <c r="Q107" i="4"/>
  <c r="R322" i="4"/>
  <c r="S396" i="4"/>
  <c r="Q419" i="4"/>
  <c r="Q276" i="4"/>
  <c r="Q31" i="4"/>
  <c r="R161" i="4"/>
  <c r="S262" i="4"/>
  <c r="R370" i="4"/>
  <c r="Q27" i="4"/>
  <c r="R198" i="4"/>
  <c r="R230" i="4"/>
  <c r="Q435" i="4"/>
  <c r="S201" i="4"/>
  <c r="R146" i="4"/>
  <c r="S232" i="4"/>
  <c r="R32" i="4"/>
  <c r="Q418" i="4"/>
  <c r="R237" i="4"/>
  <c r="Q159" i="4"/>
  <c r="Q52" i="4"/>
  <c r="S220" i="4"/>
  <c r="R374" i="4"/>
  <c r="R134" i="4"/>
  <c r="R202" i="4"/>
  <c r="Q176" i="4"/>
  <c r="S449" i="4"/>
  <c r="S238" i="4"/>
  <c r="R228" i="4"/>
  <c r="R430" i="4"/>
  <c r="S66" i="4"/>
  <c r="S278" i="4"/>
  <c r="R320" i="4"/>
  <c r="S422" i="4"/>
  <c r="R149" i="4"/>
  <c r="R234" i="4"/>
  <c r="S166" i="4"/>
  <c r="S163" i="4"/>
  <c r="Q20" i="4"/>
  <c r="Q293" i="4"/>
  <c r="S216" i="4"/>
  <c r="S399" i="4"/>
  <c r="R121" i="4"/>
  <c r="Q172" i="4"/>
  <c r="R77" i="4"/>
  <c r="S295" i="4"/>
  <c r="S451" i="4"/>
  <c r="Q208" i="4"/>
  <c r="S221" i="4"/>
  <c r="S406" i="4"/>
  <c r="S462" i="4"/>
  <c r="R270" i="4"/>
  <c r="S324" i="4"/>
  <c r="R328" i="4"/>
  <c r="S34" i="4"/>
  <c r="Q219" i="4"/>
  <c r="S429" i="4"/>
  <c r="R158" i="4"/>
  <c r="R187" i="4"/>
  <c r="S332" i="4"/>
  <c r="R83" i="4"/>
  <c r="Q39" i="4"/>
  <c r="R267" i="4"/>
  <c r="R410" i="4"/>
  <c r="R269" i="4"/>
  <c r="Q152" i="4"/>
  <c r="S69" i="4"/>
  <c r="R361" i="4"/>
  <c r="R362" i="4"/>
  <c r="S260" i="4"/>
  <c r="Q75" i="4"/>
  <c r="S282" i="4"/>
  <c r="Q182" i="4"/>
  <c r="Q124" i="4"/>
  <c r="R351" i="4"/>
  <c r="Q136" i="4"/>
  <c r="R262" i="4"/>
  <c r="S93" i="4"/>
  <c r="S27" i="4"/>
  <c r="Q135" i="4"/>
  <c r="S435" i="4"/>
  <c r="S253" i="4"/>
  <c r="S110" i="4"/>
  <c r="S147" i="4"/>
  <c r="S283" i="4"/>
  <c r="Q428" i="4"/>
  <c r="Q335" i="4"/>
  <c r="S349" i="4"/>
  <c r="R235" i="4"/>
  <c r="S22" i="4"/>
  <c r="R397" i="4"/>
  <c r="Q423" i="4"/>
  <c r="Q393" i="4"/>
  <c r="S438" i="4"/>
  <c r="R427" i="4"/>
  <c r="Q57" i="4"/>
  <c r="Q48" i="4"/>
  <c r="Q379" i="4"/>
  <c r="R119" i="4"/>
  <c r="Q165" i="4"/>
  <c r="S352" i="4"/>
  <c r="S398" i="4"/>
  <c r="S148" i="4"/>
  <c r="Q45" i="4"/>
  <c r="S35" i="4"/>
  <c r="S333" i="4"/>
  <c r="S150" i="4"/>
  <c r="R192" i="4"/>
  <c r="Q417" i="4"/>
  <c r="S49" i="4"/>
  <c r="R28" i="4"/>
  <c r="S62" i="4"/>
  <c r="R65" i="4"/>
  <c r="S263" i="4"/>
  <c r="S354" i="4"/>
  <c r="S90" i="4"/>
  <c r="Q257" i="4"/>
  <c r="S118" i="4"/>
  <c r="Q298" i="4"/>
  <c r="S179" i="4"/>
  <c r="S309" i="4"/>
  <c r="R153" i="4"/>
  <c r="R336" i="4"/>
  <c r="S193" i="4"/>
  <c r="S206" i="4"/>
  <c r="R376" i="4"/>
  <c r="S357" i="4"/>
  <c r="S209" i="4"/>
  <c r="Q378" i="4"/>
  <c r="S407" i="4"/>
  <c r="S127" i="4"/>
  <c r="S128" i="4"/>
  <c r="R401" i="4"/>
  <c r="Q167" i="4"/>
  <c r="S280" i="4"/>
  <c r="S123" i="4"/>
  <c r="Q323" i="4"/>
  <c r="S337" i="4"/>
  <c r="R350" i="4"/>
  <c r="S80" i="4"/>
  <c r="R271" i="4"/>
  <c r="R272" i="4"/>
  <c r="Q311" i="4"/>
  <c r="R471" i="4"/>
  <c r="S36" i="4"/>
  <c r="R50" i="4"/>
  <c r="S224" i="4"/>
  <c r="S98" i="4"/>
  <c r="S111" i="4"/>
  <c r="Q415" i="4"/>
  <c r="R455" i="4"/>
  <c r="S180" i="4"/>
  <c r="S310" i="4"/>
  <c r="R388" i="4"/>
  <c r="S194" i="4"/>
  <c r="S346" i="4"/>
  <c r="S243" i="4"/>
  <c r="S79" i="4"/>
  <c r="S368" i="4"/>
  <c r="R432" i="4"/>
  <c r="S289" i="4"/>
  <c r="Q445" i="4"/>
  <c r="R43" i="4"/>
  <c r="S188" i="4"/>
  <c r="R461" i="4"/>
  <c r="Q105" i="4"/>
  <c r="S87" i="4"/>
  <c r="S383" i="4"/>
  <c r="S384" i="4"/>
  <c r="Q266" i="4"/>
  <c r="Q125" i="4"/>
  <c r="Q177" i="4"/>
  <c r="S51" i="4"/>
  <c r="Q347" i="4"/>
  <c r="R204" i="4"/>
  <c r="Q369" i="4"/>
  <c r="Q447" i="4"/>
  <c r="S217" i="4"/>
  <c r="R402" i="4"/>
  <c r="S218" i="4"/>
  <c r="S405" i="4"/>
  <c r="R450" i="4"/>
  <c r="Q171" i="4"/>
  <c r="R78" i="4"/>
  <c r="R76" i="4"/>
  <c r="S116" i="4"/>
  <c r="S389" i="4"/>
  <c r="Q58" i="4"/>
  <c r="S274" i="4"/>
  <c r="S184" i="4"/>
  <c r="S24" i="4"/>
  <c r="S181" i="4"/>
  <c r="R100" i="4"/>
  <c r="S38" i="4"/>
  <c r="S67" i="4"/>
  <c r="Q53" i="4"/>
  <c r="Q129" i="4"/>
  <c r="R252" i="4"/>
  <c r="Q275" i="4"/>
  <c r="S382" i="4"/>
  <c r="S132" i="4"/>
  <c r="R196" i="4"/>
  <c r="R273" i="4"/>
  <c r="S477" i="4"/>
  <c r="R475" i="4"/>
  <c r="S86" i="4"/>
  <c r="Q442" i="4"/>
  <c r="S139" i="4"/>
  <c r="R284" i="4"/>
  <c r="S191" i="4"/>
  <c r="S183" i="4"/>
  <c r="R205" i="4"/>
  <c r="S375" i="4"/>
  <c r="R342" i="4"/>
  <c r="R91" i="4"/>
  <c r="Q253" i="4"/>
  <c r="Q283" i="4"/>
  <c r="R349" i="4"/>
  <c r="Q235" i="4"/>
  <c r="Q22" i="4"/>
  <c r="S189" i="4"/>
  <c r="Q397" i="4"/>
  <c r="S254" i="4"/>
  <c r="Q438" i="4"/>
  <c r="Q427" i="4"/>
  <c r="R48" i="4"/>
  <c r="Q119" i="4"/>
  <c r="R352" i="4"/>
  <c r="R398" i="4"/>
  <c r="Q113" i="4"/>
  <c r="R148" i="4"/>
  <c r="Q35" i="4"/>
  <c r="R333" i="4"/>
  <c r="Q150" i="4"/>
  <c r="R414" i="4"/>
  <c r="Q192" i="4"/>
  <c r="S340" i="4"/>
  <c r="S417" i="4"/>
  <c r="R49" i="4"/>
  <c r="Q28" i="4"/>
  <c r="Q65" i="4"/>
  <c r="R263" i="4"/>
  <c r="R354" i="4"/>
  <c r="R90" i="4"/>
  <c r="S257" i="4"/>
  <c r="S23" i="4"/>
  <c r="S304" i="4"/>
  <c r="S298" i="4"/>
  <c r="Q179" i="4"/>
  <c r="R309" i="4"/>
  <c r="Q153" i="4"/>
  <c r="Q336" i="4"/>
  <c r="R193" i="4"/>
  <c r="S345" i="4"/>
  <c r="S226" i="4"/>
  <c r="Q376" i="4"/>
  <c r="R357" i="4"/>
  <c r="R209" i="4"/>
  <c r="Q407" i="4"/>
  <c r="R127" i="4"/>
  <c r="R128" i="4"/>
  <c r="Q401" i="4"/>
  <c r="S167" i="4"/>
  <c r="R280" i="4"/>
  <c r="R337" i="4"/>
  <c r="Q350" i="4"/>
  <c r="R80" i="4"/>
  <c r="S353" i="4"/>
  <c r="Q271" i="4"/>
  <c r="S272" i="4"/>
  <c r="S467" i="4"/>
  <c r="R36" i="4"/>
  <c r="Q459" i="4"/>
  <c r="Q50" i="4"/>
  <c r="R42" i="4"/>
  <c r="Q224" i="4"/>
  <c r="S415" i="4"/>
  <c r="S416" i="4"/>
  <c r="R180" i="4"/>
  <c r="R310" i="4"/>
  <c r="Q388" i="4"/>
  <c r="R346" i="4"/>
  <c r="R243" i="4"/>
  <c r="R79" i="4"/>
  <c r="R368" i="4"/>
  <c r="Q432" i="4"/>
  <c r="Q289" i="4"/>
  <c r="S43" i="4"/>
  <c r="R188" i="4"/>
  <c r="Q461" i="4"/>
  <c r="R383" i="4"/>
  <c r="Q384" i="4"/>
  <c r="S266" i="4"/>
  <c r="R125" i="4"/>
  <c r="S281" i="4"/>
  <c r="S204" i="4"/>
  <c r="R217" i="4"/>
  <c r="S402" i="4"/>
  <c r="R448" i="4"/>
  <c r="Q405" i="4"/>
  <c r="S450" i="4"/>
  <c r="R236" i="4"/>
  <c r="R171" i="4"/>
  <c r="S78" i="4"/>
  <c r="Q76" i="4"/>
  <c r="R116" i="4"/>
  <c r="Q389" i="4"/>
  <c r="R274" i="4"/>
  <c r="Q70" i="4"/>
  <c r="R184" i="4"/>
  <c r="R24" i="4"/>
  <c r="R181" i="4"/>
  <c r="S316" i="4"/>
  <c r="S387" i="4"/>
  <c r="R67" i="4"/>
  <c r="R53" i="4"/>
  <c r="R160" i="4"/>
  <c r="Q252" i="4"/>
  <c r="R275" i="4"/>
  <c r="R382" i="4"/>
  <c r="Q132" i="4"/>
  <c r="Q196" i="4"/>
  <c r="S273" i="4"/>
  <c r="S446" i="4"/>
  <c r="Q477" i="4"/>
  <c r="S475" i="4"/>
  <c r="S371" i="4"/>
  <c r="Q63" i="4"/>
  <c r="S109" i="4"/>
  <c r="Q142" i="4"/>
  <c r="R442" i="4"/>
  <c r="R139" i="4"/>
  <c r="S284" i="4"/>
  <c r="S440" i="4"/>
  <c r="R191" i="4"/>
  <c r="S339" i="4"/>
  <c r="Q205" i="4"/>
  <c r="R375" i="4"/>
  <c r="Q342" i="4"/>
  <c r="S91" i="4"/>
  <c r="R110" i="4"/>
  <c r="Q147" i="4"/>
  <c r="S428" i="4"/>
  <c r="S335" i="4"/>
  <c r="R189" i="4"/>
  <c r="S423" i="4"/>
  <c r="S393" i="4"/>
  <c r="R254" i="4"/>
  <c r="S57" i="4"/>
  <c r="S379" i="4"/>
  <c r="S165" i="4"/>
  <c r="R113" i="4"/>
  <c r="S45" i="4"/>
  <c r="S414" i="4"/>
  <c r="R340" i="4"/>
  <c r="R62" i="4"/>
  <c r="R23" i="4"/>
  <c r="R304" i="4"/>
  <c r="Q118" i="4"/>
  <c r="R345" i="4"/>
  <c r="R226" i="4"/>
  <c r="R206" i="4"/>
  <c r="S378" i="4"/>
  <c r="Q123" i="4"/>
  <c r="S323" i="4"/>
  <c r="Q353" i="4"/>
  <c r="S311" i="4"/>
  <c r="Q471" i="4"/>
  <c r="Q467" i="4"/>
  <c r="S459" i="4"/>
  <c r="S42" i="4"/>
  <c r="R98" i="4"/>
  <c r="Q111" i="4"/>
  <c r="R416" i="4"/>
  <c r="Q455" i="4"/>
  <c r="R194" i="4"/>
  <c r="S445" i="4"/>
  <c r="S105" i="4"/>
  <c r="Q87" i="4"/>
  <c r="S177" i="4"/>
  <c r="R281" i="4"/>
  <c r="Q51" i="4"/>
  <c r="S347" i="4"/>
  <c r="S369" i="4"/>
  <c r="S447" i="4"/>
  <c r="Q448" i="4"/>
  <c r="R218" i="4"/>
  <c r="S236" i="4"/>
  <c r="R58" i="4"/>
  <c r="R70" i="4"/>
  <c r="R316" i="4"/>
  <c r="Q100" i="4"/>
  <c r="R387" i="4"/>
  <c r="R38" i="4"/>
  <c r="S129" i="4"/>
  <c r="Q160" i="4"/>
  <c r="R446" i="4"/>
  <c r="R371" i="4"/>
  <c r="R86" i="4"/>
  <c r="R63" i="4"/>
  <c r="R109" i="4"/>
  <c r="R142" i="4"/>
  <c r="R440" i="4"/>
  <c r="R339" i="4"/>
  <c r="Q183" i="4"/>
  <c r="Q403" i="4"/>
  <c r="S443" i="4"/>
  <c r="S300" i="4"/>
  <c r="S456" i="4"/>
  <c r="S18" i="4"/>
  <c r="S470" i="4"/>
  <c r="Q41" i="4"/>
  <c r="S395" i="4"/>
  <c r="Q89" i="4"/>
  <c r="S64" i="4"/>
  <c r="S169" i="4"/>
  <c r="R55" i="4"/>
  <c r="S185" i="4"/>
  <c r="S321" i="4"/>
  <c r="R356" i="4"/>
  <c r="Q233" i="4"/>
  <c r="R246" i="4"/>
  <c r="Q154" i="4"/>
  <c r="S313" i="4"/>
  <c r="R199" i="4"/>
  <c r="S56" i="4"/>
  <c r="S329" i="4"/>
  <c r="S400" i="4"/>
  <c r="S104" i="4"/>
  <c r="S377" i="4"/>
  <c r="S143" i="4"/>
  <c r="Q222" i="4"/>
  <c r="S26" i="4"/>
  <c r="S343" i="4"/>
  <c r="S200" i="4"/>
  <c r="S473" i="4"/>
  <c r="Q97" i="4"/>
  <c r="S334" i="4"/>
  <c r="Q248" i="4"/>
  <c r="Q287" i="4"/>
  <c r="R412" i="4"/>
  <c r="S170" i="4"/>
  <c r="R291" i="4"/>
  <c r="R344" i="4"/>
  <c r="Q117" i="4"/>
  <c r="Q130" i="4"/>
  <c r="R364" i="4"/>
  <c r="Q241" i="4"/>
  <c r="S460" i="4"/>
  <c r="S392" i="4"/>
  <c r="S431" i="4"/>
  <c r="S285" i="4"/>
  <c r="S225" i="4"/>
  <c r="R303" i="4"/>
  <c r="S157" i="4"/>
  <c r="S258" i="4"/>
  <c r="R279" i="4"/>
  <c r="S314" i="4"/>
  <c r="S173" i="4"/>
  <c r="S292" i="4"/>
  <c r="Q466" i="4"/>
  <c r="Q95" i="4"/>
  <c r="Q94" i="4"/>
  <c r="R294" i="4"/>
  <c r="R96" i="4"/>
  <c r="S99" i="4"/>
  <c r="R186" i="4"/>
  <c r="S385" i="4"/>
  <c r="S213" i="4"/>
  <c r="R17" i="4"/>
  <c r="R288" i="4"/>
  <c r="S145" i="4"/>
  <c r="S231" i="4"/>
  <c r="S301" i="4"/>
  <c r="R458" i="4"/>
  <c r="R44" i="4"/>
  <c r="S317" i="4"/>
  <c r="Q453" i="4"/>
  <c r="S297" i="4"/>
  <c r="S240" i="4"/>
  <c r="S454" i="4"/>
  <c r="S409" i="4"/>
  <c r="S122" i="4"/>
  <c r="Q174" i="4"/>
  <c r="S439" i="4"/>
  <c r="R137" i="4"/>
  <c r="S207" i="4"/>
  <c r="S141" i="4"/>
  <c r="Q203" i="4"/>
  <c r="S366" i="4"/>
  <c r="Q210" i="4"/>
  <c r="R60" i="4"/>
  <c r="S73" i="4"/>
  <c r="S74" i="4"/>
  <c r="S92" i="4"/>
  <c r="S365" i="4"/>
  <c r="S386" i="4"/>
  <c r="Q245" i="4"/>
  <c r="Q465" i="4"/>
  <c r="Q33" i="4"/>
  <c r="Q468" i="4"/>
  <c r="R37" i="4"/>
  <c r="S2977" i="4"/>
  <c r="S30" i="4"/>
  <c r="S367" i="4"/>
  <c r="Q138" i="4"/>
  <c r="S214" i="4"/>
  <c r="S131" i="4"/>
  <c r="Q381" i="4"/>
  <c r="R249" i="4"/>
  <c r="S302" i="4"/>
  <c r="S331" i="4"/>
  <c r="S227" i="4"/>
  <c r="R424" i="4"/>
  <c r="Q268" i="4"/>
  <c r="R102" i="4"/>
  <c r="S140" i="4"/>
  <c r="S413" i="4"/>
  <c r="S296" i="4"/>
  <c r="S363" i="4"/>
  <c r="Q61" i="4"/>
  <c r="Q54" i="4"/>
  <c r="R441" i="4"/>
  <c r="Q156" i="4"/>
  <c r="S255" i="4"/>
  <c r="S330" i="4"/>
  <c r="R312" i="4"/>
  <c r="Q469" i="4"/>
  <c r="S315" i="4"/>
  <c r="R326" i="4"/>
  <c r="Q355" i="4"/>
  <c r="S68" i="4"/>
  <c r="S341" i="4"/>
  <c r="S251" i="4"/>
  <c r="S327" i="4"/>
  <c r="S403" i="4"/>
  <c r="Q443" i="4"/>
  <c r="R300" i="4"/>
  <c r="R456" i="4"/>
  <c r="S25" i="4"/>
  <c r="R18" i="4"/>
  <c r="Q212" i="4"/>
  <c r="Q395" i="4"/>
  <c r="R89" i="4"/>
  <c r="R64" i="4"/>
  <c r="Q21" i="4"/>
  <c r="S444" i="4"/>
  <c r="R169" i="4"/>
  <c r="S286" i="4"/>
  <c r="Q55" i="4"/>
  <c r="Q185" i="4"/>
  <c r="R321" i="4"/>
  <c r="Q356" i="4"/>
  <c r="R436" i="4"/>
  <c r="Q46" i="4"/>
  <c r="S246" i="4"/>
  <c r="R154" i="4"/>
  <c r="R313" i="4"/>
  <c r="S199" i="4"/>
  <c r="R56" i="4"/>
  <c r="Q329" i="4"/>
  <c r="R104" i="4"/>
  <c r="R377" i="4"/>
  <c r="Q143" i="4"/>
  <c r="S222" i="4"/>
  <c r="S411" i="4"/>
  <c r="S457" i="4"/>
  <c r="R343" i="4"/>
  <c r="R200" i="4"/>
  <c r="Q473" i="4"/>
  <c r="S97" i="4"/>
  <c r="Q106" i="4"/>
  <c r="R334" i="4"/>
  <c r="R287" i="4"/>
  <c r="Q291" i="4"/>
  <c r="R29" i="4"/>
  <c r="Q344" i="4"/>
  <c r="Q364" i="4"/>
  <c r="S241" i="4"/>
  <c r="R460" i="4"/>
  <c r="R392" i="4"/>
  <c r="Q431" i="4"/>
  <c r="R285" i="4"/>
  <c r="S144" i="4"/>
  <c r="R225" i="4"/>
  <c r="Q303" i="4"/>
  <c r="R157" i="4"/>
  <c r="R258" i="4"/>
  <c r="Q279" i="4"/>
  <c r="R314" i="4"/>
  <c r="R292" i="4"/>
  <c r="R466" i="4"/>
  <c r="Q294" i="4"/>
  <c r="S96" i="4"/>
  <c r="S186" i="4"/>
  <c r="R385" i="4"/>
  <c r="R213" i="4"/>
  <c r="Q17" i="4"/>
  <c r="Q288" i="4"/>
  <c r="R231" i="4"/>
  <c r="R301" i="4"/>
  <c r="S458" i="4"/>
  <c r="Q317" i="4"/>
  <c r="R239" i="4"/>
  <c r="S453" i="4"/>
  <c r="R297" i="4"/>
  <c r="R240" i="4"/>
  <c r="Q472" i="4"/>
  <c r="R409" i="4"/>
  <c r="R439" i="4"/>
  <c r="Q137" i="4"/>
  <c r="R141" i="4"/>
  <c r="S452" i="4"/>
  <c r="R366" i="4"/>
  <c r="S60" i="4"/>
  <c r="Q82" i="4"/>
  <c r="R73" i="4"/>
  <c r="R88" i="4"/>
  <c r="R92" i="4"/>
  <c r="R365" i="4"/>
  <c r="S468" i="4"/>
  <c r="Q37" i="4"/>
  <c r="R2977" i="4"/>
  <c r="R30" i="4"/>
  <c r="R367" i="4"/>
  <c r="Q108" i="4"/>
  <c r="R131" i="4"/>
  <c r="Q195" i="4"/>
  <c r="Q249" i="4"/>
  <c r="R302" i="4"/>
  <c r="R331" i="4"/>
  <c r="S476" i="4"/>
  <c r="R227" i="4"/>
  <c r="Q424" i="4"/>
  <c r="S102" i="4"/>
  <c r="R140" i="4"/>
  <c r="Q296" i="4"/>
  <c r="S47" i="4"/>
  <c r="R363" i="4"/>
  <c r="Q178" i="4"/>
  <c r="Q190" i="4"/>
  <c r="S259" i="4"/>
  <c r="S404" i="4"/>
  <c r="Q299" i="4"/>
  <c r="Q441" i="4"/>
  <c r="R156" i="4"/>
  <c r="R255" i="4"/>
  <c r="R330" i="4"/>
  <c r="Q312" i="4"/>
  <c r="R315" i="4"/>
  <c r="Q326" i="4"/>
  <c r="R68" i="4"/>
  <c r="Q341" i="4"/>
  <c r="R251" i="4"/>
  <c r="R327" i="4"/>
  <c r="R25" i="4"/>
  <c r="R470" i="4"/>
  <c r="R41" i="4"/>
  <c r="S212" i="4"/>
  <c r="S21" i="4"/>
  <c r="R444" i="4"/>
  <c r="R286" i="4"/>
  <c r="S233" i="4"/>
  <c r="Q436" i="4"/>
  <c r="R46" i="4"/>
  <c r="R400" i="4"/>
  <c r="R411" i="4"/>
  <c r="R457" i="4"/>
  <c r="R26" i="4"/>
  <c r="R106" i="4"/>
  <c r="R248" i="4"/>
  <c r="Q412" i="4"/>
  <c r="R170" i="4"/>
  <c r="S29" i="4"/>
  <c r="S117" i="4"/>
  <c r="R130" i="4"/>
  <c r="R144" i="4"/>
  <c r="R173" i="4"/>
  <c r="S95" i="4"/>
  <c r="R94" i="4"/>
  <c r="Q99" i="4"/>
  <c r="R145" i="4"/>
  <c r="Q44" i="4"/>
  <c r="Q239" i="4"/>
  <c r="R454" i="4"/>
  <c r="S472" i="4"/>
  <c r="R122" i="4"/>
  <c r="S174" i="4"/>
  <c r="Q207" i="4"/>
  <c r="R452" i="4"/>
  <c r="S203" i="4"/>
  <c r="R210" i="4"/>
  <c r="R82" i="4"/>
  <c r="Q88" i="4"/>
  <c r="R74" i="4"/>
  <c r="R386" i="4"/>
  <c r="S245" i="4"/>
  <c r="R465" i="4"/>
  <c r="S33" i="4"/>
  <c r="S108" i="4"/>
  <c r="S138" i="4"/>
  <c r="Q214" i="4"/>
  <c r="R195" i="4"/>
  <c r="S381" i="4"/>
  <c r="R476" i="4"/>
  <c r="S268" i="4"/>
  <c r="R413" i="4"/>
  <c r="R47" i="4"/>
  <c r="R178" i="4"/>
  <c r="S61" i="4"/>
  <c r="R190" i="4"/>
  <c r="S54" i="4"/>
  <c r="R259" i="4"/>
  <c r="R404" i="4"/>
  <c r="S299" i="4"/>
  <c r="S469" i="4"/>
  <c r="S355" i="4"/>
  <c r="O61" i="3" l="1"/>
  <c r="O63" i="3" s="1"/>
  <c r="O66" i="3"/>
  <c r="O68" i="3" s="1"/>
  <c r="P61" i="3"/>
  <c r="P63" i="3" s="1"/>
  <c r="P66" i="3"/>
  <c r="P68" i="3" s="1"/>
  <c r="Q61" i="3"/>
  <c r="Q63" i="3" s="1"/>
  <c r="Q66" i="3"/>
  <c r="Q68" i="3" s="1"/>
  <c r="N66" i="3"/>
  <c r="N68" i="3" s="1"/>
  <c r="N61" i="3"/>
  <c r="N63" i="3" s="1"/>
  <c r="N69" i="3" l="1"/>
  <c r="N27" i="3" s="1"/>
  <c r="N32" i="3" s="1"/>
  <c r="Q69" i="3"/>
  <c r="Q27" i="3" s="1"/>
  <c r="P69" i="3"/>
  <c r="P27" i="3" s="1"/>
  <c r="O69" i="3"/>
  <c r="O27" i="3" s="1"/>
  <c r="O30" i="3" l="1"/>
  <c r="O29" i="3" l="1"/>
  <c r="O32" i="3" s="1"/>
  <c r="N33" i="3"/>
  <c r="N34" i="3"/>
  <c r="N35" i="3" s="1"/>
  <c r="N6" i="3"/>
  <c r="F8" i="4" s="1"/>
  <c r="P30" i="3" l="1"/>
  <c r="O34" i="3" l="1"/>
  <c r="O35" i="3" s="1"/>
  <c r="O33" i="3"/>
  <c r="O6" i="3"/>
  <c r="G8" i="4" s="1"/>
  <c r="P29" i="3"/>
  <c r="P32" i="3" s="1"/>
  <c r="P34" i="3" s="1"/>
  <c r="P35" i="3" s="1"/>
  <c r="Q30" i="3" l="1"/>
  <c r="Q29" i="3"/>
  <c r="P33" i="3"/>
  <c r="P6" i="3"/>
  <c r="H8" i="4" s="1"/>
  <c r="Q32" i="3" l="1"/>
  <c r="Q34" i="3" s="1"/>
  <c r="Q35" i="3" s="1"/>
  <c r="N12" i="3"/>
  <c r="N47" i="3"/>
  <c r="N11" i="3" s="1"/>
  <c r="Q6" i="3" l="1"/>
  <c r="I8" i="4" s="1"/>
  <c r="Q33" i="3"/>
  <c r="N41" i="3"/>
  <c r="N44" i="3" s="1"/>
  <c r="O46" i="3" l="1"/>
  <c r="O43" i="3"/>
  <c r="N8" i="3"/>
  <c r="N9" i="3" s="1"/>
  <c r="N45" i="3"/>
  <c r="F9" i="4" l="1"/>
  <c r="N10" i="3"/>
  <c r="F480" i="4" l="1"/>
  <c r="F494" i="4"/>
  <c r="F508" i="4"/>
  <c r="F522" i="4"/>
  <c r="F536" i="4"/>
  <c r="F550" i="4"/>
  <c r="F564" i="4"/>
  <c r="F578" i="4"/>
  <c r="F592" i="4"/>
  <c r="F606" i="4"/>
  <c r="F620" i="4"/>
  <c r="F634" i="4"/>
  <c r="F648" i="4"/>
  <c r="F662" i="4"/>
  <c r="F676" i="4"/>
  <c r="F690" i="4"/>
  <c r="F704" i="4"/>
  <c r="F483" i="4"/>
  <c r="F497" i="4"/>
  <c r="F511" i="4"/>
  <c r="F525" i="4"/>
  <c r="F539" i="4"/>
  <c r="F553" i="4"/>
  <c r="F567" i="4"/>
  <c r="F581" i="4"/>
  <c r="F595" i="4"/>
  <c r="F609" i="4"/>
  <c r="F623" i="4"/>
  <c r="F637" i="4"/>
  <c r="F651" i="4"/>
  <c r="F665" i="4"/>
  <c r="F679" i="4"/>
  <c r="F693" i="4"/>
  <c r="F707" i="4"/>
  <c r="F486" i="4"/>
  <c r="F500" i="4"/>
  <c r="F514" i="4"/>
  <c r="F528" i="4"/>
  <c r="F542" i="4"/>
  <c r="F556" i="4"/>
  <c r="F570" i="4"/>
  <c r="F584" i="4"/>
  <c r="F598" i="4"/>
  <c r="F612" i="4"/>
  <c r="F626" i="4"/>
  <c r="F640" i="4"/>
  <c r="F654" i="4"/>
  <c r="F668" i="4"/>
  <c r="F682" i="4"/>
  <c r="F696" i="4"/>
  <c r="F489" i="4"/>
  <c r="F503" i="4"/>
  <c r="F517" i="4"/>
  <c r="F531" i="4"/>
  <c r="F545" i="4"/>
  <c r="F559" i="4"/>
  <c r="F573" i="4"/>
  <c r="F587" i="4"/>
  <c r="F601" i="4"/>
  <c r="F615" i="4"/>
  <c r="F629" i="4"/>
  <c r="F643" i="4"/>
  <c r="F657" i="4"/>
  <c r="F671" i="4"/>
  <c r="F685" i="4"/>
  <c r="F699" i="4"/>
  <c r="F478" i="4"/>
  <c r="F492" i="4"/>
  <c r="F506" i="4"/>
  <c r="F520" i="4"/>
  <c r="F534" i="4"/>
  <c r="F548" i="4"/>
  <c r="F562" i="4"/>
  <c r="F576" i="4"/>
  <c r="F590" i="4"/>
  <c r="F604" i="4"/>
  <c r="F618" i="4"/>
  <c r="F632" i="4"/>
  <c r="F646" i="4"/>
  <c r="F660" i="4"/>
  <c r="F674" i="4"/>
  <c r="F688" i="4"/>
  <c r="F702" i="4"/>
  <c r="F479" i="4"/>
  <c r="F493" i="4"/>
  <c r="F507" i="4"/>
  <c r="F521" i="4"/>
  <c r="F535" i="4"/>
  <c r="F549" i="4"/>
  <c r="F563" i="4"/>
  <c r="F577" i="4"/>
  <c r="F591" i="4"/>
  <c r="F605" i="4"/>
  <c r="F619" i="4"/>
  <c r="F633" i="4"/>
  <c r="F647" i="4"/>
  <c r="F661" i="4"/>
  <c r="F675" i="4"/>
  <c r="F689" i="4"/>
  <c r="F703" i="4"/>
  <c r="F482" i="4"/>
  <c r="F496" i="4"/>
  <c r="F510" i="4"/>
  <c r="F524" i="4"/>
  <c r="F538" i="4"/>
  <c r="F552" i="4"/>
  <c r="F566" i="4"/>
  <c r="F580" i="4"/>
  <c r="F594" i="4"/>
  <c r="F608" i="4"/>
  <c r="F622" i="4"/>
  <c r="F636" i="4"/>
  <c r="F650" i="4"/>
  <c r="F664" i="4"/>
  <c r="F678" i="4"/>
  <c r="F692" i="4"/>
  <c r="F706" i="4"/>
  <c r="F485" i="4"/>
  <c r="F499" i="4"/>
  <c r="F513" i="4"/>
  <c r="F527" i="4"/>
  <c r="F541" i="4"/>
  <c r="F555" i="4"/>
  <c r="F569" i="4"/>
  <c r="F583" i="4"/>
  <c r="F597" i="4"/>
  <c r="F611" i="4"/>
  <c r="F625" i="4"/>
  <c r="F639" i="4"/>
  <c r="F653" i="4"/>
  <c r="F667" i="4"/>
  <c r="F681" i="4"/>
  <c r="F695" i="4"/>
  <c r="F488" i="4"/>
  <c r="F502" i="4"/>
  <c r="F516" i="4"/>
  <c r="F530" i="4"/>
  <c r="F544" i="4"/>
  <c r="F558" i="4"/>
  <c r="F572" i="4"/>
  <c r="F586" i="4"/>
  <c r="F600" i="4"/>
  <c r="F614" i="4"/>
  <c r="F628" i="4"/>
  <c r="F642" i="4"/>
  <c r="F656" i="4"/>
  <c r="F670" i="4"/>
  <c r="F684" i="4"/>
  <c r="F698" i="4"/>
  <c r="F490" i="4"/>
  <c r="F561" i="4"/>
  <c r="F593" i="4"/>
  <c r="F624" i="4"/>
  <c r="F655" i="4"/>
  <c r="F686" i="4"/>
  <c r="F711" i="4"/>
  <c r="F725" i="4"/>
  <c r="F739" i="4"/>
  <c r="F753" i="4"/>
  <c r="F767" i="4"/>
  <c r="F781" i="4"/>
  <c r="F795" i="4"/>
  <c r="F809" i="4"/>
  <c r="F823" i="4"/>
  <c r="F837" i="4"/>
  <c r="F851" i="4"/>
  <c r="F491" i="4"/>
  <c r="F523" i="4"/>
  <c r="F554" i="4"/>
  <c r="F585" i="4"/>
  <c r="F616" i="4"/>
  <c r="F687" i="4"/>
  <c r="F714" i="4"/>
  <c r="F728" i="4"/>
  <c r="F742" i="4"/>
  <c r="F756" i="4"/>
  <c r="F770" i="4"/>
  <c r="F784" i="4"/>
  <c r="F798" i="4"/>
  <c r="F812" i="4"/>
  <c r="F826" i="4"/>
  <c r="F840" i="4"/>
  <c r="F854" i="4"/>
  <c r="F484" i="4"/>
  <c r="F515" i="4"/>
  <c r="F546" i="4"/>
  <c r="F617" i="4"/>
  <c r="F649" i="4"/>
  <c r="F680" i="4"/>
  <c r="F717" i="4"/>
  <c r="F731" i="4"/>
  <c r="F745" i="4"/>
  <c r="F759" i="4"/>
  <c r="F773" i="4"/>
  <c r="F787" i="4"/>
  <c r="F801" i="4"/>
  <c r="F815" i="4"/>
  <c r="F509" i="4"/>
  <c r="F540" i="4"/>
  <c r="F571" i="4"/>
  <c r="F602" i="4"/>
  <c r="F673" i="4"/>
  <c r="F705" i="4"/>
  <c r="F709" i="4"/>
  <c r="F723" i="4"/>
  <c r="F737" i="4"/>
  <c r="F751" i="4"/>
  <c r="F765" i="4"/>
  <c r="F779" i="4"/>
  <c r="F793" i="4"/>
  <c r="F807" i="4"/>
  <c r="F821" i="4"/>
  <c r="F835" i="4"/>
  <c r="F849" i="4"/>
  <c r="F519" i="4"/>
  <c r="F551" i="4"/>
  <c r="F582" i="4"/>
  <c r="F613" i="4"/>
  <c r="F644" i="4"/>
  <c r="F710" i="4"/>
  <c r="F724" i="4"/>
  <c r="F738" i="4"/>
  <c r="F752" i="4"/>
  <c r="F766" i="4"/>
  <c r="F780" i="4"/>
  <c r="F794" i="4"/>
  <c r="F808" i="4"/>
  <c r="F822" i="4"/>
  <c r="F836" i="4"/>
  <c r="F850" i="4"/>
  <c r="F481" i="4"/>
  <c r="F512" i="4"/>
  <c r="F543" i="4"/>
  <c r="F574" i="4"/>
  <c r="F504" i="4"/>
  <c r="F575" i="4"/>
  <c r="F607" i="4"/>
  <c r="F638" i="4"/>
  <c r="F669" i="4"/>
  <c r="F700" i="4"/>
  <c r="F716" i="4"/>
  <c r="F730" i="4"/>
  <c r="F744" i="4"/>
  <c r="F758" i="4"/>
  <c r="F772" i="4"/>
  <c r="F786" i="4"/>
  <c r="F800" i="4"/>
  <c r="F814" i="4"/>
  <c r="F828" i="4"/>
  <c r="F842" i="4"/>
  <c r="F856" i="4"/>
  <c r="F505" i="4"/>
  <c r="F537" i="4"/>
  <c r="F568" i="4"/>
  <c r="F599" i="4"/>
  <c r="F630" i="4"/>
  <c r="F701" i="4"/>
  <c r="F719" i="4"/>
  <c r="F733" i="4"/>
  <c r="F747" i="4"/>
  <c r="F761" i="4"/>
  <c r="F775" i="4"/>
  <c r="F789" i="4"/>
  <c r="F803" i="4"/>
  <c r="F817" i="4"/>
  <c r="F831" i="4"/>
  <c r="F501" i="4"/>
  <c r="F589" i="4"/>
  <c r="F621" i="4"/>
  <c r="F652" i="4"/>
  <c r="F683" i="4"/>
  <c r="F721" i="4"/>
  <c r="F749" i="4"/>
  <c r="F777" i="4"/>
  <c r="F805" i="4"/>
  <c r="F860" i="4"/>
  <c r="F866" i="4"/>
  <c r="F880" i="4"/>
  <c r="F894" i="4"/>
  <c r="F908" i="4"/>
  <c r="F922" i="4"/>
  <c r="F936" i="4"/>
  <c r="F950" i="4"/>
  <c r="F964" i="4"/>
  <c r="F978" i="4"/>
  <c r="F518" i="4"/>
  <c r="F727" i="4"/>
  <c r="F755" i="4"/>
  <c r="F783" i="4"/>
  <c r="F811" i="4"/>
  <c r="F838" i="4"/>
  <c r="F843" i="4"/>
  <c r="F847" i="4"/>
  <c r="F869" i="4"/>
  <c r="F883" i="4"/>
  <c r="F897" i="4"/>
  <c r="F911" i="4"/>
  <c r="F925" i="4"/>
  <c r="F939" i="4"/>
  <c r="F953" i="4"/>
  <c r="F967" i="4"/>
  <c r="F557" i="4"/>
  <c r="F722" i="4"/>
  <c r="F750" i="4"/>
  <c r="F778" i="4"/>
  <c r="F806" i="4"/>
  <c r="F833" i="4"/>
  <c r="F852" i="4"/>
  <c r="F872" i="4"/>
  <c r="F886" i="4"/>
  <c r="F900" i="4"/>
  <c r="F560" i="4"/>
  <c r="F712" i="4"/>
  <c r="F740" i="4"/>
  <c r="F768" i="4"/>
  <c r="F796" i="4"/>
  <c r="F824" i="4"/>
  <c r="F834" i="4"/>
  <c r="F848" i="4"/>
  <c r="F857" i="4"/>
  <c r="F861" i="4"/>
  <c r="F864" i="4"/>
  <c r="F878" i="4"/>
  <c r="F892" i="4"/>
  <c r="F906" i="4"/>
  <c r="F920" i="4"/>
  <c r="F934" i="4"/>
  <c r="F948" i="4"/>
  <c r="F962" i="4"/>
  <c r="F976" i="4"/>
  <c r="F487" i="4"/>
  <c r="F596" i="4"/>
  <c r="F627" i="4"/>
  <c r="F658" i="4"/>
  <c r="F729" i="4"/>
  <c r="F757" i="4"/>
  <c r="F785" i="4"/>
  <c r="F813" i="4"/>
  <c r="F839" i="4"/>
  <c r="F844" i="4"/>
  <c r="F867" i="4"/>
  <c r="F881" i="4"/>
  <c r="F895" i="4"/>
  <c r="F909" i="4"/>
  <c r="F923" i="4"/>
  <c r="F937" i="4"/>
  <c r="F951" i="4"/>
  <c r="F965" i="4"/>
  <c r="F631" i="4"/>
  <c r="F663" i="4"/>
  <c r="F694" i="4"/>
  <c r="F708" i="4"/>
  <c r="F736" i="4"/>
  <c r="F764" i="4"/>
  <c r="F792" i="4"/>
  <c r="F820" i="4"/>
  <c r="F865" i="4"/>
  <c r="F879" i="4"/>
  <c r="F893" i="4"/>
  <c r="F907" i="4"/>
  <c r="F921" i="4"/>
  <c r="F935" i="4"/>
  <c r="F949" i="4"/>
  <c r="F963" i="4"/>
  <c r="F495" i="4"/>
  <c r="F532" i="4"/>
  <c r="F720" i="4"/>
  <c r="F748" i="4"/>
  <c r="F776" i="4"/>
  <c r="F804" i="4"/>
  <c r="F841" i="4"/>
  <c r="F868" i="4"/>
  <c r="F882" i="4"/>
  <c r="F896" i="4"/>
  <c r="F910" i="4"/>
  <c r="F924" i="4"/>
  <c r="F938" i="4"/>
  <c r="F952" i="4"/>
  <c r="F966" i="4"/>
  <c r="F533" i="4"/>
  <c r="F603" i="4"/>
  <c r="F635" i="4"/>
  <c r="F666" i="4"/>
  <c r="F697" i="4"/>
  <c r="F726" i="4"/>
  <c r="F754" i="4"/>
  <c r="F782" i="4"/>
  <c r="F810" i="4"/>
  <c r="F846" i="4"/>
  <c r="F859" i="4"/>
  <c r="F871" i="4"/>
  <c r="F885" i="4"/>
  <c r="F899" i="4"/>
  <c r="F913" i="4"/>
  <c r="F927" i="4"/>
  <c r="F941" i="4"/>
  <c r="F955" i="4"/>
  <c r="F969" i="4"/>
  <c r="F498" i="4"/>
  <c r="F715" i="4"/>
  <c r="F819" i="4"/>
  <c r="F832" i="4"/>
  <c r="F889" i="4"/>
  <c r="F902" i="4"/>
  <c r="F930" i="4"/>
  <c r="F958" i="4"/>
  <c r="F659" i="4"/>
  <c r="F741" i="4"/>
  <c r="F863" i="4"/>
  <c r="F870" i="4"/>
  <c r="F876" i="4"/>
  <c r="F919" i="4"/>
  <c r="F947" i="4"/>
  <c r="F974" i="4"/>
  <c r="F989" i="4"/>
  <c r="F996" i="4"/>
  <c r="F1003" i="4"/>
  <c r="F1010" i="4"/>
  <c r="F1017" i="4"/>
  <c r="F1024" i="4"/>
  <c r="F1031" i="4"/>
  <c r="F1038" i="4"/>
  <c r="F1045" i="4"/>
  <c r="F547" i="4"/>
  <c r="F771" i="4"/>
  <c r="F926" i="4"/>
  <c r="F954" i="4"/>
  <c r="F987" i="4"/>
  <c r="F732" i="4"/>
  <c r="F746" i="4"/>
  <c r="F797" i="4"/>
  <c r="F891" i="4"/>
  <c r="F898" i="4"/>
  <c r="F915" i="4"/>
  <c r="F943" i="4"/>
  <c r="F971" i="4"/>
  <c r="F992" i="4"/>
  <c r="F999" i="4"/>
  <c r="F1006" i="4"/>
  <c r="F1013" i="4"/>
  <c r="F1020" i="4"/>
  <c r="F1027" i="4"/>
  <c r="F1034" i="4"/>
  <c r="F1041" i="4"/>
  <c r="F1048" i="4"/>
  <c r="F1055" i="4"/>
  <c r="F1062" i="4"/>
  <c r="F526" i="4"/>
  <c r="F677" i="4"/>
  <c r="F788" i="4"/>
  <c r="F802" i="4"/>
  <c r="F928" i="4"/>
  <c r="F956" i="4"/>
  <c r="F972" i="4"/>
  <c r="F988" i="4"/>
  <c r="F995" i="4"/>
  <c r="F1002" i="4"/>
  <c r="F1009" i="4"/>
  <c r="F1016" i="4"/>
  <c r="F1023" i="4"/>
  <c r="F1030" i="4"/>
  <c r="F610" i="4"/>
  <c r="F763" i="4"/>
  <c r="F790" i="4"/>
  <c r="F829" i="4"/>
  <c r="F874" i="4"/>
  <c r="F887" i="4"/>
  <c r="F917" i="4"/>
  <c r="F945" i="4"/>
  <c r="F713" i="4"/>
  <c r="F760" i="4"/>
  <c r="F918" i="4"/>
  <c r="F968" i="4"/>
  <c r="F986" i="4"/>
  <c r="F1007" i="4"/>
  <c r="F1011" i="4"/>
  <c r="F1015" i="4"/>
  <c r="F1019" i="4"/>
  <c r="F1066" i="4"/>
  <c r="F1071" i="4"/>
  <c r="F1076" i="4"/>
  <c r="F1081" i="4"/>
  <c r="F1086" i="4"/>
  <c r="F529" i="4"/>
  <c r="F672" i="4"/>
  <c r="F762" i="4"/>
  <c r="F830" i="4"/>
  <c r="F888" i="4"/>
  <c r="F929" i="4"/>
  <c r="F1042" i="4"/>
  <c r="F1091" i="4"/>
  <c r="F1098" i="4"/>
  <c r="F1105" i="4"/>
  <c r="F1112" i="4"/>
  <c r="F718" i="4"/>
  <c r="F877" i="4"/>
  <c r="F940" i="4"/>
  <c r="F959" i="4"/>
  <c r="F982" i="4"/>
  <c r="F991" i="4"/>
  <c r="F1028" i="4"/>
  <c r="F1032" i="4"/>
  <c r="F1039" i="4"/>
  <c r="F853" i="4"/>
  <c r="F890" i="4"/>
  <c r="F912" i="4"/>
  <c r="F931" i="4"/>
  <c r="F1000" i="4"/>
  <c r="F1004" i="4"/>
  <c r="F1008" i="4"/>
  <c r="F1012" i="4"/>
  <c r="F1046" i="4"/>
  <c r="F1058" i="4"/>
  <c r="F1061" i="4"/>
  <c r="F1064" i="4"/>
  <c r="F791" i="4"/>
  <c r="F855" i="4"/>
  <c r="F932" i="4"/>
  <c r="F942" i="4"/>
  <c r="F961" i="4"/>
  <c r="F983" i="4"/>
  <c r="F1043" i="4"/>
  <c r="F1087" i="4"/>
  <c r="F579" i="4"/>
  <c r="F641" i="4"/>
  <c r="F799" i="4"/>
  <c r="F905" i="4"/>
  <c r="F973" i="4"/>
  <c r="F1047" i="4"/>
  <c r="F1070" i="4"/>
  <c r="F1075" i="4"/>
  <c r="F1090" i="4"/>
  <c r="F1097" i="4"/>
  <c r="F1104" i="4"/>
  <c r="F1111" i="4"/>
  <c r="F1118" i="4"/>
  <c r="F1125" i="4"/>
  <c r="F1132" i="4"/>
  <c r="F645" i="4"/>
  <c r="F884" i="4"/>
  <c r="F916" i="4"/>
  <c r="F980" i="4"/>
  <c r="F1014" i="4"/>
  <c r="F1018" i="4"/>
  <c r="F1022" i="4"/>
  <c r="F1026" i="4"/>
  <c r="F1044" i="4"/>
  <c r="F1065" i="4"/>
  <c r="F734" i="4"/>
  <c r="F873" i="4"/>
  <c r="F985" i="4"/>
  <c r="F1073" i="4"/>
  <c r="F1078" i="4"/>
  <c r="F1083" i="4"/>
  <c r="F1088" i="4"/>
  <c r="F1095" i="4"/>
  <c r="F1102" i="4"/>
  <c r="F1109" i="4"/>
  <c r="F1116" i="4"/>
  <c r="F1123" i="4"/>
  <c r="F1130" i="4"/>
  <c r="F1137" i="4"/>
  <c r="F1144" i="4"/>
  <c r="F1151" i="4"/>
  <c r="F1158" i="4"/>
  <c r="F588" i="4"/>
  <c r="F825" i="4"/>
  <c r="F1084" i="4"/>
  <c r="F1154" i="4"/>
  <c r="F1160" i="4"/>
  <c r="F1165" i="4"/>
  <c r="F1172" i="4"/>
  <c r="F1179" i="4"/>
  <c r="F1186" i="4"/>
  <c r="F1193" i="4"/>
  <c r="F1200" i="4"/>
  <c r="F1207" i="4"/>
  <c r="F1214" i="4"/>
  <c r="F1221" i="4"/>
  <c r="F1228" i="4"/>
  <c r="F1235" i="4"/>
  <c r="F1242" i="4"/>
  <c r="F1249" i="4"/>
  <c r="F1256" i="4"/>
  <c r="F1263" i="4"/>
  <c r="F1270" i="4"/>
  <c r="F1277" i="4"/>
  <c r="F1284" i="4"/>
  <c r="F1291" i="4"/>
  <c r="F1298" i="4"/>
  <c r="F1305" i="4"/>
  <c r="F1312" i="4"/>
  <c r="F1319" i="4"/>
  <c r="F1326" i="4"/>
  <c r="F1333" i="4"/>
  <c r="F1340" i="4"/>
  <c r="F1347" i="4"/>
  <c r="F1354" i="4"/>
  <c r="F1361" i="4"/>
  <c r="F774" i="4"/>
  <c r="F827" i="4"/>
  <c r="F981" i="4"/>
  <c r="F1001" i="4"/>
  <c r="F1021" i="4"/>
  <c r="F1053" i="4"/>
  <c r="F1060" i="4"/>
  <c r="F1067" i="4"/>
  <c r="F1122" i="4"/>
  <c r="F1126" i="4"/>
  <c r="F1134" i="4"/>
  <c r="F1141" i="4"/>
  <c r="F1079" i="4"/>
  <c r="F1100" i="4"/>
  <c r="F1114" i="4"/>
  <c r="F1138" i="4"/>
  <c r="F1170" i="4"/>
  <c r="F1177" i="4"/>
  <c r="F1184" i="4"/>
  <c r="F1191" i="4"/>
  <c r="F1198" i="4"/>
  <c r="F1205" i="4"/>
  <c r="F1212" i="4"/>
  <c r="F1219" i="4"/>
  <c r="F1226" i="4"/>
  <c r="F1233" i="4"/>
  <c r="F1240" i="4"/>
  <c r="F1247" i="4"/>
  <c r="F901" i="4"/>
  <c r="F946" i="4"/>
  <c r="F970" i="4"/>
  <c r="F994" i="4"/>
  <c r="F1040" i="4"/>
  <c r="F1068" i="4"/>
  <c r="F1074" i="4"/>
  <c r="F1101" i="4"/>
  <c r="F1131" i="4"/>
  <c r="F1168" i="4"/>
  <c r="F1175" i="4"/>
  <c r="F1182" i="4"/>
  <c r="F1189" i="4"/>
  <c r="F1196" i="4"/>
  <c r="F1203" i="4"/>
  <c r="F1210" i="4"/>
  <c r="F1217" i="4"/>
  <c r="F1224" i="4"/>
  <c r="F1231" i="4"/>
  <c r="F1238" i="4"/>
  <c r="F1245" i="4"/>
  <c r="F1252" i="4"/>
  <c r="F1259" i="4"/>
  <c r="F1266" i="4"/>
  <c r="F1273" i="4"/>
  <c r="F1280" i="4"/>
  <c r="F1287" i="4"/>
  <c r="F1294" i="4"/>
  <c r="F1301" i="4"/>
  <c r="F1308" i="4"/>
  <c r="F1315" i="4"/>
  <c r="F1322" i="4"/>
  <c r="F1329" i="4"/>
  <c r="F1336" i="4"/>
  <c r="F1343" i="4"/>
  <c r="F691" i="4"/>
  <c r="F975" i="4"/>
  <c r="F997" i="4"/>
  <c r="F1035" i="4"/>
  <c r="F1050" i="4"/>
  <c r="F1057" i="4"/>
  <c r="F1082" i="4"/>
  <c r="F1093" i="4"/>
  <c r="F1107" i="4"/>
  <c r="F1120" i="4"/>
  <c r="F1143" i="4"/>
  <c r="F1146" i="4"/>
  <c r="F1156" i="4"/>
  <c r="F933" i="4"/>
  <c r="F977" i="4"/>
  <c r="F998" i="4"/>
  <c r="F1036" i="4"/>
  <c r="F1103" i="4"/>
  <c r="F1140" i="4"/>
  <c r="F1169" i="4"/>
  <c r="F1176" i="4"/>
  <c r="F1183" i="4"/>
  <c r="F1190" i="4"/>
  <c r="F1197" i="4"/>
  <c r="F1204" i="4"/>
  <c r="F1211" i="4"/>
  <c r="F1218" i="4"/>
  <c r="F1225" i="4"/>
  <c r="F1232" i="4"/>
  <c r="F1239" i="4"/>
  <c r="F1246" i="4"/>
  <c r="F1253" i="4"/>
  <c r="F1260" i="4"/>
  <c r="F1267" i="4"/>
  <c r="F1274" i="4"/>
  <c r="F1281" i="4"/>
  <c r="F1288" i="4"/>
  <c r="F1295" i="4"/>
  <c r="F1302" i="4"/>
  <c r="F1309" i="4"/>
  <c r="F1316" i="4"/>
  <c r="F1323" i="4"/>
  <c r="F1330" i="4"/>
  <c r="F1337" i="4"/>
  <c r="F816" i="4"/>
  <c r="F858" i="4"/>
  <c r="F957" i="4"/>
  <c r="F1051" i="4"/>
  <c r="F1077" i="4"/>
  <c r="F1094" i="4"/>
  <c r="F1108" i="4"/>
  <c r="F1129" i="4"/>
  <c r="F1133" i="4"/>
  <c r="F1150" i="4"/>
  <c r="F1153" i="4"/>
  <c r="F1162" i="4"/>
  <c r="F565" i="4"/>
  <c r="F818" i="4"/>
  <c r="F862" i="4"/>
  <c r="F914" i="4"/>
  <c r="F960" i="4"/>
  <c r="F979" i="4"/>
  <c r="F990" i="4"/>
  <c r="F1052" i="4"/>
  <c r="F1089" i="4"/>
  <c r="F1117" i="4"/>
  <c r="F1121" i="4"/>
  <c r="F1147" i="4"/>
  <c r="F1167" i="4"/>
  <c r="F1174" i="4"/>
  <c r="F1181" i="4"/>
  <c r="F1188" i="4"/>
  <c r="F1195" i="4"/>
  <c r="F1202" i="4"/>
  <c r="F1209" i="4"/>
  <c r="F1216" i="4"/>
  <c r="F1223" i="4"/>
  <c r="F1230" i="4"/>
  <c r="F1237" i="4"/>
  <c r="F1244" i="4"/>
  <c r="F1251" i="4"/>
  <c r="F904" i="4"/>
  <c r="F993" i="4"/>
  <c r="F1054" i="4"/>
  <c r="F1069" i="4"/>
  <c r="F1096" i="4"/>
  <c r="F1106" i="4"/>
  <c r="F1164" i="4"/>
  <c r="F1208" i="4"/>
  <c r="F1213" i="4"/>
  <c r="F1255" i="4"/>
  <c r="F1285" i="4"/>
  <c r="F1296" i="4"/>
  <c r="F1307" i="4"/>
  <c r="F1332" i="4"/>
  <c r="F1469" i="4"/>
  <c r="F1471" i="4"/>
  <c r="F1473" i="4"/>
  <c r="F1475" i="4"/>
  <c r="F1477" i="4"/>
  <c r="F1479" i="4"/>
  <c r="F1481" i="4"/>
  <c r="F1483" i="4"/>
  <c r="F1485" i="4"/>
  <c r="F1487" i="4"/>
  <c r="F1489" i="4"/>
  <c r="F1491" i="4"/>
  <c r="F1493" i="4"/>
  <c r="F1495" i="4"/>
  <c r="F1497" i="4"/>
  <c r="F1499" i="4"/>
  <c r="F1501" i="4"/>
  <c r="F1503" i="4"/>
  <c r="F1505" i="4"/>
  <c r="F1507" i="4"/>
  <c r="F1509" i="4"/>
  <c r="F1511" i="4"/>
  <c r="F1513" i="4"/>
  <c r="F1037" i="4"/>
  <c r="F1127" i="4"/>
  <c r="F1152" i="4"/>
  <c r="F1278" i="4"/>
  <c r="F1289" i="4"/>
  <c r="F1300" i="4"/>
  <c r="F1325" i="4"/>
  <c r="F1352" i="4"/>
  <c r="F1357" i="4"/>
  <c r="F1362" i="4"/>
  <c r="F1369" i="4"/>
  <c r="F1376" i="4"/>
  <c r="F1383" i="4"/>
  <c r="F1390" i="4"/>
  <c r="F1397" i="4"/>
  <c r="F1404" i="4"/>
  <c r="F1411" i="4"/>
  <c r="F1418" i="4"/>
  <c r="F1425" i="4"/>
  <c r="F1432" i="4"/>
  <c r="F1439" i="4"/>
  <c r="F1446" i="4"/>
  <c r="F1453" i="4"/>
  <c r="F1460" i="4"/>
  <c r="F1467" i="4"/>
  <c r="F845" i="4"/>
  <c r="F1085" i="4"/>
  <c r="F1136" i="4"/>
  <c r="F1145" i="4"/>
  <c r="F1159" i="4"/>
  <c r="F1187" i="4"/>
  <c r="F1192" i="4"/>
  <c r="F1236" i="4"/>
  <c r="F1241" i="4"/>
  <c r="F1271" i="4"/>
  <c r="F1282" i="4"/>
  <c r="F1293" i="4"/>
  <c r="F1318" i="4"/>
  <c r="F1339" i="4"/>
  <c r="F743" i="4"/>
  <c r="F1110" i="4"/>
  <c r="F1128" i="4"/>
  <c r="F1166" i="4"/>
  <c r="F1171" i="4"/>
  <c r="F1215" i="4"/>
  <c r="F1220" i="4"/>
  <c r="F1268" i="4"/>
  <c r="F1279" i="4"/>
  <c r="F1304" i="4"/>
  <c r="F1345" i="4"/>
  <c r="F1350" i="4"/>
  <c r="F1355" i="4"/>
  <c r="F1360" i="4"/>
  <c r="F1059" i="4"/>
  <c r="F1099" i="4"/>
  <c r="F1261" i="4"/>
  <c r="F1272" i="4"/>
  <c r="F1297" i="4"/>
  <c r="F984" i="4"/>
  <c r="F1005" i="4"/>
  <c r="F1029" i="4"/>
  <c r="F1063" i="4"/>
  <c r="F1113" i="4"/>
  <c r="F1254" i="4"/>
  <c r="F1258" i="4"/>
  <c r="F1269" i="4"/>
  <c r="F1320" i="4"/>
  <c r="F1331" i="4"/>
  <c r="F1368" i="4"/>
  <c r="F1375" i="4"/>
  <c r="F1382" i="4"/>
  <c r="F1389" i="4"/>
  <c r="F1396" i="4"/>
  <c r="F1403" i="4"/>
  <c r="F1410" i="4"/>
  <c r="F1417" i="4"/>
  <c r="F1424" i="4"/>
  <c r="F1431" i="4"/>
  <c r="F1438" i="4"/>
  <c r="F1445" i="4"/>
  <c r="F1452" i="4"/>
  <c r="F1459" i="4"/>
  <c r="F1466" i="4"/>
  <c r="F944" i="4"/>
  <c r="F1049" i="4"/>
  <c r="F1092" i="4"/>
  <c r="F1163" i="4"/>
  <c r="F1201" i="4"/>
  <c r="F1206" i="4"/>
  <c r="F1262" i="4"/>
  <c r="F1313" i="4"/>
  <c r="F1324" i="4"/>
  <c r="F1346" i="4"/>
  <c r="F1351" i="4"/>
  <c r="F1356" i="4"/>
  <c r="F1033" i="4"/>
  <c r="F1080" i="4"/>
  <c r="F1115" i="4"/>
  <c r="F1142" i="4"/>
  <c r="F1149" i="4"/>
  <c r="F1157" i="4"/>
  <c r="F1250" i="4"/>
  <c r="F1306" i="4"/>
  <c r="F1317" i="4"/>
  <c r="F1328" i="4"/>
  <c r="F1338" i="4"/>
  <c r="F1341" i="4"/>
  <c r="F1366" i="4"/>
  <c r="F1373" i="4"/>
  <c r="F1380" i="4"/>
  <c r="F1387" i="4"/>
  <c r="F1394" i="4"/>
  <c r="F1401" i="4"/>
  <c r="F1408" i="4"/>
  <c r="F1415" i="4"/>
  <c r="F1422" i="4"/>
  <c r="F1429" i="4"/>
  <c r="F1436" i="4"/>
  <c r="F1443" i="4"/>
  <c r="F1450" i="4"/>
  <c r="F1457" i="4"/>
  <c r="F1464" i="4"/>
  <c r="F1222" i="4"/>
  <c r="F1248" i="4"/>
  <c r="F1303" i="4"/>
  <c r="F1359" i="4"/>
  <c r="F1148" i="4"/>
  <c r="F1227" i="4"/>
  <c r="F1344" i="4"/>
  <c r="F1374" i="4"/>
  <c r="F1388" i="4"/>
  <c r="F1402" i="4"/>
  <c r="F1416" i="4"/>
  <c r="F1430" i="4"/>
  <c r="F1444" i="4"/>
  <c r="F1465" i="4"/>
  <c r="F1517" i="4"/>
  <c r="F1531" i="4"/>
  <c r="F1555" i="4"/>
  <c r="F1560" i="4"/>
  <c r="F1180" i="4"/>
  <c r="F1264" i="4"/>
  <c r="F1370" i="4"/>
  <c r="F1384" i="4"/>
  <c r="F1398" i="4"/>
  <c r="F1412" i="4"/>
  <c r="F1426" i="4"/>
  <c r="F1440" i="4"/>
  <c r="F1135" i="4"/>
  <c r="F1194" i="4"/>
  <c r="F1265" i="4"/>
  <c r="F1290" i="4"/>
  <c r="F735" i="4"/>
  <c r="F1056" i="4"/>
  <c r="F1155" i="4"/>
  <c r="F1299" i="4"/>
  <c r="F1257" i="4"/>
  <c r="F1371" i="4"/>
  <c r="F1385" i="4"/>
  <c r="F1185" i="4"/>
  <c r="F1353" i="4"/>
  <c r="F1378" i="4"/>
  <c r="F1409" i="4"/>
  <c r="F1461" i="4"/>
  <c r="F1492" i="4"/>
  <c r="F1550" i="4"/>
  <c r="F1561" i="4"/>
  <c r="F1579" i="4"/>
  <c r="F1276" i="4"/>
  <c r="F1292" i="4"/>
  <c r="F1321" i="4"/>
  <c r="F1364" i="4"/>
  <c r="F1458" i="4"/>
  <c r="F1478" i="4"/>
  <c r="F1512" i="4"/>
  <c r="F1548" i="4"/>
  <c r="F1559" i="4"/>
  <c r="F1567" i="4"/>
  <c r="F1572" i="4"/>
  <c r="F1283" i="4"/>
  <c r="F1311" i="4"/>
  <c r="F1391" i="4"/>
  <c r="F1399" i="4"/>
  <c r="F1420" i="4"/>
  <c r="F1455" i="4"/>
  <c r="F1468" i="4"/>
  <c r="F1502" i="4"/>
  <c r="F1549" i="4"/>
  <c r="F1573" i="4"/>
  <c r="F1327" i="4"/>
  <c r="F1406" i="4"/>
  <c r="F1414" i="4"/>
  <c r="F1421" i="4"/>
  <c r="F1428" i="4"/>
  <c r="F1434" i="4"/>
  <c r="F1441" i="4"/>
  <c r="F1451" i="4"/>
  <c r="F1472" i="4"/>
  <c r="F1476" i="4"/>
  <c r="F1506" i="4"/>
  <c r="F1563" i="4"/>
  <c r="F1568" i="4"/>
  <c r="F875" i="4"/>
  <c r="F1229" i="4"/>
  <c r="F1342" i="4"/>
  <c r="F1392" i="4"/>
  <c r="F1400" i="4"/>
  <c r="F1407" i="4"/>
  <c r="F1435" i="4"/>
  <c r="F1480" i="4"/>
  <c r="F1510" i="4"/>
  <c r="F1520" i="4"/>
  <c r="F1523" i="4"/>
  <c r="F1526" i="4"/>
  <c r="F1529" i="4"/>
  <c r="F1178" i="4"/>
  <c r="F1314" i="4"/>
  <c r="F1377" i="4"/>
  <c r="F1386" i="4"/>
  <c r="F1393" i="4"/>
  <c r="F1442" i="4"/>
  <c r="F1456" i="4"/>
  <c r="F1437" i="4"/>
  <c r="F1454" i="4"/>
  <c r="F1474" i="4"/>
  <c r="F1515" i="4"/>
  <c r="F1557" i="4"/>
  <c r="F1590" i="4"/>
  <c r="F1605" i="4"/>
  <c r="F1618" i="4"/>
  <c r="F1633" i="4"/>
  <c r="F1646" i="4"/>
  <c r="F1661" i="4"/>
  <c r="F1674" i="4"/>
  <c r="F1689" i="4"/>
  <c r="F1702" i="4"/>
  <c r="F1717" i="4"/>
  <c r="F1730" i="4"/>
  <c r="F1745" i="4"/>
  <c r="F1758" i="4"/>
  <c r="F1773" i="4"/>
  <c r="F1953" i="4"/>
  <c r="F1960" i="4"/>
  <c r="F1967" i="4"/>
  <c r="F1974" i="4"/>
  <c r="F1981" i="4"/>
  <c r="F1988" i="4"/>
  <c r="F1995" i="4"/>
  <c r="F2002" i="4"/>
  <c r="F2009" i="4"/>
  <c r="F2016" i="4"/>
  <c r="F2023" i="4"/>
  <c r="F2030" i="4"/>
  <c r="F2037" i="4"/>
  <c r="F2044" i="4"/>
  <c r="F2051" i="4"/>
  <c r="F2058" i="4"/>
  <c r="F2065" i="4"/>
  <c r="F2072" i="4"/>
  <c r="F2079" i="4"/>
  <c r="F2086" i="4"/>
  <c r="F2093" i="4"/>
  <c r="F2100" i="4"/>
  <c r="F2107" i="4"/>
  <c r="F2114" i="4"/>
  <c r="F2121" i="4"/>
  <c r="F2128" i="4"/>
  <c r="F2135" i="4"/>
  <c r="F2142" i="4"/>
  <c r="F2149" i="4"/>
  <c r="F2156" i="4"/>
  <c r="F1275" i="4"/>
  <c r="F1427" i="4"/>
  <c r="F1449" i="4"/>
  <c r="F1470" i="4"/>
  <c r="F1516" i="4"/>
  <c r="F1521" i="4"/>
  <c r="F1543" i="4"/>
  <c r="F1562" i="4"/>
  <c r="F1582" i="4"/>
  <c r="F903" i="4"/>
  <c r="F1334" i="4"/>
  <c r="F1367" i="4"/>
  <c r="F1419" i="4"/>
  <c r="F1484" i="4"/>
  <c r="F1518" i="4"/>
  <c r="F1532" i="4"/>
  <c r="F1536" i="4"/>
  <c r="F1552" i="4"/>
  <c r="F1335" i="4"/>
  <c r="F1490" i="4"/>
  <c r="F1496" i="4"/>
  <c r="F1556" i="4"/>
  <c r="F1571" i="4"/>
  <c r="F1585" i="4"/>
  <c r="F1598" i="4"/>
  <c r="F1613" i="4"/>
  <c r="F1626" i="4"/>
  <c r="F1641" i="4"/>
  <c r="F1654" i="4"/>
  <c r="F1669" i="4"/>
  <c r="F1682" i="4"/>
  <c r="F1697" i="4"/>
  <c r="F1710" i="4"/>
  <c r="F1725" i="4"/>
  <c r="F1119" i="4"/>
  <c r="F1286" i="4"/>
  <c r="F1310" i="4"/>
  <c r="F1423" i="4"/>
  <c r="F1508" i="4"/>
  <c r="F1514" i="4"/>
  <c r="F1541" i="4"/>
  <c r="F1545" i="4"/>
  <c r="F1564" i="4"/>
  <c r="F1583" i="4"/>
  <c r="F1596" i="4"/>
  <c r="F1611" i="4"/>
  <c r="F1624" i="4"/>
  <c r="F1639" i="4"/>
  <c r="F1652" i="4"/>
  <c r="F1667" i="4"/>
  <c r="F1680" i="4"/>
  <c r="F1695" i="4"/>
  <c r="F1708" i="4"/>
  <c r="F1723" i="4"/>
  <c r="F1736" i="4"/>
  <c r="F1751" i="4"/>
  <c r="F1173" i="4"/>
  <c r="F1433" i="4"/>
  <c r="F1528" i="4"/>
  <c r="F1537" i="4"/>
  <c r="F1553" i="4"/>
  <c r="F1575" i="4"/>
  <c r="F1578" i="4"/>
  <c r="F1594" i="4"/>
  <c r="F1609" i="4"/>
  <c r="F1622" i="4"/>
  <c r="F1637" i="4"/>
  <c r="F1650" i="4"/>
  <c r="F1665" i="4"/>
  <c r="F1678" i="4"/>
  <c r="F1693" i="4"/>
  <c r="F1706" i="4"/>
  <c r="F1124" i="4"/>
  <c r="F1372" i="4"/>
  <c r="F1519" i="4"/>
  <c r="F1524" i="4"/>
  <c r="F1533" i="4"/>
  <c r="F1581" i="4"/>
  <c r="F1592" i="4"/>
  <c r="F1607" i="4"/>
  <c r="F1620" i="4"/>
  <c r="F1635" i="4"/>
  <c r="F1648" i="4"/>
  <c r="F1365" i="4"/>
  <c r="F1584" i="4"/>
  <c r="F1588" i="4"/>
  <c r="F1621" i="4"/>
  <c r="F1638" i="4"/>
  <c r="F1673" i="4"/>
  <c r="F1721" i="4"/>
  <c r="F1734" i="4"/>
  <c r="F1739" i="4"/>
  <c r="F1744" i="4"/>
  <c r="F1749" i="4"/>
  <c r="F1754" i="4"/>
  <c r="F1777" i="4"/>
  <c r="F1797" i="4"/>
  <c r="F1810" i="4"/>
  <c r="F1825" i="4"/>
  <c r="F1838" i="4"/>
  <c r="F1853" i="4"/>
  <c r="F1866" i="4"/>
  <c r="F1881" i="4"/>
  <c r="F1894" i="4"/>
  <c r="F1909" i="4"/>
  <c r="F1922" i="4"/>
  <c r="F1937" i="4"/>
  <c r="F1959" i="4"/>
  <c r="F1395" i="4"/>
  <c r="F1527" i="4"/>
  <c r="F1544" i="4"/>
  <c r="F1574" i="4"/>
  <c r="F1591" i="4"/>
  <c r="F1608" i="4"/>
  <c r="F1655" i="4"/>
  <c r="F1658" i="4"/>
  <c r="F1724" i="4"/>
  <c r="F1729" i="4"/>
  <c r="F1761" i="4"/>
  <c r="F1768" i="4"/>
  <c r="F1782" i="4"/>
  <c r="F1795" i="4"/>
  <c r="F1808" i="4"/>
  <c r="F1823" i="4"/>
  <c r="F1836" i="4"/>
  <c r="F1851" i="4"/>
  <c r="F1864" i="4"/>
  <c r="F1879" i="4"/>
  <c r="F1892" i="4"/>
  <c r="F1907" i="4"/>
  <c r="F1920" i="4"/>
  <c r="F1935" i="4"/>
  <c r="F1234" i="4"/>
  <c r="F1447" i="4"/>
  <c r="F1462" i="4"/>
  <c r="F1486" i="4"/>
  <c r="F1538" i="4"/>
  <c r="F1580" i="4"/>
  <c r="F1625" i="4"/>
  <c r="F1628" i="4"/>
  <c r="F1642" i="4"/>
  <c r="F1448" i="4"/>
  <c r="F1463" i="4"/>
  <c r="F1530" i="4"/>
  <c r="F1554" i="4"/>
  <c r="F1615" i="4"/>
  <c r="F1629" i="4"/>
  <c r="F1632" i="4"/>
  <c r="F1662" i="4"/>
  <c r="F1677" i="4"/>
  <c r="F1686" i="4"/>
  <c r="F1701" i="4"/>
  <c r="F1719" i="4"/>
  <c r="F1727" i="4"/>
  <c r="F1789" i="4"/>
  <c r="F1802" i="4"/>
  <c r="F1817" i="4"/>
  <c r="F1830" i="4"/>
  <c r="F1845" i="4"/>
  <c r="F1858" i="4"/>
  <c r="F1873" i="4"/>
  <c r="F1243" i="4"/>
  <c r="F1488" i="4"/>
  <c r="F1539" i="4"/>
  <c r="F1547" i="4"/>
  <c r="F1599" i="4"/>
  <c r="F1602" i="4"/>
  <c r="F1616" i="4"/>
  <c r="F1649" i="4"/>
  <c r="F1671" i="4"/>
  <c r="F1722" i="4"/>
  <c r="F1750" i="4"/>
  <c r="F1757" i="4"/>
  <c r="F1764" i="4"/>
  <c r="F1771" i="4"/>
  <c r="F1778" i="4"/>
  <c r="F1787" i="4"/>
  <c r="F1800" i="4"/>
  <c r="F1815" i="4"/>
  <c r="F1828" i="4"/>
  <c r="F1843" i="4"/>
  <c r="F1856" i="4"/>
  <c r="F1871" i="4"/>
  <c r="F1025" i="4"/>
  <c r="F1504" i="4"/>
  <c r="F1542" i="4"/>
  <c r="F1565" i="4"/>
  <c r="F1593" i="4"/>
  <c r="F1610" i="4"/>
  <c r="F1643" i="4"/>
  <c r="F1657" i="4"/>
  <c r="F1660" i="4"/>
  <c r="F1675" i="4"/>
  <c r="F1684" i="4"/>
  <c r="F1699" i="4"/>
  <c r="F1720" i="4"/>
  <c r="F1733" i="4"/>
  <c r="F1738" i="4"/>
  <c r="F1753" i="4"/>
  <c r="F1760" i="4"/>
  <c r="F1767" i="4"/>
  <c r="F1774" i="4"/>
  <c r="F1792" i="4"/>
  <c r="F1807" i="4"/>
  <c r="F1820" i="4"/>
  <c r="F1835" i="4"/>
  <c r="F1848" i="4"/>
  <c r="F1863" i="4"/>
  <c r="F1876" i="4"/>
  <c r="F1358" i="4"/>
  <c r="F1413" i="4"/>
  <c r="F1534" i="4"/>
  <c r="F1627" i="4"/>
  <c r="F1630" i="4"/>
  <c r="F1644" i="4"/>
  <c r="F1781" i="4"/>
  <c r="F1790" i="4"/>
  <c r="F1805" i="4"/>
  <c r="F1818" i="4"/>
  <c r="F1833" i="4"/>
  <c r="F1846" i="4"/>
  <c r="F1861" i="4"/>
  <c r="F1874" i="4"/>
  <c r="F1525" i="4"/>
  <c r="F1640" i="4"/>
  <c r="F1676" i="4"/>
  <c r="F1681" i="4"/>
  <c r="F1713" i="4"/>
  <c r="F1786" i="4"/>
  <c r="F1801" i="4"/>
  <c r="F1850" i="4"/>
  <c r="F1854" i="4"/>
  <c r="F1865" i="4"/>
  <c r="F1869" i="4"/>
  <c r="F1914" i="4"/>
  <c r="F1929" i="4"/>
  <c r="F1934" i="4"/>
  <c r="F1963" i="4"/>
  <c r="F1980" i="4"/>
  <c r="F1997" i="4"/>
  <c r="F2012" i="4"/>
  <c r="F2029" i="4"/>
  <c r="F2046" i="4"/>
  <c r="F2061" i="4"/>
  <c r="F2078" i="4"/>
  <c r="F1600" i="4"/>
  <c r="F1614" i="4"/>
  <c r="F1647" i="4"/>
  <c r="F1687" i="4"/>
  <c r="F1692" i="4"/>
  <c r="F1718" i="4"/>
  <c r="F1732" i="4"/>
  <c r="F1741" i="4"/>
  <c r="F1762" i="4"/>
  <c r="F1766" i="4"/>
  <c r="F1770" i="4"/>
  <c r="F1199" i="4"/>
  <c r="F1348" i="4"/>
  <c r="F1405" i="4"/>
  <c r="F1535" i="4"/>
  <c r="F1551" i="4"/>
  <c r="F1566" i="4"/>
  <c r="F1634" i="4"/>
  <c r="F1666" i="4"/>
  <c r="F1698" i="4"/>
  <c r="F1728" i="4"/>
  <c r="F1794" i="4"/>
  <c r="F1798" i="4"/>
  <c r="F1809" i="4"/>
  <c r="F1813" i="4"/>
  <c r="F1862" i="4"/>
  <c r="F1889" i="4"/>
  <c r="F1942" i="4"/>
  <c r="F1949" i="4"/>
  <c r="F1969" i="4"/>
  <c r="F1984" i="4"/>
  <c r="F2001" i="4"/>
  <c r="F2018" i="4"/>
  <c r="F2033" i="4"/>
  <c r="F2050" i="4"/>
  <c r="F2067" i="4"/>
  <c r="F1587" i="4"/>
  <c r="F1601" i="4"/>
  <c r="F1672" i="4"/>
  <c r="F1703" i="4"/>
  <c r="F1737" i="4"/>
  <c r="F1746" i="4"/>
  <c r="F1832" i="4"/>
  <c r="F1349" i="4"/>
  <c r="F1569" i="4"/>
  <c r="F1595" i="4"/>
  <c r="F1704" i="4"/>
  <c r="F1709" i="4"/>
  <c r="F1714" i="4"/>
  <c r="F1775" i="4"/>
  <c r="F1779" i="4"/>
  <c r="F1783" i="4"/>
  <c r="F1806" i="4"/>
  <c r="F1821" i="4"/>
  <c r="F1870" i="4"/>
  <c r="F1877" i="4"/>
  <c r="F1882" i="4"/>
  <c r="F1897" i="4"/>
  <c r="F1902" i="4"/>
  <c r="F1917" i="4"/>
  <c r="F1363" i="4"/>
  <c r="F1636" i="4"/>
  <c r="F1683" i="4"/>
  <c r="F1688" i="4"/>
  <c r="F1715" i="4"/>
  <c r="F1742" i="4"/>
  <c r="F1755" i="4"/>
  <c r="F1759" i="4"/>
  <c r="F1763" i="4"/>
  <c r="F1791" i="4"/>
  <c r="F1840" i="4"/>
  <c r="F1844" i="4"/>
  <c r="F1855" i="4"/>
  <c r="F1859" i="4"/>
  <c r="F1887" i="4"/>
  <c r="F1494" i="4"/>
  <c r="F1570" i="4"/>
  <c r="F1589" i="4"/>
  <c r="F1603" i="4"/>
  <c r="F1656" i="4"/>
  <c r="F1694" i="4"/>
  <c r="F1814" i="4"/>
  <c r="F1829" i="4"/>
  <c r="F1072" i="4"/>
  <c r="F1617" i="4"/>
  <c r="F1631" i="4"/>
  <c r="F1679" i="4"/>
  <c r="F1711" i="4"/>
  <c r="F1716" i="4"/>
  <c r="F1726" i="4"/>
  <c r="F1796" i="4"/>
  <c r="F1811" i="4"/>
  <c r="F1860" i="4"/>
  <c r="F1875" i="4"/>
  <c r="F1888" i="4"/>
  <c r="F1903" i="4"/>
  <c r="F1908" i="4"/>
  <c r="F1923" i="4"/>
  <c r="F1928" i="4"/>
  <c r="F1943" i="4"/>
  <c r="F1381" i="4"/>
  <c r="F1604" i="4"/>
  <c r="F1651" i="4"/>
  <c r="F1685" i="4"/>
  <c r="F1690" i="4"/>
  <c r="F1735" i="4"/>
  <c r="F1748" i="4"/>
  <c r="F1785" i="4"/>
  <c r="F1834" i="4"/>
  <c r="F1849" i="4"/>
  <c r="F1878" i="4"/>
  <c r="F1893" i="4"/>
  <c r="F1898" i="4"/>
  <c r="F1913" i="4"/>
  <c r="F1546" i="4"/>
  <c r="F1659" i="4"/>
  <c r="F1743" i="4"/>
  <c r="F1788" i="4"/>
  <c r="F1831" i="4"/>
  <c r="F1839" i="4"/>
  <c r="F1891" i="4"/>
  <c r="F1900" i="4"/>
  <c r="F1939" i="4"/>
  <c r="F1962" i="4"/>
  <c r="F1973" i="4"/>
  <c r="F2008" i="4"/>
  <c r="F2019" i="4"/>
  <c r="F2039" i="4"/>
  <c r="F2063" i="4"/>
  <c r="F2074" i="4"/>
  <c r="F2088" i="4"/>
  <c r="F2103" i="4"/>
  <c r="F2120" i="4"/>
  <c r="F2137" i="4"/>
  <c r="F1482" i="4"/>
  <c r="F1623" i="4"/>
  <c r="F1731" i="4"/>
  <c r="F1756" i="4"/>
  <c r="F1847" i="4"/>
  <c r="F1905" i="4"/>
  <c r="F1918" i="4"/>
  <c r="F1936" i="4"/>
  <c r="F1955" i="4"/>
  <c r="F1971" i="4"/>
  <c r="F2006" i="4"/>
  <c r="F2017" i="4"/>
  <c r="F2028" i="4"/>
  <c r="F2090" i="4"/>
  <c r="F2105" i="4"/>
  <c r="F2122" i="4"/>
  <c r="F2139" i="4"/>
  <c r="F2154" i="4"/>
  <c r="F2165" i="4"/>
  <c r="F2172" i="4"/>
  <c r="F2179" i="4"/>
  <c r="F2186" i="4"/>
  <c r="F2193" i="4"/>
  <c r="F2200" i="4"/>
  <c r="F2207" i="4"/>
  <c r="F2214" i="4"/>
  <c r="F2221" i="4"/>
  <c r="F2228" i="4"/>
  <c r="F2235" i="4"/>
  <c r="F2242" i="4"/>
  <c r="F2249" i="4"/>
  <c r="F2256" i="4"/>
  <c r="F2263" i="4"/>
  <c r="F2270" i="4"/>
  <c r="F2277" i="4"/>
  <c r="F2284" i="4"/>
  <c r="F2291" i="4"/>
  <c r="F2298" i="4"/>
  <c r="F2305" i="4"/>
  <c r="F2312" i="4"/>
  <c r="F2319" i="4"/>
  <c r="F2326" i="4"/>
  <c r="F2333" i="4"/>
  <c r="F2340" i="4"/>
  <c r="F2347" i="4"/>
  <c r="F2354" i="4"/>
  <c r="F2361" i="4"/>
  <c r="F2368" i="4"/>
  <c r="F2375" i="4"/>
  <c r="F2382" i="4"/>
  <c r="F2389" i="4"/>
  <c r="F2396" i="4"/>
  <c r="F2403" i="4"/>
  <c r="F2410" i="4"/>
  <c r="F2417" i="4"/>
  <c r="F2424" i="4"/>
  <c r="F2431" i="4"/>
  <c r="F2438" i="4"/>
  <c r="F2445" i="4"/>
  <c r="F2452" i="4"/>
  <c r="F2459" i="4"/>
  <c r="F2466" i="4"/>
  <c r="F2473" i="4"/>
  <c r="F2480" i="4"/>
  <c r="F2487" i="4"/>
  <c r="F2494" i="4"/>
  <c r="F1379" i="4"/>
  <c r="F1498" i="4"/>
  <c r="F1705" i="4"/>
  <c r="F1780" i="4"/>
  <c r="F1896" i="4"/>
  <c r="F1940" i="4"/>
  <c r="F1950" i="4"/>
  <c r="F1982" i="4"/>
  <c r="F2004" i="4"/>
  <c r="F2015" i="4"/>
  <c r="F2026" i="4"/>
  <c r="F2048" i="4"/>
  <c r="F2092" i="4"/>
  <c r="F2109" i="4"/>
  <c r="F2124" i="4"/>
  <c r="F2141" i="4"/>
  <c r="F2158" i="4"/>
  <c r="F1558" i="4"/>
  <c r="F1606" i="4"/>
  <c r="F1645" i="4"/>
  <c r="F1663" i="4"/>
  <c r="F1747" i="4"/>
  <c r="F1799" i="4"/>
  <c r="F1816" i="4"/>
  <c r="F1872" i="4"/>
  <c r="F1883" i="4"/>
  <c r="F1926" i="4"/>
  <c r="F1958" i="4"/>
  <c r="F1991" i="4"/>
  <c r="F2011" i="4"/>
  <c r="F2022" i="4"/>
  <c r="F2057" i="4"/>
  <c r="F2068" i="4"/>
  <c r="F2081" i="4"/>
  <c r="F2096" i="4"/>
  <c r="F2113" i="4"/>
  <c r="F2130" i="4"/>
  <c r="F2145" i="4"/>
  <c r="F1664" i="4"/>
  <c r="F1707" i="4"/>
  <c r="F1826" i="4"/>
  <c r="F1842" i="4"/>
  <c r="F1857" i="4"/>
  <c r="F1906" i="4"/>
  <c r="F1919" i="4"/>
  <c r="F1930" i="4"/>
  <c r="F1944" i="4"/>
  <c r="F1978" i="4"/>
  <c r="F1989" i="4"/>
  <c r="F2000" i="4"/>
  <c r="F2020" i="4"/>
  <c r="F2055" i="4"/>
  <c r="F2066" i="4"/>
  <c r="F2077" i="4"/>
  <c r="F2083" i="4"/>
  <c r="F2098" i="4"/>
  <c r="F2115" i="4"/>
  <c r="F2132" i="4"/>
  <c r="F2147" i="4"/>
  <c r="F1793" i="4"/>
  <c r="F1852" i="4"/>
  <c r="F1867" i="4"/>
  <c r="F1880" i="4"/>
  <c r="F1890" i="4"/>
  <c r="F1931" i="4"/>
  <c r="F1938" i="4"/>
  <c r="F1945" i="4"/>
  <c r="F1961" i="4"/>
  <c r="F1972" i="4"/>
  <c r="F1992" i="4"/>
  <c r="F2003" i="4"/>
  <c r="F2027" i="4"/>
  <c r="F2038" i="4"/>
  <c r="F2049" i="4"/>
  <c r="F2069" i="4"/>
  <c r="F2091" i="4"/>
  <c r="F2108" i="4"/>
  <c r="F2125" i="4"/>
  <c r="F2140" i="4"/>
  <c r="F2157" i="4"/>
  <c r="F1576" i="4"/>
  <c r="F1597" i="4"/>
  <c r="F1700" i="4"/>
  <c r="F1712" i="4"/>
  <c r="F1752" i="4"/>
  <c r="F1803" i="4"/>
  <c r="F1837" i="4"/>
  <c r="F1885" i="4"/>
  <c r="F1912" i="4"/>
  <c r="F1924" i="4"/>
  <c r="F1970" i="4"/>
  <c r="F1990" i="4"/>
  <c r="F2014" i="4"/>
  <c r="F2025" i="4"/>
  <c r="F2036" i="4"/>
  <c r="F2047" i="4"/>
  <c r="F1784" i="4"/>
  <c r="F1819" i="4"/>
  <c r="F1916" i="4"/>
  <c r="F1951" i="4"/>
  <c r="F1983" i="4"/>
  <c r="F2005" i="4"/>
  <c r="F2040" i="4"/>
  <c r="F2071" i="4"/>
  <c r="F2111" i="4"/>
  <c r="F2144" i="4"/>
  <c r="F2164" i="4"/>
  <c r="F2175" i="4"/>
  <c r="F2216" i="4"/>
  <c r="F2218" i="4"/>
  <c r="F2220" i="4"/>
  <c r="F2222" i="4"/>
  <c r="F2224" i="4"/>
  <c r="F2226" i="4"/>
  <c r="F2265" i="4"/>
  <c r="F2267" i="4"/>
  <c r="F2269" i="4"/>
  <c r="F2271" i="4"/>
  <c r="F2273" i="4"/>
  <c r="F2275" i="4"/>
  <c r="F2314" i="4"/>
  <c r="F2316" i="4"/>
  <c r="F2318" i="4"/>
  <c r="F2320" i="4"/>
  <c r="F2322" i="4"/>
  <c r="F2324" i="4"/>
  <c r="F2341" i="4"/>
  <c r="F2358" i="4"/>
  <c r="F2373" i="4"/>
  <c r="F2390" i="4"/>
  <c r="F2407" i="4"/>
  <c r="F2422" i="4"/>
  <c r="F2439" i="4"/>
  <c r="F2456" i="4"/>
  <c r="F2471" i="4"/>
  <c r="F2488" i="4"/>
  <c r="F2499" i="4"/>
  <c r="F2506" i="4"/>
  <c r="F2513" i="4"/>
  <c r="F2520" i="4"/>
  <c r="F2527" i="4"/>
  <c r="F2534" i="4"/>
  <c r="F2541" i="4"/>
  <c r="F2548" i="4"/>
  <c r="F2555" i="4"/>
  <c r="F2562" i="4"/>
  <c r="F2569" i="4"/>
  <c r="F2576" i="4"/>
  <c r="F2583" i="4"/>
  <c r="F2590" i="4"/>
  <c r="F2597" i="4"/>
  <c r="F2604" i="4"/>
  <c r="F2611" i="4"/>
  <c r="F2618" i="4"/>
  <c r="F2625" i="4"/>
  <c r="F2632" i="4"/>
  <c r="F2639" i="4"/>
  <c r="F2646" i="4"/>
  <c r="F2653" i="4"/>
  <c r="F2660" i="4"/>
  <c r="F2667" i="4"/>
  <c r="F2674" i="4"/>
  <c r="F2681" i="4"/>
  <c r="F2688" i="4"/>
  <c r="F2695" i="4"/>
  <c r="F2702" i="4"/>
  <c r="F1577" i="4"/>
  <c r="F1653" i="4"/>
  <c r="F1740" i="4"/>
  <c r="F1868" i="4"/>
  <c r="F1899" i="4"/>
  <c r="F1952" i="4"/>
  <c r="F1979" i="4"/>
  <c r="F2045" i="4"/>
  <c r="F2080" i="4"/>
  <c r="F2101" i="4"/>
  <c r="F2151" i="4"/>
  <c r="F2162" i="4"/>
  <c r="F2173" i="4"/>
  <c r="F2184" i="4"/>
  <c r="F2328" i="4"/>
  <c r="F2343" i="4"/>
  <c r="F2360" i="4"/>
  <c r="F2377" i="4"/>
  <c r="F2392" i="4"/>
  <c r="F2409" i="4"/>
  <c r="F2426" i="4"/>
  <c r="F2441" i="4"/>
  <c r="F2458" i="4"/>
  <c r="F2475" i="4"/>
  <c r="F2490" i="4"/>
  <c r="F1765" i="4"/>
  <c r="F1804" i="4"/>
  <c r="F1946" i="4"/>
  <c r="F1966" i="4"/>
  <c r="F2032" i="4"/>
  <c r="F2054" i="4"/>
  <c r="F2095" i="4"/>
  <c r="F2131" i="4"/>
  <c r="F2171" i="4"/>
  <c r="F2182" i="4"/>
  <c r="F2202" i="4"/>
  <c r="F2204" i="4"/>
  <c r="F2206" i="4"/>
  <c r="F2208" i="4"/>
  <c r="F2210" i="4"/>
  <c r="F2212" i="4"/>
  <c r="F2251" i="4"/>
  <c r="F2253" i="4"/>
  <c r="F2255" i="4"/>
  <c r="F2257" i="4"/>
  <c r="F2259" i="4"/>
  <c r="F2261" i="4"/>
  <c r="F2300" i="4"/>
  <c r="F2302" i="4"/>
  <c r="F2304" i="4"/>
  <c r="F2306" i="4"/>
  <c r="F2308" i="4"/>
  <c r="F2310" i="4"/>
  <c r="F2330" i="4"/>
  <c r="F2345" i="4"/>
  <c r="F2362" i="4"/>
  <c r="F2379" i="4"/>
  <c r="F1619" i="4"/>
  <c r="F1822" i="4"/>
  <c r="F1925" i="4"/>
  <c r="F1932" i="4"/>
  <c r="F1957" i="4"/>
  <c r="F1975" i="4"/>
  <c r="F2010" i="4"/>
  <c r="F2041" i="4"/>
  <c r="F2076" i="4"/>
  <c r="F2084" i="4"/>
  <c r="F2102" i="4"/>
  <c r="F2118" i="4"/>
  <c r="F2138" i="4"/>
  <c r="F2169" i="4"/>
  <c r="F1500" i="4"/>
  <c r="F1586" i="4"/>
  <c r="F1691" i="4"/>
  <c r="F1769" i="4"/>
  <c r="F1824" i="4"/>
  <c r="F1841" i="4"/>
  <c r="F1901" i="4"/>
  <c r="F1910" i="4"/>
  <c r="F1933" i="4"/>
  <c r="F1947" i="4"/>
  <c r="F1993" i="4"/>
  <c r="F2024" i="4"/>
  <c r="F2059" i="4"/>
  <c r="F2148" i="4"/>
  <c r="F2160" i="4"/>
  <c r="F769" i="4"/>
  <c r="F1772" i="4"/>
  <c r="F1976" i="4"/>
  <c r="F1998" i="4"/>
  <c r="F2064" i="4"/>
  <c r="F2085" i="4"/>
  <c r="F2112" i="4"/>
  <c r="F2167" i="4"/>
  <c r="F2176" i="4"/>
  <c r="F2187" i="4"/>
  <c r="F2198" i="4"/>
  <c r="F2336" i="4"/>
  <c r="F1139" i="4"/>
  <c r="F1696" i="4"/>
  <c r="F1884" i="4"/>
  <c r="F1927" i="4"/>
  <c r="F1948" i="4"/>
  <c r="F1985" i="4"/>
  <c r="F2007" i="4"/>
  <c r="F2042" i="4"/>
  <c r="F2073" i="4"/>
  <c r="F2099" i="4"/>
  <c r="F2119" i="4"/>
  <c r="F2185" i="4"/>
  <c r="F2196" i="4"/>
  <c r="F2223" i="4"/>
  <c r="F2225" i="4"/>
  <c r="F2227" i="4"/>
  <c r="F2229" i="4"/>
  <c r="F2231" i="4"/>
  <c r="F2233" i="4"/>
  <c r="F2272" i="4"/>
  <c r="F2274" i="4"/>
  <c r="F2276" i="4"/>
  <c r="F2278" i="4"/>
  <c r="F1161" i="4"/>
  <c r="F1522" i="4"/>
  <c r="F1668" i="4"/>
  <c r="F1827" i="4"/>
  <c r="F1911" i="4"/>
  <c r="F1941" i="4"/>
  <c r="F1954" i="4"/>
  <c r="F1994" i="4"/>
  <c r="F2060" i="4"/>
  <c r="F2089" i="4"/>
  <c r="F1540" i="4"/>
  <c r="F1812" i="4"/>
  <c r="F1886" i="4"/>
  <c r="F1895" i="4"/>
  <c r="F1921" i="4"/>
  <c r="F1977" i="4"/>
  <c r="F1999" i="4"/>
  <c r="F2043" i="4"/>
  <c r="F2082" i="4"/>
  <c r="F2123" i="4"/>
  <c r="F2146" i="4"/>
  <c r="F2163" i="4"/>
  <c r="F2181" i="4"/>
  <c r="F2190" i="4"/>
  <c r="F2329" i="4"/>
  <c r="F1915" i="4"/>
  <c r="F1968" i="4"/>
  <c r="F2053" i="4"/>
  <c r="F2106" i="4"/>
  <c r="F2129" i="4"/>
  <c r="F2174" i="4"/>
  <c r="F2194" i="4"/>
  <c r="F2205" i="4"/>
  <c r="F2230" i="4"/>
  <c r="F2248" i="4"/>
  <c r="F2280" i="4"/>
  <c r="F2283" i="4"/>
  <c r="F2299" i="4"/>
  <c r="F2363" i="4"/>
  <c r="F2387" i="4"/>
  <c r="F2394" i="4"/>
  <c r="F2418" i="4"/>
  <c r="F2429" i="4"/>
  <c r="F2449" i="4"/>
  <c r="F2460" i="4"/>
  <c r="F2484" i="4"/>
  <c r="F2495" i="4"/>
  <c r="F2497" i="4"/>
  <c r="F2545" i="4"/>
  <c r="F2560" i="4"/>
  <c r="F2577" i="4"/>
  <c r="F2594" i="4"/>
  <c r="F2609" i="4"/>
  <c r="F2626" i="4"/>
  <c r="F2643" i="4"/>
  <c r="F2658" i="4"/>
  <c r="F2675" i="4"/>
  <c r="F2692" i="4"/>
  <c r="F2705" i="4"/>
  <c r="F2712" i="4"/>
  <c r="F2719" i="4"/>
  <c r="F2152" i="4"/>
  <c r="F2209" i="4"/>
  <c r="F2241" i="4"/>
  <c r="F2266" i="4"/>
  <c r="F2293" i="4"/>
  <c r="F2296" i="4"/>
  <c r="F2315" i="4"/>
  <c r="F2339" i="4"/>
  <c r="F2344" i="4"/>
  <c r="F2349" i="4"/>
  <c r="F2405" i="4"/>
  <c r="F2416" i="4"/>
  <c r="F2427" i="4"/>
  <c r="F2447" i="4"/>
  <c r="F2482" i="4"/>
  <c r="F2493" i="4"/>
  <c r="F2547" i="4"/>
  <c r="F2564" i="4"/>
  <c r="F2579" i="4"/>
  <c r="F2596" i="4"/>
  <c r="F2613" i="4"/>
  <c r="F2628" i="4"/>
  <c r="F2645" i="4"/>
  <c r="F2662" i="4"/>
  <c r="F2677" i="4"/>
  <c r="F2694" i="4"/>
  <c r="F2191" i="4"/>
  <c r="F2199" i="4"/>
  <c r="F2238" i="4"/>
  <c r="F2287" i="4"/>
  <c r="F2303" i="4"/>
  <c r="F2331" i="4"/>
  <c r="F2334" i="4"/>
  <c r="F1996" i="4"/>
  <c r="F2155" i="4"/>
  <c r="F2161" i="4"/>
  <c r="F2180" i="4"/>
  <c r="F2203" i="4"/>
  <c r="F2246" i="4"/>
  <c r="F2294" i="4"/>
  <c r="F2313" i="4"/>
  <c r="F2371" i="4"/>
  <c r="F2376" i="4"/>
  <c r="F2381" i="4"/>
  <c r="F2397" i="4"/>
  <c r="F2408" i="4"/>
  <c r="F2428" i="4"/>
  <c r="F2463" i="4"/>
  <c r="F2474" i="4"/>
  <c r="F2485" i="4"/>
  <c r="F2496" i="4"/>
  <c r="F2498" i="4"/>
  <c r="F2500" i="4"/>
  <c r="F2502" i="4"/>
  <c r="F2504" i="4"/>
  <c r="F1987" i="4"/>
  <c r="F2126" i="4"/>
  <c r="F2133" i="4"/>
  <c r="F2211" i="4"/>
  <c r="F2243" i="4"/>
  <c r="F2268" i="4"/>
  <c r="F2282" i="4"/>
  <c r="F2285" i="4"/>
  <c r="F2301" i="4"/>
  <c r="F2335" i="4"/>
  <c r="F2338" i="4"/>
  <c r="F2350" i="4"/>
  <c r="F2355" i="4"/>
  <c r="F2386" i="4"/>
  <c r="F2391" i="4"/>
  <c r="F2402" i="4"/>
  <c r="F2413" i="4"/>
  <c r="F1964" i="4"/>
  <c r="F2013" i="4"/>
  <c r="F2236" i="4"/>
  <c r="F2254" i="4"/>
  <c r="F2279" i="4"/>
  <c r="F2295" i="4"/>
  <c r="F2317" i="4"/>
  <c r="F1670" i="4"/>
  <c r="F2062" i="4"/>
  <c r="F2075" i="4"/>
  <c r="F2134" i="4"/>
  <c r="F2189" i="4"/>
  <c r="F2197" i="4"/>
  <c r="F2215" i="4"/>
  <c r="F2247" i="4"/>
  <c r="F2258" i="4"/>
  <c r="F2292" i="4"/>
  <c r="F2311" i="4"/>
  <c r="F2348" i="4"/>
  <c r="F2353" i="4"/>
  <c r="F1965" i="4"/>
  <c r="F2052" i="4"/>
  <c r="F2104" i="4"/>
  <c r="F2127" i="4"/>
  <c r="F2143" i="4"/>
  <c r="F2168" i="4"/>
  <c r="F2177" i="4"/>
  <c r="F2201" i="4"/>
  <c r="F2240" i="4"/>
  <c r="F2244" i="4"/>
  <c r="F2286" i="4"/>
  <c r="F2321" i="4"/>
  <c r="F2087" i="4"/>
  <c r="F2097" i="4"/>
  <c r="F2136" i="4"/>
  <c r="F2150" i="4"/>
  <c r="F2178" i="4"/>
  <c r="F2219" i="4"/>
  <c r="F2237" i="4"/>
  <c r="F2262" i="4"/>
  <c r="F2289" i="4"/>
  <c r="F2260" i="4"/>
  <c r="F2374" i="4"/>
  <c r="F2419" i="4"/>
  <c r="F2434" i="4"/>
  <c r="F2518" i="4"/>
  <c r="F2525" i="4"/>
  <c r="F2530" i="4"/>
  <c r="F2552" i="4"/>
  <c r="F2563" i="4"/>
  <c r="F2574" i="4"/>
  <c r="F2629" i="4"/>
  <c r="F2640" i="4"/>
  <c r="F2651" i="4"/>
  <c r="F2686" i="4"/>
  <c r="F2714" i="4"/>
  <c r="F2716" i="4"/>
  <c r="F2718" i="4"/>
  <c r="F2720" i="4"/>
  <c r="F2722" i="4"/>
  <c r="F2739" i="4"/>
  <c r="F2754" i="4"/>
  <c r="F2756" i="4"/>
  <c r="F2250" i="4"/>
  <c r="F2290" i="4"/>
  <c r="F2307" i="4"/>
  <c r="F2378" i="4"/>
  <c r="F2385" i="4"/>
  <c r="F2388" i="4"/>
  <c r="F2448" i="4"/>
  <c r="F2462" i="4"/>
  <c r="F2476" i="4"/>
  <c r="F2479" i="4"/>
  <c r="F2550" i="4"/>
  <c r="F2561" i="4"/>
  <c r="F2572" i="4"/>
  <c r="F2166" i="4"/>
  <c r="F2252" i="4"/>
  <c r="F2281" i="4"/>
  <c r="F2346" i="4"/>
  <c r="F2351" i="4"/>
  <c r="F2359" i="4"/>
  <c r="F2367" i="4"/>
  <c r="F2398" i="4"/>
  <c r="F2404" i="4"/>
  <c r="F2437" i="4"/>
  <c r="F2451" i="4"/>
  <c r="F2465" i="4"/>
  <c r="F2468" i="4"/>
  <c r="F2501" i="4"/>
  <c r="F2511" i="4"/>
  <c r="F2516" i="4"/>
  <c r="F2523" i="4"/>
  <c r="F2528" i="4"/>
  <c r="F2539" i="4"/>
  <c r="F2309" i="4"/>
  <c r="F2395" i="4"/>
  <c r="F2401" i="4"/>
  <c r="F2440" i="4"/>
  <c r="F2443" i="4"/>
  <c r="F2454" i="4"/>
  <c r="F2537" i="4"/>
  <c r="F2557" i="4"/>
  <c r="F2568" i="4"/>
  <c r="F2592" i="4"/>
  <c r="F2603" i="4"/>
  <c r="F2614" i="4"/>
  <c r="F2634" i="4"/>
  <c r="F2669" i="4"/>
  <c r="F2680" i="4"/>
  <c r="F2691" i="4"/>
  <c r="F1776" i="4"/>
  <c r="F1986" i="4"/>
  <c r="F2021" i="4"/>
  <c r="F2110" i="4"/>
  <c r="F2170" i="4"/>
  <c r="F2183" i="4"/>
  <c r="F2234" i="4"/>
  <c r="F2337" i="4"/>
  <c r="F2356" i="4"/>
  <c r="F2411" i="4"/>
  <c r="F2414" i="4"/>
  <c r="F2446" i="4"/>
  <c r="F2477" i="4"/>
  <c r="F2491" i="4"/>
  <c r="F2031" i="4"/>
  <c r="F2094" i="4"/>
  <c r="F2117" i="4"/>
  <c r="F2159" i="4"/>
  <c r="F1612" i="4"/>
  <c r="F2034" i="4"/>
  <c r="F2217" i="4"/>
  <c r="F2369" i="4"/>
  <c r="F2412" i="4"/>
  <c r="F2415" i="4"/>
  <c r="F2433" i="4"/>
  <c r="F2436" i="4"/>
  <c r="F2486" i="4"/>
  <c r="F2492" i="4"/>
  <c r="F2505" i="4"/>
  <c r="F2515" i="4"/>
  <c r="F2580" i="4"/>
  <c r="F2591" i="4"/>
  <c r="F2602" i="4"/>
  <c r="F2239" i="4"/>
  <c r="F2365" i="4"/>
  <c r="F2372" i="4"/>
  <c r="F2406" i="4"/>
  <c r="F2442" i="4"/>
  <c r="F2472" i="4"/>
  <c r="F2531" i="4"/>
  <c r="F2581" i="4"/>
  <c r="F2624" i="4"/>
  <c r="F2642" i="4"/>
  <c r="F2655" i="4"/>
  <c r="F2701" i="4"/>
  <c r="F2710" i="4"/>
  <c r="F2767" i="4"/>
  <c r="F2782" i="4"/>
  <c r="F2784" i="4"/>
  <c r="F2799" i="4"/>
  <c r="F2816" i="4"/>
  <c r="F2831" i="4"/>
  <c r="F2833" i="4"/>
  <c r="F2848" i="4"/>
  <c r="F2786" i="4"/>
  <c r="F2835" i="4"/>
  <c r="F2116" i="4"/>
  <c r="F2384" i="4"/>
  <c r="F2423" i="4"/>
  <c r="F2467" i="4"/>
  <c r="F2509" i="4"/>
  <c r="F2524" i="4"/>
  <c r="F2538" i="4"/>
  <c r="F2551" i="4"/>
  <c r="F2595" i="4"/>
  <c r="F2598" i="4"/>
  <c r="F2627" i="4"/>
  <c r="F2637" i="4"/>
  <c r="F2650" i="4"/>
  <c r="F2668" i="4"/>
  <c r="F2673" i="4"/>
  <c r="F2708" i="4"/>
  <c r="F2769" i="4"/>
  <c r="F2801" i="4"/>
  <c r="F2818" i="4"/>
  <c r="F2850" i="4"/>
  <c r="F2857" i="4"/>
  <c r="F2864" i="4"/>
  <c r="F2871" i="4"/>
  <c r="F2070" i="4"/>
  <c r="F2323" i="4"/>
  <c r="F2366" i="4"/>
  <c r="F2535" i="4"/>
  <c r="F2554" i="4"/>
  <c r="F2584" i="4"/>
  <c r="F2587" i="4"/>
  <c r="F2601" i="4"/>
  <c r="F2617" i="4"/>
  <c r="F2663" i="4"/>
  <c r="F2676" i="4"/>
  <c r="F2706" i="4"/>
  <c r="F2771" i="4"/>
  <c r="F2788" i="4"/>
  <c r="F2188" i="4"/>
  <c r="F2264" i="4"/>
  <c r="F2478" i="4"/>
  <c r="F2517" i="4"/>
  <c r="F2521" i="4"/>
  <c r="F2573" i="4"/>
  <c r="F2635" i="4"/>
  <c r="F2648" i="4"/>
  <c r="F2666" i="4"/>
  <c r="F2035" i="4"/>
  <c r="F2470" i="4"/>
  <c r="F2507" i="4"/>
  <c r="F2540" i="4"/>
  <c r="F2543" i="4"/>
  <c r="F2559" i="4"/>
  <c r="F2571" i="4"/>
  <c r="F2605" i="4"/>
  <c r="F2608" i="4"/>
  <c r="F2399" i="4"/>
  <c r="F2503" i="4"/>
  <c r="F2553" i="4"/>
  <c r="F2565" i="4"/>
  <c r="F2621" i="4"/>
  <c r="F2631" i="4"/>
  <c r="F2690" i="4"/>
  <c r="F2698" i="4"/>
  <c r="F2749" i="4"/>
  <c r="F2751" i="4"/>
  <c r="F2753" i="4"/>
  <c r="F2755" i="4"/>
  <c r="F2757" i="4"/>
  <c r="F2774" i="4"/>
  <c r="F2364" i="4"/>
  <c r="F2370" i="4"/>
  <c r="F2383" i="4"/>
  <c r="F2421" i="4"/>
  <c r="F2432" i="4"/>
  <c r="F2461" i="4"/>
  <c r="F2519" i="4"/>
  <c r="F2544" i="4"/>
  <c r="F2556" i="4"/>
  <c r="F2600" i="4"/>
  <c r="F2056" i="4"/>
  <c r="F2153" i="4"/>
  <c r="F2288" i="4"/>
  <c r="F2400" i="4"/>
  <c r="F2481" i="4"/>
  <c r="F2508" i="4"/>
  <c r="F2512" i="4"/>
  <c r="F2566" i="4"/>
  <c r="F2586" i="4"/>
  <c r="F2589" i="4"/>
  <c r="F2616" i="4"/>
  <c r="F2332" i="4"/>
  <c r="F2342" i="4"/>
  <c r="F2357" i="4"/>
  <c r="F2457" i="4"/>
  <c r="F2575" i="4"/>
  <c r="F2578" i="4"/>
  <c r="F2606" i="4"/>
  <c r="F2619" i="4"/>
  <c r="F2469" i="4"/>
  <c r="F2682" i="4"/>
  <c r="F2733" i="4"/>
  <c r="F2742" i="4"/>
  <c r="F2764" i="4"/>
  <c r="F2785" i="4"/>
  <c r="F2802" i="4"/>
  <c r="F2813" i="4"/>
  <c r="F2824" i="4"/>
  <c r="F2888" i="4"/>
  <c r="F2905" i="4"/>
  <c r="F2922" i="4"/>
  <c r="F2937" i="4"/>
  <c r="F2954" i="4"/>
  <c r="F2455" i="4"/>
  <c r="F2529" i="4"/>
  <c r="F2582" i="4"/>
  <c r="F2620" i="4"/>
  <c r="F2636" i="4"/>
  <c r="F2656" i="4"/>
  <c r="F2664" i="4"/>
  <c r="F2679" i="4"/>
  <c r="F2693" i="4"/>
  <c r="F2704" i="4"/>
  <c r="F2713" i="4"/>
  <c r="F2728" i="4"/>
  <c r="F2772" i="4"/>
  <c r="F2795" i="4"/>
  <c r="F2800" i="4"/>
  <c r="F2811" i="4"/>
  <c r="F2822" i="4"/>
  <c r="F2846" i="4"/>
  <c r="F2873" i="4"/>
  <c r="F2875" i="4"/>
  <c r="F2890" i="4"/>
  <c r="F2892" i="4"/>
  <c r="F2907" i="4"/>
  <c r="F2924" i="4"/>
  <c r="F2939" i="4"/>
  <c r="F2941" i="4"/>
  <c r="F2956" i="4"/>
  <c r="F2973" i="4"/>
  <c r="F2943" i="4"/>
  <c r="F2975" i="4"/>
  <c r="F2567" i="4"/>
  <c r="F2607" i="4"/>
  <c r="F2672" i="4"/>
  <c r="F2430" i="4"/>
  <c r="F2444" i="4"/>
  <c r="F2510" i="4"/>
  <c r="F2549" i="4"/>
  <c r="F2644" i="4"/>
  <c r="F2652" i="4"/>
  <c r="F2697" i="4"/>
  <c r="F2707" i="4"/>
  <c r="F2725" i="4"/>
  <c r="F2745" i="4"/>
  <c r="F2748" i="4"/>
  <c r="F2759" i="4"/>
  <c r="F2775" i="4"/>
  <c r="F2780" i="4"/>
  <c r="F2809" i="4"/>
  <c r="F2820" i="4"/>
  <c r="F2844" i="4"/>
  <c r="F2877" i="4"/>
  <c r="F2894" i="4"/>
  <c r="F2909" i="4"/>
  <c r="F2926" i="4"/>
  <c r="F2958" i="4"/>
  <c r="F2558" i="4"/>
  <c r="F2599" i="4"/>
  <c r="F2683" i="4"/>
  <c r="F2734" i="4"/>
  <c r="F2325" i="4"/>
  <c r="F2532" i="4"/>
  <c r="F2542" i="4"/>
  <c r="F2615" i="4"/>
  <c r="F2622" i="4"/>
  <c r="F2661" i="4"/>
  <c r="F2687" i="4"/>
  <c r="F2731" i="4"/>
  <c r="F2770" i="4"/>
  <c r="F2805" i="4"/>
  <c r="F2840" i="4"/>
  <c r="F2232" i="4"/>
  <c r="F2352" i="4"/>
  <c r="F2641" i="4"/>
  <c r="F2649" i="4"/>
  <c r="F2657" i="4"/>
  <c r="F2717" i="4"/>
  <c r="F2737" i="4"/>
  <c r="F2740" i="4"/>
  <c r="F2773" i="4"/>
  <c r="F2778" i="4"/>
  <c r="F2791" i="4"/>
  <c r="F2829" i="4"/>
  <c r="F2849" i="4"/>
  <c r="F2851" i="4"/>
  <c r="F2853" i="4"/>
  <c r="F2855" i="4"/>
  <c r="F2883" i="4"/>
  <c r="F2885" i="4"/>
  <c r="F2900" i="4"/>
  <c r="F2917" i="4"/>
  <c r="F2932" i="4"/>
  <c r="F2934" i="4"/>
  <c r="F2949" i="4"/>
  <c r="F2966" i="4"/>
  <c r="F2522" i="4"/>
  <c r="F2585" i="4"/>
  <c r="F2593" i="4"/>
  <c r="F2633" i="4"/>
  <c r="F2665" i="4"/>
  <c r="F2711" i="4"/>
  <c r="F2723" i="4"/>
  <c r="F2726" i="4"/>
  <c r="F2743" i="4"/>
  <c r="F1904" i="4"/>
  <c r="F2464" i="4"/>
  <c r="F2610" i="4"/>
  <c r="F2654" i="4"/>
  <c r="F2670" i="4"/>
  <c r="F2699" i="4"/>
  <c r="F2735" i="4"/>
  <c r="F2738" i="4"/>
  <c r="F2393" i="4"/>
  <c r="F2425" i="4"/>
  <c r="F2804" i="4"/>
  <c r="F2825" i="4"/>
  <c r="F2842" i="4"/>
  <c r="F2845" i="4"/>
  <c r="F2895" i="4"/>
  <c r="F2911" i="4"/>
  <c r="F2916" i="4"/>
  <c r="F2919" i="4"/>
  <c r="F2940" i="4"/>
  <c r="F2961" i="4"/>
  <c r="F2678" i="4"/>
  <c r="F2744" i="4"/>
  <c r="F2794" i="4"/>
  <c r="F2797" i="4"/>
  <c r="F2832" i="4"/>
  <c r="F2854" i="4"/>
  <c r="F2874" i="4"/>
  <c r="F2882" i="4"/>
  <c r="F2903" i="4"/>
  <c r="F2948" i="4"/>
  <c r="F2971" i="4"/>
  <c r="F2867" i="4"/>
  <c r="F2435" i="4"/>
  <c r="F2732" i="4"/>
  <c r="F2761" i="4"/>
  <c r="F2790" i="4"/>
  <c r="F2898" i="4"/>
  <c r="F2906" i="4"/>
  <c r="F2927" i="4"/>
  <c r="F2964" i="4"/>
  <c r="F2546" i="4"/>
  <c r="F2703" i="4"/>
  <c r="F2758" i="4"/>
  <c r="F2762" i="4"/>
  <c r="F2798" i="4"/>
  <c r="F2808" i="4"/>
  <c r="F2839" i="4"/>
  <c r="F2863" i="4"/>
  <c r="F2951" i="4"/>
  <c r="F2969" i="4"/>
  <c r="F2935" i="4"/>
  <c r="F2880" i="4"/>
  <c r="F2901" i="4"/>
  <c r="F2823" i="4"/>
  <c r="F2891" i="4"/>
  <c r="F2912" i="4"/>
  <c r="F2933" i="4"/>
  <c r="F2974" i="4"/>
  <c r="F2213" i="4"/>
  <c r="F2533" i="4"/>
  <c r="F2727" i="4"/>
  <c r="F2830" i="4"/>
  <c r="F2920" i="4"/>
  <c r="F2972" i="4"/>
  <c r="F2741" i="4"/>
  <c r="F2760" i="4"/>
  <c r="F2776" i="4"/>
  <c r="F2796" i="4"/>
  <c r="F2806" i="4"/>
  <c r="F2837" i="4"/>
  <c r="F2902" i="4"/>
  <c r="F2923" i="4"/>
  <c r="F2944" i="4"/>
  <c r="F2960" i="4"/>
  <c r="F2970" i="4"/>
  <c r="F2192" i="4"/>
  <c r="F2297" i="4"/>
  <c r="F2570" i="4"/>
  <c r="F2623" i="4"/>
  <c r="F2671" i="4"/>
  <c r="F2696" i="4"/>
  <c r="F2766" i="4"/>
  <c r="F2812" i="4"/>
  <c r="F2815" i="4"/>
  <c r="F2836" i="4"/>
  <c r="F2860" i="4"/>
  <c r="F2866" i="4"/>
  <c r="F2893" i="4"/>
  <c r="F2914" i="4"/>
  <c r="F2930" i="4"/>
  <c r="F2938" i="4"/>
  <c r="F2959" i="4"/>
  <c r="F2896" i="4"/>
  <c r="F2962" i="4"/>
  <c r="F2976" i="4"/>
  <c r="F2588" i="4"/>
  <c r="F2750" i="4"/>
  <c r="F2763" i="4"/>
  <c r="F2861" i="4"/>
  <c r="F2928" i="4"/>
  <c r="F2936" i="4"/>
  <c r="F2957" i="4"/>
  <c r="F2327" i="4"/>
  <c r="F2638" i="4"/>
  <c r="F2858" i="4"/>
  <c r="F2915" i="4"/>
  <c r="F2827" i="4"/>
  <c r="F2847" i="4"/>
  <c r="F2526" i="4"/>
  <c r="F2689" i="4"/>
  <c r="F2779" i="4"/>
  <c r="F2783" i="4"/>
  <c r="F2819" i="4"/>
  <c r="F2869" i="4"/>
  <c r="F2195" i="4"/>
  <c r="F2787" i="4"/>
  <c r="F2826" i="4"/>
  <c r="F2843" i="4"/>
  <c r="F2852" i="4"/>
  <c r="F2872" i="4"/>
  <c r="F2904" i="4"/>
  <c r="F2925" i="4"/>
  <c r="F2946" i="4"/>
  <c r="F2967" i="4"/>
  <c r="F2746" i="4"/>
  <c r="F2721" i="4"/>
  <c r="F2803" i="4"/>
  <c r="F2878" i="4"/>
  <c r="F2899" i="4"/>
  <c r="F2792" i="4"/>
  <c r="F2965" i="4"/>
  <c r="F1956" i="4"/>
  <c r="F2245" i="4"/>
  <c r="F2380" i="4"/>
  <c r="F2450" i="4"/>
  <c r="F2514" i="4"/>
  <c r="F2612" i="4"/>
  <c r="F2647" i="4"/>
  <c r="F2684" i="4"/>
  <c r="F2715" i="4"/>
  <c r="F2768" i="4"/>
  <c r="F2834" i="4"/>
  <c r="F2870" i="4"/>
  <c r="F2881" i="4"/>
  <c r="F2886" i="4"/>
  <c r="F2889" i="4"/>
  <c r="F2910" i="4"/>
  <c r="F2931" i="4"/>
  <c r="F2947" i="4"/>
  <c r="F2952" i="4"/>
  <c r="F2955" i="4"/>
  <c r="F2968" i="4"/>
  <c r="F2420" i="4"/>
  <c r="F2453" i="4"/>
  <c r="F2483" i="4"/>
  <c r="F2489" i="4"/>
  <c r="F2630" i="4"/>
  <c r="F2747" i="4"/>
  <c r="F2752" i="4"/>
  <c r="F2789" i="4"/>
  <c r="F2814" i="4"/>
  <c r="F2817" i="4"/>
  <c r="F2838" i="4"/>
  <c r="F2856" i="4"/>
  <c r="F2876" i="4"/>
  <c r="F2897" i="4"/>
  <c r="F2918" i="4"/>
  <c r="F2921" i="4"/>
  <c r="F2942" i="4"/>
  <c r="F2963" i="4"/>
  <c r="F2685" i="4"/>
  <c r="F2709" i="4"/>
  <c r="F2730" i="4"/>
  <c r="F2736" i="4"/>
  <c r="F2765" i="4"/>
  <c r="F2777" i="4"/>
  <c r="F2793" i="4"/>
  <c r="F2821" i="4"/>
  <c r="F2865" i="4"/>
  <c r="F2862" i="4"/>
  <c r="F2908" i="4"/>
  <c r="F2945" i="4"/>
  <c r="F2868" i="4"/>
  <c r="F2884" i="4"/>
  <c r="F2700" i="4"/>
  <c r="F2828" i="4"/>
  <c r="F2781" i="4"/>
  <c r="F2807" i="4"/>
  <c r="F2887" i="4"/>
  <c r="F2913" i="4"/>
  <c r="F2536" i="4"/>
  <c r="F2729" i="4"/>
  <c r="F2953" i="4"/>
  <c r="F2810" i="4"/>
  <c r="F2950" i="4"/>
  <c r="F2841" i="4"/>
  <c r="F2659" i="4"/>
  <c r="F2724" i="4"/>
  <c r="F2859" i="4"/>
  <c r="F2879" i="4"/>
  <c r="F2929" i="4"/>
  <c r="O47" i="3"/>
  <c r="O12" i="3"/>
  <c r="P2689" i="4" l="1"/>
  <c r="P2883" i="4"/>
  <c r="P2565" i="4"/>
  <c r="P2476" i="4"/>
  <c r="P2266" i="4"/>
  <c r="P1691" i="4"/>
  <c r="P1951" i="4"/>
  <c r="P1685" i="4"/>
  <c r="P1874" i="4"/>
  <c r="P1836" i="4"/>
  <c r="P1419" i="4"/>
  <c r="P1403" i="4"/>
  <c r="P1117" i="4"/>
  <c r="P981" i="4"/>
  <c r="P1042" i="4"/>
  <c r="P952" i="4"/>
  <c r="P908" i="4"/>
  <c r="P675" i="4"/>
  <c r="P2953" i="4"/>
  <c r="P2711" i="4"/>
  <c r="P2512" i="4"/>
  <c r="P2404" i="4"/>
  <c r="P2397" i="4"/>
  <c r="P1884" i="4"/>
  <c r="P2625" i="4"/>
  <c r="P2224" i="4"/>
  <c r="P2003" i="4"/>
  <c r="P1991" i="4"/>
  <c r="P1379" i="4"/>
  <c r="P2088" i="4"/>
  <c r="P1704" i="4"/>
  <c r="P1692" i="4"/>
  <c r="P1861" i="4"/>
  <c r="P1684" i="4"/>
  <c r="P1701" i="4"/>
  <c r="P1823" i="4"/>
  <c r="P1777" i="4"/>
  <c r="P1723" i="4"/>
  <c r="P1613" i="4"/>
  <c r="P2142" i="4"/>
  <c r="P1557" i="4"/>
  <c r="P1523" i="4"/>
  <c r="P1321" i="4"/>
  <c r="P1257" i="4"/>
  <c r="P1415" i="4"/>
  <c r="P1163" i="4"/>
  <c r="P984" i="4"/>
  <c r="P1411" i="4"/>
  <c r="P1296" i="4"/>
  <c r="P1237" i="4"/>
  <c r="P1288" i="4"/>
  <c r="P1107" i="4"/>
  <c r="P1210" i="4"/>
  <c r="P827" i="4"/>
  <c r="P1179" i="4"/>
  <c r="P1022" i="4"/>
  <c r="P855" i="4"/>
  <c r="P929" i="4"/>
  <c r="P1062" i="4"/>
  <c r="P1017" i="4"/>
  <c r="P871" i="4"/>
  <c r="P631" i="4"/>
  <c r="P861" i="4"/>
  <c r="P847" i="4"/>
  <c r="P856" i="4"/>
  <c r="P779" i="4"/>
  <c r="P787" i="4"/>
  <c r="P624" i="4"/>
  <c r="P558" i="4"/>
  <c r="P583" i="4"/>
  <c r="P622" i="4"/>
  <c r="P661" i="4"/>
  <c r="P702" i="4"/>
  <c r="P506" i="4"/>
  <c r="P545" i="4"/>
  <c r="P648" i="4"/>
  <c r="P2821" i="4"/>
  <c r="P2952" i="4"/>
  <c r="P2847" i="4"/>
  <c r="P2671" i="4"/>
  <c r="P2880" i="4"/>
  <c r="P2425" i="4"/>
  <c r="P2853" i="4"/>
  <c r="P2745" i="4"/>
  <c r="P2800" i="4"/>
  <c r="P2508" i="4"/>
  <c r="P2584" i="4"/>
  <c r="P2448" i="4"/>
  <c r="P2098" i="4"/>
  <c r="P2601" i="4"/>
  <c r="P2011" i="4"/>
  <c r="P1364" i="4"/>
  <c r="P597" i="4"/>
  <c r="P2946" i="4"/>
  <c r="P2635" i="4"/>
  <c r="P2303" i="4"/>
  <c r="P2257" i="4"/>
  <c r="P1916" i="4"/>
  <c r="P1857" i="4"/>
  <c r="P2305" i="4"/>
  <c r="P2018" i="4"/>
  <c r="P1929" i="4"/>
  <c r="P1828" i="4"/>
  <c r="P1580" i="4"/>
  <c r="P1635" i="4"/>
  <c r="P1514" i="4"/>
  <c r="P2044" i="4"/>
  <c r="P1476" i="4"/>
  <c r="P1370" i="4"/>
  <c r="P1157" i="4"/>
  <c r="P1215" i="4"/>
  <c r="P1152" i="4"/>
  <c r="P1089" i="4"/>
  <c r="P1190" i="4"/>
  <c r="P946" i="4"/>
  <c r="P1277" i="4"/>
  <c r="P1075" i="4"/>
  <c r="P1007" i="4"/>
  <c r="P898" i="4"/>
  <c r="P938" i="4"/>
  <c r="P729" i="4"/>
  <c r="P894" i="4"/>
  <c r="P607" i="4"/>
  <c r="P826" i="4"/>
  <c r="P609" i="4"/>
  <c r="P2856" i="4"/>
  <c r="P2925" i="4"/>
  <c r="P2760" i="4"/>
  <c r="P2797" i="4"/>
  <c r="P2232" i="4"/>
  <c r="P2943" i="4"/>
  <c r="P2469" i="4"/>
  <c r="P2503" i="4"/>
  <c r="P2673" i="4"/>
  <c r="P2642" i="4"/>
  <c r="P2031" i="4"/>
  <c r="P2398" i="4"/>
  <c r="P2260" i="4"/>
  <c r="P2215" i="4"/>
  <c r="P2133" i="4"/>
  <c r="P2287" i="4"/>
  <c r="P2209" i="4"/>
  <c r="P2248" i="4"/>
  <c r="P1954" i="4"/>
  <c r="P1696" i="4"/>
  <c r="P1500" i="4"/>
  <c r="P2255" i="4"/>
  <c r="P2343" i="4"/>
  <c r="P2618" i="4"/>
  <c r="P2324" i="4"/>
  <c r="P1819" i="4"/>
  <c r="P1992" i="4"/>
  <c r="P1958" i="4"/>
  <c r="P2494" i="4"/>
  <c r="P2298" i="4"/>
  <c r="P1971" i="4"/>
  <c r="P1604" i="4"/>
  <c r="P1859" i="4"/>
  <c r="P1595" i="4"/>
  <c r="P1634" i="4"/>
  <c r="P1914" i="4"/>
  <c r="P1848" i="4"/>
  <c r="P1815" i="4"/>
  <c r="P1686" i="4"/>
  <c r="P1808" i="4"/>
  <c r="P1754" i="4"/>
  <c r="P1637" i="4"/>
  <c r="P1508" i="4"/>
  <c r="P1334" i="4"/>
  <c r="P2037" i="4"/>
  <c r="P1515" i="4"/>
  <c r="P1472" i="4"/>
  <c r="P1292" i="4"/>
  <c r="P1264" i="4"/>
  <c r="P1408" i="4"/>
  <c r="P1092" i="4"/>
  <c r="P1297" i="4"/>
  <c r="P1171" i="4"/>
  <c r="P1159" i="4"/>
  <c r="P1127" i="4"/>
  <c r="P1489" i="4"/>
  <c r="P1285" i="4"/>
  <c r="P1230" i="4"/>
  <c r="P1052" i="4"/>
  <c r="P1094" i="4"/>
  <c r="P1281" i="4"/>
  <c r="P1183" i="4"/>
  <c r="P1093" i="4"/>
  <c r="P1301" i="4"/>
  <c r="P1203" i="4"/>
  <c r="P901" i="4"/>
  <c r="P1114" i="4"/>
  <c r="P774" i="4"/>
  <c r="P1270" i="4"/>
  <c r="P1172" i="4"/>
  <c r="P1109" i="4"/>
  <c r="P1018" i="4"/>
  <c r="P1070" i="4"/>
  <c r="P791" i="4"/>
  <c r="P1032" i="4"/>
  <c r="P888" i="4"/>
  <c r="P986" i="4"/>
  <c r="P1023" i="4"/>
  <c r="P1055" i="4"/>
  <c r="P891" i="4"/>
  <c r="P859" i="4"/>
  <c r="P935" i="4"/>
  <c r="P658" i="4"/>
  <c r="P806" i="4"/>
  <c r="P880" i="4"/>
  <c r="P842" i="4"/>
  <c r="P738" i="4"/>
  <c r="P773" i="4"/>
  <c r="P851" i="4"/>
  <c r="P544" i="4"/>
  <c r="P608" i="4"/>
  <c r="P688" i="4"/>
  <c r="P531" i="4"/>
  <c r="P634" i="4"/>
  <c r="P2793" i="4"/>
  <c r="P2838" i="4"/>
  <c r="P2947" i="4"/>
  <c r="P2450" i="4"/>
  <c r="P2904" i="4"/>
  <c r="P2827" i="4"/>
  <c r="P2896" i="4"/>
  <c r="P2623" i="4"/>
  <c r="P2741" i="4"/>
  <c r="P2935" i="4"/>
  <c r="P2898" i="4"/>
  <c r="P2794" i="4"/>
  <c r="P2393" i="4"/>
  <c r="P2633" i="4"/>
  <c r="P2851" i="4"/>
  <c r="P2840" i="4"/>
  <c r="P2558" i="4"/>
  <c r="P2725" i="4"/>
  <c r="P2973" i="4"/>
  <c r="P2795" i="4"/>
  <c r="P2954" i="4"/>
  <c r="P2619" i="4"/>
  <c r="P2481" i="4"/>
  <c r="P2364" i="4"/>
  <c r="P2399" i="4"/>
  <c r="P2521" i="4"/>
  <c r="P2554" i="4"/>
  <c r="P2668" i="4"/>
  <c r="P2835" i="4"/>
  <c r="P2624" i="4"/>
  <c r="P2492" i="4"/>
  <c r="P2491" i="4"/>
  <c r="P2691" i="4"/>
  <c r="P2395" i="4"/>
  <c r="P2367" i="4"/>
  <c r="P2388" i="4"/>
  <c r="P2686" i="4"/>
  <c r="P2289" i="4"/>
  <c r="P2177" i="4"/>
  <c r="P2197" i="4"/>
  <c r="P2402" i="4"/>
  <c r="P2126" i="4"/>
  <c r="P2376" i="4"/>
  <c r="P2238" i="4"/>
  <c r="P2482" i="4"/>
  <c r="P2152" i="4"/>
  <c r="P2497" i="4"/>
  <c r="P2230" i="4"/>
  <c r="P2123" i="4"/>
  <c r="P1941" i="4"/>
  <c r="P2225" i="4"/>
  <c r="P1139" i="4"/>
  <c r="P2148" i="4"/>
  <c r="P2169" i="4"/>
  <c r="P2379" i="4"/>
  <c r="P2253" i="4"/>
  <c r="P1966" i="4"/>
  <c r="P2328" i="4"/>
  <c r="P1577" i="4"/>
  <c r="P2611" i="4"/>
  <c r="P2513" i="4"/>
  <c r="P2322" i="4"/>
  <c r="P2220" i="4"/>
  <c r="P1784" i="4"/>
  <c r="P1700" i="4"/>
  <c r="P1972" i="4"/>
  <c r="P2083" i="4"/>
  <c r="P1826" i="4"/>
  <c r="P1926" i="4"/>
  <c r="P2092" i="4"/>
  <c r="P2487" i="4"/>
  <c r="P2389" i="4"/>
  <c r="P2291" i="4"/>
  <c r="P2193" i="4"/>
  <c r="P1955" i="4"/>
  <c r="P2063" i="4"/>
  <c r="P1546" i="4"/>
  <c r="P1381" i="4"/>
  <c r="P1679" i="4"/>
  <c r="P1855" i="4"/>
  <c r="P1902" i="4"/>
  <c r="P1569" i="4"/>
  <c r="P1984" i="4"/>
  <c r="P1566" i="4"/>
  <c r="P1647" i="4"/>
  <c r="P1869" i="4"/>
  <c r="P1833" i="4"/>
  <c r="P1835" i="4"/>
  <c r="P1660" i="4"/>
  <c r="P1800" i="4"/>
  <c r="P1539" i="4"/>
  <c r="P1677" i="4"/>
  <c r="P1486" i="4"/>
  <c r="P1795" i="4"/>
  <c r="P1959" i="4"/>
  <c r="P1749" i="4"/>
  <c r="P1607" i="4"/>
  <c r="P1622" i="4"/>
  <c r="P1695" i="4"/>
  <c r="P1423" i="4"/>
  <c r="P1585" i="4"/>
  <c r="P903" i="4"/>
  <c r="P2128" i="4"/>
  <c r="P2030" i="4"/>
  <c r="P1745" i="4"/>
  <c r="P1474" i="4"/>
  <c r="P1510" i="4"/>
  <c r="P1451" i="4"/>
  <c r="P1399" i="4"/>
  <c r="P1276" i="4"/>
  <c r="P1155" i="4"/>
  <c r="P1180" i="4"/>
  <c r="P1148" i="4"/>
  <c r="P1401" i="4"/>
  <c r="P1142" i="4"/>
  <c r="P1049" i="4"/>
  <c r="P1382" i="4"/>
  <c r="P1272" i="4"/>
  <c r="P1166" i="4"/>
  <c r="P1145" i="4"/>
  <c r="P1397" i="4"/>
  <c r="P1037" i="4"/>
  <c r="P1487" i="4"/>
  <c r="P1255" i="4"/>
  <c r="P1223" i="4"/>
  <c r="P990" i="4"/>
  <c r="P1077" i="4"/>
  <c r="P1274" i="4"/>
  <c r="P1176" i="4"/>
  <c r="P1082" i="4"/>
  <c r="P1294" i="4"/>
  <c r="P1196" i="4"/>
  <c r="P1247" i="4"/>
  <c r="P1100" i="4"/>
  <c r="P1361" i="4"/>
  <c r="P1263" i="4"/>
  <c r="P1165" i="4"/>
  <c r="P1102" i="4"/>
  <c r="P1014" i="4"/>
  <c r="P1047" i="4"/>
  <c r="P1064" i="4"/>
  <c r="P1028" i="4"/>
  <c r="P830" i="4"/>
  <c r="P968" i="4"/>
  <c r="P1016" i="4"/>
  <c r="P1048" i="4"/>
  <c r="P797" i="4"/>
  <c r="P1003" i="4"/>
  <c r="P889" i="4"/>
  <c r="P846" i="4"/>
  <c r="P910" i="4"/>
  <c r="P921" i="4"/>
  <c r="P951" i="4"/>
  <c r="P627" i="4"/>
  <c r="P848" i="4"/>
  <c r="P778" i="4"/>
  <c r="P838" i="4"/>
  <c r="P866" i="4"/>
  <c r="P789" i="4"/>
  <c r="P828" i="4"/>
  <c r="P504" i="4"/>
  <c r="P724" i="4"/>
  <c r="P751" i="4"/>
  <c r="P759" i="4"/>
  <c r="P798" i="4"/>
  <c r="P837" i="4"/>
  <c r="P561" i="4"/>
  <c r="P530" i="4"/>
  <c r="P555" i="4"/>
  <c r="P594" i="4"/>
  <c r="P633" i="4"/>
  <c r="P674" i="4"/>
  <c r="P478" i="4"/>
  <c r="P517" i="4"/>
  <c r="P542" i="4"/>
  <c r="P581" i="4"/>
  <c r="P620" i="4"/>
  <c r="P2648" i="4"/>
  <c r="P1906" i="4"/>
  <c r="P1468" i="4"/>
  <c r="P572" i="4"/>
  <c r="P2776" i="4"/>
  <c r="P2515" i="4"/>
  <c r="P2560" i="4"/>
  <c r="P1740" i="4"/>
  <c r="P1752" i="4"/>
  <c r="P2124" i="4"/>
  <c r="P1743" i="4"/>
  <c r="P1666" i="4"/>
  <c r="P1863" i="4"/>
  <c r="P1599" i="4"/>
  <c r="P1527" i="4"/>
  <c r="P1650" i="4"/>
  <c r="P1367" i="4"/>
  <c r="P1773" i="4"/>
  <c r="P1455" i="4"/>
  <c r="P1344" i="4"/>
  <c r="P1396" i="4"/>
  <c r="P1187" i="4"/>
  <c r="P1491" i="4"/>
  <c r="P1108" i="4"/>
  <c r="P1308" i="4"/>
  <c r="P1138" i="4"/>
  <c r="P1116" i="4"/>
  <c r="P1039" i="4"/>
  <c r="P1030" i="4"/>
  <c r="P930" i="4"/>
  <c r="P949" i="4"/>
  <c r="P833" i="4"/>
  <c r="P817" i="4"/>
  <c r="P752" i="4"/>
  <c r="P491" i="4"/>
  <c r="P570" i="4"/>
  <c r="P2729" i="4"/>
  <c r="P2514" i="4"/>
  <c r="P2962" i="4"/>
  <c r="P2906" i="4"/>
  <c r="P2665" i="4"/>
  <c r="P2599" i="4"/>
  <c r="P2455" i="4"/>
  <c r="P2370" i="4"/>
  <c r="P2573" i="4"/>
  <c r="P2116" i="4"/>
  <c r="P2505" i="4"/>
  <c r="P1776" i="4"/>
  <c r="P2401" i="4"/>
  <c r="P2714" i="4"/>
  <c r="P2201" i="4"/>
  <c r="P2413" i="4"/>
  <c r="P2381" i="4"/>
  <c r="P2493" i="4"/>
  <c r="P2545" i="4"/>
  <c r="P2146" i="4"/>
  <c r="P2227" i="4"/>
  <c r="P2160" i="4"/>
  <c r="P1619" i="4"/>
  <c r="P2032" i="4"/>
  <c r="P1653" i="4"/>
  <c r="P2520" i="4"/>
  <c r="P2222" i="4"/>
  <c r="P1712" i="4"/>
  <c r="P1842" i="4"/>
  <c r="P2109" i="4"/>
  <c r="P2396" i="4"/>
  <c r="P2200" i="4"/>
  <c r="P2074" i="4"/>
  <c r="P1659" i="4"/>
  <c r="P1711" i="4"/>
  <c r="P1917" i="4"/>
  <c r="P2001" i="4"/>
  <c r="P1687" i="4"/>
  <c r="P1846" i="4"/>
  <c r="P1675" i="4"/>
  <c r="P1547" i="4"/>
  <c r="P1538" i="4"/>
  <c r="P1395" i="4"/>
  <c r="P1620" i="4"/>
  <c r="P1708" i="4"/>
  <c r="P1598" i="4"/>
  <c r="P2135" i="4"/>
  <c r="P1758" i="4"/>
  <c r="P1520" i="4"/>
  <c r="P1420" i="4"/>
  <c r="P1299" i="4"/>
  <c r="P1227" i="4"/>
  <c r="P1149" i="4"/>
  <c r="P1389" i="4"/>
  <c r="P1404" i="4"/>
  <c r="P1010" i="4"/>
  <c r="P902" i="4"/>
  <c r="P924" i="4"/>
  <c r="P965" i="4"/>
  <c r="P857" i="4"/>
  <c r="P843" i="4"/>
  <c r="P803" i="4"/>
  <c r="P575" i="4"/>
  <c r="P765" i="4"/>
  <c r="P812" i="4"/>
  <c r="P593" i="4"/>
  <c r="P569" i="4"/>
  <c r="P647" i="4"/>
  <c r="P492" i="4"/>
  <c r="P556" i="4"/>
  <c r="P595" i="4"/>
  <c r="P2536" i="4"/>
  <c r="P2913" i="4"/>
  <c r="P2777" i="4"/>
  <c r="P2817" i="4"/>
  <c r="P2931" i="4"/>
  <c r="P2380" i="4"/>
  <c r="P2872" i="4"/>
  <c r="P2915" i="4"/>
  <c r="P2959" i="4"/>
  <c r="P2570" i="4"/>
  <c r="P2972" i="4"/>
  <c r="P2969" i="4"/>
  <c r="P2790" i="4"/>
  <c r="P2744" i="4"/>
  <c r="P2738" i="4"/>
  <c r="P2593" i="4"/>
  <c r="P2849" i="4"/>
  <c r="P2805" i="4"/>
  <c r="P2958" i="4"/>
  <c r="P2707" i="4"/>
  <c r="P2956" i="4"/>
  <c r="P2772" i="4"/>
  <c r="P2937" i="4"/>
  <c r="P2606" i="4"/>
  <c r="P2400" i="4"/>
  <c r="P2774" i="4"/>
  <c r="P2608" i="4"/>
  <c r="P2517" i="4"/>
  <c r="P2535" i="4"/>
  <c r="P2650" i="4"/>
  <c r="P2786" i="4"/>
  <c r="P2581" i="4"/>
  <c r="P2486" i="4"/>
  <c r="P2477" i="4"/>
  <c r="P2680" i="4"/>
  <c r="P2309" i="4"/>
  <c r="P2359" i="4"/>
  <c r="P2385" i="4"/>
  <c r="P2651" i="4"/>
  <c r="P2262" i="4"/>
  <c r="P2168" i="4"/>
  <c r="P2189" i="4"/>
  <c r="P2391" i="4"/>
  <c r="P1987" i="4"/>
  <c r="P2371" i="4"/>
  <c r="P2199" i="4"/>
  <c r="P2447" i="4"/>
  <c r="P2719" i="4"/>
  <c r="P2495" i="4"/>
  <c r="P2205" i="4"/>
  <c r="P2082" i="4"/>
  <c r="P1911" i="4"/>
  <c r="P2223" i="4"/>
  <c r="P2336" i="4"/>
  <c r="P2059" i="4"/>
  <c r="P2138" i="4"/>
  <c r="P2362" i="4"/>
  <c r="P2251" i="4"/>
  <c r="P1946" i="4"/>
  <c r="P2184" i="4"/>
  <c r="P2702" i="4"/>
  <c r="P2604" i="4"/>
  <c r="P2506" i="4"/>
  <c r="P2320" i="4"/>
  <c r="P2218" i="4"/>
  <c r="P2047" i="4"/>
  <c r="P1597" i="4"/>
  <c r="P1961" i="4"/>
  <c r="P2077" i="4"/>
  <c r="P1707" i="4"/>
  <c r="P1883" i="4"/>
  <c r="P2048" i="4"/>
  <c r="P2480" i="4"/>
  <c r="P2382" i="4"/>
  <c r="P2284" i="4"/>
  <c r="P2186" i="4"/>
  <c r="P1936" i="4"/>
  <c r="P2039" i="4"/>
  <c r="P1913" i="4"/>
  <c r="P1943" i="4"/>
  <c r="P1631" i="4"/>
  <c r="P1844" i="4"/>
  <c r="P1897" i="4"/>
  <c r="P1349" i="4"/>
  <c r="P1969" i="4"/>
  <c r="P1551" i="4"/>
  <c r="P1614" i="4"/>
  <c r="P1865" i="4"/>
  <c r="P1818" i="4"/>
  <c r="P1820" i="4"/>
  <c r="P1657" i="4"/>
  <c r="P1787" i="4"/>
  <c r="P1488" i="4"/>
  <c r="P1662" i="4"/>
  <c r="P1462" i="4"/>
  <c r="P1782" i="4"/>
  <c r="P1937" i="4"/>
  <c r="P1744" i="4"/>
  <c r="P1592" i="4"/>
  <c r="P1609" i="4"/>
  <c r="P1680" i="4"/>
  <c r="P1310" i="4"/>
  <c r="P1571" i="4"/>
  <c r="P1582" i="4"/>
  <c r="P2121" i="4"/>
  <c r="P2023" i="4"/>
  <c r="P1730" i="4"/>
  <c r="P1454" i="4"/>
  <c r="P1480" i="4"/>
  <c r="P1441" i="4"/>
  <c r="P1391" i="4"/>
  <c r="P1579" i="4"/>
  <c r="P1056" i="4"/>
  <c r="P1560" i="4"/>
  <c r="P1359" i="4"/>
  <c r="P1394" i="4"/>
  <c r="P1115" i="4"/>
  <c r="P944" i="4"/>
  <c r="P1375" i="4"/>
  <c r="P1261" i="4"/>
  <c r="P1128" i="4"/>
  <c r="P1136" i="4"/>
  <c r="P1390" i="4"/>
  <c r="P1513" i="4"/>
  <c r="P1485" i="4"/>
  <c r="P1213" i="4"/>
  <c r="P1216" i="4"/>
  <c r="P979" i="4"/>
  <c r="P1051" i="4"/>
  <c r="P1267" i="4"/>
  <c r="P1169" i="4"/>
  <c r="P1057" i="4"/>
  <c r="P1287" i="4"/>
  <c r="P1189" i="4"/>
  <c r="P1240" i="4"/>
  <c r="P1079" i="4"/>
  <c r="P1354" i="4"/>
  <c r="P1256" i="4"/>
  <c r="P1160" i="4"/>
  <c r="P1095" i="4"/>
  <c r="P980" i="4"/>
  <c r="P973" i="4"/>
  <c r="P1061" i="4"/>
  <c r="P991" i="4"/>
  <c r="P762" i="4"/>
  <c r="P918" i="4"/>
  <c r="P1009" i="4"/>
  <c r="P1041" i="4"/>
  <c r="P746" i="4"/>
  <c r="P996" i="4"/>
  <c r="P832" i="4"/>
  <c r="P810" i="4"/>
  <c r="P896" i="4"/>
  <c r="P907" i="4"/>
  <c r="P937" i="4"/>
  <c r="P596" i="4"/>
  <c r="P834" i="4"/>
  <c r="P750" i="4"/>
  <c r="P811" i="4"/>
  <c r="P860" i="4"/>
  <c r="P775" i="4"/>
  <c r="P814" i="4"/>
  <c r="P574" i="4"/>
  <c r="P710" i="4"/>
  <c r="P737" i="4"/>
  <c r="P745" i="4"/>
  <c r="P784" i="4"/>
  <c r="P823" i="4"/>
  <c r="P490" i="4"/>
  <c r="P516" i="4"/>
  <c r="P541" i="4"/>
  <c r="P580" i="4"/>
  <c r="P619" i="4"/>
  <c r="P660" i="4"/>
  <c r="P699" i="4"/>
  <c r="P503" i="4"/>
  <c r="P528" i="4"/>
  <c r="P567" i="4"/>
  <c r="P606" i="4"/>
  <c r="P2967" i="4"/>
  <c r="P2723" i="4"/>
  <c r="P2421" i="4"/>
  <c r="P2437" i="4"/>
  <c r="P2408" i="4"/>
  <c r="P1772" i="4"/>
  <c r="P2534" i="4"/>
  <c r="P2017" i="4"/>
  <c r="P1718" i="4"/>
  <c r="P1797" i="4"/>
  <c r="P2051" i="4"/>
  <c r="P1201" i="4"/>
  <c r="P1493" i="4"/>
  <c r="P1315" i="4"/>
  <c r="P1026" i="4"/>
  <c r="P915" i="4"/>
  <c r="P864" i="4"/>
  <c r="P766" i="4"/>
  <c r="P636" i="4"/>
  <c r="P2876" i="4"/>
  <c r="P2855" i="4"/>
  <c r="P2553" i="4"/>
  <c r="P2716" i="4"/>
  <c r="P2241" i="4"/>
  <c r="P2054" i="4"/>
  <c r="P2403" i="4"/>
  <c r="P2245" i="4"/>
  <c r="P2829" i="4"/>
  <c r="P2478" i="4"/>
  <c r="P2640" i="4"/>
  <c r="P1827" i="4"/>
  <c r="P2036" i="4"/>
  <c r="P2179" i="4"/>
  <c r="P1949" i="4"/>
  <c r="P1778" i="4"/>
  <c r="P1768" i="4"/>
  <c r="P1922" i="4"/>
  <c r="P1739" i="4"/>
  <c r="P1581" i="4"/>
  <c r="P1594" i="4"/>
  <c r="P1556" i="4"/>
  <c r="P2114" i="4"/>
  <c r="P1437" i="4"/>
  <c r="P1561" i="4"/>
  <c r="P735" i="4"/>
  <c r="P1555" i="4"/>
  <c r="P1303" i="4"/>
  <c r="P1387" i="4"/>
  <c r="P1080" i="4"/>
  <c r="P1466" i="4"/>
  <c r="P1368" i="4"/>
  <c r="P1099" i="4"/>
  <c r="P1110" i="4"/>
  <c r="P1085" i="4"/>
  <c r="P1383" i="4"/>
  <c r="P1511" i="4"/>
  <c r="P1483" i="4"/>
  <c r="P1208" i="4"/>
  <c r="P1209" i="4"/>
  <c r="P960" i="4"/>
  <c r="P957" i="4"/>
  <c r="P1260" i="4"/>
  <c r="P1140" i="4"/>
  <c r="P1050" i="4"/>
  <c r="P1280" i="4"/>
  <c r="P1182" i="4"/>
  <c r="P1233" i="4"/>
  <c r="P1141" i="4"/>
  <c r="P1347" i="4"/>
  <c r="P1249" i="4"/>
  <c r="P1154" i="4"/>
  <c r="P1088" i="4"/>
  <c r="P916" i="4"/>
  <c r="P905" i="4"/>
  <c r="P1058" i="4"/>
  <c r="P982" i="4"/>
  <c r="P672" i="4"/>
  <c r="P760" i="4"/>
  <c r="P1002" i="4"/>
  <c r="P1034" i="4"/>
  <c r="P732" i="4"/>
  <c r="P989" i="4"/>
  <c r="P819" i="4"/>
  <c r="P782" i="4"/>
  <c r="P882" i="4"/>
  <c r="P893" i="4"/>
  <c r="P923" i="4"/>
  <c r="P487" i="4"/>
  <c r="P824" i="4"/>
  <c r="P722" i="4"/>
  <c r="P783" i="4"/>
  <c r="P805" i="4"/>
  <c r="P761" i="4"/>
  <c r="P800" i="4"/>
  <c r="P543" i="4"/>
  <c r="P644" i="4"/>
  <c r="P723" i="4"/>
  <c r="P731" i="4"/>
  <c r="P770" i="4"/>
  <c r="P809" i="4"/>
  <c r="P698" i="4"/>
  <c r="P502" i="4"/>
  <c r="P527" i="4"/>
  <c r="P566" i="4"/>
  <c r="P605" i="4"/>
  <c r="P646" i="4"/>
  <c r="P685" i="4"/>
  <c r="P489" i="4"/>
  <c r="P514" i="4"/>
  <c r="P553" i="4"/>
  <c r="P592" i="4"/>
  <c r="P2968" i="4"/>
  <c r="P2964" i="4"/>
  <c r="P2822" i="4"/>
  <c r="P2021" i="4"/>
  <c r="P2243" i="4"/>
  <c r="P1927" i="4"/>
  <c r="P2632" i="4"/>
  <c r="P2312" i="4"/>
  <c r="P2033" i="4"/>
  <c r="P1544" i="4"/>
  <c r="P2149" i="4"/>
  <c r="P1005" i="4"/>
  <c r="P1244" i="4"/>
  <c r="P1284" i="4"/>
  <c r="P1011" i="4"/>
  <c r="P963" i="4"/>
  <c r="P505" i="4"/>
  <c r="P479" i="4"/>
  <c r="P2976" i="4"/>
  <c r="P2975" i="4"/>
  <c r="P2655" i="4"/>
  <c r="P2247" i="4"/>
  <c r="P769" i="4"/>
  <c r="P1716" i="4"/>
  <c r="P2852" i="4"/>
  <c r="P2678" i="4"/>
  <c r="P2728" i="4"/>
  <c r="P2436" i="4"/>
  <c r="P2237" i="4"/>
  <c r="P2484" i="4"/>
  <c r="P2212" i="4"/>
  <c r="P1945" i="4"/>
  <c r="P2473" i="4"/>
  <c r="P1617" i="4"/>
  <c r="P1805" i="4"/>
  <c r="P1717" i="4"/>
  <c r="P2192" i="4"/>
  <c r="P2731" i="4"/>
  <c r="P2755" i="4"/>
  <c r="P2414" i="4"/>
  <c r="P2502" i="4"/>
  <c r="P2185" i="4"/>
  <c r="P2025" i="4"/>
  <c r="P1905" i="4"/>
  <c r="P1792" i="4"/>
  <c r="P1652" i="4"/>
  <c r="P1283" i="4"/>
  <c r="P1376" i="4"/>
  <c r="P1103" i="4"/>
  <c r="P1083" i="4"/>
  <c r="P995" i="4"/>
  <c r="P715" i="4"/>
  <c r="P909" i="4"/>
  <c r="P557" i="4"/>
  <c r="P755" i="4"/>
  <c r="P777" i="4"/>
  <c r="P747" i="4"/>
  <c r="P786" i="4"/>
  <c r="P512" i="4"/>
  <c r="P613" i="4"/>
  <c r="P709" i="4"/>
  <c r="P717" i="4"/>
  <c r="P795" i="4"/>
  <c r="P488" i="4"/>
  <c r="P632" i="4"/>
  <c r="P500" i="4"/>
  <c r="P539" i="4"/>
  <c r="P578" i="4"/>
  <c r="P2897" i="4"/>
  <c r="P2588" i="4"/>
  <c r="P2825" i="4"/>
  <c r="P2567" i="4"/>
  <c r="P2701" i="4"/>
  <c r="P2718" i="4"/>
  <c r="P2331" i="4"/>
  <c r="P2060" i="4"/>
  <c r="P2095" i="4"/>
  <c r="P2358" i="4"/>
  <c r="P2410" i="4"/>
  <c r="P1726" i="4"/>
  <c r="P1698" i="4"/>
  <c r="P1843" i="4"/>
  <c r="P1648" i="4"/>
  <c r="P1953" i="4"/>
  <c r="P1374" i="4"/>
  <c r="P1192" i="4"/>
  <c r="P1129" i="4"/>
  <c r="P1217" i="4"/>
  <c r="P1090" i="4"/>
  <c r="P1024" i="4"/>
  <c r="P852" i="4"/>
  <c r="P840" i="4"/>
  <c r="P623" i="4"/>
  <c r="P2612" i="4"/>
  <c r="P2927" i="4"/>
  <c r="P2683" i="4"/>
  <c r="P2682" i="4"/>
  <c r="P1986" i="4"/>
  <c r="P1964" i="4"/>
  <c r="P1994" i="4"/>
  <c r="P2341" i="4"/>
  <c r="P1887" i="4"/>
  <c r="P2910" i="4"/>
  <c r="P2297" i="4"/>
  <c r="P2735" i="4"/>
  <c r="P2941" i="4"/>
  <c r="P2578" i="4"/>
  <c r="P2848" i="4"/>
  <c r="P2351" i="4"/>
  <c r="P2143" i="4"/>
  <c r="P2427" i="4"/>
  <c r="P2198" i="4"/>
  <c r="P2695" i="4"/>
  <c r="P2216" i="4"/>
  <c r="P1872" i="4"/>
  <c r="P2019" i="4"/>
  <c r="P1882" i="4"/>
  <c r="P1854" i="4"/>
  <c r="P1632" i="4"/>
  <c r="P1435" i="4"/>
  <c r="P2807" i="4"/>
  <c r="P2843" i="4"/>
  <c r="P2961" i="4"/>
  <c r="P2652" i="4"/>
  <c r="P2153" i="4"/>
  <c r="P2627" i="4"/>
  <c r="P2346" i="4"/>
  <c r="P2219" i="4"/>
  <c r="P2294" i="4"/>
  <c r="P1999" i="4"/>
  <c r="P2102" i="4"/>
  <c r="P2688" i="4"/>
  <c r="P2175" i="4"/>
  <c r="P2145" i="4"/>
  <c r="P2270" i="4"/>
  <c r="P1923" i="4"/>
  <c r="P1746" i="4"/>
  <c r="P1610" i="4"/>
  <c r="P1761" i="4"/>
  <c r="P1533" i="4"/>
  <c r="P1543" i="4"/>
  <c r="P1407" i="4"/>
  <c r="P1531" i="4"/>
  <c r="P1331" i="4"/>
  <c r="P1509" i="4"/>
  <c r="P858" i="4"/>
  <c r="P1175" i="4"/>
  <c r="P1340" i="4"/>
  <c r="P884" i="4"/>
  <c r="P713" i="4"/>
  <c r="P987" i="4"/>
  <c r="P879" i="4"/>
  <c r="P796" i="4"/>
  <c r="P684" i="4"/>
  <c r="P2523" i="4"/>
  <c r="P2104" i="4"/>
  <c r="P2246" i="4"/>
  <c r="P2692" i="4"/>
  <c r="P1947" i="4"/>
  <c r="P2490" i="4"/>
  <c r="P2471" i="4"/>
  <c r="P1931" i="4"/>
  <c r="P2459" i="4"/>
  <c r="P1847" i="4"/>
  <c r="P1870" i="4"/>
  <c r="P1781" i="4"/>
  <c r="P1858" i="4"/>
  <c r="P1894" i="4"/>
  <c r="P1521" i="4"/>
  <c r="P1400" i="4"/>
  <c r="P1265" i="4"/>
  <c r="P1222" i="4"/>
  <c r="P1360" i="4"/>
  <c r="P1106" i="4"/>
  <c r="P1246" i="4"/>
  <c r="P1168" i="4"/>
  <c r="P1126" i="4"/>
  <c r="P1078" i="4"/>
  <c r="P641" i="4"/>
  <c r="P1086" i="4"/>
  <c r="P1020" i="4"/>
  <c r="P947" i="4"/>
  <c r="P498" i="4"/>
  <c r="P841" i="4"/>
  <c r="P865" i="4"/>
  <c r="P962" i="4"/>
  <c r="P768" i="4"/>
  <c r="P967" i="4"/>
  <c r="P727" i="4"/>
  <c r="P749" i="4"/>
  <c r="P733" i="4"/>
  <c r="P772" i="4"/>
  <c r="P481" i="4"/>
  <c r="P582" i="4"/>
  <c r="P781" i="4"/>
  <c r="P499" i="4"/>
  <c r="P538" i="4"/>
  <c r="P577" i="4"/>
  <c r="P618" i="4"/>
  <c r="P657" i="4"/>
  <c r="P682" i="4"/>
  <c r="P486" i="4"/>
  <c r="P525" i="4"/>
  <c r="P564" i="4"/>
  <c r="P2862" i="4"/>
  <c r="P2823" i="4"/>
  <c r="P2734" i="4"/>
  <c r="P2423" i="4"/>
  <c r="P2244" i="4"/>
  <c r="P2577" i="4"/>
  <c r="P1925" i="4"/>
  <c r="P2226" i="4"/>
  <c r="P2103" i="4"/>
  <c r="P1709" i="4"/>
  <c r="P1719" i="4"/>
  <c r="P1736" i="4"/>
  <c r="P1506" i="4"/>
  <c r="P1220" i="4"/>
  <c r="P1197" i="4"/>
  <c r="P1186" i="4"/>
  <c r="P526" i="4"/>
  <c r="P757" i="4"/>
  <c r="P793" i="4"/>
  <c r="P559" i="4"/>
  <c r="P2901" i="4"/>
  <c r="P2811" i="4"/>
  <c r="P2708" i="4"/>
  <c r="P2462" i="4"/>
  <c r="P2547" i="4"/>
  <c r="P1822" i="4"/>
  <c r="P2207" i="4"/>
  <c r="P2887" i="4"/>
  <c r="P2920" i="4"/>
  <c r="P2770" i="4"/>
  <c r="P2757" i="4"/>
  <c r="P2446" i="4"/>
  <c r="P2386" i="4"/>
  <c r="P2712" i="4"/>
  <c r="P2024" i="4"/>
  <c r="P2499" i="4"/>
  <c r="P2026" i="4"/>
  <c r="P1898" i="4"/>
  <c r="P1535" i="4"/>
  <c r="P1243" i="4"/>
  <c r="P1562" i="4"/>
  <c r="O11" i="3"/>
  <c r="O41" i="3"/>
  <c r="O44" i="3" s="1"/>
  <c r="P46" i="3" s="1"/>
  <c r="P2930" i="4"/>
  <c r="P2522" i="4"/>
  <c r="P2939" i="4"/>
  <c r="P2571" i="4"/>
  <c r="P2634" i="4"/>
  <c r="P2075" i="4"/>
  <c r="P2460" i="4"/>
  <c r="P2187" i="4"/>
  <c r="P2488" i="4"/>
  <c r="P2055" i="4"/>
  <c r="P2368" i="4"/>
  <c r="P1072" i="4"/>
  <c r="P1850" i="4"/>
  <c r="P1629" i="4"/>
  <c r="P1734" i="4"/>
  <c r="P2107" i="4"/>
  <c r="P1550" i="4"/>
  <c r="P1059" i="4"/>
  <c r="P1202" i="4"/>
  <c r="P1273" i="4"/>
  <c r="P799" i="4"/>
  <c r="P756" i="4"/>
  <c r="P2687" i="4"/>
  <c r="P2151" i="4"/>
  <c r="P2020" i="4"/>
  <c r="P2361" i="4"/>
  <c r="P1878" i="4"/>
  <c r="P1889" i="4"/>
  <c r="P1593" i="4"/>
  <c r="P1729" i="4"/>
  <c r="P1490" i="4"/>
  <c r="P1356" i="4"/>
  <c r="P895" i="4"/>
  <c r="P2203" i="4"/>
  <c r="P2566" i="4"/>
  <c r="P2132" i="4"/>
  <c r="P1526" i="4"/>
  <c r="P523" i="4"/>
  <c r="P2696" i="4"/>
  <c r="P2229" i="4"/>
  <c r="P2637" i="4"/>
  <c r="P2173" i="4"/>
  <c r="P1667" i="4"/>
  <c r="P2889" i="4"/>
  <c r="P2472" i="4"/>
  <c r="P2330" i="4"/>
  <c r="P1877" i="4"/>
  <c r="P1380" i="4"/>
  <c r="P513" i="4"/>
  <c r="P2929" i="4"/>
  <c r="P2727" i="4"/>
  <c r="P2924" i="4"/>
  <c r="P2070" i="4"/>
  <c r="P2574" i="4"/>
  <c r="P1977" i="4"/>
  <c r="P2164" i="4"/>
  <c r="P1829" i="4"/>
  <c r="P1524" i="4"/>
  <c r="P1339" i="4"/>
  <c r="P705" i="4"/>
  <c r="P2879" i="4"/>
  <c r="P2533" i="4"/>
  <c r="P2661" i="4"/>
  <c r="P2751" i="4"/>
  <c r="P2412" i="4"/>
  <c r="P2150" i="4"/>
  <c r="P2675" i="4"/>
  <c r="P1933" i="4"/>
  <c r="P2456" i="4"/>
  <c r="P2113" i="4"/>
  <c r="P1814" i="4"/>
  <c r="P1673" i="4"/>
  <c r="P1073" i="4"/>
  <c r="P2859" i="4"/>
  <c r="P2700" i="4"/>
  <c r="P2685" i="4"/>
  <c r="P2630" i="4"/>
  <c r="P2870" i="4"/>
  <c r="P2899" i="4"/>
  <c r="P2195" i="4"/>
  <c r="P2936" i="4"/>
  <c r="P2866" i="4"/>
  <c r="P2944" i="4"/>
  <c r="P2213" i="4"/>
  <c r="P2798" i="4"/>
  <c r="P2971" i="4"/>
  <c r="P2916" i="4"/>
  <c r="P2610" i="4"/>
  <c r="P2934" i="4"/>
  <c r="P2740" i="4"/>
  <c r="P2622" i="4"/>
  <c r="P2844" i="4"/>
  <c r="P2510" i="4"/>
  <c r="P2892" i="4"/>
  <c r="P2679" i="4"/>
  <c r="P2813" i="4"/>
  <c r="P2342" i="4"/>
  <c r="P2556" i="4"/>
  <c r="P2749" i="4"/>
  <c r="P2540" i="4"/>
  <c r="P2771" i="4"/>
  <c r="P2864" i="4"/>
  <c r="P2551" i="4"/>
  <c r="P2799" i="4"/>
  <c r="P2372" i="4"/>
  <c r="P2369" i="4"/>
  <c r="P2337" i="4"/>
  <c r="P2592" i="4"/>
  <c r="P2511" i="4"/>
  <c r="P2166" i="4"/>
  <c r="P2756" i="4"/>
  <c r="P2552" i="4"/>
  <c r="P2136" i="4"/>
  <c r="P1965" i="4"/>
  <c r="P2317" i="4"/>
  <c r="P2335" i="4"/>
  <c r="P2496" i="4"/>
  <c r="P2180" i="4"/>
  <c r="P2645" i="4"/>
  <c r="P2344" i="4"/>
  <c r="P2658" i="4"/>
  <c r="P2418" i="4"/>
  <c r="P2053" i="4"/>
  <c r="P1895" i="4"/>
  <c r="P2278" i="4"/>
  <c r="P2073" i="4"/>
  <c r="P2112" i="4"/>
  <c r="P1910" i="4"/>
  <c r="P2041" i="4"/>
  <c r="P2306" i="4"/>
  <c r="P2204" i="4"/>
  <c r="P2458" i="4"/>
  <c r="P2080" i="4"/>
  <c r="P2667" i="4"/>
  <c r="P2569" i="4"/>
  <c r="P2439" i="4"/>
  <c r="P2273" i="4"/>
  <c r="P2111" i="4"/>
  <c r="P1970" i="4"/>
  <c r="P2108" i="4"/>
  <c r="P1880" i="4"/>
  <c r="P1989" i="4"/>
  <c r="P2096" i="4"/>
  <c r="P1663" i="4"/>
  <c r="P1950" i="4"/>
  <c r="P2445" i="4"/>
  <c r="P2347" i="4"/>
  <c r="P2249" i="4"/>
  <c r="P2139" i="4"/>
  <c r="P1731" i="4"/>
  <c r="P1939" i="4"/>
  <c r="P1834" i="4"/>
  <c r="P1888" i="4"/>
  <c r="P1694" i="4"/>
  <c r="P1755" i="4"/>
  <c r="P1806" i="4"/>
  <c r="P1672" i="4"/>
  <c r="P1813" i="4"/>
  <c r="P1770" i="4"/>
  <c r="P2029" i="4"/>
  <c r="P1713" i="4"/>
  <c r="P1630" i="4"/>
  <c r="P1760" i="4"/>
  <c r="P1542" i="4"/>
  <c r="P1750" i="4"/>
  <c r="P1830" i="4"/>
  <c r="P1530" i="4"/>
  <c r="P1907" i="4"/>
  <c r="P1658" i="4"/>
  <c r="P1866" i="4"/>
  <c r="P1638" i="4"/>
  <c r="P1372" i="4"/>
  <c r="P1537" i="4"/>
  <c r="P1611" i="4"/>
  <c r="P1697" i="4"/>
  <c r="P1552" i="4"/>
  <c r="P1470" i="4"/>
  <c r="P2086" i="4"/>
  <c r="P1988" i="4"/>
  <c r="P1661" i="4"/>
  <c r="P1386" i="4"/>
  <c r="P1342" i="4"/>
  <c r="P1406" i="4"/>
  <c r="P1559" i="4"/>
  <c r="P1409" i="4"/>
  <c r="P1135" i="4"/>
  <c r="P1444" i="4"/>
  <c r="P1457" i="4"/>
  <c r="P1341" i="4"/>
  <c r="P1346" i="4"/>
  <c r="P1438" i="4"/>
  <c r="P1258" i="4"/>
  <c r="P1350" i="4"/>
  <c r="P1293" i="4"/>
  <c r="P1453" i="4"/>
  <c r="P1357" i="4"/>
  <c r="P1503" i="4"/>
  <c r="P1475" i="4"/>
  <c r="P1069" i="4"/>
  <c r="P1181" i="4"/>
  <c r="P565" i="4"/>
  <c r="P1330" i="4"/>
  <c r="P1232" i="4"/>
  <c r="P977" i="4"/>
  <c r="P691" i="4"/>
  <c r="P1252" i="4"/>
  <c r="P1101" i="4"/>
  <c r="P1205" i="4"/>
  <c r="P1067" i="4"/>
  <c r="P1319" i="4"/>
  <c r="P1221" i="4"/>
  <c r="P1158" i="4"/>
  <c r="P985" i="4"/>
  <c r="P1125" i="4"/>
  <c r="P1087" i="4"/>
  <c r="P1004" i="4"/>
  <c r="P718" i="4"/>
  <c r="P1076" i="4"/>
  <c r="P887" i="4"/>
  <c r="P956" i="4"/>
  <c r="P1006" i="4"/>
  <c r="P771" i="4"/>
  <c r="P876" i="4"/>
  <c r="P955" i="4"/>
  <c r="P666" i="4"/>
  <c r="P776" i="4"/>
  <c r="P792" i="4"/>
  <c r="P867" i="4"/>
  <c r="P934" i="4"/>
  <c r="P712" i="4"/>
  <c r="P939" i="4"/>
  <c r="P978" i="4"/>
  <c r="P683" i="4"/>
  <c r="P701" i="4"/>
  <c r="P744" i="4"/>
  <c r="P836" i="4"/>
  <c r="P519" i="4"/>
  <c r="P602" i="4"/>
  <c r="P617" i="4"/>
  <c r="P714" i="4"/>
  <c r="P753" i="4"/>
  <c r="P642" i="4"/>
  <c r="P667" i="4"/>
  <c r="P706" i="4"/>
  <c r="P510" i="4"/>
  <c r="P549" i="4"/>
  <c r="P590" i="4"/>
  <c r="P629" i="4"/>
  <c r="P654" i="4"/>
  <c r="P693" i="4"/>
  <c r="P497" i="4"/>
  <c r="P536" i="4"/>
  <c r="P2796" i="4"/>
  <c r="P2759" i="4"/>
  <c r="P2580" i="4"/>
  <c r="P2258" i="4"/>
  <c r="P2283" i="4"/>
  <c r="P2259" i="4"/>
  <c r="P2027" i="4"/>
  <c r="P1788" i="4"/>
  <c r="P1934" i="4"/>
  <c r="P1625" i="4"/>
  <c r="P1541" i="4"/>
  <c r="P1384" i="4"/>
  <c r="P1278" i="4"/>
  <c r="P1120" i="4"/>
  <c r="P1123" i="4"/>
  <c r="P610" i="4"/>
  <c r="P663" i="4"/>
  <c r="P638" i="4"/>
  <c r="P584" i="4"/>
  <c r="P2832" i="4"/>
  <c r="P2529" i="4"/>
  <c r="P2384" i="4"/>
  <c r="P2374" i="4"/>
  <c r="P2280" i="4"/>
  <c r="P2360" i="4"/>
  <c r="P2006" i="4"/>
  <c r="P2765" i="4"/>
  <c r="P2951" i="4"/>
  <c r="P2697" i="4"/>
  <c r="P2605" i="4"/>
  <c r="P2539" i="4"/>
  <c r="P2504" i="4"/>
  <c r="P2194" i="4"/>
  <c r="P2345" i="4"/>
  <c r="P1576" i="4"/>
  <c r="P2375" i="4"/>
  <c r="P1840" i="4"/>
  <c r="P1643" i="4"/>
  <c r="P1311" i="4"/>
  <c r="P1956" i="4"/>
  <c r="P2699" i="4"/>
  <c r="P2713" i="4"/>
  <c r="P2264" i="4"/>
  <c r="P2307" i="4"/>
  <c r="P2355" i="4"/>
  <c r="P2416" i="4"/>
  <c r="P1668" i="4"/>
  <c r="P2162" i="4"/>
  <c r="P2157" i="4"/>
  <c r="P2466" i="4"/>
  <c r="P2008" i="4"/>
  <c r="P2078" i="4"/>
  <c r="P1873" i="4"/>
  <c r="P1578" i="4"/>
  <c r="P1702" i="4"/>
  <c r="P1290" i="4"/>
  <c r="P743" i="4"/>
  <c r="P914" i="4"/>
  <c r="P1134" i="4"/>
  <c r="P1046" i="4"/>
  <c r="P868" i="4"/>
  <c r="P696" i="4"/>
  <c r="P2752" i="4"/>
  <c r="P2914" i="4"/>
  <c r="P2940" i="4"/>
  <c r="P2644" i="4"/>
  <c r="P2457" i="4"/>
  <c r="P2753" i="4"/>
  <c r="P2831" i="4"/>
  <c r="P2614" i="4"/>
  <c r="P2178" i="4"/>
  <c r="P2500" i="4"/>
  <c r="P2129" i="4"/>
  <c r="P2084" i="4"/>
  <c r="P2583" i="4"/>
  <c r="P2130" i="4"/>
  <c r="P2263" i="4"/>
  <c r="P1908" i="4"/>
  <c r="P1348" i="4"/>
  <c r="P1764" i="4"/>
  <c r="P1721" i="4"/>
  <c r="P2002" i="4"/>
  <c r="P1572" i="4"/>
  <c r="P1452" i="4"/>
  <c r="P1479" i="4"/>
  <c r="P1036" i="4"/>
  <c r="P1235" i="4"/>
  <c r="P988" i="4"/>
  <c r="P742" i="4"/>
  <c r="P2828" i="4"/>
  <c r="P2957" i="4"/>
  <c r="P2919" i="4"/>
  <c r="P2907" i="4"/>
  <c r="P2406" i="4"/>
  <c r="P2308" i="4"/>
  <c r="P2769" i="4"/>
  <c r="P2141" i="4"/>
  <c r="P1371" i="4"/>
  <c r="P655" i="4"/>
  <c r="P2865" i="4"/>
  <c r="P2094" i="4"/>
  <c r="P2115" i="4"/>
  <c r="P2366" i="4"/>
  <c r="P1804" i="4"/>
  <c r="P1286" i="4"/>
  <c r="P2830" i="4"/>
  <c r="P2433" i="4"/>
  <c r="P1765" i="4"/>
  <c r="P1942" i="4"/>
  <c r="P1459" i="4"/>
  <c r="P552" i="4"/>
  <c r="P2965" i="4"/>
  <c r="P2966" i="4"/>
  <c r="P2598" i="4"/>
  <c r="P1522" i="4"/>
  <c r="P2140" i="4"/>
  <c r="P1737" i="4"/>
  <c r="P1725" i="4"/>
  <c r="P1369" i="4"/>
  <c r="P680" i="4"/>
  <c r="P2747" i="4"/>
  <c r="P2960" i="4"/>
  <c r="P2773" i="4"/>
  <c r="P2357" i="4"/>
  <c r="P2816" i="4"/>
  <c r="P2252" i="4"/>
  <c r="P2498" i="4"/>
  <c r="P1161" i="4"/>
  <c r="P2576" i="4"/>
  <c r="P1962" i="4"/>
  <c r="P1862" i="4"/>
  <c r="P1565" i="4"/>
  <c r="P1724" i="4"/>
  <c r="P1516" i="4"/>
  <c r="P1461" i="4"/>
  <c r="P1477" i="4"/>
  <c r="P969" i="4"/>
  <c r="P707" i="4"/>
  <c r="P2724" i="4"/>
  <c r="P2869" i="4"/>
  <c r="P2762" i="4"/>
  <c r="P2615" i="4"/>
  <c r="P2332" i="4"/>
  <c r="P2857" i="4"/>
  <c r="P2568" i="4"/>
  <c r="P2097" i="4"/>
  <c r="P2628" i="4"/>
  <c r="P2276" i="4"/>
  <c r="P2304" i="4"/>
  <c r="P2422" i="4"/>
  <c r="P1867" i="4"/>
  <c r="P2340" i="4"/>
  <c r="P1785" i="4"/>
  <c r="P1601" i="4"/>
  <c r="P1681" i="4"/>
  <c r="P1722" i="4"/>
  <c r="P1463" i="4"/>
  <c r="P1853" i="4"/>
  <c r="P1682" i="4"/>
  <c r="P1981" i="4"/>
  <c r="P1378" i="4"/>
  <c r="P1324" i="4"/>
  <c r="P1352" i="4"/>
  <c r="P1174" i="4"/>
  <c r="P1245" i="4"/>
  <c r="P1151" i="4"/>
  <c r="P1112" i="4"/>
  <c r="P870" i="4"/>
  <c r="P764" i="4"/>
  <c r="P630" i="4"/>
  <c r="P679" i="4"/>
  <c r="P2861" i="4"/>
  <c r="P2785" i="4"/>
  <c r="P2468" i="4"/>
  <c r="P2315" i="4"/>
  <c r="P2182" i="4"/>
  <c r="P2040" i="4"/>
  <c r="P1852" i="4"/>
  <c r="P2068" i="4"/>
  <c r="P1606" i="4"/>
  <c r="P1896" i="4"/>
  <c r="P2333" i="4"/>
  <c r="P2235" i="4"/>
  <c r="P1482" i="4"/>
  <c r="P1891" i="4"/>
  <c r="P1748" i="4"/>
  <c r="P1860" i="4"/>
  <c r="P1603" i="4"/>
  <c r="P1715" i="4"/>
  <c r="P1779" i="4"/>
  <c r="P1587" i="4"/>
  <c r="P1798" i="4"/>
  <c r="P1762" i="4"/>
  <c r="P1997" i="4"/>
  <c r="P1676" i="4"/>
  <c r="P1534" i="4"/>
  <c r="P1738" i="4"/>
  <c r="P1025" i="4"/>
  <c r="P1671" i="4"/>
  <c r="P1802" i="4"/>
  <c r="P1448" i="4"/>
  <c r="P1879" i="4"/>
  <c r="P1608" i="4"/>
  <c r="P1838" i="4"/>
  <c r="P1588" i="4"/>
  <c r="P1706" i="4"/>
  <c r="P1433" i="4"/>
  <c r="P1583" i="4"/>
  <c r="P1669" i="4"/>
  <c r="P1532" i="4"/>
  <c r="P1427" i="4"/>
  <c r="P2072" i="4"/>
  <c r="P1974" i="4"/>
  <c r="P1633" i="4"/>
  <c r="P1314" i="4"/>
  <c r="P875" i="4"/>
  <c r="P1573" i="4"/>
  <c r="P1512" i="4"/>
  <c r="P1353" i="4"/>
  <c r="P1426" i="4"/>
  <c r="P1416" i="4"/>
  <c r="P1443" i="4"/>
  <c r="P1328" i="4"/>
  <c r="P1313" i="4"/>
  <c r="P1424" i="4"/>
  <c r="P1113" i="4"/>
  <c r="P1304" i="4"/>
  <c r="P1271" i="4"/>
  <c r="P1439" i="4"/>
  <c r="P1325" i="4"/>
  <c r="P1499" i="4"/>
  <c r="P1471" i="4"/>
  <c r="P993" i="4"/>
  <c r="P1167" i="4"/>
  <c r="P1153" i="4"/>
  <c r="P1316" i="4"/>
  <c r="P1218" i="4"/>
  <c r="P1156" i="4"/>
  <c r="P1336" i="4"/>
  <c r="P1238" i="4"/>
  <c r="P1068" i="4"/>
  <c r="P1191" i="4"/>
  <c r="P1053" i="4"/>
  <c r="P1305" i="4"/>
  <c r="P1207" i="4"/>
  <c r="P1144" i="4"/>
  <c r="P734" i="4"/>
  <c r="P1111" i="4"/>
  <c r="P983" i="4"/>
  <c r="P931" i="4"/>
  <c r="P1105" i="4"/>
  <c r="P1066" i="4"/>
  <c r="P829" i="4"/>
  <c r="P802" i="4"/>
  <c r="P992" i="4"/>
  <c r="P1045" i="4"/>
  <c r="P863" i="4"/>
  <c r="P927" i="4"/>
  <c r="P603" i="4"/>
  <c r="P720" i="4"/>
  <c r="P736" i="4"/>
  <c r="P839" i="4"/>
  <c r="P906" i="4"/>
  <c r="P900" i="4"/>
  <c r="P911" i="4"/>
  <c r="P950" i="4"/>
  <c r="P621" i="4"/>
  <c r="P599" i="4"/>
  <c r="P716" i="4"/>
  <c r="P808" i="4"/>
  <c r="P835" i="4"/>
  <c r="P540" i="4"/>
  <c r="P515" i="4"/>
  <c r="P616" i="4"/>
  <c r="P725" i="4"/>
  <c r="P614" i="4"/>
  <c r="P639" i="4"/>
  <c r="P678" i="4"/>
  <c r="P482" i="4"/>
  <c r="P521" i="4"/>
  <c r="P562" i="4"/>
  <c r="P601" i="4"/>
  <c r="P626" i="4"/>
  <c r="P665" i="4"/>
  <c r="P704" i="4"/>
  <c r="P508" i="4"/>
  <c r="P2647" i="4"/>
  <c r="P2854" i="4"/>
  <c r="P2733" i="4"/>
  <c r="P2443" i="4"/>
  <c r="P2013" i="4"/>
  <c r="P2181" i="4"/>
  <c r="P1868" i="4"/>
  <c r="P1498" i="4"/>
  <c r="P1636" i="4"/>
  <c r="P1699" i="4"/>
  <c r="P1626" i="4"/>
  <c r="P1422" i="4"/>
  <c r="P1307" i="4"/>
  <c r="P970" i="4"/>
  <c r="P853" i="4"/>
  <c r="P885" i="4"/>
  <c r="P831" i="4"/>
  <c r="P520" i="4"/>
  <c r="P2526" i="4"/>
  <c r="P2352" i="4"/>
  <c r="P2587" i="4"/>
  <c r="P2240" i="4"/>
  <c r="P1586" i="4"/>
  <c r="P1651" i="4"/>
  <c r="P2858" i="4"/>
  <c r="P2585" i="4"/>
  <c r="P2288" i="4"/>
  <c r="P2669" i="4"/>
  <c r="P2313" i="4"/>
  <c r="P2196" i="4"/>
  <c r="P2597" i="4"/>
  <c r="P2066" i="4"/>
  <c r="P1918" i="4"/>
  <c r="P1832" i="4"/>
  <c r="P1807" i="4"/>
  <c r="P2016" i="4"/>
  <c r="P2789" i="4"/>
  <c r="P2863" i="4"/>
  <c r="P2791" i="4"/>
  <c r="P2905" i="4"/>
  <c r="P2833" i="4"/>
  <c r="P2629" i="4"/>
  <c r="P2705" i="4"/>
  <c r="P1993" i="4"/>
  <c r="P2316" i="4"/>
  <c r="P1816" i="4"/>
  <c r="P1893" i="4"/>
  <c r="P1790" i="4"/>
  <c r="P1234" i="4"/>
  <c r="P1119" i="4"/>
  <c r="P1456" i="4"/>
  <c r="P1033" i="4"/>
  <c r="P1481" i="4"/>
  <c r="P1035" i="4"/>
  <c r="P1242" i="4"/>
  <c r="P529" i="4"/>
  <c r="P754" i="4"/>
  <c r="P591" i="4"/>
  <c r="P2781" i="4"/>
  <c r="P2826" i="4"/>
  <c r="P2970" i="4"/>
  <c r="P2670" i="4"/>
  <c r="P2894" i="4"/>
  <c r="P2888" i="4"/>
  <c r="P2559" i="4"/>
  <c r="P2415" i="4"/>
  <c r="P2281" i="4"/>
  <c r="P2350" i="4"/>
  <c r="P2405" i="4"/>
  <c r="P2119" i="4"/>
  <c r="P2208" i="4"/>
  <c r="P2314" i="4"/>
  <c r="P1799" i="4"/>
  <c r="P1973" i="4"/>
  <c r="P2061" i="4"/>
  <c r="P1615" i="4"/>
  <c r="P1575" i="4"/>
  <c r="P1689" i="4"/>
  <c r="P1421" i="4"/>
  <c r="P1373" i="4"/>
  <c r="P1467" i="4"/>
  <c r="P862" i="4"/>
  <c r="P1266" i="4"/>
  <c r="P1333" i="4"/>
  <c r="P940" i="4"/>
  <c r="P670" i="4"/>
  <c r="P2709" i="4"/>
  <c r="P2787" i="4"/>
  <c r="P2808" i="4"/>
  <c r="P2654" i="4"/>
  <c r="P2549" i="4"/>
  <c r="P2824" i="4"/>
  <c r="P2543" i="4"/>
  <c r="P2595" i="4"/>
  <c r="P2603" i="4"/>
  <c r="P2563" i="4"/>
  <c r="P1670" i="4"/>
  <c r="P2349" i="4"/>
  <c r="P2106" i="4"/>
  <c r="P2167" i="4"/>
  <c r="P2206" i="4"/>
  <c r="P2674" i="4"/>
  <c r="P2144" i="4"/>
  <c r="P1890" i="4"/>
  <c r="P1982" i="4"/>
  <c r="P2256" i="4"/>
  <c r="P1849" i="4"/>
  <c r="P1821" i="4"/>
  <c r="P2046" i="4"/>
  <c r="P1767" i="4"/>
  <c r="P1554" i="4"/>
  <c r="P1519" i="4"/>
  <c r="P1710" i="4"/>
  <c r="P2093" i="4"/>
  <c r="P1393" i="4"/>
  <c r="P1567" i="4"/>
  <c r="P1464" i="4"/>
  <c r="P1445" i="4"/>
  <c r="P1355" i="4"/>
  <c r="P1362" i="4"/>
  <c r="P1188" i="4"/>
  <c r="P998" i="4"/>
  <c r="P1212" i="4"/>
  <c r="P877" i="4"/>
  <c r="P917" i="4"/>
  <c r="P926" i="4"/>
  <c r="P804" i="4"/>
  <c r="P881" i="4"/>
  <c r="P953" i="4"/>
  <c r="P721" i="4"/>
  <c r="P850" i="4"/>
  <c r="P649" i="4"/>
  <c r="P656" i="4"/>
  <c r="P511" i="4"/>
  <c r="P2884" i="4"/>
  <c r="P2834" i="4"/>
  <c r="P2860" i="4"/>
  <c r="P2948" i="4"/>
  <c r="P2932" i="4"/>
  <c r="P2444" i="4"/>
  <c r="P2802" i="4"/>
  <c r="P2507" i="4"/>
  <c r="P2538" i="4"/>
  <c r="P2217" i="4"/>
  <c r="P2572" i="4"/>
  <c r="P2353" i="4"/>
  <c r="P2485" i="4"/>
  <c r="P2643" i="4"/>
  <c r="P1886" i="4"/>
  <c r="P1901" i="4"/>
  <c r="P2441" i="4"/>
  <c r="P2562" i="4"/>
  <c r="P1924" i="4"/>
  <c r="P1978" i="4"/>
  <c r="P1940" i="4"/>
  <c r="P2122" i="4"/>
  <c r="P1875" i="4"/>
  <c r="P1783" i="4"/>
  <c r="P1766" i="4"/>
  <c r="P1627" i="4"/>
  <c r="P1504" i="4"/>
  <c r="P1817" i="4"/>
  <c r="P1892" i="4"/>
  <c r="P1655" i="4"/>
  <c r="P1621" i="4"/>
  <c r="P1528" i="4"/>
  <c r="P1449" i="4"/>
  <c r="P1377" i="4"/>
  <c r="P1548" i="4"/>
  <c r="P1450" i="4"/>
  <c r="P1431" i="4"/>
  <c r="P1282" i="4"/>
  <c r="P1473" i="4"/>
  <c r="P1323" i="4"/>
  <c r="P1343" i="4"/>
  <c r="P1198" i="4"/>
  <c r="P1214" i="4"/>
  <c r="P1043" i="4"/>
  <c r="P874" i="4"/>
  <c r="P999" i="4"/>
  <c r="P635" i="4"/>
  <c r="P920" i="4"/>
  <c r="P925" i="4"/>
  <c r="P730" i="4"/>
  <c r="P571" i="4"/>
  <c r="P739" i="4"/>
  <c r="P692" i="4"/>
  <c r="P576" i="4"/>
  <c r="P522" i="4"/>
  <c r="P2942" i="4"/>
  <c r="P2803" i="4"/>
  <c r="P2902" i="4"/>
  <c r="P2903" i="4"/>
  <c r="P2917" i="4"/>
  <c r="P2809" i="4"/>
  <c r="P2656" i="4"/>
  <c r="P2690" i="4"/>
  <c r="P2850" i="4"/>
  <c r="P2239" i="4"/>
  <c r="P2557" i="4"/>
  <c r="P2739" i="4"/>
  <c r="P2279" i="4"/>
  <c r="P2155" i="4"/>
  <c r="P2387" i="4"/>
  <c r="P1812" i="4"/>
  <c r="P2064" i="4"/>
  <c r="P2302" i="4"/>
  <c r="P2653" i="4"/>
  <c r="P2407" i="4"/>
  <c r="P1912" i="4"/>
  <c r="P1944" i="4"/>
  <c r="P2431" i="4"/>
  <c r="P2453" i="4"/>
  <c r="P2703" i="4"/>
  <c r="P2873" i="4"/>
  <c r="P2509" i="4"/>
  <c r="P2518" i="4"/>
  <c r="P2609" i="4"/>
  <c r="P2300" i="4"/>
  <c r="P1885" i="4"/>
  <c r="P2424" i="4"/>
  <c r="P2326" i="4"/>
  <c r="P2228" i="4"/>
  <c r="P2090" i="4"/>
  <c r="P2137" i="4"/>
  <c r="P1839" i="4"/>
  <c r="P1735" i="4"/>
  <c r="P1811" i="4"/>
  <c r="P1589" i="4"/>
  <c r="P1688" i="4"/>
  <c r="P1775" i="4"/>
  <c r="P2067" i="4"/>
  <c r="P1794" i="4"/>
  <c r="P1741" i="4"/>
  <c r="P1980" i="4"/>
  <c r="P1640" i="4"/>
  <c r="P1413" i="4"/>
  <c r="P1733" i="4"/>
  <c r="P1871" i="4"/>
  <c r="P1649" i="4"/>
  <c r="P1789" i="4"/>
  <c r="P1642" i="4"/>
  <c r="P1864" i="4"/>
  <c r="P1591" i="4"/>
  <c r="P1825" i="4"/>
  <c r="P1584" i="4"/>
  <c r="P1693" i="4"/>
  <c r="P1173" i="4"/>
  <c r="P1564" i="4"/>
  <c r="P1654" i="4"/>
  <c r="P1518" i="4"/>
  <c r="P1275" i="4"/>
  <c r="P2065" i="4"/>
  <c r="P1967" i="4"/>
  <c r="P1618" i="4"/>
  <c r="P1178" i="4"/>
  <c r="P1568" i="4"/>
  <c r="P1549" i="4"/>
  <c r="P1478" i="4"/>
  <c r="P1185" i="4"/>
  <c r="P1412" i="4"/>
  <c r="P1402" i="4"/>
  <c r="P1436" i="4"/>
  <c r="P1317" i="4"/>
  <c r="P1262" i="4"/>
  <c r="P1417" i="4"/>
  <c r="P1063" i="4"/>
  <c r="P1279" i="4"/>
  <c r="P1241" i="4"/>
  <c r="P1432" i="4"/>
  <c r="P1300" i="4"/>
  <c r="P1497" i="4"/>
  <c r="P1469" i="4"/>
  <c r="P904" i="4"/>
  <c r="P1147" i="4"/>
  <c r="P1150" i="4"/>
  <c r="P1309" i="4"/>
  <c r="P1211" i="4"/>
  <c r="P1146" i="4"/>
  <c r="P1329" i="4"/>
  <c r="P1231" i="4"/>
  <c r="P1040" i="4"/>
  <c r="P1184" i="4"/>
  <c r="P1021" i="4"/>
  <c r="P1298" i="4"/>
  <c r="P1200" i="4"/>
  <c r="P1137" i="4"/>
  <c r="P1065" i="4"/>
  <c r="P1104" i="4"/>
  <c r="P961" i="4"/>
  <c r="P912" i="4"/>
  <c r="P1098" i="4"/>
  <c r="P1019" i="4"/>
  <c r="P790" i="4"/>
  <c r="P788" i="4"/>
  <c r="P971" i="4"/>
  <c r="P1038" i="4"/>
  <c r="P741" i="4"/>
  <c r="P913" i="4"/>
  <c r="P533" i="4"/>
  <c r="P532" i="4"/>
  <c r="P708" i="4"/>
  <c r="P813" i="4"/>
  <c r="P892" i="4"/>
  <c r="P886" i="4"/>
  <c r="P897" i="4"/>
  <c r="P936" i="4"/>
  <c r="P589" i="4"/>
  <c r="P568" i="4"/>
  <c r="P700" i="4"/>
  <c r="P794" i="4"/>
  <c r="P821" i="4"/>
  <c r="P509" i="4"/>
  <c r="P484" i="4"/>
  <c r="P585" i="4"/>
  <c r="P711" i="4"/>
  <c r="P600" i="4"/>
  <c r="P625" i="4"/>
  <c r="P664" i="4"/>
  <c r="P703" i="4"/>
  <c r="P507" i="4"/>
  <c r="P548" i="4"/>
  <c r="P587" i="4"/>
  <c r="P612" i="4"/>
  <c r="P651" i="4"/>
  <c r="P690" i="4"/>
  <c r="P494" i="4"/>
  <c r="P2810" i="4"/>
  <c r="P2766" i="4"/>
  <c r="P2641" i="4"/>
  <c r="P2582" i="4"/>
  <c r="P2117" i="4"/>
  <c r="P2419" i="4"/>
  <c r="P2564" i="4"/>
  <c r="P2231" i="4"/>
  <c r="P2377" i="4"/>
  <c r="P1803" i="4"/>
  <c r="P2214" i="4"/>
  <c r="P1494" i="4"/>
  <c r="P1876" i="4"/>
  <c r="P1602" i="4"/>
  <c r="P1665" i="4"/>
  <c r="P1590" i="4"/>
  <c r="P1250" i="4"/>
  <c r="P1418" i="4"/>
  <c r="P1295" i="4"/>
  <c r="P1170" i="4"/>
  <c r="P932" i="4"/>
  <c r="P958" i="4"/>
  <c r="P869" i="4"/>
  <c r="P801" i="4"/>
  <c r="P662" i="4"/>
  <c r="P2955" i="4"/>
  <c r="P2804" i="4"/>
  <c r="P2748" i="4"/>
  <c r="P2383" i="4"/>
  <c r="P2440" i="4"/>
  <c r="P2211" i="4"/>
  <c r="P2163" i="4"/>
  <c r="P2527" i="4"/>
  <c r="P1363" i="4"/>
  <c r="P2814" i="4"/>
  <c r="P2938" i="4"/>
  <c r="P2761" i="4"/>
  <c r="P2926" i="4"/>
  <c r="P2922" i="4"/>
  <c r="P2531" i="4"/>
  <c r="P2378" i="4"/>
  <c r="P2134" i="4"/>
  <c r="P2191" i="4"/>
  <c r="P2043" i="4"/>
  <c r="P2118" i="4"/>
  <c r="P2318" i="4"/>
  <c r="P1664" i="4"/>
  <c r="P2277" i="4"/>
  <c r="P1928" i="4"/>
  <c r="P1600" i="4"/>
  <c r="P1447" i="4"/>
  <c r="P1434" i="4"/>
  <c r="P2736" i="4"/>
  <c r="P2638" i="4"/>
  <c r="P2732" i="4"/>
  <c r="P2909" i="4"/>
  <c r="P2575" i="4"/>
  <c r="P2323" i="4"/>
  <c r="P2528" i="4"/>
  <c r="P2127" i="4"/>
  <c r="P2694" i="4"/>
  <c r="P2174" i="4"/>
  <c r="P2210" i="4"/>
  <c r="P2590" i="4"/>
  <c r="P1938" i="4"/>
  <c r="P2015" i="4"/>
  <c r="P2172" i="4"/>
  <c r="P1791" i="4"/>
  <c r="P1405" i="4"/>
  <c r="P1771" i="4"/>
  <c r="P1909" i="4"/>
  <c r="P1496" i="4"/>
  <c r="P2009" i="4"/>
  <c r="P1428" i="4"/>
  <c r="P1248" i="4"/>
  <c r="P845" i="4"/>
  <c r="P1164" i="4"/>
  <c r="P1253" i="4"/>
  <c r="P1226" i="4"/>
  <c r="P1084" i="4"/>
  <c r="P959" i="4"/>
  <c r="P1027" i="4"/>
  <c r="P974" i="4"/>
  <c r="P976" i="4"/>
  <c r="P671" i="4"/>
  <c r="P2730" i="4"/>
  <c r="P2886" i="4"/>
  <c r="P2327" i="4"/>
  <c r="P2839" i="4"/>
  <c r="P2435" i="4"/>
  <c r="P2778" i="4"/>
  <c r="P2704" i="4"/>
  <c r="P2056" i="4"/>
  <c r="P2188" i="4"/>
  <c r="P2442" i="4"/>
  <c r="P2411" i="4"/>
  <c r="P2290" i="4"/>
  <c r="P2062" i="4"/>
  <c r="P2677" i="4"/>
  <c r="P2449" i="4"/>
  <c r="P2176" i="4"/>
  <c r="P2310" i="4"/>
  <c r="P2681" i="4"/>
  <c r="P2014" i="4"/>
  <c r="P2004" i="4"/>
  <c r="P2165" i="4"/>
  <c r="P1763" i="4"/>
  <c r="P1801" i="4"/>
  <c r="P1774" i="4"/>
  <c r="P1935" i="4"/>
  <c r="P1639" i="4"/>
  <c r="P2100" i="4"/>
  <c r="P1442" i="4"/>
  <c r="P1492" i="4"/>
  <c r="P1517" i="4"/>
  <c r="P1320" i="4"/>
  <c r="P1507" i="4"/>
  <c r="P1195" i="4"/>
  <c r="P816" i="4"/>
  <c r="P997" i="4"/>
  <c r="P1219" i="4"/>
  <c r="P825" i="4"/>
  <c r="P645" i="4"/>
  <c r="P1012" i="4"/>
  <c r="P945" i="4"/>
  <c r="P954" i="4"/>
  <c r="P726" i="4"/>
  <c r="P695" i="4"/>
  <c r="P2881" i="4"/>
  <c r="P2792" i="4"/>
  <c r="P2893" i="4"/>
  <c r="P2867" i="4"/>
  <c r="P2949" i="4"/>
  <c r="P2877" i="4"/>
  <c r="P2693" i="4"/>
  <c r="P2600" i="4"/>
  <c r="P2788" i="4"/>
  <c r="P2871" i="4"/>
  <c r="P2356" i="4"/>
  <c r="P2516" i="4"/>
  <c r="P2250" i="4"/>
  <c r="P2052" i="4"/>
  <c r="P2338" i="4"/>
  <c r="P2662" i="4"/>
  <c r="P2429" i="4"/>
  <c r="P1921" i="4"/>
  <c r="P2099" i="4"/>
  <c r="P2076" i="4"/>
  <c r="P2475" i="4"/>
  <c r="P2101" i="4"/>
  <c r="P2275" i="4"/>
  <c r="P1990" i="4"/>
  <c r="P2125" i="4"/>
  <c r="P2000" i="4"/>
  <c r="P1747" i="4"/>
  <c r="P2452" i="4"/>
  <c r="P2354" i="4"/>
  <c r="P2154" i="4"/>
  <c r="P1756" i="4"/>
  <c r="P1903" i="4"/>
  <c r="P1759" i="4"/>
  <c r="P1703" i="4"/>
  <c r="P1199" i="4"/>
  <c r="P1786" i="4"/>
  <c r="P1644" i="4"/>
  <c r="P1757" i="4"/>
  <c r="P1845" i="4"/>
  <c r="P1920" i="4"/>
  <c r="P1881" i="4"/>
  <c r="P1553" i="4"/>
  <c r="P1624" i="4"/>
  <c r="P1335" i="4"/>
  <c r="P1995" i="4"/>
  <c r="P1674" i="4"/>
  <c r="P1392" i="4"/>
  <c r="P1414" i="4"/>
  <c r="P1194" i="4"/>
  <c r="P1465" i="4"/>
  <c r="P1366" i="4"/>
  <c r="P1351" i="4"/>
  <c r="P1269" i="4"/>
  <c r="P1318" i="4"/>
  <c r="P1460" i="4"/>
  <c r="P1505" i="4"/>
  <c r="P1096" i="4"/>
  <c r="P818" i="4"/>
  <c r="P1337" i="4"/>
  <c r="P1239" i="4"/>
  <c r="P975" i="4"/>
  <c r="P1259" i="4"/>
  <c r="P1131" i="4"/>
  <c r="P1122" i="4"/>
  <c r="P1326" i="4"/>
  <c r="P1228" i="4"/>
  <c r="P588" i="4"/>
  <c r="P1132" i="4"/>
  <c r="P579" i="4"/>
  <c r="P1008" i="4"/>
  <c r="P1081" i="4"/>
  <c r="P972" i="4"/>
  <c r="P1013" i="4"/>
  <c r="P919" i="4"/>
  <c r="P697" i="4"/>
  <c r="P820" i="4"/>
  <c r="P948" i="4"/>
  <c r="P740" i="4"/>
  <c r="P518" i="4"/>
  <c r="P719" i="4"/>
  <c r="P758" i="4"/>
  <c r="P551" i="4"/>
  <c r="P673" i="4"/>
  <c r="P728" i="4"/>
  <c r="P767" i="4"/>
  <c r="P681" i="4"/>
  <c r="P485" i="4"/>
  <c r="P524" i="4"/>
  <c r="P563" i="4"/>
  <c r="P604" i="4"/>
  <c r="P643" i="4"/>
  <c r="P668" i="4"/>
  <c r="P550" i="4"/>
  <c r="P2963" i="4"/>
  <c r="P2489" i="4"/>
  <c r="P2878" i="4"/>
  <c r="P2928" i="4"/>
  <c r="P2923" i="4"/>
  <c r="P2974" i="4"/>
  <c r="P2911" i="4"/>
  <c r="P2464" i="4"/>
  <c r="P2737" i="4"/>
  <c r="P2820" i="4"/>
  <c r="P2890" i="4"/>
  <c r="P2664" i="4"/>
  <c r="P2544" i="4"/>
  <c r="P2698" i="4"/>
  <c r="P2706" i="4"/>
  <c r="P2784" i="4"/>
  <c r="P2365" i="4"/>
  <c r="P2234" i="4"/>
  <c r="P2501" i="4"/>
  <c r="P2754" i="4"/>
  <c r="P2530" i="4"/>
  <c r="P2295" i="4"/>
  <c r="P2301" i="4"/>
  <c r="P2161" i="4"/>
  <c r="P2339" i="4"/>
  <c r="P2394" i="4"/>
  <c r="P1968" i="4"/>
  <c r="P2042" i="4"/>
  <c r="P2085" i="4"/>
  <c r="P2010" i="4"/>
  <c r="P2202" i="4"/>
  <c r="P2045" i="4"/>
  <c r="P2660" i="4"/>
  <c r="P2271" i="4"/>
  <c r="P2071" i="4"/>
  <c r="P2091" i="4"/>
  <c r="P2081" i="4"/>
  <c r="P1645" i="4"/>
  <c r="P2438" i="4"/>
  <c r="P2242" i="4"/>
  <c r="P1623" i="4"/>
  <c r="P1900" i="4"/>
  <c r="P1656" i="4"/>
  <c r="P1742" i="4"/>
  <c r="P1809" i="4"/>
  <c r="P2012" i="4"/>
  <c r="P1753" i="4"/>
  <c r="P1124" i="4"/>
  <c r="P1596" i="4"/>
  <c r="P1536" i="4"/>
  <c r="P2079" i="4"/>
  <c r="P1646" i="4"/>
  <c r="P1229" i="4"/>
  <c r="P1327" i="4"/>
  <c r="P1440" i="4"/>
  <c r="P1430" i="4"/>
  <c r="P1338" i="4"/>
  <c r="P1254" i="4"/>
  <c r="P1345" i="4"/>
  <c r="P1446" i="4"/>
  <c r="P1501" i="4"/>
  <c r="P1054" i="4"/>
  <c r="P1162" i="4"/>
  <c r="P1225" i="4"/>
  <c r="P933" i="4"/>
  <c r="P1074" i="4"/>
  <c r="P1060" i="4"/>
  <c r="P1312" i="4"/>
  <c r="P873" i="4"/>
  <c r="P1118" i="4"/>
  <c r="P1000" i="4"/>
  <c r="P1071" i="4"/>
  <c r="P928" i="4"/>
  <c r="P547" i="4"/>
  <c r="P941" i="4"/>
  <c r="P748" i="4"/>
  <c r="P844" i="4"/>
  <c r="P560" i="4"/>
  <c r="P964" i="4"/>
  <c r="P652" i="4"/>
  <c r="P822" i="4"/>
  <c r="P849" i="4"/>
  <c r="P546" i="4"/>
  <c r="P687" i="4"/>
  <c r="P628" i="4"/>
  <c r="P653" i="4"/>
  <c r="P496" i="4"/>
  <c r="P535" i="4"/>
  <c r="P615" i="4"/>
  <c r="P640" i="4"/>
  <c r="P483" i="4"/>
  <c r="P2659" i="4"/>
  <c r="P2868" i="4"/>
  <c r="P2483" i="4"/>
  <c r="P2768" i="4"/>
  <c r="P2819" i="4"/>
  <c r="P2836" i="4"/>
  <c r="P2933" i="4"/>
  <c r="P2758" i="4"/>
  <c r="P2895" i="4"/>
  <c r="P1904" i="4"/>
  <c r="P2717" i="4"/>
  <c r="P2542" i="4"/>
  <c r="P2430" i="4"/>
  <c r="P2875" i="4"/>
  <c r="P2616" i="4"/>
  <c r="P2519" i="4"/>
  <c r="P2470" i="4"/>
  <c r="P2676" i="4"/>
  <c r="P2524" i="4"/>
  <c r="P2782" i="4"/>
  <c r="P2034" i="4"/>
  <c r="P2183" i="4"/>
  <c r="P2561" i="4"/>
  <c r="P2525" i="4"/>
  <c r="P2087" i="4"/>
  <c r="P2348" i="4"/>
  <c r="P2285" i="4"/>
  <c r="P2474" i="4"/>
  <c r="P2613" i="4"/>
  <c r="P2626" i="4"/>
  <c r="P1915" i="4"/>
  <c r="P2274" i="4"/>
  <c r="P2007" i="4"/>
  <c r="P1841" i="4"/>
  <c r="P1975" i="4"/>
  <c r="P2426" i="4"/>
  <c r="P1979" i="4"/>
  <c r="P2555" i="4"/>
  <c r="P2269" i="4"/>
  <c r="P2069" i="4"/>
  <c r="P2105" i="4"/>
  <c r="P2841" i="4"/>
  <c r="P2945" i="4"/>
  <c r="P2921" i="4"/>
  <c r="P2715" i="4"/>
  <c r="P2721" i="4"/>
  <c r="P2783" i="4"/>
  <c r="P2763" i="4"/>
  <c r="P2815" i="4"/>
  <c r="P2837" i="4"/>
  <c r="P2912" i="4"/>
  <c r="P2882" i="4"/>
  <c r="P2845" i="4"/>
  <c r="P2743" i="4"/>
  <c r="P2900" i="4"/>
  <c r="P2657" i="4"/>
  <c r="P2532" i="4"/>
  <c r="P2780" i="4"/>
  <c r="P2672" i="4"/>
  <c r="P2636" i="4"/>
  <c r="P2764" i="4"/>
  <c r="P2589" i="4"/>
  <c r="P2461" i="4"/>
  <c r="P2631" i="4"/>
  <c r="P2035" i="4"/>
  <c r="P2663" i="4"/>
  <c r="P2818" i="4"/>
  <c r="P2767" i="4"/>
  <c r="P2602" i="4"/>
  <c r="P1612" i="4"/>
  <c r="P2170" i="4"/>
  <c r="P2537" i="4"/>
  <c r="P2465" i="4"/>
  <c r="P2550" i="4"/>
  <c r="P2722" i="4"/>
  <c r="P2321" i="4"/>
  <c r="P2311" i="4"/>
  <c r="P2254" i="4"/>
  <c r="P2282" i="4"/>
  <c r="P2463" i="4"/>
  <c r="P1996" i="4"/>
  <c r="P2596" i="4"/>
  <c r="P2296" i="4"/>
  <c r="P2363" i="4"/>
  <c r="P2329" i="4"/>
  <c r="P1540" i="4"/>
  <c r="P2272" i="4"/>
  <c r="P1985" i="4"/>
  <c r="P1998" i="4"/>
  <c r="P1824" i="4"/>
  <c r="P1957" i="4"/>
  <c r="P2171" i="4"/>
  <c r="P2409" i="4"/>
  <c r="P1952" i="4"/>
  <c r="P2646" i="4"/>
  <c r="P2548" i="4"/>
  <c r="P2390" i="4"/>
  <c r="P2267" i="4"/>
  <c r="P2005" i="4"/>
  <c r="P2049" i="4"/>
  <c r="P1793" i="4"/>
  <c r="P1930" i="4"/>
  <c r="P2057" i="4"/>
  <c r="P1558" i="4"/>
  <c r="P1780" i="4"/>
  <c r="P2950" i="4"/>
  <c r="P2908" i="4"/>
  <c r="P2918" i="4"/>
  <c r="P2420" i="4"/>
  <c r="P2684" i="4"/>
  <c r="P2746" i="4"/>
  <c r="P2779" i="4"/>
  <c r="P2750" i="4"/>
  <c r="P2812" i="4"/>
  <c r="P2806" i="4"/>
  <c r="P2891" i="4"/>
  <c r="P2546" i="4"/>
  <c r="P2874" i="4"/>
  <c r="P2842" i="4"/>
  <c r="P2726" i="4"/>
  <c r="P2885" i="4"/>
  <c r="P2649" i="4"/>
  <c r="P2325" i="4"/>
  <c r="P2775" i="4"/>
  <c r="P2607" i="4"/>
  <c r="P2846" i="4"/>
  <c r="P2620" i="4"/>
  <c r="P2742" i="4"/>
  <c r="P2586" i="4"/>
  <c r="P2432" i="4"/>
  <c r="P2621" i="4"/>
  <c r="P2666" i="4"/>
  <c r="P2617" i="4"/>
  <c r="P2801" i="4"/>
  <c r="P2467" i="4"/>
  <c r="P2710" i="4"/>
  <c r="P2591" i="4"/>
  <c r="P2159" i="4"/>
  <c r="P2110" i="4"/>
  <c r="P2454" i="4"/>
  <c r="P2451" i="4"/>
  <c r="P2479" i="4"/>
  <c r="P2720" i="4"/>
  <c r="P2434" i="4"/>
  <c r="P2286" i="4"/>
  <c r="P2292" i="4"/>
  <c r="P2236" i="4"/>
  <c r="P2268" i="4"/>
  <c r="P2428" i="4"/>
  <c r="P2334" i="4"/>
  <c r="P2579" i="4"/>
  <c r="P2293" i="4"/>
  <c r="P2594" i="4"/>
  <c r="P2299" i="4"/>
  <c r="P2190" i="4"/>
  <c r="P2089" i="4"/>
  <c r="P2233" i="4"/>
  <c r="P1948" i="4"/>
  <c r="P1976" i="4"/>
  <c r="P1769" i="4"/>
  <c r="P1932" i="4"/>
  <c r="P2261" i="4"/>
  <c r="P2131" i="4"/>
  <c r="P2392" i="4"/>
  <c r="P1899" i="4"/>
  <c r="P2639" i="4"/>
  <c r="P2541" i="4"/>
  <c r="P2373" i="4"/>
  <c r="P2265" i="4"/>
  <c r="P1983" i="4"/>
  <c r="P1837" i="4"/>
  <c r="P2038" i="4"/>
  <c r="P2147" i="4"/>
  <c r="P1919" i="4"/>
  <c r="P2022" i="4"/>
  <c r="P2158" i="4"/>
  <c r="P1705" i="4"/>
  <c r="P2417" i="4"/>
  <c r="P2319" i="4"/>
  <c r="P2221" i="4"/>
  <c r="P2028" i="4"/>
  <c r="P2120" i="4"/>
  <c r="P1831" i="4"/>
  <c r="P1690" i="4"/>
  <c r="P1796" i="4"/>
  <c r="P1570" i="4"/>
  <c r="P1683" i="4"/>
  <c r="P1714" i="4"/>
  <c r="P2050" i="4"/>
  <c r="P1728" i="4"/>
  <c r="P1732" i="4"/>
  <c r="P1963" i="4"/>
  <c r="P1525" i="4"/>
  <c r="P1358" i="4"/>
  <c r="P1720" i="4"/>
  <c r="P1856" i="4"/>
  <c r="P1616" i="4"/>
  <c r="P1727" i="4"/>
  <c r="P1628" i="4"/>
  <c r="P1851" i="4"/>
  <c r="P1574" i="4"/>
  <c r="P1810" i="4"/>
  <c r="P1365" i="4"/>
  <c r="P1678" i="4"/>
  <c r="P1751" i="4"/>
  <c r="P1545" i="4"/>
  <c r="P1641" i="4"/>
  <c r="P1484" i="4"/>
  <c r="P2156" i="4"/>
  <c r="P2058" i="4"/>
  <c r="P1960" i="4"/>
  <c r="P1605" i="4"/>
  <c r="P1529" i="4"/>
  <c r="P1563" i="4"/>
  <c r="P1502" i="4"/>
  <c r="P1458" i="4"/>
  <c r="P1385" i="4"/>
  <c r="P1398" i="4"/>
  <c r="P1388" i="4"/>
  <c r="P1429" i="4"/>
  <c r="P1306" i="4"/>
  <c r="P1206" i="4"/>
  <c r="P1410" i="4"/>
  <c r="P1029" i="4"/>
  <c r="P1268" i="4"/>
  <c r="P1236" i="4"/>
  <c r="P1425" i="4"/>
  <c r="P1289" i="4"/>
  <c r="P1495" i="4"/>
  <c r="P1332" i="4"/>
  <c r="P1251" i="4"/>
  <c r="P1121" i="4"/>
  <c r="P1133" i="4"/>
  <c r="P1302" i="4"/>
  <c r="P1204" i="4"/>
  <c r="P1143" i="4"/>
  <c r="P1322" i="4"/>
  <c r="P1224" i="4"/>
  <c r="P994" i="4"/>
  <c r="P1177" i="4"/>
  <c r="P1001" i="4"/>
  <c r="P1291" i="4"/>
  <c r="P1193" i="4"/>
  <c r="P1130" i="4"/>
  <c r="P1044" i="4"/>
  <c r="P1097" i="4"/>
  <c r="P942" i="4"/>
  <c r="P890" i="4"/>
  <c r="P1091" i="4"/>
  <c r="P1015" i="4"/>
  <c r="P763" i="4"/>
  <c r="P677" i="4"/>
  <c r="P943" i="4"/>
  <c r="P1031" i="4"/>
  <c r="P659" i="4"/>
  <c r="P899" i="4"/>
  <c r="P966" i="4"/>
  <c r="P495" i="4"/>
  <c r="P694" i="4"/>
  <c r="P785" i="4"/>
  <c r="P878" i="4"/>
  <c r="P872" i="4"/>
  <c r="P883" i="4"/>
  <c r="P922" i="4"/>
  <c r="P501" i="4"/>
  <c r="P537" i="4"/>
  <c r="P669" i="4"/>
  <c r="P780" i="4"/>
  <c r="P807" i="4"/>
  <c r="P815" i="4"/>
  <c r="P854" i="4"/>
  <c r="P554" i="4"/>
  <c r="P686" i="4"/>
  <c r="P586" i="4"/>
  <c r="P611" i="4"/>
  <c r="P650" i="4"/>
  <c r="P689" i="4"/>
  <c r="P493" i="4"/>
  <c r="P534" i="4"/>
  <c r="P573" i="4"/>
  <c r="P598" i="4"/>
  <c r="P637" i="4"/>
  <c r="P676" i="4"/>
  <c r="P480" i="4"/>
  <c r="P43" i="3" l="1"/>
  <c r="O8" i="3"/>
  <c r="O45" i="3"/>
  <c r="G9" i="4" l="1"/>
  <c r="O10" i="3"/>
  <c r="O9" i="3"/>
  <c r="G773" i="4" l="1"/>
  <c r="G660" i="4"/>
  <c r="G606" i="4"/>
  <c r="G982" i="4"/>
  <c r="G565" i="4"/>
  <c r="G973" i="4"/>
  <c r="G583" i="4"/>
  <c r="G573" i="4"/>
  <c r="G924" i="4"/>
  <c r="G846" i="4"/>
  <c r="G767" i="4"/>
  <c r="G518" i="4"/>
  <c r="G854" i="4"/>
  <c r="G934" i="4"/>
  <c r="G588" i="4"/>
  <c r="G705" i="4"/>
  <c r="G724" i="4"/>
  <c r="G881" i="4"/>
  <c r="G931" i="4"/>
  <c r="G937" i="4"/>
  <c r="G954" i="4"/>
  <c r="G845" i="4"/>
  <c r="G596" i="4"/>
  <c r="G947" i="4"/>
  <c r="G914" i="4"/>
  <c r="G918" i="4"/>
  <c r="G841" i="4"/>
  <c r="G925" i="4"/>
  <c r="G835" i="4"/>
  <c r="G575" i="4"/>
  <c r="G764" i="4"/>
  <c r="G714" i="4"/>
  <c r="G790" i="4"/>
  <c r="G570" i="4"/>
  <c r="G710" i="4"/>
  <c r="G886" i="4"/>
  <c r="G600" i="4"/>
  <c r="G560" i="4"/>
  <c r="G943" i="4"/>
  <c r="G919" i="4"/>
  <c r="G801" i="4"/>
  <c r="G627" i="4"/>
  <c r="G548" i="4"/>
  <c r="G831" i="4"/>
  <c r="G953" i="4"/>
  <c r="G842" i="4"/>
  <c r="G697" i="4"/>
  <c r="G896" i="4"/>
  <c r="G829" i="4"/>
  <c r="G774" i="4"/>
  <c r="G668" i="4"/>
  <c r="G698" i="4"/>
  <c r="G741" i="4"/>
  <c r="G976" i="4"/>
  <c r="G640" i="4"/>
  <c r="G675" i="4"/>
  <c r="G728" i="4"/>
  <c r="G856" i="4"/>
  <c r="G797" i="4"/>
  <c r="G610" i="4"/>
  <c r="G489" i="4"/>
  <c r="G860" i="4"/>
  <c r="G884" i="4"/>
  <c r="G594" i="4"/>
  <c r="G512" i="4"/>
  <c r="G760" i="4"/>
  <c r="G535" i="4"/>
  <c r="G929" i="4"/>
  <c r="G702" i="4"/>
  <c r="G945" i="4"/>
  <c r="G664" i="4"/>
  <c r="G680" i="4"/>
  <c r="G742" i="4"/>
  <c r="G936" i="4"/>
  <c r="G659" i="4"/>
  <c r="G639" i="4"/>
  <c r="G556" i="4"/>
  <c r="G643" i="4"/>
  <c r="G822" i="4"/>
  <c r="G616" i="4"/>
  <c r="G788" i="4"/>
  <c r="G726" i="4"/>
  <c r="G595" i="4"/>
  <c r="G809" i="4"/>
  <c r="G488" i="4"/>
  <c r="G713" i="4"/>
  <c r="G554" i="4"/>
  <c r="G795" i="4"/>
  <c r="G792" i="4"/>
  <c r="G805" i="4"/>
  <c r="G539" i="4"/>
  <c r="G716" i="4"/>
  <c r="G662" i="4"/>
  <c r="G968" i="4"/>
  <c r="G850" i="4"/>
  <c r="G980" i="4"/>
  <c r="G731" i="4"/>
  <c r="G978" i="4"/>
  <c r="G626" i="4"/>
  <c r="G509" i="4"/>
  <c r="G646" i="4"/>
  <c r="G892" i="4"/>
  <c r="G906" i="4"/>
  <c r="G591" i="4"/>
  <c r="G847" i="4"/>
  <c r="G791" i="4"/>
  <c r="G540" i="4"/>
  <c r="G751" i="4"/>
  <c r="G514" i="4"/>
  <c r="G975" i="4"/>
  <c r="G752" i="4"/>
  <c r="G546" i="4"/>
  <c r="G682" i="4"/>
  <c r="G922" i="4"/>
  <c r="G830" i="4"/>
  <c r="G834" i="4"/>
  <c r="G939" i="4"/>
  <c r="G657" i="4"/>
  <c r="G900" i="4"/>
  <c r="G536" i="4"/>
  <c r="G566" i="4"/>
  <c r="G799" i="4"/>
  <c r="G780" i="4"/>
  <c r="G721" i="4"/>
  <c r="G491" i="4"/>
  <c r="G920" i="4"/>
  <c r="G959" i="4"/>
  <c r="G561" i="4"/>
  <c r="G949" i="4"/>
  <c r="G562" i="4"/>
  <c r="G550" i="4"/>
  <c r="G878" i="4"/>
  <c r="G781" i="4"/>
  <c r="G559" i="4"/>
  <c r="G665" i="4"/>
  <c r="G576" i="4"/>
  <c r="G964" i="4"/>
  <c r="G793" i="4"/>
  <c r="G776" i="4"/>
  <c r="G825" i="4"/>
  <c r="G861" i="4"/>
  <c r="G748" i="4"/>
  <c r="G974" i="4"/>
  <c r="G740" i="4"/>
  <c r="G501" i="4"/>
  <c r="G926" i="4"/>
  <c r="G670" i="4"/>
  <c r="G671" i="4"/>
  <c r="G543" i="4"/>
  <c r="G601" i="4"/>
  <c r="G568" i="4"/>
  <c r="G542" i="4"/>
  <c r="G962" i="4"/>
  <c r="G555" i="4"/>
  <c r="G517" i="4"/>
  <c r="G768" i="4"/>
  <c r="G487" i="4"/>
  <c r="G479" i="4"/>
  <c r="G955" i="4"/>
  <c r="G963" i="4"/>
  <c r="G766" i="4"/>
  <c r="G624" i="4"/>
  <c r="G521" i="4"/>
  <c r="G695" i="4"/>
  <c r="G549" i="4"/>
  <c r="G694" i="4"/>
  <c r="G552" i="4"/>
  <c r="G524" i="4"/>
  <c r="G727" i="4"/>
  <c r="G763" i="4"/>
  <c r="G927" i="4"/>
  <c r="G629" i="4"/>
  <c r="G912" i="4"/>
  <c r="G984" i="4"/>
  <c r="G582" i="4"/>
  <c r="G528" i="4"/>
  <c r="G738" i="4"/>
  <c r="G618" i="4"/>
  <c r="G903" i="4"/>
  <c r="G649" i="4"/>
  <c r="G484" i="4"/>
  <c r="G483" i="4"/>
  <c r="G691" i="4"/>
  <c r="G706" i="4"/>
  <c r="G631" i="4"/>
  <c r="G580" i="4"/>
  <c r="G529" i="4"/>
  <c r="G908" i="4"/>
  <c r="G757" i="4"/>
  <c r="G785" i="4"/>
  <c r="G687" i="4"/>
  <c r="G972" i="4"/>
  <c r="G807" i="4"/>
  <c r="G715" i="4"/>
  <c r="G689" i="4"/>
  <c r="G604" i="4"/>
  <c r="G844" i="4"/>
  <c r="G870" i="4"/>
  <c r="G987" i="4"/>
  <c r="G941" i="4"/>
  <c r="G530" i="4"/>
  <c r="G875" i="4"/>
  <c r="G577" i="4"/>
  <c r="G826" i="4"/>
  <c r="G718" i="4"/>
  <c r="G885" i="4"/>
  <c r="G744" i="4"/>
  <c r="G866" i="4"/>
  <c r="G545" i="4"/>
  <c r="G651" i="4"/>
  <c r="G864" i="4"/>
  <c r="G722" i="4"/>
  <c r="G863" i="4"/>
  <c r="G719" i="4"/>
  <c r="G567" i="4"/>
  <c r="G755" i="4"/>
  <c r="G743" i="4"/>
  <c r="G969" i="4"/>
  <c r="G883" i="4"/>
  <c r="G498" i="4"/>
  <c r="G965" i="4"/>
  <c r="G494" i="4"/>
  <c r="G898" i="4"/>
  <c r="G862" i="4"/>
  <c r="G515" i="4"/>
  <c r="G704" i="4"/>
  <c r="G510" i="4"/>
  <c r="G507" i="4"/>
  <c r="G686" i="4"/>
  <c r="G676" i="4"/>
  <c r="G692" i="4"/>
  <c r="G685" i="4"/>
  <c r="G533" i="4"/>
  <c r="G770" i="4"/>
  <c r="G808" i="4"/>
  <c r="G592" i="4"/>
  <c r="G853" i="4"/>
  <c r="G571" i="4"/>
  <c r="G786" i="4"/>
  <c r="G859" i="4"/>
  <c r="G823" i="4"/>
  <c r="G813" i="4"/>
  <c r="G541" i="4"/>
  <c r="G784" i="4"/>
  <c r="G880" i="4"/>
  <c r="G777" i="4"/>
  <c r="G890" i="4"/>
  <c r="G519" i="4"/>
  <c r="G538" i="4"/>
  <c r="G867" i="4"/>
  <c r="G500" i="4"/>
  <c r="G557" i="4"/>
  <c r="G700" i="4"/>
  <c r="G911" i="4"/>
  <c r="G707" i="4"/>
  <c r="G816" i="4"/>
  <c r="G720" i="4"/>
  <c r="G950" i="4"/>
  <c r="G619" i="4"/>
  <c r="G932" i="4"/>
  <c r="G656" i="4"/>
  <c r="G666" i="4"/>
  <c r="G838" i="4"/>
  <c r="G602" i="4"/>
  <c r="G696" i="4"/>
  <c r="G478" i="4"/>
  <c r="G492" i="4"/>
  <c r="G762" i="4"/>
  <c r="G547" i="4"/>
  <c r="G496" i="4"/>
  <c r="G868" i="4"/>
  <c r="G796" i="4"/>
  <c r="G893" i="4"/>
  <c r="G819" i="4"/>
  <c r="G508" i="4"/>
  <c r="G836" i="4"/>
  <c r="G778" i="4"/>
  <c r="G558" i="4"/>
  <c r="G858" i="4"/>
  <c r="G699" i="4"/>
  <c r="G623" i="4"/>
  <c r="G669" i="4"/>
  <c r="G915" i="4"/>
  <c r="G679" i="4"/>
  <c r="G663" i="4"/>
  <c r="G732" i="4"/>
  <c r="G593" i="4"/>
  <c r="G750" i="4"/>
  <c r="G967" i="4"/>
  <c r="G933" i="4"/>
  <c r="G865" i="4"/>
  <c r="G608" i="4"/>
  <c r="G661" i="4"/>
  <c r="G730" i="4"/>
  <c r="G684" i="4"/>
  <c r="G754" i="4"/>
  <c r="G916" i="4"/>
  <c r="G628" i="4"/>
  <c r="G948" i="4"/>
  <c r="G644" i="4"/>
  <c r="G654" i="4"/>
  <c r="G772" i="4"/>
  <c r="G635" i="4"/>
  <c r="G946" i="4"/>
  <c r="G615" i="4"/>
  <c r="G882" i="4"/>
  <c r="G851" i="4"/>
  <c r="G985" i="4"/>
  <c r="G977" i="4"/>
  <c r="G607" i="4"/>
  <c r="G505" i="4"/>
  <c r="G499" i="4"/>
  <c r="G806" i="4"/>
  <c r="G745" i="4"/>
  <c r="G820" i="4"/>
  <c r="G971" i="4"/>
  <c r="G832" i="4"/>
  <c r="G798" i="4"/>
  <c r="G701" i="4"/>
  <c r="G544" i="4"/>
  <c r="G633" i="4"/>
  <c r="G617" i="4"/>
  <c r="G493" i="4"/>
  <c r="G935" i="4"/>
  <c r="G486" i="4"/>
  <c r="G579" i="4"/>
  <c r="G504" i="4"/>
  <c r="G537" i="4"/>
  <c r="G625" i="4"/>
  <c r="G814" i="4"/>
  <c r="G485" i="4"/>
  <c r="G839" i="4"/>
  <c r="G497" i="4"/>
  <c r="G495" i="4"/>
  <c r="G641" i="4"/>
  <c r="G672" i="4"/>
  <c r="G957" i="4"/>
  <c r="G634" i="4"/>
  <c r="G746" i="4"/>
  <c r="G928" i="4"/>
  <c r="G585" i="4"/>
  <c r="G887" i="4"/>
  <c r="G723" i="4"/>
  <c r="G956" i="4"/>
  <c r="G630" i="4"/>
  <c r="G621" i="4"/>
  <c r="G905" i="4"/>
  <c r="G667" i="4"/>
  <c r="G944" i="4"/>
  <c r="G877" i="4"/>
  <c r="G874" i="4"/>
  <c r="G673" i="4"/>
  <c r="G983" i="4"/>
  <c r="G603" i="4"/>
  <c r="G708" i="4"/>
  <c r="G747" i="4"/>
  <c r="G678" i="4"/>
  <c r="G938" i="4"/>
  <c r="G526" i="4"/>
  <c r="G843" i="4"/>
  <c r="G794" i="4"/>
  <c r="G804" i="4"/>
  <c r="G551" i="4"/>
  <c r="G827" i="4"/>
  <c r="G531" i="4"/>
  <c r="G758" i="4"/>
  <c r="G516" i="4"/>
  <c r="G581" i="4"/>
  <c r="G894" i="4"/>
  <c r="G857" i="4"/>
  <c r="G821" i="4"/>
  <c r="G480" i="4"/>
  <c r="G564" i="4"/>
  <c r="G572" i="4"/>
  <c r="G598" i="4"/>
  <c r="G917" i="4"/>
  <c r="G855" i="4"/>
  <c r="G709" i="4"/>
  <c r="G647" i="4"/>
  <c r="G506" i="4"/>
  <c r="G952" i="4"/>
  <c r="G817" i="4"/>
  <c r="G614" i="4"/>
  <c r="G871" i="4"/>
  <c r="G787" i="4"/>
  <c r="G645" i="4"/>
  <c r="G970" i="4"/>
  <c r="G872" i="4"/>
  <c r="G599" i="4"/>
  <c r="G503" i="4"/>
  <c r="G897" i="4"/>
  <c r="G522" i="4"/>
  <c r="G930" i="4"/>
  <c r="G584" i="4"/>
  <c r="G909" i="4"/>
  <c r="G852" i="4"/>
  <c r="G756" i="4"/>
  <c r="G502" i="4"/>
  <c r="G636" i="4"/>
  <c r="G605" i="4"/>
  <c r="G895" i="4"/>
  <c r="G789" i="4"/>
  <c r="G958" i="4"/>
  <c r="G532" i="4"/>
  <c r="G904" i="4"/>
  <c r="G735" i="4"/>
  <c r="G733" i="4"/>
  <c r="G771" i="4"/>
  <c r="G775" i="4"/>
  <c r="G589" i="4"/>
  <c r="G966" i="4"/>
  <c r="G981" i="4"/>
  <c r="G578" i="4"/>
  <c r="G907" i="4"/>
  <c r="G737" i="4"/>
  <c r="G765" i="4"/>
  <c r="G677" i="4"/>
  <c r="G642" i="4"/>
  <c r="G810" i="4"/>
  <c r="G942" i="4"/>
  <c r="G811" i="4"/>
  <c r="G574" i="4"/>
  <c r="G620" i="4"/>
  <c r="G889" i="4"/>
  <c r="G803" i="4"/>
  <c r="G759" i="4"/>
  <c r="G648" i="4"/>
  <c r="G490" i="4"/>
  <c r="G986" i="4"/>
  <c r="G840" i="4"/>
  <c r="G586" i="4"/>
  <c r="G828" i="4"/>
  <c r="G902" i="4"/>
  <c r="G683" i="4"/>
  <c r="G563" i="4"/>
  <c r="G824" i="4"/>
  <c r="G688" i="4"/>
  <c r="G622" i="4"/>
  <c r="G849" i="4"/>
  <c r="G739" i="4"/>
  <c r="G910" i="4"/>
  <c r="G812" i="4"/>
  <c r="G609" i="4"/>
  <c r="G482" i="4"/>
  <c r="G833" i="4"/>
  <c r="G611" i="4"/>
  <c r="G960" i="4"/>
  <c r="G650" i="4"/>
  <c r="G523" i="4"/>
  <c r="G481" i="4"/>
  <c r="G940" i="4"/>
  <c r="G612" i="4"/>
  <c r="G888" i="4"/>
  <c r="G876" i="4"/>
  <c r="G979" i="4"/>
  <c r="G590" i="4"/>
  <c r="G658" i="4"/>
  <c r="G693" i="4"/>
  <c r="G511" i="4"/>
  <c r="G729" i="4"/>
  <c r="G652" i="4"/>
  <c r="G655" i="4"/>
  <c r="G837" i="4"/>
  <c r="G717" i="4"/>
  <c r="G800" i="4"/>
  <c r="G674" i="4"/>
  <c r="G913" i="4"/>
  <c r="G553" i="4"/>
  <c r="G961" i="4"/>
  <c r="G632" i="4"/>
  <c r="G818" i="4"/>
  <c r="G815" i="4"/>
  <c r="G951" i="4"/>
  <c r="G782" i="4"/>
  <c r="G638" i="4"/>
  <c r="G725" i="4"/>
  <c r="G534" i="4"/>
  <c r="G711" i="4"/>
  <c r="G613" i="4"/>
  <c r="G703" i="4"/>
  <c r="G637" i="4"/>
  <c r="G769" i="4"/>
  <c r="G734" i="4"/>
  <c r="G869" i="4"/>
  <c r="G753" i="4"/>
  <c r="G779" i="4"/>
  <c r="G587" i="4"/>
  <c r="G569" i="4"/>
  <c r="G921" i="4"/>
  <c r="G891" i="4"/>
  <c r="G681" i="4"/>
  <c r="G879" i="4"/>
  <c r="G749" i="4"/>
  <c r="G597" i="4"/>
  <c r="G873" i="4"/>
  <c r="G901" i="4"/>
  <c r="G527" i="4"/>
  <c r="G923" i="4"/>
  <c r="G899" i="4"/>
  <c r="G736" i="4"/>
  <c r="G848" i="4"/>
  <c r="G513" i="4"/>
  <c r="G802" i="4"/>
  <c r="G653" i="4"/>
  <c r="G712" i="4"/>
  <c r="G525" i="4"/>
  <c r="G783" i="4"/>
  <c r="G761" i="4"/>
  <c r="G690" i="4"/>
  <c r="G520" i="4"/>
  <c r="P47" i="3"/>
  <c r="P12" i="3"/>
  <c r="G991" i="4"/>
  <c r="G998" i="4"/>
  <c r="G1005" i="4"/>
  <c r="G1012" i="4"/>
  <c r="G1019" i="4"/>
  <c r="G1026" i="4"/>
  <c r="G1033" i="4"/>
  <c r="G1040" i="4"/>
  <c r="G1047" i="4"/>
  <c r="G1054" i="4"/>
  <c r="G1061" i="4"/>
  <c r="G1068" i="4"/>
  <c r="G1075" i="4"/>
  <c r="G1082" i="4"/>
  <c r="G994" i="4"/>
  <c r="G1001" i="4"/>
  <c r="G1008" i="4"/>
  <c r="G1015" i="4"/>
  <c r="G1022" i="4"/>
  <c r="G1029" i="4"/>
  <c r="G988" i="4"/>
  <c r="G995" i="4"/>
  <c r="G1002" i="4"/>
  <c r="G1009" i="4"/>
  <c r="G1016" i="4"/>
  <c r="G1023" i="4"/>
  <c r="G1030" i="4"/>
  <c r="G1037" i="4"/>
  <c r="G1044" i="4"/>
  <c r="G1051" i="4"/>
  <c r="G1058" i="4"/>
  <c r="G1065" i="4"/>
  <c r="G1035" i="4"/>
  <c r="G1045" i="4"/>
  <c r="G1057" i="4"/>
  <c r="G1060" i="4"/>
  <c r="G1063" i="4"/>
  <c r="G1093" i="4"/>
  <c r="G1100" i="4"/>
  <c r="G1107" i="4"/>
  <c r="G1114" i="4"/>
  <c r="G1121" i="4"/>
  <c r="G1128" i="4"/>
  <c r="G1135" i="4"/>
  <c r="G1142" i="4"/>
  <c r="G1149" i="4"/>
  <c r="G1156" i="4"/>
  <c r="G999" i="4"/>
  <c r="G1003" i="4"/>
  <c r="G1007" i="4"/>
  <c r="G1011" i="4"/>
  <c r="G1066" i="4"/>
  <c r="G1071" i="4"/>
  <c r="G1076" i="4"/>
  <c r="G1081" i="4"/>
  <c r="G1086" i="4"/>
  <c r="G1042" i="4"/>
  <c r="G1091" i="4"/>
  <c r="G1098" i="4"/>
  <c r="G1105" i="4"/>
  <c r="G1112" i="4"/>
  <c r="G1119" i="4"/>
  <c r="G1126" i="4"/>
  <c r="G1133" i="4"/>
  <c r="G1140" i="4"/>
  <c r="G1147" i="4"/>
  <c r="G1154" i="4"/>
  <c r="G1161" i="4"/>
  <c r="G1036" i="4"/>
  <c r="G1049" i="4"/>
  <c r="G1052" i="4"/>
  <c r="G1055" i="4"/>
  <c r="G1069" i="4"/>
  <c r="G1074" i="4"/>
  <c r="G1079" i="4"/>
  <c r="G1084" i="4"/>
  <c r="G1089" i="4"/>
  <c r="G1096" i="4"/>
  <c r="G1103" i="4"/>
  <c r="G1110" i="4"/>
  <c r="G1117" i="4"/>
  <c r="G1124" i="4"/>
  <c r="G1131" i="4"/>
  <c r="G1138" i="4"/>
  <c r="G992" i="4"/>
  <c r="G996" i="4"/>
  <c r="G1000" i="4"/>
  <c r="G1004" i="4"/>
  <c r="G1046" i="4"/>
  <c r="G1064" i="4"/>
  <c r="G989" i="4"/>
  <c r="G993" i="4"/>
  <c r="G997" i="4"/>
  <c r="G1034" i="4"/>
  <c r="G1050" i="4"/>
  <c r="G1053" i="4"/>
  <c r="G1056" i="4"/>
  <c r="G1059" i="4"/>
  <c r="G1062" i="4"/>
  <c r="G1080" i="4"/>
  <c r="G1085" i="4"/>
  <c r="G1070" i="4"/>
  <c r="G1090" i="4"/>
  <c r="G1097" i="4"/>
  <c r="G1104" i="4"/>
  <c r="G1111" i="4"/>
  <c r="G1118" i="4"/>
  <c r="G1125" i="4"/>
  <c r="G1132" i="4"/>
  <c r="G1139" i="4"/>
  <c r="G1146" i="4"/>
  <c r="G1153" i="4"/>
  <c r="G1006" i="4"/>
  <c r="G1010" i="4"/>
  <c r="G1014" i="4"/>
  <c r="G1018" i="4"/>
  <c r="G1041" i="4"/>
  <c r="G1020" i="4"/>
  <c r="G1038" i="4"/>
  <c r="G1072" i="4"/>
  <c r="G1078" i="4"/>
  <c r="G1099" i="4"/>
  <c r="G1113" i="4"/>
  <c r="G1144" i="4"/>
  <c r="G1157" i="4"/>
  <c r="G1095" i="4"/>
  <c r="G1109" i="4"/>
  <c r="G1130" i="4"/>
  <c r="G1160" i="4"/>
  <c r="G1165" i="4"/>
  <c r="G1172" i="4"/>
  <c r="G1179" i="4"/>
  <c r="G1186" i="4"/>
  <c r="G1193" i="4"/>
  <c r="G1200" i="4"/>
  <c r="G1207" i="4"/>
  <c r="G1214" i="4"/>
  <c r="G1221" i="4"/>
  <c r="G1228" i="4"/>
  <c r="G1235" i="4"/>
  <c r="G1242" i="4"/>
  <c r="G1249" i="4"/>
  <c r="G1256" i="4"/>
  <c r="G1021" i="4"/>
  <c r="G1039" i="4"/>
  <c r="G1067" i="4"/>
  <c r="G1073" i="4"/>
  <c r="G1122" i="4"/>
  <c r="G1134" i="4"/>
  <c r="G1141" i="4"/>
  <c r="G1151" i="4"/>
  <c r="G1013" i="4"/>
  <c r="G1032" i="4"/>
  <c r="G1145" i="4"/>
  <c r="G1148" i="4"/>
  <c r="G1158" i="4"/>
  <c r="G1163" i="4"/>
  <c r="G1043" i="4"/>
  <c r="G1116" i="4"/>
  <c r="G1136" i="4"/>
  <c r="G1159" i="4"/>
  <c r="G1164" i="4"/>
  <c r="G1171" i="4"/>
  <c r="G1178" i="4"/>
  <c r="G1185" i="4"/>
  <c r="G1192" i="4"/>
  <c r="G1199" i="4"/>
  <c r="G1206" i="4"/>
  <c r="G1213" i="4"/>
  <c r="G1220" i="4"/>
  <c r="G1227" i="4"/>
  <c r="G1234" i="4"/>
  <c r="G1241" i="4"/>
  <c r="G1248" i="4"/>
  <c r="G1255" i="4"/>
  <c r="G1262" i="4"/>
  <c r="G1269" i="4"/>
  <c r="G1276" i="4"/>
  <c r="G1283" i="4"/>
  <c r="G1290" i="4"/>
  <c r="G1297" i="4"/>
  <c r="G1304" i="4"/>
  <c r="G1311" i="4"/>
  <c r="G1318" i="4"/>
  <c r="G1325" i="4"/>
  <c r="G1332" i="4"/>
  <c r="G1339" i="4"/>
  <c r="G1017" i="4"/>
  <c r="G1088" i="4"/>
  <c r="G1120" i="4"/>
  <c r="G1143" i="4"/>
  <c r="G1027" i="4"/>
  <c r="G1169" i="4"/>
  <c r="G1176" i="4"/>
  <c r="G1183" i="4"/>
  <c r="G1190" i="4"/>
  <c r="G1197" i="4"/>
  <c r="G1204" i="4"/>
  <c r="G1211" i="4"/>
  <c r="G1218" i="4"/>
  <c r="G1225" i="4"/>
  <c r="G1232" i="4"/>
  <c r="G1239" i="4"/>
  <c r="G1246" i="4"/>
  <c r="G1253" i="4"/>
  <c r="G1260" i="4"/>
  <c r="G1267" i="4"/>
  <c r="G1274" i="4"/>
  <c r="G1281" i="4"/>
  <c r="G1288" i="4"/>
  <c r="G1295" i="4"/>
  <c r="G1302" i="4"/>
  <c r="G1309" i="4"/>
  <c r="G1316" i="4"/>
  <c r="G1323" i="4"/>
  <c r="G1330" i="4"/>
  <c r="G1028" i="4"/>
  <c r="G1077" i="4"/>
  <c r="G1083" i="4"/>
  <c r="G1094" i="4"/>
  <c r="G1108" i="4"/>
  <c r="G1129" i="4"/>
  <c r="G1150" i="4"/>
  <c r="G1162" i="4"/>
  <c r="G1170" i="4"/>
  <c r="G1219" i="4"/>
  <c r="G1251" i="4"/>
  <c r="G1292" i="4"/>
  <c r="G1303" i="4"/>
  <c r="G1314" i="4"/>
  <c r="G1344" i="4"/>
  <c r="G1349" i="4"/>
  <c r="G1364" i="4"/>
  <c r="G1371" i="4"/>
  <c r="G1378" i="4"/>
  <c r="G1385" i="4"/>
  <c r="G1392" i="4"/>
  <c r="G1399" i="4"/>
  <c r="G1406" i="4"/>
  <c r="G1413" i="4"/>
  <c r="G1420" i="4"/>
  <c r="G1427" i="4"/>
  <c r="G1434" i="4"/>
  <c r="G1441" i="4"/>
  <c r="G1448" i="4"/>
  <c r="G1455" i="4"/>
  <c r="G1462" i="4"/>
  <c r="G1106" i="4"/>
  <c r="G1181" i="4"/>
  <c r="G1203" i="4"/>
  <c r="G1208" i="4"/>
  <c r="G1230" i="4"/>
  <c r="G1285" i="4"/>
  <c r="G1296" i="4"/>
  <c r="G1307" i="4"/>
  <c r="G1469" i="4"/>
  <c r="G1471" i="4"/>
  <c r="G1473" i="4"/>
  <c r="G1475" i="4"/>
  <c r="G1477" i="4"/>
  <c r="G1479" i="4"/>
  <c r="G1481" i="4"/>
  <c r="G1483" i="4"/>
  <c r="G1485" i="4"/>
  <c r="G1487" i="4"/>
  <c r="G1489" i="4"/>
  <c r="G1491" i="4"/>
  <c r="G1493" i="4"/>
  <c r="G1495" i="4"/>
  <c r="G1497" i="4"/>
  <c r="G1499" i="4"/>
  <c r="G1501" i="4"/>
  <c r="G1503" i="4"/>
  <c r="G1505" i="4"/>
  <c r="G1507" i="4"/>
  <c r="G1509" i="4"/>
  <c r="G1511" i="4"/>
  <c r="G1513" i="4"/>
  <c r="G1515" i="4"/>
  <c r="G1517" i="4"/>
  <c r="G1519" i="4"/>
  <c r="G1521" i="4"/>
  <c r="G1523" i="4"/>
  <c r="G1525" i="4"/>
  <c r="G1527" i="4"/>
  <c r="G1529" i="4"/>
  <c r="G1531" i="4"/>
  <c r="G1533" i="4"/>
  <c r="G1535" i="4"/>
  <c r="G1537" i="4"/>
  <c r="G1539" i="4"/>
  <c r="G1541" i="4"/>
  <c r="G1127" i="4"/>
  <c r="G1152" i="4"/>
  <c r="G1198" i="4"/>
  <c r="G1247" i="4"/>
  <c r="G1278" i="4"/>
  <c r="G1289" i="4"/>
  <c r="G1300" i="4"/>
  <c r="G1329" i="4"/>
  <c r="G1347" i="4"/>
  <c r="G1352" i="4"/>
  <c r="G1357" i="4"/>
  <c r="G1362" i="4"/>
  <c r="G1369" i="4"/>
  <c r="G1376" i="4"/>
  <c r="G1383" i="4"/>
  <c r="G1390" i="4"/>
  <c r="G1397" i="4"/>
  <c r="G1404" i="4"/>
  <c r="G1411" i="4"/>
  <c r="G1418" i="4"/>
  <c r="G1425" i="4"/>
  <c r="G1432" i="4"/>
  <c r="G1439" i="4"/>
  <c r="G1446" i="4"/>
  <c r="G1177" i="4"/>
  <c r="G1226" i="4"/>
  <c r="G1264" i="4"/>
  <c r="G1275" i="4"/>
  <c r="G1286" i="4"/>
  <c r="G1315" i="4"/>
  <c r="G1326" i="4"/>
  <c r="G1333" i="4"/>
  <c r="G1342" i="4"/>
  <c r="G1367" i="4"/>
  <c r="G1374" i="4"/>
  <c r="G1381" i="4"/>
  <c r="G1388" i="4"/>
  <c r="G1395" i="4"/>
  <c r="G1402" i="4"/>
  <c r="G1409" i="4"/>
  <c r="G1416" i="4"/>
  <c r="G1423" i="4"/>
  <c r="G1430" i="4"/>
  <c r="G1437" i="4"/>
  <c r="G1444" i="4"/>
  <c r="G1451" i="4"/>
  <c r="G1458" i="4"/>
  <c r="G1465" i="4"/>
  <c r="G1087" i="4"/>
  <c r="G1166" i="4"/>
  <c r="G1188" i="4"/>
  <c r="G1210" i="4"/>
  <c r="G1215" i="4"/>
  <c r="G1237" i="4"/>
  <c r="G1268" i="4"/>
  <c r="G1279" i="4"/>
  <c r="G1308" i="4"/>
  <c r="G1319" i="4"/>
  <c r="G1345" i="4"/>
  <c r="G1048" i="4"/>
  <c r="G1123" i="4"/>
  <c r="G1168" i="4"/>
  <c r="G1173" i="4"/>
  <c r="G1195" i="4"/>
  <c r="G1217" i="4"/>
  <c r="G1222" i="4"/>
  <c r="G1244" i="4"/>
  <c r="G1280" i="4"/>
  <c r="G1291" i="4"/>
  <c r="G1327" i="4"/>
  <c r="G1334" i="4"/>
  <c r="G1031" i="4"/>
  <c r="G1102" i="4"/>
  <c r="G1212" i="4"/>
  <c r="G1254" i="4"/>
  <c r="G1258" i="4"/>
  <c r="G1273" i="4"/>
  <c r="G1284" i="4"/>
  <c r="G1320" i="4"/>
  <c r="G1331" i="4"/>
  <c r="G1361" i="4"/>
  <c r="G1368" i="4"/>
  <c r="G1375" i="4"/>
  <c r="G1382" i="4"/>
  <c r="G1389" i="4"/>
  <c r="G1396" i="4"/>
  <c r="G1403" i="4"/>
  <c r="G1410" i="4"/>
  <c r="G1417" i="4"/>
  <c r="G1424" i="4"/>
  <c r="G1431" i="4"/>
  <c r="G1438" i="4"/>
  <c r="G1445" i="4"/>
  <c r="G1452" i="4"/>
  <c r="G1459" i="4"/>
  <c r="G1466" i="4"/>
  <c r="G1092" i="4"/>
  <c r="G1174" i="4"/>
  <c r="G1196" i="4"/>
  <c r="G1201" i="4"/>
  <c r="G1223" i="4"/>
  <c r="G1245" i="4"/>
  <c r="G1266" i="4"/>
  <c r="G1277" i="4"/>
  <c r="G1313" i="4"/>
  <c r="G1324" i="4"/>
  <c r="G1346" i="4"/>
  <c r="G1351" i="4"/>
  <c r="G1356" i="4"/>
  <c r="G1024" i="4"/>
  <c r="G1184" i="4"/>
  <c r="G1175" i="4"/>
  <c r="G1261" i="4"/>
  <c r="G1312" i="4"/>
  <c r="G1343" i="4"/>
  <c r="G1373" i="4"/>
  <c r="G1387" i="4"/>
  <c r="G1401" i="4"/>
  <c r="G1415" i="4"/>
  <c r="G1429" i="4"/>
  <c r="G990" i="4"/>
  <c r="G1202" i="4"/>
  <c r="G1287" i="4"/>
  <c r="G1321" i="4"/>
  <c r="G1472" i="4"/>
  <c r="G1486" i="4"/>
  <c r="G1500" i="4"/>
  <c r="G1514" i="4"/>
  <c r="G1528" i="4"/>
  <c r="G1542" i="4"/>
  <c r="G1167" i="4"/>
  <c r="G1231" i="4"/>
  <c r="G1243" i="4"/>
  <c r="G1306" i="4"/>
  <c r="G1180" i="4"/>
  <c r="G1298" i="4"/>
  <c r="G1370" i="4"/>
  <c r="G1384" i="4"/>
  <c r="G1398" i="4"/>
  <c r="G1412" i="4"/>
  <c r="G1426" i="4"/>
  <c r="G1440" i="4"/>
  <c r="G1115" i="4"/>
  <c r="G1137" i="4"/>
  <c r="G1182" i="4"/>
  <c r="G1194" i="4"/>
  <c r="G1265" i="4"/>
  <c r="G1282" i="4"/>
  <c r="G1340" i="4"/>
  <c r="G1366" i="4"/>
  <c r="G1380" i="4"/>
  <c r="G1394" i="4"/>
  <c r="G1408" i="4"/>
  <c r="G1422" i="4"/>
  <c r="G1155" i="4"/>
  <c r="G1233" i="4"/>
  <c r="G1299" i="4"/>
  <c r="G1236" i="4"/>
  <c r="G1272" i="4"/>
  <c r="G1447" i="4"/>
  <c r="G1488" i="4"/>
  <c r="G1547" i="4"/>
  <c r="G1558" i="4"/>
  <c r="G1566" i="4"/>
  <c r="G1191" i="4"/>
  <c r="G1216" i="4"/>
  <c r="G1335" i="4"/>
  <c r="G1449" i="4"/>
  <c r="G1474" i="4"/>
  <c r="G1508" i="4"/>
  <c r="G1556" i="4"/>
  <c r="G1101" i="4"/>
  <c r="G1250" i="4"/>
  <c r="G1341" i="4"/>
  <c r="G1350" i="4"/>
  <c r="G1358" i="4"/>
  <c r="G1405" i="4"/>
  <c r="G1433" i="4"/>
  <c r="G1498" i="4"/>
  <c r="G1546" i="4"/>
  <c r="G1557" i="4"/>
  <c r="G1252" i="4"/>
  <c r="G1359" i="4"/>
  <c r="G1391" i="4"/>
  <c r="G1464" i="4"/>
  <c r="G1468" i="4"/>
  <c r="G1502" i="4"/>
  <c r="G1549" i="4"/>
  <c r="G1560" i="4"/>
  <c r="G1573" i="4"/>
  <c r="G1328" i="4"/>
  <c r="G1360" i="4"/>
  <c r="G1414" i="4"/>
  <c r="G1421" i="4"/>
  <c r="G1428" i="4"/>
  <c r="G1460" i="4"/>
  <c r="G1476" i="4"/>
  <c r="G1506" i="4"/>
  <c r="G1205" i="4"/>
  <c r="G1229" i="4"/>
  <c r="G1270" i="4"/>
  <c r="G1301" i="4"/>
  <c r="G1400" i="4"/>
  <c r="G1407" i="4"/>
  <c r="G1435" i="4"/>
  <c r="G1224" i="4"/>
  <c r="G1263" i="4"/>
  <c r="G1372" i="4"/>
  <c r="G1480" i="4"/>
  <c r="G1524" i="4"/>
  <c r="G1561" i="4"/>
  <c r="G1581" i="4"/>
  <c r="G1592" i="4"/>
  <c r="G1607" i="4"/>
  <c r="G1620" i="4"/>
  <c r="G1635" i="4"/>
  <c r="G1648" i="4"/>
  <c r="G1663" i="4"/>
  <c r="G1676" i="4"/>
  <c r="G1691" i="4"/>
  <c r="G1704" i="4"/>
  <c r="G1719" i="4"/>
  <c r="G1732" i="4"/>
  <c r="G1747" i="4"/>
  <c r="G1760" i="4"/>
  <c r="G1775" i="4"/>
  <c r="G1240" i="4"/>
  <c r="G1457" i="4"/>
  <c r="G1463" i="4"/>
  <c r="G1530" i="4"/>
  <c r="G1554" i="4"/>
  <c r="G1584" i="4"/>
  <c r="G1257" i="4"/>
  <c r="G1443" i="4"/>
  <c r="G1522" i="4"/>
  <c r="G1540" i="4"/>
  <c r="G1544" i="4"/>
  <c r="G1548" i="4"/>
  <c r="G1567" i="4"/>
  <c r="G1574" i="4"/>
  <c r="G1353" i="4"/>
  <c r="G1419" i="4"/>
  <c r="G1478" i="4"/>
  <c r="G1484" i="4"/>
  <c r="G1518" i="4"/>
  <c r="G1532" i="4"/>
  <c r="G1536" i="4"/>
  <c r="G1552" i="4"/>
  <c r="G1587" i="4"/>
  <c r="G1600" i="4"/>
  <c r="G1615" i="4"/>
  <c r="G1628" i="4"/>
  <c r="G1643" i="4"/>
  <c r="G1656" i="4"/>
  <c r="G1671" i="4"/>
  <c r="G1684" i="4"/>
  <c r="G1699" i="4"/>
  <c r="G1712" i="4"/>
  <c r="G1259" i="4"/>
  <c r="G1336" i="4"/>
  <c r="G1354" i="4"/>
  <c r="G1453" i="4"/>
  <c r="G1467" i="4"/>
  <c r="G1490" i="4"/>
  <c r="G1496" i="4"/>
  <c r="G1571" i="4"/>
  <c r="G1585" i="4"/>
  <c r="G1598" i="4"/>
  <c r="G1613" i="4"/>
  <c r="G1626" i="4"/>
  <c r="G1641" i="4"/>
  <c r="G1654" i="4"/>
  <c r="G1669" i="4"/>
  <c r="G1682" i="4"/>
  <c r="G1697" i="4"/>
  <c r="G1710" i="4"/>
  <c r="G1725" i="4"/>
  <c r="G1738" i="4"/>
  <c r="G1310" i="4"/>
  <c r="G1337" i="4"/>
  <c r="G1355" i="4"/>
  <c r="G1545" i="4"/>
  <c r="G1564" i="4"/>
  <c r="G1583" i="4"/>
  <c r="G1596" i="4"/>
  <c r="G1611" i="4"/>
  <c r="G1624" i="4"/>
  <c r="G1639" i="4"/>
  <c r="G1652" i="4"/>
  <c r="G1667" i="4"/>
  <c r="G1680" i="4"/>
  <c r="G1695" i="4"/>
  <c r="G1708" i="4"/>
  <c r="G1317" i="4"/>
  <c r="G1338" i="4"/>
  <c r="G1386" i="4"/>
  <c r="G1436" i="4"/>
  <c r="G1461" i="4"/>
  <c r="G1553" i="4"/>
  <c r="G1568" i="4"/>
  <c r="G1575" i="4"/>
  <c r="G1578" i="4"/>
  <c r="G1594" i="4"/>
  <c r="G1609" i="4"/>
  <c r="G1622" i="4"/>
  <c r="G1637" i="4"/>
  <c r="G1650" i="4"/>
  <c r="G1209" i="4"/>
  <c r="G1393" i="4"/>
  <c r="G1442" i="4"/>
  <c r="G1494" i="4"/>
  <c r="G1559" i="4"/>
  <c r="G1601" i="4"/>
  <c r="G1604" i="4"/>
  <c r="G1618" i="4"/>
  <c r="G1651" i="4"/>
  <c r="G1664" i="4"/>
  <c r="G1679" i="4"/>
  <c r="G1688" i="4"/>
  <c r="G1703" i="4"/>
  <c r="G1718" i="4"/>
  <c r="G1763" i="4"/>
  <c r="G1770" i="4"/>
  <c r="G1784" i="4"/>
  <c r="G1799" i="4"/>
  <c r="G1812" i="4"/>
  <c r="G1827" i="4"/>
  <c r="G1840" i="4"/>
  <c r="G1855" i="4"/>
  <c r="G1868" i="4"/>
  <c r="G1883" i="4"/>
  <c r="G1896" i="4"/>
  <c r="G1911" i="4"/>
  <c r="G1924" i="4"/>
  <c r="G1939" i="4"/>
  <c r="G1957" i="4"/>
  <c r="G1365" i="4"/>
  <c r="G1588" i="4"/>
  <c r="G1621" i="4"/>
  <c r="G1638" i="4"/>
  <c r="G1673" i="4"/>
  <c r="G1721" i="4"/>
  <c r="G1734" i="4"/>
  <c r="G1739" i="4"/>
  <c r="G1744" i="4"/>
  <c r="G1749" i="4"/>
  <c r="G1754" i="4"/>
  <c r="G1777" i="4"/>
  <c r="G1797" i="4"/>
  <c r="G1810" i="4"/>
  <c r="G1825" i="4"/>
  <c r="G1838" i="4"/>
  <c r="G1853" i="4"/>
  <c r="G1866" i="4"/>
  <c r="G1881" i="4"/>
  <c r="G1894" i="4"/>
  <c r="G1909" i="4"/>
  <c r="G1922" i="4"/>
  <c r="G1937" i="4"/>
  <c r="G1293" i="4"/>
  <c r="G1520" i="4"/>
  <c r="G1591" i="4"/>
  <c r="G1605" i="4"/>
  <c r="G1608" i="4"/>
  <c r="G1655" i="4"/>
  <c r="G1658" i="4"/>
  <c r="G1238" i="4"/>
  <c r="G1294" i="4"/>
  <c r="G1569" i="4"/>
  <c r="G1576" i="4"/>
  <c r="G1595" i="4"/>
  <c r="G1612" i="4"/>
  <c r="G1645" i="4"/>
  <c r="G1659" i="4"/>
  <c r="G1665" i="4"/>
  <c r="G1668" i="4"/>
  <c r="G1683" i="4"/>
  <c r="G1692" i="4"/>
  <c r="G1707" i="4"/>
  <c r="G1716" i="4"/>
  <c r="G1737" i="4"/>
  <c r="G1742" i="4"/>
  <c r="G1759" i="4"/>
  <c r="G1766" i="4"/>
  <c r="G1773" i="4"/>
  <c r="G1780" i="4"/>
  <c r="G1791" i="4"/>
  <c r="G1804" i="4"/>
  <c r="G1819" i="4"/>
  <c r="G1832" i="4"/>
  <c r="G1847" i="4"/>
  <c r="G1860" i="4"/>
  <c r="G1875" i="4"/>
  <c r="G1377" i="4"/>
  <c r="G1562" i="4"/>
  <c r="G1629" i="4"/>
  <c r="G1632" i="4"/>
  <c r="G1646" i="4"/>
  <c r="G1662" i="4"/>
  <c r="G1677" i="4"/>
  <c r="G1686" i="4"/>
  <c r="G1701" i="4"/>
  <c r="G1727" i="4"/>
  <c r="G1789" i="4"/>
  <c r="G1802" i="4"/>
  <c r="G1817" i="4"/>
  <c r="G1830" i="4"/>
  <c r="G1845" i="4"/>
  <c r="G1858" i="4"/>
  <c r="G1873" i="4"/>
  <c r="G1187" i="4"/>
  <c r="G1454" i="4"/>
  <c r="G1492" i="4"/>
  <c r="G1572" i="4"/>
  <c r="G1590" i="4"/>
  <c r="G1623" i="4"/>
  <c r="G1640" i="4"/>
  <c r="G1666" i="4"/>
  <c r="G1681" i="4"/>
  <c r="G1690" i="4"/>
  <c r="G1705" i="4"/>
  <c r="G1714" i="4"/>
  <c r="G1728" i="4"/>
  <c r="G1743" i="4"/>
  <c r="G1748" i="4"/>
  <c r="G1783" i="4"/>
  <c r="G1794" i="4"/>
  <c r="G1809" i="4"/>
  <c r="G1822" i="4"/>
  <c r="G1837" i="4"/>
  <c r="G1850" i="4"/>
  <c r="G1865" i="4"/>
  <c r="G1025" i="4"/>
  <c r="G1189" i="4"/>
  <c r="G1504" i="4"/>
  <c r="G1550" i="4"/>
  <c r="G1565" i="4"/>
  <c r="G1593" i="4"/>
  <c r="G1610" i="4"/>
  <c r="G1657" i="4"/>
  <c r="G1660" i="4"/>
  <c r="G1675" i="4"/>
  <c r="G1720" i="4"/>
  <c r="G1733" i="4"/>
  <c r="G1753" i="4"/>
  <c r="G1767" i="4"/>
  <c r="G1774" i="4"/>
  <c r="G1792" i="4"/>
  <c r="G1807" i="4"/>
  <c r="G1820" i="4"/>
  <c r="G1835" i="4"/>
  <c r="G1848" i="4"/>
  <c r="G1863" i="4"/>
  <c r="G1271" i="4"/>
  <c r="G1322" i="4"/>
  <c r="G1456" i="4"/>
  <c r="G1482" i="4"/>
  <c r="G1586" i="4"/>
  <c r="G1606" i="4"/>
  <c r="G1653" i="4"/>
  <c r="G1736" i="4"/>
  <c r="G1745" i="4"/>
  <c r="G1778" i="4"/>
  <c r="G1782" i="4"/>
  <c r="G1816" i="4"/>
  <c r="G1831" i="4"/>
  <c r="G1876" i="4"/>
  <c r="G1891" i="4"/>
  <c r="G1944" i="4"/>
  <c r="G1953" i="4"/>
  <c r="G1955" i="4"/>
  <c r="G1961" i="4"/>
  <c r="G1978" i="4"/>
  <c r="G1993" i="4"/>
  <c r="G1995" i="4"/>
  <c r="G2010" i="4"/>
  <c r="G2027" i="4"/>
  <c r="G2042" i="4"/>
  <c r="G2044" i="4"/>
  <c r="G2059" i="4"/>
  <c r="G2076" i="4"/>
  <c r="G1512" i="4"/>
  <c r="G1534" i="4"/>
  <c r="G1627" i="4"/>
  <c r="G1713" i="4"/>
  <c r="G1723" i="4"/>
  <c r="G1758" i="4"/>
  <c r="G1579" i="4"/>
  <c r="G1614" i="4"/>
  <c r="G1647" i="4"/>
  <c r="G1687" i="4"/>
  <c r="G1741" i="4"/>
  <c r="G1750" i="4"/>
  <c r="G1762" i="4"/>
  <c r="G1824" i="4"/>
  <c r="G1828" i="4"/>
  <c r="G1839" i="4"/>
  <c r="G1843" i="4"/>
  <c r="G1879" i="4"/>
  <c r="G1884" i="4"/>
  <c r="G1899" i="4"/>
  <c r="G1904" i="4"/>
  <c r="G1919" i="4"/>
  <c r="G1951" i="4"/>
  <c r="G1965" i="4"/>
  <c r="G1967" i="4"/>
  <c r="G1982" i="4"/>
  <c r="G1999" i="4"/>
  <c r="G2014" i="4"/>
  <c r="G2016" i="4"/>
  <c r="G2031" i="4"/>
  <c r="G2048" i="4"/>
  <c r="G2063" i="4"/>
  <c r="G2065" i="4"/>
  <c r="G1348" i="4"/>
  <c r="G1516" i="4"/>
  <c r="G1551" i="4"/>
  <c r="G1634" i="4"/>
  <c r="G1661" i="4"/>
  <c r="G1698" i="4"/>
  <c r="G1798" i="4"/>
  <c r="G1813" i="4"/>
  <c r="G1538" i="4"/>
  <c r="G1580" i="4"/>
  <c r="G1642" i="4"/>
  <c r="G1672" i="4"/>
  <c r="G1693" i="4"/>
  <c r="G1724" i="4"/>
  <c r="G1746" i="4"/>
  <c r="G1771" i="4"/>
  <c r="G1787" i="4"/>
  <c r="G1836" i="4"/>
  <c r="G1851" i="4"/>
  <c r="G1892" i="4"/>
  <c r="G1907" i="4"/>
  <c r="G1912" i="4"/>
  <c r="G1927" i="4"/>
  <c r="G1932" i="4"/>
  <c r="G1947" i="4"/>
  <c r="G1555" i="4"/>
  <c r="G1602" i="4"/>
  <c r="G1616" i="4"/>
  <c r="G1649" i="4"/>
  <c r="G1709" i="4"/>
  <c r="G1779" i="4"/>
  <c r="G1806" i="4"/>
  <c r="G1821" i="4"/>
  <c r="G1870" i="4"/>
  <c r="G1874" i="4"/>
  <c r="G1877" i="4"/>
  <c r="G1882" i="4"/>
  <c r="G1897" i="4"/>
  <c r="G1902" i="4"/>
  <c r="G1917" i="4"/>
  <c r="G1363" i="4"/>
  <c r="G1582" i="4"/>
  <c r="G1636" i="4"/>
  <c r="G1678" i="4"/>
  <c r="G1715" i="4"/>
  <c r="G1729" i="4"/>
  <c r="G1751" i="4"/>
  <c r="G1755" i="4"/>
  <c r="G1795" i="4"/>
  <c r="G1844" i="4"/>
  <c r="G1859" i="4"/>
  <c r="G1887" i="4"/>
  <c r="G1379" i="4"/>
  <c r="G1526" i="4"/>
  <c r="G1543" i="4"/>
  <c r="G1597" i="4"/>
  <c r="G1674" i="4"/>
  <c r="G1752" i="4"/>
  <c r="G1756" i="4"/>
  <c r="G1826" i="4"/>
  <c r="G1841" i="4"/>
  <c r="G1885" i="4"/>
  <c r="G1918" i="4"/>
  <c r="G1933" i="4"/>
  <c r="G1938" i="4"/>
  <c r="G1948" i="4"/>
  <c r="G1617" i="4"/>
  <c r="G1631" i="4"/>
  <c r="G1706" i="4"/>
  <c r="G1711" i="4"/>
  <c r="G1726" i="4"/>
  <c r="G1796" i="4"/>
  <c r="G1800" i="4"/>
  <c r="G1811" i="4"/>
  <c r="G1815" i="4"/>
  <c r="G1864" i="4"/>
  <c r="G1888" i="4"/>
  <c r="G1903" i="4"/>
  <c r="G1908" i="4"/>
  <c r="G1603" i="4"/>
  <c r="G1619" i="4"/>
  <c r="G1689" i="4"/>
  <c r="G1702" i="4"/>
  <c r="G1717" i="4"/>
  <c r="G1814" i="4"/>
  <c r="G1854" i="4"/>
  <c r="G1869" i="4"/>
  <c r="G1913" i="4"/>
  <c r="G1925" i="4"/>
  <c r="G1964" i="4"/>
  <c r="G1975" i="4"/>
  <c r="G1986" i="4"/>
  <c r="G1997" i="4"/>
  <c r="G2021" i="4"/>
  <c r="G2030" i="4"/>
  <c r="G2041" i="4"/>
  <c r="G2052" i="4"/>
  <c r="G2084" i="4"/>
  <c r="G2086" i="4"/>
  <c r="G2101" i="4"/>
  <c r="G2118" i="4"/>
  <c r="G2133" i="4"/>
  <c r="G2135" i="4"/>
  <c r="G2150" i="4"/>
  <c r="G1788" i="4"/>
  <c r="G1805" i="4"/>
  <c r="G1823" i="4"/>
  <c r="G1862" i="4"/>
  <c r="G1900" i="4"/>
  <c r="G1962" i="4"/>
  <c r="G1973" i="4"/>
  <c r="G1984" i="4"/>
  <c r="G2008" i="4"/>
  <c r="G2019" i="4"/>
  <c r="G2039" i="4"/>
  <c r="G2050" i="4"/>
  <c r="G2074" i="4"/>
  <c r="G2088" i="4"/>
  <c r="G2103" i="4"/>
  <c r="G2120" i="4"/>
  <c r="G2137" i="4"/>
  <c r="G2152" i="4"/>
  <c r="G1731" i="4"/>
  <c r="G1768" i="4"/>
  <c r="G1833" i="4"/>
  <c r="G1905" i="4"/>
  <c r="G1929" i="4"/>
  <c r="G1936" i="4"/>
  <c r="G1943" i="4"/>
  <c r="G1960" i="4"/>
  <c r="G1971" i="4"/>
  <c r="G2006" i="4"/>
  <c r="G2017" i="4"/>
  <c r="G2028" i="4"/>
  <c r="G2037" i="4"/>
  <c r="G2061" i="4"/>
  <c r="G2072" i="4"/>
  <c r="G2090" i="4"/>
  <c r="G2105" i="4"/>
  <c r="G2107" i="4"/>
  <c r="G2122" i="4"/>
  <c r="G2139" i="4"/>
  <c r="G2154" i="4"/>
  <c r="G2156" i="4"/>
  <c r="G2165" i="4"/>
  <c r="G2172" i="4"/>
  <c r="G2179" i="4"/>
  <c r="G2186" i="4"/>
  <c r="G2193" i="4"/>
  <c r="G2200" i="4"/>
  <c r="G2207" i="4"/>
  <c r="G2214" i="4"/>
  <c r="G2221" i="4"/>
  <c r="G2228" i="4"/>
  <c r="G2235" i="4"/>
  <c r="G2242" i="4"/>
  <c r="G2249" i="4"/>
  <c r="G2256" i="4"/>
  <c r="G2263" i="4"/>
  <c r="G2270" i="4"/>
  <c r="G2277" i="4"/>
  <c r="G2284" i="4"/>
  <c r="G2291" i="4"/>
  <c r="G2298" i="4"/>
  <c r="G2305" i="4"/>
  <c r="G2312" i="4"/>
  <c r="G2319" i="4"/>
  <c r="G1589" i="4"/>
  <c r="G1769" i="4"/>
  <c r="G1781" i="4"/>
  <c r="G1834" i="4"/>
  <c r="G1849" i="4"/>
  <c r="G1878" i="4"/>
  <c r="G1901" i="4"/>
  <c r="G1910" i="4"/>
  <c r="G1980" i="4"/>
  <c r="G2002" i="4"/>
  <c r="G2013" i="4"/>
  <c r="G2024" i="4"/>
  <c r="G2035" i="4"/>
  <c r="G2046" i="4"/>
  <c r="G2070" i="4"/>
  <c r="G2079" i="4"/>
  <c r="G2094" i="4"/>
  <c r="G2111" i="4"/>
  <c r="G2126" i="4"/>
  <c r="G2128" i="4"/>
  <c r="G2143" i="4"/>
  <c r="G2160" i="4"/>
  <c r="G2167" i="4"/>
  <c r="G2174" i="4"/>
  <c r="G2181" i="4"/>
  <c r="G2188" i="4"/>
  <c r="G2195" i="4"/>
  <c r="G1694" i="4"/>
  <c r="G1722" i="4"/>
  <c r="G1735" i="4"/>
  <c r="G1790" i="4"/>
  <c r="G1808" i="4"/>
  <c r="G1872" i="4"/>
  <c r="G1926" i="4"/>
  <c r="G1958" i="4"/>
  <c r="G1991" i="4"/>
  <c r="G2011" i="4"/>
  <c r="G2022" i="4"/>
  <c r="G2033" i="4"/>
  <c r="G2057" i="4"/>
  <c r="G2068" i="4"/>
  <c r="G2081" i="4"/>
  <c r="G2096" i="4"/>
  <c r="G2113" i="4"/>
  <c r="G2130" i="4"/>
  <c r="G2145" i="4"/>
  <c r="G1801" i="4"/>
  <c r="G1916" i="4"/>
  <c r="G1941" i="4"/>
  <c r="G1954" i="4"/>
  <c r="G1983" i="4"/>
  <c r="G1994" i="4"/>
  <c r="G2005" i="4"/>
  <c r="G2040" i="4"/>
  <c r="G2060" i="4"/>
  <c r="G2071" i="4"/>
  <c r="G2089" i="4"/>
  <c r="G2106" i="4"/>
  <c r="G2123" i="4"/>
  <c r="G2138" i="4"/>
  <c r="G2155" i="4"/>
  <c r="G1450" i="4"/>
  <c r="G1633" i="4"/>
  <c r="G1785" i="4"/>
  <c r="G1793" i="4"/>
  <c r="G1829" i="4"/>
  <c r="G1852" i="4"/>
  <c r="G1867" i="4"/>
  <c r="G1880" i="4"/>
  <c r="G1890" i="4"/>
  <c r="G1931" i="4"/>
  <c r="G1945" i="4"/>
  <c r="G1972" i="4"/>
  <c r="G1981" i="4"/>
  <c r="G1992" i="4"/>
  <c r="G2003" i="4"/>
  <c r="G2038" i="4"/>
  <c r="G2049" i="4"/>
  <c r="G2058" i="4"/>
  <c r="G2069" i="4"/>
  <c r="G2091" i="4"/>
  <c r="G1570" i="4"/>
  <c r="G1761" i="4"/>
  <c r="G1889" i="4"/>
  <c r="G1898" i="4"/>
  <c r="G1974" i="4"/>
  <c r="G1996" i="4"/>
  <c r="G2062" i="4"/>
  <c r="G2087" i="4"/>
  <c r="G2114" i="4"/>
  <c r="G2124" i="4"/>
  <c r="G2134" i="4"/>
  <c r="G2159" i="4"/>
  <c r="G2166" i="4"/>
  <c r="G2177" i="4"/>
  <c r="G2339" i="4"/>
  <c r="G2356" i="4"/>
  <c r="G2371" i="4"/>
  <c r="G2388" i="4"/>
  <c r="G2405" i="4"/>
  <c r="G2420" i="4"/>
  <c r="G2437" i="4"/>
  <c r="G2454" i="4"/>
  <c r="G2469" i="4"/>
  <c r="G2486" i="4"/>
  <c r="G1470" i="4"/>
  <c r="G1685" i="4"/>
  <c r="G1764" i="4"/>
  <c r="G1803" i="4"/>
  <c r="G1970" i="4"/>
  <c r="G2001" i="4"/>
  <c r="G2036" i="4"/>
  <c r="G2067" i="4"/>
  <c r="G2098" i="4"/>
  <c r="G2121" i="4"/>
  <c r="G2144" i="4"/>
  <c r="G2164" i="4"/>
  <c r="G2175" i="4"/>
  <c r="G2216" i="4"/>
  <c r="G2218" i="4"/>
  <c r="G2220" i="4"/>
  <c r="G2222" i="4"/>
  <c r="G2224" i="4"/>
  <c r="G2226" i="4"/>
  <c r="G2265" i="4"/>
  <c r="G2267" i="4"/>
  <c r="G2269" i="4"/>
  <c r="G2271" i="4"/>
  <c r="G2273" i="4"/>
  <c r="G2275" i="4"/>
  <c r="G2314" i="4"/>
  <c r="G2316" i="4"/>
  <c r="G2318" i="4"/>
  <c r="G2320" i="4"/>
  <c r="G2322" i="4"/>
  <c r="G2324" i="4"/>
  <c r="G2326" i="4"/>
  <c r="G2341" i="4"/>
  <c r="G2358" i="4"/>
  <c r="G2373" i="4"/>
  <c r="G2375" i="4"/>
  <c r="G2390" i="4"/>
  <c r="G2407" i="4"/>
  <c r="G2422" i="4"/>
  <c r="G2424" i="4"/>
  <c r="G2439" i="4"/>
  <c r="G2456" i="4"/>
  <c r="G2471" i="4"/>
  <c r="G2473" i="4"/>
  <c r="G2488" i="4"/>
  <c r="G2499" i="4"/>
  <c r="G2506" i="4"/>
  <c r="G2513" i="4"/>
  <c r="G2520" i="4"/>
  <c r="G2527" i="4"/>
  <c r="G1577" i="4"/>
  <c r="G1740" i="4"/>
  <c r="G1952" i="4"/>
  <c r="G1979" i="4"/>
  <c r="G1988" i="4"/>
  <c r="G2023" i="4"/>
  <c r="G2045" i="4"/>
  <c r="G2080" i="4"/>
  <c r="G2108" i="4"/>
  <c r="G2141" i="4"/>
  <c r="G2151" i="4"/>
  <c r="G2162" i="4"/>
  <c r="G2173" i="4"/>
  <c r="G2184" i="4"/>
  <c r="G2328" i="4"/>
  <c r="G2343" i="4"/>
  <c r="G2360" i="4"/>
  <c r="G2377" i="4"/>
  <c r="G1765" i="4"/>
  <c r="G1786" i="4"/>
  <c r="G1946" i="4"/>
  <c r="G1966" i="4"/>
  <c r="G2032" i="4"/>
  <c r="G2054" i="4"/>
  <c r="G2095" i="4"/>
  <c r="G2115" i="4"/>
  <c r="G2131" i="4"/>
  <c r="G2157" i="4"/>
  <c r="G2171" i="4"/>
  <c r="G1625" i="4"/>
  <c r="G1856" i="4"/>
  <c r="G1871" i="4"/>
  <c r="G1940" i="4"/>
  <c r="G2015" i="4"/>
  <c r="G2092" i="4"/>
  <c r="G2102" i="4"/>
  <c r="G2125" i="4"/>
  <c r="G2169" i="4"/>
  <c r="G1510" i="4"/>
  <c r="G1842" i="4"/>
  <c r="G1857" i="4"/>
  <c r="G1893" i="4"/>
  <c r="G1989" i="4"/>
  <c r="G2020" i="4"/>
  <c r="G2055" i="4"/>
  <c r="G2077" i="4"/>
  <c r="G2132" i="4"/>
  <c r="G2148" i="4"/>
  <c r="G2178" i="4"/>
  <c r="G2189" i="4"/>
  <c r="G2237" i="4"/>
  <c r="G2239" i="4"/>
  <c r="G2241" i="4"/>
  <c r="G2243" i="4"/>
  <c r="G2245" i="4"/>
  <c r="G2247" i="4"/>
  <c r="G2286" i="4"/>
  <c r="G2288" i="4"/>
  <c r="G2290" i="4"/>
  <c r="G2292" i="4"/>
  <c r="G2294" i="4"/>
  <c r="G2296" i="4"/>
  <c r="G2334" i="4"/>
  <c r="G1630" i="4"/>
  <c r="G1772" i="4"/>
  <c r="G1920" i="4"/>
  <c r="G1976" i="4"/>
  <c r="G1998" i="4"/>
  <c r="G2064" i="4"/>
  <c r="G2085" i="4"/>
  <c r="G2109" i="4"/>
  <c r="G2112" i="4"/>
  <c r="G2142" i="4"/>
  <c r="G2176" i="4"/>
  <c r="G2187" i="4"/>
  <c r="G2198" i="4"/>
  <c r="G1696" i="4"/>
  <c r="G1934" i="4"/>
  <c r="G1963" i="4"/>
  <c r="G1985" i="4"/>
  <c r="G2007" i="4"/>
  <c r="G2029" i="4"/>
  <c r="G2051" i="4"/>
  <c r="G2073" i="4"/>
  <c r="G1599" i="4"/>
  <c r="G1670" i="4"/>
  <c r="G1776" i="4"/>
  <c r="G1928" i="4"/>
  <c r="G1968" i="4"/>
  <c r="G2012" i="4"/>
  <c r="G2034" i="4"/>
  <c r="G2056" i="4"/>
  <c r="G2078" i="4"/>
  <c r="G2100" i="4"/>
  <c r="G2116" i="4"/>
  <c r="G2136" i="4"/>
  <c r="G2192" i="4"/>
  <c r="G2209" i="4"/>
  <c r="G2211" i="4"/>
  <c r="G2213" i="4"/>
  <c r="G2215" i="4"/>
  <c r="G2217" i="4"/>
  <c r="G2219" i="4"/>
  <c r="G2258" i="4"/>
  <c r="G2260" i="4"/>
  <c r="G2262" i="4"/>
  <c r="G2264" i="4"/>
  <c r="G2266" i="4"/>
  <c r="G2268" i="4"/>
  <c r="G2307" i="4"/>
  <c r="G2309" i="4"/>
  <c r="G2311" i="4"/>
  <c r="G2313" i="4"/>
  <c r="G2315" i="4"/>
  <c r="G2317" i="4"/>
  <c r="G2327" i="4"/>
  <c r="G1563" i="4"/>
  <c r="G1757" i="4"/>
  <c r="G2004" i="4"/>
  <c r="G2097" i="4"/>
  <c r="G2182" i="4"/>
  <c r="G2190" i="4"/>
  <c r="G2212" i="4"/>
  <c r="G2223" i="4"/>
  <c r="G2255" i="4"/>
  <c r="G2289" i="4"/>
  <c r="G2333" i="4"/>
  <c r="G2336" i="4"/>
  <c r="G2346" i="4"/>
  <c r="G2351" i="4"/>
  <c r="G2382" i="4"/>
  <c r="G2440" i="4"/>
  <c r="G2451" i="4"/>
  <c r="G2462" i="4"/>
  <c r="G2543" i="4"/>
  <c r="G2558" i="4"/>
  <c r="G2575" i="4"/>
  <c r="G2592" i="4"/>
  <c r="G2607" i="4"/>
  <c r="G2624" i="4"/>
  <c r="G2641" i="4"/>
  <c r="G2656" i="4"/>
  <c r="G2673" i="4"/>
  <c r="G2690" i="4"/>
  <c r="G1861" i="4"/>
  <c r="G1915" i="4"/>
  <c r="G2053" i="4"/>
  <c r="G2066" i="4"/>
  <c r="G2129" i="4"/>
  <c r="G2194" i="4"/>
  <c r="G2205" i="4"/>
  <c r="G2230" i="4"/>
  <c r="G2248" i="4"/>
  <c r="G2280" i="4"/>
  <c r="G2283" i="4"/>
  <c r="G2299" i="4"/>
  <c r="G2363" i="4"/>
  <c r="G2368" i="4"/>
  <c r="G2387" i="4"/>
  <c r="G2394" i="4"/>
  <c r="G2418" i="4"/>
  <c r="G2429" i="4"/>
  <c r="G2438" i="4"/>
  <c r="G2449" i="4"/>
  <c r="G2460" i="4"/>
  <c r="G2484" i="4"/>
  <c r="G2495" i="4"/>
  <c r="G2497" i="4"/>
  <c r="G2545" i="4"/>
  <c r="G2560" i="4"/>
  <c r="G2562" i="4"/>
  <c r="G2577" i="4"/>
  <c r="G2594" i="4"/>
  <c r="G2609" i="4"/>
  <c r="G2611" i="4"/>
  <c r="G2626" i="4"/>
  <c r="G2643" i="4"/>
  <c r="G2658" i="4"/>
  <c r="G2660" i="4"/>
  <c r="G2675" i="4"/>
  <c r="G2692" i="4"/>
  <c r="G2705" i="4"/>
  <c r="G2712" i="4"/>
  <c r="G2719" i="4"/>
  <c r="G2726" i="4"/>
  <c r="G2733" i="4"/>
  <c r="G2740" i="4"/>
  <c r="G2747" i="4"/>
  <c r="G2754" i="4"/>
  <c r="G2761" i="4"/>
  <c r="G2768" i="4"/>
  <c r="G2775" i="4"/>
  <c r="G2782" i="4"/>
  <c r="G2789" i="4"/>
  <c r="G2796" i="4"/>
  <c r="G2803" i="4"/>
  <c r="G2810" i="4"/>
  <c r="G2817" i="4"/>
  <c r="G2824" i="4"/>
  <c r="G2831" i="4"/>
  <c r="G2838" i="4"/>
  <c r="G2845" i="4"/>
  <c r="G1959" i="4"/>
  <c r="G2146" i="4"/>
  <c r="G2153" i="4"/>
  <c r="G2170" i="4"/>
  <c r="G2206" i="4"/>
  <c r="G2231" i="4"/>
  <c r="G2274" i="4"/>
  <c r="G2300" i="4"/>
  <c r="G2325" i="4"/>
  <c r="G2342" i="4"/>
  <c r="G2347" i="4"/>
  <c r="G1305" i="4"/>
  <c r="G2009" i="4"/>
  <c r="G2047" i="4"/>
  <c r="G2210" i="4"/>
  <c r="G2253" i="4"/>
  <c r="G2278" i="4"/>
  <c r="G2281" i="4"/>
  <c r="G2297" i="4"/>
  <c r="G2337" i="4"/>
  <c r="G2340" i="4"/>
  <c r="G2359" i="4"/>
  <c r="G2364" i="4"/>
  <c r="G2399" i="4"/>
  <c r="G2419" i="4"/>
  <c r="G2430" i="4"/>
  <c r="G2441" i="4"/>
  <c r="G2465" i="4"/>
  <c r="G2476" i="4"/>
  <c r="G1906" i="4"/>
  <c r="G1949" i="4"/>
  <c r="G2025" i="4"/>
  <c r="G2110" i="4"/>
  <c r="G2232" i="4"/>
  <c r="G2250" i="4"/>
  <c r="G2329" i="4"/>
  <c r="G2332" i="4"/>
  <c r="G2369" i="4"/>
  <c r="G2374" i="4"/>
  <c r="G2379" i="4"/>
  <c r="G2393" i="4"/>
  <c r="G2404" i="4"/>
  <c r="G2415" i="4"/>
  <c r="G1846" i="4"/>
  <c r="G1930" i="4"/>
  <c r="G1950" i="4"/>
  <c r="G1987" i="4"/>
  <c r="G2000" i="4"/>
  <c r="G2119" i="4"/>
  <c r="G2185" i="4"/>
  <c r="G2204" i="4"/>
  <c r="G2229" i="4"/>
  <c r="G2261" i="4"/>
  <c r="G2272" i="4"/>
  <c r="G2282" i="4"/>
  <c r="G2285" i="4"/>
  <c r="G2301" i="4"/>
  <c r="G2335" i="4"/>
  <c r="G2338" i="4"/>
  <c r="G2350" i="4"/>
  <c r="G2355" i="4"/>
  <c r="G1886" i="4"/>
  <c r="G1977" i="4"/>
  <c r="G1990" i="4"/>
  <c r="G2026" i="4"/>
  <c r="G2236" i="4"/>
  <c r="G2254" i="4"/>
  <c r="G2279" i="4"/>
  <c r="G2295" i="4"/>
  <c r="G2367" i="4"/>
  <c r="G2372" i="4"/>
  <c r="G1935" i="4"/>
  <c r="G2075" i="4"/>
  <c r="G2163" i="4"/>
  <c r="G2197" i="4"/>
  <c r="G2208" i="4"/>
  <c r="G2233" i="4"/>
  <c r="G2251" i="4"/>
  <c r="G2276" i="4"/>
  <c r="G2308" i="4"/>
  <c r="G1914" i="4"/>
  <c r="G2104" i="4"/>
  <c r="G2127" i="4"/>
  <c r="G2158" i="4"/>
  <c r="G2168" i="4"/>
  <c r="G2201" i="4"/>
  <c r="G2240" i="4"/>
  <c r="G2244" i="4"/>
  <c r="G2302" i="4"/>
  <c r="G2323" i="4"/>
  <c r="G2354" i="4"/>
  <c r="G2425" i="4"/>
  <c r="G2442" i="4"/>
  <c r="G2459" i="4"/>
  <c r="G2487" i="4"/>
  <c r="G2498" i="4"/>
  <c r="G2503" i="4"/>
  <c r="G2554" i="4"/>
  <c r="G2565" i="4"/>
  <c r="G2585" i="4"/>
  <c r="G2596" i="4"/>
  <c r="G2620" i="4"/>
  <c r="G2631" i="4"/>
  <c r="G2642" i="4"/>
  <c r="G2662" i="4"/>
  <c r="G2697" i="4"/>
  <c r="G2737" i="4"/>
  <c r="G2752" i="4"/>
  <c r="G2147" i="4"/>
  <c r="G2413" i="4"/>
  <c r="G2416" i="4"/>
  <c r="G2431" i="4"/>
  <c r="G2434" i="4"/>
  <c r="G2490" i="4"/>
  <c r="G2518" i="4"/>
  <c r="G2525" i="4"/>
  <c r="G2530" i="4"/>
  <c r="G2541" i="4"/>
  <c r="G2552" i="4"/>
  <c r="G2563" i="4"/>
  <c r="G2574" i="4"/>
  <c r="G1942" i="4"/>
  <c r="G2082" i="4"/>
  <c r="G2149" i="4"/>
  <c r="G2202" i="4"/>
  <c r="G2330" i="4"/>
  <c r="G2378" i="4"/>
  <c r="G2385" i="4"/>
  <c r="G2410" i="4"/>
  <c r="G2448" i="4"/>
  <c r="G2479" i="4"/>
  <c r="G2493" i="4"/>
  <c r="G1730" i="4"/>
  <c r="G2083" i="4"/>
  <c r="G2180" i="4"/>
  <c r="G2191" i="4"/>
  <c r="G2252" i="4"/>
  <c r="G2392" i="4"/>
  <c r="G2398" i="4"/>
  <c r="G2468" i="4"/>
  <c r="G2482" i="4"/>
  <c r="G2496" i="4"/>
  <c r="G2501" i="4"/>
  <c r="G2511" i="4"/>
  <c r="G2516" i="4"/>
  <c r="G2523" i="4"/>
  <c r="G2528" i="4"/>
  <c r="G2539" i="4"/>
  <c r="G2548" i="4"/>
  <c r="G2559" i="4"/>
  <c r="G2570" i="4"/>
  <c r="G2581" i="4"/>
  <c r="G2605" i="4"/>
  <c r="G2616" i="4"/>
  <c r="G2625" i="4"/>
  <c r="G2636" i="4"/>
  <c r="G2647" i="4"/>
  <c r="G2671" i="4"/>
  <c r="G2682" i="4"/>
  <c r="G2693" i="4"/>
  <c r="G1895" i="4"/>
  <c r="G2203" i="4"/>
  <c r="G2331" i="4"/>
  <c r="G2389" i="4"/>
  <c r="G2417" i="4"/>
  <c r="G2423" i="4"/>
  <c r="G2432" i="4"/>
  <c r="G2457" i="4"/>
  <c r="G2474" i="4"/>
  <c r="G1818" i="4"/>
  <c r="G2099" i="4"/>
  <c r="G2117" i="4"/>
  <c r="G2196" i="4"/>
  <c r="G2344" i="4"/>
  <c r="G2349" i="4"/>
  <c r="G2357" i="4"/>
  <c r="G2380" i="4"/>
  <c r="G2421" i="4"/>
  <c r="G2444" i="4"/>
  <c r="G2461" i="4"/>
  <c r="G2475" i="4"/>
  <c r="G2489" i="4"/>
  <c r="G2536" i="4"/>
  <c r="G2547" i="4"/>
  <c r="G2571" i="4"/>
  <c r="G2582" i="4"/>
  <c r="G2593" i="4"/>
  <c r="G2257" i="4"/>
  <c r="G2293" i="4"/>
  <c r="G2306" i="4"/>
  <c r="G2477" i="4"/>
  <c r="G2557" i="4"/>
  <c r="G2569" i="4"/>
  <c r="G2578" i="4"/>
  <c r="G2606" i="4"/>
  <c r="G2619" i="4"/>
  <c r="G2632" i="4"/>
  <c r="G2665" i="4"/>
  <c r="G2678" i="4"/>
  <c r="G2688" i="4"/>
  <c r="G2696" i="4"/>
  <c r="G2721" i="4"/>
  <c r="G2723" i="4"/>
  <c r="G2725" i="4"/>
  <c r="G2727" i="4"/>
  <c r="G2729" i="4"/>
  <c r="G2731" i="4"/>
  <c r="G2765" i="4"/>
  <c r="G2780" i="4"/>
  <c r="G2797" i="4"/>
  <c r="G2814" i="4"/>
  <c r="G2829" i="4"/>
  <c r="G2846" i="4"/>
  <c r="G2855" i="4"/>
  <c r="G2862" i="4"/>
  <c r="G2869" i="4"/>
  <c r="G2876" i="4"/>
  <c r="G2883" i="4"/>
  <c r="G2890" i="4"/>
  <c r="G2897" i="4"/>
  <c r="G2904" i="4"/>
  <c r="G2911" i="4"/>
  <c r="G2918" i="4"/>
  <c r="G2925" i="4"/>
  <c r="G2932" i="4"/>
  <c r="G2939" i="4"/>
  <c r="G2946" i="4"/>
  <c r="G2953" i="4"/>
  <c r="G2960" i="4"/>
  <c r="G2967" i="4"/>
  <c r="G2974" i="4"/>
  <c r="G2767" i="4"/>
  <c r="G2799" i="4"/>
  <c r="G2816" i="4"/>
  <c r="G2848" i="4"/>
  <c r="G2259" i="4"/>
  <c r="G2365" i="4"/>
  <c r="G2401" i="4"/>
  <c r="G2406" i="4"/>
  <c r="G2443" i="4"/>
  <c r="G2472" i="4"/>
  <c r="G2531" i="4"/>
  <c r="G2614" i="4"/>
  <c r="G2645" i="4"/>
  <c r="G2655" i="4"/>
  <c r="G2691" i="4"/>
  <c r="G2701" i="4"/>
  <c r="G2710" i="4"/>
  <c r="G2784" i="4"/>
  <c r="G2833" i="4"/>
  <c r="G2161" i="4"/>
  <c r="G2225" i="4"/>
  <c r="G2310" i="4"/>
  <c r="G2384" i="4"/>
  <c r="G2396" i="4"/>
  <c r="G2412" i="4"/>
  <c r="G2428" i="4"/>
  <c r="G2433" i="4"/>
  <c r="G2458" i="4"/>
  <c r="G2463" i="4"/>
  <c r="G2467" i="4"/>
  <c r="G2492" i="4"/>
  <c r="G2509" i="4"/>
  <c r="G2524" i="4"/>
  <c r="G2538" i="4"/>
  <c r="G2551" i="4"/>
  <c r="G2595" i="4"/>
  <c r="G2598" i="4"/>
  <c r="G2627" i="4"/>
  <c r="G2637" i="4"/>
  <c r="G2650" i="4"/>
  <c r="G2668" i="4"/>
  <c r="G2681" i="4"/>
  <c r="G2708" i="4"/>
  <c r="G2769" i="4"/>
  <c r="G2786" i="4"/>
  <c r="G1921" i="4"/>
  <c r="G2352" i="4"/>
  <c r="G2391" i="4"/>
  <c r="G2453" i="4"/>
  <c r="G2483" i="4"/>
  <c r="G2542" i="4"/>
  <c r="G2564" i="4"/>
  <c r="G2576" i="4"/>
  <c r="G2579" i="4"/>
  <c r="G2590" i="4"/>
  <c r="G2604" i="4"/>
  <c r="G2612" i="4"/>
  <c r="G2622" i="4"/>
  <c r="G2630" i="4"/>
  <c r="G2653" i="4"/>
  <c r="G1700" i="4"/>
  <c r="G2140" i="4"/>
  <c r="G2362" i="4"/>
  <c r="G2426" i="4"/>
  <c r="G2450" i="4"/>
  <c r="G2455" i="4"/>
  <c r="G2480" i="4"/>
  <c r="G2485" i="4"/>
  <c r="G2522" i="4"/>
  <c r="G2526" i="4"/>
  <c r="G2533" i="4"/>
  <c r="G2588" i="4"/>
  <c r="G2591" i="4"/>
  <c r="G2613" i="4"/>
  <c r="G2618" i="4"/>
  <c r="G1969" i="4"/>
  <c r="G2348" i="4"/>
  <c r="G2376" i="4"/>
  <c r="G2436" i="4"/>
  <c r="G2446" i="4"/>
  <c r="G2470" i="4"/>
  <c r="G2507" i="4"/>
  <c r="G2540" i="4"/>
  <c r="G2580" i="4"/>
  <c r="G2583" i="4"/>
  <c r="G2608" i="4"/>
  <c r="G2649" i="4"/>
  <c r="G2654" i="4"/>
  <c r="G2667" i="4"/>
  <c r="G2672" i="4"/>
  <c r="G2685" i="4"/>
  <c r="G2716" i="4"/>
  <c r="G2772" i="4"/>
  <c r="G2787" i="4"/>
  <c r="G2043" i="4"/>
  <c r="G2199" i="4"/>
  <c r="G2287" i="4"/>
  <c r="G2303" i="4"/>
  <c r="G2466" i="4"/>
  <c r="G2515" i="4"/>
  <c r="G2537" i="4"/>
  <c r="G2550" i="4"/>
  <c r="G2553" i="4"/>
  <c r="G2597" i="4"/>
  <c r="G2621" i="4"/>
  <c r="G2304" i="4"/>
  <c r="G2370" i="4"/>
  <c r="G2383" i="4"/>
  <c r="G2411" i="4"/>
  <c r="G2491" i="4"/>
  <c r="G2504" i="4"/>
  <c r="G2519" i="4"/>
  <c r="G2544" i="4"/>
  <c r="G2556" i="4"/>
  <c r="G2600" i="4"/>
  <c r="G2183" i="4"/>
  <c r="G2238" i="4"/>
  <c r="G2321" i="4"/>
  <c r="G2395" i="4"/>
  <c r="G2400" i="4"/>
  <c r="G2427" i="4"/>
  <c r="G2447" i="4"/>
  <c r="G2452" i="4"/>
  <c r="G2481" i="4"/>
  <c r="G2500" i="4"/>
  <c r="G2508" i="4"/>
  <c r="G2512" i="4"/>
  <c r="G2534" i="4"/>
  <c r="G2566" i="4"/>
  <c r="G2572" i="4"/>
  <c r="G2586" i="4"/>
  <c r="G2589" i="4"/>
  <c r="G2603" i="4"/>
  <c r="G2397" i="4"/>
  <c r="G2700" i="4"/>
  <c r="G2703" i="4"/>
  <c r="G2736" i="4"/>
  <c r="G2753" i="4"/>
  <c r="G2804" i="4"/>
  <c r="G2815" i="4"/>
  <c r="G2835" i="4"/>
  <c r="G2886" i="4"/>
  <c r="G2903" i="4"/>
  <c r="G2920" i="4"/>
  <c r="G2935" i="4"/>
  <c r="G2952" i="4"/>
  <c r="G2018" i="4"/>
  <c r="G2366" i="4"/>
  <c r="G2381" i="4"/>
  <c r="G2414" i="4"/>
  <c r="G2640" i="4"/>
  <c r="G2648" i="4"/>
  <c r="G2686" i="4"/>
  <c r="G2722" i="4"/>
  <c r="G2739" i="4"/>
  <c r="G2742" i="4"/>
  <c r="G2764" i="4"/>
  <c r="G2785" i="4"/>
  <c r="G2788" i="4"/>
  <c r="G2802" i="4"/>
  <c r="G2813" i="4"/>
  <c r="G2888" i="4"/>
  <c r="G2905" i="4"/>
  <c r="G2922" i="4"/>
  <c r="G2937" i="4"/>
  <c r="G2954" i="4"/>
  <c r="G2971" i="4"/>
  <c r="G2956" i="4"/>
  <c r="G2973" i="4"/>
  <c r="G2402" i="4"/>
  <c r="G2521" i="4"/>
  <c r="G2549" i="4"/>
  <c r="G2644" i="4"/>
  <c r="G2652" i="4"/>
  <c r="G2694" i="4"/>
  <c r="G2227" i="4"/>
  <c r="G2345" i="4"/>
  <c r="G2529" i="4"/>
  <c r="G2664" i="4"/>
  <c r="G2679" i="4"/>
  <c r="G2704" i="4"/>
  <c r="G2713" i="4"/>
  <c r="G2728" i="4"/>
  <c r="G2795" i="4"/>
  <c r="G2800" i="4"/>
  <c r="G2811" i="4"/>
  <c r="G2822" i="4"/>
  <c r="G2871" i="4"/>
  <c r="G2873" i="4"/>
  <c r="G2875" i="4"/>
  <c r="G2892" i="4"/>
  <c r="G2907" i="4"/>
  <c r="G2924" i="4"/>
  <c r="G2941" i="4"/>
  <c r="G2386" i="4"/>
  <c r="G2510" i="4"/>
  <c r="G2676" i="4"/>
  <c r="G2707" i="4"/>
  <c r="G2567" i="4"/>
  <c r="G2584" i="4"/>
  <c r="G2599" i="4"/>
  <c r="G2683" i="4"/>
  <c r="G2734" i="4"/>
  <c r="G2751" i="4"/>
  <c r="G2762" i="4"/>
  <c r="G2783" i="4"/>
  <c r="G2793" i="4"/>
  <c r="G2798" i="4"/>
  <c r="G2807" i="4"/>
  <c r="G2818" i="4"/>
  <c r="G2445" i="4"/>
  <c r="G2532" i="4"/>
  <c r="G2615" i="4"/>
  <c r="G2661" i="4"/>
  <c r="G2669" i="4"/>
  <c r="G2687" i="4"/>
  <c r="G2770" i="4"/>
  <c r="G2805" i="4"/>
  <c r="G2840" i="4"/>
  <c r="G2881" i="4"/>
  <c r="G2898" i="4"/>
  <c r="G2915" i="4"/>
  <c r="G2930" i="4"/>
  <c r="G2947" i="4"/>
  <c r="G2964" i="4"/>
  <c r="G2234" i="4"/>
  <c r="G2353" i="4"/>
  <c r="G2403" i="4"/>
  <c r="G2568" i="4"/>
  <c r="G2601" i="4"/>
  <c r="G2628" i="4"/>
  <c r="G2657" i="4"/>
  <c r="G2680" i="4"/>
  <c r="G2698" i="4"/>
  <c r="G2714" i="4"/>
  <c r="G2717" i="4"/>
  <c r="G2720" i="4"/>
  <c r="G2408" i="4"/>
  <c r="G2478" i="4"/>
  <c r="G2587" i="4"/>
  <c r="G2629" i="4"/>
  <c r="G2646" i="4"/>
  <c r="G2677" i="4"/>
  <c r="G2695" i="4"/>
  <c r="G2494" i="4"/>
  <c r="G2659" i="4"/>
  <c r="G2724" i="4"/>
  <c r="G2801" i="4"/>
  <c r="G2828" i="4"/>
  <c r="G2851" i="4"/>
  <c r="G2868" i="4"/>
  <c r="G2711" i="4"/>
  <c r="G2738" i="4"/>
  <c r="G2778" i="4"/>
  <c r="G2842" i="4"/>
  <c r="G2895" i="4"/>
  <c r="G2916" i="4"/>
  <c r="G2940" i="4"/>
  <c r="G2961" i="4"/>
  <c r="G2555" i="4"/>
  <c r="G2830" i="4"/>
  <c r="G2894" i="4"/>
  <c r="G2464" i="4"/>
  <c r="G2602" i="4"/>
  <c r="G2633" i="4"/>
  <c r="G2651" i="4"/>
  <c r="G2670" i="4"/>
  <c r="G2825" i="4"/>
  <c r="G2857" i="4"/>
  <c r="G2919" i="4"/>
  <c r="G2936" i="4"/>
  <c r="G2435" i="4"/>
  <c r="G2634" i="4"/>
  <c r="G2718" i="4"/>
  <c r="G2732" i="4"/>
  <c r="G2744" i="4"/>
  <c r="G2749" i="4"/>
  <c r="G2790" i="4"/>
  <c r="G2794" i="4"/>
  <c r="G2832" i="4"/>
  <c r="G2854" i="4"/>
  <c r="G2874" i="4"/>
  <c r="G2877" i="4"/>
  <c r="G2882" i="4"/>
  <c r="G2885" i="4"/>
  <c r="G2906" i="4"/>
  <c r="G2927" i="4"/>
  <c r="G2943" i="4"/>
  <c r="G2948" i="4"/>
  <c r="G2951" i="4"/>
  <c r="G2969" i="4"/>
  <c r="G2860" i="4"/>
  <c r="G2866" i="4"/>
  <c r="G2893" i="4"/>
  <c r="G2938" i="4"/>
  <c r="G2959" i="4"/>
  <c r="G1644" i="4"/>
  <c r="G2706" i="4"/>
  <c r="G2843" i="4"/>
  <c r="G2852" i="4"/>
  <c r="G2409" i="4"/>
  <c r="G2746" i="4"/>
  <c r="G2759" i="4"/>
  <c r="G2861" i="4"/>
  <c r="G2891" i="4"/>
  <c r="G2912" i="4"/>
  <c r="G2928" i="4"/>
  <c r="G2573" i="4"/>
  <c r="G2638" i="4"/>
  <c r="G2820" i="4"/>
  <c r="G2858" i="4"/>
  <c r="G2361" i="4"/>
  <c r="G2502" i="4"/>
  <c r="G2546" i="4"/>
  <c r="G2758" i="4"/>
  <c r="G2774" i="4"/>
  <c r="G2808" i="4"/>
  <c r="G2839" i="4"/>
  <c r="G2863" i="4"/>
  <c r="G2849" i="4"/>
  <c r="G2909" i="4"/>
  <c r="G2914" i="4"/>
  <c r="G2949" i="4"/>
  <c r="G2699" i="4"/>
  <c r="G2750" i="4"/>
  <c r="G2763" i="4"/>
  <c r="G2823" i="4"/>
  <c r="G2535" i="4"/>
  <c r="G2899" i="4"/>
  <c r="G2972" i="4"/>
  <c r="G2623" i="4"/>
  <c r="G2766" i="4"/>
  <c r="G2791" i="4"/>
  <c r="G2812" i="4"/>
  <c r="G2836" i="4"/>
  <c r="G2917" i="4"/>
  <c r="G2826" i="4"/>
  <c r="G2872" i="4"/>
  <c r="G2505" i="4"/>
  <c r="G2635" i="4"/>
  <c r="G2663" i="4"/>
  <c r="G2689" i="4"/>
  <c r="G2745" i="4"/>
  <c r="G2771" i="4"/>
  <c r="G2779" i="4"/>
  <c r="G2809" i="4"/>
  <c r="G2819" i="4"/>
  <c r="G2880" i="4"/>
  <c r="G2896" i="4"/>
  <c r="G2901" i="4"/>
  <c r="G2962" i="4"/>
  <c r="G2976" i="4"/>
  <c r="G1923" i="4"/>
  <c r="G2610" i="4"/>
  <c r="G2674" i="4"/>
  <c r="G2933" i="4"/>
  <c r="G2957" i="4"/>
  <c r="G2666" i="4"/>
  <c r="G2755" i="4"/>
  <c r="G2864" i="4"/>
  <c r="G2878" i="4"/>
  <c r="G2735" i="4"/>
  <c r="G2741" i="4"/>
  <c r="G2760" i="4"/>
  <c r="G2776" i="4"/>
  <c r="G2792" i="4"/>
  <c r="G2806" i="4"/>
  <c r="G2827" i="4"/>
  <c r="G2837" i="4"/>
  <c r="G2847" i="4"/>
  <c r="G2867" i="4"/>
  <c r="G2902" i="4"/>
  <c r="G2923" i="4"/>
  <c r="G2944" i="4"/>
  <c r="G2965" i="4"/>
  <c r="G2970" i="4"/>
  <c r="G1956" i="4"/>
  <c r="G2246" i="4"/>
  <c r="G2514" i="4"/>
  <c r="G2684" i="4"/>
  <c r="G2561" i="4"/>
  <c r="G2702" i="4"/>
  <c r="G2756" i="4"/>
  <c r="G2773" i="4"/>
  <c r="G2781" i="4"/>
  <c r="G2841" i="4"/>
  <c r="G2859" i="4"/>
  <c r="G2913" i="4"/>
  <c r="G2093" i="4"/>
  <c r="G2617" i="4"/>
  <c r="G2639" i="4"/>
  <c r="G2856" i="4"/>
  <c r="G2730" i="4"/>
  <c r="G2929" i="4"/>
  <c r="G2942" i="4"/>
  <c r="G2955" i="4"/>
  <c r="G2844" i="4"/>
  <c r="G2931" i="4"/>
  <c r="G2968" i="4"/>
  <c r="G2821" i="4"/>
  <c r="G2865" i="4"/>
  <c r="G2908" i="4"/>
  <c r="G2921" i="4"/>
  <c r="G2934" i="4"/>
  <c r="G2958" i="4"/>
  <c r="G2850" i="4"/>
  <c r="G2884" i="4"/>
  <c r="G2910" i="4"/>
  <c r="G2777" i="4"/>
  <c r="G2853" i="4"/>
  <c r="G2870" i="4"/>
  <c r="G2748" i="4"/>
  <c r="G2709" i="4"/>
  <c r="G2887" i="4"/>
  <c r="G2879" i="4"/>
  <c r="G2743" i="4"/>
  <c r="G2945" i="4"/>
  <c r="G2900" i="4"/>
  <c r="G2715" i="4"/>
  <c r="G2834" i="4"/>
  <c r="G2889" i="4"/>
  <c r="G2926" i="4"/>
  <c r="G2757" i="4"/>
  <c r="G2950" i="4"/>
  <c r="G2963" i="4"/>
  <c r="G2517" i="4"/>
  <c r="G2966" i="4"/>
  <c r="G2975" i="4"/>
  <c r="Q652" i="4" l="1"/>
  <c r="Q702" i="4"/>
  <c r="Q923" i="4"/>
  <c r="Q956" i="4"/>
  <c r="Q774" i="4"/>
  <c r="Q723" i="4"/>
  <c r="Q653" i="4"/>
  <c r="Q891" i="4"/>
  <c r="Q725" i="4"/>
  <c r="Q655" i="4"/>
  <c r="Q650" i="4"/>
  <c r="Q683" i="4"/>
  <c r="Q942" i="4"/>
  <c r="Q735" i="4"/>
  <c r="Q522" i="4"/>
  <c r="Q709" i="4"/>
  <c r="Q827" i="4"/>
  <c r="Q877" i="4"/>
  <c r="Q672" i="4"/>
  <c r="Q617" i="4"/>
  <c r="Q985" i="4"/>
  <c r="Q730" i="4"/>
  <c r="Q699" i="4"/>
  <c r="Q478" i="4"/>
  <c r="Q557" i="4"/>
  <c r="Q571" i="4"/>
  <c r="Q862" i="4"/>
  <c r="Q651" i="4"/>
  <c r="Q604" i="4"/>
  <c r="Q483" i="4"/>
  <c r="Q524" i="4"/>
  <c r="Q555" i="4"/>
  <c r="Q825" i="4"/>
  <c r="Q920" i="4"/>
  <c r="Q546" i="4"/>
  <c r="Q978" i="4"/>
  <c r="Q809" i="4"/>
  <c r="Q945" i="4"/>
  <c r="Q675" i="4"/>
  <c r="Q627" i="4"/>
  <c r="Q925" i="4"/>
  <c r="Q934" i="4"/>
  <c r="Q921" i="4"/>
  <c r="Q731" i="4"/>
  <c r="Q569" i="4"/>
  <c r="Q729" i="4"/>
  <c r="Q828" i="4"/>
  <c r="Q532" i="4"/>
  <c r="Q917" i="4"/>
  <c r="Q667" i="4"/>
  <c r="Q544" i="4"/>
  <c r="Q608" i="4"/>
  <c r="Q602" i="4"/>
  <c r="Q592" i="4"/>
  <c r="Q866" i="4"/>
  <c r="Q649" i="4"/>
  <c r="Q542" i="4"/>
  <c r="Q975" i="4"/>
  <c r="Q726" i="4"/>
  <c r="Q976" i="4"/>
  <c r="Q518" i="4"/>
  <c r="Q848" i="4"/>
  <c r="Q587" i="4"/>
  <c r="Q951" i="4"/>
  <c r="Q511" i="4"/>
  <c r="Q833" i="4"/>
  <c r="Q586" i="4"/>
  <c r="Q677" i="4"/>
  <c r="Q958" i="4"/>
  <c r="Q599" i="4"/>
  <c r="Q598" i="4"/>
  <c r="Q794" i="4"/>
  <c r="Q905" i="4"/>
  <c r="Q497" i="4"/>
  <c r="Q701" i="4"/>
  <c r="Q615" i="4"/>
  <c r="Q865" i="4"/>
  <c r="Q778" i="4"/>
  <c r="Q838" i="4"/>
  <c r="Q538" i="4"/>
  <c r="Q808" i="4"/>
  <c r="Q965" i="4"/>
  <c r="Q744" i="4"/>
  <c r="Q807" i="4"/>
  <c r="Q903" i="4"/>
  <c r="Q549" i="4"/>
  <c r="Q568" i="4"/>
  <c r="Q964" i="4"/>
  <c r="Q780" i="4"/>
  <c r="Q514" i="4"/>
  <c r="Q850" i="4"/>
  <c r="Q788" i="4"/>
  <c r="Q535" i="4"/>
  <c r="Q741" i="4"/>
  <c r="Q943" i="4"/>
  <c r="Q914" i="4"/>
  <c r="Q767" i="4"/>
  <c r="Q902" i="4"/>
  <c r="Q595" i="4"/>
  <c r="Q513" i="4"/>
  <c r="Q611" i="4"/>
  <c r="Q642" i="4"/>
  <c r="Q503" i="4"/>
  <c r="Q804" i="4"/>
  <c r="Q495" i="4"/>
  <c r="Q882" i="4"/>
  <c r="Q558" i="4"/>
  <c r="Q867" i="4"/>
  <c r="Q494" i="4"/>
  <c r="Q715" i="4"/>
  <c r="Q694" i="4"/>
  <c r="Q793" i="4"/>
  <c r="Q721" i="4"/>
  <c r="Q980" i="4"/>
  <c r="Q929" i="4"/>
  <c r="Q919" i="4"/>
  <c r="Q918" i="4"/>
  <c r="Q736" i="4"/>
  <c r="Q779" i="4"/>
  <c r="Q815" i="4"/>
  <c r="Q693" i="4"/>
  <c r="Q482" i="4"/>
  <c r="Q840" i="4"/>
  <c r="Q765" i="4"/>
  <c r="Q789" i="4"/>
  <c r="Q872" i="4"/>
  <c r="Q572" i="4"/>
  <c r="Q843" i="4"/>
  <c r="Q621" i="4"/>
  <c r="Q839" i="4"/>
  <c r="Q798" i="4"/>
  <c r="Q946" i="4"/>
  <c r="Q933" i="4"/>
  <c r="Q836" i="4"/>
  <c r="Q666" i="4"/>
  <c r="Q519" i="4"/>
  <c r="Q770" i="4"/>
  <c r="Q498" i="4"/>
  <c r="Q885" i="4"/>
  <c r="Q972" i="4"/>
  <c r="Q618" i="4"/>
  <c r="Q695" i="4"/>
  <c r="Q601" i="4"/>
  <c r="Q576" i="4"/>
  <c r="Q799" i="4"/>
  <c r="Q751" i="4"/>
  <c r="Q968" i="4"/>
  <c r="Q616" i="4"/>
  <c r="Q760" i="4"/>
  <c r="Q698" i="4"/>
  <c r="Q560" i="4"/>
  <c r="Q947" i="4"/>
  <c r="Q846" i="4"/>
  <c r="Q855" i="4"/>
  <c r="Q491" i="4"/>
  <c r="Q782" i="4"/>
  <c r="Q899" i="4"/>
  <c r="Q753" i="4"/>
  <c r="Q818" i="4"/>
  <c r="Q658" i="4"/>
  <c r="Q609" i="4"/>
  <c r="Q986" i="4"/>
  <c r="Q737" i="4"/>
  <c r="Q895" i="4"/>
  <c r="Q970" i="4"/>
  <c r="Q564" i="4"/>
  <c r="Q526" i="4"/>
  <c r="Q630" i="4"/>
  <c r="Q485" i="4"/>
  <c r="Q832" i="4"/>
  <c r="Q635" i="4"/>
  <c r="Q967" i="4"/>
  <c r="Q508" i="4"/>
  <c r="Q656" i="4"/>
  <c r="Q890" i="4"/>
  <c r="Q533" i="4"/>
  <c r="Q883" i="4"/>
  <c r="Q718" i="4"/>
  <c r="Q687" i="4"/>
  <c r="Q738" i="4"/>
  <c r="Q521" i="4"/>
  <c r="Q543" i="4"/>
  <c r="Q665" i="4"/>
  <c r="Q566" i="4"/>
  <c r="Q540" i="4"/>
  <c r="Q662" i="4"/>
  <c r="Q822" i="4"/>
  <c r="Q512" i="4"/>
  <c r="Q668" i="4"/>
  <c r="Q600" i="4"/>
  <c r="Q596" i="4"/>
  <c r="Q924" i="4"/>
  <c r="Q638" i="4"/>
  <c r="Q841" i="4"/>
  <c r="Q590" i="4"/>
  <c r="Q772" i="4"/>
  <c r="Q643" i="4"/>
  <c r="Q734" i="4"/>
  <c r="Q961" i="4"/>
  <c r="Q979" i="4"/>
  <c r="Q910" i="4"/>
  <c r="Q648" i="4"/>
  <c r="Q578" i="4"/>
  <c r="Q636" i="4"/>
  <c r="Q787" i="4"/>
  <c r="Q654" i="4"/>
  <c r="Q593" i="4"/>
  <c r="Q893" i="4"/>
  <c r="Q619" i="4"/>
  <c r="Q880" i="4"/>
  <c r="Q692" i="4"/>
  <c r="Q743" i="4"/>
  <c r="Q577" i="4"/>
  <c r="Q757" i="4"/>
  <c r="Q582" i="4"/>
  <c r="Q766" i="4"/>
  <c r="Q670" i="4"/>
  <c r="Q781" i="4"/>
  <c r="Q900" i="4"/>
  <c r="Q847" i="4"/>
  <c r="Q539" i="4"/>
  <c r="Q556" i="4"/>
  <c r="Q884" i="4"/>
  <c r="Q829" i="4"/>
  <c r="Q710" i="4"/>
  <c r="Q954" i="4"/>
  <c r="Q583" i="4"/>
  <c r="Q520" i="4"/>
  <c r="Q901" i="4"/>
  <c r="Q769" i="4"/>
  <c r="Q553" i="4"/>
  <c r="Q876" i="4"/>
  <c r="Q739" i="4"/>
  <c r="Q759" i="4"/>
  <c r="Q981" i="4"/>
  <c r="Q502" i="4"/>
  <c r="Q871" i="4"/>
  <c r="Q857" i="4"/>
  <c r="Q747" i="4"/>
  <c r="Q887" i="4"/>
  <c r="Q537" i="4"/>
  <c r="Q745" i="4"/>
  <c r="Q644" i="4"/>
  <c r="Q732" i="4"/>
  <c r="Q796" i="4"/>
  <c r="Q950" i="4"/>
  <c r="Q784" i="4"/>
  <c r="Q676" i="4"/>
  <c r="Q755" i="4"/>
  <c r="Q875" i="4"/>
  <c r="Q908" i="4"/>
  <c r="Q984" i="4"/>
  <c r="Q963" i="4"/>
  <c r="Q926" i="4"/>
  <c r="Q878" i="4"/>
  <c r="Q657" i="4"/>
  <c r="Q591" i="4"/>
  <c r="Q805" i="4"/>
  <c r="Q639" i="4"/>
  <c r="Q860" i="4"/>
  <c r="Q896" i="4"/>
  <c r="Q570" i="4"/>
  <c r="Q937" i="4"/>
  <c r="Q973" i="4"/>
  <c r="Q802" i="4"/>
  <c r="Q897" i="4"/>
  <c r="Q944" i="4"/>
  <c r="Q633" i="4"/>
  <c r="Q851" i="4"/>
  <c r="Q858" i="4"/>
  <c r="Q500" i="4"/>
  <c r="Q898" i="4"/>
  <c r="Q689" i="4"/>
  <c r="Q552" i="4"/>
  <c r="Q776" i="4"/>
  <c r="Q640" i="4"/>
  <c r="Q869" i="4"/>
  <c r="Q490" i="4"/>
  <c r="Q907" i="4"/>
  <c r="Q645" i="4"/>
  <c r="Q971" i="4"/>
  <c r="Q819" i="4"/>
  <c r="Q777" i="4"/>
  <c r="Q685" i="4"/>
  <c r="Q826" i="4"/>
  <c r="Q528" i="4"/>
  <c r="Q671" i="4"/>
  <c r="Q536" i="4"/>
  <c r="Q716" i="4"/>
  <c r="Q886" i="4"/>
  <c r="Q527" i="4"/>
  <c r="Q625" i="4"/>
  <c r="Q690" i="4"/>
  <c r="Q873" i="4"/>
  <c r="Q637" i="4"/>
  <c r="Q913" i="4"/>
  <c r="Q849" i="4"/>
  <c r="Q756" i="4"/>
  <c r="Q614" i="4"/>
  <c r="Q894" i="4"/>
  <c r="Q708" i="4"/>
  <c r="Q585" i="4"/>
  <c r="Q504" i="4"/>
  <c r="Q806" i="4"/>
  <c r="Q948" i="4"/>
  <c r="Q663" i="4"/>
  <c r="Q868" i="4"/>
  <c r="Q720" i="4"/>
  <c r="Q541" i="4"/>
  <c r="Q686" i="4"/>
  <c r="Q567" i="4"/>
  <c r="Q530" i="4"/>
  <c r="Q529" i="4"/>
  <c r="Q912" i="4"/>
  <c r="Q955" i="4"/>
  <c r="Q501" i="4"/>
  <c r="Q550" i="4"/>
  <c r="Q939" i="4"/>
  <c r="Q906" i="4"/>
  <c r="Q792" i="4"/>
  <c r="Q659" i="4"/>
  <c r="Q489" i="4"/>
  <c r="Q697" i="4"/>
  <c r="Q790" i="4"/>
  <c r="Q931" i="4"/>
  <c r="Q565" i="4"/>
  <c r="Q761" i="4"/>
  <c r="Q597" i="4"/>
  <c r="Q703" i="4"/>
  <c r="Q674" i="4"/>
  <c r="Q612" i="4"/>
  <c r="Q622" i="4"/>
  <c r="Q889" i="4"/>
  <c r="Q589" i="4"/>
  <c r="Q852" i="4"/>
  <c r="Q817" i="4"/>
  <c r="Q581" i="4"/>
  <c r="Q603" i="4"/>
  <c r="Q928" i="4"/>
  <c r="Q579" i="4"/>
  <c r="Q499" i="4"/>
  <c r="Q628" i="4"/>
  <c r="Q679" i="4"/>
  <c r="Q496" i="4"/>
  <c r="Q816" i="4"/>
  <c r="Q813" i="4"/>
  <c r="Q507" i="4"/>
  <c r="Q719" i="4"/>
  <c r="Q941" i="4"/>
  <c r="Q580" i="4"/>
  <c r="Q629" i="4"/>
  <c r="Q479" i="4"/>
  <c r="Q740" i="4"/>
  <c r="Q562" i="4"/>
  <c r="Q834" i="4"/>
  <c r="Q892" i="4"/>
  <c r="Q795" i="4"/>
  <c r="Q936" i="4"/>
  <c r="Q610" i="4"/>
  <c r="Q842" i="4"/>
  <c r="Q714" i="4"/>
  <c r="Q881" i="4"/>
  <c r="Q982" i="4"/>
  <c r="Q960" i="4"/>
  <c r="Q801" i="4"/>
  <c r="Q632" i="4"/>
  <c r="Q814" i="4"/>
  <c r="Q594" i="4"/>
  <c r="Q678" i="4"/>
  <c r="Q888" i="4"/>
  <c r="Q783" i="4"/>
  <c r="Q749" i="4"/>
  <c r="Q613" i="4"/>
  <c r="Q800" i="4"/>
  <c r="Q940" i="4"/>
  <c r="Q688" i="4"/>
  <c r="Q620" i="4"/>
  <c r="Q775" i="4"/>
  <c r="Q909" i="4"/>
  <c r="Q952" i="4"/>
  <c r="Q516" i="4"/>
  <c r="Q983" i="4"/>
  <c r="Q746" i="4"/>
  <c r="Q486" i="4"/>
  <c r="Q505" i="4"/>
  <c r="Q916" i="4"/>
  <c r="Q915" i="4"/>
  <c r="Q547" i="4"/>
  <c r="Q707" i="4"/>
  <c r="Q823" i="4"/>
  <c r="Q510" i="4"/>
  <c r="Q863" i="4"/>
  <c r="Q987" i="4"/>
  <c r="Q631" i="4"/>
  <c r="Q927" i="4"/>
  <c r="Q487" i="4"/>
  <c r="Q974" i="4"/>
  <c r="Q949" i="4"/>
  <c r="Q830" i="4"/>
  <c r="Q646" i="4"/>
  <c r="Q554" i="4"/>
  <c r="Q742" i="4"/>
  <c r="Q797" i="4"/>
  <c r="Q953" i="4"/>
  <c r="Q764" i="4"/>
  <c r="Q724" i="4"/>
  <c r="Q606" i="4"/>
  <c r="Q904" i="4"/>
  <c r="Q752" i="4"/>
  <c r="Q938" i="4"/>
  <c r="Q845" i="4"/>
  <c r="Q821" i="4"/>
  <c r="Q966" i="4"/>
  <c r="Q525" i="4"/>
  <c r="Q879" i="4"/>
  <c r="Q711" i="4"/>
  <c r="Q717" i="4"/>
  <c r="Q481" i="4"/>
  <c r="Q824" i="4"/>
  <c r="Q574" i="4"/>
  <c r="Q771" i="4"/>
  <c r="Q584" i="4"/>
  <c r="Q506" i="4"/>
  <c r="Q758" i="4"/>
  <c r="Q673" i="4"/>
  <c r="Q634" i="4"/>
  <c r="Q935" i="4"/>
  <c r="Q607" i="4"/>
  <c r="Q754" i="4"/>
  <c r="Q669" i="4"/>
  <c r="Q762" i="4"/>
  <c r="Q911" i="4"/>
  <c r="Q859" i="4"/>
  <c r="Q704" i="4"/>
  <c r="Q722" i="4"/>
  <c r="Q870" i="4"/>
  <c r="Q706" i="4"/>
  <c r="Q763" i="4"/>
  <c r="Q768" i="4"/>
  <c r="Q748" i="4"/>
  <c r="Q561" i="4"/>
  <c r="Q922" i="4"/>
  <c r="Q509" i="4"/>
  <c r="Q713" i="4"/>
  <c r="Q680" i="4"/>
  <c r="Q856" i="4"/>
  <c r="Q831" i="4"/>
  <c r="Q575" i="4"/>
  <c r="Q705" i="4"/>
  <c r="Q660" i="4"/>
  <c r="Q810" i="4"/>
  <c r="Q551" i="4"/>
  <c r="Q641" i="4"/>
  <c r="Q661" i="4"/>
  <c r="Q696" i="4"/>
  <c r="Q853" i="4"/>
  <c r="Q545" i="4"/>
  <c r="Q484" i="4"/>
  <c r="Q962" i="4"/>
  <c r="Q854" i="4"/>
  <c r="Q812" i="4"/>
  <c r="Q605" i="4"/>
  <c r="Q480" i="4"/>
  <c r="Q750" i="4"/>
  <c r="Q932" i="4"/>
  <c r="Q969" i="4"/>
  <c r="Q785" i="4"/>
  <c r="Q624" i="4"/>
  <c r="Q559" i="4"/>
  <c r="Q791" i="4"/>
  <c r="Q573" i="4"/>
  <c r="Q820" i="4"/>
  <c r="Q803" i="4"/>
  <c r="Q712" i="4"/>
  <c r="Q681" i="4"/>
  <c r="Q534" i="4"/>
  <c r="Q837" i="4"/>
  <c r="Q523" i="4"/>
  <c r="Q563" i="4"/>
  <c r="Q811" i="4"/>
  <c r="Q733" i="4"/>
  <c r="Q930" i="4"/>
  <c r="Q647" i="4"/>
  <c r="Q531" i="4"/>
  <c r="Q874" i="4"/>
  <c r="Q957" i="4"/>
  <c r="Q493" i="4"/>
  <c r="Q977" i="4"/>
  <c r="Q684" i="4"/>
  <c r="Q623" i="4"/>
  <c r="Q492" i="4"/>
  <c r="Q700" i="4"/>
  <c r="Q786" i="4"/>
  <c r="Q515" i="4"/>
  <c r="Q864" i="4"/>
  <c r="Q844" i="4"/>
  <c r="Q691" i="4"/>
  <c r="Q727" i="4"/>
  <c r="Q517" i="4"/>
  <c r="Q861" i="4"/>
  <c r="Q959" i="4"/>
  <c r="Q682" i="4"/>
  <c r="Q626" i="4"/>
  <c r="Q488" i="4"/>
  <c r="Q664" i="4"/>
  <c r="Q728" i="4"/>
  <c r="Q548" i="4"/>
  <c r="Q835" i="4"/>
  <c r="Q588" i="4"/>
  <c r="Q773" i="4"/>
  <c r="Q2677" i="4"/>
  <c r="Q1700" i="4"/>
  <c r="Q2392" i="4"/>
  <c r="Q2831" i="4"/>
  <c r="Q1928" i="4"/>
  <c r="Q1871" i="4"/>
  <c r="Q2424" i="4"/>
  <c r="Q2454" i="4"/>
  <c r="Q1872" i="4"/>
  <c r="Q1913" i="4"/>
  <c r="Q1729" i="4"/>
  <c r="Q1634" i="4"/>
  <c r="Q2010" i="4"/>
  <c r="Q1189" i="4"/>
  <c r="Q1860" i="4"/>
  <c r="Q1810" i="4"/>
  <c r="Q1763" i="4"/>
  <c r="Q1337" i="4"/>
  <c r="Q1628" i="4"/>
  <c r="Q1524" i="4"/>
  <c r="Q1449" i="4"/>
  <c r="Q1412" i="4"/>
  <c r="Q1174" i="4"/>
  <c r="Q1279" i="4"/>
  <c r="Q1376" i="4"/>
  <c r="Q1485" i="4"/>
  <c r="Q1385" i="4"/>
  <c r="Q1274" i="4"/>
  <c r="Q1192" i="4"/>
  <c r="Q1139" i="4"/>
  <c r="Q1124" i="4"/>
  <c r="Q1107" i="4"/>
  <c r="Q2950" i="4"/>
  <c r="Q2955" i="4"/>
  <c r="Q2610" i="4"/>
  <c r="Q2882" i="4"/>
  <c r="Q2646" i="4"/>
  <c r="Q2584" i="4"/>
  <c r="Q2785" i="4"/>
  <c r="Q2183" i="4"/>
  <c r="Q2613" i="4"/>
  <c r="Q2509" i="4"/>
  <c r="Q2904" i="4"/>
  <c r="Q2444" i="4"/>
  <c r="Q2252" i="4"/>
  <c r="Q2487" i="4"/>
  <c r="Q2261" i="4"/>
  <c r="Q2347" i="4"/>
  <c r="Q2562" i="4"/>
  <c r="Q2346" i="4"/>
  <c r="Q2142" i="4"/>
  <c r="Q1856" i="4"/>
  <c r="Q2422" i="4"/>
  <c r="Q2437" i="4"/>
  <c r="Q1981" i="4"/>
  <c r="Q1808" i="4"/>
  <c r="Q2249" i="4"/>
  <c r="Q2039" i="4"/>
  <c r="Q1800" i="4"/>
  <c r="Q1779" i="4"/>
  <c r="Q1919" i="4"/>
  <c r="Q1736" i="4"/>
  <c r="Q1802" i="4"/>
  <c r="Q1605" i="4"/>
  <c r="Q1718" i="4"/>
  <c r="Q1310" i="4"/>
  <c r="Q1615" i="4"/>
  <c r="Q1732" i="4"/>
  <c r="Q1557" i="4"/>
  <c r="Q1398" i="4"/>
  <c r="Q1092" i="4"/>
  <c r="Q1268" i="4"/>
  <c r="Q1369" i="4"/>
  <c r="Q1483" i="4"/>
  <c r="Q1108" i="4"/>
  <c r="Q1283" i="4"/>
  <c r="Q1214" i="4"/>
  <c r="Q1050" i="4"/>
  <c r="Q1071" i="4"/>
  <c r="Q1016" i="4"/>
  <c r="Q2757" i="4"/>
  <c r="Q2777" i="4"/>
  <c r="Q2942" i="4"/>
  <c r="Q2561" i="4"/>
  <c r="Q2806" i="4"/>
  <c r="Q1923" i="4"/>
  <c r="Q2505" i="4"/>
  <c r="Q2750" i="4"/>
  <c r="Q2858" i="4"/>
  <c r="Q1644" i="4"/>
  <c r="Q2877" i="4"/>
  <c r="Q2857" i="4"/>
  <c r="Q2842" i="4"/>
  <c r="Q2629" i="4"/>
  <c r="Q2353" i="4"/>
  <c r="Q2615" i="4"/>
  <c r="Q2567" i="4"/>
  <c r="Q2800" i="4"/>
  <c r="Q2521" i="4"/>
  <c r="Q2764" i="4"/>
  <c r="Q2903" i="4"/>
  <c r="Q2566" i="4"/>
  <c r="Q2600" i="4"/>
  <c r="Q2537" i="4"/>
  <c r="Q2649" i="4"/>
  <c r="Q2591" i="4"/>
  <c r="Q2630" i="4"/>
  <c r="Q2786" i="4"/>
  <c r="Q2492" i="4"/>
  <c r="Q2710" i="4"/>
  <c r="Q2816" i="4"/>
  <c r="Q2897" i="4"/>
  <c r="Q2729" i="4"/>
  <c r="Q2557" i="4"/>
  <c r="Q2421" i="4"/>
  <c r="Q2389" i="4"/>
  <c r="Q2559" i="4"/>
  <c r="Q2191" i="4"/>
  <c r="Q1942" i="4"/>
  <c r="Q2752" i="4"/>
  <c r="Q2459" i="4"/>
  <c r="Q2308" i="4"/>
  <c r="Q2236" i="4"/>
  <c r="Q2229" i="4"/>
  <c r="Q2369" i="4"/>
  <c r="Q2399" i="4"/>
  <c r="Q2342" i="4"/>
  <c r="Q2817" i="4"/>
  <c r="Q2719" i="4"/>
  <c r="Q2560" i="4"/>
  <c r="Q2299" i="4"/>
  <c r="Q2656" i="4"/>
  <c r="Q2336" i="4"/>
  <c r="Q2315" i="4"/>
  <c r="Q2213" i="4"/>
  <c r="Q1670" i="4"/>
  <c r="Q2112" i="4"/>
  <c r="Q2288" i="4"/>
  <c r="Q2020" i="4"/>
  <c r="Q1625" i="4"/>
  <c r="Q2343" i="4"/>
  <c r="Q1740" i="4"/>
  <c r="Q2407" i="4"/>
  <c r="Q2273" i="4"/>
  <c r="Q2121" i="4"/>
  <c r="Q2420" i="4"/>
  <c r="Q1996" i="4"/>
  <c r="Q1972" i="4"/>
  <c r="Q2123" i="4"/>
  <c r="Q2130" i="4"/>
  <c r="Q1790" i="4"/>
  <c r="Q2094" i="4"/>
  <c r="Q1781" i="4"/>
  <c r="Q2242" i="4"/>
  <c r="Q2139" i="4"/>
  <c r="Q1936" i="4"/>
  <c r="Q2019" i="4"/>
  <c r="Q2101" i="4"/>
  <c r="Q1854" i="4"/>
  <c r="Q1796" i="4"/>
  <c r="Q1752" i="4"/>
  <c r="Q1678" i="4"/>
  <c r="Q1709" i="4"/>
  <c r="Q1771" i="4"/>
  <c r="Q1516" i="4"/>
  <c r="Q1904" i="4"/>
  <c r="Q1579" i="4"/>
  <c r="Q1993" i="4"/>
  <c r="Q1653" i="4"/>
  <c r="Q1767" i="4"/>
  <c r="Q1865" i="4"/>
  <c r="Q1666" i="4"/>
  <c r="Q1789" i="4"/>
  <c r="Q1832" i="4"/>
  <c r="Q1668" i="4"/>
  <c r="Q1591" i="4"/>
  <c r="Q1777" i="4"/>
  <c r="Q1924" i="4"/>
  <c r="Q1703" i="4"/>
  <c r="Q1637" i="4"/>
  <c r="Q1695" i="4"/>
  <c r="Q1738" i="4"/>
  <c r="Q1490" i="4"/>
  <c r="Q1600" i="4"/>
  <c r="Q1540" i="4"/>
  <c r="Q1719" i="4"/>
  <c r="Q1372" i="4"/>
  <c r="Q1421" i="4"/>
  <c r="Q1546" i="4"/>
  <c r="Q1216" i="4"/>
  <c r="Q1394" i="4"/>
  <c r="Q1384" i="4"/>
  <c r="Q1321" i="4"/>
  <c r="Q1024" i="4"/>
  <c r="Q1466" i="4"/>
  <c r="Q1368" i="4"/>
  <c r="Q1280" i="4"/>
  <c r="Q1237" i="4"/>
  <c r="Q1409" i="4"/>
  <c r="Q1226" i="4"/>
  <c r="Q1362" i="4"/>
  <c r="Q1537" i="4"/>
  <c r="Q1509" i="4"/>
  <c r="Q1481" i="4"/>
  <c r="Q1106" i="4"/>
  <c r="Q1371" i="4"/>
  <c r="Q1094" i="4"/>
  <c r="Q1260" i="4"/>
  <c r="Q1027" i="4"/>
  <c r="Q1276" i="4"/>
  <c r="Q1178" i="4"/>
  <c r="Q1141" i="4"/>
  <c r="Q1207" i="4"/>
  <c r="Q1099" i="4"/>
  <c r="Q1125" i="4"/>
  <c r="Q1034" i="4"/>
  <c r="Q1110" i="4"/>
  <c r="Q1147" i="4"/>
  <c r="Q1066" i="4"/>
  <c r="Q1093" i="4"/>
  <c r="Q1009" i="4"/>
  <c r="Q1054" i="4"/>
  <c r="Q2663" i="4"/>
  <c r="Q2822" i="4"/>
  <c r="Q2524" i="4"/>
  <c r="Q2498" i="4"/>
  <c r="Q2577" i="4"/>
  <c r="Q2077" i="4"/>
  <c r="Q1979" i="4"/>
  <c r="Q2164" i="4"/>
  <c r="Q1992" i="4"/>
  <c r="Q2256" i="4"/>
  <c r="Q1826" i="4"/>
  <c r="Q1836" i="4"/>
  <c r="Q1647" i="4"/>
  <c r="Q1792" i="4"/>
  <c r="Q1690" i="4"/>
  <c r="Q1692" i="4"/>
  <c r="Q1957" i="4"/>
  <c r="Q1317" i="4"/>
  <c r="Q1548" i="4"/>
  <c r="Q1460" i="4"/>
  <c r="Q1422" i="4"/>
  <c r="Q1175" i="4"/>
  <c r="Q1327" i="4"/>
  <c r="Q1275" i="4"/>
  <c r="Q1513" i="4"/>
  <c r="Q1129" i="4"/>
  <c r="Q1290" i="4"/>
  <c r="Q1013" i="4"/>
  <c r="Q1053" i="4"/>
  <c r="Q1076" i="4"/>
  <c r="Q1068" i="4"/>
  <c r="Q2702" i="4"/>
  <c r="Q2635" i="4"/>
  <c r="Q2361" i="4"/>
  <c r="Q2919" i="4"/>
  <c r="Q2403" i="4"/>
  <c r="Q2811" i="4"/>
  <c r="Q2920" i="4"/>
  <c r="Q2550" i="4"/>
  <c r="Q2653" i="4"/>
  <c r="Q2784" i="4"/>
  <c r="Q2569" i="4"/>
  <c r="Q2570" i="4"/>
  <c r="Q2147" i="4"/>
  <c r="Q2254" i="4"/>
  <c r="Q2419" i="4"/>
  <c r="Q2824" i="4"/>
  <c r="Q2363" i="4"/>
  <c r="Q2317" i="4"/>
  <c r="Q1776" i="4"/>
  <c r="Q2055" i="4"/>
  <c r="Q1952" i="4"/>
  <c r="Q2144" i="4"/>
  <c r="Q2138" i="4"/>
  <c r="Q2111" i="4"/>
  <c r="Q2154" i="4"/>
  <c r="Q2118" i="4"/>
  <c r="Q1756" i="4"/>
  <c r="Q1787" i="4"/>
  <c r="Q1614" i="4"/>
  <c r="Q1774" i="4"/>
  <c r="Q1681" i="4"/>
  <c r="Q1683" i="4"/>
  <c r="Q1939" i="4"/>
  <c r="Q1708" i="4"/>
  <c r="Q1544" i="4"/>
  <c r="Q1428" i="4"/>
  <c r="Q1408" i="4"/>
  <c r="Q1184" i="4"/>
  <c r="Q1291" i="4"/>
  <c r="Q1264" i="4"/>
  <c r="Q1511" i="4"/>
  <c r="Q1378" i="4"/>
  <c r="Q1169" i="4"/>
  <c r="Q1151" i="4"/>
  <c r="Q1132" i="4"/>
  <c r="Q1154" i="4"/>
  <c r="Q1100" i="4"/>
  <c r="Q2926" i="4"/>
  <c r="Q2910" i="4"/>
  <c r="Q2929" i="4"/>
  <c r="Q2684" i="4"/>
  <c r="Q2792" i="4"/>
  <c r="Q2976" i="4"/>
  <c r="Q2872" i="4"/>
  <c r="Q2699" i="4"/>
  <c r="Q2820" i="4"/>
  <c r="Q2959" i="4"/>
  <c r="Q2874" i="4"/>
  <c r="Q2825" i="4"/>
  <c r="Q2778" i="4"/>
  <c r="Q2587" i="4"/>
  <c r="Q2234" i="4"/>
  <c r="Q2532" i="4"/>
  <c r="Q2707" i="4"/>
  <c r="Q2795" i="4"/>
  <c r="Q2402" i="4"/>
  <c r="Q2742" i="4"/>
  <c r="Q2886" i="4"/>
  <c r="Q2534" i="4"/>
  <c r="Q2556" i="4"/>
  <c r="Q2515" i="4"/>
  <c r="Q2608" i="4"/>
  <c r="Q2588" i="4"/>
  <c r="Q2622" i="4"/>
  <c r="Q2769" i="4"/>
  <c r="Q2467" i="4"/>
  <c r="Q2701" i="4"/>
  <c r="Q2799" i="4"/>
  <c r="Q2890" i="4"/>
  <c r="Q2727" i="4"/>
  <c r="Q2477" i="4"/>
  <c r="Q2380" i="4"/>
  <c r="Q2331" i="4"/>
  <c r="Q2548" i="4"/>
  <c r="Q2180" i="4"/>
  <c r="Q2574" i="4"/>
  <c r="Q2737" i="4"/>
  <c r="Q2442" i="4"/>
  <c r="Q2276" i="4"/>
  <c r="Q2026" i="4"/>
  <c r="Q2204" i="4"/>
  <c r="Q2332" i="4"/>
  <c r="Q2364" i="4"/>
  <c r="Q2325" i="4"/>
  <c r="Q2810" i="4"/>
  <c r="Q2712" i="4"/>
  <c r="Q2545" i="4"/>
  <c r="Q2283" i="4"/>
  <c r="Q2641" i="4"/>
  <c r="Q2333" i="4"/>
  <c r="Q2313" i="4"/>
  <c r="Q2211" i="4"/>
  <c r="Q1599" i="4"/>
  <c r="Q2109" i="4"/>
  <c r="Q2286" i="4"/>
  <c r="Q1989" i="4"/>
  <c r="Q2171" i="4"/>
  <c r="Q2328" i="4"/>
  <c r="Q1577" i="4"/>
  <c r="Q2390" i="4"/>
  <c r="Q2271" i="4"/>
  <c r="Q2098" i="4"/>
  <c r="Q2405" i="4"/>
  <c r="Q1974" i="4"/>
  <c r="Q1945" i="4"/>
  <c r="Q2106" i="4"/>
  <c r="Q2113" i="4"/>
  <c r="Q1735" i="4"/>
  <c r="Q2079" i="4"/>
  <c r="Q1769" i="4"/>
  <c r="Q2235" i="4"/>
  <c r="Q2122" i="4"/>
  <c r="Q1929" i="4"/>
  <c r="Q2008" i="4"/>
  <c r="Q2086" i="4"/>
  <c r="Q1814" i="4"/>
  <c r="Q1726" i="4"/>
  <c r="Q1674" i="4"/>
  <c r="Q1636" i="4"/>
  <c r="Q1649" i="4"/>
  <c r="Q1746" i="4"/>
  <c r="Q1348" i="4"/>
  <c r="Q1899" i="4"/>
  <c r="Q1758" i="4"/>
  <c r="Q1978" i="4"/>
  <c r="Q1606" i="4"/>
  <c r="Q1753" i="4"/>
  <c r="Q1850" i="4"/>
  <c r="Q1640" i="4"/>
  <c r="Q1727" i="4"/>
  <c r="Q1819" i="4"/>
  <c r="Q1665" i="4"/>
  <c r="Q1520" i="4"/>
  <c r="Q1754" i="4"/>
  <c r="Q1911" i="4"/>
  <c r="Q1688" i="4"/>
  <c r="Q1622" i="4"/>
  <c r="Q1680" i="4"/>
  <c r="Q1725" i="4"/>
  <c r="Q1467" i="4"/>
  <c r="Q1587" i="4"/>
  <c r="Q1522" i="4"/>
  <c r="Q1704" i="4"/>
  <c r="Q1263" i="4"/>
  <c r="Q1414" i="4"/>
  <c r="Q1498" i="4"/>
  <c r="Q1191" i="4"/>
  <c r="Q1380" i="4"/>
  <c r="Q1370" i="4"/>
  <c r="Q1287" i="4"/>
  <c r="Q1356" i="4"/>
  <c r="Q1459" i="4"/>
  <c r="Q1361" i="4"/>
  <c r="Q1244" i="4"/>
  <c r="Q1215" i="4"/>
  <c r="Q1402" i="4"/>
  <c r="Q1177" i="4"/>
  <c r="Q1357" i="4"/>
  <c r="Q1535" i="4"/>
  <c r="Q1507" i="4"/>
  <c r="Q1479" i="4"/>
  <c r="Q1462" i="4"/>
  <c r="Q1364" i="4"/>
  <c r="Q1083" i="4"/>
  <c r="Q1253" i="4"/>
  <c r="Q1143" i="4"/>
  <c r="Q1269" i="4"/>
  <c r="Q1171" i="4"/>
  <c r="Q1134" i="4"/>
  <c r="Q1200" i="4"/>
  <c r="Q1078" i="4"/>
  <c r="Q1118" i="4"/>
  <c r="Q997" i="4"/>
  <c r="Q1103" i="4"/>
  <c r="Q1140" i="4"/>
  <c r="Q1011" i="4"/>
  <c r="Q1063" i="4"/>
  <c r="Q1002" i="4"/>
  <c r="Q1047" i="4"/>
  <c r="Q2963" i="4"/>
  <c r="Q2568" i="4"/>
  <c r="Q2352" i="4"/>
  <c r="Q2149" i="4"/>
  <c r="Q2733" i="4"/>
  <c r="Q2292" i="4"/>
  <c r="Q2377" i="4"/>
  <c r="Q2314" i="4"/>
  <c r="Q2087" i="4"/>
  <c r="Q2126" i="4"/>
  <c r="Q1811" i="4"/>
  <c r="Q1806" i="4"/>
  <c r="Q1951" i="4"/>
  <c r="Q1745" i="4"/>
  <c r="Q1817" i="4"/>
  <c r="Q1608" i="4"/>
  <c r="Q1209" i="4"/>
  <c r="Q1571" i="4"/>
  <c r="Q1747" i="4"/>
  <c r="Q1252" i="4"/>
  <c r="Q1486" i="4"/>
  <c r="Q1382" i="4"/>
  <c r="Q1423" i="4"/>
  <c r="Q1541" i="4"/>
  <c r="Q1203" i="4"/>
  <c r="Q1176" i="4"/>
  <c r="Q1221" i="4"/>
  <c r="Q1144" i="4"/>
  <c r="Q1161" i="4"/>
  <c r="Q1023" i="4"/>
  <c r="Q2853" i="4"/>
  <c r="Q2827" i="4"/>
  <c r="Q2763" i="4"/>
  <c r="Q2706" i="4"/>
  <c r="Q2895" i="4"/>
  <c r="Q2661" i="4"/>
  <c r="Q2549" i="4"/>
  <c r="Q2572" i="4"/>
  <c r="Q2654" i="4"/>
  <c r="Q1921" i="4"/>
  <c r="Q2848" i="4"/>
  <c r="Q2731" i="4"/>
  <c r="Q2417" i="4"/>
  <c r="Q2082" i="4"/>
  <c r="Q1914" i="4"/>
  <c r="Q2374" i="4"/>
  <c r="Q2726" i="4"/>
  <c r="Q2673" i="4"/>
  <c r="Q2215" i="4"/>
  <c r="Q2290" i="4"/>
  <c r="Q2360" i="4"/>
  <c r="Q2275" i="4"/>
  <c r="Q2062" i="4"/>
  <c r="Q2145" i="4"/>
  <c r="Q1834" i="4"/>
  <c r="Q1943" i="4"/>
  <c r="Q1869" i="4"/>
  <c r="Q1715" i="4"/>
  <c r="Q1551" i="4"/>
  <c r="Q1995" i="4"/>
  <c r="Q1025" i="4"/>
  <c r="Q1847" i="4"/>
  <c r="Q1797" i="4"/>
  <c r="Q1650" i="4"/>
  <c r="Q1496" i="4"/>
  <c r="Q1480" i="4"/>
  <c r="Q1335" i="4"/>
  <c r="Q1472" i="4"/>
  <c r="Q1375" i="4"/>
  <c r="Q1416" i="4"/>
  <c r="Q1539" i="4"/>
  <c r="Q1181" i="4"/>
  <c r="Q1267" i="4"/>
  <c r="Q1185" i="4"/>
  <c r="Q1113" i="4"/>
  <c r="Q1117" i="4"/>
  <c r="Q1061" i="4"/>
  <c r="Q2889" i="4"/>
  <c r="Q2884" i="4"/>
  <c r="Q2730" i="4"/>
  <c r="Q2514" i="4"/>
  <c r="Q2776" i="4"/>
  <c r="Q2962" i="4"/>
  <c r="Q2826" i="4"/>
  <c r="Q2949" i="4"/>
  <c r="Q2638" i="4"/>
  <c r="Q2938" i="4"/>
  <c r="Q2854" i="4"/>
  <c r="Q2670" i="4"/>
  <c r="Q2738" i="4"/>
  <c r="Q2478" i="4"/>
  <c r="Q2964" i="4"/>
  <c r="Q2445" i="4"/>
  <c r="Q2676" i="4"/>
  <c r="Q2728" i="4"/>
  <c r="Q2973" i="4"/>
  <c r="Q2739" i="4"/>
  <c r="Q2835" i="4"/>
  <c r="Q2512" i="4"/>
  <c r="Q2544" i="4"/>
  <c r="Q2466" i="4"/>
  <c r="Q2583" i="4"/>
  <c r="Q2533" i="4"/>
  <c r="Q2612" i="4"/>
  <c r="Q2708" i="4"/>
  <c r="Q2463" i="4"/>
  <c r="Q2691" i="4"/>
  <c r="Q2767" i="4"/>
  <c r="Q2883" i="4"/>
  <c r="Q2725" i="4"/>
  <c r="Q2306" i="4"/>
  <c r="Q2357" i="4"/>
  <c r="Q2203" i="4"/>
  <c r="Q2539" i="4"/>
  <c r="Q2083" i="4"/>
  <c r="Q2563" i="4"/>
  <c r="Q2697" i="4"/>
  <c r="Q2425" i="4"/>
  <c r="Q2251" i="4"/>
  <c r="Q1990" i="4"/>
  <c r="Q2185" i="4"/>
  <c r="Q2329" i="4"/>
  <c r="Q2359" i="4"/>
  <c r="Q2300" i="4"/>
  <c r="Q2803" i="4"/>
  <c r="Q2705" i="4"/>
  <c r="Q2497" i="4"/>
  <c r="Q2280" i="4"/>
  <c r="Q2624" i="4"/>
  <c r="Q2289" i="4"/>
  <c r="Q2311" i="4"/>
  <c r="Q2209" i="4"/>
  <c r="Q2073" i="4"/>
  <c r="Q2085" i="4"/>
  <c r="Q2247" i="4"/>
  <c r="Q1893" i="4"/>
  <c r="Q2157" i="4"/>
  <c r="Q2184" i="4"/>
  <c r="Q2527" i="4"/>
  <c r="Q2375" i="4"/>
  <c r="Q2269" i="4"/>
  <c r="Q2067" i="4"/>
  <c r="Q2388" i="4"/>
  <c r="Q1898" i="4"/>
  <c r="Q1931" i="4"/>
  <c r="Q2089" i="4"/>
  <c r="Q2096" i="4"/>
  <c r="Q1722" i="4"/>
  <c r="Q2070" i="4"/>
  <c r="Q1589" i="4"/>
  <c r="Q2228" i="4"/>
  <c r="Q2107" i="4"/>
  <c r="Q1905" i="4"/>
  <c r="Q1984" i="4"/>
  <c r="Q2084" i="4"/>
  <c r="Q1717" i="4"/>
  <c r="Q1711" i="4"/>
  <c r="Q1597" i="4"/>
  <c r="Q1582" i="4"/>
  <c r="Q1616" i="4"/>
  <c r="Q1724" i="4"/>
  <c r="Q2065" i="4"/>
  <c r="Q1884" i="4"/>
  <c r="Q1723" i="4"/>
  <c r="Q1961" i="4"/>
  <c r="Q1586" i="4"/>
  <c r="Q1733" i="4"/>
  <c r="Q1837" i="4"/>
  <c r="Q1623" i="4"/>
  <c r="Q1701" i="4"/>
  <c r="Q1804" i="4"/>
  <c r="Q1659" i="4"/>
  <c r="Q1293" i="4"/>
  <c r="Q1749" i="4"/>
  <c r="Q1896" i="4"/>
  <c r="Q1679" i="4"/>
  <c r="Q1609" i="4"/>
  <c r="Q1667" i="4"/>
  <c r="Q1710" i="4"/>
  <c r="Q1453" i="4"/>
  <c r="Q1552" i="4"/>
  <c r="Q1443" i="4"/>
  <c r="Q1691" i="4"/>
  <c r="Q1224" i="4"/>
  <c r="Q1360" i="4"/>
  <c r="Q1433" i="4"/>
  <c r="Q1566" i="4"/>
  <c r="Q1366" i="4"/>
  <c r="Q1298" i="4"/>
  <c r="Q1202" i="4"/>
  <c r="Q1351" i="4"/>
  <c r="Q1452" i="4"/>
  <c r="Q1331" i="4"/>
  <c r="Q1222" i="4"/>
  <c r="Q1210" i="4"/>
  <c r="Q1395" i="4"/>
  <c r="Q1446" i="4"/>
  <c r="Q1352" i="4"/>
  <c r="Q1533" i="4"/>
  <c r="Q1505" i="4"/>
  <c r="Q1477" i="4"/>
  <c r="Q1455" i="4"/>
  <c r="Q1349" i="4"/>
  <c r="Q1077" i="4"/>
  <c r="Q1246" i="4"/>
  <c r="Q1120" i="4"/>
  <c r="Q1262" i="4"/>
  <c r="Q1164" i="4"/>
  <c r="Q1122" i="4"/>
  <c r="Q1193" i="4"/>
  <c r="Q1072" i="4"/>
  <c r="Q1111" i="4"/>
  <c r="Q993" i="4"/>
  <c r="Q1096" i="4"/>
  <c r="Q1133" i="4"/>
  <c r="Q1007" i="4"/>
  <c r="Q1060" i="4"/>
  <c r="Q995" i="4"/>
  <c r="Q1040" i="4"/>
  <c r="Q2870" i="4"/>
  <c r="Q2502" i="4"/>
  <c r="Q2936" i="4"/>
  <c r="Q2935" i="4"/>
  <c r="Q2618" i="4"/>
  <c r="Q2765" i="4"/>
  <c r="Q2413" i="4"/>
  <c r="Q1305" i="4"/>
  <c r="Q2176" i="4"/>
  <c r="Q2156" i="4"/>
  <c r="Q2246" i="4"/>
  <c r="Q2917" i="4"/>
  <c r="Q2651" i="4"/>
  <c r="Q2818" i="4"/>
  <c r="Q2508" i="4"/>
  <c r="Q2604" i="4"/>
  <c r="Q2876" i="4"/>
  <c r="Q1895" i="4"/>
  <c r="Q2354" i="4"/>
  <c r="Q2274" i="4"/>
  <c r="Q2607" i="4"/>
  <c r="Q2064" i="4"/>
  <c r="Q2173" i="4"/>
  <c r="Q2371" i="4"/>
  <c r="Q2046" i="4"/>
  <c r="Q1973" i="4"/>
  <c r="Q1363" i="4"/>
  <c r="Q1713" i="4"/>
  <c r="Q1590" i="4"/>
  <c r="Q1744" i="4"/>
  <c r="Q1652" i="4"/>
  <c r="Q1257" i="4"/>
  <c r="Q1340" i="4"/>
  <c r="Q1320" i="4"/>
  <c r="Q1347" i="4"/>
  <c r="Q1344" i="4"/>
  <c r="Q1088" i="4"/>
  <c r="Q1073" i="4"/>
  <c r="Q1038" i="4"/>
  <c r="Q988" i="4"/>
  <c r="Q2958" i="4"/>
  <c r="Q2836" i="4"/>
  <c r="Q2794" i="4"/>
  <c r="Q2807" i="4"/>
  <c r="Q2504" i="4"/>
  <c r="Q2522" i="4"/>
  <c r="Q2967" i="4"/>
  <c r="Q2693" i="4"/>
  <c r="Q2323" i="4"/>
  <c r="Q1886" i="4"/>
  <c r="Q2000" i="4"/>
  <c r="Q2232" i="4"/>
  <c r="Q2484" i="4"/>
  <c r="Q2592" i="4"/>
  <c r="Q2223" i="4"/>
  <c r="Q2307" i="4"/>
  <c r="Q2136" i="4"/>
  <c r="Q2029" i="4"/>
  <c r="Q1998" i="4"/>
  <c r="Q2243" i="4"/>
  <c r="Q1842" i="4"/>
  <c r="Q2115" i="4"/>
  <c r="Q2162" i="4"/>
  <c r="Q2513" i="4"/>
  <c r="Q2358" i="4"/>
  <c r="Q2265" i="4"/>
  <c r="Q2001" i="4"/>
  <c r="Q2356" i="4"/>
  <c r="Q1761" i="4"/>
  <c r="Q1880" i="4"/>
  <c r="Q2060" i="4"/>
  <c r="Q2068" i="4"/>
  <c r="Q2195" i="4"/>
  <c r="Q2035" i="4"/>
  <c r="Q2312" i="4"/>
  <c r="Q2214" i="4"/>
  <c r="Q2090" i="4"/>
  <c r="Q1768" i="4"/>
  <c r="Q1962" i="4"/>
  <c r="Q2041" i="4"/>
  <c r="Q1689" i="4"/>
  <c r="Q1631" i="4"/>
  <c r="Q1526" i="4"/>
  <c r="Q1917" i="4"/>
  <c r="Q1555" i="4"/>
  <c r="Q1672" i="4"/>
  <c r="Q2048" i="4"/>
  <c r="Q1843" i="4"/>
  <c r="Q1627" i="4"/>
  <c r="Q1953" i="4"/>
  <c r="Q1456" i="4"/>
  <c r="Q1675" i="4"/>
  <c r="Q1809" i="4"/>
  <c r="Q1572" i="4"/>
  <c r="Q1677" i="4"/>
  <c r="Q1780" i="4"/>
  <c r="Q1612" i="4"/>
  <c r="Q1922" i="4"/>
  <c r="Q1739" i="4"/>
  <c r="Q1868" i="4"/>
  <c r="Q1651" i="4"/>
  <c r="Q1578" i="4"/>
  <c r="Q1639" i="4"/>
  <c r="Q1682" i="4"/>
  <c r="Q1336" i="4"/>
  <c r="Q1532" i="4"/>
  <c r="Q1584" i="4"/>
  <c r="Q1663" i="4"/>
  <c r="Q1407" i="4"/>
  <c r="Q1573" i="4"/>
  <c r="Q1358" i="4"/>
  <c r="Q1547" i="4"/>
  <c r="Q1282" i="4"/>
  <c r="Q1306" i="4"/>
  <c r="Q1429" i="4"/>
  <c r="Q1324" i="4"/>
  <c r="Q1438" i="4"/>
  <c r="Q1284" i="4"/>
  <c r="Q1195" i="4"/>
  <c r="Q1166" i="4"/>
  <c r="Q1381" i="4"/>
  <c r="Q1432" i="4"/>
  <c r="Q1329" i="4"/>
  <c r="Q1529" i="4"/>
  <c r="Q1501" i="4"/>
  <c r="Q1473" i="4"/>
  <c r="Q1441" i="4"/>
  <c r="Q1314" i="4"/>
  <c r="Q1330" i="4"/>
  <c r="Q1232" i="4"/>
  <c r="Q1017" i="4"/>
  <c r="Q1248" i="4"/>
  <c r="Q1136" i="4"/>
  <c r="Q1067" i="4"/>
  <c r="Q1179" i="4"/>
  <c r="Q1020" i="4"/>
  <c r="Q1097" i="4"/>
  <c r="Q1064" i="4"/>
  <c r="Q1084" i="4"/>
  <c r="Q1119" i="4"/>
  <c r="Q999" i="4"/>
  <c r="Q1045" i="4"/>
  <c r="Q1029" i="4"/>
  <c r="Q1026" i="4"/>
  <c r="Q2900" i="4"/>
  <c r="Q2934" i="4"/>
  <c r="Q2617" i="4"/>
  <c r="Q2970" i="4"/>
  <c r="Q2735" i="4"/>
  <c r="Q2880" i="4"/>
  <c r="Q2812" i="4"/>
  <c r="Q2849" i="4"/>
  <c r="Q2912" i="4"/>
  <c r="Q2860" i="4"/>
  <c r="Q2790" i="4"/>
  <c r="Q2602" i="4"/>
  <c r="Q2851" i="4"/>
  <c r="Q2717" i="4"/>
  <c r="Q2915" i="4"/>
  <c r="Q2798" i="4"/>
  <c r="Q2941" i="4"/>
  <c r="Q2679" i="4"/>
  <c r="Q2954" i="4"/>
  <c r="Q2648" i="4"/>
  <c r="Q2753" i="4"/>
  <c r="Q2481" i="4"/>
  <c r="Q2491" i="4"/>
  <c r="Q2199" i="4"/>
  <c r="Q2507" i="4"/>
  <c r="Q2485" i="4"/>
  <c r="Q2579" i="4"/>
  <c r="Q2650" i="4"/>
  <c r="Q2428" i="4"/>
  <c r="Q2614" i="4"/>
  <c r="Q2960" i="4"/>
  <c r="Q2862" i="4"/>
  <c r="Q2696" i="4"/>
  <c r="Q2593" i="4"/>
  <c r="Q2196" i="4"/>
  <c r="Q2682" i="4"/>
  <c r="Q2516" i="4"/>
  <c r="Q2479" i="4"/>
  <c r="Q2530" i="4"/>
  <c r="Q2631" i="4"/>
  <c r="Q2302" i="4"/>
  <c r="Q2197" i="4"/>
  <c r="Q2355" i="4"/>
  <c r="Q1987" i="4"/>
  <c r="Q2110" i="4"/>
  <c r="Q2297" i="4"/>
  <c r="Q2206" i="4"/>
  <c r="Q2782" i="4"/>
  <c r="Q2660" i="4"/>
  <c r="Q2460" i="4"/>
  <c r="Q2205" i="4"/>
  <c r="Q2575" i="4"/>
  <c r="Q2212" i="4"/>
  <c r="Q2268" i="4"/>
  <c r="Q2116" i="4"/>
  <c r="Q2007" i="4"/>
  <c r="Q1976" i="4"/>
  <c r="Q2241" i="4"/>
  <c r="Q1510" i="4"/>
  <c r="Q2095" i="4"/>
  <c r="Q2151" i="4"/>
  <c r="Q2506" i="4"/>
  <c r="Q2341" i="4"/>
  <c r="Q2226" i="4"/>
  <c r="Q1970" i="4"/>
  <c r="Q2339" i="4"/>
  <c r="Q1570" i="4"/>
  <c r="Q1867" i="4"/>
  <c r="Q2040" i="4"/>
  <c r="Q2057" i="4"/>
  <c r="Q2188" i="4"/>
  <c r="Q2024" i="4"/>
  <c r="Q2305" i="4"/>
  <c r="Q2207" i="4"/>
  <c r="Q2072" i="4"/>
  <c r="Q1731" i="4"/>
  <c r="Q1900" i="4"/>
  <c r="Q2030" i="4"/>
  <c r="Q1619" i="4"/>
  <c r="Q1617" i="4"/>
  <c r="Q1379" i="4"/>
  <c r="Q1902" i="4"/>
  <c r="Q1947" i="4"/>
  <c r="Q1642" i="4"/>
  <c r="Q2031" i="4"/>
  <c r="Q1839" i="4"/>
  <c r="Q1534" i="4"/>
  <c r="Q1944" i="4"/>
  <c r="Q1322" i="4"/>
  <c r="Q1660" i="4"/>
  <c r="Q1794" i="4"/>
  <c r="Q1492" i="4"/>
  <c r="Q1662" i="4"/>
  <c r="Q1773" i="4"/>
  <c r="Q1595" i="4"/>
  <c r="Q1909" i="4"/>
  <c r="Q1734" i="4"/>
  <c r="Q1855" i="4"/>
  <c r="Q1618" i="4"/>
  <c r="Q1575" i="4"/>
  <c r="Q1624" i="4"/>
  <c r="Q1669" i="4"/>
  <c r="Q1259" i="4"/>
  <c r="Q1518" i="4"/>
  <c r="Q1554" i="4"/>
  <c r="Q1648" i="4"/>
  <c r="Q1400" i="4"/>
  <c r="Q1560" i="4"/>
  <c r="Q1350" i="4"/>
  <c r="Q1488" i="4"/>
  <c r="Q1265" i="4"/>
  <c r="Q1243" i="4"/>
  <c r="Q1415" i="4"/>
  <c r="Q1313" i="4"/>
  <c r="Q1431" i="4"/>
  <c r="Q1273" i="4"/>
  <c r="Q1173" i="4"/>
  <c r="Q1087" i="4"/>
  <c r="Q1374" i="4"/>
  <c r="Q1425" i="4"/>
  <c r="Q1300" i="4"/>
  <c r="Q1527" i="4"/>
  <c r="Q1499" i="4"/>
  <c r="Q1471" i="4"/>
  <c r="Q1434" i="4"/>
  <c r="Q1303" i="4"/>
  <c r="Q1323" i="4"/>
  <c r="Q1225" i="4"/>
  <c r="Q1339" i="4"/>
  <c r="Q1241" i="4"/>
  <c r="Q1116" i="4"/>
  <c r="Q1039" i="4"/>
  <c r="Q1172" i="4"/>
  <c r="Q1041" i="4"/>
  <c r="Q1090" i="4"/>
  <c r="Q1046" i="4"/>
  <c r="Q1079" i="4"/>
  <c r="Q1112" i="4"/>
  <c r="Q1156" i="4"/>
  <c r="Q1035" i="4"/>
  <c r="Q1022" i="4"/>
  <c r="Q1019" i="4"/>
  <c r="Q2885" i="4"/>
  <c r="Q2586" i="4"/>
  <c r="Q2578" i="4"/>
  <c r="Q2279" i="4"/>
  <c r="Q2351" i="4"/>
  <c r="Q1849" i="4"/>
  <c r="Q2573" i="4"/>
  <c r="Q2713" i="4"/>
  <c r="Q2526" i="4"/>
  <c r="Q2349" i="4"/>
  <c r="Q2119" i="4"/>
  <c r="Q2309" i="4"/>
  <c r="Q2081" i="4"/>
  <c r="Q1791" i="4"/>
  <c r="Q989" i="4"/>
  <c r="Q2756" i="4"/>
  <c r="Q2644" i="4"/>
  <c r="Q2259" i="4"/>
  <c r="Q2430" i="4"/>
  <c r="Q2155" i="4"/>
  <c r="Q2850" i="4"/>
  <c r="Q2832" i="4"/>
  <c r="Q2722" i="4"/>
  <c r="Q2655" i="4"/>
  <c r="Q2662" i="4"/>
  <c r="Q2692" i="4"/>
  <c r="Q2131" i="4"/>
  <c r="Q1694" i="4"/>
  <c r="Q1706" i="4"/>
  <c r="Q1482" i="4"/>
  <c r="Q1664" i="4"/>
  <c r="Q1328" i="4"/>
  <c r="Q1217" i="4"/>
  <c r="Q1448" i="4"/>
  <c r="Q1126" i="4"/>
  <c r="Q1956" i="4"/>
  <c r="Q2868" i="4"/>
  <c r="Q2804" i="4"/>
  <c r="Q2433" i="4"/>
  <c r="Q2344" i="4"/>
  <c r="Q2231" i="4"/>
  <c r="Q2878" i="4"/>
  <c r="Q2969" i="4"/>
  <c r="Q2924" i="4"/>
  <c r="Q2470" i="4"/>
  <c r="Q2855" i="4"/>
  <c r="Q2525" i="4"/>
  <c r="Q2281" i="4"/>
  <c r="Q2194" i="4"/>
  <c r="Q1985" i="4"/>
  <c r="Q2499" i="4"/>
  <c r="Q2033" i="4"/>
  <c r="Q2152" i="4"/>
  <c r="Q1603" i="4"/>
  <c r="Q1580" i="4"/>
  <c r="Q1891" i="4"/>
  <c r="Q1783" i="4"/>
  <c r="Q1766" i="4"/>
  <c r="Q1721" i="4"/>
  <c r="Q1568" i="4"/>
  <c r="Q1654" i="4"/>
  <c r="Q1530" i="4"/>
  <c r="Q1549" i="4"/>
  <c r="Q1447" i="4"/>
  <c r="Q1401" i="4"/>
  <c r="Q1168" i="4"/>
  <c r="Q1367" i="4"/>
  <c r="Q1525" i="4"/>
  <c r="Q1427" i="4"/>
  <c r="Q1316" i="4"/>
  <c r="Q1332" i="4"/>
  <c r="Q1021" i="4"/>
  <c r="Q1015" i="4"/>
  <c r="Q2908" i="4"/>
  <c r="Q2864" i="4"/>
  <c r="Q2839" i="4"/>
  <c r="Q2744" i="4"/>
  <c r="Q2801" i="4"/>
  <c r="Q2783" i="4"/>
  <c r="Q2529" i="4"/>
  <c r="Q2414" i="4"/>
  <c r="Q2447" i="4"/>
  <c r="Q2787" i="4"/>
  <c r="Q2564" i="4"/>
  <c r="Q2396" i="4"/>
  <c r="Q2846" i="4"/>
  <c r="Q2571" i="4"/>
  <c r="Q2647" i="4"/>
  <c r="Q2501" i="4"/>
  <c r="Q2410" i="4"/>
  <c r="Q2518" i="4"/>
  <c r="Q2596" i="4"/>
  <c r="Q2240" i="4"/>
  <c r="Q2338" i="4"/>
  <c r="Q1930" i="4"/>
  <c r="Q1949" i="4"/>
  <c r="Q2278" i="4"/>
  <c r="Q2153" i="4"/>
  <c r="Q2768" i="4"/>
  <c r="Q2643" i="4"/>
  <c r="Q2438" i="4"/>
  <c r="Q2129" i="4"/>
  <c r="Q2543" i="4"/>
  <c r="Q2182" i="4"/>
  <c r="Q2264" i="4"/>
  <c r="Q2078" i="4"/>
  <c r="Q1963" i="4"/>
  <c r="Q1772" i="4"/>
  <c r="Q2237" i="4"/>
  <c r="Q2125" i="4"/>
  <c r="Q2032" i="4"/>
  <c r="Q2108" i="4"/>
  <c r="Q2488" i="4"/>
  <c r="Q2324" i="4"/>
  <c r="Q2222" i="4"/>
  <c r="Q1764" i="4"/>
  <c r="Q2166" i="4"/>
  <c r="Q2069" i="4"/>
  <c r="Q1829" i="4"/>
  <c r="Q1994" i="4"/>
  <c r="Q2022" i="4"/>
  <c r="Q2174" i="4"/>
  <c r="Q2002" i="4"/>
  <c r="Q2291" i="4"/>
  <c r="Q2193" i="4"/>
  <c r="Q2037" i="4"/>
  <c r="Q2137" i="4"/>
  <c r="Q1823" i="4"/>
  <c r="Q1997" i="4"/>
  <c r="Q1908" i="4"/>
  <c r="Q1938" i="4"/>
  <c r="Q1859" i="4"/>
  <c r="Q1882" i="4"/>
  <c r="Q1927" i="4"/>
  <c r="Q1538" i="4"/>
  <c r="Q2014" i="4"/>
  <c r="Q1824" i="4"/>
  <c r="Q2076" i="4"/>
  <c r="Q1876" i="4"/>
  <c r="Q1863" i="4"/>
  <c r="Q1610" i="4"/>
  <c r="Q1748" i="4"/>
  <c r="Q1187" i="4"/>
  <c r="Q1632" i="4"/>
  <c r="Q1759" i="4"/>
  <c r="Q1569" i="4"/>
  <c r="Q1881" i="4"/>
  <c r="Q1673" i="4"/>
  <c r="Q1827" i="4"/>
  <c r="Q1601" i="4"/>
  <c r="Q1553" i="4"/>
  <c r="Q1596" i="4"/>
  <c r="Q1641" i="4"/>
  <c r="Q1699" i="4"/>
  <c r="Q1478" i="4"/>
  <c r="Q1463" i="4"/>
  <c r="Q1620" i="4"/>
  <c r="Q1270" i="4"/>
  <c r="Q1502" i="4"/>
  <c r="Q1250" i="4"/>
  <c r="Q1272" i="4"/>
  <c r="Q1182" i="4"/>
  <c r="Q1167" i="4"/>
  <c r="Q1387" i="4"/>
  <c r="Q1266" i="4"/>
  <c r="Q1417" i="4"/>
  <c r="Q1254" i="4"/>
  <c r="Q1123" i="4"/>
  <c r="Q1458" i="4"/>
  <c r="Q1342" i="4"/>
  <c r="Q1411" i="4"/>
  <c r="Q1278" i="4"/>
  <c r="Q1523" i="4"/>
  <c r="Q1495" i="4"/>
  <c r="Q1307" i="4"/>
  <c r="Q1420" i="4"/>
  <c r="Q1251" i="4"/>
  <c r="Q1309" i="4"/>
  <c r="Q1211" i="4"/>
  <c r="Q1325" i="4"/>
  <c r="Q1227" i="4"/>
  <c r="Q1163" i="4"/>
  <c r="Q1256" i="4"/>
  <c r="Q1160" i="4"/>
  <c r="Q1014" i="4"/>
  <c r="Q1085" i="4"/>
  <c r="Q1000" i="4"/>
  <c r="Q1069" i="4"/>
  <c r="Q1098" i="4"/>
  <c r="Q1142" i="4"/>
  <c r="Q1058" i="4"/>
  <c r="Q1008" i="4"/>
  <c r="Q1005" i="4"/>
  <c r="Q2844" i="4"/>
  <c r="Q2843" i="4"/>
  <c r="Q2599" i="4"/>
  <c r="Q2238" i="4"/>
  <c r="Q2911" i="4"/>
  <c r="Q2581" i="4"/>
  <c r="Q2379" i="4"/>
  <c r="Q2217" i="4"/>
  <c r="Q1960" i="4"/>
  <c r="Q2856" i="4"/>
  <c r="Q2901" i="4"/>
  <c r="Q2711" i="4"/>
  <c r="Q2956" i="4"/>
  <c r="Q2519" i="4"/>
  <c r="Q2681" i="4"/>
  <c r="Q2723" i="4"/>
  <c r="Q1730" i="4"/>
  <c r="Q1977" i="4"/>
  <c r="Q2796" i="4"/>
  <c r="Q2255" i="4"/>
  <c r="Q1857" i="4"/>
  <c r="Q2267" i="4"/>
  <c r="Q1889" i="4"/>
  <c r="Q2319" i="4"/>
  <c r="Q1833" i="4"/>
  <c r="Q1543" i="4"/>
  <c r="Q2063" i="4"/>
  <c r="Q1720" i="4"/>
  <c r="Q1645" i="4"/>
  <c r="Q1697" i="4"/>
  <c r="Q1676" i="4"/>
  <c r="Q1558" i="4"/>
  <c r="Q1346" i="4"/>
  <c r="Q1388" i="4"/>
  <c r="Q1503" i="4"/>
  <c r="Q1239" i="4"/>
  <c r="Q1159" i="4"/>
  <c r="Q1104" i="4"/>
  <c r="Q1033" i="4"/>
  <c r="Q2741" i="4"/>
  <c r="Q2928" i="4"/>
  <c r="Q2930" i="4"/>
  <c r="Q2704" i="4"/>
  <c r="Q2500" i="4"/>
  <c r="Q2668" i="4"/>
  <c r="Q2721" i="4"/>
  <c r="Q2523" i="4"/>
  <c r="Q2208" i="4"/>
  <c r="Q2789" i="4"/>
  <c r="Q2945" i="4"/>
  <c r="Q2819" i="4"/>
  <c r="Q2749" i="4"/>
  <c r="Q2898" i="4"/>
  <c r="Q2937" i="4"/>
  <c r="Q2452" i="4"/>
  <c r="Q2480" i="4"/>
  <c r="Q2531" i="4"/>
  <c r="Q2117" i="4"/>
  <c r="Q2620" i="4"/>
  <c r="Q2163" i="4"/>
  <c r="Q2170" i="4"/>
  <c r="Q2558" i="4"/>
  <c r="Q1920" i="4"/>
  <c r="Q2141" i="4"/>
  <c r="Q2224" i="4"/>
  <c r="Q2091" i="4"/>
  <c r="Q2181" i="4"/>
  <c r="Q2200" i="4"/>
  <c r="Q1862" i="4"/>
  <c r="Q1948" i="4"/>
  <c r="Q1887" i="4"/>
  <c r="Q2016" i="4"/>
  <c r="Q1512" i="4"/>
  <c r="Q1271" i="4"/>
  <c r="Q1657" i="4"/>
  <c r="Q1454" i="4"/>
  <c r="Q1646" i="4"/>
  <c r="Q1576" i="4"/>
  <c r="Q1894" i="4"/>
  <c r="Q1840" i="4"/>
  <c r="Q1604" i="4"/>
  <c r="Q1611" i="4"/>
  <c r="Q1712" i="4"/>
  <c r="Q1484" i="4"/>
  <c r="Q1635" i="4"/>
  <c r="Q1341" i="4"/>
  <c r="Q1231" i="4"/>
  <c r="Q1277" i="4"/>
  <c r="Q1258" i="4"/>
  <c r="Q1465" i="4"/>
  <c r="Q1418" i="4"/>
  <c r="Q1289" i="4"/>
  <c r="Q1497" i="4"/>
  <c r="Q1469" i="4"/>
  <c r="Q1292" i="4"/>
  <c r="Q1218" i="4"/>
  <c r="Q1234" i="4"/>
  <c r="Q1043" i="4"/>
  <c r="Q1165" i="4"/>
  <c r="Q1018" i="4"/>
  <c r="Q1070" i="4"/>
  <c r="Q1004" i="4"/>
  <c r="Q1074" i="4"/>
  <c r="Q1105" i="4"/>
  <c r="Q1149" i="4"/>
  <c r="Q1065" i="4"/>
  <c r="Q1012" i="4"/>
  <c r="Q2743" i="4"/>
  <c r="Q2913" i="4"/>
  <c r="Q2944" i="4"/>
  <c r="Q2809" i="4"/>
  <c r="Q2766" i="4"/>
  <c r="Q2861" i="4"/>
  <c r="Q2951" i="4"/>
  <c r="Q2894" i="4"/>
  <c r="Q2698" i="4"/>
  <c r="Q2881" i="4"/>
  <c r="Q2907" i="4"/>
  <c r="Q2922" i="4"/>
  <c r="Q2703" i="4"/>
  <c r="Q2383" i="4"/>
  <c r="Q2446" i="4"/>
  <c r="Q2455" i="4"/>
  <c r="Q2627" i="4"/>
  <c r="Q2472" i="4"/>
  <c r="Q2946" i="4"/>
  <c r="Q2678" i="4"/>
  <c r="Q2099" i="4"/>
  <c r="Q2075" i="4"/>
  <c r="Q2879" i="4"/>
  <c r="Q2865" i="4"/>
  <c r="Q2859" i="4"/>
  <c r="Q2923" i="4"/>
  <c r="Q2755" i="4"/>
  <c r="Q2779" i="4"/>
  <c r="Q2623" i="4"/>
  <c r="Q2808" i="4"/>
  <c r="Q2759" i="4"/>
  <c r="Q2948" i="4"/>
  <c r="Q2732" i="4"/>
  <c r="Q2830" i="4"/>
  <c r="Q2724" i="4"/>
  <c r="Q2680" i="4"/>
  <c r="Q2840" i="4"/>
  <c r="Q2762" i="4"/>
  <c r="Q2892" i="4"/>
  <c r="Q2345" i="4"/>
  <c r="Q2905" i="4"/>
  <c r="Q2381" i="4"/>
  <c r="Q2700" i="4"/>
  <c r="Q2427" i="4"/>
  <c r="Q2370" i="4"/>
  <c r="Q2772" i="4"/>
  <c r="Q2436" i="4"/>
  <c r="Q2450" i="4"/>
  <c r="Q2542" i="4"/>
  <c r="Q2598" i="4"/>
  <c r="Q2384" i="4"/>
  <c r="Q2443" i="4"/>
  <c r="Q2939" i="4"/>
  <c r="Q2829" i="4"/>
  <c r="Q2665" i="4"/>
  <c r="Q2547" i="4"/>
  <c r="Q1818" i="4"/>
  <c r="Q2636" i="4"/>
  <c r="Q2496" i="4"/>
  <c r="Q2385" i="4"/>
  <c r="Q2490" i="4"/>
  <c r="Q2585" i="4"/>
  <c r="Q2201" i="4"/>
  <c r="Q1935" i="4"/>
  <c r="Q2335" i="4"/>
  <c r="Q1846" i="4"/>
  <c r="Q1906" i="4"/>
  <c r="Q2253" i="4"/>
  <c r="Q2146" i="4"/>
  <c r="Q2761" i="4"/>
  <c r="Q2626" i="4"/>
  <c r="Q2429" i="4"/>
  <c r="Q2066" i="4"/>
  <c r="Q2462" i="4"/>
  <c r="Q2097" i="4"/>
  <c r="Q2262" i="4"/>
  <c r="Q2056" i="4"/>
  <c r="Q1934" i="4"/>
  <c r="Q1630" i="4"/>
  <c r="Q2189" i="4"/>
  <c r="Q2102" i="4"/>
  <c r="Q1966" i="4"/>
  <c r="Q2080" i="4"/>
  <c r="Q2473" i="4"/>
  <c r="Q2322" i="4"/>
  <c r="Q2220" i="4"/>
  <c r="Q1685" i="4"/>
  <c r="Q2159" i="4"/>
  <c r="Q2058" i="4"/>
  <c r="Q1793" i="4"/>
  <c r="Q1983" i="4"/>
  <c r="Q2011" i="4"/>
  <c r="Q2167" i="4"/>
  <c r="Q1980" i="4"/>
  <c r="Q2284" i="4"/>
  <c r="Q2186" i="4"/>
  <c r="Q2028" i="4"/>
  <c r="Q2120" i="4"/>
  <c r="Q1805" i="4"/>
  <c r="Q1986" i="4"/>
  <c r="Q1903" i="4"/>
  <c r="Q1933" i="4"/>
  <c r="Q1844" i="4"/>
  <c r="Q1877" i="4"/>
  <c r="Q1912" i="4"/>
  <c r="Q1813" i="4"/>
  <c r="Q1999" i="4"/>
  <c r="Q1762" i="4"/>
  <c r="Q2059" i="4"/>
  <c r="Q1831" i="4"/>
  <c r="Q1848" i="4"/>
  <c r="Q1593" i="4"/>
  <c r="Q1743" i="4"/>
  <c r="Q1873" i="4"/>
  <c r="Q1629" i="4"/>
  <c r="Q1742" i="4"/>
  <c r="Q1294" i="4"/>
  <c r="Q1866" i="4"/>
  <c r="Q1638" i="4"/>
  <c r="Q1812" i="4"/>
  <c r="Q1559" i="4"/>
  <c r="Q1461" i="4"/>
  <c r="Q1583" i="4"/>
  <c r="Q1626" i="4"/>
  <c r="Q1684" i="4"/>
  <c r="Q1419" i="4"/>
  <c r="Q1457" i="4"/>
  <c r="Q1607" i="4"/>
  <c r="Q1229" i="4"/>
  <c r="Q1468" i="4"/>
  <c r="Q1101" i="4"/>
  <c r="Q1236" i="4"/>
  <c r="Q1137" i="4"/>
  <c r="Q1542" i="4"/>
  <c r="Q1373" i="4"/>
  <c r="Q1245" i="4"/>
  <c r="Q1410" i="4"/>
  <c r="Q1212" i="4"/>
  <c r="Q1048" i="4"/>
  <c r="Q1451" i="4"/>
  <c r="Q1333" i="4"/>
  <c r="Q1404" i="4"/>
  <c r="Q1247" i="4"/>
  <c r="Q1521" i="4"/>
  <c r="Q1493" i="4"/>
  <c r="Q1296" i="4"/>
  <c r="Q1413" i="4"/>
  <c r="Q1219" i="4"/>
  <c r="Q1302" i="4"/>
  <c r="Q1204" i="4"/>
  <c r="Q1318" i="4"/>
  <c r="Q1220" i="4"/>
  <c r="Q1158" i="4"/>
  <c r="Q1249" i="4"/>
  <c r="Q1130" i="4"/>
  <c r="Q1010" i="4"/>
  <c r="Q1080" i="4"/>
  <c r="Q996" i="4"/>
  <c r="Q1055" i="4"/>
  <c r="Q1091" i="4"/>
  <c r="Q1135" i="4"/>
  <c r="Q1051" i="4"/>
  <c r="Q1001" i="4"/>
  <c r="Q998" i="4"/>
  <c r="Q2674" i="4"/>
  <c r="Q2669" i="4"/>
  <c r="Q2667" i="4"/>
  <c r="Q2423" i="4"/>
  <c r="Q2368" i="4"/>
  <c r="Q2133" i="4"/>
  <c r="Q2914" i="4"/>
  <c r="Q2947" i="4"/>
  <c r="Q2303" i="4"/>
  <c r="Q2974" i="4"/>
  <c r="Q2552" i="4"/>
  <c r="Q2340" i="4"/>
  <c r="Q2192" i="4"/>
  <c r="Q2373" i="4"/>
  <c r="Q2071" i="4"/>
  <c r="Q2052" i="4"/>
  <c r="Q1693" i="4"/>
  <c r="Q1822" i="4"/>
  <c r="Q1883" i="4"/>
  <c r="Q1536" i="4"/>
  <c r="Q1180" i="4"/>
  <c r="Q1188" i="4"/>
  <c r="Q1531" i="4"/>
  <c r="Q1255" i="4"/>
  <c r="Q1057" i="4"/>
  <c r="Q2896" i="4"/>
  <c r="Q2633" i="4"/>
  <c r="Q2971" i="4"/>
  <c r="Q2540" i="4"/>
  <c r="Q2645" i="4"/>
  <c r="Q2493" i="4"/>
  <c r="Q2230" i="4"/>
  <c r="Q2965" i="4"/>
  <c r="Q2891" i="4"/>
  <c r="Q2714" i="4"/>
  <c r="Q2640" i="4"/>
  <c r="Q2043" i="4"/>
  <c r="Q2637" i="4"/>
  <c r="Q2582" i="4"/>
  <c r="Q2448" i="4"/>
  <c r="Q1950" i="4"/>
  <c r="Q2658" i="4"/>
  <c r="Q2266" i="4"/>
  <c r="Q2169" i="4"/>
  <c r="Q1803" i="4"/>
  <c r="Q2005" i="4"/>
  <c r="Q2061" i="4"/>
  <c r="Q1897" i="4"/>
  <c r="Q1194" i="4"/>
  <c r="Q2975" i="4"/>
  <c r="Q2821" i="4"/>
  <c r="Q2902" i="4"/>
  <c r="Q2771" i="4"/>
  <c r="Q2774" i="4"/>
  <c r="Q2943" i="4"/>
  <c r="Q2555" i="4"/>
  <c r="Q2657" i="4"/>
  <c r="Q2751" i="4"/>
  <c r="Q2227" i="4"/>
  <c r="Q2397" i="4"/>
  <c r="Q2304" i="4"/>
  <c r="Q2376" i="4"/>
  <c r="Q2595" i="4"/>
  <c r="Q2406" i="4"/>
  <c r="Q2814" i="4"/>
  <c r="Q2474" i="4"/>
  <c r="Q2482" i="4"/>
  <c r="Q2434" i="4"/>
  <c r="Q2565" i="4"/>
  <c r="Q2168" i="4"/>
  <c r="Q2372" i="4"/>
  <c r="Q2301" i="4"/>
  <c r="Q2415" i="4"/>
  <c r="Q2476" i="4"/>
  <c r="Q1959" i="4"/>
  <c r="Q2754" i="4"/>
  <c r="Q2611" i="4"/>
  <c r="Q2418" i="4"/>
  <c r="Q2053" i="4"/>
  <c r="Q2451" i="4"/>
  <c r="Q2004" i="4"/>
  <c r="Q2260" i="4"/>
  <c r="Q2034" i="4"/>
  <c r="Q1696" i="4"/>
  <c r="Q2334" i="4"/>
  <c r="Q2178" i="4"/>
  <c r="Q2092" i="4"/>
  <c r="Q1946" i="4"/>
  <c r="Q2045" i="4"/>
  <c r="Q2471" i="4"/>
  <c r="Q2320" i="4"/>
  <c r="Q2218" i="4"/>
  <c r="Q1470" i="4"/>
  <c r="Q2134" i="4"/>
  <c r="Q2049" i="4"/>
  <c r="Q1785" i="4"/>
  <c r="Q1954" i="4"/>
  <c r="Q1991" i="4"/>
  <c r="Q2160" i="4"/>
  <c r="Q1910" i="4"/>
  <c r="Q2277" i="4"/>
  <c r="Q2179" i="4"/>
  <c r="Q2017" i="4"/>
  <c r="Q2103" i="4"/>
  <c r="Q1788" i="4"/>
  <c r="Q1975" i="4"/>
  <c r="Q1888" i="4"/>
  <c r="Q1918" i="4"/>
  <c r="Q1795" i="4"/>
  <c r="Q1874" i="4"/>
  <c r="Q1907" i="4"/>
  <c r="Q1798" i="4"/>
  <c r="Q1982" i="4"/>
  <c r="Q1750" i="4"/>
  <c r="Q2044" i="4"/>
  <c r="Q1816" i="4"/>
  <c r="Q1835" i="4"/>
  <c r="Q1565" i="4"/>
  <c r="Q1728" i="4"/>
  <c r="Q1858" i="4"/>
  <c r="Q1562" i="4"/>
  <c r="Q1737" i="4"/>
  <c r="Q1238" i="4"/>
  <c r="Q1853" i="4"/>
  <c r="Q1621" i="4"/>
  <c r="Q1799" i="4"/>
  <c r="Q1494" i="4"/>
  <c r="Q1436" i="4"/>
  <c r="Q1564" i="4"/>
  <c r="Q1613" i="4"/>
  <c r="Q1671" i="4"/>
  <c r="Q1353" i="4"/>
  <c r="Q1240" i="4"/>
  <c r="Q1592" i="4"/>
  <c r="Q1205" i="4"/>
  <c r="Q1464" i="4"/>
  <c r="Q1556" i="4"/>
  <c r="Q1299" i="4"/>
  <c r="Q1115" i="4"/>
  <c r="Q1528" i="4"/>
  <c r="Q1343" i="4"/>
  <c r="Q1223" i="4"/>
  <c r="Q1403" i="4"/>
  <c r="Q1102" i="4"/>
  <c r="Q1345" i="4"/>
  <c r="Q1444" i="4"/>
  <c r="Q1326" i="4"/>
  <c r="Q1397" i="4"/>
  <c r="Q1198" i="4"/>
  <c r="Q1519" i="4"/>
  <c r="Q1491" i="4"/>
  <c r="Q1285" i="4"/>
  <c r="Q1406" i="4"/>
  <c r="Q1170" i="4"/>
  <c r="Q1295" i="4"/>
  <c r="Q1197" i="4"/>
  <c r="Q1311" i="4"/>
  <c r="Q1213" i="4"/>
  <c r="Q1148" i="4"/>
  <c r="Q1242" i="4"/>
  <c r="Q1109" i="4"/>
  <c r="Q1006" i="4"/>
  <c r="Q1062" i="4"/>
  <c r="Q992" i="4"/>
  <c r="Q1052" i="4"/>
  <c r="Q1042" i="4"/>
  <c r="Q1128" i="4"/>
  <c r="Q1044" i="4"/>
  <c r="Q994" i="4"/>
  <c r="Q991" i="4"/>
  <c r="Q2823" i="4"/>
  <c r="Q2788" i="4"/>
  <c r="Q2833" i="4"/>
  <c r="Q2104" i="4"/>
  <c r="Q2327" i="4"/>
  <c r="Q2050" i="4"/>
  <c r="Q2760" i="4"/>
  <c r="Q2408" i="4"/>
  <c r="Q2815" i="4"/>
  <c r="Q2458" i="4"/>
  <c r="Q2528" i="4"/>
  <c r="Q2250" i="4"/>
  <c r="Q2495" i="4"/>
  <c r="Q2051" i="4"/>
  <c r="Q2520" i="4"/>
  <c r="Q1890" i="4"/>
  <c r="Q2105" i="4"/>
  <c r="Q1602" i="4"/>
  <c r="Q1955" i="4"/>
  <c r="Q1937" i="4"/>
  <c r="Q1354" i="4"/>
  <c r="Q1405" i="4"/>
  <c r="Q1445" i="4"/>
  <c r="Q1475" i="4"/>
  <c r="Q1089" i="4"/>
  <c r="Q2715" i="4"/>
  <c r="Q2909" i="4"/>
  <c r="Q2720" i="4"/>
  <c r="Q2686" i="4"/>
  <c r="Q2590" i="4"/>
  <c r="Q2257" i="4"/>
  <c r="Q2642" i="4"/>
  <c r="Q2675" i="4"/>
  <c r="Q2093" i="4"/>
  <c r="Q2863" i="4"/>
  <c r="Q2464" i="4"/>
  <c r="Q2793" i="4"/>
  <c r="Q2736" i="4"/>
  <c r="Q2576" i="4"/>
  <c r="Q2953" i="4"/>
  <c r="Q2671" i="4"/>
  <c r="Q2244" i="4"/>
  <c r="Q2025" i="4"/>
  <c r="Q2449" i="4"/>
  <c r="Q2100" i="4"/>
  <c r="Q2054" i="4"/>
  <c r="Q2177" i="4"/>
  <c r="Q2013" i="4"/>
  <c r="Q1932" i="4"/>
  <c r="Q1424" i="4"/>
  <c r="Q2887" i="4"/>
  <c r="Q2841" i="4"/>
  <c r="Q2666" i="4"/>
  <c r="Q2972" i="4"/>
  <c r="Q2746" i="4"/>
  <c r="Q2718" i="4"/>
  <c r="Q2659" i="4"/>
  <c r="Q2805" i="4"/>
  <c r="Q2875" i="4"/>
  <c r="Q2888" i="4"/>
  <c r="Q2366" i="4"/>
  <c r="Q2400" i="4"/>
  <c r="Q2716" i="4"/>
  <c r="Q2426" i="4"/>
  <c r="Q2483" i="4"/>
  <c r="Q2310" i="4"/>
  <c r="Q2932" i="4"/>
  <c r="Q2632" i="4"/>
  <c r="Q2536" i="4"/>
  <c r="Q2625" i="4"/>
  <c r="Q2378" i="4"/>
  <c r="Q2210" i="4"/>
  <c r="Q2966" i="4"/>
  <c r="Q2709" i="4"/>
  <c r="Q2968" i="4"/>
  <c r="Q2781" i="4"/>
  <c r="Q2867" i="4"/>
  <c r="Q2957" i="4"/>
  <c r="Q2745" i="4"/>
  <c r="Q2899" i="4"/>
  <c r="Q2758" i="4"/>
  <c r="Q2409" i="4"/>
  <c r="Q2927" i="4"/>
  <c r="Q2634" i="4"/>
  <c r="Q2961" i="4"/>
  <c r="Q2494" i="4"/>
  <c r="Q2628" i="4"/>
  <c r="Q2770" i="4"/>
  <c r="Q2734" i="4"/>
  <c r="Q2873" i="4"/>
  <c r="Q2694" i="4"/>
  <c r="Q2813" i="4"/>
  <c r="Q2018" i="4"/>
  <c r="Q2603" i="4"/>
  <c r="Q2395" i="4"/>
  <c r="Q2621" i="4"/>
  <c r="Q2685" i="4"/>
  <c r="Q2348" i="4"/>
  <c r="Q2362" i="4"/>
  <c r="Q2453" i="4"/>
  <c r="Q2551" i="4"/>
  <c r="Q2225" i="4"/>
  <c r="Q2401" i="4"/>
  <c r="Q2925" i="4"/>
  <c r="Q2797" i="4"/>
  <c r="Q2619" i="4"/>
  <c r="Q2489" i="4"/>
  <c r="Q2457" i="4"/>
  <c r="Q2616" i="4"/>
  <c r="Q2468" i="4"/>
  <c r="Q2330" i="4"/>
  <c r="Q2431" i="4"/>
  <c r="Q2554" i="4"/>
  <c r="Q2158" i="4"/>
  <c r="Q2367" i="4"/>
  <c r="Q2285" i="4"/>
  <c r="Q2404" i="4"/>
  <c r="Q2465" i="4"/>
  <c r="Q2047" i="4"/>
  <c r="Q2845" i="4"/>
  <c r="Q2747" i="4"/>
  <c r="Q2609" i="4"/>
  <c r="Q2394" i="4"/>
  <c r="Q1915" i="4"/>
  <c r="Q2440" i="4"/>
  <c r="Q1757" i="4"/>
  <c r="Q2258" i="4"/>
  <c r="Q2012" i="4"/>
  <c r="Q2198" i="4"/>
  <c r="Q2296" i="4"/>
  <c r="Q2148" i="4"/>
  <c r="Q2015" i="4"/>
  <c r="Q1786" i="4"/>
  <c r="Q2023" i="4"/>
  <c r="Q2456" i="4"/>
  <c r="Q2318" i="4"/>
  <c r="Q2216" i="4"/>
  <c r="Q2486" i="4"/>
  <c r="Q2124" i="4"/>
  <c r="Q2038" i="4"/>
  <c r="Q1633" i="4"/>
  <c r="Q1941" i="4"/>
  <c r="Q1958" i="4"/>
  <c r="Q2143" i="4"/>
  <c r="Q1901" i="4"/>
  <c r="Q2270" i="4"/>
  <c r="Q2172" i="4"/>
  <c r="Q2006" i="4"/>
  <c r="Q2088" i="4"/>
  <c r="Q2150" i="4"/>
  <c r="Q1964" i="4"/>
  <c r="Q1864" i="4"/>
  <c r="Q1885" i="4"/>
  <c r="Q1755" i="4"/>
  <c r="Q1870" i="4"/>
  <c r="Q1892" i="4"/>
  <c r="Q1698" i="4"/>
  <c r="Q1967" i="4"/>
  <c r="Q1741" i="4"/>
  <c r="Q2042" i="4"/>
  <c r="Q1782" i="4"/>
  <c r="Q1820" i="4"/>
  <c r="Q1550" i="4"/>
  <c r="Q1714" i="4"/>
  <c r="Q1845" i="4"/>
  <c r="Q1377" i="4"/>
  <c r="Q1716" i="4"/>
  <c r="Q1658" i="4"/>
  <c r="Q1838" i="4"/>
  <c r="Q1588" i="4"/>
  <c r="Q1784" i="4"/>
  <c r="Q1442" i="4"/>
  <c r="Q1386" i="4"/>
  <c r="Q1545" i="4"/>
  <c r="Q1598" i="4"/>
  <c r="Q1656" i="4"/>
  <c r="Q1574" i="4"/>
  <c r="Q1775" i="4"/>
  <c r="Q1581" i="4"/>
  <c r="Q1506" i="4"/>
  <c r="Q1391" i="4"/>
  <c r="Q1508" i="4"/>
  <c r="Q1233" i="4"/>
  <c r="Q1440" i="4"/>
  <c r="Q1514" i="4"/>
  <c r="Q1312" i="4"/>
  <c r="Q1201" i="4"/>
  <c r="Q1396" i="4"/>
  <c r="Q1031" i="4"/>
  <c r="Q1319" i="4"/>
  <c r="Q1437" i="4"/>
  <c r="Q1315" i="4"/>
  <c r="Q1390" i="4"/>
  <c r="Q1152" i="4"/>
  <c r="Q1517" i="4"/>
  <c r="Q1489" i="4"/>
  <c r="Q1230" i="4"/>
  <c r="Q1399" i="4"/>
  <c r="Q1162" i="4"/>
  <c r="Q1288" i="4"/>
  <c r="Q1190" i="4"/>
  <c r="Q1304" i="4"/>
  <c r="Q1206" i="4"/>
  <c r="Q1145" i="4"/>
  <c r="Q1235" i="4"/>
  <c r="Q1095" i="4"/>
  <c r="Q1153" i="4"/>
  <c r="Q1059" i="4"/>
  <c r="Q1138" i="4"/>
  <c r="Q1049" i="4"/>
  <c r="Q1086" i="4"/>
  <c r="Q1121" i="4"/>
  <c r="Q1037" i="4"/>
  <c r="Q1082" i="4"/>
  <c r="Q2837" i="4"/>
  <c r="Q2916" i="4"/>
  <c r="Q2553" i="4"/>
  <c r="Q2461" i="4"/>
  <c r="Q2272" i="4"/>
  <c r="Q2690" i="4"/>
  <c r="Q1801" i="4"/>
  <c r="Q2834" i="4"/>
  <c r="Q2893" i="4"/>
  <c r="Q2510" i="4"/>
  <c r="Q2580" i="4"/>
  <c r="Q2293" i="4"/>
  <c r="Q2233" i="4"/>
  <c r="Q2248" i="4"/>
  <c r="Q2245" i="4"/>
  <c r="Q2036" i="4"/>
  <c r="Q2221" i="4"/>
  <c r="Q1702" i="4"/>
  <c r="Q1879" i="4"/>
  <c r="Q1686" i="4"/>
  <c r="Q1594" i="4"/>
  <c r="Q1435" i="4"/>
  <c r="Q990" i="4"/>
  <c r="Q1439" i="4"/>
  <c r="Q1028" i="4"/>
  <c r="Q1186" i="4"/>
  <c r="Q1003" i="4"/>
  <c r="Q2639" i="4"/>
  <c r="Q2866" i="4"/>
  <c r="Q2386" i="4"/>
  <c r="Q2287" i="4"/>
  <c r="Q2869" i="4"/>
  <c r="Q2541" i="4"/>
  <c r="Q2337" i="4"/>
  <c r="Q2921" i="4"/>
  <c r="Q2791" i="4"/>
  <c r="Q2828" i="4"/>
  <c r="Q2664" i="4"/>
  <c r="Q2411" i="4"/>
  <c r="Q2412" i="4"/>
  <c r="Q2688" i="4"/>
  <c r="Q2511" i="4"/>
  <c r="Q2350" i="4"/>
  <c r="Q2775" i="4"/>
  <c r="Q2190" i="4"/>
  <c r="Q2239" i="4"/>
  <c r="Q2326" i="4"/>
  <c r="Q1852" i="4"/>
  <c r="Q2298" i="4"/>
  <c r="Q2021" i="4"/>
  <c r="Q1828" i="4"/>
  <c r="Q1301" i="4"/>
  <c r="Q2517" i="4"/>
  <c r="Q2748" i="4"/>
  <c r="Q2931" i="4"/>
  <c r="Q2773" i="4"/>
  <c r="Q2847" i="4"/>
  <c r="Q2933" i="4"/>
  <c r="Q2689" i="4"/>
  <c r="Q2535" i="4"/>
  <c r="Q2546" i="4"/>
  <c r="Q2852" i="4"/>
  <c r="Q2906" i="4"/>
  <c r="Q2435" i="4"/>
  <c r="Q2940" i="4"/>
  <c r="Q2695" i="4"/>
  <c r="Q2601" i="4"/>
  <c r="Q2687" i="4"/>
  <c r="Q2683" i="4"/>
  <c r="Q2871" i="4"/>
  <c r="Q2652" i="4"/>
  <c r="Q2802" i="4"/>
  <c r="Q2952" i="4"/>
  <c r="Q2589" i="4"/>
  <c r="Q2321" i="4"/>
  <c r="Q2597" i="4"/>
  <c r="Q2672" i="4"/>
  <c r="Q1969" i="4"/>
  <c r="Q2140" i="4"/>
  <c r="Q2391" i="4"/>
  <c r="Q2538" i="4"/>
  <c r="Q2161" i="4"/>
  <c r="Q2365" i="4"/>
  <c r="Q2918" i="4"/>
  <c r="Q2780" i="4"/>
  <c r="Q2606" i="4"/>
  <c r="Q2475" i="4"/>
  <c r="Q2432" i="4"/>
  <c r="Q2605" i="4"/>
  <c r="Q2398" i="4"/>
  <c r="Q2202" i="4"/>
  <c r="Q2416" i="4"/>
  <c r="Q2503" i="4"/>
  <c r="Q2127" i="4"/>
  <c r="Q2295" i="4"/>
  <c r="Q2282" i="4"/>
  <c r="Q2393" i="4"/>
  <c r="Q2441" i="4"/>
  <c r="Q2009" i="4"/>
  <c r="Q2838" i="4"/>
  <c r="Q2740" i="4"/>
  <c r="Q2594" i="4"/>
  <c r="Q2387" i="4"/>
  <c r="Q1861" i="4"/>
  <c r="Q2382" i="4"/>
  <c r="Q1563" i="4"/>
  <c r="Q2219" i="4"/>
  <c r="Q1968" i="4"/>
  <c r="Q2187" i="4"/>
  <c r="Q2294" i="4"/>
  <c r="Q2132" i="4"/>
  <c r="Q1940" i="4"/>
  <c r="Q1765" i="4"/>
  <c r="Q1988" i="4"/>
  <c r="Q2439" i="4"/>
  <c r="Q2316" i="4"/>
  <c r="Q2175" i="4"/>
  <c r="Q2469" i="4"/>
  <c r="Q2114" i="4"/>
  <c r="Q2003" i="4"/>
  <c r="Q1450" i="4"/>
  <c r="Q1916" i="4"/>
  <c r="Q1926" i="4"/>
  <c r="Q2128" i="4"/>
  <c r="Q1878" i="4"/>
  <c r="Q2263" i="4"/>
  <c r="Q2165" i="4"/>
  <c r="Q1971" i="4"/>
  <c r="Q2074" i="4"/>
  <c r="Q2135" i="4"/>
  <c r="Q1925" i="4"/>
  <c r="Q1815" i="4"/>
  <c r="Q1841" i="4"/>
  <c r="Q1751" i="4"/>
  <c r="Q1821" i="4"/>
  <c r="Q1851" i="4"/>
  <c r="Q1661" i="4"/>
  <c r="Q1965" i="4"/>
  <c r="Q1687" i="4"/>
  <c r="Q2027" i="4"/>
  <c r="Q1778" i="4"/>
  <c r="Q1807" i="4"/>
  <c r="Q1504" i="4"/>
  <c r="Q1705" i="4"/>
  <c r="Q1830" i="4"/>
  <c r="Q1875" i="4"/>
  <c r="Q1707" i="4"/>
  <c r="Q1655" i="4"/>
  <c r="Q1825" i="4"/>
  <c r="Q1365" i="4"/>
  <c r="Q1770" i="4"/>
  <c r="Q1393" i="4"/>
  <c r="Q1338" i="4"/>
  <c r="Q1355" i="4"/>
  <c r="Q1585" i="4"/>
  <c r="Q1643" i="4"/>
  <c r="Q1567" i="4"/>
  <c r="Q1760" i="4"/>
  <c r="Q1561" i="4"/>
  <c r="Q1476" i="4"/>
  <c r="Q1359" i="4"/>
  <c r="Q1474" i="4"/>
  <c r="Q1155" i="4"/>
  <c r="Q1426" i="4"/>
  <c r="Q1500" i="4"/>
  <c r="Q1261" i="4"/>
  <c r="Q1196" i="4"/>
  <c r="Q1389" i="4"/>
  <c r="Q1334" i="4"/>
  <c r="Q1308" i="4"/>
  <c r="Q1430" i="4"/>
  <c r="Q1286" i="4"/>
  <c r="Q1383" i="4"/>
  <c r="Q1127" i="4"/>
  <c r="Q1515" i="4"/>
  <c r="Q1487" i="4"/>
  <c r="Q1208" i="4"/>
  <c r="Q1392" i="4"/>
  <c r="Q1150" i="4"/>
  <c r="Q1281" i="4"/>
  <c r="Q1183" i="4"/>
  <c r="Q1297" i="4"/>
  <c r="Q1199" i="4"/>
  <c r="Q1032" i="4"/>
  <c r="Q1228" i="4"/>
  <c r="Q1157" i="4"/>
  <c r="Q1146" i="4"/>
  <c r="Q1056" i="4"/>
  <c r="Q1131" i="4"/>
  <c r="Q1036" i="4"/>
  <c r="Q1081" i="4"/>
  <c r="Q1114" i="4"/>
  <c r="Q1030" i="4"/>
  <c r="Q1075" i="4"/>
  <c r="P11" i="3"/>
  <c r="P41" i="3"/>
  <c r="P44" i="3" s="1"/>
  <c r="Q43" i="3" l="1"/>
  <c r="Q46" i="3"/>
  <c r="P45" i="3"/>
  <c r="P8" i="3"/>
  <c r="H9" i="4" l="1"/>
  <c r="P9" i="3"/>
  <c r="P10" i="3"/>
  <c r="H1365" i="4" l="1"/>
  <c r="H952" i="4"/>
  <c r="H933" i="4"/>
  <c r="H1074" i="4"/>
  <c r="H860" i="4"/>
  <c r="H840" i="4"/>
  <c r="H783" i="4"/>
  <c r="H925" i="4"/>
  <c r="H833" i="4"/>
  <c r="H1414" i="4"/>
  <c r="H544" i="4"/>
  <c r="H1447" i="4"/>
  <c r="H1396" i="4"/>
  <c r="H756" i="4"/>
  <c r="H1385" i="4"/>
  <c r="H1013" i="4"/>
  <c r="H1028" i="4"/>
  <c r="H491" i="4"/>
  <c r="H962" i="4"/>
  <c r="H1123" i="4"/>
  <c r="H1119" i="4"/>
  <c r="H738" i="4"/>
  <c r="H995" i="4"/>
  <c r="H987" i="4"/>
  <c r="H1350" i="4"/>
  <c r="H730" i="4"/>
  <c r="H603" i="4"/>
  <c r="H1322" i="4"/>
  <c r="H1170" i="4"/>
  <c r="H1307" i="4"/>
  <c r="H752" i="4"/>
  <c r="H1263" i="4"/>
  <c r="H938" i="4"/>
  <c r="H598" i="4"/>
  <c r="H545" i="4"/>
  <c r="H694" i="4"/>
  <c r="H901" i="4"/>
  <c r="H1341" i="4"/>
  <c r="H697" i="4"/>
  <c r="H597" i="4"/>
  <c r="H1311" i="4"/>
  <c r="H501" i="4"/>
  <c r="H1332" i="4"/>
  <c r="H808" i="4"/>
  <c r="H542" i="4"/>
  <c r="H1212" i="4"/>
  <c r="H774" i="4"/>
  <c r="H494" i="4"/>
  <c r="H941" i="4"/>
  <c r="H1030" i="4"/>
  <c r="H1203" i="4"/>
  <c r="H835" i="4"/>
  <c r="H682" i="4"/>
  <c r="H576" i="4"/>
  <c r="H1367" i="4"/>
  <c r="H1403" i="4"/>
  <c r="H1420" i="4"/>
  <c r="H1043" i="4"/>
  <c r="H1347" i="4"/>
  <c r="H970" i="4"/>
  <c r="H733" i="4"/>
  <c r="H1211" i="4"/>
  <c r="H1446" i="4"/>
  <c r="H809" i="4"/>
  <c r="H1040" i="4"/>
  <c r="H1438" i="4"/>
  <c r="H775" i="4"/>
  <c r="H1342" i="4"/>
  <c r="H1254" i="4"/>
  <c r="H1132" i="4"/>
  <c r="H529" i="4"/>
  <c r="H1083" i="4"/>
  <c r="H1393" i="4"/>
  <c r="H1431" i="4"/>
  <c r="H589" i="4"/>
  <c r="H1232" i="4"/>
  <c r="H1179" i="4"/>
  <c r="H1121" i="4"/>
  <c r="H1034" i="4"/>
  <c r="H957" i="4"/>
  <c r="H1141" i="4"/>
  <c r="H1339" i="4"/>
  <c r="H1010" i="4"/>
  <c r="H769" i="4"/>
  <c r="H1209" i="4"/>
  <c r="H802" i="4"/>
  <c r="H1072" i="4"/>
  <c r="H854" i="4"/>
  <c r="H1225" i="4"/>
  <c r="H680" i="4"/>
  <c r="H496" i="4"/>
  <c r="H1252" i="4"/>
  <c r="H1380" i="4"/>
  <c r="H1299" i="4"/>
  <c r="H791" i="4"/>
  <c r="H899" i="4"/>
  <c r="H1343" i="4"/>
  <c r="H1419" i="4"/>
  <c r="H1003" i="4"/>
  <c r="H1415" i="4"/>
  <c r="H739" i="4"/>
  <c r="H983" i="4"/>
  <c r="H1042" i="4"/>
  <c r="H1155" i="4"/>
  <c r="H1202" i="4"/>
  <c r="H937" i="4"/>
  <c r="H1264" i="4"/>
  <c r="H566" i="4"/>
  <c r="H810" i="4"/>
  <c r="H1293" i="4"/>
  <c r="H1429" i="4"/>
  <c r="H742" i="4"/>
  <c r="H1193" i="4"/>
  <c r="H1056" i="4"/>
  <c r="H919" i="4"/>
  <c r="H765" i="4"/>
  <c r="H1281" i="4"/>
  <c r="H1151" i="4"/>
  <c r="H915" i="4"/>
  <c r="H1346" i="4"/>
  <c r="H558" i="4"/>
  <c r="H1077" i="4"/>
  <c r="H1219" i="4"/>
  <c r="H859" i="4"/>
  <c r="H1019" i="4"/>
  <c r="H1035" i="4"/>
  <c r="H1051" i="4"/>
  <c r="H1067" i="4"/>
  <c r="H523" i="4"/>
  <c r="H1017" i="4"/>
  <c r="H1004" i="4"/>
  <c r="H1348" i="4"/>
  <c r="H1140" i="4"/>
  <c r="H532" i="4"/>
  <c r="H1404" i="4"/>
  <c r="H703" i="4"/>
  <c r="H1154" i="4"/>
  <c r="H829" i="4"/>
  <c r="H966" i="4"/>
  <c r="H1256" i="4"/>
  <c r="H1386" i="4"/>
  <c r="H1192" i="4"/>
  <c r="H1045" i="4"/>
  <c r="H1303" i="4"/>
  <c r="H927" i="4"/>
  <c r="H534" i="4"/>
  <c r="H867" i="4"/>
  <c r="H1306" i="4"/>
  <c r="H1253" i="4"/>
  <c r="H1180" i="4"/>
  <c r="H1124" i="4"/>
  <c r="H1041" i="4"/>
  <c r="H1226" i="4"/>
  <c r="H560" i="4"/>
  <c r="H1436" i="4"/>
  <c r="H1147" i="4"/>
  <c r="H1081" i="4"/>
  <c r="H784" i="4"/>
  <c r="H906" i="4"/>
  <c r="H874" i="4"/>
  <c r="H998" i="4"/>
  <c r="H708" i="4"/>
  <c r="H1185" i="4"/>
  <c r="H1214" i="4"/>
  <c r="H692" i="4"/>
  <c r="H614" i="4"/>
  <c r="H1036" i="4"/>
  <c r="H804" i="4"/>
  <c r="H500" i="4"/>
  <c r="H668" i="4"/>
  <c r="H1221" i="4"/>
  <c r="H737" i="4"/>
  <c r="H599" i="4"/>
  <c r="H1037" i="4"/>
  <c r="H601" i="4"/>
  <c r="H1060" i="4"/>
  <c r="H530" i="4"/>
  <c r="H1317" i="4"/>
  <c r="H1452" i="4"/>
  <c r="H1065" i="4"/>
  <c r="H562" i="4"/>
  <c r="H1371" i="4"/>
  <c r="H1201" i="4"/>
  <c r="H780" i="4"/>
  <c r="H495" i="4"/>
  <c r="H1092" i="4"/>
  <c r="H623" i="4"/>
  <c r="H606" i="4"/>
  <c r="H689" i="4"/>
  <c r="H1456" i="4"/>
  <c r="H926" i="4"/>
  <c r="H549" i="4"/>
  <c r="H691" i="4"/>
  <c r="H979" i="4"/>
  <c r="H488" i="4"/>
  <c r="H1272" i="4"/>
  <c r="H985" i="4"/>
  <c r="H1156" i="4"/>
  <c r="H1098" i="4"/>
  <c r="H843" i="4"/>
  <c r="H861" i="4"/>
  <c r="H677" i="4"/>
  <c r="H1437" i="4"/>
  <c r="H1159" i="4"/>
  <c r="H1189" i="4"/>
  <c r="H1166" i="4"/>
  <c r="H1213" i="4"/>
  <c r="H1139" i="4"/>
  <c r="H1234" i="4"/>
  <c r="H1267" i="4"/>
  <c r="H669" i="4"/>
  <c r="H992" i="4"/>
  <c r="H740" i="4"/>
  <c r="H945" i="4"/>
  <c r="H1338" i="4"/>
  <c r="H621" i="4"/>
  <c r="H582" i="4"/>
  <c r="H1442" i="4"/>
  <c r="H1389" i="4"/>
  <c r="H1316" i="4"/>
  <c r="H1261" i="4"/>
  <c r="H1167" i="4"/>
  <c r="H842" i="4"/>
  <c r="H958" i="4"/>
  <c r="H644" i="4"/>
  <c r="H1372" i="4"/>
  <c r="H1038" i="4"/>
  <c r="H717" i="4"/>
  <c r="H1262" i="4"/>
  <c r="H1366" i="4"/>
  <c r="H611" i="4"/>
  <c r="H1090" i="4"/>
  <c r="H883" i="4"/>
  <c r="H1242" i="4"/>
  <c r="H884" i="4"/>
  <c r="H1099" i="4"/>
  <c r="H922" i="4"/>
  <c r="H570" i="4"/>
  <c r="H551" i="4"/>
  <c r="H591" i="4"/>
  <c r="H662" i="4"/>
  <c r="H777" i="4"/>
  <c r="H526" i="4"/>
  <c r="H1397" i="4"/>
  <c r="H757" i="4"/>
  <c r="H1395" i="4"/>
  <c r="H1315" i="4"/>
  <c r="H1288" i="4"/>
  <c r="H1425" i="4"/>
  <c r="H1246" i="4"/>
  <c r="H1064" i="4"/>
  <c r="H511" i="4"/>
  <c r="H1405" i="4"/>
  <c r="H907" i="4"/>
  <c r="H723" i="4"/>
  <c r="H1175" i="4"/>
  <c r="H1251" i="4"/>
  <c r="H1182" i="4"/>
  <c r="H788" i="4"/>
  <c r="H831" i="4"/>
  <c r="H608" i="4"/>
  <c r="H911" i="4"/>
  <c r="H506" i="4"/>
  <c r="H753" i="4"/>
  <c r="H503" i="4"/>
  <c r="H881" i="4"/>
  <c r="H1183" i="4"/>
  <c r="H818" i="4"/>
  <c r="H478" i="4"/>
  <c r="H1032" i="4"/>
  <c r="H1162" i="4"/>
  <c r="H647" i="4"/>
  <c r="H1122" i="4"/>
  <c r="H587" i="4"/>
  <c r="H1100" i="4"/>
  <c r="H807" i="4"/>
  <c r="H505" i="4"/>
  <c r="H936" i="4"/>
  <c r="H1409" i="4"/>
  <c r="H640" i="4"/>
  <c r="H1233" i="4"/>
  <c r="H1376" i="4"/>
  <c r="H654" i="4"/>
  <c r="H1187" i="4"/>
  <c r="H1229" i="4"/>
  <c r="H767" i="4"/>
  <c r="H1443" i="4"/>
  <c r="H1390" i="4"/>
  <c r="H1318" i="4"/>
  <c r="H1359" i="4"/>
  <c r="H528" i="4"/>
  <c r="H1009" i="4"/>
  <c r="H762" i="4"/>
  <c r="H1086" i="4"/>
  <c r="H642" i="4"/>
  <c r="H959" i="4"/>
  <c r="H1198" i="4"/>
  <c r="H862" i="4"/>
  <c r="H1093" i="4"/>
  <c r="H579" i="4"/>
  <c r="H816" i="4"/>
  <c r="H480" i="4"/>
  <c r="H1204" i="4"/>
  <c r="H607" i="4"/>
  <c r="H577" i="4"/>
  <c r="H1131" i="4"/>
  <c r="H826" i="4"/>
  <c r="H856" i="4"/>
  <c r="H951" i="4"/>
  <c r="H1116" i="4"/>
  <c r="H569" i="4"/>
  <c r="H857" i="4"/>
  <c r="H1163" i="4"/>
  <c r="H1055" i="4"/>
  <c r="H1412" i="4"/>
  <c r="H913" i="4"/>
  <c r="H1188" i="4"/>
  <c r="H853" i="4"/>
  <c r="H1313" i="4"/>
  <c r="H1075" i="4"/>
  <c r="H584" i="4"/>
  <c r="H1133" i="4"/>
  <c r="H513" i="4"/>
  <c r="H1275" i="4"/>
  <c r="H1128" i="4"/>
  <c r="H897" i="4"/>
  <c r="H1329" i="4"/>
  <c r="H1247" i="4"/>
  <c r="H778" i="4"/>
  <c r="H1227" i="4"/>
  <c r="H848" i="4"/>
  <c r="H782" i="4"/>
  <c r="H547" i="4"/>
  <c r="H1039" i="4"/>
  <c r="H989" i="4"/>
  <c r="H1149" i="4"/>
  <c r="H497" i="4"/>
  <c r="H1324" i="4"/>
  <c r="H517" i="4"/>
  <c r="H1354" i="4"/>
  <c r="H683" i="4"/>
  <c r="H1244" i="4"/>
  <c r="H1455" i="4"/>
  <c r="H693" i="4"/>
  <c r="H1005" i="4"/>
  <c r="H904" i="4"/>
  <c r="H973" i="4"/>
  <c r="H984" i="4"/>
  <c r="H735" i="4"/>
  <c r="H1326" i="4"/>
  <c r="H1357" i="4"/>
  <c r="H1461" i="4"/>
  <c r="H1186" i="4"/>
  <c r="H479" i="4"/>
  <c r="H1444" i="4"/>
  <c r="H1391" i="4"/>
  <c r="H559" i="4"/>
  <c r="H681" i="4"/>
  <c r="H1144" i="4"/>
  <c r="H1079" i="4"/>
  <c r="H1337" i="4"/>
  <c r="H785" i="4"/>
  <c r="H1218" i="4"/>
  <c r="H1407" i="4"/>
  <c r="H1073" i="4"/>
  <c r="H493" i="4"/>
  <c r="H1345" i="4"/>
  <c r="H806" i="4"/>
  <c r="H799" i="4"/>
  <c r="H1012" i="4"/>
  <c r="H726" i="4"/>
  <c r="H554" i="4"/>
  <c r="H1449" i="4"/>
  <c r="H613" i="4"/>
  <c r="H626" i="4"/>
  <c r="H863" i="4"/>
  <c r="H509" i="4"/>
  <c r="H972" i="4"/>
  <c r="H768" i="4"/>
  <c r="H538" i="4"/>
  <c r="H1327" i="4"/>
  <c r="H1076" i="4"/>
  <c r="H1146" i="4"/>
  <c r="H1418" i="4"/>
  <c r="H873" i="4"/>
  <c r="H667" i="4"/>
  <c r="H1241" i="4"/>
  <c r="H1448" i="4"/>
  <c r="H633" i="4"/>
  <c r="H1087" i="4"/>
  <c r="H796" i="4"/>
  <c r="H1349" i="4"/>
  <c r="H661" i="4"/>
  <c r="H1406" i="4"/>
  <c r="H1319" i="4"/>
  <c r="H1334" i="4"/>
  <c r="H1053" i="4"/>
  <c r="H659" i="4"/>
  <c r="H935" i="4"/>
  <c r="H546" i="4"/>
  <c r="H932" i="4"/>
  <c r="H760" i="4"/>
  <c r="H789" i="4"/>
  <c r="H483" i="4"/>
  <c r="H714" i="4"/>
  <c r="H1082" i="4"/>
  <c r="H1250" i="4"/>
  <c r="H917" i="4"/>
  <c r="H820" i="4"/>
  <c r="H1197" i="4"/>
  <c r="H770" i="4"/>
  <c r="H1165" i="4"/>
  <c r="H1108" i="4"/>
  <c r="H519" i="4"/>
  <c r="H1050" i="4"/>
  <c r="H666" i="4"/>
  <c r="H1138" i="4"/>
  <c r="H849" i="4"/>
  <c r="H1325" i="4"/>
  <c r="H1120" i="4"/>
  <c r="H1323" i="4"/>
  <c r="H715" i="4"/>
  <c r="H651" i="4"/>
  <c r="H516" i="4"/>
  <c r="H949" i="4"/>
  <c r="H615" i="4"/>
  <c r="H484" i="4"/>
  <c r="H1465" i="4"/>
  <c r="H699" i="4"/>
  <c r="H841" i="4"/>
  <c r="H1231" i="4"/>
  <c r="H1280" i="4"/>
  <c r="H1085" i="4"/>
  <c r="H649" i="4"/>
  <c r="H960" i="4"/>
  <c r="H1271" i="4"/>
  <c r="H755" i="4"/>
  <c r="H610" i="4"/>
  <c r="H1289" i="4"/>
  <c r="H871" i="4"/>
  <c r="H954" i="4"/>
  <c r="H811" i="4"/>
  <c r="H999" i="4"/>
  <c r="H830" i="4"/>
  <c r="H499" i="4"/>
  <c r="H1107" i="4"/>
  <c r="H909" i="4"/>
  <c r="H1260" i="4"/>
  <c r="H1269" i="4"/>
  <c r="H734" i="4"/>
  <c r="H550" i="4"/>
  <c r="H707" i="4"/>
  <c r="H565" i="4"/>
  <c r="H1206" i="4"/>
  <c r="H969" i="4"/>
  <c r="H1152" i="4"/>
  <c r="H728" i="4"/>
  <c r="H1368" i="4"/>
  <c r="H580" i="4"/>
  <c r="H524" i="4"/>
  <c r="H1276" i="4"/>
  <c r="H797" i="4"/>
  <c r="H1381" i="4"/>
  <c r="H1223" i="4"/>
  <c r="H997" i="4"/>
  <c r="H964" i="4"/>
  <c r="H1063" i="4"/>
  <c r="H590" i="4"/>
  <c r="H1095" i="4"/>
  <c r="H824" i="4"/>
  <c r="H902" i="4"/>
  <c r="H1426" i="4"/>
  <c r="H612" i="4"/>
  <c r="H688" i="4"/>
  <c r="H650" i="4"/>
  <c r="H946" i="4"/>
  <c r="H990" i="4"/>
  <c r="H1200" i="4"/>
  <c r="H910" i="4"/>
  <c r="H1454" i="4"/>
  <c r="H800" i="4"/>
  <c r="H825" i="4"/>
  <c r="H536" i="4"/>
  <c r="H1384" i="4"/>
  <c r="H813" i="4"/>
  <c r="H673" i="4"/>
  <c r="H1335" i="4"/>
  <c r="H955" i="4"/>
  <c r="H1008" i="4"/>
  <c r="H1413" i="4"/>
  <c r="H1169" i="4"/>
  <c r="H1068" i="4"/>
  <c r="H487" i="4"/>
  <c r="H851" i="4"/>
  <c r="H573" i="4"/>
  <c r="H705" i="4"/>
  <c r="H616" i="4"/>
  <c r="H489" i="4"/>
  <c r="H876" i="4"/>
  <c r="H981" i="4"/>
  <c r="H1353" i="4"/>
  <c r="H561" i="4"/>
  <c r="H1305" i="4"/>
  <c r="H1220" i="4"/>
  <c r="H1422" i="4"/>
  <c r="H1467" i="4"/>
  <c r="H1001" i="4"/>
  <c r="H865" i="4"/>
  <c r="H750" i="4"/>
  <c r="H1059" i="4"/>
  <c r="H1176" i="4"/>
  <c r="H749" i="4"/>
  <c r="H1464" i="4"/>
  <c r="H1026" i="4"/>
  <c r="H743" i="4"/>
  <c r="H1222" i="4"/>
  <c r="H687" i="4"/>
  <c r="H1118" i="4"/>
  <c r="H872" i="4"/>
  <c r="H625" i="4"/>
  <c r="H1007" i="4"/>
  <c r="H866" i="4"/>
  <c r="H886" i="4"/>
  <c r="H695" i="4"/>
  <c r="H846" i="4"/>
  <c r="H1450" i="4"/>
  <c r="H1290" i="4"/>
  <c r="H793" i="4"/>
  <c r="H1104" i="4"/>
  <c r="H759" i="4"/>
  <c r="H1158" i="4"/>
  <c r="H594" i="4"/>
  <c r="H944" i="4"/>
  <c r="H1439" i="4"/>
  <c r="H629" i="4"/>
  <c r="H1416" i="4"/>
  <c r="H643" i="4"/>
  <c r="H967" i="4"/>
  <c r="H950" i="4"/>
  <c r="H729" i="4"/>
  <c r="H736" i="4"/>
  <c r="H1296" i="4"/>
  <c r="H658" i="4"/>
  <c r="H540" i="4"/>
  <c r="H1243" i="4"/>
  <c r="H490" i="4"/>
  <c r="H763" i="4"/>
  <c r="H1249" i="4"/>
  <c r="H748" i="4"/>
  <c r="H1048" i="4"/>
  <c r="H940" i="4"/>
  <c r="H963" i="4"/>
  <c r="H869" i="4"/>
  <c r="H539" i="4"/>
  <c r="H702" i="4"/>
  <c r="H637" i="4"/>
  <c r="H1462" i="4"/>
  <c r="H720" i="4"/>
  <c r="H1287" i="4"/>
  <c r="H855" i="4"/>
  <c r="H1451" i="4"/>
  <c r="H812" i="4"/>
  <c r="H1382" i="4"/>
  <c r="H575" i="4"/>
  <c r="H1274" i="4"/>
  <c r="H1011" i="4"/>
  <c r="H918" i="4"/>
  <c r="H823" i="4"/>
  <c r="H712" i="4"/>
  <c r="H619" i="4"/>
  <c r="H652" i="4"/>
  <c r="H1270" i="4"/>
  <c r="H976" i="4"/>
  <c r="H1340" i="4"/>
  <c r="H556" i="4"/>
  <c r="H1300" i="4"/>
  <c r="H1360" i="4"/>
  <c r="H1078" i="4"/>
  <c r="H593" i="4"/>
  <c r="H1088" i="4"/>
  <c r="H512" i="4"/>
  <c r="H882" i="4"/>
  <c r="H1000" i="4"/>
  <c r="H676" i="4"/>
  <c r="H1402" i="4"/>
  <c r="H772" i="4"/>
  <c r="H1297" i="4"/>
  <c r="H656" i="4"/>
  <c r="H786" i="4"/>
  <c r="H1361" i="4"/>
  <c r="H1014" i="4"/>
  <c r="H801" i="4"/>
  <c r="H1301" i="4"/>
  <c r="H600" i="4"/>
  <c r="H1236" i="4"/>
  <c r="H988" i="4"/>
  <c r="H1259" i="4"/>
  <c r="H1351" i="4"/>
  <c r="H1266" i="4"/>
  <c r="H956" i="4"/>
  <c r="H548" i="4"/>
  <c r="H1006" i="4"/>
  <c r="H931" i="4"/>
  <c r="H1205" i="4"/>
  <c r="H1458" i="4"/>
  <c r="H515" i="4"/>
  <c r="H1194" i="4"/>
  <c r="H795" i="4"/>
  <c r="H525" i="4"/>
  <c r="H1401" i="4"/>
  <c r="H622" i="4"/>
  <c r="H1089" i="4"/>
  <c r="H1258" i="4"/>
  <c r="H1062" i="4"/>
  <c r="H1417" i="4"/>
  <c r="H1328" i="4"/>
  <c r="H655" i="4"/>
  <c r="H1277" i="4"/>
  <c r="H771" i="4"/>
  <c r="H1312" i="4"/>
  <c r="H1330" i="4"/>
  <c r="H942" i="4"/>
  <c r="H1171" i="4"/>
  <c r="H557" i="4"/>
  <c r="H1408" i="4"/>
  <c r="H905" i="4"/>
  <c r="H634" i="4"/>
  <c r="H1309" i="4"/>
  <c r="H578" i="4"/>
  <c r="H1215" i="4"/>
  <c r="H894" i="4"/>
  <c r="H977" i="4"/>
  <c r="H1207" i="4"/>
  <c r="H710" i="4"/>
  <c r="H1255" i="4"/>
  <c r="H696" i="4"/>
  <c r="H1174" i="4"/>
  <c r="H798" i="4"/>
  <c r="H502" i="4"/>
  <c r="H481" i="4"/>
  <c r="H1286" i="4"/>
  <c r="H645" i="4"/>
  <c r="H1145" i="4"/>
  <c r="H731" i="4"/>
  <c r="H746" i="4"/>
  <c r="H604" i="4"/>
  <c r="H1411" i="4"/>
  <c r="H1023" i="4"/>
  <c r="H879" i="4"/>
  <c r="H914" i="4"/>
  <c r="H790" i="4"/>
  <c r="H994" i="4"/>
  <c r="H722" i="4"/>
  <c r="H896" i="4"/>
  <c r="H568" i="4"/>
  <c r="H822" i="4"/>
  <c r="H1394" i="4"/>
  <c r="H794" i="4"/>
  <c r="H660" i="4"/>
  <c r="H632" i="4"/>
  <c r="H709" i="4"/>
  <c r="H1199" i="4"/>
  <c r="H965" i="4"/>
  <c r="H1136" i="4"/>
  <c r="H1445" i="4"/>
  <c r="H620" i="4"/>
  <c r="H1049" i="4"/>
  <c r="H718" i="4"/>
  <c r="H1190" i="4"/>
  <c r="H1355" i="4"/>
  <c r="H1210" i="4"/>
  <c r="H1265" i="4"/>
  <c r="H1308" i="4"/>
  <c r="H1294" i="4"/>
  <c r="H646" i="4"/>
  <c r="H1208" i="4"/>
  <c r="H518" i="4"/>
  <c r="H1238" i="4"/>
  <c r="H1388" i="4"/>
  <c r="H878" i="4"/>
  <c r="H1015" i="4"/>
  <c r="H877" i="4"/>
  <c r="H630" i="4"/>
  <c r="H971" i="4"/>
  <c r="H1217" i="4"/>
  <c r="H1435" i="4"/>
  <c r="H631" i="4"/>
  <c r="H508" i="4"/>
  <c r="H921" i="4"/>
  <c r="H716" i="4"/>
  <c r="H1016" i="4"/>
  <c r="H670" i="4"/>
  <c r="H1310" i="4"/>
  <c r="H675" i="4"/>
  <c r="H602" i="4"/>
  <c r="H1344" i="4"/>
  <c r="H837" i="4"/>
  <c r="H507" i="4"/>
  <c r="H1109" i="4"/>
  <c r="H510" i="4"/>
  <c r="H1025" i="4"/>
  <c r="H1130" i="4"/>
  <c r="H1373" i="4"/>
  <c r="H1106" i="4"/>
  <c r="H1320" i="4"/>
  <c r="H713" i="4"/>
  <c r="H1061" i="4"/>
  <c r="H1457" i="4"/>
  <c r="H1070" i="4"/>
  <c r="H1084" i="4"/>
  <c r="H732" i="4"/>
  <c r="H617" i="4"/>
  <c r="H674" i="4"/>
  <c r="H564" i="4"/>
  <c r="H1111" i="4"/>
  <c r="H1153" i="4"/>
  <c r="H889" i="4"/>
  <c r="H1398" i="4"/>
  <c r="H1160" i="4"/>
  <c r="H641" i="4"/>
  <c r="H1321" i="4"/>
  <c r="H939" i="4"/>
  <c r="H868" i="4"/>
  <c r="H781" i="4"/>
  <c r="H1453" i="4"/>
  <c r="H814" i="4"/>
  <c r="H1240" i="4"/>
  <c r="H1364" i="4"/>
  <c r="H1356" i="4"/>
  <c r="H1304" i="4"/>
  <c r="H961" i="4"/>
  <c r="H1427" i="4"/>
  <c r="H1191" i="4"/>
  <c r="H1466" i="4"/>
  <c r="H1282" i="4"/>
  <c r="H758" i="4"/>
  <c r="H1091" i="4"/>
  <c r="H1096" i="4"/>
  <c r="H585" i="4"/>
  <c r="H1291" i="4"/>
  <c r="H1181" i="4"/>
  <c r="H1460" i="4"/>
  <c r="H888" i="4"/>
  <c r="H486" i="4"/>
  <c r="H1126" i="4"/>
  <c r="H664" i="4"/>
  <c r="H764" i="4"/>
  <c r="H996" i="4"/>
  <c r="H887" i="4"/>
  <c r="H980" i="4"/>
  <c r="H1094" i="4"/>
  <c r="H719" i="4"/>
  <c r="H751" i="4"/>
  <c r="H1195" i="4"/>
  <c r="H1164" i="4"/>
  <c r="H485" i="4"/>
  <c r="H706" i="4"/>
  <c r="H1268" i="4"/>
  <c r="H870" i="4"/>
  <c r="H1421" i="4"/>
  <c r="H586" i="4"/>
  <c r="H552" i="4"/>
  <c r="H657" i="4"/>
  <c r="H1400" i="4"/>
  <c r="H895" i="4"/>
  <c r="H792" i="4"/>
  <c r="H1430" i="4"/>
  <c r="H1071" i="4"/>
  <c r="H588" i="4"/>
  <c r="H1336" i="4"/>
  <c r="H978" i="4"/>
  <c r="H1295" i="4"/>
  <c r="H665" i="4"/>
  <c r="H592" i="4"/>
  <c r="H1374" i="4"/>
  <c r="H947" i="4"/>
  <c r="H1434" i="4"/>
  <c r="H498" i="4"/>
  <c r="H930" i="4"/>
  <c r="H711" i="4"/>
  <c r="H839" i="4"/>
  <c r="H1080" i="4"/>
  <c r="H1196" i="4"/>
  <c r="H1150" i="4"/>
  <c r="H1113" i="4"/>
  <c r="H1399" i="4"/>
  <c r="H1432" i="4"/>
  <c r="H1046" i="4"/>
  <c r="H514" i="4"/>
  <c r="H690" i="4"/>
  <c r="H1127" i="4"/>
  <c r="H916" i="4"/>
  <c r="H1302" i="4"/>
  <c r="H609" i="4"/>
  <c r="H628" i="4"/>
  <c r="H686" i="4"/>
  <c r="H1101" i="4"/>
  <c r="H993" i="4"/>
  <c r="H1333" i="4"/>
  <c r="H535" i="4"/>
  <c r="H1352" i="4"/>
  <c r="H583" i="4"/>
  <c r="H1052" i="4"/>
  <c r="H821" i="4"/>
  <c r="H1314" i="4"/>
  <c r="H1362" i="4"/>
  <c r="H727" i="4"/>
  <c r="H1115" i="4"/>
  <c r="H852" i="4"/>
  <c r="H1137" i="4"/>
  <c r="H880" i="4"/>
  <c r="H1459" i="4"/>
  <c r="H986" i="4"/>
  <c r="H653" i="4"/>
  <c r="H1283" i="4"/>
  <c r="H968" i="4"/>
  <c r="H684" i="4"/>
  <c r="H520" i="4"/>
  <c r="H741" i="4"/>
  <c r="H1230" i="4"/>
  <c r="H482" i="4"/>
  <c r="H943" i="4"/>
  <c r="H1248" i="4"/>
  <c r="H1112" i="4"/>
  <c r="H1239" i="4"/>
  <c r="H635" i="4"/>
  <c r="H679" i="4"/>
  <c r="H1044" i="4"/>
  <c r="H1463" i="4"/>
  <c r="H1433" i="4"/>
  <c r="H898" i="4"/>
  <c r="H1022" i="4"/>
  <c r="H908" i="4"/>
  <c r="H1424" i="4"/>
  <c r="H1161" i="4"/>
  <c r="H1114" i="4"/>
  <c r="H1387" i="4"/>
  <c r="H572" i="4"/>
  <c r="H834" i="4"/>
  <c r="H1024" i="4"/>
  <c r="H920" i="4"/>
  <c r="H847" i="4"/>
  <c r="H924" i="4"/>
  <c r="H638" i="4"/>
  <c r="H553" i="4"/>
  <c r="H541" i="4"/>
  <c r="H492" i="4"/>
  <c r="H555" i="4"/>
  <c r="H725" i="4"/>
  <c r="H805" i="4"/>
  <c r="H929" i="4"/>
  <c r="H1410" i="4"/>
  <c r="H934" i="4"/>
  <c r="H504" i="4"/>
  <c r="H1278" i="4"/>
  <c r="H1245" i="4"/>
  <c r="H543" i="4"/>
  <c r="H1021" i="4"/>
  <c r="H1441" i="4"/>
  <c r="H1143" i="4"/>
  <c r="H1216" i="4"/>
  <c r="H1363" i="4"/>
  <c r="H828" i="4"/>
  <c r="H639" i="4"/>
  <c r="H1224" i="4"/>
  <c r="H1173" i="4"/>
  <c r="H701" i="4"/>
  <c r="H991" i="4"/>
  <c r="H761" i="4"/>
  <c r="H1168" i="4"/>
  <c r="H1002" i="4"/>
  <c r="H844" i="4"/>
  <c r="H1375" i="4"/>
  <c r="H1184" i="4"/>
  <c r="H766" i="4"/>
  <c r="H1292" i="4"/>
  <c r="H754" i="4"/>
  <c r="H1235" i="4"/>
  <c r="H1029" i="4"/>
  <c r="H1069" i="4"/>
  <c r="H527" i="4"/>
  <c r="H636" i="4"/>
  <c r="H803" i="4"/>
  <c r="H627" i="4"/>
  <c r="H678" i="4"/>
  <c r="H845" i="4"/>
  <c r="H948" i="4"/>
  <c r="H815" i="4"/>
  <c r="H618" i="4"/>
  <c r="H1148" i="4"/>
  <c r="H890" i="4"/>
  <c r="H975" i="4"/>
  <c r="H744" i="4"/>
  <c r="H1097" i="4"/>
  <c r="H1284" i="4"/>
  <c r="H817" i="4"/>
  <c r="H685" i="4"/>
  <c r="H672" i="4"/>
  <c r="H982" i="4"/>
  <c r="H1172" i="4"/>
  <c r="H864" i="4"/>
  <c r="H885" i="4"/>
  <c r="H1298" i="4"/>
  <c r="H1102" i="4"/>
  <c r="H1383" i="4"/>
  <c r="H1135" i="4"/>
  <c r="H953" i="4"/>
  <c r="H574" i="4"/>
  <c r="H1027" i="4"/>
  <c r="H836" i="4"/>
  <c r="H1047" i="4"/>
  <c r="H1428" i="4"/>
  <c r="H1105" i="4"/>
  <c r="H1058" i="4"/>
  <c r="H850" i="4"/>
  <c r="H1257" i="4"/>
  <c r="H1331" i="4"/>
  <c r="H1369" i="4"/>
  <c r="H827" i="4"/>
  <c r="H1370" i="4"/>
  <c r="H563" i="4"/>
  <c r="H700" i="4"/>
  <c r="H1157" i="4"/>
  <c r="H858" i="4"/>
  <c r="H928" i="4"/>
  <c r="H1177" i="4"/>
  <c r="H1377" i="4"/>
  <c r="H1054" i="4"/>
  <c r="H567" i="4"/>
  <c r="H698" i="4"/>
  <c r="H648" i="4"/>
  <c r="H974" i="4"/>
  <c r="H819" i="4"/>
  <c r="H537" i="4"/>
  <c r="H1237" i="4"/>
  <c r="H1018" i="4"/>
  <c r="H1033" i="4"/>
  <c r="H721" i="4"/>
  <c r="H521" i="4"/>
  <c r="H923" i="4"/>
  <c r="H1057" i="4"/>
  <c r="H1031" i="4"/>
  <c r="H1020" i="4"/>
  <c r="H912" i="4"/>
  <c r="H1178" i="4"/>
  <c r="H571" i="4"/>
  <c r="H595" i="4"/>
  <c r="H533" i="4"/>
  <c r="H522" i="4"/>
  <c r="H903" i="4"/>
  <c r="H776" i="4"/>
  <c r="H704" i="4"/>
  <c r="H1423" i="4"/>
  <c r="H832" i="4"/>
  <c r="H605" i="4"/>
  <c r="H1066" i="4"/>
  <c r="H531" i="4"/>
  <c r="H596" i="4"/>
  <c r="H1134" i="4"/>
  <c r="H1117" i="4"/>
  <c r="H1392" i="4"/>
  <c r="H724" i="4"/>
  <c r="H1228" i="4"/>
  <c r="H1279" i="4"/>
  <c r="H671" i="4"/>
  <c r="H900" i="4"/>
  <c r="H1129" i="4"/>
  <c r="H787" i="4"/>
  <c r="H892" i="4"/>
  <c r="H1125" i="4"/>
  <c r="H1358" i="4"/>
  <c r="H745" i="4"/>
  <c r="H893" i="4"/>
  <c r="H875" i="4"/>
  <c r="H581" i="4"/>
  <c r="H1110" i="4"/>
  <c r="H1440" i="4"/>
  <c r="H663" i="4"/>
  <c r="H1379" i="4"/>
  <c r="H1273" i="4"/>
  <c r="H891" i="4"/>
  <c r="H779" i="4"/>
  <c r="H1142" i="4"/>
  <c r="H773" i="4"/>
  <c r="H1378" i="4"/>
  <c r="H1103" i="4"/>
  <c r="H838" i="4"/>
  <c r="H624" i="4"/>
  <c r="H1285" i="4"/>
  <c r="H747" i="4"/>
  <c r="Q47" i="3"/>
  <c r="Q12" i="3"/>
  <c r="H1468" i="4"/>
  <c r="H1470" i="4"/>
  <c r="H1472" i="4"/>
  <c r="H1474" i="4"/>
  <c r="H1476" i="4"/>
  <c r="H1478" i="4"/>
  <c r="H1480" i="4"/>
  <c r="H1482" i="4"/>
  <c r="H1484" i="4"/>
  <c r="H1486" i="4"/>
  <c r="H1488" i="4"/>
  <c r="H1490" i="4"/>
  <c r="H1492" i="4"/>
  <c r="H1494" i="4"/>
  <c r="H1496" i="4"/>
  <c r="H1498" i="4"/>
  <c r="H1500" i="4"/>
  <c r="H1502" i="4"/>
  <c r="H1504" i="4"/>
  <c r="H1506" i="4"/>
  <c r="H1508" i="4"/>
  <c r="H1510" i="4"/>
  <c r="H1512" i="4"/>
  <c r="H1547" i="4"/>
  <c r="H1552" i="4"/>
  <c r="H1477" i="4"/>
  <c r="H1507" i="4"/>
  <c r="H1511" i="4"/>
  <c r="H1544" i="4"/>
  <c r="H1571" i="4"/>
  <c r="H1576" i="4"/>
  <c r="H1493" i="4"/>
  <c r="H1497" i="4"/>
  <c r="H1518" i="4"/>
  <c r="H1524" i="4"/>
  <c r="H1530" i="4"/>
  <c r="H1536" i="4"/>
  <c r="H1545" i="4"/>
  <c r="H1564" i="4"/>
  <c r="H1487" i="4"/>
  <c r="H1516" i="4"/>
  <c r="H1522" i="4"/>
  <c r="H1554" i="4"/>
  <c r="H1565" i="4"/>
  <c r="H1570" i="4"/>
  <c r="H1491" i="4"/>
  <c r="H1546" i="4"/>
  <c r="H1557" i="4"/>
  <c r="H1495" i="4"/>
  <c r="H1509" i="4"/>
  <c r="H1519" i="4"/>
  <c r="H1529" i="4"/>
  <c r="H1533" i="4"/>
  <c r="H1553" i="4"/>
  <c r="H1568" i="4"/>
  <c r="H1575" i="4"/>
  <c r="H1578" i="4"/>
  <c r="H1594" i="4"/>
  <c r="H1609" i="4"/>
  <c r="H1622" i="4"/>
  <c r="H1637" i="4"/>
  <c r="H1650" i="4"/>
  <c r="H1665" i="4"/>
  <c r="H1678" i="4"/>
  <c r="H1693" i="4"/>
  <c r="H1706" i="4"/>
  <c r="H1721" i="4"/>
  <c r="H1734" i="4"/>
  <c r="H1749" i="4"/>
  <c r="H1762" i="4"/>
  <c r="H1777" i="4"/>
  <c r="H1951" i="4"/>
  <c r="H1958" i="4"/>
  <c r="H1965" i="4"/>
  <c r="H1972" i="4"/>
  <c r="H1979" i="4"/>
  <c r="H1986" i="4"/>
  <c r="H1993" i="4"/>
  <c r="H2000" i="4"/>
  <c r="H2007" i="4"/>
  <c r="H2014" i="4"/>
  <c r="H2021" i="4"/>
  <c r="H2028" i="4"/>
  <c r="H2035" i="4"/>
  <c r="H2042" i="4"/>
  <c r="H2049" i="4"/>
  <c r="H2056" i="4"/>
  <c r="H2063" i="4"/>
  <c r="H2070" i="4"/>
  <c r="H2077" i="4"/>
  <c r="H2084" i="4"/>
  <c r="H2091" i="4"/>
  <c r="H2098" i="4"/>
  <c r="H2105" i="4"/>
  <c r="H2112" i="4"/>
  <c r="H2119" i="4"/>
  <c r="H2126" i="4"/>
  <c r="H2133" i="4"/>
  <c r="H2140" i="4"/>
  <c r="H2147" i="4"/>
  <c r="H2154" i="4"/>
  <c r="H1505" i="4"/>
  <c r="H1525" i="4"/>
  <c r="H1534" i="4"/>
  <c r="H1558" i="4"/>
  <c r="H1569" i="4"/>
  <c r="H1579" i="4"/>
  <c r="H1586" i="4"/>
  <c r="H1527" i="4"/>
  <c r="H1513" i="4"/>
  <c r="H1523" i="4"/>
  <c r="H1540" i="4"/>
  <c r="H1548" i="4"/>
  <c r="H1567" i="4"/>
  <c r="H1574" i="4"/>
  <c r="H1580" i="4"/>
  <c r="H1589" i="4"/>
  <c r="H1602" i="4"/>
  <c r="H1617" i="4"/>
  <c r="H1630" i="4"/>
  <c r="H1645" i="4"/>
  <c r="H1658" i="4"/>
  <c r="H1673" i="4"/>
  <c r="H1686" i="4"/>
  <c r="H1701" i="4"/>
  <c r="H1714" i="4"/>
  <c r="H1473" i="4"/>
  <c r="H1532" i="4"/>
  <c r="H1556" i="4"/>
  <c r="H1560" i="4"/>
  <c r="H1587" i="4"/>
  <c r="H1600" i="4"/>
  <c r="H1615" i="4"/>
  <c r="H1628" i="4"/>
  <c r="H1643" i="4"/>
  <c r="H1656" i="4"/>
  <c r="H1671" i="4"/>
  <c r="H1684" i="4"/>
  <c r="H1699" i="4"/>
  <c r="H1712" i="4"/>
  <c r="H1727" i="4"/>
  <c r="H1740" i="4"/>
  <c r="H1485" i="4"/>
  <c r="H1514" i="4"/>
  <c r="H1541" i="4"/>
  <c r="H1585" i="4"/>
  <c r="H1598" i="4"/>
  <c r="H1613" i="4"/>
  <c r="H1626" i="4"/>
  <c r="H1641" i="4"/>
  <c r="H1654" i="4"/>
  <c r="H1669" i="4"/>
  <c r="H1682" i="4"/>
  <c r="H1697" i="4"/>
  <c r="H1710" i="4"/>
  <c r="H1479" i="4"/>
  <c r="H1503" i="4"/>
  <c r="H1528" i="4"/>
  <c r="H1537" i="4"/>
  <c r="H1549" i="4"/>
  <c r="H1583" i="4"/>
  <c r="H1596" i="4"/>
  <c r="H1611" i="4"/>
  <c r="H1624" i="4"/>
  <c r="H1639" i="4"/>
  <c r="H1652" i="4"/>
  <c r="H1471" i="4"/>
  <c r="H1551" i="4"/>
  <c r="H1631" i="4"/>
  <c r="H1634" i="4"/>
  <c r="H1648" i="4"/>
  <c r="H1661" i="4"/>
  <c r="H1667" i="4"/>
  <c r="H1670" i="4"/>
  <c r="H1685" i="4"/>
  <c r="H1694" i="4"/>
  <c r="H1709" i="4"/>
  <c r="H1731" i="4"/>
  <c r="H1756" i="4"/>
  <c r="H1779" i="4"/>
  <c r="H1786" i="4"/>
  <c r="H1801" i="4"/>
  <c r="H1814" i="4"/>
  <c r="H1829" i="4"/>
  <c r="H1842" i="4"/>
  <c r="H1857" i="4"/>
  <c r="H1870" i="4"/>
  <c r="H1885" i="4"/>
  <c r="H1898" i="4"/>
  <c r="H1913" i="4"/>
  <c r="H1926" i="4"/>
  <c r="H1941" i="4"/>
  <c r="H1955" i="4"/>
  <c r="H1483" i="4"/>
  <c r="H1559" i="4"/>
  <c r="H1584" i="4"/>
  <c r="H1601" i="4"/>
  <c r="H1604" i="4"/>
  <c r="H1618" i="4"/>
  <c r="H1651" i="4"/>
  <c r="H1664" i="4"/>
  <c r="H1679" i="4"/>
  <c r="H1688" i="4"/>
  <c r="H1703" i="4"/>
  <c r="H1718" i="4"/>
  <c r="H1763" i="4"/>
  <c r="H1770" i="4"/>
  <c r="H1784" i="4"/>
  <c r="H1799" i="4"/>
  <c r="H1812" i="4"/>
  <c r="H1827" i="4"/>
  <c r="H1840" i="4"/>
  <c r="H1855" i="4"/>
  <c r="H1868" i="4"/>
  <c r="H1883" i="4"/>
  <c r="H1896" i="4"/>
  <c r="H1911" i="4"/>
  <c r="H1924" i="4"/>
  <c r="H1939" i="4"/>
  <c r="H1561" i="4"/>
  <c r="H1588" i="4"/>
  <c r="H1621" i="4"/>
  <c r="H1635" i="4"/>
  <c r="H1638" i="4"/>
  <c r="H1475" i="4"/>
  <c r="H1499" i="4"/>
  <c r="H1538" i="4"/>
  <c r="H1581" i="4"/>
  <c r="H1592" i="4"/>
  <c r="H1625" i="4"/>
  <c r="H1642" i="4"/>
  <c r="H1674" i="4"/>
  <c r="H1680" i="4"/>
  <c r="H1689" i="4"/>
  <c r="H1695" i="4"/>
  <c r="H1698" i="4"/>
  <c r="H1713" i="4"/>
  <c r="H1732" i="4"/>
  <c r="H1747" i="4"/>
  <c r="H1752" i="4"/>
  <c r="H1793" i="4"/>
  <c r="H1806" i="4"/>
  <c r="H1821" i="4"/>
  <c r="H1834" i="4"/>
  <c r="H1849" i="4"/>
  <c r="H1862" i="4"/>
  <c r="H1521" i="4"/>
  <c r="H1595" i="4"/>
  <c r="H1612" i="4"/>
  <c r="H1659" i="4"/>
  <c r="H1668" i="4"/>
  <c r="H1683" i="4"/>
  <c r="H1692" i="4"/>
  <c r="H1707" i="4"/>
  <c r="H1716" i="4"/>
  <c r="H1719" i="4"/>
  <c r="H1737" i="4"/>
  <c r="H1742" i="4"/>
  <c r="H1759" i="4"/>
  <c r="H1766" i="4"/>
  <c r="H1773" i="4"/>
  <c r="H1780" i="4"/>
  <c r="H1791" i="4"/>
  <c r="H1804" i="4"/>
  <c r="H1819" i="4"/>
  <c r="H1832" i="4"/>
  <c r="H1847" i="4"/>
  <c r="H1860" i="4"/>
  <c r="H1469" i="4"/>
  <c r="H1515" i="4"/>
  <c r="H1603" i="4"/>
  <c r="H1606" i="4"/>
  <c r="H1620" i="4"/>
  <c r="H1653" i="4"/>
  <c r="H1663" i="4"/>
  <c r="H1672" i="4"/>
  <c r="H1687" i="4"/>
  <c r="H1696" i="4"/>
  <c r="H1711" i="4"/>
  <c r="H1717" i="4"/>
  <c r="H1755" i="4"/>
  <c r="H1769" i="4"/>
  <c r="H1776" i="4"/>
  <c r="H1796" i="4"/>
  <c r="H1811" i="4"/>
  <c r="H1824" i="4"/>
  <c r="H1839" i="4"/>
  <c r="H1852" i="4"/>
  <c r="H1867" i="4"/>
  <c r="H1481" i="4"/>
  <c r="H1542" i="4"/>
  <c r="H1572" i="4"/>
  <c r="H1590" i="4"/>
  <c r="H1623" i="4"/>
  <c r="H1640" i="4"/>
  <c r="H1666" i="4"/>
  <c r="H1681" i="4"/>
  <c r="H1690" i="4"/>
  <c r="H1705" i="4"/>
  <c r="H1728" i="4"/>
  <c r="H1738" i="4"/>
  <c r="H1743" i="4"/>
  <c r="H1748" i="4"/>
  <c r="H1760" i="4"/>
  <c r="H1783" i="4"/>
  <c r="H1794" i="4"/>
  <c r="H1809" i="4"/>
  <c r="H1822" i="4"/>
  <c r="H1837" i="4"/>
  <c r="H1850" i="4"/>
  <c r="H1865" i="4"/>
  <c r="H1563" i="4"/>
  <c r="H1577" i="4"/>
  <c r="H1619" i="4"/>
  <c r="H1633" i="4"/>
  <c r="H1702" i="4"/>
  <c r="H1797" i="4"/>
  <c r="H1846" i="4"/>
  <c r="H1861" i="4"/>
  <c r="H1881" i="4"/>
  <c r="H1886" i="4"/>
  <c r="H1901" i="4"/>
  <c r="H1906" i="4"/>
  <c r="H1921" i="4"/>
  <c r="H1957" i="4"/>
  <c r="H1959" i="4"/>
  <c r="H1976" i="4"/>
  <c r="H1991" i="4"/>
  <c r="H2008" i="4"/>
  <c r="H2025" i="4"/>
  <c r="H2040" i="4"/>
  <c r="H2057" i="4"/>
  <c r="H2074" i="4"/>
  <c r="H1550" i="4"/>
  <c r="H1593" i="4"/>
  <c r="H1607" i="4"/>
  <c r="H1660" i="4"/>
  <c r="H1676" i="4"/>
  <c r="H1736" i="4"/>
  <c r="H1745" i="4"/>
  <c r="H1774" i="4"/>
  <c r="H1778" i="4"/>
  <c r="H1627" i="4"/>
  <c r="H1708" i="4"/>
  <c r="H1723" i="4"/>
  <c r="H1754" i="4"/>
  <c r="H1758" i="4"/>
  <c r="H1790" i="4"/>
  <c r="H1805" i="4"/>
  <c r="H1854" i="4"/>
  <c r="H1858" i="4"/>
  <c r="H1869" i="4"/>
  <c r="H1873" i="4"/>
  <c r="H1894" i="4"/>
  <c r="H1909" i="4"/>
  <c r="H1914" i="4"/>
  <c r="H1929" i="4"/>
  <c r="H1934" i="4"/>
  <c r="H1963" i="4"/>
  <c r="H1980" i="4"/>
  <c r="H1997" i="4"/>
  <c r="H2012" i="4"/>
  <c r="H2029" i="4"/>
  <c r="H2046" i="4"/>
  <c r="H2061" i="4"/>
  <c r="H2078" i="4"/>
  <c r="H1535" i="4"/>
  <c r="H1566" i="4"/>
  <c r="H1614" i="4"/>
  <c r="H1647" i="4"/>
  <c r="H1741" i="4"/>
  <c r="H1750" i="4"/>
  <c r="H1828" i="4"/>
  <c r="H1489" i="4"/>
  <c r="H1517" i="4"/>
  <c r="H1608" i="4"/>
  <c r="H1655" i="4"/>
  <c r="H1677" i="4"/>
  <c r="H1798" i="4"/>
  <c r="H1802" i="4"/>
  <c r="H1813" i="4"/>
  <c r="H1817" i="4"/>
  <c r="H1866" i="4"/>
  <c r="H1889" i="4"/>
  <c r="H1922" i="4"/>
  <c r="H1937" i="4"/>
  <c r="H1942" i="4"/>
  <c r="H1949" i="4"/>
  <c r="H1520" i="4"/>
  <c r="H1539" i="4"/>
  <c r="H1629" i="4"/>
  <c r="H1704" i="4"/>
  <c r="H1724" i="4"/>
  <c r="H1733" i="4"/>
  <c r="H1746" i="4"/>
  <c r="H1767" i="4"/>
  <c r="H1771" i="4"/>
  <c r="H1775" i="4"/>
  <c r="H1787" i="4"/>
  <c r="H1836" i="4"/>
  <c r="H1851" i="4"/>
  <c r="H1892" i="4"/>
  <c r="H1907" i="4"/>
  <c r="H1912" i="4"/>
  <c r="H1555" i="4"/>
  <c r="H1616" i="4"/>
  <c r="H1649" i="4"/>
  <c r="H1662" i="4"/>
  <c r="H1810" i="4"/>
  <c r="H1825" i="4"/>
  <c r="H1874" i="4"/>
  <c r="H1877" i="4"/>
  <c r="H1882" i="4"/>
  <c r="H1573" i="4"/>
  <c r="H1644" i="4"/>
  <c r="H1700" i="4"/>
  <c r="H1730" i="4"/>
  <c r="H1764" i="4"/>
  <c r="H1768" i="4"/>
  <c r="H1772" i="4"/>
  <c r="H1788" i="4"/>
  <c r="H1792" i="4"/>
  <c r="H1803" i="4"/>
  <c r="H1807" i="4"/>
  <c r="H1856" i="4"/>
  <c r="H1871" i="4"/>
  <c r="H1880" i="4"/>
  <c r="H1895" i="4"/>
  <c r="H1900" i="4"/>
  <c r="H1915" i="4"/>
  <c r="H1950" i="4"/>
  <c r="H1501" i="4"/>
  <c r="H1526" i="4"/>
  <c r="H1543" i="4"/>
  <c r="H1597" i="4"/>
  <c r="H1739" i="4"/>
  <c r="H1826" i="4"/>
  <c r="H1830" i="4"/>
  <c r="H1841" i="4"/>
  <c r="H1845" i="4"/>
  <c r="H1875" i="4"/>
  <c r="H1918" i="4"/>
  <c r="H1765" i="4"/>
  <c r="H1876" i="4"/>
  <c r="H1904" i="4"/>
  <c r="H1932" i="4"/>
  <c r="H1946" i="4"/>
  <c r="H1966" i="4"/>
  <c r="H1977" i="4"/>
  <c r="H2010" i="4"/>
  <c r="H2032" i="4"/>
  <c r="H2043" i="4"/>
  <c r="H2054" i="4"/>
  <c r="H2076" i="4"/>
  <c r="H2082" i="4"/>
  <c r="H2099" i="4"/>
  <c r="H2116" i="4"/>
  <c r="H2131" i="4"/>
  <c r="H2148" i="4"/>
  <c r="H1831" i="4"/>
  <c r="H1891" i="4"/>
  <c r="H1925" i="4"/>
  <c r="H1964" i="4"/>
  <c r="H1975" i="4"/>
  <c r="H2030" i="4"/>
  <c r="H2041" i="4"/>
  <c r="H2052" i="4"/>
  <c r="H2086" i="4"/>
  <c r="H2101" i="4"/>
  <c r="H2118" i="4"/>
  <c r="H2135" i="4"/>
  <c r="H2150" i="4"/>
  <c r="H2163" i="4"/>
  <c r="H2170" i="4"/>
  <c r="H2177" i="4"/>
  <c r="H2184" i="4"/>
  <c r="H2191" i="4"/>
  <c r="H2198" i="4"/>
  <c r="H2205" i="4"/>
  <c r="H2212" i="4"/>
  <c r="H2219" i="4"/>
  <c r="H2226" i="4"/>
  <c r="H2233" i="4"/>
  <c r="H2240" i="4"/>
  <c r="H2247" i="4"/>
  <c r="H2254" i="4"/>
  <c r="H2261" i="4"/>
  <c r="H2268" i="4"/>
  <c r="H2275" i="4"/>
  <c r="H2282" i="4"/>
  <c r="H2289" i="4"/>
  <c r="H2296" i="4"/>
  <c r="H2303" i="4"/>
  <c r="H2310" i="4"/>
  <c r="H2317" i="4"/>
  <c r="H2324" i="4"/>
  <c r="H2331" i="4"/>
  <c r="H2338" i="4"/>
  <c r="H2345" i="4"/>
  <c r="H2352" i="4"/>
  <c r="H2359" i="4"/>
  <c r="H2366" i="4"/>
  <c r="H2373" i="4"/>
  <c r="H2380" i="4"/>
  <c r="H2387" i="4"/>
  <c r="H2394" i="4"/>
  <c r="H2401" i="4"/>
  <c r="H2408" i="4"/>
  <c r="H2415" i="4"/>
  <c r="H2422" i="4"/>
  <c r="H2429" i="4"/>
  <c r="H2436" i="4"/>
  <c r="H2443" i="4"/>
  <c r="H2450" i="4"/>
  <c r="H2457" i="4"/>
  <c r="H2464" i="4"/>
  <c r="H2471" i="4"/>
  <c r="H2478" i="4"/>
  <c r="H2485" i="4"/>
  <c r="H2492" i="4"/>
  <c r="H1605" i="4"/>
  <c r="H1720" i="4"/>
  <c r="H1744" i="4"/>
  <c r="H1815" i="4"/>
  <c r="H1823" i="4"/>
  <c r="H1848" i="4"/>
  <c r="H1863" i="4"/>
  <c r="H1887" i="4"/>
  <c r="H1962" i="4"/>
  <c r="H1973" i="4"/>
  <c r="H1984" i="4"/>
  <c r="H1995" i="4"/>
  <c r="H2019" i="4"/>
  <c r="H2039" i="4"/>
  <c r="H2050" i="4"/>
  <c r="H2088" i="4"/>
  <c r="H2103" i="4"/>
  <c r="H2120" i="4"/>
  <c r="H2137" i="4"/>
  <c r="H2152" i="4"/>
  <c r="H1691" i="4"/>
  <c r="H1757" i="4"/>
  <c r="H1864" i="4"/>
  <c r="H1888" i="4"/>
  <c r="H1933" i="4"/>
  <c r="H1940" i="4"/>
  <c r="H1947" i="4"/>
  <c r="H1969" i="4"/>
  <c r="H2004" i="4"/>
  <c r="H2015" i="4"/>
  <c r="H2026" i="4"/>
  <c r="H2059" i="4"/>
  <c r="H2092" i="4"/>
  <c r="H2109" i="4"/>
  <c r="H2124" i="4"/>
  <c r="H2141" i="4"/>
  <c r="H2158" i="4"/>
  <c r="H1646" i="4"/>
  <c r="H1781" i="4"/>
  <c r="H1816" i="4"/>
  <c r="H1878" i="4"/>
  <c r="H1897" i="4"/>
  <c r="H1910" i="4"/>
  <c r="H1953" i="4"/>
  <c r="H1967" i="4"/>
  <c r="H2002" i="4"/>
  <c r="H2013" i="4"/>
  <c r="H2024" i="4"/>
  <c r="H2079" i="4"/>
  <c r="H2094" i="4"/>
  <c r="H2111" i="4"/>
  <c r="H2128" i="4"/>
  <c r="H2143" i="4"/>
  <c r="H2160" i="4"/>
  <c r="H1632" i="4"/>
  <c r="H1726" i="4"/>
  <c r="H1751" i="4"/>
  <c r="H1761" i="4"/>
  <c r="H1844" i="4"/>
  <c r="H1859" i="4"/>
  <c r="H1974" i="4"/>
  <c r="H1985" i="4"/>
  <c r="H1996" i="4"/>
  <c r="H2016" i="4"/>
  <c r="H2051" i="4"/>
  <c r="H2062" i="4"/>
  <c r="H2073" i="4"/>
  <c r="H2087" i="4"/>
  <c r="H2104" i="4"/>
  <c r="H2121" i="4"/>
  <c r="H2136" i="4"/>
  <c r="H2153" i="4"/>
  <c r="H1903" i="4"/>
  <c r="H1916" i="4"/>
  <c r="H1938" i="4"/>
  <c r="H1954" i="4"/>
  <c r="H1961" i="4"/>
  <c r="H1983" i="4"/>
  <c r="H1994" i="4"/>
  <c r="H2005" i="4"/>
  <c r="H2027" i="4"/>
  <c r="H2060" i="4"/>
  <c r="H2071" i="4"/>
  <c r="H2089" i="4"/>
  <c r="H1879" i="4"/>
  <c r="H1956" i="4"/>
  <c r="H1987" i="4"/>
  <c r="H2018" i="4"/>
  <c r="H2053" i="4"/>
  <c r="H2075" i="4"/>
  <c r="H2127" i="4"/>
  <c r="H2168" i="4"/>
  <c r="H2186" i="4"/>
  <c r="H2195" i="4"/>
  <c r="H2228" i="4"/>
  <c r="H2230" i="4"/>
  <c r="H2232" i="4"/>
  <c r="H2234" i="4"/>
  <c r="H2236" i="4"/>
  <c r="H2238" i="4"/>
  <c r="H2277" i="4"/>
  <c r="H2279" i="4"/>
  <c r="H2281" i="4"/>
  <c r="H2283" i="4"/>
  <c r="H2285" i="4"/>
  <c r="H2287" i="4"/>
  <c r="H2337" i="4"/>
  <c r="H2354" i="4"/>
  <c r="H2369" i="4"/>
  <c r="H2386" i="4"/>
  <c r="H2403" i="4"/>
  <c r="H2418" i="4"/>
  <c r="H2435" i="4"/>
  <c r="H2452" i="4"/>
  <c r="H2467" i="4"/>
  <c r="H2484" i="4"/>
  <c r="H2497" i="4"/>
  <c r="H2504" i="4"/>
  <c r="H2511" i="4"/>
  <c r="H2518" i="4"/>
  <c r="H2525" i="4"/>
  <c r="H2532" i="4"/>
  <c r="H2539" i="4"/>
  <c r="H2546" i="4"/>
  <c r="H2553" i="4"/>
  <c r="H2560" i="4"/>
  <c r="H2567" i="4"/>
  <c r="H2574" i="4"/>
  <c r="H2581" i="4"/>
  <c r="H2588" i="4"/>
  <c r="H2595" i="4"/>
  <c r="H2602" i="4"/>
  <c r="H2609" i="4"/>
  <c r="H2616" i="4"/>
  <c r="H2623" i="4"/>
  <c r="H2630" i="4"/>
  <c r="H2637" i="4"/>
  <c r="H2644" i="4"/>
  <c r="H2651" i="4"/>
  <c r="H2658" i="4"/>
  <c r="H2665" i="4"/>
  <c r="H2672" i="4"/>
  <c r="H2679" i="4"/>
  <c r="H2686" i="4"/>
  <c r="H2693" i="4"/>
  <c r="H2700" i="4"/>
  <c r="H1715" i="4"/>
  <c r="H1785" i="4"/>
  <c r="H1820" i="4"/>
  <c r="H1890" i="4"/>
  <c r="H1931" i="4"/>
  <c r="H1945" i="4"/>
  <c r="H1992" i="4"/>
  <c r="H2058" i="4"/>
  <c r="H2114" i="4"/>
  <c r="H2134" i="4"/>
  <c r="H2159" i="4"/>
  <c r="H2166" i="4"/>
  <c r="H2339" i="4"/>
  <c r="H2356" i="4"/>
  <c r="H2371" i="4"/>
  <c r="H2388" i="4"/>
  <c r="H2405" i="4"/>
  <c r="H2420" i="4"/>
  <c r="H2437" i="4"/>
  <c r="H2454" i="4"/>
  <c r="H2469" i="4"/>
  <c r="H2486" i="4"/>
  <c r="H1838" i="4"/>
  <c r="H1853" i="4"/>
  <c r="H1899" i="4"/>
  <c r="H1908" i="4"/>
  <c r="H1970" i="4"/>
  <c r="H2001" i="4"/>
  <c r="H2036" i="4"/>
  <c r="H2067" i="4"/>
  <c r="H2144" i="4"/>
  <c r="H2164" i="4"/>
  <c r="H2175" i="4"/>
  <c r="H2193" i="4"/>
  <c r="H2214" i="4"/>
  <c r="H2216" i="4"/>
  <c r="H2218" i="4"/>
  <c r="H2220" i="4"/>
  <c r="H2222" i="4"/>
  <c r="H2224" i="4"/>
  <c r="H2263" i="4"/>
  <c r="H2265" i="4"/>
  <c r="H2267" i="4"/>
  <c r="H2269" i="4"/>
  <c r="H2271" i="4"/>
  <c r="H2273" i="4"/>
  <c r="H2312" i="4"/>
  <c r="H2314" i="4"/>
  <c r="H2316" i="4"/>
  <c r="H2318" i="4"/>
  <c r="H2320" i="4"/>
  <c r="H2322" i="4"/>
  <c r="H2326" i="4"/>
  <c r="H2341" i="4"/>
  <c r="H2358" i="4"/>
  <c r="H2375" i="4"/>
  <c r="H2390" i="4"/>
  <c r="H1582" i="4"/>
  <c r="H1657" i="4"/>
  <c r="H1917" i="4"/>
  <c r="H1952" i="4"/>
  <c r="H1988" i="4"/>
  <c r="H2023" i="4"/>
  <c r="H2045" i="4"/>
  <c r="H2080" i="4"/>
  <c r="H2108" i="4"/>
  <c r="H2151" i="4"/>
  <c r="H2162" i="4"/>
  <c r="H2173" i="4"/>
  <c r="H1789" i="4"/>
  <c r="H1971" i="4"/>
  <c r="H2006" i="4"/>
  <c r="H2037" i="4"/>
  <c r="H2072" i="4"/>
  <c r="H2095" i="4"/>
  <c r="H2115" i="4"/>
  <c r="H2138" i="4"/>
  <c r="H2157" i="4"/>
  <c r="H1591" i="4"/>
  <c r="H1722" i="4"/>
  <c r="H1808" i="4"/>
  <c r="H1872" i="4"/>
  <c r="H1919" i="4"/>
  <c r="H2011" i="4"/>
  <c r="H2033" i="4"/>
  <c r="H2068" i="4"/>
  <c r="H2081" i="4"/>
  <c r="H2102" i="4"/>
  <c r="H2125" i="4"/>
  <c r="H2145" i="4"/>
  <c r="H2169" i="4"/>
  <c r="H2180" i="4"/>
  <c r="H2332" i="4"/>
  <c r="H1893" i="4"/>
  <c r="H1902" i="4"/>
  <c r="H1989" i="4"/>
  <c r="H2020" i="4"/>
  <c r="H2055" i="4"/>
  <c r="H2122" i="4"/>
  <c r="H2132" i="4"/>
  <c r="H2167" i="4"/>
  <c r="H2178" i="4"/>
  <c r="H2189" i="4"/>
  <c r="H2235" i="4"/>
  <c r="H2237" i="4"/>
  <c r="H2239" i="4"/>
  <c r="H2241" i="4"/>
  <c r="H2243" i="4"/>
  <c r="H2245" i="4"/>
  <c r="H1725" i="4"/>
  <c r="H1843" i="4"/>
  <c r="H1884" i="4"/>
  <c r="H1920" i="4"/>
  <c r="H1927" i="4"/>
  <c r="H1948" i="4"/>
  <c r="H1998" i="4"/>
  <c r="H2064" i="4"/>
  <c r="H2085" i="4"/>
  <c r="H1729" i="4"/>
  <c r="H1795" i="4"/>
  <c r="H1935" i="4"/>
  <c r="H1990" i="4"/>
  <c r="H2047" i="4"/>
  <c r="H2093" i="4"/>
  <c r="H2113" i="4"/>
  <c r="H2129" i="4"/>
  <c r="H2183" i="4"/>
  <c r="H2194" i="4"/>
  <c r="H2325" i="4"/>
  <c r="H1936" i="4"/>
  <c r="H2201" i="4"/>
  <c r="H2244" i="4"/>
  <c r="H2262" i="4"/>
  <c r="H2302" i="4"/>
  <c r="H2321" i="4"/>
  <c r="H2327" i="4"/>
  <c r="H2330" i="4"/>
  <c r="H2365" i="4"/>
  <c r="H2370" i="4"/>
  <c r="H2396" i="4"/>
  <c r="H2407" i="4"/>
  <c r="H2431" i="4"/>
  <c r="H2442" i="4"/>
  <c r="H2453" i="4"/>
  <c r="H2473" i="4"/>
  <c r="H2499" i="4"/>
  <c r="H2501" i="4"/>
  <c r="H2503" i="4"/>
  <c r="H2505" i="4"/>
  <c r="H2507" i="4"/>
  <c r="H2509" i="4"/>
  <c r="H2541" i="4"/>
  <c r="H2556" i="4"/>
  <c r="H2573" i="4"/>
  <c r="H2590" i="4"/>
  <c r="H2605" i="4"/>
  <c r="H2622" i="4"/>
  <c r="H2639" i="4"/>
  <c r="H2654" i="4"/>
  <c r="H2671" i="4"/>
  <c r="H2688" i="4"/>
  <c r="H2703" i="4"/>
  <c r="H2710" i="4"/>
  <c r="H2717" i="4"/>
  <c r="H1968" i="4"/>
  <c r="H1981" i="4"/>
  <c r="H2017" i="4"/>
  <c r="H2097" i="4"/>
  <c r="H2106" i="4"/>
  <c r="H2174" i="4"/>
  <c r="H2182" i="4"/>
  <c r="H2190" i="4"/>
  <c r="H2223" i="4"/>
  <c r="H2255" i="4"/>
  <c r="H2333" i="4"/>
  <c r="H2336" i="4"/>
  <c r="H2346" i="4"/>
  <c r="H2351" i="4"/>
  <c r="H2382" i="4"/>
  <c r="H2440" i="4"/>
  <c r="H2451" i="4"/>
  <c r="H2462" i="4"/>
  <c r="H2543" i="4"/>
  <c r="H2558" i="4"/>
  <c r="H2575" i="4"/>
  <c r="H2592" i="4"/>
  <c r="H2607" i="4"/>
  <c r="H2624" i="4"/>
  <c r="H2641" i="4"/>
  <c r="H2656" i="4"/>
  <c r="H2673" i="4"/>
  <c r="H2690" i="4"/>
  <c r="H1610" i="4"/>
  <c r="H2031" i="4"/>
  <c r="H2044" i="4"/>
  <c r="H2100" i="4"/>
  <c r="H2107" i="4"/>
  <c r="H2123" i="4"/>
  <c r="H2179" i="4"/>
  <c r="H2187" i="4"/>
  <c r="H2213" i="4"/>
  <c r="H2252" i="4"/>
  <c r="H2256" i="4"/>
  <c r="H2284" i="4"/>
  <c r="H2306" i="4"/>
  <c r="H2328" i="4"/>
  <c r="H1636" i="4"/>
  <c r="H1833" i="4"/>
  <c r="H1923" i="4"/>
  <c r="H1944" i="4"/>
  <c r="H1960" i="4"/>
  <c r="H2034" i="4"/>
  <c r="H2171" i="4"/>
  <c r="H2199" i="4"/>
  <c r="H2217" i="4"/>
  <c r="H2242" i="4"/>
  <c r="H2260" i="4"/>
  <c r="H2378" i="4"/>
  <c r="H2383" i="4"/>
  <c r="H2410" i="4"/>
  <c r="H2421" i="4"/>
  <c r="H2432" i="4"/>
  <c r="H2487" i="4"/>
  <c r="H2506" i="4"/>
  <c r="H2508" i="4"/>
  <c r="H2117" i="4"/>
  <c r="H2149" i="4"/>
  <c r="H2172" i="4"/>
  <c r="H2196" i="4"/>
  <c r="H2200" i="4"/>
  <c r="H2225" i="4"/>
  <c r="H2257" i="4"/>
  <c r="H2304" i="4"/>
  <c r="H2323" i="4"/>
  <c r="H2357" i="4"/>
  <c r="H2362" i="4"/>
  <c r="H2395" i="4"/>
  <c r="H2406" i="4"/>
  <c r="H2426" i="4"/>
  <c r="H1531" i="4"/>
  <c r="H1735" i="4"/>
  <c r="H2038" i="4"/>
  <c r="H2096" i="4"/>
  <c r="H2110" i="4"/>
  <c r="H2142" i="4"/>
  <c r="H2181" i="4"/>
  <c r="H2211" i="4"/>
  <c r="H2250" i="4"/>
  <c r="H2298" i="4"/>
  <c r="H2329" i="4"/>
  <c r="H2343" i="4"/>
  <c r="H1800" i="4"/>
  <c r="H1930" i="4"/>
  <c r="H2156" i="4"/>
  <c r="H2185" i="4"/>
  <c r="H2204" i="4"/>
  <c r="H2229" i="4"/>
  <c r="H2272" i="4"/>
  <c r="H2301" i="4"/>
  <c r="H2335" i="4"/>
  <c r="H2350" i="4"/>
  <c r="H2355" i="4"/>
  <c r="H2360" i="4"/>
  <c r="H2003" i="4"/>
  <c r="H2215" i="4"/>
  <c r="H2258" i="4"/>
  <c r="H2292" i="4"/>
  <c r="H2295" i="4"/>
  <c r="H2311" i="4"/>
  <c r="H1562" i="4"/>
  <c r="H1675" i="4"/>
  <c r="H1753" i="4"/>
  <c r="H1978" i="4"/>
  <c r="H2065" i="4"/>
  <c r="H2197" i="4"/>
  <c r="H2208" i="4"/>
  <c r="H2251" i="4"/>
  <c r="H2276" i="4"/>
  <c r="H2286" i="4"/>
  <c r="H2305" i="4"/>
  <c r="H2308" i="4"/>
  <c r="H1928" i="4"/>
  <c r="H2146" i="4"/>
  <c r="H2165" i="4"/>
  <c r="H2188" i="4"/>
  <c r="H2270" i="4"/>
  <c r="H2280" i="4"/>
  <c r="H2288" i="4"/>
  <c r="H2297" i="4"/>
  <c r="H2381" i="4"/>
  <c r="H2384" i="4"/>
  <c r="H2391" i="4"/>
  <c r="H2397" i="4"/>
  <c r="H2428" i="4"/>
  <c r="H2445" i="4"/>
  <c r="H2470" i="4"/>
  <c r="H2513" i="4"/>
  <c r="H2576" i="4"/>
  <c r="H2587" i="4"/>
  <c r="H2598" i="4"/>
  <c r="H2633" i="4"/>
  <c r="H2653" i="4"/>
  <c r="H2664" i="4"/>
  <c r="H2675" i="4"/>
  <c r="H2699" i="4"/>
  <c r="H2735" i="4"/>
  <c r="H2750" i="4"/>
  <c r="H2009" i="4"/>
  <c r="H2210" i="4"/>
  <c r="H2363" i="4"/>
  <c r="H2374" i="4"/>
  <c r="H2419" i="4"/>
  <c r="H2425" i="4"/>
  <c r="H2459" i="4"/>
  <c r="H2498" i="4"/>
  <c r="H2554" i="4"/>
  <c r="H2565" i="4"/>
  <c r="H2221" i="4"/>
  <c r="H2231" i="4"/>
  <c r="H2290" i="4"/>
  <c r="H2299" i="4"/>
  <c r="H2307" i="4"/>
  <c r="H2413" i="4"/>
  <c r="H2416" i="4"/>
  <c r="H2434" i="4"/>
  <c r="H2476" i="4"/>
  <c r="H2490" i="4"/>
  <c r="H2530" i="4"/>
  <c r="H1943" i="4"/>
  <c r="H1982" i="4"/>
  <c r="H2048" i="4"/>
  <c r="H2130" i="4"/>
  <c r="H2202" i="4"/>
  <c r="H2367" i="4"/>
  <c r="H2385" i="4"/>
  <c r="H2404" i="4"/>
  <c r="H2448" i="4"/>
  <c r="H2465" i="4"/>
  <c r="H2479" i="4"/>
  <c r="H2493" i="4"/>
  <c r="H2550" i="4"/>
  <c r="H2561" i="4"/>
  <c r="H2572" i="4"/>
  <c r="H2627" i="4"/>
  <c r="H2638" i="4"/>
  <c r="H2649" i="4"/>
  <c r="H2684" i="4"/>
  <c r="H2090" i="4"/>
  <c r="H2192" i="4"/>
  <c r="H2253" i="4"/>
  <c r="H2291" i="4"/>
  <c r="H2342" i="4"/>
  <c r="H2347" i="4"/>
  <c r="H2364" i="4"/>
  <c r="H2368" i="4"/>
  <c r="H2379" i="4"/>
  <c r="H2460" i="4"/>
  <c r="H1905" i="4"/>
  <c r="H2066" i="4"/>
  <c r="H2139" i="4"/>
  <c r="H2206" i="4"/>
  <c r="H1818" i="4"/>
  <c r="H2069" i="4"/>
  <c r="H2227" i="4"/>
  <c r="H2246" i="4"/>
  <c r="H2353" i="4"/>
  <c r="H2427" i="4"/>
  <c r="H2447" i="4"/>
  <c r="H2455" i="4"/>
  <c r="H2472" i="4"/>
  <c r="H2510" i="4"/>
  <c r="H2517" i="4"/>
  <c r="H2522" i="4"/>
  <c r="H2529" i="4"/>
  <c r="H2538" i="4"/>
  <c r="H2549" i="4"/>
  <c r="H2584" i="4"/>
  <c r="H2604" i="4"/>
  <c r="H1835" i="4"/>
  <c r="H2400" i="4"/>
  <c r="H2417" i="4"/>
  <c r="H2481" i="4"/>
  <c r="H2500" i="4"/>
  <c r="H2512" i="4"/>
  <c r="H2516" i="4"/>
  <c r="H2534" i="4"/>
  <c r="H2566" i="4"/>
  <c r="H2586" i="4"/>
  <c r="H2589" i="4"/>
  <c r="H2603" i="4"/>
  <c r="H2629" i="4"/>
  <c r="H2652" i="4"/>
  <c r="H2660" i="4"/>
  <c r="H2670" i="4"/>
  <c r="H2683" i="4"/>
  <c r="H2733" i="4"/>
  <c r="H2763" i="4"/>
  <c r="H2778" i="4"/>
  <c r="H2795" i="4"/>
  <c r="H2812" i="4"/>
  <c r="H2827" i="4"/>
  <c r="H2844" i="4"/>
  <c r="H2729" i="4"/>
  <c r="H2765" i="4"/>
  <c r="H2780" i="4"/>
  <c r="H2782" i="4"/>
  <c r="H2831" i="4"/>
  <c r="H2846" i="4"/>
  <c r="H2855" i="4"/>
  <c r="H2862" i="4"/>
  <c r="H2869" i="4"/>
  <c r="H2293" i="4"/>
  <c r="H2309" i="4"/>
  <c r="H2372" i="4"/>
  <c r="H2438" i="4"/>
  <c r="H2477" i="4"/>
  <c r="H2482" i="4"/>
  <c r="H2527" i="4"/>
  <c r="H2557" i="4"/>
  <c r="H2563" i="4"/>
  <c r="H2569" i="4"/>
  <c r="H2578" i="4"/>
  <c r="H2606" i="4"/>
  <c r="H2619" i="4"/>
  <c r="H2632" i="4"/>
  <c r="H2642" i="4"/>
  <c r="H2678" i="4"/>
  <c r="H2696" i="4"/>
  <c r="H2721" i="4"/>
  <c r="H2723" i="4"/>
  <c r="H2725" i="4"/>
  <c r="H2727" i="4"/>
  <c r="H2731" i="4"/>
  <c r="H2797" i="4"/>
  <c r="H2814" i="4"/>
  <c r="H2829" i="4"/>
  <c r="H1999" i="4"/>
  <c r="H2207" i="4"/>
  <c r="H2259" i="4"/>
  <c r="H2423" i="4"/>
  <c r="H2520" i="4"/>
  <c r="H2531" i="4"/>
  <c r="H2548" i="4"/>
  <c r="H2614" i="4"/>
  <c r="H2645" i="4"/>
  <c r="H2655" i="4"/>
  <c r="H2691" i="4"/>
  <c r="H2701" i="4"/>
  <c r="H2719" i="4"/>
  <c r="H2767" i="4"/>
  <c r="H2784" i="4"/>
  <c r="H2799" i="4"/>
  <c r="H2344" i="4"/>
  <c r="H2402" i="4"/>
  <c r="H2449" i="4"/>
  <c r="H2488" i="4"/>
  <c r="H2535" i="4"/>
  <c r="H2570" i="4"/>
  <c r="H2601" i="4"/>
  <c r="H2617" i="4"/>
  <c r="H2640" i="4"/>
  <c r="H2663" i="4"/>
  <c r="H2393" i="4"/>
  <c r="H2409" i="4"/>
  <c r="H2568" i="4"/>
  <c r="H2577" i="4"/>
  <c r="H2176" i="4"/>
  <c r="H2319" i="4"/>
  <c r="H2441" i="4"/>
  <c r="H2475" i="4"/>
  <c r="H2480" i="4"/>
  <c r="H2526" i="4"/>
  <c r="H2533" i="4"/>
  <c r="H2559" i="4"/>
  <c r="H2562" i="4"/>
  <c r="H2571" i="4"/>
  <c r="H2591" i="4"/>
  <c r="H2594" i="4"/>
  <c r="H2613" i="4"/>
  <c r="H2618" i="4"/>
  <c r="H2659" i="4"/>
  <c r="H2677" i="4"/>
  <c r="H2695" i="4"/>
  <c r="H2707" i="4"/>
  <c r="H2718" i="4"/>
  <c r="H2770" i="4"/>
  <c r="H2785" i="4"/>
  <c r="H1782" i="4"/>
  <c r="H2348" i="4"/>
  <c r="H2376" i="4"/>
  <c r="H2399" i="4"/>
  <c r="H2446" i="4"/>
  <c r="H2540" i="4"/>
  <c r="H2580" i="4"/>
  <c r="H2583" i="4"/>
  <c r="H2608" i="4"/>
  <c r="H2274" i="4"/>
  <c r="H2340" i="4"/>
  <c r="H2349" i="4"/>
  <c r="H2377" i="4"/>
  <c r="H2389" i="4"/>
  <c r="H2456" i="4"/>
  <c r="H2461" i="4"/>
  <c r="H2466" i="4"/>
  <c r="H2495" i="4"/>
  <c r="H2515" i="4"/>
  <c r="H2537" i="4"/>
  <c r="H2547" i="4"/>
  <c r="H2597" i="4"/>
  <c r="H2621" i="4"/>
  <c r="H2155" i="4"/>
  <c r="H2203" i="4"/>
  <c r="H2411" i="4"/>
  <c r="H2491" i="4"/>
  <c r="H2496" i="4"/>
  <c r="H2519" i="4"/>
  <c r="H2523" i="4"/>
  <c r="H2544" i="4"/>
  <c r="H2600" i="4"/>
  <c r="H2611" i="4"/>
  <c r="H2266" i="4"/>
  <c r="H2483" i="4"/>
  <c r="H2756" i="4"/>
  <c r="H2761" i="4"/>
  <c r="H2777" i="4"/>
  <c r="H2790" i="4"/>
  <c r="H2806" i="4"/>
  <c r="H2826" i="4"/>
  <c r="H2837" i="4"/>
  <c r="H2848" i="4"/>
  <c r="H2884" i="4"/>
  <c r="H2901" i="4"/>
  <c r="H2916" i="4"/>
  <c r="H2918" i="4"/>
  <c r="H2933" i="4"/>
  <c r="H2950" i="4"/>
  <c r="H2965" i="4"/>
  <c r="H2967" i="4"/>
  <c r="H2161" i="4"/>
  <c r="H2313" i="4"/>
  <c r="H2398" i="4"/>
  <c r="H2626" i="4"/>
  <c r="H2631" i="4"/>
  <c r="H2682" i="4"/>
  <c r="H2736" i="4"/>
  <c r="H2753" i="4"/>
  <c r="H2804" i="4"/>
  <c r="H2815" i="4"/>
  <c r="H2824" i="4"/>
  <c r="H2835" i="4"/>
  <c r="H2886" i="4"/>
  <c r="H2903" i="4"/>
  <c r="H2920" i="4"/>
  <c r="H2935" i="4"/>
  <c r="H2952" i="4"/>
  <c r="H2969" i="4"/>
  <c r="H2939" i="4"/>
  <c r="H2954" i="4"/>
  <c r="H2971" i="4"/>
  <c r="H2315" i="4"/>
  <c r="H2430" i="4"/>
  <c r="H2704" i="4"/>
  <c r="H2713" i="4"/>
  <c r="H2728" i="4"/>
  <c r="H2022" i="4"/>
  <c r="H2414" i="4"/>
  <c r="H2458" i="4"/>
  <c r="H2582" i="4"/>
  <c r="H2620" i="4"/>
  <c r="H2636" i="4"/>
  <c r="H2648" i="4"/>
  <c r="H2668" i="4"/>
  <c r="H2716" i="4"/>
  <c r="H2722" i="4"/>
  <c r="H2739" i="4"/>
  <c r="H2742" i="4"/>
  <c r="H2764" i="4"/>
  <c r="H2772" i="4"/>
  <c r="H2788" i="4"/>
  <c r="H2802" i="4"/>
  <c r="H2813" i="4"/>
  <c r="H2833" i="4"/>
  <c r="H2888" i="4"/>
  <c r="H2890" i="4"/>
  <c r="H2905" i="4"/>
  <c r="H2922" i="4"/>
  <c r="H2937" i="4"/>
  <c r="H2278" i="4"/>
  <c r="H2444" i="4"/>
  <c r="H2697" i="4"/>
  <c r="H2521" i="4"/>
  <c r="H2676" i="4"/>
  <c r="H2694" i="4"/>
  <c r="H2745" i="4"/>
  <c r="H2748" i="4"/>
  <c r="H2754" i="4"/>
  <c r="H2759" i="4"/>
  <c r="H2809" i="4"/>
  <c r="H2820" i="4"/>
  <c r="H2433" i="4"/>
  <c r="H2474" i="4"/>
  <c r="H2542" i="4"/>
  <c r="H2551" i="4"/>
  <c r="H2599" i="4"/>
  <c r="H2734" i="4"/>
  <c r="H2751" i="4"/>
  <c r="H2762" i="4"/>
  <c r="H2783" i="4"/>
  <c r="H2786" i="4"/>
  <c r="H2793" i="4"/>
  <c r="H2798" i="4"/>
  <c r="H2807" i="4"/>
  <c r="H2818" i="4"/>
  <c r="H2842" i="4"/>
  <c r="H2857" i="4"/>
  <c r="H2859" i="4"/>
  <c r="H2861" i="4"/>
  <c r="H2863" i="4"/>
  <c r="H2865" i="4"/>
  <c r="H2867" i="4"/>
  <c r="H2879" i="4"/>
  <c r="H2896" i="4"/>
  <c r="H2913" i="4"/>
  <c r="H2928" i="4"/>
  <c r="H2945" i="4"/>
  <c r="H2962" i="4"/>
  <c r="H2083" i="4"/>
  <c r="H2615" i="4"/>
  <c r="H2661" i="4"/>
  <c r="H2669" i="4"/>
  <c r="H2687" i="4"/>
  <c r="H2737" i="4"/>
  <c r="H2740" i="4"/>
  <c r="H2248" i="4"/>
  <c r="H2334" i="4"/>
  <c r="H2514" i="4"/>
  <c r="H2545" i="4"/>
  <c r="H2579" i="4"/>
  <c r="H2634" i="4"/>
  <c r="H2650" i="4"/>
  <c r="H2662" i="4"/>
  <c r="H2666" i="4"/>
  <c r="H2681" i="4"/>
  <c r="H2732" i="4"/>
  <c r="H2264" i="4"/>
  <c r="H2709" i="4"/>
  <c r="H2730" i="4"/>
  <c r="H2743" i="4"/>
  <c r="H2757" i="4"/>
  <c r="H2769" i="4"/>
  <c r="H2811" i="4"/>
  <c r="H2821" i="4"/>
  <c r="H2871" i="4"/>
  <c r="H2887" i="4"/>
  <c r="H2908" i="4"/>
  <c r="H2924" i="4"/>
  <c r="H2929" i="4"/>
  <c r="H2932" i="4"/>
  <c r="H2953" i="4"/>
  <c r="H2973" i="4"/>
  <c r="H2724" i="4"/>
  <c r="H2828" i="4"/>
  <c r="H2851" i="4"/>
  <c r="H2868" i="4"/>
  <c r="H2911" i="4"/>
  <c r="H2974" i="4"/>
  <c r="H2936" i="4"/>
  <c r="H2494" i="4"/>
  <c r="H2524" i="4"/>
  <c r="H2564" i="4"/>
  <c r="H2585" i="4"/>
  <c r="H2801" i="4"/>
  <c r="H2845" i="4"/>
  <c r="H2891" i="4"/>
  <c r="H2294" i="4"/>
  <c r="H2643" i="4"/>
  <c r="H2711" i="4"/>
  <c r="H2738" i="4"/>
  <c r="H2805" i="4"/>
  <c r="H2825" i="4"/>
  <c r="H2895" i="4"/>
  <c r="H2898" i="4"/>
  <c r="H2919" i="4"/>
  <c r="H2940" i="4"/>
  <c r="H2956" i="4"/>
  <c r="H2961" i="4"/>
  <c r="H2964" i="4"/>
  <c r="H2927" i="4"/>
  <c r="H2943" i="4"/>
  <c r="H2839" i="4"/>
  <c r="H2951" i="4"/>
  <c r="H2552" i="4"/>
  <c r="H2635" i="4"/>
  <c r="H2779" i="4"/>
  <c r="H2880" i="4"/>
  <c r="H2904" i="4"/>
  <c r="H2925" i="4"/>
  <c r="H2941" i="4"/>
  <c r="H2946" i="4"/>
  <c r="H2646" i="4"/>
  <c r="H2706" i="4"/>
  <c r="H2843" i="4"/>
  <c r="H2852" i="4"/>
  <c r="H2872" i="4"/>
  <c r="H2610" i="4"/>
  <c r="H2907" i="4"/>
  <c r="H2912" i="4"/>
  <c r="H2468" i="4"/>
  <c r="H2680" i="4"/>
  <c r="H2726" i="4"/>
  <c r="H2744" i="4"/>
  <c r="H2749" i="4"/>
  <c r="H2794" i="4"/>
  <c r="H2822" i="4"/>
  <c r="H2832" i="4"/>
  <c r="H2854" i="4"/>
  <c r="H2874" i="4"/>
  <c r="H2877" i="4"/>
  <c r="H2882" i="4"/>
  <c r="H2885" i="4"/>
  <c r="H2906" i="4"/>
  <c r="H2948" i="4"/>
  <c r="H2930" i="4"/>
  <c r="H2625" i="4"/>
  <c r="H2787" i="4"/>
  <c r="H2840" i="4"/>
  <c r="H2883" i="4"/>
  <c r="H2976" i="4"/>
  <c r="H2593" i="4"/>
  <c r="H2714" i="4"/>
  <c r="H2674" i="4"/>
  <c r="H2746" i="4"/>
  <c r="H2803" i="4"/>
  <c r="H2915" i="4"/>
  <c r="H2957" i="4"/>
  <c r="H2300" i="4"/>
  <c r="H2361" i="4"/>
  <c r="H2439" i="4"/>
  <c r="H2502" i="4"/>
  <c r="H2705" i="4"/>
  <c r="H2758" i="4"/>
  <c r="H2774" i="4"/>
  <c r="H2808" i="4"/>
  <c r="H2949" i="4"/>
  <c r="H2412" i="4"/>
  <c r="H2823" i="4"/>
  <c r="H1599" i="4"/>
  <c r="H2528" i="4"/>
  <c r="H2698" i="4"/>
  <c r="H2712" i="4"/>
  <c r="H2720" i="4"/>
  <c r="H2766" i="4"/>
  <c r="H2775" i="4"/>
  <c r="H2791" i="4"/>
  <c r="H2816" i="4"/>
  <c r="H2836" i="4"/>
  <c r="H2849" i="4"/>
  <c r="H2860" i="4"/>
  <c r="H2866" i="4"/>
  <c r="H2893" i="4"/>
  <c r="H2909" i="4"/>
  <c r="H2914" i="4"/>
  <c r="H2917" i="4"/>
  <c r="H2938" i="4"/>
  <c r="H2959" i="4"/>
  <c r="H2209" i="4"/>
  <c r="H2689" i="4"/>
  <c r="H2771" i="4"/>
  <c r="H2819" i="4"/>
  <c r="H2875" i="4"/>
  <c r="H2555" i="4"/>
  <c r="H2628" i="4"/>
  <c r="H2657" i="4"/>
  <c r="H2708" i="4"/>
  <c r="H2755" i="4"/>
  <c r="H2796" i="4"/>
  <c r="H2830" i="4"/>
  <c r="H2858" i="4"/>
  <c r="H2864" i="4"/>
  <c r="H2878" i="4"/>
  <c r="H2894" i="4"/>
  <c r="H2899" i="4"/>
  <c r="H2960" i="4"/>
  <c r="H2972" i="4"/>
  <c r="H2647" i="4"/>
  <c r="H2424" i="4"/>
  <c r="H2536" i="4"/>
  <c r="H2596" i="4"/>
  <c r="H2715" i="4"/>
  <c r="H2800" i="4"/>
  <c r="H2810" i="4"/>
  <c r="H2834" i="4"/>
  <c r="H2850" i="4"/>
  <c r="H2853" i="4"/>
  <c r="H2870" i="4"/>
  <c r="H2889" i="4"/>
  <c r="H2910" i="4"/>
  <c r="H2926" i="4"/>
  <c r="H2931" i="4"/>
  <c r="H2934" i="4"/>
  <c r="H2955" i="4"/>
  <c r="H2968" i="4"/>
  <c r="H2249" i="4"/>
  <c r="H2392" i="4"/>
  <c r="H2489" i="4"/>
  <c r="H2667" i="4"/>
  <c r="H2702" i="4"/>
  <c r="H2747" i="4"/>
  <c r="H2752" i="4"/>
  <c r="H2773" i="4"/>
  <c r="H2781" i="4"/>
  <c r="H2789" i="4"/>
  <c r="H2817" i="4"/>
  <c r="H2838" i="4"/>
  <c r="H2841" i="4"/>
  <c r="H2876" i="4"/>
  <c r="H2881" i="4"/>
  <c r="H2966" i="4"/>
  <c r="H2768" i="4"/>
  <c r="H2942" i="4"/>
  <c r="H2685" i="4"/>
  <c r="H2944" i="4"/>
  <c r="H2692" i="4"/>
  <c r="H2741" i="4"/>
  <c r="H2847" i="4"/>
  <c r="H2970" i="4"/>
  <c r="H2776" i="4"/>
  <c r="H2897" i="4"/>
  <c r="H2921" i="4"/>
  <c r="H2947" i="4"/>
  <c r="H2612" i="4"/>
  <c r="H2873" i="4"/>
  <c r="H2923" i="4"/>
  <c r="H2958" i="4"/>
  <c r="H2900" i="4"/>
  <c r="H2975" i="4"/>
  <c r="H2463" i="4"/>
  <c r="H2856" i="4"/>
  <c r="H2902" i="4"/>
  <c r="H2760" i="4"/>
  <c r="H2963" i="4"/>
  <c r="H2792" i="4"/>
  <c r="H2892" i="4"/>
  <c r="R1273" i="4" l="1"/>
  <c r="R704" i="4"/>
  <c r="R858" i="4"/>
  <c r="R817" i="4"/>
  <c r="R991" i="4"/>
  <c r="R1024" i="4"/>
  <c r="R1459" i="4"/>
  <c r="R1150" i="4"/>
  <c r="R485" i="4"/>
  <c r="R1364" i="4"/>
  <c r="R510" i="4"/>
  <c r="R1265" i="4"/>
  <c r="R731" i="4"/>
  <c r="R1328" i="4"/>
  <c r="R656" i="4"/>
  <c r="R855" i="4"/>
  <c r="R594" i="4"/>
  <c r="R1220" i="4"/>
  <c r="R946" i="4"/>
  <c r="R1260" i="4"/>
  <c r="R1120" i="4"/>
  <c r="R1349" i="4"/>
  <c r="R1407" i="4"/>
  <c r="R1149" i="4"/>
  <c r="R856" i="4"/>
  <c r="R640" i="4"/>
  <c r="R511" i="4"/>
  <c r="R958" i="4"/>
  <c r="R1272" i="4"/>
  <c r="R804" i="4"/>
  <c r="R1256" i="4"/>
  <c r="R742" i="4"/>
  <c r="R769" i="4"/>
  <c r="R1403" i="4"/>
  <c r="R756" i="4"/>
  <c r="R1379" i="4"/>
  <c r="R671" i="4"/>
  <c r="R776" i="4"/>
  <c r="R1033" i="4"/>
  <c r="R1157" i="4"/>
  <c r="R1027" i="4"/>
  <c r="R1284" i="4"/>
  <c r="R527" i="4"/>
  <c r="R701" i="4"/>
  <c r="R934" i="4"/>
  <c r="R834" i="4"/>
  <c r="R1239" i="4"/>
  <c r="R880" i="4"/>
  <c r="R1101" i="4"/>
  <c r="R1196" i="4"/>
  <c r="R588" i="4"/>
  <c r="R1164" i="4"/>
  <c r="R1181" i="4"/>
  <c r="R1240" i="4"/>
  <c r="R674" i="4"/>
  <c r="R1109" i="4"/>
  <c r="R1217" i="4"/>
  <c r="R1210" i="4"/>
  <c r="R1394" i="4"/>
  <c r="R1145" i="4"/>
  <c r="R578" i="4"/>
  <c r="R1417" i="4"/>
  <c r="R548" i="4"/>
  <c r="R1297" i="4"/>
  <c r="R976" i="4"/>
  <c r="R1287" i="4"/>
  <c r="R1243" i="4"/>
  <c r="R1158" i="4"/>
  <c r="R687" i="4"/>
  <c r="R1305" i="4"/>
  <c r="R1008" i="4"/>
  <c r="R650" i="4"/>
  <c r="R1276" i="4"/>
  <c r="R909" i="4"/>
  <c r="R1085" i="4"/>
  <c r="R1325" i="4"/>
  <c r="R714" i="4"/>
  <c r="R796" i="4"/>
  <c r="R509" i="4"/>
  <c r="R1218" i="4"/>
  <c r="R735" i="4"/>
  <c r="R989" i="4"/>
  <c r="R584" i="4"/>
  <c r="R826" i="4"/>
  <c r="R762" i="4"/>
  <c r="R1409" i="4"/>
  <c r="R503" i="4"/>
  <c r="R1064" i="4"/>
  <c r="R922" i="4"/>
  <c r="R842" i="4"/>
  <c r="R1234" i="4"/>
  <c r="R488" i="4"/>
  <c r="R562" i="4"/>
  <c r="R1036" i="4"/>
  <c r="R1226" i="4"/>
  <c r="R966" i="4"/>
  <c r="R1019" i="4"/>
  <c r="R1429" i="4"/>
  <c r="R1343" i="4"/>
  <c r="R1010" i="4"/>
  <c r="R1254" i="4"/>
  <c r="R1367" i="4"/>
  <c r="R1311" i="4"/>
  <c r="R603" i="4"/>
  <c r="R1396" i="4"/>
  <c r="R900" i="4"/>
  <c r="R721" i="4"/>
  <c r="R836" i="4"/>
  <c r="R636" i="4"/>
  <c r="R504" i="4"/>
  <c r="R635" i="4"/>
  <c r="R993" i="4"/>
  <c r="R1336" i="4"/>
  <c r="R1460" i="4"/>
  <c r="R564" i="4"/>
  <c r="R1435" i="4"/>
  <c r="R794" i="4"/>
  <c r="R1215" i="4"/>
  <c r="R1006" i="4"/>
  <c r="R1340" i="4"/>
  <c r="R490" i="4"/>
  <c r="R1118" i="4"/>
  <c r="R1413" i="4"/>
  <c r="R797" i="4"/>
  <c r="R649" i="4"/>
  <c r="R1082" i="4"/>
  <c r="R972" i="4"/>
  <c r="R1326" i="4"/>
  <c r="R1133" i="4"/>
  <c r="R1086" i="4"/>
  <c r="R881" i="4"/>
  <c r="R570" i="4"/>
  <c r="R1267" i="4"/>
  <c r="R1371" i="4"/>
  <c r="R560" i="4"/>
  <c r="R1035" i="4"/>
  <c r="R1419" i="4"/>
  <c r="R1132" i="4"/>
  <c r="R501" i="4"/>
  <c r="R1322" i="4"/>
  <c r="R663" i="4"/>
  <c r="R1279" i="4"/>
  <c r="R903" i="4"/>
  <c r="R1018" i="4"/>
  <c r="R700" i="4"/>
  <c r="R574" i="4"/>
  <c r="R1097" i="4"/>
  <c r="R1069" i="4"/>
  <c r="R1173" i="4"/>
  <c r="R1410" i="4"/>
  <c r="R572" i="4"/>
  <c r="R1112" i="4"/>
  <c r="R1137" i="4"/>
  <c r="R686" i="4"/>
  <c r="R1080" i="4"/>
  <c r="R1071" i="4"/>
  <c r="R1195" i="4"/>
  <c r="R1291" i="4"/>
  <c r="R814" i="4"/>
  <c r="R617" i="4"/>
  <c r="R507" i="4"/>
  <c r="R971" i="4"/>
  <c r="R1355" i="4"/>
  <c r="R822" i="4"/>
  <c r="R645" i="4"/>
  <c r="R1309" i="4"/>
  <c r="R1062" i="4"/>
  <c r="R956" i="4"/>
  <c r="R772" i="4"/>
  <c r="R1270" i="4"/>
  <c r="R720" i="4"/>
  <c r="R540" i="4"/>
  <c r="R759" i="4"/>
  <c r="R1222" i="4"/>
  <c r="R561" i="4"/>
  <c r="R955" i="4"/>
  <c r="R688" i="4"/>
  <c r="R524" i="4"/>
  <c r="R1107" i="4"/>
  <c r="R1280" i="4"/>
  <c r="R849" i="4"/>
  <c r="R483" i="4"/>
  <c r="R1087" i="4"/>
  <c r="R863" i="4"/>
  <c r="R785" i="4"/>
  <c r="R984" i="4"/>
  <c r="R1039" i="4"/>
  <c r="R1075" i="4"/>
  <c r="R1131" i="4"/>
  <c r="R1009" i="4"/>
  <c r="R936" i="4"/>
  <c r="R753" i="4"/>
  <c r="R1246" i="4"/>
  <c r="R1099" i="4"/>
  <c r="R1167" i="4"/>
  <c r="R1139" i="4"/>
  <c r="R979" i="4"/>
  <c r="R1065" i="4"/>
  <c r="R614" i="4"/>
  <c r="R1041" i="4"/>
  <c r="R829" i="4"/>
  <c r="R859" i="4"/>
  <c r="R1293" i="4"/>
  <c r="R899" i="4"/>
  <c r="R1339" i="4"/>
  <c r="R1342" i="4"/>
  <c r="R576" i="4"/>
  <c r="R597" i="4"/>
  <c r="R730" i="4"/>
  <c r="R1447" i="4"/>
  <c r="R929" i="4"/>
  <c r="R837" i="4"/>
  <c r="R1104" i="4"/>
  <c r="R1337" i="4"/>
  <c r="R697" i="4"/>
  <c r="R1370" i="4"/>
  <c r="R1115" i="4"/>
  <c r="R1344" i="4"/>
  <c r="R481" i="4"/>
  <c r="R619" i="4"/>
  <c r="R793" i="4"/>
  <c r="R1026" i="4"/>
  <c r="R981" i="4"/>
  <c r="R673" i="4"/>
  <c r="R1426" i="4"/>
  <c r="R1368" i="4"/>
  <c r="R830" i="4"/>
  <c r="R841" i="4"/>
  <c r="R1448" i="4"/>
  <c r="R607" i="4"/>
  <c r="R1359" i="4"/>
  <c r="R807" i="4"/>
  <c r="R911" i="4"/>
  <c r="R1288" i="4"/>
  <c r="R1242" i="4"/>
  <c r="R1316" i="4"/>
  <c r="R1166" i="4"/>
  <c r="R549" i="4"/>
  <c r="R1317" i="4"/>
  <c r="R1214" i="4"/>
  <c r="R1180" i="4"/>
  <c r="R703" i="4"/>
  <c r="R1077" i="4"/>
  <c r="R566" i="4"/>
  <c r="R1299" i="4"/>
  <c r="R957" i="4"/>
  <c r="R1438" i="4"/>
  <c r="R835" i="4"/>
  <c r="R1341" i="4"/>
  <c r="R987" i="4"/>
  <c r="R1414" i="4"/>
  <c r="R1285" i="4"/>
  <c r="R581" i="4"/>
  <c r="R1392" i="4"/>
  <c r="R595" i="4"/>
  <c r="R819" i="4"/>
  <c r="R827" i="4"/>
  <c r="R1383" i="4"/>
  <c r="R890" i="4"/>
  <c r="R754" i="4"/>
  <c r="R828" i="4"/>
  <c r="R725" i="4"/>
  <c r="R1161" i="4"/>
  <c r="R482" i="4"/>
  <c r="R727" i="4"/>
  <c r="R1302" i="4"/>
  <c r="R930" i="4"/>
  <c r="R895" i="4"/>
  <c r="R1094" i="4"/>
  <c r="R1091" i="4"/>
  <c r="R868" i="4"/>
  <c r="R1070" i="4"/>
  <c r="R602" i="4"/>
  <c r="R1015" i="4"/>
  <c r="R1049" i="4"/>
  <c r="R722" i="4"/>
  <c r="R502" i="4"/>
  <c r="R1408" i="4"/>
  <c r="R622" i="4"/>
  <c r="R1259" i="4"/>
  <c r="R1000" i="4"/>
  <c r="R712" i="4"/>
  <c r="R702" i="4"/>
  <c r="R736" i="4"/>
  <c r="R1290" i="4"/>
  <c r="R1464" i="4"/>
  <c r="R876" i="4"/>
  <c r="R813" i="4"/>
  <c r="R902" i="4"/>
  <c r="R728" i="4"/>
  <c r="R999" i="4"/>
  <c r="R699" i="4"/>
  <c r="R1050" i="4"/>
  <c r="R932" i="4"/>
  <c r="R1241" i="4"/>
  <c r="R1449" i="4"/>
  <c r="R1144" i="4"/>
  <c r="R1005" i="4"/>
  <c r="R848" i="4"/>
  <c r="R1188" i="4"/>
  <c r="R1204" i="4"/>
  <c r="R1318" i="4"/>
  <c r="R1100" i="4"/>
  <c r="R608" i="4"/>
  <c r="R1315" i="4"/>
  <c r="R883" i="4"/>
  <c r="R1389" i="4"/>
  <c r="R1189" i="4"/>
  <c r="R926" i="4"/>
  <c r="R530" i="4"/>
  <c r="R1185" i="4"/>
  <c r="R1253" i="4"/>
  <c r="R1404" i="4"/>
  <c r="R558" i="4"/>
  <c r="R1264" i="4"/>
  <c r="R1380" i="4"/>
  <c r="R1034" i="4"/>
  <c r="R1040" i="4"/>
  <c r="R1203" i="4"/>
  <c r="R901" i="4"/>
  <c r="R995" i="4"/>
  <c r="R833" i="4"/>
  <c r="R522" i="4"/>
  <c r="R1224" i="4"/>
  <c r="R1248" i="4"/>
  <c r="R585" i="4"/>
  <c r="R630" i="4"/>
  <c r="R1286" i="4"/>
  <c r="R1462" i="4"/>
  <c r="R743" i="4"/>
  <c r="R612" i="4"/>
  <c r="R626" i="4"/>
  <c r="R547" i="4"/>
  <c r="R528" i="4"/>
  <c r="R506" i="4"/>
  <c r="R884" i="4"/>
  <c r="R1213" i="4"/>
  <c r="R1452" i="4"/>
  <c r="R1124" i="4"/>
  <c r="R1219" i="4"/>
  <c r="R1350" i="4"/>
  <c r="R1110" i="4"/>
  <c r="R537" i="4"/>
  <c r="R1135" i="4"/>
  <c r="R1235" i="4"/>
  <c r="R609" i="4"/>
  <c r="R1096" i="4"/>
  <c r="R1084" i="4"/>
  <c r="R718" i="4"/>
  <c r="R905" i="4"/>
  <c r="R1351" i="4"/>
  <c r="R637" i="4"/>
  <c r="R1079" i="4"/>
  <c r="R875" i="4"/>
  <c r="R974" i="4"/>
  <c r="R1369" i="4"/>
  <c r="R1292" i="4"/>
  <c r="R1230" i="4"/>
  <c r="R916" i="4"/>
  <c r="R498" i="4"/>
  <c r="R980" i="4"/>
  <c r="R939" i="4"/>
  <c r="R1457" i="4"/>
  <c r="R675" i="4"/>
  <c r="R878" i="4"/>
  <c r="R620" i="4"/>
  <c r="R994" i="4"/>
  <c r="R798" i="4"/>
  <c r="R557" i="4"/>
  <c r="R1401" i="4"/>
  <c r="R988" i="4"/>
  <c r="R882" i="4"/>
  <c r="R823" i="4"/>
  <c r="R539" i="4"/>
  <c r="R729" i="4"/>
  <c r="R1450" i="4"/>
  <c r="R749" i="4"/>
  <c r="R489" i="4"/>
  <c r="R1384" i="4"/>
  <c r="R824" i="4"/>
  <c r="R1152" i="4"/>
  <c r="R811" i="4"/>
  <c r="R1465" i="4"/>
  <c r="R519" i="4"/>
  <c r="R546" i="4"/>
  <c r="R667" i="4"/>
  <c r="R554" i="4"/>
  <c r="R681" i="4"/>
  <c r="R693" i="4"/>
  <c r="R1227" i="4"/>
  <c r="R913" i="4"/>
  <c r="R480" i="4"/>
  <c r="R1390" i="4"/>
  <c r="R587" i="4"/>
  <c r="R831" i="4"/>
  <c r="R1456" i="4"/>
  <c r="R1060" i="4"/>
  <c r="R532" i="4"/>
  <c r="R1346" i="4"/>
  <c r="R937" i="4"/>
  <c r="R1252" i="4"/>
  <c r="R1121" i="4"/>
  <c r="R809" i="4"/>
  <c r="R1030" i="4"/>
  <c r="R694" i="4"/>
  <c r="R738" i="4"/>
  <c r="R925" i="4"/>
  <c r="R838" i="4"/>
  <c r="R893" i="4"/>
  <c r="R1134" i="4"/>
  <c r="R1178" i="4"/>
  <c r="R648" i="4"/>
  <c r="R1331" i="4"/>
  <c r="R1298" i="4"/>
  <c r="R618" i="4"/>
  <c r="R766" i="4"/>
  <c r="R1216" i="4"/>
  <c r="R492" i="4"/>
  <c r="R908" i="4"/>
  <c r="R741" i="4"/>
  <c r="R1314" i="4"/>
  <c r="R1127" i="4"/>
  <c r="R1434" i="4"/>
  <c r="R657" i="4"/>
  <c r="R887" i="4"/>
  <c r="R1282" i="4"/>
  <c r="R1321" i="4"/>
  <c r="R1061" i="4"/>
  <c r="R1310" i="4"/>
  <c r="R1388" i="4"/>
  <c r="R1445" i="4"/>
  <c r="R790" i="4"/>
  <c r="R1174" i="4"/>
  <c r="R1171" i="4"/>
  <c r="R525" i="4"/>
  <c r="R1236" i="4"/>
  <c r="R512" i="4"/>
  <c r="R918" i="4"/>
  <c r="R869" i="4"/>
  <c r="R950" i="4"/>
  <c r="R846" i="4"/>
  <c r="R1176" i="4"/>
  <c r="R616" i="4"/>
  <c r="R536" i="4"/>
  <c r="R1095" i="4"/>
  <c r="R969" i="4"/>
  <c r="R954" i="4"/>
  <c r="R484" i="4"/>
  <c r="R1108" i="4"/>
  <c r="R935" i="4"/>
  <c r="R873" i="4"/>
  <c r="R726" i="4"/>
  <c r="R559" i="4"/>
  <c r="R1455" i="4"/>
  <c r="R778" i="4"/>
  <c r="R1412" i="4"/>
  <c r="R816" i="4"/>
  <c r="R1443" i="4"/>
  <c r="R1122" i="4"/>
  <c r="R788" i="4"/>
  <c r="R757" i="4"/>
  <c r="R611" i="4"/>
  <c r="R582" i="4"/>
  <c r="R1437" i="4"/>
  <c r="R689" i="4"/>
  <c r="R601" i="4"/>
  <c r="R998" i="4"/>
  <c r="R867" i="4"/>
  <c r="R1140" i="4"/>
  <c r="R915" i="4"/>
  <c r="R1202" i="4"/>
  <c r="R496" i="4"/>
  <c r="R1179" i="4"/>
  <c r="R1446" i="4"/>
  <c r="R941" i="4"/>
  <c r="R545" i="4"/>
  <c r="R1119" i="4"/>
  <c r="R783" i="4"/>
  <c r="R1228" i="4"/>
  <c r="R852" i="4"/>
  <c r="R568" i="4"/>
  <c r="R499" i="4"/>
  <c r="R775" i="4"/>
  <c r="R639" i="4"/>
  <c r="R904" i="4"/>
  <c r="R1362" i="4"/>
  <c r="R1395" i="4"/>
  <c r="R1103" i="4"/>
  <c r="R745" i="4"/>
  <c r="R596" i="4"/>
  <c r="R912" i="4"/>
  <c r="R698" i="4"/>
  <c r="R1257" i="4"/>
  <c r="R885" i="4"/>
  <c r="R815" i="4"/>
  <c r="R1184" i="4"/>
  <c r="R1143" i="4"/>
  <c r="R541" i="4"/>
  <c r="R1022" i="4"/>
  <c r="R520" i="4"/>
  <c r="R821" i="4"/>
  <c r="R690" i="4"/>
  <c r="R947" i="4"/>
  <c r="R552" i="4"/>
  <c r="R996" i="4"/>
  <c r="R1466" i="4"/>
  <c r="R641" i="4"/>
  <c r="R713" i="4"/>
  <c r="R670" i="4"/>
  <c r="R1238" i="4"/>
  <c r="R1136" i="4"/>
  <c r="R914" i="4"/>
  <c r="R696" i="4"/>
  <c r="R942" i="4"/>
  <c r="R795" i="4"/>
  <c r="R600" i="4"/>
  <c r="R1088" i="4"/>
  <c r="R1011" i="4"/>
  <c r="R963" i="4"/>
  <c r="R967" i="4"/>
  <c r="R695" i="4"/>
  <c r="R1059" i="4"/>
  <c r="R705" i="4"/>
  <c r="R825" i="4"/>
  <c r="R590" i="4"/>
  <c r="R1206" i="4"/>
  <c r="R871" i="4"/>
  <c r="R615" i="4"/>
  <c r="R1165" i="4"/>
  <c r="R659" i="4"/>
  <c r="R1418" i="4"/>
  <c r="R1012" i="4"/>
  <c r="R1391" i="4"/>
  <c r="R1244" i="4"/>
  <c r="R1247" i="4"/>
  <c r="R1055" i="4"/>
  <c r="R579" i="4"/>
  <c r="R767" i="4"/>
  <c r="R647" i="4"/>
  <c r="R1182" i="4"/>
  <c r="R1397" i="4"/>
  <c r="R1366" i="4"/>
  <c r="R621" i="4"/>
  <c r="R677" i="4"/>
  <c r="R606" i="4"/>
  <c r="R1037" i="4"/>
  <c r="R874" i="4"/>
  <c r="R534" i="4"/>
  <c r="R1348" i="4"/>
  <c r="R1151" i="4"/>
  <c r="R1155" i="4"/>
  <c r="R680" i="4"/>
  <c r="R1232" i="4"/>
  <c r="R1211" i="4"/>
  <c r="R494" i="4"/>
  <c r="R598" i="4"/>
  <c r="R1123" i="4"/>
  <c r="R840" i="4"/>
  <c r="R563" i="4"/>
  <c r="R1430" i="4"/>
  <c r="R1266" i="4"/>
  <c r="R789" i="4"/>
  <c r="R1141" i="4"/>
  <c r="R943" i="4"/>
  <c r="R782" i="4"/>
  <c r="R1148" i="4"/>
  <c r="R708" i="4"/>
  <c r="R1378" i="4"/>
  <c r="R1358" i="4"/>
  <c r="R531" i="4"/>
  <c r="R1020" i="4"/>
  <c r="R567" i="4"/>
  <c r="R850" i="4"/>
  <c r="R864" i="4"/>
  <c r="R948" i="4"/>
  <c r="R1375" i="4"/>
  <c r="R1441" i="4"/>
  <c r="R553" i="4"/>
  <c r="R898" i="4"/>
  <c r="R684" i="4"/>
  <c r="R1052" i="4"/>
  <c r="R514" i="4"/>
  <c r="R1374" i="4"/>
  <c r="R586" i="4"/>
  <c r="R764" i="4"/>
  <c r="R1191" i="4"/>
  <c r="R1160" i="4"/>
  <c r="R1320" i="4"/>
  <c r="R1016" i="4"/>
  <c r="R518" i="4"/>
  <c r="R965" i="4"/>
  <c r="R879" i="4"/>
  <c r="R1255" i="4"/>
  <c r="R1330" i="4"/>
  <c r="R1194" i="4"/>
  <c r="R1301" i="4"/>
  <c r="R593" i="4"/>
  <c r="R1274" i="4"/>
  <c r="R940" i="4"/>
  <c r="R643" i="4"/>
  <c r="R886" i="4"/>
  <c r="R750" i="4"/>
  <c r="R573" i="4"/>
  <c r="R800" i="4"/>
  <c r="R1063" i="4"/>
  <c r="R565" i="4"/>
  <c r="R1289" i="4"/>
  <c r="R949" i="4"/>
  <c r="R770" i="4"/>
  <c r="R1053" i="4"/>
  <c r="R1146" i="4"/>
  <c r="R799" i="4"/>
  <c r="R1444" i="4"/>
  <c r="R683" i="4"/>
  <c r="R1329" i="4"/>
  <c r="R1163" i="4"/>
  <c r="R1093" i="4"/>
  <c r="R1229" i="4"/>
  <c r="R1162" i="4"/>
  <c r="R1251" i="4"/>
  <c r="R526" i="4"/>
  <c r="R1262" i="4"/>
  <c r="R1338" i="4"/>
  <c r="R861" i="4"/>
  <c r="R623" i="4"/>
  <c r="R599" i="4"/>
  <c r="R906" i="4"/>
  <c r="R927" i="4"/>
  <c r="R1004" i="4"/>
  <c r="R1281" i="4"/>
  <c r="R1042" i="4"/>
  <c r="R1225" i="4"/>
  <c r="R589" i="4"/>
  <c r="R733" i="4"/>
  <c r="R774" i="4"/>
  <c r="R938" i="4"/>
  <c r="R962" i="4"/>
  <c r="R860" i="4"/>
  <c r="R1029" i="4"/>
  <c r="R1453" i="4"/>
  <c r="R1402" i="4"/>
  <c r="R1231" i="4"/>
  <c r="R791" i="4"/>
  <c r="R805" i="4"/>
  <c r="R666" i="4"/>
  <c r="R1424" i="4"/>
  <c r="R1442" i="4"/>
  <c r="R773" i="4"/>
  <c r="R1125" i="4"/>
  <c r="R1066" i="4"/>
  <c r="R1031" i="4"/>
  <c r="R1054" i="4"/>
  <c r="R1058" i="4"/>
  <c r="R1172" i="4"/>
  <c r="R845" i="4"/>
  <c r="R844" i="4"/>
  <c r="R1021" i="4"/>
  <c r="R638" i="4"/>
  <c r="R1433" i="4"/>
  <c r="R968" i="4"/>
  <c r="R583" i="4"/>
  <c r="R1046" i="4"/>
  <c r="R592" i="4"/>
  <c r="R1421" i="4"/>
  <c r="R664" i="4"/>
  <c r="R1427" i="4"/>
  <c r="R1398" i="4"/>
  <c r="R1106" i="4"/>
  <c r="R716" i="4"/>
  <c r="R1208" i="4"/>
  <c r="R1199" i="4"/>
  <c r="R1023" i="4"/>
  <c r="R710" i="4"/>
  <c r="R1312" i="4"/>
  <c r="R515" i="4"/>
  <c r="R801" i="4"/>
  <c r="R1078" i="4"/>
  <c r="R575" i="4"/>
  <c r="R1048" i="4"/>
  <c r="R1416" i="4"/>
  <c r="R866" i="4"/>
  <c r="R865" i="4"/>
  <c r="R851" i="4"/>
  <c r="R1454" i="4"/>
  <c r="R964" i="4"/>
  <c r="R707" i="4"/>
  <c r="R610" i="4"/>
  <c r="R516" i="4"/>
  <c r="R1197" i="4"/>
  <c r="R1334" i="4"/>
  <c r="R1076" i="4"/>
  <c r="R806" i="4"/>
  <c r="R479" i="4"/>
  <c r="R1354" i="4"/>
  <c r="R897" i="4"/>
  <c r="R857" i="4"/>
  <c r="R862" i="4"/>
  <c r="R1187" i="4"/>
  <c r="R1032" i="4"/>
  <c r="R1175" i="4"/>
  <c r="R777" i="4"/>
  <c r="R717" i="4"/>
  <c r="R945" i="4"/>
  <c r="R843" i="4"/>
  <c r="R1092" i="4"/>
  <c r="R737" i="4"/>
  <c r="R784" i="4"/>
  <c r="R1303" i="4"/>
  <c r="R1017" i="4"/>
  <c r="R765" i="4"/>
  <c r="R983" i="4"/>
  <c r="R854" i="4"/>
  <c r="R1431" i="4"/>
  <c r="R970" i="4"/>
  <c r="R1212" i="4"/>
  <c r="R1263" i="4"/>
  <c r="R491" i="4"/>
  <c r="R1074" i="4"/>
  <c r="R1237" i="4"/>
  <c r="R628" i="4"/>
  <c r="R634" i="4"/>
  <c r="R1138" i="4"/>
  <c r="R682" i="4"/>
  <c r="R711" i="4"/>
  <c r="R613" i="4"/>
  <c r="R1363" i="4"/>
  <c r="R1090" i="4"/>
  <c r="R1142" i="4"/>
  <c r="R892" i="4"/>
  <c r="R605" i="4"/>
  <c r="R1057" i="4"/>
  <c r="R1377" i="4"/>
  <c r="R1105" i="4"/>
  <c r="R982" i="4"/>
  <c r="R678" i="4"/>
  <c r="R1002" i="4"/>
  <c r="R543" i="4"/>
  <c r="R924" i="4"/>
  <c r="R1463" i="4"/>
  <c r="R1283" i="4"/>
  <c r="R1352" i="4"/>
  <c r="R1432" i="4"/>
  <c r="R665" i="4"/>
  <c r="R870" i="4"/>
  <c r="R1126" i="4"/>
  <c r="R961" i="4"/>
  <c r="R889" i="4"/>
  <c r="R1373" i="4"/>
  <c r="R921" i="4"/>
  <c r="R646" i="4"/>
  <c r="R709" i="4"/>
  <c r="R1411" i="4"/>
  <c r="R1207" i="4"/>
  <c r="R771" i="4"/>
  <c r="R1458" i="4"/>
  <c r="R1014" i="4"/>
  <c r="R1360" i="4"/>
  <c r="R1382" i="4"/>
  <c r="R748" i="4"/>
  <c r="R629" i="4"/>
  <c r="R1007" i="4"/>
  <c r="R1001" i="4"/>
  <c r="R487" i="4"/>
  <c r="R910" i="4"/>
  <c r="R997" i="4"/>
  <c r="R550" i="4"/>
  <c r="R755" i="4"/>
  <c r="R651" i="4"/>
  <c r="R820" i="4"/>
  <c r="R1319" i="4"/>
  <c r="R1327" i="4"/>
  <c r="R1345" i="4"/>
  <c r="R1186" i="4"/>
  <c r="R517" i="4"/>
  <c r="R1128" i="4"/>
  <c r="R569" i="4"/>
  <c r="R1198" i="4"/>
  <c r="R654" i="4"/>
  <c r="R478" i="4"/>
  <c r="R723" i="4"/>
  <c r="R662" i="4"/>
  <c r="R1038" i="4"/>
  <c r="R740" i="4"/>
  <c r="R1098" i="4"/>
  <c r="R495" i="4"/>
  <c r="R1221" i="4"/>
  <c r="R1081" i="4"/>
  <c r="R1045" i="4"/>
  <c r="R523" i="4"/>
  <c r="R919" i="4"/>
  <c r="R739" i="4"/>
  <c r="R1072" i="4"/>
  <c r="R1393" i="4"/>
  <c r="R1347" i="4"/>
  <c r="R542" i="4"/>
  <c r="R752" i="4"/>
  <c r="R1028" i="4"/>
  <c r="R933" i="4"/>
  <c r="R744" i="4"/>
  <c r="R751" i="4"/>
  <c r="R1258" i="4"/>
  <c r="R1335" i="4"/>
  <c r="R1313" i="4"/>
  <c r="R810" i="4"/>
  <c r="R724" i="4"/>
  <c r="R792" i="4"/>
  <c r="R760" i="4"/>
  <c r="R1117" i="4"/>
  <c r="R1400" i="4"/>
  <c r="R1159" i="4"/>
  <c r="R779" i="4"/>
  <c r="R787" i="4"/>
  <c r="R832" i="4"/>
  <c r="R923" i="4"/>
  <c r="R1177" i="4"/>
  <c r="R1428" i="4"/>
  <c r="R672" i="4"/>
  <c r="R627" i="4"/>
  <c r="R1168" i="4"/>
  <c r="R1245" i="4"/>
  <c r="R847" i="4"/>
  <c r="R1044" i="4"/>
  <c r="R653" i="4"/>
  <c r="R535" i="4"/>
  <c r="R1399" i="4"/>
  <c r="R1295" i="4"/>
  <c r="R1268" i="4"/>
  <c r="R486" i="4"/>
  <c r="R1304" i="4"/>
  <c r="R1153" i="4"/>
  <c r="R1130" i="4"/>
  <c r="R508" i="4"/>
  <c r="R1294" i="4"/>
  <c r="R632" i="4"/>
  <c r="R604" i="4"/>
  <c r="R977" i="4"/>
  <c r="R1277" i="4"/>
  <c r="R1205" i="4"/>
  <c r="R1361" i="4"/>
  <c r="R1300" i="4"/>
  <c r="R812" i="4"/>
  <c r="R1249" i="4"/>
  <c r="R1439" i="4"/>
  <c r="R625" i="4"/>
  <c r="R1467" i="4"/>
  <c r="R1068" i="4"/>
  <c r="R1200" i="4"/>
  <c r="R1223" i="4"/>
  <c r="R734" i="4"/>
  <c r="R1271" i="4"/>
  <c r="R715" i="4"/>
  <c r="R917" i="4"/>
  <c r="R1406" i="4"/>
  <c r="R538" i="4"/>
  <c r="R493" i="4"/>
  <c r="R1461" i="4"/>
  <c r="R1324" i="4"/>
  <c r="R1275" i="4"/>
  <c r="R1116" i="4"/>
  <c r="R959" i="4"/>
  <c r="R1376" i="4"/>
  <c r="R818" i="4"/>
  <c r="R907" i="4"/>
  <c r="R591" i="4"/>
  <c r="R1372" i="4"/>
  <c r="R992" i="4"/>
  <c r="R1156" i="4"/>
  <c r="R780" i="4"/>
  <c r="R668" i="4"/>
  <c r="R1147" i="4"/>
  <c r="R1192" i="4"/>
  <c r="R1067" i="4"/>
  <c r="R1056" i="4"/>
  <c r="R1415" i="4"/>
  <c r="R802" i="4"/>
  <c r="R1083" i="4"/>
  <c r="R1043" i="4"/>
  <c r="R808" i="4"/>
  <c r="R1307" i="4"/>
  <c r="R1013" i="4"/>
  <c r="R952" i="4"/>
  <c r="R1440" i="4"/>
  <c r="R953" i="4"/>
  <c r="R1387" i="4"/>
  <c r="R839" i="4"/>
  <c r="R732" i="4"/>
  <c r="R1190" i="4"/>
  <c r="R652" i="4"/>
  <c r="R658" i="4"/>
  <c r="R1353" i="4"/>
  <c r="R580" i="4"/>
  <c r="R633" i="4"/>
  <c r="R973" i="4"/>
  <c r="R577" i="4"/>
  <c r="R505" i="4"/>
  <c r="R1425" i="4"/>
  <c r="R1261" i="4"/>
  <c r="R691" i="4"/>
  <c r="R692" i="4"/>
  <c r="R1154" i="4"/>
  <c r="R544" i="4"/>
  <c r="R747" i="4"/>
  <c r="R533" i="4"/>
  <c r="R975" i="4"/>
  <c r="R1114" i="4"/>
  <c r="R719" i="4"/>
  <c r="R781" i="4"/>
  <c r="R877" i="4"/>
  <c r="R896" i="4"/>
  <c r="R1089" i="4"/>
  <c r="R676" i="4"/>
  <c r="R1296" i="4"/>
  <c r="R853" i="4"/>
  <c r="R624" i="4"/>
  <c r="R571" i="4"/>
  <c r="R1102" i="4"/>
  <c r="R555" i="4"/>
  <c r="R758" i="4"/>
  <c r="R1306" i="4"/>
  <c r="R891" i="4"/>
  <c r="R1129" i="4"/>
  <c r="R1423" i="4"/>
  <c r="R521" i="4"/>
  <c r="R928" i="4"/>
  <c r="R1047" i="4"/>
  <c r="R685" i="4"/>
  <c r="R803" i="4"/>
  <c r="R761" i="4"/>
  <c r="R1278" i="4"/>
  <c r="R920" i="4"/>
  <c r="R679" i="4"/>
  <c r="R986" i="4"/>
  <c r="R1333" i="4"/>
  <c r="R1113" i="4"/>
  <c r="R978" i="4"/>
  <c r="R706" i="4"/>
  <c r="R888" i="4"/>
  <c r="R1356" i="4"/>
  <c r="R1111" i="4"/>
  <c r="R1025" i="4"/>
  <c r="R631" i="4"/>
  <c r="R1308" i="4"/>
  <c r="R660" i="4"/>
  <c r="R746" i="4"/>
  <c r="R894" i="4"/>
  <c r="R655" i="4"/>
  <c r="R931" i="4"/>
  <c r="R786" i="4"/>
  <c r="R556" i="4"/>
  <c r="R1451" i="4"/>
  <c r="R763" i="4"/>
  <c r="R944" i="4"/>
  <c r="R872" i="4"/>
  <c r="R1422" i="4"/>
  <c r="R1169" i="4"/>
  <c r="R990" i="4"/>
  <c r="R1381" i="4"/>
  <c r="R1269" i="4"/>
  <c r="R960" i="4"/>
  <c r="R1323" i="4"/>
  <c r="R1250" i="4"/>
  <c r="R661" i="4"/>
  <c r="R768" i="4"/>
  <c r="R1073" i="4"/>
  <c r="R1357" i="4"/>
  <c r="R497" i="4"/>
  <c r="R513" i="4"/>
  <c r="R951" i="4"/>
  <c r="R642" i="4"/>
  <c r="R1233" i="4"/>
  <c r="R1183" i="4"/>
  <c r="R1405" i="4"/>
  <c r="R551" i="4"/>
  <c r="R644" i="4"/>
  <c r="R669" i="4"/>
  <c r="R985" i="4"/>
  <c r="R1201" i="4"/>
  <c r="R500" i="4"/>
  <c r="R1436" i="4"/>
  <c r="R1386" i="4"/>
  <c r="R1051" i="4"/>
  <c r="R1193" i="4"/>
  <c r="R1003" i="4"/>
  <c r="R1209" i="4"/>
  <c r="R529" i="4"/>
  <c r="R1420" i="4"/>
  <c r="R1332" i="4"/>
  <c r="R1170" i="4"/>
  <c r="R1385" i="4"/>
  <c r="R1365" i="4"/>
  <c r="R2708" i="4"/>
  <c r="R2867" i="4"/>
  <c r="R2618" i="4"/>
  <c r="R2576" i="4"/>
  <c r="R2453" i="4"/>
  <c r="R2532" i="4"/>
  <c r="R2170" i="4"/>
  <c r="R1794" i="4"/>
  <c r="R2021" i="4"/>
  <c r="R2866" i="4"/>
  <c r="R2824" i="4"/>
  <c r="R2417" i="4"/>
  <c r="R2179" i="4"/>
  <c r="R2144" i="4"/>
  <c r="R1962" i="4"/>
  <c r="R2074" i="4"/>
  <c r="R1564" i="4"/>
  <c r="R2843" i="4"/>
  <c r="R2611" i="4"/>
  <c r="R2465" i="4"/>
  <c r="R2174" i="4"/>
  <c r="R2616" i="4"/>
  <c r="R2450" i="4"/>
  <c r="R2131" i="4"/>
  <c r="R1700" i="4"/>
  <c r="R1949" i="4"/>
  <c r="R1489" i="4"/>
  <c r="R2057" i="4"/>
  <c r="R1780" i="4"/>
  <c r="R1763" i="4"/>
  <c r="R1941" i="4"/>
  <c r="R1731" i="4"/>
  <c r="R1624" i="4"/>
  <c r="R1641" i="4"/>
  <c r="R1656" i="4"/>
  <c r="R1658" i="4"/>
  <c r="R1586" i="4"/>
  <c r="R2007" i="4"/>
  <c r="R1706" i="4"/>
  <c r="R1529" i="4"/>
  <c r="R1545" i="4"/>
  <c r="R1547" i="4"/>
  <c r="R1486" i="4"/>
  <c r="R2963" i="4"/>
  <c r="R2776" i="4"/>
  <c r="R2817" i="4"/>
  <c r="R2931" i="4"/>
  <c r="R2647" i="4"/>
  <c r="R2555" i="4"/>
  <c r="R2849" i="4"/>
  <c r="R2808" i="4"/>
  <c r="R2593" i="4"/>
  <c r="R2832" i="4"/>
  <c r="R2706" i="4"/>
  <c r="R2964" i="4"/>
  <c r="R2845" i="4"/>
  <c r="R2953" i="4"/>
  <c r="R2264" i="4"/>
  <c r="R2687" i="4"/>
  <c r="R2861" i="4"/>
  <c r="R2551" i="4"/>
  <c r="R2444" i="4"/>
  <c r="R2739" i="4"/>
  <c r="R2430" i="4"/>
  <c r="R2804" i="4"/>
  <c r="R2916" i="4"/>
  <c r="R2600" i="4"/>
  <c r="R2495" i="4"/>
  <c r="R2399" i="4"/>
  <c r="R2591" i="4"/>
  <c r="R2393" i="4"/>
  <c r="R2719" i="4"/>
  <c r="R2814" i="4"/>
  <c r="R2569" i="4"/>
  <c r="R2831" i="4"/>
  <c r="R2660" i="4"/>
  <c r="R1835" i="4"/>
  <c r="R2246" i="4"/>
  <c r="R2291" i="4"/>
  <c r="R2448" i="4"/>
  <c r="R2413" i="4"/>
  <c r="R2210" i="4"/>
  <c r="R2445" i="4"/>
  <c r="R2308" i="4"/>
  <c r="R2292" i="4"/>
  <c r="R1930" i="4"/>
  <c r="R2426" i="4"/>
  <c r="R2508" i="4"/>
  <c r="R1960" i="4"/>
  <c r="R2107" i="4"/>
  <c r="R2543" i="4"/>
  <c r="R2106" i="4"/>
  <c r="R2590" i="4"/>
  <c r="R2407" i="4"/>
  <c r="R2183" i="4"/>
  <c r="R1920" i="4"/>
  <c r="R2122" i="4"/>
  <c r="R2033" i="4"/>
  <c r="R1971" i="4"/>
  <c r="R2390" i="4"/>
  <c r="R2267" i="4"/>
  <c r="R2036" i="4"/>
  <c r="R2371" i="4"/>
  <c r="R1715" i="4"/>
  <c r="R2609" i="4"/>
  <c r="R2511" i="4"/>
  <c r="R2285" i="4"/>
  <c r="R2127" i="4"/>
  <c r="R1961" i="4"/>
  <c r="R1996" i="4"/>
  <c r="R2079" i="4"/>
  <c r="R2124" i="4"/>
  <c r="R1691" i="4"/>
  <c r="R1863" i="4"/>
  <c r="R2443" i="4"/>
  <c r="R2345" i="4"/>
  <c r="R2247" i="4"/>
  <c r="R2135" i="4"/>
  <c r="R2116" i="4"/>
  <c r="R1765" i="4"/>
  <c r="R1900" i="4"/>
  <c r="R1644" i="4"/>
  <c r="R1851" i="4"/>
  <c r="R1942" i="4"/>
  <c r="R1828" i="4"/>
  <c r="R1963" i="4"/>
  <c r="R1723" i="4"/>
  <c r="R2040" i="4"/>
  <c r="R1797" i="4"/>
  <c r="R1748" i="4"/>
  <c r="R1867" i="4"/>
  <c r="R1663" i="4"/>
  <c r="R1773" i="4"/>
  <c r="R1521" i="4"/>
  <c r="R1680" i="4"/>
  <c r="R1939" i="4"/>
  <c r="R1718" i="4"/>
  <c r="R1926" i="4"/>
  <c r="R1709" i="4"/>
  <c r="R1611" i="4"/>
  <c r="R1626" i="4"/>
  <c r="R1643" i="4"/>
  <c r="R1645" i="4"/>
  <c r="R1579" i="4"/>
  <c r="R2098" i="4"/>
  <c r="R2000" i="4"/>
  <c r="R1693" i="4"/>
  <c r="R1519" i="4"/>
  <c r="R1536" i="4"/>
  <c r="R1512" i="4"/>
  <c r="R1484" i="4"/>
  <c r="R2876" i="4"/>
  <c r="R2743" i="4"/>
  <c r="R2799" i="4"/>
  <c r="R1562" i="4"/>
  <c r="R2072" i="4"/>
  <c r="R2128" i="4"/>
  <c r="R1539" i="4"/>
  <c r="R1698" i="4"/>
  <c r="R2119" i="4"/>
  <c r="R2657" i="4"/>
  <c r="R2734" i="4"/>
  <c r="R2683" i="4"/>
  <c r="R1735" i="4"/>
  <c r="R1657" i="4"/>
  <c r="R1864" i="4"/>
  <c r="R1758" i="4"/>
  <c r="R1533" i="4"/>
  <c r="R2891" i="4"/>
  <c r="R2594" i="4"/>
  <c r="R2470" i="4"/>
  <c r="R2132" i="4"/>
  <c r="R2287" i="4"/>
  <c r="R2254" i="4"/>
  <c r="R1915" i="4"/>
  <c r="R1892" i="4"/>
  <c r="R1980" i="4"/>
  <c r="R2105" i="4"/>
  <c r="R2760" i="4"/>
  <c r="R2970" i="4"/>
  <c r="R2789" i="4"/>
  <c r="R2926" i="4"/>
  <c r="R2972" i="4"/>
  <c r="R2875" i="4"/>
  <c r="R2836" i="4"/>
  <c r="R2774" i="4"/>
  <c r="R2976" i="4"/>
  <c r="R2822" i="4"/>
  <c r="R2646" i="4"/>
  <c r="R2961" i="4"/>
  <c r="R2801" i="4"/>
  <c r="R2932" i="4"/>
  <c r="R2732" i="4"/>
  <c r="R2669" i="4"/>
  <c r="R2859" i="4"/>
  <c r="R2542" i="4"/>
  <c r="R2278" i="4"/>
  <c r="R2722" i="4"/>
  <c r="R2315" i="4"/>
  <c r="R2753" i="4"/>
  <c r="R2901" i="4"/>
  <c r="R2544" i="4"/>
  <c r="R2466" i="4"/>
  <c r="R2376" i="4"/>
  <c r="R2571" i="4"/>
  <c r="R2663" i="4"/>
  <c r="R2701" i="4"/>
  <c r="R2797" i="4"/>
  <c r="R2563" i="4"/>
  <c r="R2782" i="4"/>
  <c r="R2652" i="4"/>
  <c r="R2604" i="4"/>
  <c r="R2227" i="4"/>
  <c r="R2253" i="4"/>
  <c r="R2404" i="4"/>
  <c r="R2307" i="4"/>
  <c r="R2009" i="4"/>
  <c r="R2428" i="4"/>
  <c r="R2305" i="4"/>
  <c r="R2258" i="4"/>
  <c r="R1800" i="4"/>
  <c r="R2406" i="4"/>
  <c r="R2506" i="4"/>
  <c r="R1944" i="4"/>
  <c r="R2100" i="4"/>
  <c r="R2462" i="4"/>
  <c r="R2097" i="4"/>
  <c r="R2573" i="4"/>
  <c r="R2396" i="4"/>
  <c r="R2129" i="4"/>
  <c r="R1884" i="4"/>
  <c r="R2055" i="4"/>
  <c r="R2011" i="4"/>
  <c r="R1789" i="4"/>
  <c r="R2375" i="4"/>
  <c r="R2265" i="4"/>
  <c r="R2001" i="4"/>
  <c r="R2356" i="4"/>
  <c r="R2700" i="4"/>
  <c r="R2602" i="4"/>
  <c r="R2504" i="4"/>
  <c r="R2283" i="4"/>
  <c r="R2075" i="4"/>
  <c r="R1954" i="4"/>
  <c r="R1985" i="4"/>
  <c r="R2024" i="4"/>
  <c r="R2109" i="4"/>
  <c r="R2152" i="4"/>
  <c r="R1848" i="4"/>
  <c r="R2436" i="4"/>
  <c r="R2338" i="4"/>
  <c r="R2240" i="4"/>
  <c r="R2118" i="4"/>
  <c r="R2099" i="4"/>
  <c r="R1918" i="4"/>
  <c r="R1895" i="4"/>
  <c r="R1573" i="4"/>
  <c r="R1836" i="4"/>
  <c r="R1937" i="4"/>
  <c r="R1750" i="4"/>
  <c r="R1934" i="4"/>
  <c r="R1708" i="4"/>
  <c r="R2025" i="4"/>
  <c r="R1702" i="4"/>
  <c r="R1743" i="4"/>
  <c r="R1852" i="4"/>
  <c r="R1653" i="4"/>
  <c r="R1766" i="4"/>
  <c r="R1862" i="4"/>
  <c r="R1674" i="4"/>
  <c r="R1924" i="4"/>
  <c r="R1703" i="4"/>
  <c r="R1913" i="4"/>
  <c r="R1694" i="4"/>
  <c r="R1596" i="4"/>
  <c r="R1613" i="4"/>
  <c r="R1628" i="4"/>
  <c r="R1630" i="4"/>
  <c r="R1569" i="4"/>
  <c r="R2091" i="4"/>
  <c r="R1993" i="4"/>
  <c r="R1678" i="4"/>
  <c r="R1509" i="4"/>
  <c r="R1530" i="4"/>
  <c r="R1510" i="4"/>
  <c r="R1482" i="4"/>
  <c r="R2746" i="4"/>
  <c r="R2643" i="4"/>
  <c r="R2772" i="4"/>
  <c r="R2547" i="4"/>
  <c r="R2207" i="4"/>
  <c r="R2493" i="4"/>
  <c r="R2165" i="4"/>
  <c r="R2592" i="4"/>
  <c r="R2102" i="4"/>
  <c r="R2630" i="4"/>
  <c r="R2062" i="4"/>
  <c r="R2366" i="4"/>
  <c r="R1501" i="4"/>
  <c r="R1550" i="4"/>
  <c r="R1621" i="4"/>
  <c r="R1483" i="4"/>
  <c r="R1652" i="4"/>
  <c r="R1490" i="4"/>
  <c r="R2921" i="4"/>
  <c r="R2874" i="4"/>
  <c r="R2724" i="4"/>
  <c r="R2521" i="4"/>
  <c r="R2266" i="4"/>
  <c r="R2784" i="4"/>
  <c r="R2347" i="4"/>
  <c r="R2311" i="4"/>
  <c r="R2575" i="4"/>
  <c r="R2081" i="4"/>
  <c r="R1820" i="4"/>
  <c r="R2051" i="4"/>
  <c r="R2163" i="4"/>
  <c r="R1517" i="4"/>
  <c r="R1695" i="4"/>
  <c r="R1955" i="4"/>
  <c r="R1639" i="4"/>
  <c r="R1488" i="4"/>
  <c r="R2860" i="4"/>
  <c r="R2927" i="4"/>
  <c r="R2742" i="4"/>
  <c r="R2515" i="4"/>
  <c r="R2846" i="4"/>
  <c r="R2342" i="4"/>
  <c r="R2156" i="4"/>
  <c r="R2123" i="4"/>
  <c r="R2194" i="4"/>
  <c r="R2067" i="4"/>
  <c r="R2518" i="4"/>
  <c r="R1887" i="4"/>
  <c r="R2150" i="4"/>
  <c r="R1561" i="4"/>
  <c r="R2819" i="4"/>
  <c r="R2883" i="4"/>
  <c r="R2661" i="4"/>
  <c r="R2937" i="4"/>
  <c r="R2461" i="4"/>
  <c r="R2557" i="4"/>
  <c r="R2192" i="4"/>
  <c r="R2286" i="4"/>
  <c r="R2487" i="4"/>
  <c r="R2556" i="4"/>
  <c r="R2020" i="4"/>
  <c r="R2358" i="4"/>
  <c r="R2339" i="4"/>
  <c r="R2497" i="4"/>
  <c r="R1938" i="4"/>
  <c r="R2092" i="4"/>
  <c r="R1823" i="4"/>
  <c r="R2082" i="4"/>
  <c r="R1787" i="4"/>
  <c r="R1929" i="4"/>
  <c r="R1633" i="4"/>
  <c r="R1839" i="4"/>
  <c r="R1759" i="4"/>
  <c r="R1642" i="4"/>
  <c r="R1688" i="4"/>
  <c r="R1685" i="4"/>
  <c r="R1598" i="4"/>
  <c r="R1617" i="4"/>
  <c r="R2084" i="4"/>
  <c r="R1665" i="4"/>
  <c r="R1480" i="4"/>
  <c r="R2856" i="4"/>
  <c r="R2741" i="4"/>
  <c r="R2773" i="4"/>
  <c r="R2889" i="4"/>
  <c r="R2899" i="4"/>
  <c r="R2771" i="4"/>
  <c r="R2791" i="4"/>
  <c r="R2705" i="4"/>
  <c r="R2840" i="4"/>
  <c r="R2749" i="4"/>
  <c r="R2941" i="4"/>
  <c r="R2940" i="4"/>
  <c r="R2564" i="4"/>
  <c r="R2924" i="4"/>
  <c r="R2666" i="4"/>
  <c r="R2615" i="4"/>
  <c r="R2842" i="4"/>
  <c r="R2433" i="4"/>
  <c r="R2922" i="4"/>
  <c r="R2668" i="4"/>
  <c r="R2954" i="4"/>
  <c r="R2682" i="4"/>
  <c r="R2848" i="4"/>
  <c r="R2519" i="4"/>
  <c r="R2456" i="4"/>
  <c r="R1782" i="4"/>
  <c r="R2559" i="4"/>
  <c r="R2617" i="4"/>
  <c r="R2655" i="4"/>
  <c r="R2727" i="4"/>
  <c r="R2527" i="4"/>
  <c r="R2765" i="4"/>
  <c r="R2603" i="4"/>
  <c r="R2549" i="4"/>
  <c r="R1818" i="4"/>
  <c r="R2090" i="4"/>
  <c r="R2367" i="4"/>
  <c r="R2290" i="4"/>
  <c r="R2735" i="4"/>
  <c r="R2391" i="4"/>
  <c r="R2276" i="4"/>
  <c r="R2003" i="4"/>
  <c r="R2329" i="4"/>
  <c r="R2362" i="4"/>
  <c r="R2432" i="4"/>
  <c r="R1833" i="4"/>
  <c r="R2031" i="4"/>
  <c r="R2440" i="4"/>
  <c r="R1981" i="4"/>
  <c r="R2541" i="4"/>
  <c r="R2365" i="4"/>
  <c r="R2093" i="4"/>
  <c r="R1725" i="4"/>
  <c r="R1989" i="4"/>
  <c r="R1872" i="4"/>
  <c r="R2162" i="4"/>
  <c r="R2341" i="4"/>
  <c r="R2224" i="4"/>
  <c r="R1908" i="4"/>
  <c r="R2166" i="4"/>
  <c r="R2686" i="4"/>
  <c r="R2588" i="4"/>
  <c r="R2484" i="4"/>
  <c r="R2279" i="4"/>
  <c r="R2018" i="4"/>
  <c r="R1916" i="4"/>
  <c r="R1859" i="4"/>
  <c r="R2002" i="4"/>
  <c r="R2059" i="4"/>
  <c r="R2120" i="4"/>
  <c r="R1815" i="4"/>
  <c r="R2422" i="4"/>
  <c r="R2324" i="4"/>
  <c r="R2226" i="4"/>
  <c r="R2086" i="4"/>
  <c r="R2076" i="4"/>
  <c r="R1845" i="4"/>
  <c r="R1871" i="4"/>
  <c r="R1877" i="4"/>
  <c r="R1775" i="4"/>
  <c r="R1889" i="4"/>
  <c r="R1647" i="4"/>
  <c r="R1914" i="4"/>
  <c r="R1778" i="4"/>
  <c r="R1991" i="4"/>
  <c r="R1619" i="4"/>
  <c r="R1728" i="4"/>
  <c r="R1824" i="4"/>
  <c r="R1606" i="4"/>
  <c r="R1742" i="4"/>
  <c r="R1834" i="4"/>
  <c r="R1625" i="4"/>
  <c r="R1896" i="4"/>
  <c r="R1679" i="4"/>
  <c r="R1885" i="4"/>
  <c r="R1670" i="4"/>
  <c r="R1549" i="4"/>
  <c r="R1585" i="4"/>
  <c r="R1600" i="4"/>
  <c r="R1602" i="4"/>
  <c r="R1534" i="4"/>
  <c r="R2077" i="4"/>
  <c r="R1979" i="4"/>
  <c r="R1650" i="4"/>
  <c r="R1557" i="4"/>
  <c r="R1518" i="4"/>
  <c r="R1506" i="4"/>
  <c r="R1478" i="4"/>
  <c r="R2839" i="4"/>
  <c r="R2483" i="4"/>
  <c r="R2364" i="4"/>
  <c r="R2190" i="4"/>
  <c r="R1890" i="4"/>
  <c r="R2464" i="4"/>
  <c r="R2012" i="4"/>
  <c r="R1684" i="4"/>
  <c r="R2955" i="4"/>
  <c r="R2740" i="4"/>
  <c r="R2568" i="4"/>
  <c r="R2513" i="4"/>
  <c r="R2442" i="4"/>
  <c r="R2525" i="4"/>
  <c r="R2261" i="4"/>
  <c r="R1997" i="4"/>
  <c r="R1588" i="4"/>
  <c r="R1721" i="4"/>
  <c r="R2934" i="4"/>
  <c r="R2973" i="4"/>
  <c r="R2918" i="4"/>
  <c r="R2353" i="4"/>
  <c r="R2558" i="4"/>
  <c r="R2388" i="4"/>
  <c r="R1754" i="4"/>
  <c r="R2847" i="4"/>
  <c r="R2474" i="4"/>
  <c r="R2348" i="4"/>
  <c r="R2629" i="4"/>
  <c r="R2385" i="4"/>
  <c r="R2343" i="4"/>
  <c r="R2370" i="4"/>
  <c r="R2173" i="4"/>
  <c r="R1970" i="4"/>
  <c r="R2595" i="4"/>
  <c r="R1974" i="4"/>
  <c r="R2429" i="4"/>
  <c r="R1922" i="4"/>
  <c r="R1524" i="4"/>
  <c r="R2752" i="4"/>
  <c r="R2894" i="4"/>
  <c r="R2502" i="4"/>
  <c r="R2744" i="4"/>
  <c r="R2919" i="4"/>
  <c r="R2908" i="4"/>
  <c r="R2662" i="4"/>
  <c r="R2083" i="4"/>
  <c r="R2818" i="4"/>
  <c r="R2820" i="4"/>
  <c r="R2905" i="4"/>
  <c r="R2648" i="4"/>
  <c r="R2939" i="4"/>
  <c r="R2631" i="4"/>
  <c r="R2837" i="4"/>
  <c r="R2496" i="4"/>
  <c r="R2389" i="4"/>
  <c r="R2785" i="4"/>
  <c r="R2533" i="4"/>
  <c r="R2601" i="4"/>
  <c r="R2645" i="4"/>
  <c r="R2725" i="4"/>
  <c r="R2482" i="4"/>
  <c r="R2729" i="4"/>
  <c r="R2589" i="4"/>
  <c r="R2538" i="4"/>
  <c r="R2206" i="4"/>
  <c r="R2684" i="4"/>
  <c r="R2202" i="4"/>
  <c r="R2231" i="4"/>
  <c r="R2699" i="4"/>
  <c r="R2384" i="4"/>
  <c r="R2251" i="4"/>
  <c r="R2360" i="4"/>
  <c r="R2298" i="4"/>
  <c r="R2357" i="4"/>
  <c r="R2421" i="4"/>
  <c r="R1636" i="4"/>
  <c r="R1610" i="4"/>
  <c r="R2382" i="4"/>
  <c r="R1968" i="4"/>
  <c r="R2509" i="4"/>
  <c r="R2330" i="4"/>
  <c r="R2047" i="4"/>
  <c r="R2245" i="4"/>
  <c r="R1902" i="4"/>
  <c r="R1808" i="4"/>
  <c r="R2151" i="4"/>
  <c r="R2326" i="4"/>
  <c r="R2222" i="4"/>
  <c r="R1899" i="4"/>
  <c r="R2159" i="4"/>
  <c r="R2679" i="4"/>
  <c r="R2581" i="4"/>
  <c r="R2467" i="4"/>
  <c r="R2277" i="4"/>
  <c r="R1987" i="4"/>
  <c r="R1903" i="4"/>
  <c r="R1844" i="4"/>
  <c r="R1967" i="4"/>
  <c r="R2026" i="4"/>
  <c r="R2103" i="4"/>
  <c r="R1744" i="4"/>
  <c r="R2415" i="4"/>
  <c r="R2317" i="4"/>
  <c r="R2219" i="4"/>
  <c r="R2052" i="4"/>
  <c r="R2054" i="4"/>
  <c r="R1841" i="4"/>
  <c r="R1856" i="4"/>
  <c r="R1874" i="4"/>
  <c r="R1771" i="4"/>
  <c r="R1866" i="4"/>
  <c r="R1614" i="4"/>
  <c r="R1909" i="4"/>
  <c r="R1774" i="4"/>
  <c r="R1976" i="4"/>
  <c r="R1577" i="4"/>
  <c r="R1705" i="4"/>
  <c r="R1811" i="4"/>
  <c r="R1603" i="4"/>
  <c r="R1737" i="4"/>
  <c r="R1821" i="4"/>
  <c r="R1592" i="4"/>
  <c r="R1883" i="4"/>
  <c r="R1664" i="4"/>
  <c r="R1870" i="4"/>
  <c r="R1667" i="4"/>
  <c r="R1537" i="4"/>
  <c r="R1541" i="4"/>
  <c r="R1587" i="4"/>
  <c r="R1589" i="4"/>
  <c r="R1525" i="4"/>
  <c r="R2070" i="4"/>
  <c r="R1972" i="4"/>
  <c r="R1637" i="4"/>
  <c r="R1546" i="4"/>
  <c r="R1497" i="4"/>
  <c r="R1504" i="4"/>
  <c r="R1476" i="4"/>
  <c r="R2947" i="4"/>
  <c r="R2877" i="4"/>
  <c r="R2828" i="4"/>
  <c r="R2728" i="4"/>
  <c r="R2580" i="4"/>
  <c r="R2619" i="4"/>
  <c r="R2476" i="4"/>
  <c r="R2038" i="4"/>
  <c r="R2639" i="4"/>
  <c r="R1998" i="4"/>
  <c r="R2420" i="4"/>
  <c r="R2354" i="4"/>
  <c r="R2268" i="4"/>
  <c r="R1912" i="4"/>
  <c r="R1881" i="4"/>
  <c r="R1784" i="4"/>
  <c r="R1779" i="4"/>
  <c r="R1669" i="4"/>
  <c r="R1477" i="4"/>
  <c r="R2841" i="4"/>
  <c r="R2412" i="4"/>
  <c r="R2730" i="4"/>
  <c r="R2713" i="4"/>
  <c r="R2537" i="4"/>
  <c r="R2855" i="4"/>
  <c r="R2479" i="4"/>
  <c r="R2185" i="4"/>
  <c r="R2182" i="4"/>
  <c r="R2167" i="4"/>
  <c r="R2405" i="4"/>
  <c r="R2111" i="4"/>
  <c r="R2359" i="4"/>
  <c r="R1907" i="4"/>
  <c r="R1542" i="4"/>
  <c r="R1770" i="4"/>
  <c r="R1756" i="4"/>
  <c r="R1654" i="4"/>
  <c r="R1552" i="4"/>
  <c r="R2792" i="4"/>
  <c r="R2628" i="4"/>
  <c r="R2854" i="4"/>
  <c r="R2599" i="4"/>
  <c r="R2815" i="4"/>
  <c r="R2767" i="4"/>
  <c r="R2400" i="4"/>
  <c r="R2363" i="4"/>
  <c r="R2117" i="4"/>
  <c r="R2605" i="4"/>
  <c r="R2006" i="4"/>
  <c r="R1785" i="4"/>
  <c r="R2094" i="4"/>
  <c r="R2352" i="4"/>
  <c r="R1876" i="4"/>
  <c r="R1689" i="4"/>
  <c r="R2910" i="4"/>
  <c r="R2758" i="4"/>
  <c r="R2929" i="4"/>
  <c r="R2857" i="4"/>
  <c r="R2523" i="4"/>
  <c r="R2640" i="4"/>
  <c r="R2069" i="4"/>
  <c r="R2750" i="4"/>
  <c r="R2215" i="4"/>
  <c r="R2451" i="4"/>
  <c r="R1843" i="4"/>
  <c r="R1919" i="4"/>
  <c r="R2263" i="4"/>
  <c r="R2693" i="4"/>
  <c r="R2281" i="4"/>
  <c r="R2053" i="4"/>
  <c r="R2013" i="4"/>
  <c r="R2137" i="4"/>
  <c r="R2331" i="4"/>
  <c r="R1882" i="4"/>
  <c r="R1741" i="4"/>
  <c r="R2008" i="4"/>
  <c r="R1738" i="4"/>
  <c r="R1620" i="4"/>
  <c r="R1849" i="4"/>
  <c r="R1911" i="4"/>
  <c r="R1898" i="4"/>
  <c r="R1583" i="4"/>
  <c r="R1615" i="4"/>
  <c r="R1558" i="4"/>
  <c r="R1986" i="4"/>
  <c r="R1495" i="4"/>
  <c r="R1508" i="4"/>
  <c r="R2463" i="4"/>
  <c r="R2692" i="4"/>
  <c r="R2870" i="4"/>
  <c r="R2689" i="4"/>
  <c r="R2775" i="4"/>
  <c r="R2787" i="4"/>
  <c r="R2925" i="4"/>
  <c r="R2524" i="4"/>
  <c r="R2975" i="4"/>
  <c r="R2944" i="4"/>
  <c r="R2747" i="4"/>
  <c r="R2853" i="4"/>
  <c r="R2878" i="4"/>
  <c r="R2209" i="4"/>
  <c r="R2766" i="4"/>
  <c r="R2439" i="4"/>
  <c r="R2625" i="4"/>
  <c r="R2726" i="4"/>
  <c r="R2904" i="4"/>
  <c r="R2898" i="4"/>
  <c r="R2494" i="4"/>
  <c r="R2887" i="4"/>
  <c r="R2650" i="4"/>
  <c r="R2962" i="4"/>
  <c r="R2807" i="4"/>
  <c r="R2809" i="4"/>
  <c r="R2890" i="4"/>
  <c r="R2636" i="4"/>
  <c r="R2969" i="4"/>
  <c r="R2626" i="4"/>
  <c r="R2826" i="4"/>
  <c r="R2491" i="4"/>
  <c r="R2377" i="4"/>
  <c r="R2770" i="4"/>
  <c r="R2526" i="4"/>
  <c r="R2570" i="4"/>
  <c r="R2614" i="4"/>
  <c r="R2723" i="4"/>
  <c r="R2477" i="4"/>
  <c r="R2844" i="4"/>
  <c r="R2586" i="4"/>
  <c r="R2529" i="4"/>
  <c r="R2139" i="4"/>
  <c r="R2649" i="4"/>
  <c r="R2130" i="4"/>
  <c r="R2221" i="4"/>
  <c r="R2675" i="4"/>
  <c r="R2381" i="4"/>
  <c r="R2208" i="4"/>
  <c r="R2355" i="4"/>
  <c r="R2250" i="4"/>
  <c r="R2323" i="4"/>
  <c r="R2410" i="4"/>
  <c r="R2328" i="4"/>
  <c r="R2690" i="4"/>
  <c r="R2351" i="4"/>
  <c r="R2717" i="4"/>
  <c r="R2507" i="4"/>
  <c r="R2327" i="4"/>
  <c r="R1990" i="4"/>
  <c r="R2243" i="4"/>
  <c r="R1893" i="4"/>
  <c r="R1722" i="4"/>
  <c r="R2108" i="4"/>
  <c r="R2322" i="4"/>
  <c r="R2220" i="4"/>
  <c r="R1853" i="4"/>
  <c r="R2134" i="4"/>
  <c r="R2672" i="4"/>
  <c r="R2574" i="4"/>
  <c r="R2452" i="4"/>
  <c r="R2238" i="4"/>
  <c r="R1956" i="4"/>
  <c r="R2153" i="4"/>
  <c r="R1761" i="4"/>
  <c r="R1953" i="4"/>
  <c r="R2015" i="4"/>
  <c r="R2088" i="4"/>
  <c r="R1720" i="4"/>
  <c r="R2408" i="4"/>
  <c r="R2310" i="4"/>
  <c r="R2212" i="4"/>
  <c r="R2041" i="4"/>
  <c r="R2043" i="4"/>
  <c r="R1830" i="4"/>
  <c r="R1807" i="4"/>
  <c r="R1825" i="4"/>
  <c r="R1767" i="4"/>
  <c r="R1817" i="4"/>
  <c r="R1566" i="4"/>
  <c r="R1894" i="4"/>
  <c r="R1745" i="4"/>
  <c r="R1959" i="4"/>
  <c r="R1563" i="4"/>
  <c r="R1690" i="4"/>
  <c r="R1796" i="4"/>
  <c r="R1515" i="4"/>
  <c r="R1719" i="4"/>
  <c r="R1806" i="4"/>
  <c r="R1581" i="4"/>
  <c r="R1868" i="4"/>
  <c r="R1651" i="4"/>
  <c r="R1857" i="4"/>
  <c r="R1661" i="4"/>
  <c r="R1528" i="4"/>
  <c r="R1514" i="4"/>
  <c r="R1560" i="4"/>
  <c r="R1580" i="4"/>
  <c r="R1505" i="4"/>
  <c r="R2063" i="4"/>
  <c r="R1965" i="4"/>
  <c r="R1622" i="4"/>
  <c r="R1491" i="4"/>
  <c r="R1493" i="4"/>
  <c r="R1502" i="4"/>
  <c r="R1474" i="4"/>
  <c r="R2823" i="4"/>
  <c r="R2835" i="4"/>
  <c r="R2447" i="4"/>
  <c r="R2187" i="4"/>
  <c r="R2164" i="4"/>
  <c r="R1888" i="4"/>
  <c r="R1608" i="4"/>
  <c r="R1804" i="4"/>
  <c r="R1686" i="4"/>
  <c r="R2892" i="4"/>
  <c r="R2294" i="4"/>
  <c r="R2540" i="4"/>
  <c r="R2374" i="4"/>
  <c r="R1948" i="4"/>
  <c r="R2186" i="4"/>
  <c r="R2148" i="4"/>
  <c r="R1861" i="4"/>
  <c r="R2014" i="4"/>
  <c r="R2949" i="4"/>
  <c r="R2697" i="4"/>
  <c r="R2578" i="4"/>
  <c r="R2295" i="4"/>
  <c r="R1927" i="4"/>
  <c r="R1983" i="4"/>
  <c r="R1481" i="4"/>
  <c r="R2816" i="4"/>
  <c r="R2681" i="4"/>
  <c r="R2562" i="4"/>
  <c r="R2395" i="4"/>
  <c r="R1627" i="4"/>
  <c r="R2900" i="4"/>
  <c r="R2685" i="4"/>
  <c r="R2702" i="4"/>
  <c r="R2850" i="4"/>
  <c r="R2864" i="4"/>
  <c r="R2959" i="4"/>
  <c r="R2720" i="4"/>
  <c r="R2361" i="4"/>
  <c r="R2930" i="4"/>
  <c r="R2680" i="4"/>
  <c r="R2880" i="4"/>
  <c r="R2895" i="4"/>
  <c r="R2936" i="4"/>
  <c r="R2871" i="4"/>
  <c r="R2634" i="4"/>
  <c r="R2945" i="4"/>
  <c r="R2798" i="4"/>
  <c r="R2759" i="4"/>
  <c r="R2888" i="4"/>
  <c r="R2620" i="4"/>
  <c r="R2952" i="4"/>
  <c r="R2398" i="4"/>
  <c r="R2806" i="4"/>
  <c r="R2411" i="4"/>
  <c r="R2349" i="4"/>
  <c r="R2718" i="4"/>
  <c r="R2480" i="4"/>
  <c r="R2535" i="4"/>
  <c r="R2548" i="4"/>
  <c r="R2721" i="4"/>
  <c r="R2438" i="4"/>
  <c r="R2827" i="4"/>
  <c r="R2566" i="4"/>
  <c r="R2522" i="4"/>
  <c r="R2066" i="4"/>
  <c r="R2638" i="4"/>
  <c r="R2048" i="4"/>
  <c r="R2565" i="4"/>
  <c r="R2664" i="4"/>
  <c r="R2297" i="4"/>
  <c r="R2197" i="4"/>
  <c r="R2350" i="4"/>
  <c r="R2211" i="4"/>
  <c r="R2304" i="4"/>
  <c r="R2383" i="4"/>
  <c r="R2306" i="4"/>
  <c r="R2673" i="4"/>
  <c r="R2346" i="4"/>
  <c r="R2710" i="4"/>
  <c r="R2505" i="4"/>
  <c r="R2321" i="4"/>
  <c r="R1935" i="4"/>
  <c r="R2241" i="4"/>
  <c r="R2332" i="4"/>
  <c r="R1591" i="4"/>
  <c r="R2080" i="4"/>
  <c r="R2320" i="4"/>
  <c r="R2218" i="4"/>
  <c r="R1838" i="4"/>
  <c r="R2114" i="4"/>
  <c r="R2665" i="4"/>
  <c r="R2567" i="4"/>
  <c r="R2435" i="4"/>
  <c r="R2236" i="4"/>
  <c r="R1879" i="4"/>
  <c r="R2136" i="4"/>
  <c r="R1751" i="4"/>
  <c r="R1910" i="4"/>
  <c r="R2004" i="4"/>
  <c r="R2050" i="4"/>
  <c r="R1605" i="4"/>
  <c r="R2401" i="4"/>
  <c r="R2303" i="4"/>
  <c r="R2205" i="4"/>
  <c r="R2030" i="4"/>
  <c r="R2032" i="4"/>
  <c r="R1826" i="4"/>
  <c r="R1803" i="4"/>
  <c r="R1810" i="4"/>
  <c r="R1746" i="4"/>
  <c r="R1813" i="4"/>
  <c r="R1535" i="4"/>
  <c r="R1873" i="4"/>
  <c r="R1736" i="4"/>
  <c r="R1957" i="4"/>
  <c r="R1865" i="4"/>
  <c r="R1681" i="4"/>
  <c r="R1776" i="4"/>
  <c r="R1469" i="4"/>
  <c r="R1716" i="4"/>
  <c r="R1793" i="4"/>
  <c r="R1538" i="4"/>
  <c r="R1855" i="4"/>
  <c r="R1618" i="4"/>
  <c r="R1842" i="4"/>
  <c r="R1648" i="4"/>
  <c r="R1503" i="4"/>
  <c r="R1485" i="4"/>
  <c r="R1556" i="4"/>
  <c r="R1574" i="4"/>
  <c r="R2154" i="4"/>
  <c r="R2056" i="4"/>
  <c r="R1958" i="4"/>
  <c r="R1609" i="4"/>
  <c r="R1570" i="4"/>
  <c r="R1576" i="4"/>
  <c r="R1500" i="4"/>
  <c r="R1472" i="4"/>
  <c r="R2872" i="4"/>
  <c r="R2950" i="4"/>
  <c r="R2862" i="4"/>
  <c r="R2204" i="4"/>
  <c r="R2178" i="4"/>
  <c r="R2005" i="4"/>
  <c r="R1831" i="4"/>
  <c r="R1572" i="4"/>
  <c r="R1553" i="4"/>
  <c r="R2674" i="4"/>
  <c r="R2764" i="4"/>
  <c r="R1999" i="4"/>
  <c r="R2146" i="4"/>
  <c r="R2325" i="4"/>
  <c r="R2623" i="4"/>
  <c r="R2457" i="4"/>
  <c r="R1520" i="4"/>
  <c r="R1612" i="4"/>
  <c r="R1673" i="4"/>
  <c r="R2897" i="4"/>
  <c r="R2709" i="4"/>
  <c r="R2446" i="4"/>
  <c r="R2416" i="4"/>
  <c r="R2431" i="4"/>
  <c r="R2168" i="4"/>
  <c r="R1672" i="4"/>
  <c r="R2960" i="4"/>
  <c r="R2585" i="4"/>
  <c r="R2971" i="4"/>
  <c r="R2731" i="4"/>
  <c r="R2299" i="4"/>
  <c r="R2017" i="4"/>
  <c r="R2101" i="4"/>
  <c r="R2942" i="4"/>
  <c r="R2938" i="4"/>
  <c r="R2468" i="4"/>
  <c r="R2825" i="4"/>
  <c r="R2579" i="4"/>
  <c r="R2928" i="4"/>
  <c r="R2793" i="4"/>
  <c r="R2833" i="4"/>
  <c r="R2582" i="4"/>
  <c r="R2935" i="4"/>
  <c r="R2313" i="4"/>
  <c r="R2790" i="4"/>
  <c r="R2203" i="4"/>
  <c r="R2340" i="4"/>
  <c r="R2707" i="4"/>
  <c r="R2475" i="4"/>
  <c r="R2488" i="4"/>
  <c r="R2531" i="4"/>
  <c r="R2696" i="4"/>
  <c r="R2372" i="4"/>
  <c r="R2812" i="4"/>
  <c r="R2534" i="4"/>
  <c r="R2517" i="4"/>
  <c r="R1905" i="4"/>
  <c r="R2627" i="4"/>
  <c r="R1982" i="4"/>
  <c r="R2554" i="4"/>
  <c r="R2653" i="4"/>
  <c r="R2288" i="4"/>
  <c r="R2065" i="4"/>
  <c r="R2335" i="4"/>
  <c r="R2181" i="4"/>
  <c r="R2257" i="4"/>
  <c r="R2378" i="4"/>
  <c r="R2284" i="4"/>
  <c r="R2656" i="4"/>
  <c r="R2336" i="4"/>
  <c r="R2703" i="4"/>
  <c r="R2503" i="4"/>
  <c r="R2302" i="4"/>
  <c r="R1795" i="4"/>
  <c r="R2239" i="4"/>
  <c r="R2180" i="4"/>
  <c r="R2157" i="4"/>
  <c r="R2045" i="4"/>
  <c r="R2318" i="4"/>
  <c r="R2216" i="4"/>
  <c r="R2486" i="4"/>
  <c r="R2058" i="4"/>
  <c r="R2658" i="4"/>
  <c r="R2560" i="4"/>
  <c r="R2418" i="4"/>
  <c r="R2234" i="4"/>
  <c r="R2089" i="4"/>
  <c r="R2121" i="4"/>
  <c r="R1726" i="4"/>
  <c r="R1897" i="4"/>
  <c r="R1969" i="4"/>
  <c r="R2039" i="4"/>
  <c r="R2492" i="4"/>
  <c r="R2394" i="4"/>
  <c r="R2296" i="4"/>
  <c r="R2198" i="4"/>
  <c r="R1975" i="4"/>
  <c r="R2010" i="4"/>
  <c r="R1739" i="4"/>
  <c r="R1792" i="4"/>
  <c r="R1662" i="4"/>
  <c r="R1733" i="4"/>
  <c r="R1802" i="4"/>
  <c r="R2078" i="4"/>
  <c r="R1869" i="4"/>
  <c r="R1676" i="4"/>
  <c r="R1921" i="4"/>
  <c r="R1850" i="4"/>
  <c r="R1666" i="4"/>
  <c r="R1769" i="4"/>
  <c r="R1860" i="4"/>
  <c r="R1707" i="4"/>
  <c r="R1752" i="4"/>
  <c r="R1499" i="4"/>
  <c r="R1840" i="4"/>
  <c r="R1604" i="4"/>
  <c r="R1829" i="4"/>
  <c r="R1634" i="4"/>
  <c r="R1479" i="4"/>
  <c r="R1740" i="4"/>
  <c r="R1532" i="4"/>
  <c r="R1567" i="4"/>
  <c r="R2147" i="4"/>
  <c r="R2049" i="4"/>
  <c r="R1951" i="4"/>
  <c r="R1594" i="4"/>
  <c r="R1565" i="4"/>
  <c r="R1571" i="4"/>
  <c r="R1498" i="4"/>
  <c r="R1470" i="4"/>
  <c r="R2968" i="4"/>
  <c r="R2676" i="4"/>
  <c r="R2481" i="4"/>
  <c r="R2199" i="4"/>
  <c r="R2273" i="4"/>
  <c r="R1973" i="4"/>
  <c r="R1790" i="4"/>
  <c r="R1487" i="4"/>
  <c r="R2943" i="4"/>
  <c r="R2613" i="4"/>
  <c r="R2434" i="4"/>
  <c r="R2622" i="4"/>
  <c r="R2337" i="4"/>
  <c r="R1904" i="4"/>
  <c r="R1783" i="4"/>
  <c r="R1527" i="4"/>
  <c r="R2424" i="4"/>
  <c r="R2737" i="4"/>
  <c r="R2829" i="4"/>
  <c r="R1531" i="4"/>
  <c r="R1582" i="4"/>
  <c r="R1757" i="4"/>
  <c r="R1595" i="4"/>
  <c r="R2794" i="4"/>
  <c r="R2884" i="4"/>
  <c r="R2584" i="4"/>
  <c r="R2044" i="4"/>
  <c r="R1875" i="4"/>
  <c r="R2834" i="4"/>
  <c r="R2712" i="4"/>
  <c r="R2948" i="4"/>
  <c r="R2779" i="4"/>
  <c r="R2821" i="4"/>
  <c r="R2754" i="4"/>
  <c r="R2923" i="4"/>
  <c r="R2768" i="4"/>
  <c r="R2489" i="4"/>
  <c r="R2810" i="4"/>
  <c r="R2830" i="4"/>
  <c r="R2917" i="4"/>
  <c r="R2698" i="4"/>
  <c r="R2957" i="4"/>
  <c r="R2906" i="4"/>
  <c r="R2912" i="4"/>
  <c r="R2635" i="4"/>
  <c r="R2805" i="4"/>
  <c r="R2911" i="4"/>
  <c r="R2811" i="4"/>
  <c r="R2545" i="4"/>
  <c r="R2913" i="4"/>
  <c r="R2786" i="4"/>
  <c r="R2748" i="4"/>
  <c r="R2813" i="4"/>
  <c r="R2458" i="4"/>
  <c r="R2920" i="4"/>
  <c r="R2161" i="4"/>
  <c r="R2777" i="4"/>
  <c r="R2155" i="4"/>
  <c r="R2274" i="4"/>
  <c r="R2695" i="4"/>
  <c r="R2441" i="4"/>
  <c r="R2449" i="4"/>
  <c r="R2520" i="4"/>
  <c r="R2678" i="4"/>
  <c r="R2309" i="4"/>
  <c r="R2795" i="4"/>
  <c r="R2516" i="4"/>
  <c r="R2510" i="4"/>
  <c r="R2460" i="4"/>
  <c r="R2572" i="4"/>
  <c r="R1943" i="4"/>
  <c r="R2498" i="4"/>
  <c r="R2633" i="4"/>
  <c r="R2280" i="4"/>
  <c r="R1978" i="4"/>
  <c r="R2301" i="4"/>
  <c r="R2142" i="4"/>
  <c r="R2225" i="4"/>
  <c r="R2260" i="4"/>
  <c r="R2256" i="4"/>
  <c r="R2641" i="4"/>
  <c r="R2333" i="4"/>
  <c r="R2688" i="4"/>
  <c r="R2501" i="4"/>
  <c r="R2262" i="4"/>
  <c r="R1729" i="4"/>
  <c r="R2237" i="4"/>
  <c r="R2169" i="4"/>
  <c r="R2138" i="4"/>
  <c r="R2023" i="4"/>
  <c r="R2316" i="4"/>
  <c r="R2214" i="4"/>
  <c r="R2469" i="4"/>
  <c r="R1992" i="4"/>
  <c r="R2651" i="4"/>
  <c r="R2553" i="4"/>
  <c r="R2403" i="4"/>
  <c r="R2232" i="4"/>
  <c r="R2071" i="4"/>
  <c r="R2104" i="4"/>
  <c r="R1632" i="4"/>
  <c r="R1878" i="4"/>
  <c r="R1947" i="4"/>
  <c r="R2019" i="4"/>
  <c r="R2485" i="4"/>
  <c r="R2387" i="4"/>
  <c r="R2289" i="4"/>
  <c r="R2191" i="4"/>
  <c r="R1964" i="4"/>
  <c r="R1977" i="4"/>
  <c r="R1597" i="4"/>
  <c r="R1788" i="4"/>
  <c r="R1649" i="4"/>
  <c r="R1724" i="4"/>
  <c r="R1798" i="4"/>
  <c r="R2061" i="4"/>
  <c r="R1858" i="4"/>
  <c r="R1660" i="4"/>
  <c r="R1906" i="4"/>
  <c r="R1837" i="4"/>
  <c r="R1640" i="4"/>
  <c r="R1755" i="4"/>
  <c r="R1847" i="4"/>
  <c r="R1692" i="4"/>
  <c r="R1747" i="4"/>
  <c r="R1475" i="4"/>
  <c r="R1827" i="4"/>
  <c r="R1601" i="4"/>
  <c r="R1814" i="4"/>
  <c r="R1631" i="4"/>
  <c r="R1710" i="4"/>
  <c r="R1727" i="4"/>
  <c r="R1473" i="4"/>
  <c r="R1548" i="4"/>
  <c r="R2140" i="4"/>
  <c r="R2042" i="4"/>
  <c r="R1777" i="4"/>
  <c r="R1578" i="4"/>
  <c r="R1554" i="4"/>
  <c r="R1544" i="4"/>
  <c r="R1496" i="4"/>
  <c r="R1468" i="4"/>
  <c r="R2893" i="4"/>
  <c r="R2248" i="4"/>
  <c r="R2577" i="4"/>
  <c r="R2419" i="4"/>
  <c r="R1936" i="4"/>
  <c r="R2195" i="4"/>
  <c r="R1932" i="4"/>
  <c r="R1696" i="4"/>
  <c r="R1734" i="4"/>
  <c r="R2852" i="4"/>
  <c r="R2933" i="4"/>
  <c r="R2427" i="4"/>
  <c r="R2171" i="4"/>
  <c r="R2037" i="4"/>
  <c r="R1994" i="4"/>
  <c r="R1950" i="4"/>
  <c r="R1791" i="4"/>
  <c r="R2112" i="4"/>
  <c r="R2714" i="4"/>
  <c r="R2704" i="4"/>
  <c r="R2670" i="4"/>
  <c r="R2034" i="4"/>
  <c r="R2269" i="4"/>
  <c r="R2141" i="4"/>
  <c r="R1846" i="4"/>
  <c r="R2781" i="4"/>
  <c r="R2956" i="4"/>
  <c r="R2716" i="4"/>
  <c r="R2691" i="4"/>
  <c r="R2397" i="4"/>
  <c r="R2113" i="4"/>
  <c r="R2233" i="4"/>
  <c r="R2958" i="4"/>
  <c r="R2858" i="4"/>
  <c r="R2300" i="4"/>
  <c r="R2974" i="4"/>
  <c r="R2873" i="4"/>
  <c r="R2966" i="4"/>
  <c r="R2392" i="4"/>
  <c r="R2800" i="4"/>
  <c r="R2796" i="4"/>
  <c r="R2914" i="4"/>
  <c r="R2528" i="4"/>
  <c r="R2915" i="4"/>
  <c r="R2885" i="4"/>
  <c r="R2907" i="4"/>
  <c r="R2552" i="4"/>
  <c r="R2738" i="4"/>
  <c r="R2868" i="4"/>
  <c r="R2769" i="4"/>
  <c r="R2514" i="4"/>
  <c r="R2896" i="4"/>
  <c r="R2783" i="4"/>
  <c r="R2745" i="4"/>
  <c r="R2802" i="4"/>
  <c r="R2414" i="4"/>
  <c r="R2903" i="4"/>
  <c r="R2967" i="4"/>
  <c r="R2761" i="4"/>
  <c r="R2621" i="4"/>
  <c r="R2608" i="4"/>
  <c r="R2677" i="4"/>
  <c r="R2319" i="4"/>
  <c r="R2402" i="4"/>
  <c r="R2423" i="4"/>
  <c r="R2642" i="4"/>
  <c r="R2293" i="4"/>
  <c r="R2778" i="4"/>
  <c r="R2512" i="4"/>
  <c r="R2472" i="4"/>
  <c r="R2379" i="4"/>
  <c r="R2561" i="4"/>
  <c r="R2530" i="4"/>
  <c r="R2459" i="4"/>
  <c r="R2598" i="4"/>
  <c r="R2270" i="4"/>
  <c r="R1753" i="4"/>
  <c r="R2272" i="4"/>
  <c r="R2110" i="4"/>
  <c r="R2200" i="4"/>
  <c r="R2242" i="4"/>
  <c r="R2252" i="4"/>
  <c r="R2624" i="4"/>
  <c r="R2255" i="4"/>
  <c r="R2671" i="4"/>
  <c r="R2499" i="4"/>
  <c r="R2244" i="4"/>
  <c r="R2085" i="4"/>
  <c r="R2235" i="4"/>
  <c r="R2145" i="4"/>
  <c r="R2115" i="4"/>
  <c r="R1988" i="4"/>
  <c r="R2314" i="4"/>
  <c r="R2193" i="4"/>
  <c r="R2454" i="4"/>
  <c r="R1945" i="4"/>
  <c r="R2644" i="4"/>
  <c r="R2546" i="4"/>
  <c r="R2386" i="4"/>
  <c r="R2230" i="4"/>
  <c r="R2060" i="4"/>
  <c r="R2087" i="4"/>
  <c r="R2160" i="4"/>
  <c r="R1816" i="4"/>
  <c r="R1940" i="4"/>
  <c r="R1995" i="4"/>
  <c r="R2478" i="4"/>
  <c r="R2380" i="4"/>
  <c r="R2282" i="4"/>
  <c r="R2184" i="4"/>
  <c r="R1925" i="4"/>
  <c r="R1966" i="4"/>
  <c r="R1543" i="4"/>
  <c r="R1772" i="4"/>
  <c r="R1616" i="4"/>
  <c r="R1704" i="4"/>
  <c r="R1677" i="4"/>
  <c r="R2046" i="4"/>
  <c r="R1854" i="4"/>
  <c r="R1607" i="4"/>
  <c r="R1901" i="4"/>
  <c r="R1822" i="4"/>
  <c r="R1623" i="4"/>
  <c r="R1717" i="4"/>
  <c r="R1832" i="4"/>
  <c r="R1683" i="4"/>
  <c r="R1732" i="4"/>
  <c r="R1638" i="4"/>
  <c r="R1812" i="4"/>
  <c r="R1584" i="4"/>
  <c r="R1801" i="4"/>
  <c r="R1551" i="4"/>
  <c r="R1697" i="4"/>
  <c r="R1712" i="4"/>
  <c r="R1714" i="4"/>
  <c r="R1540" i="4"/>
  <c r="R2133" i="4"/>
  <c r="R2035" i="4"/>
  <c r="R1762" i="4"/>
  <c r="R1575" i="4"/>
  <c r="R1522" i="4"/>
  <c r="R1511" i="4"/>
  <c r="R1494" i="4"/>
  <c r="R2596" i="4"/>
  <c r="R2751" i="4"/>
  <c r="R2733" i="4"/>
  <c r="R2172" i="4"/>
  <c r="R1917" i="4"/>
  <c r="R1646" i="4"/>
  <c r="R1764" i="4"/>
  <c r="R1659" i="4"/>
  <c r="R1513" i="4"/>
  <c r="R2536" i="4"/>
  <c r="R2865" i="4"/>
  <c r="R2606" i="4"/>
  <c r="R2149" i="4"/>
  <c r="R2271" i="4"/>
  <c r="R2158" i="4"/>
  <c r="R1730" i="4"/>
  <c r="R1687" i="4"/>
  <c r="R1671" i="4"/>
  <c r="R2838" i="4"/>
  <c r="R2863" i="4"/>
  <c r="R2409" i="4"/>
  <c r="R1928" i="4"/>
  <c r="R2068" i="4"/>
  <c r="R2016" i="4"/>
  <c r="R1760" i="4"/>
  <c r="R2902" i="4"/>
  <c r="R2946" i="4"/>
  <c r="R2736" i="4"/>
  <c r="R2780" i="4"/>
  <c r="R1923" i="4"/>
  <c r="R1880" i="4"/>
  <c r="R2667" i="4"/>
  <c r="R2612" i="4"/>
  <c r="R2881" i="4"/>
  <c r="R2249" i="4"/>
  <c r="R2715" i="4"/>
  <c r="R2755" i="4"/>
  <c r="R2909" i="4"/>
  <c r="R1599" i="4"/>
  <c r="R2803" i="4"/>
  <c r="R2882" i="4"/>
  <c r="R2610" i="4"/>
  <c r="R2951" i="4"/>
  <c r="R2711" i="4"/>
  <c r="R2851" i="4"/>
  <c r="R2757" i="4"/>
  <c r="R2334" i="4"/>
  <c r="R2879" i="4"/>
  <c r="R2762" i="4"/>
  <c r="R2694" i="4"/>
  <c r="R2788" i="4"/>
  <c r="R2022" i="4"/>
  <c r="R2886" i="4"/>
  <c r="R2965" i="4"/>
  <c r="R2756" i="4"/>
  <c r="R2597" i="4"/>
  <c r="R2583" i="4"/>
  <c r="R2659" i="4"/>
  <c r="R2176" i="4"/>
  <c r="R2344" i="4"/>
  <c r="R2259" i="4"/>
  <c r="R2632" i="4"/>
  <c r="R2869" i="4"/>
  <c r="R2763" i="4"/>
  <c r="R2500" i="4"/>
  <c r="R2455" i="4"/>
  <c r="R2368" i="4"/>
  <c r="R2550" i="4"/>
  <c r="R2490" i="4"/>
  <c r="R2425" i="4"/>
  <c r="R2587" i="4"/>
  <c r="R2188" i="4"/>
  <c r="R1675" i="4"/>
  <c r="R2229" i="4"/>
  <c r="R2096" i="4"/>
  <c r="R2196" i="4"/>
  <c r="R2217" i="4"/>
  <c r="R2213" i="4"/>
  <c r="R2607" i="4"/>
  <c r="R2223" i="4"/>
  <c r="R2654" i="4"/>
  <c r="R2473" i="4"/>
  <c r="R2201" i="4"/>
  <c r="R2064" i="4"/>
  <c r="R2189" i="4"/>
  <c r="R2125" i="4"/>
  <c r="R2095" i="4"/>
  <c r="R1952" i="4"/>
  <c r="R2312" i="4"/>
  <c r="R2175" i="4"/>
  <c r="R2437" i="4"/>
  <c r="R1931" i="4"/>
  <c r="R2637" i="4"/>
  <c r="R2539" i="4"/>
  <c r="R2369" i="4"/>
  <c r="R2228" i="4"/>
  <c r="R2027" i="4"/>
  <c r="R2073" i="4"/>
  <c r="R2143" i="4"/>
  <c r="R1781" i="4"/>
  <c r="R1933" i="4"/>
  <c r="R1984" i="4"/>
  <c r="R2471" i="4"/>
  <c r="R2373" i="4"/>
  <c r="R2275" i="4"/>
  <c r="R2177" i="4"/>
  <c r="R1891" i="4"/>
  <c r="R1946" i="4"/>
  <c r="R1526" i="4"/>
  <c r="R1768" i="4"/>
  <c r="R1555" i="4"/>
  <c r="R1629" i="4"/>
  <c r="R1655" i="4"/>
  <c r="R2029" i="4"/>
  <c r="R1805" i="4"/>
  <c r="R1593" i="4"/>
  <c r="R1886" i="4"/>
  <c r="R1809" i="4"/>
  <c r="R1590" i="4"/>
  <c r="R1711" i="4"/>
  <c r="R1819" i="4"/>
  <c r="R1668" i="4"/>
  <c r="R1713" i="4"/>
  <c r="R1635" i="4"/>
  <c r="R1799" i="4"/>
  <c r="R1559" i="4"/>
  <c r="R1786" i="4"/>
  <c r="R1471" i="4"/>
  <c r="R1682" i="4"/>
  <c r="R1699" i="4"/>
  <c r="R1701" i="4"/>
  <c r="R1523" i="4"/>
  <c r="R2126" i="4"/>
  <c r="R2028" i="4"/>
  <c r="R1749" i="4"/>
  <c r="R1568" i="4"/>
  <c r="R1516" i="4"/>
  <c r="R1507" i="4"/>
  <c r="R1492" i="4"/>
  <c r="Q11" i="3"/>
  <c r="Q41" i="3"/>
  <c r="Q44" i="3" s="1"/>
  <c r="Q45" i="3" l="1"/>
  <c r="Q8" i="3"/>
  <c r="Q10" i="3" l="1"/>
  <c r="I9" i="4"/>
  <c r="Q9" i="3"/>
  <c r="I645" i="4" l="1"/>
  <c r="S645" i="4" s="1"/>
  <c r="I1098" i="4"/>
  <c r="S1098" i="4" s="1"/>
  <c r="I1811" i="4"/>
  <c r="S1811" i="4" s="1"/>
  <c r="I954" i="4"/>
  <c r="S954" i="4" s="1"/>
  <c r="I1658" i="4"/>
  <c r="S1658" i="4" s="1"/>
  <c r="I1153" i="4"/>
  <c r="S1153" i="4" s="1"/>
  <c r="I1940" i="4"/>
  <c r="S1940" i="4" s="1"/>
  <c r="I1318" i="4"/>
  <c r="S1318" i="4" s="1"/>
  <c r="I774" i="4"/>
  <c r="S774" i="4" s="1"/>
  <c r="I639" i="4"/>
  <c r="S639" i="4" s="1"/>
  <c r="I865" i="4"/>
  <c r="S865" i="4" s="1"/>
  <c r="I1547" i="4"/>
  <c r="S1547" i="4" s="1"/>
  <c r="I1802" i="4"/>
  <c r="S1802" i="4" s="1"/>
  <c r="I654" i="4"/>
  <c r="S654" i="4" s="1"/>
  <c r="I681" i="4"/>
  <c r="S681" i="4" s="1"/>
  <c r="I580" i="4"/>
  <c r="S580" i="4" s="1"/>
  <c r="I1274" i="4"/>
  <c r="S1274" i="4" s="1"/>
  <c r="I1035" i="4"/>
  <c r="S1035" i="4" s="1"/>
  <c r="I655" i="4"/>
  <c r="S655" i="4" s="1"/>
  <c r="I572" i="4"/>
  <c r="S572" i="4" s="1"/>
  <c r="I753" i="4"/>
  <c r="S753" i="4" s="1"/>
  <c r="I1183" i="4"/>
  <c r="S1183" i="4" s="1"/>
  <c r="I863" i="4"/>
  <c r="S863" i="4" s="1"/>
  <c r="I1073" i="4"/>
  <c r="S1073" i="4" s="1"/>
  <c r="I1945" i="4"/>
  <c r="S1945" i="4" s="1"/>
  <c r="I1226" i="4"/>
  <c r="S1226" i="4" s="1"/>
  <c r="I618" i="4"/>
  <c r="S618" i="4" s="1"/>
  <c r="I1568" i="4"/>
  <c r="S1568" i="4" s="1"/>
  <c r="I1288" i="4"/>
  <c r="S1288" i="4" s="1"/>
  <c r="I1313" i="4"/>
  <c r="S1313" i="4" s="1"/>
  <c r="I1398" i="4"/>
  <c r="S1398" i="4" s="1"/>
  <c r="I1384" i="4"/>
  <c r="S1384" i="4" s="1"/>
  <c r="I1620" i="4"/>
  <c r="S1620" i="4" s="1"/>
  <c r="I795" i="4"/>
  <c r="S795" i="4" s="1"/>
  <c r="I1527" i="4"/>
  <c r="S1527" i="4" s="1"/>
  <c r="I669" i="4"/>
  <c r="S669" i="4" s="1"/>
  <c r="I964" i="4"/>
  <c r="S964" i="4" s="1"/>
  <c r="I1477" i="4"/>
  <c r="S1477" i="4" s="1"/>
  <c r="I1259" i="4"/>
  <c r="S1259" i="4" s="1"/>
  <c r="I911" i="4"/>
  <c r="S911" i="4" s="1"/>
  <c r="I1759" i="4"/>
  <c r="S1759" i="4" s="1"/>
  <c r="I931" i="4"/>
  <c r="S931" i="4" s="1"/>
  <c r="I1233" i="4"/>
  <c r="S1233" i="4" s="1"/>
  <c r="I1809" i="4"/>
  <c r="S1809" i="4" s="1"/>
  <c r="I1241" i="4"/>
  <c r="S1241" i="4" s="1"/>
  <c r="I1167" i="4"/>
  <c r="S1167" i="4" s="1"/>
  <c r="I1377" i="4"/>
  <c r="S1377" i="4" s="1"/>
  <c r="I1656" i="4"/>
  <c r="S1656" i="4" s="1"/>
  <c r="I1631" i="4"/>
  <c r="S1631" i="4" s="1"/>
  <c r="I1186" i="4"/>
  <c r="S1186" i="4" s="1"/>
  <c r="I1592" i="4"/>
  <c r="S1592" i="4" s="1"/>
  <c r="I615" i="4"/>
  <c r="S615" i="4" s="1"/>
  <c r="I877" i="4"/>
  <c r="S877" i="4" s="1"/>
  <c r="I595" i="4"/>
  <c r="S595" i="4" s="1"/>
  <c r="I1740" i="4"/>
  <c r="S1740" i="4" s="1"/>
  <c r="I1110" i="4"/>
  <c r="S1110" i="4" s="1"/>
  <c r="I1612" i="4"/>
  <c r="S1612" i="4" s="1"/>
  <c r="I1227" i="4"/>
  <c r="S1227" i="4" s="1"/>
  <c r="I1347" i="4"/>
  <c r="S1347" i="4" s="1"/>
  <c r="I1626" i="4"/>
  <c r="S1626" i="4" s="1"/>
  <c r="I491" i="4"/>
  <c r="S491" i="4" s="1"/>
  <c r="I819" i="4"/>
  <c r="S819" i="4" s="1"/>
  <c r="I1497" i="4"/>
  <c r="S1497" i="4" s="1"/>
  <c r="I1754" i="4"/>
  <c r="S1754" i="4" s="1"/>
  <c r="I544" i="4"/>
  <c r="S544" i="4" s="1"/>
  <c r="I719" i="4"/>
  <c r="S719" i="4" s="1"/>
  <c r="I968" i="4"/>
  <c r="S968" i="4" s="1"/>
  <c r="I690" i="4"/>
  <c r="S690" i="4" s="1"/>
  <c r="I1563" i="4"/>
  <c r="S1563" i="4" s="1"/>
  <c r="I1499" i="4"/>
  <c r="S1499" i="4" s="1"/>
  <c r="I824" i="4"/>
  <c r="S824" i="4" s="1"/>
  <c r="I1127" i="4"/>
  <c r="S1127" i="4" s="1"/>
  <c r="I899" i="4"/>
  <c r="S899" i="4" s="1"/>
  <c r="I638" i="4"/>
  <c r="S638" i="4" s="1"/>
  <c r="I852" i="4"/>
  <c r="S852" i="4" s="1"/>
  <c r="I1365" i="4"/>
  <c r="S1365" i="4" s="1"/>
  <c r="I590" i="4"/>
  <c r="S590" i="4" s="1"/>
  <c r="I805" i="4"/>
  <c r="S805" i="4" s="1"/>
  <c r="I1576" i="4"/>
  <c r="S1576" i="4" s="1"/>
  <c r="I559" i="4"/>
  <c r="S559" i="4" s="1"/>
  <c r="I739" i="4"/>
  <c r="S739" i="4" s="1"/>
  <c r="I1420" i="4"/>
  <c r="S1420" i="4" s="1"/>
  <c r="I1627" i="4"/>
  <c r="S1627" i="4" s="1"/>
  <c r="I504" i="4"/>
  <c r="S504" i="4" s="1"/>
  <c r="I1004" i="4"/>
  <c r="S1004" i="4" s="1"/>
  <c r="I1258" i="4"/>
  <c r="S1258" i="4" s="1"/>
  <c r="I1829" i="4"/>
  <c r="S1829" i="4" s="1"/>
  <c r="I1833" i="4"/>
  <c r="S1833" i="4" s="1"/>
  <c r="I886" i="4"/>
  <c r="S886" i="4" s="1"/>
  <c r="I1744" i="4"/>
  <c r="S1744" i="4" s="1"/>
  <c r="I558" i="4"/>
  <c r="S558" i="4" s="1"/>
  <c r="I1015" i="4"/>
  <c r="S1015" i="4" s="1"/>
  <c r="I969" i="4"/>
  <c r="S969" i="4" s="1"/>
  <c r="I1521" i="4"/>
  <c r="S1521" i="4" s="1"/>
  <c r="I906" i="4"/>
  <c r="S906" i="4" s="1"/>
  <c r="I1844" i="4"/>
  <c r="S1844" i="4" s="1"/>
  <c r="I1538" i="4"/>
  <c r="S1538" i="4" s="1"/>
  <c r="I1769" i="4"/>
  <c r="S1769" i="4" s="1"/>
  <c r="I1285" i="4"/>
  <c r="S1285" i="4" s="1"/>
  <c r="I1548" i="4"/>
  <c r="S1548" i="4" s="1"/>
  <c r="I912" i="4"/>
  <c r="S912" i="4" s="1"/>
  <c r="I624" i="4"/>
  <c r="S624" i="4" s="1"/>
  <c r="I777" i="4"/>
  <c r="S777" i="4" s="1"/>
  <c r="I941" i="4"/>
  <c r="S941" i="4" s="1"/>
  <c r="I934" i="4"/>
  <c r="S934" i="4" s="1"/>
  <c r="I1634" i="4"/>
  <c r="S1634" i="4" s="1"/>
  <c r="I1725" i="4"/>
  <c r="S1725" i="4" s="1"/>
  <c r="I828" i="4"/>
  <c r="S828" i="4" s="1"/>
  <c r="I1248" i="4"/>
  <c r="S1248" i="4" s="1"/>
  <c r="I1515" i="4"/>
  <c r="S1515" i="4" s="1"/>
  <c r="I853" i="4"/>
  <c r="S853" i="4" s="1"/>
  <c r="I1237" i="4"/>
  <c r="S1237" i="4" s="1"/>
  <c r="I1733" i="4"/>
  <c r="S1733" i="4" s="1"/>
  <c r="I1930" i="4"/>
  <c r="S1930" i="4" s="1"/>
  <c r="I1382" i="4"/>
  <c r="S1382" i="4" s="1"/>
  <c r="I1607" i="4"/>
  <c r="S1607" i="4" s="1"/>
  <c r="I880" i="4"/>
  <c r="S880" i="4" s="1"/>
  <c r="I738" i="4"/>
  <c r="S738" i="4" s="1"/>
  <c r="I653" i="4"/>
  <c r="S653" i="4" s="1"/>
  <c r="I515" i="4"/>
  <c r="S515" i="4" s="1"/>
  <c r="I1386" i="4"/>
  <c r="S1386" i="4" s="1"/>
  <c r="I1584" i="4"/>
  <c r="S1584" i="4" s="1"/>
  <c r="I1871" i="4"/>
  <c r="S1871" i="4" s="1"/>
  <c r="I1383" i="4"/>
  <c r="S1383" i="4" s="1"/>
  <c r="I698" i="4"/>
  <c r="S698" i="4" s="1"/>
  <c r="I500" i="4"/>
  <c r="S500" i="4" s="1"/>
  <c r="I1033" i="4"/>
  <c r="S1033" i="4" s="1"/>
  <c r="I1328" i="4"/>
  <c r="S1328" i="4" s="1"/>
  <c r="I1500" i="4"/>
  <c r="S1500" i="4" s="1"/>
  <c r="I1431" i="4"/>
  <c r="S1431" i="4" s="1"/>
  <c r="I909" i="4"/>
  <c r="S909" i="4" s="1"/>
  <c r="I1293" i="4"/>
  <c r="S1293" i="4" s="1"/>
  <c r="I764" i="4"/>
  <c r="S764" i="4" s="1"/>
  <c r="I801" i="4"/>
  <c r="S801" i="4" s="1"/>
  <c r="I1904" i="4"/>
  <c r="S1904" i="4" s="1"/>
  <c r="I532" i="4"/>
  <c r="S532" i="4" s="1"/>
  <c r="I596" i="4"/>
  <c r="S596" i="4" s="1"/>
  <c r="I1878" i="4"/>
  <c r="S1878" i="4" s="1"/>
  <c r="I1525" i="4"/>
  <c r="S1525" i="4" s="1"/>
  <c r="I680" i="4"/>
  <c r="S680" i="4" s="1"/>
  <c r="I1423" i="4"/>
  <c r="S1423" i="4" s="1"/>
  <c r="I1492" i="4"/>
  <c r="S1492" i="4" s="1"/>
  <c r="I1106" i="4"/>
  <c r="S1106" i="4" s="1"/>
  <c r="I1281" i="4"/>
  <c r="S1281" i="4" s="1"/>
  <c r="I735" i="4"/>
  <c r="S735" i="4" s="1"/>
  <c r="I789" i="4"/>
  <c r="S789" i="4" s="1"/>
  <c r="I1330" i="4"/>
  <c r="S1330" i="4" s="1"/>
  <c r="I1332" i="4"/>
  <c r="S1332" i="4" s="1"/>
  <c r="I768" i="4"/>
  <c r="S768" i="4" s="1"/>
  <c r="I997" i="4"/>
  <c r="S997" i="4" s="1"/>
  <c r="I1094" i="4"/>
  <c r="S1094" i="4" s="1"/>
  <c r="I1856" i="4"/>
  <c r="S1856" i="4" s="1"/>
  <c r="I479" i="4"/>
  <c r="S479" i="4" s="1"/>
  <c r="I1615" i="4"/>
  <c r="S1615" i="4" s="1"/>
  <c r="I1052" i="4"/>
  <c r="S1052" i="4" s="1"/>
  <c r="I1388" i="4"/>
  <c r="S1388" i="4" s="1"/>
  <c r="I1088" i="4"/>
  <c r="S1088" i="4" s="1"/>
  <c r="I930" i="4"/>
  <c r="S930" i="4" s="1"/>
  <c r="I1207" i="4"/>
  <c r="S1207" i="4" s="1"/>
  <c r="I1731" i="4"/>
  <c r="S1731" i="4" s="1"/>
  <c r="I1941" i="4"/>
  <c r="S1941" i="4" s="1"/>
  <c r="I980" i="4"/>
  <c r="S980" i="4" s="1"/>
  <c r="I1914" i="4"/>
  <c r="S1914" i="4" s="1"/>
  <c r="I1483" i="4"/>
  <c r="S1483" i="4" s="1"/>
  <c r="I778" i="4"/>
  <c r="S778" i="4" s="1"/>
  <c r="I1192" i="4"/>
  <c r="S1192" i="4" s="1"/>
  <c r="I1433" i="4"/>
  <c r="S1433" i="4" s="1"/>
  <c r="I634" i="4"/>
  <c r="S634" i="4" s="1"/>
  <c r="I660" i="4"/>
  <c r="S660" i="4" s="1"/>
  <c r="I693" i="4"/>
  <c r="S693" i="4" s="1"/>
  <c r="I543" i="4"/>
  <c r="S543" i="4" s="1"/>
  <c r="I971" i="4"/>
  <c r="S971" i="4" s="1"/>
  <c r="I1796" i="4"/>
  <c r="S1796" i="4" s="1"/>
  <c r="I822" i="4"/>
  <c r="S822" i="4" s="1"/>
  <c r="I1076" i="4"/>
  <c r="S1076" i="4" s="1"/>
  <c r="I547" i="4"/>
  <c r="S547" i="4" s="1"/>
  <c r="I983" i="4"/>
  <c r="S983" i="4" s="1"/>
  <c r="I965" i="4"/>
  <c r="S965" i="4" s="1"/>
  <c r="I902" i="4"/>
  <c r="S902" i="4" s="1"/>
  <c r="I1655" i="4"/>
  <c r="S1655" i="4" s="1"/>
  <c r="I1841" i="4"/>
  <c r="S1841" i="4" s="1"/>
  <c r="I929" i="4"/>
  <c r="S929" i="4" s="1"/>
  <c r="I1338" i="4"/>
  <c r="S1338" i="4" s="1"/>
  <c r="I894" i="4"/>
  <c r="S894" i="4" s="1"/>
  <c r="I758" i="4"/>
  <c r="S758" i="4" s="1"/>
  <c r="I676" i="4"/>
  <c r="S676" i="4" s="1"/>
  <c r="I551" i="4"/>
  <c r="S551" i="4" s="1"/>
  <c r="I1406" i="4"/>
  <c r="S1406" i="4" s="1"/>
  <c r="I1604" i="4"/>
  <c r="S1604" i="4" s="1"/>
  <c r="I1901" i="4"/>
  <c r="S1901" i="4" s="1"/>
  <c r="I697" i="4"/>
  <c r="S697" i="4" s="1"/>
  <c r="I1489" i="4"/>
  <c r="S1489" i="4" s="1"/>
  <c r="I705" i="4"/>
  <c r="S705" i="4" s="1"/>
  <c r="I1114" i="4"/>
  <c r="S1114" i="4" s="1"/>
  <c r="I1141" i="4"/>
  <c r="S1141" i="4" s="1"/>
  <c r="I718" i="4"/>
  <c r="S718" i="4" s="1"/>
  <c r="I1194" i="4"/>
  <c r="S1194" i="4" s="1"/>
  <c r="I1125" i="4"/>
  <c r="S1125" i="4" s="1"/>
  <c r="I840" i="4"/>
  <c r="S840" i="4" s="1"/>
  <c r="I917" i="4"/>
  <c r="S917" i="4" s="1"/>
  <c r="I1899" i="4"/>
  <c r="S1899" i="4" s="1"/>
  <c r="I1311" i="4"/>
  <c r="S1311" i="4" s="1"/>
  <c r="I862" i="4"/>
  <c r="S862" i="4" s="1"/>
  <c r="I1551" i="4"/>
  <c r="S1551" i="4" s="1"/>
  <c r="I1533" i="4"/>
  <c r="S1533" i="4" s="1"/>
  <c r="I1200" i="4"/>
  <c r="S1200" i="4" s="1"/>
  <c r="I1426" i="4"/>
  <c r="S1426" i="4" s="1"/>
  <c r="I1738" i="4"/>
  <c r="S1738" i="4" s="1"/>
  <c r="I569" i="4"/>
  <c r="S569" i="4" s="1"/>
  <c r="I1020" i="4"/>
  <c r="S1020" i="4" s="1"/>
  <c r="I1335" i="4"/>
  <c r="S1335" i="4" s="1"/>
  <c r="I717" i="4"/>
  <c r="S717" i="4" s="1"/>
  <c r="I757" i="4"/>
  <c r="S757" i="4" s="1"/>
  <c r="I1280" i="4"/>
  <c r="S1280" i="4" s="1"/>
  <c r="I1310" i="4"/>
  <c r="S1310" i="4" s="1"/>
  <c r="I1923" i="4"/>
  <c r="S1923" i="4" s="1"/>
  <c r="I555" i="4"/>
  <c r="S555" i="4" s="1"/>
  <c r="I1805" i="4"/>
  <c r="S1805" i="4" s="1"/>
  <c r="I1316" i="4"/>
  <c r="S1316" i="4" s="1"/>
  <c r="I755" i="4"/>
  <c r="S755" i="4" s="1"/>
  <c r="I578" i="4"/>
  <c r="S578" i="4" s="1"/>
  <c r="I1400" i="4"/>
  <c r="S1400" i="4" s="1"/>
  <c r="I1314" i="4"/>
  <c r="S1314" i="4" s="1"/>
  <c r="I961" i="4"/>
  <c r="S961" i="4" s="1"/>
  <c r="I1749" i="4"/>
  <c r="S1749" i="4" s="1"/>
  <c r="I1245" i="4"/>
  <c r="S1245" i="4" s="1"/>
  <c r="I1231" i="4"/>
  <c r="S1231" i="4" s="1"/>
  <c r="I1597" i="4"/>
  <c r="S1597" i="4" s="1"/>
  <c r="I1399" i="4"/>
  <c r="S1399" i="4" s="1"/>
  <c r="I1255" i="4"/>
  <c r="S1255" i="4" s="1"/>
  <c r="I1807" i="4"/>
  <c r="S1807" i="4" s="1"/>
  <c r="I742" i="4"/>
  <c r="S742" i="4" s="1"/>
  <c r="I1578" i="4"/>
  <c r="S1578" i="4" s="1"/>
  <c r="I1716" i="4"/>
  <c r="S1716" i="4" s="1"/>
  <c r="I976" i="4"/>
  <c r="S976" i="4" s="1"/>
  <c r="I1217" i="4"/>
  <c r="S1217" i="4" s="1"/>
  <c r="I1170" i="4"/>
  <c r="S1170" i="4" s="1"/>
  <c r="I790" i="4"/>
  <c r="S790" i="4" s="1"/>
  <c r="I1603" i="4"/>
  <c r="S1603" i="4" s="1"/>
  <c r="I1694" i="4"/>
  <c r="S1694" i="4" s="1"/>
  <c r="I849" i="4"/>
  <c r="S849" i="4" s="1"/>
  <c r="I1172" i="4"/>
  <c r="S1172" i="4" s="1"/>
  <c r="I1434" i="4"/>
  <c r="S1434" i="4" s="1"/>
  <c r="I734" i="4"/>
  <c r="S734" i="4" s="1"/>
  <c r="I1605" i="4"/>
  <c r="S1605" i="4" s="1"/>
  <c r="I556" i="4"/>
  <c r="S556" i="4" s="1"/>
  <c r="I1421" i="4"/>
  <c r="S1421" i="4" s="1"/>
  <c r="I1482" i="4"/>
  <c r="S1482" i="4" s="1"/>
  <c r="I492" i="4"/>
  <c r="S492" i="4" s="1"/>
  <c r="I675" i="4"/>
  <c r="S675" i="4" s="1"/>
  <c r="I1112" i="4"/>
  <c r="S1112" i="4" s="1"/>
  <c r="I1932" i="4"/>
  <c r="S1932" i="4" s="1"/>
  <c r="I1684" i="4"/>
  <c r="S1684" i="4" s="1"/>
  <c r="I798" i="4"/>
  <c r="S798" i="4" s="1"/>
  <c r="I553" i="4"/>
  <c r="S553" i="4" s="1"/>
  <c r="I737" i="4"/>
  <c r="S737" i="4" s="1"/>
  <c r="I1883" i="4"/>
  <c r="S1883" i="4" s="1"/>
  <c r="I1787" i="4"/>
  <c r="S1787" i="4" s="1"/>
  <c r="I1196" i="4"/>
  <c r="S1196" i="4" s="1"/>
  <c r="I1018" i="4"/>
  <c r="S1018" i="4" s="1"/>
  <c r="I1766" i="4"/>
  <c r="S1766" i="4" s="1"/>
  <c r="I1439" i="4"/>
  <c r="S1439" i="4" s="1"/>
  <c r="I665" i="4"/>
  <c r="S665" i="4" s="1"/>
  <c r="I847" i="4"/>
  <c r="S847" i="4" s="1"/>
  <c r="I1221" i="4"/>
  <c r="S1221" i="4" s="1"/>
  <c r="I916" i="4"/>
  <c r="S916" i="4" s="1"/>
  <c r="I1842" i="4"/>
  <c r="S1842" i="4" s="1"/>
  <c r="I643" i="4"/>
  <c r="S643" i="4" s="1"/>
  <c r="I925" i="4"/>
  <c r="S925" i="4" s="1"/>
  <c r="I823" i="4"/>
  <c r="S823" i="4" s="1"/>
  <c r="I678" i="4"/>
  <c r="S678" i="4" s="1"/>
  <c r="I1794" i="4"/>
  <c r="S1794" i="4" s="1"/>
  <c r="I703" i="4"/>
  <c r="S703" i="4" s="1"/>
  <c r="I1662" i="4"/>
  <c r="S1662" i="4" s="1"/>
  <c r="I1666" i="4"/>
  <c r="S1666" i="4" s="1"/>
  <c r="I1771" i="4"/>
  <c r="S1771" i="4" s="1"/>
  <c r="I1711" i="4"/>
  <c r="S1711" i="4" s="1"/>
  <c r="I672" i="4"/>
  <c r="S672" i="4" s="1"/>
  <c r="I1081" i="4"/>
  <c r="S1081" i="4" s="1"/>
  <c r="I893" i="4"/>
  <c r="S893" i="4" s="1"/>
  <c r="I1135" i="4"/>
  <c r="S1135" i="4" s="1"/>
  <c r="I1726" i="4"/>
  <c r="S1726" i="4" s="1"/>
  <c r="I1926" i="4"/>
  <c r="S1926" i="4" s="1"/>
  <c r="I787" i="4"/>
  <c r="S787" i="4" s="1"/>
  <c r="I1905" i="4"/>
  <c r="S1905" i="4" s="1"/>
  <c r="I1722" i="4"/>
  <c r="S1722" i="4" s="1"/>
  <c r="I1728" i="4"/>
  <c r="S1728" i="4" s="1"/>
  <c r="I833" i="4"/>
  <c r="S833" i="4" s="1"/>
  <c r="I938" i="4"/>
  <c r="S938" i="4" s="1"/>
  <c r="I481" i="4"/>
  <c r="S481" i="4" s="1"/>
  <c r="I786" i="4"/>
  <c r="S786" i="4" s="1"/>
  <c r="I636" i="4"/>
  <c r="S636" i="4" s="1"/>
  <c r="I1817" i="4"/>
  <c r="S1817" i="4" s="1"/>
  <c r="I1532" i="4"/>
  <c r="S1532" i="4" s="1"/>
  <c r="I1879" i="4"/>
  <c r="S1879" i="4" s="1"/>
  <c r="I1864" i="4"/>
  <c r="S1864" i="4" s="1"/>
  <c r="I671" i="4"/>
  <c r="S671" i="4" s="1"/>
  <c r="I1029" i="4"/>
  <c r="S1029" i="4" s="1"/>
  <c r="I1908" i="4"/>
  <c r="S1908" i="4" s="1"/>
  <c r="I1185" i="4"/>
  <c r="S1185" i="4" s="1"/>
  <c r="I1486" i="4"/>
  <c r="S1486" i="4" s="1"/>
  <c r="I1700" i="4"/>
  <c r="S1700" i="4" s="1"/>
  <c r="I1417" i="4"/>
  <c r="S1417" i="4" s="1"/>
  <c r="I1688" i="4"/>
  <c r="S1688" i="4" s="1"/>
  <c r="I489" i="4"/>
  <c r="S489" i="4" s="1"/>
  <c r="I807" i="4"/>
  <c r="S807" i="4" s="1"/>
  <c r="I1617" i="4"/>
  <c r="S1617" i="4" s="1"/>
  <c r="I1710" i="4"/>
  <c r="S1710" i="4" s="1"/>
  <c r="I874" i="4"/>
  <c r="S874" i="4" s="1"/>
  <c r="I1210" i="4"/>
  <c r="S1210" i="4" s="1"/>
  <c r="I1454" i="4"/>
  <c r="S1454" i="4" s="1"/>
  <c r="I808" i="4"/>
  <c r="S808" i="4" s="1"/>
  <c r="I994" i="4"/>
  <c r="S994" i="4" s="1"/>
  <c r="I557" i="4"/>
  <c r="S557" i="4" s="1"/>
  <c r="I875" i="4"/>
  <c r="S875" i="4" s="1"/>
  <c r="I1093" i="4"/>
  <c r="S1093" i="4" s="1"/>
  <c r="I537" i="4"/>
  <c r="S537" i="4" s="1"/>
  <c r="I1648" i="4"/>
  <c r="S1648" i="4" s="1"/>
  <c r="I501" i="4"/>
  <c r="S501" i="4" s="1"/>
  <c r="I766" i="4"/>
  <c r="S766" i="4" s="1"/>
  <c r="I885" i="4"/>
  <c r="S885" i="4" s="1"/>
  <c r="I1665" i="4"/>
  <c r="S1665" i="4" s="1"/>
  <c r="I754" i="4"/>
  <c r="S754" i="4" s="1"/>
  <c r="I981" i="4"/>
  <c r="S981" i="4" s="1"/>
  <c r="I583" i="4"/>
  <c r="S583" i="4" s="1"/>
  <c r="I1427" i="4"/>
  <c r="S1427" i="4" s="1"/>
  <c r="I1404" i="4"/>
  <c r="S1404" i="4" s="1"/>
  <c r="I1810" i="4"/>
  <c r="S1810" i="4" s="1"/>
  <c r="I1334" i="4"/>
  <c r="S1334" i="4" s="1"/>
  <c r="I1244" i="4"/>
  <c r="S1244" i="4" s="1"/>
  <c r="I1389" i="4"/>
  <c r="S1389" i="4" s="1"/>
  <c r="I988" i="4"/>
  <c r="S988" i="4" s="1"/>
  <c r="I1776" i="4"/>
  <c r="S1776" i="4" s="1"/>
  <c r="I644" i="4"/>
  <c r="S644" i="4" s="1"/>
  <c r="I667" i="4"/>
  <c r="S667" i="4" s="1"/>
  <c r="I850" i="4"/>
  <c r="S850" i="4" s="1"/>
  <c r="I924" i="4"/>
  <c r="S924" i="4" s="1"/>
  <c r="I1351" i="4"/>
  <c r="S1351" i="4" s="1"/>
  <c r="I1290" i="4"/>
  <c r="S1290" i="4" s="1"/>
  <c r="I1541" i="4"/>
  <c r="S1541" i="4" s="1"/>
  <c r="I611" i="4"/>
  <c r="S611" i="4" s="1"/>
  <c r="I946" i="4"/>
  <c r="S946" i="4" s="1"/>
  <c r="I1355" i="4"/>
  <c r="S1355" i="4" s="1"/>
  <c r="I1268" i="4"/>
  <c r="S1268" i="4" s="1"/>
  <c r="I1361" i="4"/>
  <c r="S1361" i="4" s="1"/>
  <c r="I1083" i="4"/>
  <c r="S1083" i="4" s="1"/>
  <c r="I1264" i="4"/>
  <c r="S1264" i="4" s="1"/>
  <c r="I1122" i="4"/>
  <c r="S1122" i="4" s="1"/>
  <c r="I1593" i="4"/>
  <c r="S1593" i="4" s="1"/>
  <c r="I866" i="4"/>
  <c r="S866" i="4" s="1"/>
  <c r="I721" i="4"/>
  <c r="S721" i="4" s="1"/>
  <c r="I627" i="4"/>
  <c r="S627" i="4" s="1"/>
  <c r="I487" i="4"/>
  <c r="S487" i="4" s="1"/>
  <c r="I1364" i="4"/>
  <c r="S1364" i="4" s="1"/>
  <c r="I1566" i="4"/>
  <c r="S1566" i="4" s="1"/>
  <c r="I1441" i="4"/>
  <c r="S1441" i="4" s="1"/>
  <c r="I1333" i="4"/>
  <c r="S1333" i="4" s="1"/>
  <c r="I1357" i="4"/>
  <c r="S1357" i="4" s="1"/>
  <c r="I1643" i="4"/>
  <c r="S1643" i="4" s="1"/>
  <c r="I901" i="4"/>
  <c r="S901" i="4" s="1"/>
  <c r="I1042" i="4"/>
  <c r="S1042" i="4" s="1"/>
  <c r="I1075" i="4"/>
  <c r="S1075" i="4" s="1"/>
  <c r="I1144" i="4"/>
  <c r="S1144" i="4" s="1"/>
  <c r="I1555" i="4"/>
  <c r="S1555" i="4" s="1"/>
  <c r="I1698" i="4"/>
  <c r="S1698" i="4" s="1"/>
  <c r="I1080" i="4"/>
  <c r="S1080" i="4" s="1"/>
  <c r="I1461" i="4"/>
  <c r="S1461" i="4" s="1"/>
  <c r="I668" i="4"/>
  <c r="S668" i="4" s="1"/>
  <c r="I710" i="4"/>
  <c r="S710" i="4" s="1"/>
  <c r="I748" i="4"/>
  <c r="S748" i="4" s="1"/>
  <c r="I632" i="4"/>
  <c r="S632" i="4" s="1"/>
  <c r="I1085" i="4"/>
  <c r="S1085" i="4" s="1"/>
  <c r="I943" i="4"/>
  <c r="S943" i="4" s="1"/>
  <c r="I1336" i="4"/>
  <c r="S1336" i="4" s="1"/>
  <c r="I922" i="4"/>
  <c r="S922" i="4" s="1"/>
  <c r="I792" i="4"/>
  <c r="S792" i="4" s="1"/>
  <c r="I720" i="4"/>
  <c r="S720" i="4" s="1"/>
  <c r="I974" i="4"/>
  <c r="S974" i="4" s="1"/>
  <c r="I1712" i="4"/>
  <c r="S1712" i="4" s="1"/>
  <c r="I1640" i="4"/>
  <c r="S1640" i="4" s="1"/>
  <c r="I1557" i="4"/>
  <c r="S1557" i="4" s="1"/>
  <c r="I992" i="4"/>
  <c r="S992" i="4" s="1"/>
  <c r="I1307" i="4"/>
  <c r="S1307" i="4" s="1"/>
  <c r="I674" i="4"/>
  <c r="S674" i="4" s="1"/>
  <c r="I1046" i="4"/>
  <c r="S1046" i="4" s="1"/>
  <c r="I496" i="4"/>
  <c r="S496" i="4" s="1"/>
  <c r="I1197" i="4"/>
  <c r="S1197" i="4" s="1"/>
  <c r="I1742" i="4"/>
  <c r="S1742" i="4" s="1"/>
  <c r="I1867" i="4"/>
  <c r="S1867" i="4" s="1"/>
  <c r="I975" i="4"/>
  <c r="S975" i="4" s="1"/>
  <c r="I1327" i="4"/>
  <c r="S1327" i="4" s="1"/>
  <c r="I1198" i="4"/>
  <c r="S1198" i="4" s="1"/>
  <c r="I868" i="4"/>
  <c r="S868" i="4" s="1"/>
  <c r="I949" i="4"/>
  <c r="S949" i="4" s="1"/>
  <c r="I791" i="4"/>
  <c r="S791" i="4" s="1"/>
  <c r="I835" i="4"/>
  <c r="S835" i="4" s="1"/>
  <c r="I1353" i="4"/>
  <c r="S1353" i="4" s="1"/>
  <c r="I1056" i="4"/>
  <c r="S1056" i="4" s="1"/>
  <c r="I1852" i="4"/>
  <c r="S1852" i="4" s="1"/>
  <c r="I1575" i="4"/>
  <c r="S1575" i="4" s="1"/>
  <c r="I1837" i="4"/>
  <c r="S1837" i="4" s="1"/>
  <c r="I780" i="4"/>
  <c r="S780" i="4" s="1"/>
  <c r="I1017" i="4"/>
  <c r="S1017" i="4" s="1"/>
  <c r="I617" i="4"/>
  <c r="S617" i="4" s="1"/>
  <c r="I1103" i="4"/>
  <c r="S1103" i="4" s="1"/>
  <c r="I662" i="4"/>
  <c r="S662" i="4" s="1"/>
  <c r="I506" i="4"/>
  <c r="S506" i="4" s="1"/>
  <c r="I883" i="4"/>
  <c r="S883" i="4" s="1"/>
  <c r="I1488" i="4"/>
  <c r="S1488" i="4" s="1"/>
  <c r="I640" i="4"/>
  <c r="S640" i="4" s="1"/>
  <c r="I725" i="4"/>
  <c r="S725" i="4" s="1"/>
  <c r="I1390" i="4"/>
  <c r="S1390" i="4" s="1"/>
  <c r="I658" i="4"/>
  <c r="S658" i="4" s="1"/>
  <c r="I1324" i="4"/>
  <c r="S1324" i="4" s="1"/>
  <c r="I1739" i="4"/>
  <c r="S1739" i="4" s="1"/>
  <c r="I1059" i="4"/>
  <c r="S1059" i="4" s="1"/>
  <c r="I1713" i="4"/>
  <c r="S1713" i="4" s="1"/>
  <c r="I1118" i="4"/>
  <c r="S1118" i="4" s="1"/>
  <c r="I1031" i="4"/>
  <c r="S1031" i="4" s="1"/>
  <c r="I1027" i="4"/>
  <c r="S1027" i="4" s="1"/>
  <c r="I1892" i="4"/>
  <c r="S1892" i="4" s="1"/>
  <c r="I1559" i="4"/>
  <c r="S1559" i="4" s="1"/>
  <c r="I1068" i="4"/>
  <c r="S1068" i="4" s="1"/>
  <c r="I1305" i="4"/>
  <c r="S1305" i="4" s="1"/>
  <c r="I1763" i="4"/>
  <c r="S1763" i="4" s="1"/>
  <c r="I629" i="4"/>
  <c r="S629" i="4" s="1"/>
  <c r="I903" i="4"/>
  <c r="S903" i="4" s="1"/>
  <c r="I1677" i="4"/>
  <c r="S1677" i="4" s="1"/>
  <c r="I1764" i="4"/>
  <c r="S1764" i="4" s="1"/>
  <c r="I1552" i="4"/>
  <c r="S1552" i="4" s="1"/>
  <c r="I1120" i="4"/>
  <c r="S1120" i="4" s="1"/>
  <c r="I1295" i="4"/>
  <c r="S1295" i="4" s="1"/>
  <c r="I1219" i="4"/>
  <c r="S1219" i="4" s="1"/>
  <c r="I1467" i="4"/>
  <c r="S1467" i="4" s="1"/>
  <c r="I1774" i="4"/>
  <c r="S1774" i="4" s="1"/>
  <c r="I1381" i="4"/>
  <c r="S1381" i="4" s="1"/>
  <c r="I1495" i="4"/>
  <c r="S1495" i="4" s="1"/>
  <c r="I519" i="4"/>
  <c r="S519" i="4" s="1"/>
  <c r="I872" i="4"/>
  <c r="S872" i="4" s="1"/>
  <c r="I1672" i="4"/>
  <c r="S1672" i="4" s="1"/>
  <c r="I1000" i="4"/>
  <c r="S1000" i="4" s="1"/>
  <c r="I744" i="4"/>
  <c r="S744" i="4" s="1"/>
  <c r="I621" i="4"/>
  <c r="S621" i="4" s="1"/>
  <c r="I1470" i="4"/>
  <c r="S1470" i="4" s="1"/>
  <c r="I1748" i="4"/>
  <c r="S1748" i="4" s="1"/>
  <c r="I908" i="4"/>
  <c r="S908" i="4" s="1"/>
  <c r="I1379" i="4"/>
  <c r="S1379" i="4" s="1"/>
  <c r="I1117" i="4"/>
  <c r="S1117" i="4" s="1"/>
  <c r="I889" i="4"/>
  <c r="S889" i="4" s="1"/>
  <c r="I1918" i="4"/>
  <c r="S1918" i="4" s="1"/>
  <c r="I573" i="4"/>
  <c r="S573" i="4" s="1"/>
  <c r="I759" i="4"/>
  <c r="S759" i="4" s="1"/>
  <c r="I1438" i="4"/>
  <c r="S1438" i="4" s="1"/>
  <c r="I1790" i="4"/>
  <c r="S1790" i="4" s="1"/>
  <c r="I1745" i="4"/>
  <c r="S1745" i="4" s="1"/>
  <c r="I1050" i="4"/>
  <c r="S1050" i="4" s="1"/>
  <c r="I788" i="4"/>
  <c r="S788" i="4" s="1"/>
  <c r="I800" i="4"/>
  <c r="S800" i="4" s="1"/>
  <c r="I1414" i="4"/>
  <c r="S1414" i="4" s="1"/>
  <c r="I1157" i="4"/>
  <c r="S1157" i="4" s="1"/>
  <c r="I920" i="4"/>
  <c r="S920" i="4" s="1"/>
  <c r="I1011" i="4"/>
  <c r="S1011" i="4" s="1"/>
  <c r="I888" i="4"/>
  <c r="S888" i="4" s="1"/>
  <c r="I1512" i="4"/>
  <c r="S1512" i="4" s="1"/>
  <c r="I1161" i="4"/>
  <c r="S1161" i="4" s="1"/>
  <c r="I1412" i="4"/>
  <c r="S1412" i="4" s="1"/>
  <c r="I1123" i="4"/>
  <c r="S1123" i="4" s="1"/>
  <c r="I1148" i="4"/>
  <c r="S1148" i="4" s="1"/>
  <c r="I651" i="4"/>
  <c r="S651" i="4" s="1"/>
  <c r="I1026" i="4"/>
  <c r="S1026" i="4" s="1"/>
  <c r="I561" i="4"/>
  <c r="S561" i="4" s="1"/>
  <c r="I982" i="4"/>
  <c r="S982" i="4" s="1"/>
  <c r="I602" i="4"/>
  <c r="S602" i="4" s="1"/>
  <c r="I1493" i="4"/>
  <c r="S1493" i="4" s="1"/>
  <c r="I740" i="4"/>
  <c r="S740" i="4" s="1"/>
  <c r="I1267" i="4"/>
  <c r="S1267" i="4" s="1"/>
  <c r="I1900" i="4"/>
  <c r="S1900" i="4" s="1"/>
  <c r="I1006" i="4"/>
  <c r="S1006" i="4" s="1"/>
  <c r="I1793" i="4"/>
  <c r="S1793" i="4" s="1"/>
  <c r="I864" i="4"/>
  <c r="S864" i="4" s="1"/>
  <c r="I986" i="4"/>
  <c r="S986" i="4" s="1"/>
  <c r="I896" i="4"/>
  <c r="S896" i="4" s="1"/>
  <c r="I1504" i="4"/>
  <c r="S1504" i="4" s="1"/>
  <c r="I1608" i="4"/>
  <c r="S1608" i="4" s="1"/>
  <c r="I1545" i="4"/>
  <c r="S1545" i="4" s="1"/>
  <c r="I1366" i="4"/>
  <c r="S1366" i="4" s="1"/>
  <c r="I1862" i="4"/>
  <c r="S1862" i="4" s="1"/>
  <c r="I1232" i="4"/>
  <c r="S1232" i="4" s="1"/>
  <c r="I1041" i="4"/>
  <c r="S1041" i="4" s="1"/>
  <c r="I1435" i="4"/>
  <c r="S1435" i="4" s="1"/>
  <c r="I1855" i="4"/>
  <c r="S1855" i="4" s="1"/>
  <c r="I1537" i="4"/>
  <c r="S1537" i="4" s="1"/>
  <c r="I527" i="4"/>
  <c r="S527" i="4" s="1"/>
  <c r="I1622" i="4"/>
  <c r="S1622" i="4" s="1"/>
  <c r="I484" i="4"/>
  <c r="S484" i="4" s="1"/>
  <c r="I1091" i="4"/>
  <c r="S1091" i="4" s="1"/>
  <c r="I1606" i="4"/>
  <c r="S1606" i="4" s="1"/>
  <c r="I1458" i="4"/>
  <c r="S1458" i="4" s="1"/>
  <c r="I1036" i="4"/>
  <c r="S1036" i="4" s="1"/>
  <c r="I1352" i="4"/>
  <c r="S1352" i="4" s="1"/>
  <c r="I1544" i="4"/>
  <c r="S1544" i="4" s="1"/>
  <c r="I1782" i="4"/>
  <c r="S1782" i="4" s="1"/>
  <c r="I882" i="4"/>
  <c r="S882" i="4" s="1"/>
  <c r="I810" i="4"/>
  <c r="S810" i="4" s="1"/>
  <c r="I692" i="4"/>
  <c r="S692" i="4" s="1"/>
  <c r="I597" i="4"/>
  <c r="S597" i="4" s="1"/>
  <c r="I1374" i="4"/>
  <c r="S1374" i="4" s="1"/>
  <c r="I1160" i="4"/>
  <c r="S1160" i="4" s="1"/>
  <c r="I998" i="4"/>
  <c r="S998" i="4" s="1"/>
  <c r="I955" i="4"/>
  <c r="S955" i="4" s="1"/>
  <c r="I1780" i="4"/>
  <c r="S1780" i="4" s="1"/>
  <c r="I1108" i="4"/>
  <c r="S1108" i="4" s="1"/>
  <c r="I1815" i="4"/>
  <c r="S1815" i="4" s="1"/>
  <c r="I714" i="4"/>
  <c r="S714" i="4" s="1"/>
  <c r="I1508" i="4"/>
  <c r="S1508" i="4" s="1"/>
  <c r="I1131" i="4"/>
  <c r="S1131" i="4" s="1"/>
  <c r="I1037" i="4"/>
  <c r="S1037" i="4" s="1"/>
  <c r="I1669" i="4"/>
  <c r="S1669" i="4" s="1"/>
  <c r="I838" i="4"/>
  <c r="S838" i="4" s="1"/>
  <c r="I1651" i="4"/>
  <c r="S1651" i="4" s="1"/>
  <c r="I1176" i="4"/>
  <c r="S1176" i="4" s="1"/>
  <c r="I1028" i="4"/>
  <c r="S1028" i="4" s="1"/>
  <c r="I1216" i="4"/>
  <c r="S1216" i="4" s="1"/>
  <c r="I1937" i="4"/>
  <c r="S1937" i="4" s="1"/>
  <c r="I1732" i="4"/>
  <c r="S1732" i="4" s="1"/>
  <c r="I701" i="4"/>
  <c r="S701" i="4" s="1"/>
  <c r="I898" i="4"/>
  <c r="S898" i="4" s="1"/>
  <c r="I731" i="4"/>
  <c r="S731" i="4" s="1"/>
  <c r="I510" i="4"/>
  <c r="S510" i="4" s="1"/>
  <c r="I1086" i="4"/>
  <c r="S1086" i="4" s="1"/>
  <c r="I1528" i="4"/>
  <c r="S1528" i="4" s="1"/>
  <c r="I502" i="4"/>
  <c r="S502" i="4" s="1"/>
  <c r="I1254" i="4"/>
  <c r="S1254" i="4" s="1"/>
  <c r="I1444" i="4"/>
  <c r="S1444" i="4" s="1"/>
  <c r="I1649" i="4"/>
  <c r="S1649" i="4" s="1"/>
  <c r="I1594" i="4"/>
  <c r="S1594" i="4" s="1"/>
  <c r="I1542" i="4"/>
  <c r="S1542" i="4" s="1"/>
  <c r="I616" i="4"/>
  <c r="S616" i="4" s="1"/>
  <c r="I1446" i="4"/>
  <c r="S1446" i="4" s="1"/>
  <c r="I1368" i="4"/>
  <c r="S1368" i="4" s="1"/>
  <c r="I704" i="4"/>
  <c r="S704" i="4" s="1"/>
  <c r="I1369" i="4"/>
  <c r="S1369" i="4" s="1"/>
  <c r="I1479" i="4"/>
  <c r="S1479" i="4" s="1"/>
  <c r="I1524" i="4"/>
  <c r="S1524" i="4" s="1"/>
  <c r="I1522" i="4"/>
  <c r="S1522" i="4" s="1"/>
  <c r="I1814" i="4"/>
  <c r="S1814" i="4" s="1"/>
  <c r="I1920" i="4"/>
  <c r="S1920" i="4" s="1"/>
  <c r="I1935" i="4"/>
  <c r="S1935" i="4" s="1"/>
  <c r="I1692" i="4"/>
  <c r="S1692" i="4" s="1"/>
  <c r="I1681" i="4"/>
  <c r="S1681" i="4" s="1"/>
  <c r="I1169" i="4"/>
  <c r="S1169" i="4" s="1"/>
  <c r="I723" i="4"/>
  <c r="S723" i="4" s="1"/>
  <c r="I987" i="4"/>
  <c r="S987" i="4" s="1"/>
  <c r="I1675" i="4"/>
  <c r="S1675" i="4" s="1"/>
  <c r="I1535" i="4"/>
  <c r="S1535" i="4" s="1"/>
  <c r="I1190" i="4"/>
  <c r="S1190" i="4" s="1"/>
  <c r="I1402" i="4"/>
  <c r="S1402" i="4" s="1"/>
  <c r="I1756" i="4"/>
  <c r="S1756" i="4" s="1"/>
  <c r="I1519" i="4"/>
  <c r="S1519" i="4" s="1"/>
  <c r="I619" i="4"/>
  <c r="S619" i="4" s="1"/>
  <c r="I613" i="4"/>
  <c r="S613" i="4" s="1"/>
  <c r="I1464" i="4"/>
  <c r="S1464" i="4" s="1"/>
  <c r="I958" i="4"/>
  <c r="S958" i="4" s="1"/>
  <c r="I1886" i="4"/>
  <c r="S1886" i="4" s="1"/>
  <c r="I1204" i="4"/>
  <c r="S1204" i="4" s="1"/>
  <c r="I1051" i="4"/>
  <c r="S1051" i="4" s="1"/>
  <c r="I747" i="4"/>
  <c r="S747" i="4" s="1"/>
  <c r="I1702" i="4"/>
  <c r="S1702" i="4" s="1"/>
  <c r="I1778" i="4"/>
  <c r="S1778" i="4" s="1"/>
  <c r="I1820" i="4"/>
  <c r="S1820" i="4" s="1"/>
  <c r="I516" i="4"/>
  <c r="S516" i="4" s="1"/>
  <c r="I495" i="4"/>
  <c r="S495" i="4" s="1"/>
  <c r="I1868" i="4"/>
  <c r="S1868" i="4" s="1"/>
  <c r="I699" i="4"/>
  <c r="S699" i="4" s="1"/>
  <c r="I1625" i="4"/>
  <c r="S1625" i="4" s="1"/>
  <c r="I736" i="4"/>
  <c r="S736" i="4" s="1"/>
  <c r="I856" i="4"/>
  <c r="S856" i="4" s="1"/>
  <c r="I1812" i="4"/>
  <c r="S1812" i="4" s="1"/>
  <c r="I1818" i="4"/>
  <c r="S1818" i="4" s="1"/>
  <c r="I1944" i="4"/>
  <c r="S1944" i="4" s="1"/>
  <c r="I772" i="4"/>
  <c r="S772" i="4" s="1"/>
  <c r="I1789" i="4"/>
  <c r="S1789" i="4" s="1"/>
  <c r="I716" i="4"/>
  <c r="S716" i="4" s="1"/>
  <c r="I1401" i="4"/>
  <c r="S1401" i="4" s="1"/>
  <c r="I743" i="4"/>
  <c r="S743" i="4" s="1"/>
  <c r="I1737" i="4"/>
  <c r="S1737" i="4" s="1"/>
  <c r="I769" i="4"/>
  <c r="S769" i="4" s="1"/>
  <c r="I1024" i="4"/>
  <c r="S1024" i="4" s="1"/>
  <c r="I870" i="4"/>
  <c r="S870" i="4" s="1"/>
  <c r="I775" i="4"/>
  <c r="S775" i="4" s="1"/>
  <c r="I1791" i="4"/>
  <c r="S1791" i="4" s="1"/>
  <c r="I923" i="4"/>
  <c r="S923" i="4" s="1"/>
  <c r="I1063" i="4"/>
  <c r="S1063" i="4" s="1"/>
  <c r="I1165" i="4"/>
  <c r="S1165" i="4" s="1"/>
  <c r="I846" i="4"/>
  <c r="S846" i="4" s="1"/>
  <c r="I1452" i="4"/>
  <c r="S1452" i="4" s="1"/>
  <c r="I642" i="4"/>
  <c r="S642" i="4" s="1"/>
  <c r="I1880" i="4"/>
  <c r="S1880" i="4" s="1"/>
  <c r="I493" i="4"/>
  <c r="S493" i="4" s="1"/>
  <c r="I761" i="4"/>
  <c r="S761" i="4" s="1"/>
  <c r="I1345" i="4"/>
  <c r="S1345" i="4" s="1"/>
  <c r="I641" i="4"/>
  <c r="S641" i="4" s="1"/>
  <c r="I1145" i="4"/>
  <c r="S1145" i="4" s="1"/>
  <c r="I1212" i="4"/>
  <c r="S1212" i="4" s="1"/>
  <c r="I1536" i="4"/>
  <c r="S1536" i="4" s="1"/>
  <c r="I1610" i="4"/>
  <c r="S1610" i="4" s="1"/>
  <c r="I1054" i="4"/>
  <c r="S1054" i="4" s="1"/>
  <c r="I1690" i="4"/>
  <c r="S1690" i="4" s="1"/>
  <c r="I859" i="4"/>
  <c r="S859" i="4" s="1"/>
  <c r="I1045" i="4"/>
  <c r="S1045" i="4" s="1"/>
  <c r="I1925" i="4"/>
  <c r="S1925" i="4" s="1"/>
  <c r="I1496" i="4"/>
  <c r="S1496" i="4" s="1"/>
  <c r="I951" i="4"/>
  <c r="S951" i="4" s="1"/>
  <c r="I666" i="4"/>
  <c r="S666" i="4" s="1"/>
  <c r="I933" i="4"/>
  <c r="S933" i="4" s="1"/>
  <c r="I945" i="4"/>
  <c r="S945" i="4" s="1"/>
  <c r="I1182" i="4"/>
  <c r="S1182" i="4" s="1"/>
  <c r="I508" i="4"/>
  <c r="S508" i="4" s="1"/>
  <c r="I1890" i="4"/>
  <c r="S1890" i="4" s="1"/>
  <c r="I1611" i="4"/>
  <c r="S1611" i="4" s="1"/>
  <c r="I936" i="4"/>
  <c r="S936" i="4" s="1"/>
  <c r="I1151" i="4"/>
  <c r="S1151" i="4" s="1"/>
  <c r="I1209" i="4"/>
  <c r="S1209" i="4" s="1"/>
  <c r="I1462" i="4"/>
  <c r="S1462" i="4" s="1"/>
  <c r="I554" i="4"/>
  <c r="S554" i="4" s="1"/>
  <c r="I1574" i="4"/>
  <c r="S1574" i="4" s="1"/>
  <c r="I1308" i="4"/>
  <c r="S1308" i="4" s="1"/>
  <c r="I1539" i="4"/>
  <c r="S1539" i="4" s="1"/>
  <c r="I626" i="4"/>
  <c r="S626" i="4" s="1"/>
  <c r="I842" i="4"/>
  <c r="S842" i="4" s="1"/>
  <c r="I1851" i="4"/>
  <c r="S1851" i="4" s="1"/>
  <c r="I844" i="4"/>
  <c r="S844" i="4" s="1"/>
  <c r="I1234" i="4"/>
  <c r="S1234" i="4" s="1"/>
  <c r="I1272" i="4"/>
  <c r="S1272" i="4" s="1"/>
  <c r="I588" i="4"/>
  <c r="S588" i="4" s="1"/>
  <c r="I1142" i="4"/>
  <c r="S1142" i="4" s="1"/>
  <c r="I1717" i="4"/>
  <c r="S1717" i="4" s="1"/>
  <c r="I535" i="4"/>
  <c r="S535" i="4" s="1"/>
  <c r="I1847" i="4"/>
  <c r="S1847" i="4" s="1"/>
  <c r="I1699" i="4"/>
  <c r="S1699" i="4" s="1"/>
  <c r="I1550" i="4"/>
  <c r="S1550" i="4" s="1"/>
  <c r="I490" i="4"/>
  <c r="S490" i="4" s="1"/>
  <c r="I907" i="4"/>
  <c r="S907" i="4" s="1"/>
  <c r="I900" i="4"/>
  <c r="S900" i="4" s="1"/>
  <c r="I1481" i="4"/>
  <c r="S1481" i="4" s="1"/>
  <c r="I1279" i="4"/>
  <c r="S1279" i="4" s="1"/>
  <c r="I610" i="4"/>
  <c r="S610" i="4" s="1"/>
  <c r="I1022" i="4"/>
  <c r="S1022" i="4" s="1"/>
  <c r="I528" i="4"/>
  <c r="S528" i="4" s="1"/>
  <c r="I1718" i="4"/>
  <c r="S1718" i="4" s="1"/>
  <c r="I1065" i="4"/>
  <c r="S1065" i="4" s="1"/>
  <c r="I1303" i="4"/>
  <c r="S1303" i="4" s="1"/>
  <c r="I1243" i="4"/>
  <c r="S1243" i="4" s="1"/>
  <c r="I1064" i="4"/>
  <c r="S1064" i="4" s="1"/>
  <c r="I1599" i="4"/>
  <c r="S1599" i="4" s="1"/>
  <c r="I741" i="4"/>
  <c r="S741" i="4" s="1"/>
  <c r="I1638" i="4"/>
  <c r="S1638" i="4" s="1"/>
  <c r="I1777" i="4"/>
  <c r="S1777" i="4" s="1"/>
  <c r="I818" i="4"/>
  <c r="S818" i="4" s="1"/>
  <c r="I571" i="4"/>
  <c r="S571" i="4" s="1"/>
  <c r="I1070" i="4"/>
  <c r="S1070" i="4" s="1"/>
  <c r="I700" i="4"/>
  <c r="S700" i="4" s="1"/>
  <c r="I1695" i="4"/>
  <c r="S1695" i="4" s="1"/>
  <c r="I1228" i="4"/>
  <c r="S1228" i="4" s="1"/>
  <c r="I1126" i="4"/>
  <c r="S1126" i="4" s="1"/>
  <c r="I1055" i="4"/>
  <c r="S1055" i="4" s="1"/>
  <c r="I1503" i="4"/>
  <c r="S1503" i="4" s="1"/>
  <c r="I784" i="4"/>
  <c r="S784" i="4" s="1"/>
  <c r="I1061" i="4"/>
  <c r="S1061" i="4" s="1"/>
  <c r="I1619" i="4"/>
  <c r="S1619" i="4" s="1"/>
  <c r="I1644" i="4"/>
  <c r="S1644" i="4" s="1"/>
  <c r="I814" i="4"/>
  <c r="S814" i="4" s="1"/>
  <c r="I1674" i="4"/>
  <c r="S1674" i="4" s="1"/>
  <c r="I591" i="4"/>
  <c r="S591" i="4" s="1"/>
  <c r="I970" i="4"/>
  <c r="S970" i="4" s="1"/>
  <c r="I1679" i="4"/>
  <c r="S1679" i="4" s="1"/>
  <c r="I1523" i="4"/>
  <c r="S1523" i="4" s="1"/>
  <c r="I1498" i="4"/>
  <c r="S1498" i="4" s="1"/>
  <c r="I1664" i="4"/>
  <c r="S1664" i="4" s="1"/>
  <c r="I1485" i="4"/>
  <c r="S1485" i="4" s="1"/>
  <c r="I1919" i="4"/>
  <c r="S1919" i="4" s="1"/>
  <c r="I1602" i="4"/>
  <c r="S1602" i="4" s="1"/>
  <c r="I1682" i="4"/>
  <c r="S1682" i="4" s="1"/>
  <c r="I1859" i="4"/>
  <c r="S1859" i="4" s="1"/>
  <c r="I1262" i="4"/>
  <c r="S1262" i="4" s="1"/>
  <c r="I599" i="4"/>
  <c r="S599" i="4" s="1"/>
  <c r="I1214" i="4"/>
  <c r="S1214" i="4" s="1"/>
  <c r="I1252" i="4"/>
  <c r="S1252" i="4" s="1"/>
  <c r="I1579" i="4"/>
  <c r="S1579" i="4" s="1"/>
  <c r="I803" i="4"/>
  <c r="S803" i="4" s="1"/>
  <c r="I538" i="4"/>
  <c r="S538" i="4" s="1"/>
  <c r="I1236" i="4"/>
  <c r="S1236" i="4" s="1"/>
  <c r="I1750" i="4"/>
  <c r="S1750" i="4" s="1"/>
  <c r="I1832" i="4"/>
  <c r="S1832" i="4" s="1"/>
  <c r="I1850" i="4"/>
  <c r="S1850" i="4" s="1"/>
  <c r="I1882" i="4"/>
  <c r="S1882" i="4" s="1"/>
  <c r="I1079" i="4"/>
  <c r="S1079" i="4" s="1"/>
  <c r="I1378" i="4"/>
  <c r="S1378" i="4" s="1"/>
  <c r="I1526" i="4"/>
  <c r="S1526" i="4" s="1"/>
  <c r="I854" i="4"/>
  <c r="S854" i="4" s="1"/>
  <c r="I729" i="4"/>
  <c r="S729" i="4" s="1"/>
  <c r="I541" i="4"/>
  <c r="S541" i="4" s="1"/>
  <c r="I1346" i="4"/>
  <c r="S1346" i="4" s="1"/>
  <c r="I879" i="4"/>
  <c r="S879" i="4" s="1"/>
  <c r="I1101" i="4"/>
  <c r="S1101" i="4" s="1"/>
  <c r="I972" i="4"/>
  <c r="S972" i="4" s="1"/>
  <c r="I1761" i="4"/>
  <c r="S1761" i="4" s="1"/>
  <c r="I1428" i="4"/>
  <c r="S1428" i="4" s="1"/>
  <c r="I1668" i="4"/>
  <c r="S1668" i="4" s="1"/>
  <c r="I1741" i="4"/>
  <c r="S1741" i="4" s="1"/>
  <c r="I1276" i="4"/>
  <c r="S1276" i="4" s="1"/>
  <c r="I567" i="4"/>
  <c r="S567" i="4" s="1"/>
  <c r="I1680" i="4"/>
  <c r="S1680" i="4" s="1"/>
  <c r="I709" i="4"/>
  <c r="S709" i="4" s="1"/>
  <c r="I505" i="4"/>
  <c r="S505" i="4" s="1"/>
  <c r="I1284" i="4"/>
  <c r="S1284" i="4" s="1"/>
  <c r="I711" i="4"/>
  <c r="S711" i="4" s="1"/>
  <c r="I871" i="4"/>
  <c r="S871" i="4" s="1"/>
  <c r="I959" i="4"/>
  <c r="S959" i="4" s="1"/>
  <c r="I1813" i="4"/>
  <c r="S1813" i="4" s="1"/>
  <c r="I1238" i="4"/>
  <c r="S1238" i="4" s="1"/>
  <c r="I1570" i="4"/>
  <c r="S1570" i="4" s="1"/>
  <c r="I1860" i="4"/>
  <c r="S1860" i="4" s="1"/>
  <c r="I1797" i="4"/>
  <c r="S1797" i="4" s="1"/>
  <c r="I1304" i="4"/>
  <c r="S1304" i="4" s="1"/>
  <c r="I1320" i="4"/>
  <c r="S1320" i="4" s="1"/>
  <c r="I1580" i="4"/>
  <c r="S1580" i="4" s="1"/>
  <c r="I1411" i="4"/>
  <c r="S1411" i="4" s="1"/>
  <c r="I1143" i="4"/>
  <c r="S1143" i="4" s="1"/>
  <c r="I1824" i="4"/>
  <c r="S1824" i="4" s="1"/>
  <c r="I664" i="4"/>
  <c r="S664" i="4" s="1"/>
  <c r="I1873" i="4"/>
  <c r="S1873" i="4" s="1"/>
  <c r="I1067" i="4"/>
  <c r="S1067" i="4" s="1"/>
  <c r="I915" i="4"/>
  <c r="S915" i="4" s="1"/>
  <c r="I826" i="4"/>
  <c r="S826" i="4" s="1"/>
  <c r="I730" i="4"/>
  <c r="S730" i="4" s="1"/>
  <c r="I1854" i="4"/>
  <c r="S1854" i="4" s="1"/>
  <c r="I657" i="4"/>
  <c r="S657" i="4" s="1"/>
  <c r="I996" i="4"/>
  <c r="S996" i="4" s="1"/>
  <c r="I1287" i="4"/>
  <c r="S1287" i="4" s="1"/>
  <c r="I1251" i="4"/>
  <c r="S1251" i="4" s="1"/>
  <c r="I1466" i="4"/>
  <c r="S1466" i="4" s="1"/>
  <c r="I593" i="4"/>
  <c r="S593" i="4" s="1"/>
  <c r="I966" i="4"/>
  <c r="S966" i="4" s="1"/>
  <c r="I832" i="4"/>
  <c r="S832" i="4" s="1"/>
  <c r="I530" i="4"/>
  <c r="S530" i="4" s="1"/>
  <c r="I1685" i="4"/>
  <c r="S1685" i="4" s="1"/>
  <c r="I1208" i="4"/>
  <c r="S1208" i="4" s="1"/>
  <c r="I779" i="4"/>
  <c r="S779" i="4" s="1"/>
  <c r="I1939" i="4"/>
  <c r="S1939" i="4" s="1"/>
  <c r="I589" i="4"/>
  <c r="S589" i="4" s="1"/>
  <c r="I1696" i="4"/>
  <c r="S1696" i="4" s="1"/>
  <c r="I796" i="4"/>
  <c r="S796" i="4" s="1"/>
  <c r="I1047" i="4"/>
  <c r="S1047" i="4" s="1"/>
  <c r="I1278" i="4"/>
  <c r="S1278" i="4" s="1"/>
  <c r="I1872" i="4"/>
  <c r="S1872" i="4" s="1"/>
  <c r="I722" i="4"/>
  <c r="S722" i="4" s="1"/>
  <c r="I1277" i="4"/>
  <c r="S1277" i="4" s="1"/>
  <c r="I1014" i="4"/>
  <c r="S1014" i="4" s="1"/>
  <c r="I1910" i="4"/>
  <c r="S1910" i="4" s="1"/>
  <c r="I1168" i="4"/>
  <c r="S1168" i="4" s="1"/>
  <c r="I539" i="4"/>
  <c r="S539" i="4" s="1"/>
  <c r="I956" i="4"/>
  <c r="S956" i="4" s="1"/>
  <c r="I869" i="4"/>
  <c r="S869" i="4" s="1"/>
  <c r="I1224" i="4"/>
  <c r="S1224" i="4" s="1"/>
  <c r="I1350" i="4"/>
  <c r="S1350" i="4" s="1"/>
  <c r="I586" i="4"/>
  <c r="S586" i="4" s="1"/>
  <c r="I793" i="4"/>
  <c r="S793" i="4" s="1"/>
  <c r="I1600" i="4"/>
  <c r="S1600" i="4" s="1"/>
  <c r="I1572" i="4"/>
  <c r="S1572" i="4" s="1"/>
  <c r="I1163" i="4"/>
  <c r="S1163" i="4" s="1"/>
  <c r="I858" i="4"/>
  <c r="S858" i="4" s="1"/>
  <c r="I947" i="4"/>
  <c r="S947" i="4" s="1"/>
  <c r="I1583" i="4"/>
  <c r="S1583" i="4" s="1"/>
  <c r="I1770" i="4"/>
  <c r="S1770" i="4" s="1"/>
  <c r="I1457" i="4"/>
  <c r="S1457" i="4" s="1"/>
  <c r="I1187" i="4"/>
  <c r="S1187" i="4" s="1"/>
  <c r="I1460" i="4"/>
  <c r="S1460" i="4" s="1"/>
  <c r="I845" i="4"/>
  <c r="S845" i="4" s="1"/>
  <c r="I1478" i="4"/>
  <c r="S1478" i="4" s="1"/>
  <c r="I480" i="4"/>
  <c r="S480" i="4" s="1"/>
  <c r="I1857" i="4"/>
  <c r="S1857" i="4" s="1"/>
  <c r="I1339" i="4"/>
  <c r="S1339" i="4" s="1"/>
  <c r="I948" i="4"/>
  <c r="S948" i="4" s="1"/>
  <c r="I1520" i="4"/>
  <c r="S1520" i="4" s="1"/>
  <c r="I1701" i="4"/>
  <c r="S1701" i="4" s="1"/>
  <c r="I878" i="4"/>
  <c r="S878" i="4" s="1"/>
  <c r="I1494" i="4"/>
  <c r="S1494" i="4" s="1"/>
  <c r="I549" i="4"/>
  <c r="S549" i="4" s="1"/>
  <c r="I1639" i="4"/>
  <c r="S1639" i="4" s="1"/>
  <c r="I1249" i="4"/>
  <c r="S1249" i="4" s="1"/>
  <c r="I570" i="4"/>
  <c r="S570" i="4" s="1"/>
  <c r="I1585" i="4"/>
  <c r="S1585" i="4" s="1"/>
  <c r="I1589" i="4"/>
  <c r="S1589" i="4" s="1"/>
  <c r="I1447" i="4"/>
  <c r="S1447" i="4" s="1"/>
  <c r="I623" i="4"/>
  <c r="S623" i="4" s="1"/>
  <c r="I1162" i="4"/>
  <c r="S1162" i="4" s="1"/>
  <c r="I1124" i="4"/>
  <c r="S1124" i="4" s="1"/>
  <c r="I1506" i="4"/>
  <c r="S1506" i="4" s="1"/>
  <c r="I726" i="4"/>
  <c r="S726" i="4" s="1"/>
  <c r="I1881" i="4"/>
  <c r="S1881" i="4" s="1"/>
  <c r="I960" i="4"/>
  <c r="S960" i="4" s="1"/>
  <c r="I830" i="4"/>
  <c r="S830" i="4" s="1"/>
  <c r="I751" i="4"/>
  <c r="S751" i="4" s="1"/>
  <c r="I1800" i="4"/>
  <c r="S1800" i="4" s="1"/>
  <c r="I1465" i="4"/>
  <c r="S1465" i="4" s="1"/>
  <c r="I507" i="4"/>
  <c r="S507" i="4" s="1"/>
  <c r="I1735" i="4"/>
  <c r="S1735" i="4" s="1"/>
  <c r="I1048" i="4"/>
  <c r="S1048" i="4" s="1"/>
  <c r="I1323" i="4"/>
  <c r="S1323" i="4" s="1"/>
  <c r="I1659" i="4"/>
  <c r="S1659" i="4" s="1"/>
  <c r="I1591" i="4"/>
  <c r="S1591" i="4" s="1"/>
  <c r="I631" i="4"/>
  <c r="S631" i="4" s="1"/>
  <c r="I1115" i="4"/>
  <c r="S1115" i="4" s="1"/>
  <c r="I696" i="4"/>
  <c r="S696" i="4" s="1"/>
  <c r="I724" i="4"/>
  <c r="S724" i="4" s="1"/>
  <c r="I749" i="4"/>
  <c r="S749" i="4" s="1"/>
  <c r="I522" i="4"/>
  <c r="S522" i="4" s="1"/>
  <c r="I1490" i="4"/>
  <c r="S1490" i="4" s="1"/>
  <c r="I851" i="4"/>
  <c r="S851" i="4" s="1"/>
  <c r="I802" i="4"/>
  <c r="S802" i="4" s="1"/>
  <c r="I1152" i="4"/>
  <c r="S1152" i="4" s="1"/>
  <c r="I1783" i="4"/>
  <c r="S1783" i="4" s="1"/>
  <c r="I1149" i="4"/>
  <c r="S1149" i="4" s="1"/>
  <c r="I673" i="4"/>
  <c r="S673" i="4" s="1"/>
  <c r="I733" i="4"/>
  <c r="S733" i="4" s="1"/>
  <c r="I1023" i="4"/>
  <c r="S1023" i="4" s="1"/>
  <c r="I1425" i="4"/>
  <c r="S1425" i="4" s="1"/>
  <c r="I1419" i="4"/>
  <c r="S1419" i="4" s="1"/>
  <c r="I1235" i="4"/>
  <c r="S1235" i="4" s="1"/>
  <c r="I614" i="4"/>
  <c r="S614" i="4" s="1"/>
  <c r="I1158" i="4"/>
  <c r="S1158" i="4" s="1"/>
  <c r="I1084" i="4"/>
  <c r="S1084" i="4" s="1"/>
  <c r="I1032" i="4"/>
  <c r="S1032" i="4" s="1"/>
  <c r="I1870" i="4"/>
  <c r="S1870" i="4" s="1"/>
  <c r="I1517" i="4"/>
  <c r="S1517" i="4" s="1"/>
  <c r="I1239" i="4"/>
  <c r="S1239" i="4" s="1"/>
  <c r="I550" i="4"/>
  <c r="S550" i="4" s="1"/>
  <c r="I1934" i="4"/>
  <c r="S1934" i="4" s="1"/>
  <c r="I579" i="4"/>
  <c r="S579" i="4" s="1"/>
  <c r="I1109" i="4"/>
  <c r="S1109" i="4" s="1"/>
  <c r="I1652" i="4"/>
  <c r="S1652" i="4" s="1"/>
  <c r="I812" i="4"/>
  <c r="S812" i="4" s="1"/>
  <c r="I1884" i="4"/>
  <c r="S1884" i="4" s="1"/>
  <c r="I804" i="4"/>
  <c r="S804" i="4" s="1"/>
  <c r="I1921" i="4"/>
  <c r="S1921" i="4" s="1"/>
  <c r="I488" i="4"/>
  <c r="S488" i="4" s="1"/>
  <c r="I683" i="4"/>
  <c r="S683" i="4" s="1"/>
  <c r="I841" i="4"/>
  <c r="S841" i="4" s="1"/>
  <c r="I1938" i="4"/>
  <c r="S1938" i="4" s="1"/>
  <c r="I1767" i="4"/>
  <c r="S1767" i="4" s="1"/>
  <c r="I1394" i="4"/>
  <c r="S1394" i="4" s="1"/>
  <c r="I609" i="4"/>
  <c r="S609" i="4" s="1"/>
  <c r="I1370" i="4"/>
  <c r="S1370" i="4" s="1"/>
  <c r="I1344" i="4"/>
  <c r="S1344" i="4" s="1"/>
  <c r="I1628" i="4"/>
  <c r="S1628" i="4" s="1"/>
  <c r="I762" i="4"/>
  <c r="S762" i="4" s="1"/>
  <c r="I914" i="4"/>
  <c r="S914" i="4" s="1"/>
  <c r="I1132" i="4"/>
  <c r="S1132" i="4" s="1"/>
  <c r="I529" i="4"/>
  <c r="S529" i="4" s="1"/>
  <c r="I1567" i="4"/>
  <c r="S1567" i="4" s="1"/>
  <c r="I1177" i="4"/>
  <c r="S1177" i="4" s="1"/>
  <c r="I715" i="4"/>
  <c r="S715" i="4" s="1"/>
  <c r="I1618" i="4"/>
  <c r="S1618" i="4" s="1"/>
  <c r="I1203" i="4"/>
  <c r="S1203" i="4" s="1"/>
  <c r="I1509" i="4"/>
  <c r="S1509" i="4" s="1"/>
  <c r="I620" i="4"/>
  <c r="S620" i="4" s="1"/>
  <c r="I1097" i="4"/>
  <c r="S1097" i="4" s="1"/>
  <c r="I1598" i="4"/>
  <c r="S1598" i="4" s="1"/>
  <c r="I1455" i="4"/>
  <c r="S1455" i="4" s="1"/>
  <c r="I1569" i="4"/>
  <c r="S1569" i="4" s="1"/>
  <c r="I601" i="4"/>
  <c r="S601" i="4" s="1"/>
  <c r="I1044" i="4"/>
  <c r="S1044" i="4" s="1"/>
  <c r="I1002" i="4"/>
  <c r="S1002" i="4" s="1"/>
  <c r="I1885" i="4"/>
  <c r="S1885" i="4" s="1"/>
  <c r="I1558" i="4"/>
  <c r="S1558" i="4" s="1"/>
  <c r="I1806" i="4"/>
  <c r="S1806" i="4" s="1"/>
  <c r="I1349" i="4"/>
  <c r="S1349" i="4" s="1"/>
  <c r="I1577" i="4"/>
  <c r="S1577" i="4" s="1"/>
  <c r="I962" i="4"/>
  <c r="S962" i="4" s="1"/>
  <c r="I1202" i="4"/>
  <c r="S1202" i="4" s="1"/>
  <c r="I1301" i="4"/>
  <c r="S1301" i="4" s="1"/>
  <c r="I604" i="4"/>
  <c r="S604" i="4" s="1"/>
  <c r="I1875" i="4"/>
  <c r="S1875" i="4" s="1"/>
  <c r="I1034" i="4"/>
  <c r="S1034" i="4" s="1"/>
  <c r="I817" i="4"/>
  <c r="S817" i="4" s="1"/>
  <c r="I1337" i="4"/>
  <c r="S1337" i="4" s="1"/>
  <c r="I1928" i="4"/>
  <c r="S1928" i="4" s="1"/>
  <c r="I1729" i="4"/>
  <c r="S1729" i="4" s="1"/>
  <c r="I1531" i="4"/>
  <c r="S1531" i="4" s="1"/>
  <c r="I1437" i="4"/>
  <c r="S1437" i="4" s="1"/>
  <c r="I1360" i="4"/>
  <c r="S1360" i="4" s="1"/>
  <c r="I1835" i="4"/>
  <c r="S1835" i="4" s="1"/>
  <c r="I1896" i="4"/>
  <c r="S1896" i="4" s="1"/>
  <c r="I1319" i="4"/>
  <c r="S1319" i="4" s="1"/>
  <c r="I1266" i="4"/>
  <c r="S1266" i="4" s="1"/>
  <c r="I1511" i="4"/>
  <c r="S1511" i="4" s="1"/>
  <c r="I1822" i="4"/>
  <c r="S1822" i="4" s="1"/>
  <c r="I1261" i="4"/>
  <c r="S1261" i="4" s="1"/>
  <c r="I809" i="4"/>
  <c r="S809" i="4" s="1"/>
  <c r="I1826" i="4"/>
  <c r="S1826" i="4" s="1"/>
  <c r="I1887" i="4"/>
  <c r="S1887" i="4" s="1"/>
  <c r="I1147" i="4"/>
  <c r="S1147" i="4" s="1"/>
  <c r="I1113" i="4"/>
  <c r="S1113" i="4" s="1"/>
  <c r="I605" i="4"/>
  <c r="S605" i="4" s="1"/>
  <c r="I503" i="4"/>
  <c r="S503" i="4" s="1"/>
  <c r="I771" i="4"/>
  <c r="S771" i="4" s="1"/>
  <c r="I1760" i="4"/>
  <c r="S1760" i="4" s="1"/>
  <c r="I1473" i="4"/>
  <c r="S1473" i="4" s="1"/>
  <c r="I895" i="4"/>
  <c r="S895" i="4" s="1"/>
  <c r="I1719" i="4"/>
  <c r="S1719" i="4" s="1"/>
  <c r="I1416" i="4"/>
  <c r="S1416" i="4" s="1"/>
  <c r="I1736" i="4"/>
  <c r="S1736" i="4" s="1"/>
  <c r="I831" i="4"/>
  <c r="S831" i="4" s="1"/>
  <c r="I1660" i="4"/>
  <c r="S1660" i="4" s="1"/>
  <c r="I781" i="4"/>
  <c r="S781" i="4" s="1"/>
  <c r="I892" i="4"/>
  <c r="S892" i="4" s="1"/>
  <c r="I750" i="4"/>
  <c r="S750" i="4" s="1"/>
  <c r="I521" i="4"/>
  <c r="S521" i="4" s="1"/>
  <c r="I1720" i="4"/>
  <c r="S1720" i="4" s="1"/>
  <c r="I575" i="4"/>
  <c r="S575" i="4" s="1"/>
  <c r="I546" i="4"/>
  <c r="S546" i="4" s="1"/>
  <c r="I821" i="4"/>
  <c r="S821" i="4" s="1"/>
  <c r="I1922" i="4"/>
  <c r="S1922" i="4" s="1"/>
  <c r="I684" i="4"/>
  <c r="S684" i="4" s="1"/>
  <c r="I1306" i="4"/>
  <c r="S1306" i="4" s="1"/>
  <c r="I989" i="4"/>
  <c r="S989" i="4" s="1"/>
  <c r="I1924" i="4"/>
  <c r="S1924" i="4" s="1"/>
  <c r="I815" i="4"/>
  <c r="S815" i="4" s="1"/>
  <c r="I1408" i="4"/>
  <c r="S1408" i="4" s="1"/>
  <c r="I1321" i="4"/>
  <c r="S1321" i="4" s="1"/>
  <c r="I794" i="4"/>
  <c r="S794" i="4" s="1"/>
  <c r="I1246" i="4"/>
  <c r="S1246" i="4" s="1"/>
  <c r="I525" i="4"/>
  <c r="S525" i="4" s="1"/>
  <c r="I1166" i="4"/>
  <c r="S1166" i="4" s="1"/>
  <c r="I1609" i="4"/>
  <c r="S1609" i="4" s="1"/>
  <c r="I1601" i="4"/>
  <c r="S1601" i="4" s="1"/>
  <c r="I1788" i="4"/>
  <c r="S1788" i="4" s="1"/>
  <c r="I932" i="4"/>
  <c r="S932" i="4" s="1"/>
  <c r="I1849" i="4"/>
  <c r="S1849" i="4" s="1"/>
  <c r="I1491" i="4"/>
  <c r="S1491" i="4" s="1"/>
  <c r="I1565" i="4"/>
  <c r="S1565" i="4" s="1"/>
  <c r="I706" i="4"/>
  <c r="S706" i="4" s="1"/>
  <c r="I1463" i="4"/>
  <c r="S1463" i="4" s="1"/>
  <c r="I1916" i="4"/>
  <c r="S1916" i="4" s="1"/>
  <c r="I765" i="4"/>
  <c r="S765" i="4" s="1"/>
  <c r="I1546" i="4"/>
  <c r="S1546" i="4" s="1"/>
  <c r="I1179" i="4"/>
  <c r="S1179" i="4" s="1"/>
  <c r="I695" i="4"/>
  <c r="S695" i="4" s="1"/>
  <c r="I811" i="4"/>
  <c r="S811" i="4" s="1"/>
  <c r="I1155" i="4"/>
  <c r="S1155" i="4" s="1"/>
  <c r="I1289" i="4"/>
  <c r="S1289" i="4" s="1"/>
  <c r="I563" i="4"/>
  <c r="S563" i="4" s="1"/>
  <c r="I1667" i="4"/>
  <c r="S1667" i="4" s="1"/>
  <c r="I891" i="4"/>
  <c r="S891" i="4" s="1"/>
  <c r="I1358" i="4"/>
  <c r="S1358" i="4" s="1"/>
  <c r="I1134" i="4"/>
  <c r="S1134" i="4" s="1"/>
  <c r="I884" i="4"/>
  <c r="S884" i="4" s="1"/>
  <c r="I785" i="4"/>
  <c r="S785" i="4" s="1"/>
  <c r="I482" i="4"/>
  <c r="S482" i="4" s="1"/>
  <c r="I1021" i="4"/>
  <c r="S1021" i="4" s="1"/>
  <c r="I509" i="4"/>
  <c r="S509" i="4" s="1"/>
  <c r="I1250" i="4"/>
  <c r="S1250" i="4" s="1"/>
  <c r="I887" i="4"/>
  <c r="S887" i="4" s="1"/>
  <c r="I517" i="4"/>
  <c r="S517" i="4" s="1"/>
  <c r="I540" i="4"/>
  <c r="S540" i="4" s="1"/>
  <c r="I1242" i="4"/>
  <c r="S1242" i="4" s="1"/>
  <c r="I1647" i="4"/>
  <c r="S1647" i="4" s="1"/>
  <c r="I1302" i="4"/>
  <c r="S1302" i="4" s="1"/>
  <c r="I1821" i="4"/>
  <c r="S1821" i="4" s="1"/>
  <c r="I1946" i="4"/>
  <c r="S1946" i="4" s="1"/>
  <c r="I1573" i="4"/>
  <c r="S1573" i="4" s="1"/>
  <c r="I1072" i="4"/>
  <c r="S1072" i="4" s="1"/>
  <c r="I1709" i="4"/>
  <c r="S1709" i="4" s="1"/>
  <c r="I1440" i="4"/>
  <c r="S1440" i="4" s="1"/>
  <c r="I727" i="4"/>
  <c r="S727" i="4" s="1"/>
  <c r="I763" i="4"/>
  <c r="S763" i="4" s="1"/>
  <c r="I837" i="4"/>
  <c r="S837" i="4" s="1"/>
  <c r="I545" i="4"/>
  <c r="S545" i="4" s="1"/>
  <c r="I1866" i="4"/>
  <c r="S1866" i="4" s="1"/>
  <c r="I1781" i="4"/>
  <c r="S1781" i="4" s="1"/>
  <c r="I1008" i="4"/>
  <c r="S1008" i="4" s="1"/>
  <c r="I1586" i="4"/>
  <c r="S1586" i="4" s="1"/>
  <c r="I1038" i="4"/>
  <c r="S1038" i="4" s="1"/>
  <c r="I1356" i="4"/>
  <c r="S1356" i="4" s="1"/>
  <c r="I1283" i="4"/>
  <c r="S1283" i="4" s="1"/>
  <c r="I630" i="4"/>
  <c r="S630" i="4" s="1"/>
  <c r="I1009" i="4"/>
  <c r="S1009" i="4" s="1"/>
  <c r="I1549" i="4"/>
  <c r="S1549" i="4" s="1"/>
  <c r="I1530" i="4"/>
  <c r="S1530" i="4" s="1"/>
  <c r="I566" i="4"/>
  <c r="S566" i="4" s="1"/>
  <c r="I1315" i="4"/>
  <c r="S1315" i="4" s="1"/>
  <c r="I650" i="4"/>
  <c r="S650" i="4" s="1"/>
  <c r="I1175" i="4"/>
  <c r="S1175" i="4" s="1"/>
  <c r="I1174" i="4"/>
  <c r="S1174" i="4" s="1"/>
  <c r="I708" i="4"/>
  <c r="S708" i="4" s="1"/>
  <c r="I1673" i="4"/>
  <c r="S1673" i="4" s="1"/>
  <c r="I1705" i="4"/>
  <c r="S1705" i="4" s="1"/>
  <c r="I1714" i="4"/>
  <c r="S1714" i="4" s="1"/>
  <c r="I1273" i="4"/>
  <c r="S1273" i="4" s="1"/>
  <c r="I1571" i="4"/>
  <c r="S1571" i="4" s="1"/>
  <c r="I1715" i="4"/>
  <c r="S1715" i="4" s="1"/>
  <c r="I1275" i="4"/>
  <c r="S1275" i="4" s="1"/>
  <c r="I1693" i="4"/>
  <c r="S1693" i="4" s="1"/>
  <c r="I1765" i="4"/>
  <c r="S1765" i="4" s="1"/>
  <c r="I649" i="4"/>
  <c r="S649" i="4" s="1"/>
  <c r="I1340" i="4"/>
  <c r="S1340" i="4" s="1"/>
  <c r="I1129" i="4"/>
  <c r="S1129" i="4" s="1"/>
  <c r="I836" i="4"/>
  <c r="S836" i="4" s="1"/>
  <c r="I712" i="4"/>
  <c r="S712" i="4" s="1"/>
  <c r="I991" i="4"/>
  <c r="S991" i="4" s="1"/>
  <c r="I1215" i="4"/>
  <c r="S1215" i="4" s="1"/>
  <c r="I1422" i="4"/>
  <c r="S1422" i="4" s="1"/>
  <c r="I1010" i="4"/>
  <c r="S1010" i="4" s="1"/>
  <c r="I582" i="4"/>
  <c r="S582" i="4" s="1"/>
  <c r="I1505" i="4"/>
  <c r="S1505" i="4" s="1"/>
  <c r="I1819" i="4"/>
  <c r="S1819" i="4" s="1"/>
  <c r="I1676" i="4"/>
  <c r="S1676" i="4" s="1"/>
  <c r="I1100" i="4"/>
  <c r="S1100" i="4" s="1"/>
  <c r="I498" i="4"/>
  <c r="S498" i="4" s="1"/>
  <c r="I993" i="4"/>
  <c r="S993" i="4" s="1"/>
  <c r="I973" i="4"/>
  <c r="S973" i="4" s="1"/>
  <c r="I1798" i="4"/>
  <c r="S1798" i="4" s="1"/>
  <c r="I1049" i="4"/>
  <c r="S1049" i="4" s="1"/>
  <c r="I1150" i="4"/>
  <c r="S1150" i="4" s="1"/>
  <c r="I1325" i="4"/>
  <c r="S1325" i="4" s="1"/>
  <c r="I1861" i="4"/>
  <c r="S1861" i="4" s="1"/>
  <c r="I1706" i="4"/>
  <c r="S1706" i="4" s="1"/>
  <c r="I526" i="4"/>
  <c r="S526" i="4" s="1"/>
  <c r="I1753" i="4"/>
  <c r="S1753" i="4" s="1"/>
  <c r="I1074" i="4"/>
  <c r="S1074" i="4" s="1"/>
  <c r="I494" i="4"/>
  <c r="S494" i="4" s="1"/>
  <c r="I1646" i="4"/>
  <c r="S1646" i="4" s="1"/>
  <c r="I732" i="4"/>
  <c r="S732" i="4" s="1"/>
  <c r="I1442" i="4"/>
  <c r="S1442" i="4" s="1"/>
  <c r="I1799" i="4"/>
  <c r="S1799" i="4" s="1"/>
  <c r="I867" i="4"/>
  <c r="S867" i="4" s="1"/>
  <c r="I1090" i="4"/>
  <c r="S1090" i="4" s="1"/>
  <c r="I1043" i="4"/>
  <c r="S1043" i="4" s="1"/>
  <c r="I1359" i="4"/>
  <c r="S1359" i="4" s="1"/>
  <c r="I1779" i="4"/>
  <c r="S1779" i="4" s="1"/>
  <c r="I1331" i="4"/>
  <c r="S1331" i="4" s="1"/>
  <c r="I1876" i="4"/>
  <c r="S1876" i="4" s="1"/>
  <c r="I1211" i="4"/>
  <c r="S1211" i="4" s="1"/>
  <c r="I1082" i="4"/>
  <c r="S1082" i="4" s="1"/>
  <c r="I1265" i="4"/>
  <c r="S1265" i="4" s="1"/>
  <c r="I1858" i="4"/>
  <c r="S1858" i="4" s="1"/>
  <c r="I1757" i="4"/>
  <c r="S1757" i="4" s="1"/>
  <c r="I713" i="4"/>
  <c r="S713" i="4" s="1"/>
  <c r="I1645" i="4"/>
  <c r="S1645" i="4" s="1"/>
  <c r="I1092" i="4"/>
  <c r="S1092" i="4" s="1"/>
  <c r="I1596" i="4"/>
  <c r="S1596" i="4" s="1"/>
  <c r="I1263" i="4"/>
  <c r="S1263" i="4" s="1"/>
  <c r="I622" i="4"/>
  <c r="S622" i="4" s="1"/>
  <c r="I890" i="4"/>
  <c r="S890" i="4" s="1"/>
  <c r="I682" i="4"/>
  <c r="S682" i="4" s="1"/>
  <c r="I1240" i="4"/>
  <c r="S1240" i="4" s="1"/>
  <c r="I760" i="4"/>
  <c r="S760" i="4" s="1"/>
  <c r="I607" i="4"/>
  <c r="S607" i="4" s="1"/>
  <c r="I1071" i="4"/>
  <c r="S1071" i="4" s="1"/>
  <c r="I1199" i="4"/>
  <c r="S1199" i="4" s="1"/>
  <c r="I995" i="4"/>
  <c r="S995" i="4" s="1"/>
  <c r="I600" i="4"/>
  <c r="S600" i="4" s="1"/>
  <c r="I813" i="4"/>
  <c r="S813" i="4" s="1"/>
  <c r="I776" i="4"/>
  <c r="S776" i="4" s="1"/>
  <c r="I1942" i="4"/>
  <c r="S1942" i="4" s="1"/>
  <c r="I1747" i="4"/>
  <c r="S1747" i="4" s="1"/>
  <c r="I1136" i="4"/>
  <c r="S1136" i="4" s="1"/>
  <c r="I1624" i="4"/>
  <c r="S1624" i="4" s="1"/>
  <c r="I1430" i="4"/>
  <c r="S1430" i="4" s="1"/>
  <c r="I1623" i="4"/>
  <c r="S1623" i="4" s="1"/>
  <c r="I783" i="4"/>
  <c r="S783" i="4" s="1"/>
  <c r="I984" i="4"/>
  <c r="S984" i="4" s="1"/>
  <c r="I1453" i="4"/>
  <c r="S1453" i="4" s="1"/>
  <c r="I1564" i="4"/>
  <c r="S1564" i="4" s="1"/>
  <c r="I834" i="4"/>
  <c r="S834" i="4" s="1"/>
  <c r="I663" i="4"/>
  <c r="S663" i="4" s="1"/>
  <c r="I1418" i="4"/>
  <c r="S1418" i="4" s="1"/>
  <c r="I679" i="4"/>
  <c r="S679" i="4" s="1"/>
  <c r="I1407" i="4"/>
  <c r="S1407" i="4" s="1"/>
  <c r="I1222" i="4"/>
  <c r="S1222" i="4" s="1"/>
  <c r="I689" i="4"/>
  <c r="S689" i="4" s="1"/>
  <c r="I565" i="4"/>
  <c r="S565" i="4" s="1"/>
  <c r="I1119" i="4"/>
  <c r="S1119" i="4" s="1"/>
  <c r="I1102" i="4"/>
  <c r="S1102" i="4" s="1"/>
  <c r="I1697" i="4"/>
  <c r="S1697" i="4" s="1"/>
  <c r="I1587" i="4"/>
  <c r="S1587" i="4" s="1"/>
  <c r="I637" i="4"/>
  <c r="S637" i="4" s="1"/>
  <c r="I1816" i="4"/>
  <c r="S1816" i="4" s="1"/>
  <c r="I1429" i="4"/>
  <c r="S1429" i="4" s="1"/>
  <c r="I1758" i="4"/>
  <c r="S1758" i="4" s="1"/>
  <c r="I1395" i="4"/>
  <c r="S1395" i="4" s="1"/>
  <c r="I1387" i="4"/>
  <c r="S1387" i="4" s="1"/>
  <c r="I1661" i="4"/>
  <c r="S1661" i="4" s="1"/>
  <c r="I1650" i="4"/>
  <c r="S1650" i="4" s="1"/>
  <c r="I978" i="4"/>
  <c r="S978" i="4" s="1"/>
  <c r="I1642" i="4"/>
  <c r="S1642" i="4" s="1"/>
  <c r="I542" i="4"/>
  <c r="S542" i="4" s="1"/>
  <c r="I486" i="4"/>
  <c r="S486" i="4" s="1"/>
  <c r="I1471" i="4"/>
  <c r="S1471" i="4" s="1"/>
  <c r="I935" i="4"/>
  <c r="S935" i="4" s="1"/>
  <c r="I1772" i="4"/>
  <c r="S1772" i="4" s="1"/>
  <c r="I857" i="4"/>
  <c r="S857" i="4" s="1"/>
  <c r="I1322" i="4"/>
  <c r="S1322" i="4" s="1"/>
  <c r="I687" i="4"/>
  <c r="S687" i="4" s="1"/>
  <c r="I1529" i="4"/>
  <c r="S1529" i="4" s="1"/>
  <c r="I686" i="4"/>
  <c r="S686" i="4" s="1"/>
  <c r="I919" i="4"/>
  <c r="S919" i="4" s="1"/>
  <c r="I1540" i="4"/>
  <c r="S1540" i="4" s="1"/>
  <c r="I942" i="4"/>
  <c r="S942" i="4" s="1"/>
  <c r="I536" i="4"/>
  <c r="S536" i="4" s="1"/>
  <c r="I1475" i="4"/>
  <c r="S1475" i="4" s="1"/>
  <c r="I1410" i="4"/>
  <c r="S1410" i="4" s="1"/>
  <c r="I628" i="4"/>
  <c r="S628" i="4" s="1"/>
  <c r="I1229" i="4"/>
  <c r="S1229" i="4" s="1"/>
  <c r="I513" i="4"/>
  <c r="S513" i="4" s="1"/>
  <c r="I1376" i="4"/>
  <c r="S1376" i="4" s="1"/>
  <c r="I1111" i="4"/>
  <c r="S1111" i="4" s="1"/>
  <c r="I1553" i="4"/>
  <c r="S1553" i="4" s="1"/>
  <c r="I1534" i="4"/>
  <c r="S1534" i="4" s="1"/>
  <c r="I1913" i="4"/>
  <c r="S1913" i="4" s="1"/>
  <c r="I1189" i="4"/>
  <c r="S1189" i="4" s="1"/>
  <c r="I1468" i="4"/>
  <c r="S1468" i="4" s="1"/>
  <c r="I1827" i="4"/>
  <c r="S1827" i="4" s="1"/>
  <c r="I635" i="4"/>
  <c r="S635" i="4" s="1"/>
  <c r="I523" i="4"/>
  <c r="S523" i="4" s="1"/>
  <c r="I1363" i="4"/>
  <c r="S1363" i="4" s="1"/>
  <c r="I1317" i="4"/>
  <c r="S1317" i="4" s="1"/>
  <c r="I568" i="4"/>
  <c r="S568" i="4" s="1"/>
  <c r="I1012" i="4"/>
  <c r="S1012" i="4" s="1"/>
  <c r="I1181" i="4"/>
  <c r="S1181" i="4" s="1"/>
  <c r="I1752" i="4"/>
  <c r="S1752" i="4" s="1"/>
  <c r="I606" i="4"/>
  <c r="S606" i="4" s="1"/>
  <c r="I1371" i="4"/>
  <c r="S1371" i="4" s="1"/>
  <c r="I1792" i="4"/>
  <c r="S1792" i="4" s="1"/>
  <c r="I1297" i="4"/>
  <c r="S1297" i="4" s="1"/>
  <c r="I839" i="4"/>
  <c r="S839" i="4" s="1"/>
  <c r="I746" i="4"/>
  <c r="S746" i="4" s="1"/>
  <c r="I1309" i="4"/>
  <c r="S1309" i="4" s="1"/>
  <c r="I1432" i="4"/>
  <c r="S1432" i="4" s="1"/>
  <c r="I1296" i="4"/>
  <c r="S1296" i="4" s="1"/>
  <c r="I1107" i="4"/>
  <c r="S1107" i="4" s="1"/>
  <c r="I999" i="4"/>
  <c r="S999" i="4" s="1"/>
  <c r="I1164" i="4"/>
  <c r="S1164" i="4" s="1"/>
  <c r="I1180" i="4"/>
  <c r="S1180" i="4" s="1"/>
  <c r="I1230" i="4"/>
  <c r="S1230" i="4" s="1"/>
  <c r="I1247" i="4"/>
  <c r="S1247" i="4" s="1"/>
  <c r="I1775" i="4"/>
  <c r="S1775" i="4" s="1"/>
  <c r="I518" i="4"/>
  <c r="S518" i="4" s="1"/>
  <c r="I820" i="4"/>
  <c r="S820" i="4" s="1"/>
  <c r="I1191" i="4"/>
  <c r="S1191" i="4" s="1"/>
  <c r="I1581" i="4"/>
  <c r="S1581" i="4" s="1"/>
  <c r="I608" i="4"/>
  <c r="S608" i="4" s="1"/>
  <c r="I1424" i="4"/>
  <c r="S1424" i="4" s="1"/>
  <c r="I876" i="4"/>
  <c r="S876" i="4" s="1"/>
  <c r="I1003" i="4"/>
  <c r="S1003" i="4" s="1"/>
  <c r="I1089" i="4"/>
  <c r="S1089" i="4" s="1"/>
  <c r="I963" i="4"/>
  <c r="S963" i="4" s="1"/>
  <c r="I977" i="4"/>
  <c r="S977" i="4" s="1"/>
  <c r="I483" i="4"/>
  <c r="S483" i="4" s="1"/>
  <c r="I1451" i="4"/>
  <c r="S1451" i="4" s="1"/>
  <c r="I1225" i="4"/>
  <c r="S1225" i="4" s="1"/>
  <c r="I694" i="4"/>
  <c r="S694" i="4" s="1"/>
  <c r="I1653" i="4"/>
  <c r="S1653" i="4" s="1"/>
  <c r="I1392" i="4"/>
  <c r="S1392" i="4" s="1"/>
  <c r="I1943" i="4"/>
  <c r="S1943" i="4" s="1"/>
  <c r="I1133" i="4"/>
  <c r="S1133" i="4" s="1"/>
  <c r="I1582" i="4"/>
  <c r="S1582" i="4" s="1"/>
  <c r="I524" i="4"/>
  <c r="S524" i="4" s="1"/>
  <c r="I1636" i="4"/>
  <c r="S1636" i="4" s="1"/>
  <c r="I1768" i="4"/>
  <c r="S1768" i="4" s="1"/>
  <c r="I953" i="4"/>
  <c r="S953" i="4" s="1"/>
  <c r="I1785" i="4"/>
  <c r="S1785" i="4" s="1"/>
  <c r="I625" i="4"/>
  <c r="S625" i="4" s="1"/>
  <c r="I1704" i="4"/>
  <c r="S1704" i="4" s="1"/>
  <c r="I598" i="4"/>
  <c r="S598" i="4" s="1"/>
  <c r="I1066" i="4"/>
  <c r="S1066" i="4" s="1"/>
  <c r="I1678" i="4"/>
  <c r="S1678" i="4" s="1"/>
  <c r="I1743" i="4"/>
  <c r="S1743" i="4" s="1"/>
  <c r="I1201" i="4"/>
  <c r="S1201" i="4" s="1"/>
  <c r="I633" i="4"/>
  <c r="S633" i="4" s="1"/>
  <c r="I1516" i="4"/>
  <c r="S1516" i="4" s="1"/>
  <c r="I1808" i="4"/>
  <c r="S1808" i="4" s="1"/>
  <c r="I1391" i="4"/>
  <c r="S1391" i="4" s="1"/>
  <c r="I1385" i="4"/>
  <c r="S1385" i="4" s="1"/>
  <c r="I1137" i="4"/>
  <c r="S1137" i="4" s="1"/>
  <c r="I1869" i="4"/>
  <c r="S1869" i="4" s="1"/>
  <c r="I1472" i="4"/>
  <c r="S1472" i="4" s="1"/>
  <c r="I782" i="4"/>
  <c r="S782" i="4" s="1"/>
  <c r="I904" i="4"/>
  <c r="S904" i="4" s="1"/>
  <c r="I576" i="4"/>
  <c r="S576" i="4" s="1"/>
  <c r="I656" i="4"/>
  <c r="S656" i="4" s="1"/>
  <c r="I1396" i="4"/>
  <c r="S1396" i="4" s="1"/>
  <c r="I1893" i="4"/>
  <c r="S1893" i="4" s="1"/>
  <c r="I1590" i="4"/>
  <c r="S1590" i="4" s="1"/>
  <c r="I1039" i="4"/>
  <c r="S1039" i="4" s="1"/>
  <c r="I1633" i="4"/>
  <c r="S1633" i="4" s="1"/>
  <c r="I1801" i="4"/>
  <c r="S1801" i="4" s="1"/>
  <c r="I1409" i="4"/>
  <c r="S1409" i="4" s="1"/>
  <c r="I767" i="4"/>
  <c r="S767" i="4" s="1"/>
  <c r="I1616" i="4"/>
  <c r="S1616" i="4" s="1"/>
  <c r="I1507" i="4"/>
  <c r="S1507" i="4" s="1"/>
  <c r="I707" i="4"/>
  <c r="S707" i="4" s="1"/>
  <c r="I647" i="4"/>
  <c r="S647" i="4" s="1"/>
  <c r="I1561" i="4"/>
  <c r="S1561" i="4" s="1"/>
  <c r="I1178" i="4"/>
  <c r="S1178" i="4" s="1"/>
  <c r="I1518" i="4"/>
  <c r="S1518" i="4" s="1"/>
  <c r="I1843" i="4"/>
  <c r="S1843" i="4" s="1"/>
  <c r="I1632" i="4"/>
  <c r="S1632" i="4" s="1"/>
  <c r="I1053" i="4"/>
  <c r="S1053" i="4" s="1"/>
  <c r="I581" i="4"/>
  <c r="S581" i="4" s="1"/>
  <c r="I773" i="4"/>
  <c r="S773" i="4" s="1"/>
  <c r="I1654" i="4"/>
  <c r="S1654" i="4" s="1"/>
  <c r="I913" i="4"/>
  <c r="S913" i="4" s="1"/>
  <c r="I648" i="4"/>
  <c r="S648" i="4" s="1"/>
  <c r="I1005" i="4"/>
  <c r="S1005" i="4" s="1"/>
  <c r="I1342" i="4"/>
  <c r="S1342" i="4" s="1"/>
  <c r="I1891" i="4"/>
  <c r="S1891" i="4" s="1"/>
  <c r="I659" i="4"/>
  <c r="S659" i="4" s="1"/>
  <c r="I1927" i="4"/>
  <c r="S1927" i="4" s="1"/>
  <c r="I603" i="4"/>
  <c r="S603" i="4" s="1"/>
  <c r="I1299" i="4"/>
  <c r="S1299" i="4" s="1"/>
  <c r="I688" i="4"/>
  <c r="S688" i="4" s="1"/>
  <c r="I1480" i="4"/>
  <c r="S1480" i="4" s="1"/>
  <c r="I1898" i="4"/>
  <c r="S1898" i="4" s="1"/>
  <c r="I1171" i="4"/>
  <c r="S1171" i="4" s="1"/>
  <c r="I652" i="4"/>
  <c r="S652" i="4" s="1"/>
  <c r="I1621" i="4"/>
  <c r="S1621" i="4" s="1"/>
  <c r="I1683" i="4"/>
  <c r="S1683" i="4" s="1"/>
  <c r="I1484" i="4"/>
  <c r="S1484" i="4" s="1"/>
  <c r="I1013" i="4"/>
  <c r="S1013" i="4" s="1"/>
  <c r="I1019" i="4"/>
  <c r="S1019" i="4" s="1"/>
  <c r="I1057" i="4"/>
  <c r="S1057" i="4" s="1"/>
  <c r="I990" i="4"/>
  <c r="S990" i="4" s="1"/>
  <c r="I685" i="4"/>
  <c r="S685" i="4" s="1"/>
  <c r="I937" i="4"/>
  <c r="S937" i="4" s="1"/>
  <c r="I548" i="4"/>
  <c r="S548" i="4" s="1"/>
  <c r="I1139" i="4"/>
  <c r="S1139" i="4" s="1"/>
  <c r="I861" i="4"/>
  <c r="S861" i="4" s="1"/>
  <c r="I1341" i="4"/>
  <c r="S1341" i="4" s="1"/>
  <c r="I1707" i="4"/>
  <c r="S1707" i="4" s="1"/>
  <c r="I1292" i="4"/>
  <c r="S1292" i="4" s="1"/>
  <c r="I939" i="4"/>
  <c r="S939" i="4" s="1"/>
  <c r="I855" i="4"/>
  <c r="S855" i="4" s="1"/>
  <c r="I1405" i="4"/>
  <c r="S1405" i="4" s="1"/>
  <c r="I1501" i="4"/>
  <c r="S1501" i="4" s="1"/>
  <c r="I1830" i="4"/>
  <c r="S1830" i="4" s="1"/>
  <c r="I1256" i="4"/>
  <c r="S1256" i="4" s="1"/>
  <c r="I1096" i="4"/>
  <c r="S1096" i="4" s="1"/>
  <c r="I1282" i="4"/>
  <c r="S1282" i="4" s="1"/>
  <c r="I1257" i="4"/>
  <c r="S1257" i="4" s="1"/>
  <c r="I1727" i="4"/>
  <c r="S1727" i="4" s="1"/>
  <c r="I921" i="4"/>
  <c r="S921" i="4" s="1"/>
  <c r="I979" i="4"/>
  <c r="S979" i="4" s="1"/>
  <c r="I1105" i="4"/>
  <c r="S1105" i="4" s="1"/>
  <c r="I1902" i="4"/>
  <c r="S1902" i="4" s="1"/>
  <c r="I702" i="4"/>
  <c r="S702" i="4" s="1"/>
  <c r="I848" i="4"/>
  <c r="S848" i="4" s="1"/>
  <c r="I1848" i="4"/>
  <c r="S1848" i="4" s="1"/>
  <c r="I897" i="4"/>
  <c r="S897" i="4" s="1"/>
  <c r="I1138" i="4"/>
  <c r="S1138" i="4" s="1"/>
  <c r="I1193" i="4"/>
  <c r="S1193" i="4" s="1"/>
  <c r="I1007" i="4"/>
  <c r="S1007" i="4" s="1"/>
  <c r="I1840" i="4"/>
  <c r="S1840" i="4" s="1"/>
  <c r="I1116" i="4"/>
  <c r="S1116" i="4" s="1"/>
  <c r="I1078" i="4"/>
  <c r="S1078" i="4" s="1"/>
  <c r="I1909" i="4"/>
  <c r="S1909" i="4" s="1"/>
  <c r="I511" i="4"/>
  <c r="S511" i="4" s="1"/>
  <c r="I1445" i="4"/>
  <c r="S1445" i="4" s="1"/>
  <c r="I585" i="4"/>
  <c r="S585" i="4" s="1"/>
  <c r="I1671" i="4"/>
  <c r="S1671" i="4" s="1"/>
  <c r="I1703" i="4"/>
  <c r="S1703" i="4" s="1"/>
  <c r="I1721" i="4"/>
  <c r="S1721" i="4" s="1"/>
  <c r="I1863" i="4"/>
  <c r="S1863" i="4" s="1"/>
  <c r="I1213" i="4"/>
  <c r="S1213" i="4" s="1"/>
  <c r="I1786" i="4"/>
  <c r="S1786" i="4" s="1"/>
  <c r="I1629" i="4"/>
  <c r="S1629" i="4" s="1"/>
  <c r="I1897" i="4"/>
  <c r="S1897" i="4" s="1"/>
  <c r="I799" i="4"/>
  <c r="S799" i="4" s="1"/>
  <c r="I1825" i="4"/>
  <c r="S1825" i="4" s="1"/>
  <c r="I1543" i="4"/>
  <c r="S1543" i="4" s="1"/>
  <c r="I1095" i="4"/>
  <c r="S1095" i="4" s="1"/>
  <c r="I1025" i="4"/>
  <c r="S1025" i="4" s="1"/>
  <c r="I1298" i="4"/>
  <c r="S1298" i="4" s="1"/>
  <c r="I485" i="4"/>
  <c r="S485" i="4" s="1"/>
  <c r="I1373" i="4"/>
  <c r="S1373" i="4" s="1"/>
  <c r="I1614" i="4"/>
  <c r="S1614" i="4" s="1"/>
  <c r="I534" i="4"/>
  <c r="S534" i="4" s="1"/>
  <c r="I1121" i="4"/>
  <c r="S1121" i="4" s="1"/>
  <c r="I957" i="4"/>
  <c r="S957" i="4" s="1"/>
  <c r="I1903" i="4"/>
  <c r="S1903" i="4" s="1"/>
  <c r="I1804" i="4"/>
  <c r="S1804" i="4" s="1"/>
  <c r="I1001" i="4"/>
  <c r="S1001" i="4" s="1"/>
  <c r="I1874" i="4"/>
  <c r="S1874" i="4" s="1"/>
  <c r="I1448" i="4"/>
  <c r="S1448" i="4" s="1"/>
  <c r="I1403" i="4"/>
  <c r="S1403" i="4" s="1"/>
  <c r="I1058" i="4"/>
  <c r="S1058" i="4" s="1"/>
  <c r="I1670" i="4"/>
  <c r="S1670" i="4" s="1"/>
  <c r="I1077" i="4"/>
  <c r="S1077" i="4" s="1"/>
  <c r="I1413" i="4"/>
  <c r="S1413" i="4" s="1"/>
  <c r="I1140" i="4"/>
  <c r="S1140" i="4" s="1"/>
  <c r="I881" i="4"/>
  <c r="S881" i="4" s="1"/>
  <c r="I1915" i="4"/>
  <c r="S1915" i="4" s="1"/>
  <c r="I985" i="4"/>
  <c r="S985" i="4" s="1"/>
  <c r="I1300" i="4"/>
  <c r="S1300" i="4" s="1"/>
  <c r="I1270" i="4"/>
  <c r="S1270" i="4" s="1"/>
  <c r="I1380" i="4"/>
  <c r="S1380" i="4" s="1"/>
  <c r="I816" i="4"/>
  <c r="S816" i="4" s="1"/>
  <c r="I1762" i="4"/>
  <c r="S1762" i="4" s="1"/>
  <c r="I1060" i="4"/>
  <c r="S1060" i="4" s="1"/>
  <c r="I1911" i="4"/>
  <c r="S1911" i="4" s="1"/>
  <c r="I1708" i="4"/>
  <c r="S1708" i="4" s="1"/>
  <c r="I1663" i="4"/>
  <c r="S1663" i="4" s="1"/>
  <c r="I1784" i="4"/>
  <c r="S1784" i="4" s="1"/>
  <c r="I1560" i="4"/>
  <c r="S1560" i="4" s="1"/>
  <c r="I584" i="4"/>
  <c r="S584" i="4" s="1"/>
  <c r="I1803" i="4"/>
  <c r="S1803" i="4" s="1"/>
  <c r="I940" i="4"/>
  <c r="S940" i="4" s="1"/>
  <c r="I1372" i="4"/>
  <c r="S1372" i="4" s="1"/>
  <c r="I1269" i="4"/>
  <c r="S1269" i="4" s="1"/>
  <c r="I1755" i="4"/>
  <c r="S1755" i="4" s="1"/>
  <c r="I512" i="4"/>
  <c r="S512" i="4" s="1"/>
  <c r="I1931" i="4"/>
  <c r="S1931" i="4" s="1"/>
  <c r="I691" i="4"/>
  <c r="S691" i="4" s="1"/>
  <c r="I1888" i="4"/>
  <c r="S1888" i="4" s="1"/>
  <c r="I728" i="4"/>
  <c r="S728" i="4" s="1"/>
  <c r="I1188" i="4"/>
  <c r="S1188" i="4" s="1"/>
  <c r="I1104" i="4"/>
  <c r="S1104" i="4" s="1"/>
  <c r="I1877" i="4"/>
  <c r="S1877" i="4" s="1"/>
  <c r="I1831" i="4"/>
  <c r="S1831" i="4" s="1"/>
  <c r="I926" i="4"/>
  <c r="S926" i="4" s="1"/>
  <c r="I1156" i="4"/>
  <c r="S1156" i="4" s="1"/>
  <c r="I827" i="4"/>
  <c r="S827" i="4" s="1"/>
  <c r="I797" i="4"/>
  <c r="S797" i="4" s="1"/>
  <c r="I1687" i="4"/>
  <c r="S1687" i="4" s="1"/>
  <c r="I1641" i="4"/>
  <c r="S1641" i="4" s="1"/>
  <c r="I531" i="4"/>
  <c r="S531" i="4" s="1"/>
  <c r="I1291" i="4"/>
  <c r="S1291" i="4" s="1"/>
  <c r="I745" i="4"/>
  <c r="S745" i="4" s="1"/>
  <c r="I927" i="4"/>
  <c r="S927" i="4" s="1"/>
  <c r="I910" i="4"/>
  <c r="S910" i="4" s="1"/>
  <c r="I825" i="4"/>
  <c r="S825" i="4" s="1"/>
  <c r="I950" i="4"/>
  <c r="S950" i="4" s="1"/>
  <c r="I1312" i="4"/>
  <c r="S1312" i="4" s="1"/>
  <c r="I577" i="4"/>
  <c r="S577" i="4" s="1"/>
  <c r="I1686" i="4"/>
  <c r="S1686" i="4" s="1"/>
  <c r="I905" i="4"/>
  <c r="S905" i="4" s="1"/>
  <c r="I1184" i="4"/>
  <c r="S1184" i="4" s="1"/>
  <c r="I1128" i="4"/>
  <c r="S1128" i="4" s="1"/>
  <c r="I1362" i="4"/>
  <c r="S1362" i="4" s="1"/>
  <c r="I670" i="4"/>
  <c r="S670" i="4" s="1"/>
  <c r="I1906" i="4"/>
  <c r="S1906" i="4" s="1"/>
  <c r="I1828" i="4"/>
  <c r="S1828" i="4" s="1"/>
  <c r="I1562" i="4"/>
  <c r="S1562" i="4" s="1"/>
  <c r="I1795" i="4"/>
  <c r="S1795" i="4" s="1"/>
  <c r="I1206" i="4"/>
  <c r="S1206" i="4" s="1"/>
  <c r="I1838" i="4"/>
  <c r="S1838" i="4" s="1"/>
  <c r="I1691" i="4"/>
  <c r="S1691" i="4" s="1"/>
  <c r="I1773" i="4"/>
  <c r="S1773" i="4" s="1"/>
  <c r="I564" i="4"/>
  <c r="S564" i="4" s="1"/>
  <c r="I1146" i="4"/>
  <c r="S1146" i="4" s="1"/>
  <c r="I646" i="4"/>
  <c r="S646" i="4" s="1"/>
  <c r="I1907" i="4"/>
  <c r="S1907" i="4" s="1"/>
  <c r="I1865" i="4"/>
  <c r="S1865" i="4" s="1"/>
  <c r="I1375" i="4"/>
  <c r="S1375" i="4" s="1"/>
  <c r="I677" i="4"/>
  <c r="S677" i="4" s="1"/>
  <c r="I1895" i="4"/>
  <c r="S1895" i="4" s="1"/>
  <c r="I1159" i="4"/>
  <c r="S1159" i="4" s="1"/>
  <c r="I587" i="4"/>
  <c r="S587" i="4" s="1"/>
  <c r="I829" i="4"/>
  <c r="S829" i="4" s="1"/>
  <c r="I1154" i="4"/>
  <c r="S1154" i="4" s="1"/>
  <c r="I1474" i="4"/>
  <c r="S1474" i="4" s="1"/>
  <c r="I1510" i="4"/>
  <c r="S1510" i="4" s="1"/>
  <c r="I843" i="4"/>
  <c r="S843" i="4" s="1"/>
  <c r="I514" i="4"/>
  <c r="S514" i="4" s="1"/>
  <c r="I1223" i="4"/>
  <c r="S1223" i="4" s="1"/>
  <c r="I1016" i="4"/>
  <c r="S1016" i="4" s="1"/>
  <c r="I562" i="4"/>
  <c r="S562" i="4" s="1"/>
  <c r="I1845" i="4"/>
  <c r="S1845" i="4" s="1"/>
  <c r="I1459" i="4"/>
  <c r="S1459" i="4" s="1"/>
  <c r="I1397" i="4"/>
  <c r="S1397" i="4" s="1"/>
  <c r="I1554" i="4"/>
  <c r="S1554" i="4" s="1"/>
  <c r="I1635" i="4"/>
  <c r="S1635" i="4" s="1"/>
  <c r="I1689" i="4"/>
  <c r="S1689" i="4" s="1"/>
  <c r="I1912" i="4"/>
  <c r="S1912" i="4" s="1"/>
  <c r="I560" i="4"/>
  <c r="S560" i="4" s="1"/>
  <c r="I1415" i="4"/>
  <c r="S1415" i="4" s="1"/>
  <c r="I1130" i="4"/>
  <c r="S1130" i="4" s="1"/>
  <c r="I1513" i="4"/>
  <c r="S1513" i="4" s="1"/>
  <c r="I1836" i="4"/>
  <c r="S1836" i="4" s="1"/>
  <c r="I1723" i="4"/>
  <c r="S1723" i="4" s="1"/>
  <c r="I1746" i="4"/>
  <c r="S1746" i="4" s="1"/>
  <c r="I1502" i="4"/>
  <c r="S1502" i="4" s="1"/>
  <c r="I1630" i="4"/>
  <c r="S1630" i="4" s="1"/>
  <c r="I1556" i="4"/>
  <c r="S1556" i="4" s="1"/>
  <c r="I612" i="4"/>
  <c r="S612" i="4" s="1"/>
  <c r="I1917" i="4"/>
  <c r="S1917" i="4" s="1"/>
  <c r="I1588" i="4"/>
  <c r="S1588" i="4" s="1"/>
  <c r="I1294" i="4"/>
  <c r="S1294" i="4" s="1"/>
  <c r="I1260" i="4"/>
  <c r="S1260" i="4" s="1"/>
  <c r="I1834" i="4"/>
  <c r="S1834" i="4" s="1"/>
  <c r="I1933" i="4"/>
  <c r="S1933" i="4" s="1"/>
  <c r="I1030" i="4"/>
  <c r="S1030" i="4" s="1"/>
  <c r="I1173" i="4"/>
  <c r="S1173" i="4" s="1"/>
  <c r="I1846" i="4"/>
  <c r="S1846" i="4" s="1"/>
  <c r="I928" i="4"/>
  <c r="S928" i="4" s="1"/>
  <c r="I661" i="4"/>
  <c r="S661" i="4" s="1"/>
  <c r="I752" i="4"/>
  <c r="S752" i="4" s="1"/>
  <c r="I1734" i="4"/>
  <c r="S1734" i="4" s="1"/>
  <c r="I1099" i="4"/>
  <c r="S1099" i="4" s="1"/>
  <c r="I806" i="4"/>
  <c r="S806" i="4" s="1"/>
  <c r="I552" i="4"/>
  <c r="S552" i="4" s="1"/>
  <c r="I1595" i="4"/>
  <c r="S1595" i="4" s="1"/>
  <c r="I918" i="4"/>
  <c r="S918" i="4" s="1"/>
  <c r="I952" i="4"/>
  <c r="S952" i="4" s="1"/>
  <c r="I1253" i="4"/>
  <c r="S1253" i="4" s="1"/>
  <c r="I1929" i="4"/>
  <c r="S1929" i="4" s="1"/>
  <c r="I1657" i="4"/>
  <c r="S1657" i="4" s="1"/>
  <c r="I944" i="4"/>
  <c r="S944" i="4" s="1"/>
  <c r="I1443" i="4"/>
  <c r="S1443" i="4" s="1"/>
  <c r="I478" i="4"/>
  <c r="S478" i="4" s="1"/>
  <c r="I1436" i="4"/>
  <c r="S1436" i="4" s="1"/>
  <c r="I860" i="4"/>
  <c r="S860" i="4" s="1"/>
  <c r="I1326" i="4"/>
  <c r="S1326" i="4" s="1"/>
  <c r="I1894" i="4"/>
  <c r="S1894" i="4" s="1"/>
  <c r="I594" i="4"/>
  <c r="S594" i="4" s="1"/>
  <c r="I1936" i="4"/>
  <c r="S1936" i="4" s="1"/>
  <c r="I1514" i="4"/>
  <c r="S1514" i="4" s="1"/>
  <c r="I1853" i="4"/>
  <c r="S1853" i="4" s="1"/>
  <c r="I1069" i="4"/>
  <c r="S1069" i="4" s="1"/>
  <c r="I1637" i="4"/>
  <c r="S1637" i="4" s="1"/>
  <c r="I1449" i="4"/>
  <c r="S1449" i="4" s="1"/>
  <c r="I499" i="4"/>
  <c r="S499" i="4" s="1"/>
  <c r="I1286" i="4"/>
  <c r="S1286" i="4" s="1"/>
  <c r="I756" i="4"/>
  <c r="S756" i="4" s="1"/>
  <c r="I497" i="4"/>
  <c r="S497" i="4" s="1"/>
  <c r="I1354" i="4"/>
  <c r="S1354" i="4" s="1"/>
  <c r="I967" i="4"/>
  <c r="S967" i="4" s="1"/>
  <c r="I1218" i="4"/>
  <c r="S1218" i="4" s="1"/>
  <c r="I1476" i="4"/>
  <c r="S1476" i="4" s="1"/>
  <c r="I1329" i="4"/>
  <c r="S1329" i="4" s="1"/>
  <c r="I1889" i="4"/>
  <c r="S1889" i="4" s="1"/>
  <c r="I1271" i="4"/>
  <c r="S1271" i="4" s="1"/>
  <c r="I533" i="4"/>
  <c r="S533" i="4" s="1"/>
  <c r="I1087" i="4"/>
  <c r="S1087" i="4" s="1"/>
  <c r="I1040" i="4"/>
  <c r="S1040" i="4" s="1"/>
  <c r="I1487" i="4"/>
  <c r="S1487" i="4" s="1"/>
  <c r="I1205" i="4"/>
  <c r="S1205" i="4" s="1"/>
  <c r="I1469" i="4"/>
  <c r="S1469" i="4" s="1"/>
  <c r="I1062" i="4"/>
  <c r="S1062" i="4" s="1"/>
  <c r="I1751" i="4"/>
  <c r="S1751" i="4" s="1"/>
  <c r="I592" i="4"/>
  <c r="S592" i="4" s="1"/>
  <c r="I1367" i="4"/>
  <c r="S1367" i="4" s="1"/>
  <c r="I1220" i="4"/>
  <c r="S1220" i="4" s="1"/>
  <c r="I1348" i="4"/>
  <c r="S1348" i="4" s="1"/>
  <c r="I1724" i="4"/>
  <c r="S1724" i="4" s="1"/>
  <c r="I1613" i="4"/>
  <c r="S1613" i="4" s="1"/>
  <c r="I1450" i="4"/>
  <c r="S1450" i="4" s="1"/>
  <c r="I1343" i="4"/>
  <c r="S1343" i="4" s="1"/>
  <c r="I1195" i="4"/>
  <c r="S1195" i="4" s="1"/>
  <c r="I1839" i="4"/>
  <c r="S1839" i="4" s="1"/>
  <c r="I1730" i="4"/>
  <c r="S1730" i="4" s="1"/>
  <c r="I770" i="4"/>
  <c r="S770" i="4" s="1"/>
  <c r="I520" i="4"/>
  <c r="S520" i="4" s="1"/>
  <c r="I574" i="4"/>
  <c r="S574" i="4" s="1"/>
  <c r="I1456" i="4"/>
  <c r="S1456" i="4" s="1"/>
  <c r="I1823" i="4"/>
  <c r="S1823" i="4" s="1"/>
  <c r="I873" i="4"/>
  <c r="S873" i="4" s="1"/>
  <c r="I1393" i="4"/>
  <c r="S1393" i="4" s="1"/>
  <c r="I1953" i="4"/>
  <c r="S1953" i="4" s="1"/>
  <c r="I1974" i="4"/>
  <c r="S1974" i="4" s="1"/>
  <c r="I1989" i="4"/>
  <c r="S1989" i="4" s="1"/>
  <c r="I2006" i="4"/>
  <c r="S2006" i="4" s="1"/>
  <c r="I2023" i="4"/>
  <c r="S2023" i="4" s="1"/>
  <c r="I2038" i="4"/>
  <c r="S2038" i="4" s="1"/>
  <c r="I2055" i="4"/>
  <c r="S2055" i="4" s="1"/>
  <c r="I2072" i="4"/>
  <c r="S2072" i="4" s="1"/>
  <c r="I1961" i="4"/>
  <c r="S1961" i="4" s="1"/>
  <c r="I1978" i="4"/>
  <c r="S1978" i="4" s="1"/>
  <c r="I1995" i="4"/>
  <c r="S1995" i="4" s="1"/>
  <c r="I2010" i="4"/>
  <c r="S2010" i="4" s="1"/>
  <c r="I2027" i="4"/>
  <c r="S2027" i="4" s="1"/>
  <c r="I2044" i="4"/>
  <c r="S2044" i="4" s="1"/>
  <c r="I2059" i="4"/>
  <c r="S2059" i="4" s="1"/>
  <c r="I2076" i="4"/>
  <c r="S2076" i="4" s="1"/>
  <c r="I1949" i="4"/>
  <c r="S1949" i="4" s="1"/>
  <c r="I1952" i="4"/>
  <c r="S1952" i="4" s="1"/>
  <c r="I1957" i="4"/>
  <c r="S1957" i="4" s="1"/>
  <c r="I1968" i="4"/>
  <c r="S1968" i="4" s="1"/>
  <c r="I1988" i="4"/>
  <c r="S1988" i="4" s="1"/>
  <c r="I1999" i="4"/>
  <c r="S1999" i="4" s="1"/>
  <c r="I2034" i="4"/>
  <c r="S2034" i="4" s="1"/>
  <c r="I2045" i="4"/>
  <c r="S2045" i="4" s="1"/>
  <c r="I2065" i="4"/>
  <c r="S2065" i="4" s="1"/>
  <c r="I2080" i="4"/>
  <c r="S2080" i="4" s="1"/>
  <c r="I2097" i="4"/>
  <c r="S2097" i="4" s="1"/>
  <c r="I2114" i="4"/>
  <c r="S2114" i="4" s="1"/>
  <c r="I2129" i="4"/>
  <c r="S2129" i="4" s="1"/>
  <c r="I2146" i="4"/>
  <c r="S2146" i="4" s="1"/>
  <c r="I1966" i="4"/>
  <c r="S1966" i="4" s="1"/>
  <c r="I1977" i="4"/>
  <c r="S1977" i="4" s="1"/>
  <c r="I1986" i="4"/>
  <c r="S1986" i="4" s="1"/>
  <c r="I1997" i="4"/>
  <c r="S1997" i="4" s="1"/>
  <c r="I2021" i="4"/>
  <c r="S2021" i="4" s="1"/>
  <c r="I2032" i="4"/>
  <c r="S2032" i="4" s="1"/>
  <c r="I2043" i="4"/>
  <c r="S2043" i="4" s="1"/>
  <c r="I2054" i="4"/>
  <c r="S2054" i="4" s="1"/>
  <c r="I2063" i="4"/>
  <c r="S2063" i="4" s="1"/>
  <c r="I2082" i="4"/>
  <c r="S2082" i="4" s="1"/>
  <c r="I2084" i="4"/>
  <c r="S2084" i="4" s="1"/>
  <c r="I2099" i="4"/>
  <c r="S2099" i="4" s="1"/>
  <c r="I2116" i="4"/>
  <c r="S2116" i="4" s="1"/>
  <c r="I2131" i="4"/>
  <c r="S2131" i="4" s="1"/>
  <c r="I2133" i="4"/>
  <c r="S2133" i="4" s="1"/>
  <c r="I2148" i="4"/>
  <c r="S2148" i="4" s="1"/>
  <c r="I1955" i="4"/>
  <c r="S1955" i="4" s="1"/>
  <c r="I1964" i="4"/>
  <c r="S1964" i="4" s="1"/>
  <c r="I1975" i="4"/>
  <c r="S1975" i="4" s="1"/>
  <c r="I2008" i="4"/>
  <c r="S2008" i="4" s="1"/>
  <c r="I2030" i="4"/>
  <c r="S2030" i="4" s="1"/>
  <c r="I2041" i="4"/>
  <c r="S2041" i="4" s="1"/>
  <c r="I2052" i="4"/>
  <c r="S2052" i="4" s="1"/>
  <c r="I2074" i="4"/>
  <c r="S2074" i="4" s="1"/>
  <c r="I2086" i="4"/>
  <c r="S2086" i="4" s="1"/>
  <c r="I2101" i="4"/>
  <c r="S2101" i="4" s="1"/>
  <c r="I2118" i="4"/>
  <c r="S2118" i="4" s="1"/>
  <c r="I2135" i="4"/>
  <c r="S2135" i="4" s="1"/>
  <c r="I2150" i="4"/>
  <c r="S2150" i="4" s="1"/>
  <c r="I2163" i="4"/>
  <c r="S2163" i="4" s="1"/>
  <c r="I2170" i="4"/>
  <c r="S2170" i="4" s="1"/>
  <c r="I2177" i="4"/>
  <c r="S2177" i="4" s="1"/>
  <c r="I2184" i="4"/>
  <c r="S2184" i="4" s="1"/>
  <c r="I2191" i="4"/>
  <c r="S2191" i="4" s="1"/>
  <c r="I2198" i="4"/>
  <c r="S2198" i="4" s="1"/>
  <c r="I2205" i="4"/>
  <c r="S2205" i="4" s="1"/>
  <c r="I2212" i="4"/>
  <c r="S2212" i="4" s="1"/>
  <c r="I2219" i="4"/>
  <c r="S2219" i="4" s="1"/>
  <c r="I2226" i="4"/>
  <c r="S2226" i="4" s="1"/>
  <c r="I2233" i="4"/>
  <c r="S2233" i="4" s="1"/>
  <c r="I2240" i="4"/>
  <c r="S2240" i="4" s="1"/>
  <c r="I2247" i="4"/>
  <c r="S2247" i="4" s="1"/>
  <c r="I2254" i="4"/>
  <c r="S2254" i="4" s="1"/>
  <c r="I2261" i="4"/>
  <c r="S2261" i="4" s="1"/>
  <c r="I2268" i="4"/>
  <c r="S2268" i="4" s="1"/>
  <c r="I2275" i="4"/>
  <c r="S2275" i="4" s="1"/>
  <c r="I2282" i="4"/>
  <c r="S2282" i="4" s="1"/>
  <c r="I2289" i="4"/>
  <c r="S2289" i="4" s="1"/>
  <c r="I2296" i="4"/>
  <c r="S2296" i="4" s="1"/>
  <c r="I2303" i="4"/>
  <c r="S2303" i="4" s="1"/>
  <c r="I2310" i="4"/>
  <c r="S2310" i="4" s="1"/>
  <c r="I2317" i="4"/>
  <c r="S2317" i="4" s="1"/>
  <c r="I1950" i="4"/>
  <c r="S1950" i="4" s="1"/>
  <c r="I1960" i="4"/>
  <c r="S1960" i="4" s="1"/>
  <c r="I1971" i="4"/>
  <c r="S1971" i="4" s="1"/>
  <c r="I1982" i="4"/>
  <c r="S1982" i="4" s="1"/>
  <c r="I1993" i="4"/>
  <c r="S1993" i="4" s="1"/>
  <c r="I2017" i="4"/>
  <c r="S2017" i="4" s="1"/>
  <c r="I2037" i="4"/>
  <c r="S2037" i="4" s="1"/>
  <c r="I2048" i="4"/>
  <c r="S2048" i="4" s="1"/>
  <c r="I2090" i="4"/>
  <c r="S2090" i="4" s="1"/>
  <c r="I2107" i="4"/>
  <c r="S2107" i="4" s="1"/>
  <c r="I2122" i="4"/>
  <c r="S2122" i="4" s="1"/>
  <c r="I2139" i="4"/>
  <c r="S2139" i="4" s="1"/>
  <c r="I2156" i="4"/>
  <c r="S2156" i="4" s="1"/>
  <c r="I2165" i="4"/>
  <c r="S2165" i="4" s="1"/>
  <c r="I2172" i="4"/>
  <c r="S2172" i="4" s="1"/>
  <c r="I2179" i="4"/>
  <c r="S2179" i="4" s="1"/>
  <c r="I2186" i="4"/>
  <c r="S2186" i="4" s="1"/>
  <c r="I2193" i="4"/>
  <c r="S2193" i="4" s="1"/>
  <c r="I1947" i="4"/>
  <c r="S1947" i="4" s="1"/>
  <c r="I1969" i="4"/>
  <c r="S1969" i="4" s="1"/>
  <c r="I1980" i="4"/>
  <c r="S1980" i="4" s="1"/>
  <c r="I2004" i="4"/>
  <c r="S2004" i="4" s="1"/>
  <c r="I2015" i="4"/>
  <c r="S2015" i="4" s="1"/>
  <c r="I2026" i="4"/>
  <c r="S2026" i="4" s="1"/>
  <c r="I2035" i="4"/>
  <c r="S2035" i="4" s="1"/>
  <c r="I2046" i="4"/>
  <c r="S2046" i="4" s="1"/>
  <c r="I2070" i="4"/>
  <c r="S2070" i="4" s="1"/>
  <c r="I2092" i="4"/>
  <c r="S2092" i="4" s="1"/>
  <c r="I2109" i="4"/>
  <c r="S2109" i="4" s="1"/>
  <c r="I2124" i="4"/>
  <c r="S2124" i="4" s="1"/>
  <c r="I2126" i="4"/>
  <c r="S2126" i="4" s="1"/>
  <c r="I2141" i="4"/>
  <c r="S2141" i="4" s="1"/>
  <c r="I2158" i="4"/>
  <c r="S2158" i="4" s="1"/>
  <c r="I1948" i="4"/>
  <c r="S1948" i="4" s="1"/>
  <c r="I1951" i="4"/>
  <c r="S1951" i="4" s="1"/>
  <c r="I1956" i="4"/>
  <c r="S1956" i="4" s="1"/>
  <c r="I1963" i="4"/>
  <c r="S1963" i="4" s="1"/>
  <c r="I1987" i="4"/>
  <c r="S1987" i="4" s="1"/>
  <c r="I1998" i="4"/>
  <c r="S1998" i="4" s="1"/>
  <c r="I2007" i="4"/>
  <c r="S2007" i="4" s="1"/>
  <c r="I2018" i="4"/>
  <c r="S2018" i="4" s="1"/>
  <c r="I2029" i="4"/>
  <c r="S2029" i="4" s="1"/>
  <c r="I2053" i="4"/>
  <c r="S2053" i="4" s="1"/>
  <c r="I2064" i="4"/>
  <c r="S2064" i="4" s="1"/>
  <c r="I2075" i="4"/>
  <c r="S2075" i="4" s="1"/>
  <c r="I2085" i="4"/>
  <c r="S2085" i="4" s="1"/>
  <c r="I2102" i="4"/>
  <c r="S2102" i="4" s="1"/>
  <c r="I2117" i="4"/>
  <c r="S2117" i="4" s="1"/>
  <c r="I2119" i="4"/>
  <c r="S2119" i="4" s="1"/>
  <c r="I2134" i="4"/>
  <c r="S2134" i="4" s="1"/>
  <c r="I2151" i="4"/>
  <c r="S2151" i="4" s="1"/>
  <c r="I1985" i="4"/>
  <c r="S1985" i="4" s="1"/>
  <c r="I1996" i="4"/>
  <c r="S1996" i="4" s="1"/>
  <c r="I2016" i="4"/>
  <c r="S2016" i="4" s="1"/>
  <c r="I2040" i="4"/>
  <c r="S2040" i="4" s="1"/>
  <c r="I2051" i="4"/>
  <c r="S2051" i="4" s="1"/>
  <c r="I2062" i="4"/>
  <c r="S2062" i="4" s="1"/>
  <c r="I2073" i="4"/>
  <c r="S2073" i="4" s="1"/>
  <c r="I2087" i="4"/>
  <c r="S2087" i="4" s="1"/>
  <c r="I2009" i="4"/>
  <c r="S2009" i="4" s="1"/>
  <c r="I2031" i="4"/>
  <c r="S2031" i="4" s="1"/>
  <c r="I2066" i="4"/>
  <c r="S2066" i="4" s="1"/>
  <c r="I2083" i="4"/>
  <c r="S2083" i="4" s="1"/>
  <c r="I2104" i="4"/>
  <c r="S2104" i="4" s="1"/>
  <c r="I2137" i="4"/>
  <c r="S2137" i="4" s="1"/>
  <c r="I2147" i="4"/>
  <c r="S2147" i="4" s="1"/>
  <c r="I2197" i="4"/>
  <c r="S2197" i="4" s="1"/>
  <c r="I2335" i="4"/>
  <c r="S2335" i="4" s="1"/>
  <c r="I2350" i="4"/>
  <c r="S2350" i="4" s="1"/>
  <c r="I2352" i="4"/>
  <c r="S2352" i="4" s="1"/>
  <c r="I2367" i="4"/>
  <c r="S2367" i="4" s="1"/>
  <c r="I2384" i="4"/>
  <c r="S2384" i="4" s="1"/>
  <c r="I2399" i="4"/>
  <c r="S2399" i="4" s="1"/>
  <c r="I2401" i="4"/>
  <c r="S2401" i="4" s="1"/>
  <c r="I2416" i="4"/>
  <c r="S2416" i="4" s="1"/>
  <c r="I2433" i="4"/>
  <c r="S2433" i="4" s="1"/>
  <c r="I2448" i="4"/>
  <c r="S2448" i="4" s="1"/>
  <c r="I2450" i="4"/>
  <c r="S2450" i="4" s="1"/>
  <c r="I2465" i="4"/>
  <c r="S2465" i="4" s="1"/>
  <c r="I2482" i="4"/>
  <c r="S2482" i="4" s="1"/>
  <c r="I1983" i="4"/>
  <c r="S1983" i="4" s="1"/>
  <c r="I2005" i="4"/>
  <c r="S2005" i="4" s="1"/>
  <c r="I2014" i="4"/>
  <c r="S2014" i="4" s="1"/>
  <c r="I2049" i="4"/>
  <c r="S2049" i="4" s="1"/>
  <c r="I2071" i="4"/>
  <c r="S2071" i="4" s="1"/>
  <c r="I2091" i="4"/>
  <c r="S2091" i="4" s="1"/>
  <c r="I2111" i="4"/>
  <c r="S2111" i="4" s="1"/>
  <c r="I2127" i="4"/>
  <c r="S2127" i="4" s="1"/>
  <c r="I2168" i="4"/>
  <c r="S2168" i="4" s="1"/>
  <c r="I2195" i="4"/>
  <c r="S2195" i="4" s="1"/>
  <c r="I2228" i="4"/>
  <c r="S2228" i="4" s="1"/>
  <c r="I2230" i="4"/>
  <c r="S2230" i="4" s="1"/>
  <c r="I2232" i="4"/>
  <c r="S2232" i="4" s="1"/>
  <c r="I2234" i="4"/>
  <c r="S2234" i="4" s="1"/>
  <c r="I2236" i="4"/>
  <c r="S2236" i="4" s="1"/>
  <c r="I2238" i="4"/>
  <c r="S2238" i="4" s="1"/>
  <c r="I2277" i="4"/>
  <c r="S2277" i="4" s="1"/>
  <c r="I2279" i="4"/>
  <c r="S2279" i="4" s="1"/>
  <c r="I2281" i="4"/>
  <c r="S2281" i="4" s="1"/>
  <c r="I2283" i="4"/>
  <c r="S2283" i="4" s="1"/>
  <c r="I2285" i="4"/>
  <c r="S2285" i="4" s="1"/>
  <c r="I2287" i="4"/>
  <c r="S2287" i="4" s="1"/>
  <c r="I2337" i="4"/>
  <c r="S2337" i="4" s="1"/>
  <c r="I2354" i="4"/>
  <c r="S2354" i="4" s="1"/>
  <c r="I2369" i="4"/>
  <c r="S2369" i="4" s="1"/>
  <c r="I2386" i="4"/>
  <c r="S2386" i="4" s="1"/>
  <c r="I2403" i="4"/>
  <c r="S2403" i="4" s="1"/>
  <c r="I2418" i="4"/>
  <c r="S2418" i="4" s="1"/>
  <c r="I2435" i="4"/>
  <c r="S2435" i="4" s="1"/>
  <c r="I2452" i="4"/>
  <c r="S2452" i="4" s="1"/>
  <c r="I2467" i="4"/>
  <c r="S2467" i="4" s="1"/>
  <c r="I2484" i="4"/>
  <c r="S2484" i="4" s="1"/>
  <c r="I2497" i="4"/>
  <c r="S2497" i="4" s="1"/>
  <c r="I2504" i="4"/>
  <c r="S2504" i="4" s="1"/>
  <c r="I2511" i="4"/>
  <c r="S2511" i="4" s="1"/>
  <c r="I2518" i="4"/>
  <c r="S2518" i="4" s="1"/>
  <c r="I2525" i="4"/>
  <c r="S2525" i="4" s="1"/>
  <c r="I1992" i="4"/>
  <c r="S1992" i="4" s="1"/>
  <c r="I2058" i="4"/>
  <c r="S2058" i="4" s="1"/>
  <c r="I2098" i="4"/>
  <c r="S2098" i="4" s="1"/>
  <c r="I2121" i="4"/>
  <c r="S2121" i="4" s="1"/>
  <c r="I2159" i="4"/>
  <c r="S2159" i="4" s="1"/>
  <c r="I2166" i="4"/>
  <c r="S2166" i="4" s="1"/>
  <c r="I2324" i="4"/>
  <c r="S2324" i="4" s="1"/>
  <c r="I2339" i="4"/>
  <c r="S2339" i="4" s="1"/>
  <c r="I2356" i="4"/>
  <c r="S2356" i="4" s="1"/>
  <c r="I2371" i="4"/>
  <c r="S2371" i="4" s="1"/>
  <c r="I2373" i="4"/>
  <c r="S2373" i="4" s="1"/>
  <c r="I2388" i="4"/>
  <c r="S2388" i="4" s="1"/>
  <c r="I1970" i="4"/>
  <c r="S1970" i="4" s="1"/>
  <c r="I1979" i="4"/>
  <c r="S1979" i="4" s="1"/>
  <c r="I2001" i="4"/>
  <c r="S2001" i="4" s="1"/>
  <c r="I2036" i="4"/>
  <c r="S2036" i="4" s="1"/>
  <c r="I2067" i="4"/>
  <c r="S2067" i="4" s="1"/>
  <c r="I2128" i="4"/>
  <c r="S2128" i="4" s="1"/>
  <c r="I2144" i="4"/>
  <c r="S2144" i="4" s="1"/>
  <c r="I2164" i="4"/>
  <c r="S2164" i="4" s="1"/>
  <c r="I2175" i="4"/>
  <c r="S2175" i="4" s="1"/>
  <c r="I1962" i="4"/>
  <c r="S1962" i="4" s="1"/>
  <c r="I1984" i="4"/>
  <c r="S1984" i="4" s="1"/>
  <c r="I2019" i="4"/>
  <c r="S2019" i="4" s="1"/>
  <c r="I2028" i="4"/>
  <c r="S2028" i="4" s="1"/>
  <c r="I2050" i="4"/>
  <c r="S2050" i="4" s="1"/>
  <c r="I2088" i="4"/>
  <c r="S2088" i="4" s="1"/>
  <c r="I2105" i="4"/>
  <c r="S2105" i="4" s="1"/>
  <c r="I2108" i="4"/>
  <c r="S2108" i="4" s="1"/>
  <c r="I2154" i="4"/>
  <c r="S2154" i="4" s="1"/>
  <c r="I2162" i="4"/>
  <c r="S2162" i="4" s="1"/>
  <c r="I1958" i="4"/>
  <c r="S1958" i="4" s="1"/>
  <c r="I1967" i="4"/>
  <c r="S1967" i="4" s="1"/>
  <c r="I2002" i="4"/>
  <c r="S2002" i="4" s="1"/>
  <c r="I2024" i="4"/>
  <c r="S2024" i="4" s="1"/>
  <c r="I2095" i="4"/>
  <c r="S2095" i="4" s="1"/>
  <c r="I2115" i="4"/>
  <c r="S2115" i="4" s="1"/>
  <c r="I2138" i="4"/>
  <c r="S2138" i="4" s="1"/>
  <c r="I2157" i="4"/>
  <c r="S2157" i="4" s="1"/>
  <c r="I2160" i="4"/>
  <c r="S2160" i="4" s="1"/>
  <c r="I2171" i="4"/>
  <c r="S2171" i="4" s="1"/>
  <c r="I2182" i="4"/>
  <c r="S2182" i="4" s="1"/>
  <c r="I2200" i="4"/>
  <c r="S2200" i="4" s="1"/>
  <c r="I2202" i="4"/>
  <c r="S2202" i="4" s="1"/>
  <c r="I2204" i="4"/>
  <c r="S2204" i="4" s="1"/>
  <c r="I2206" i="4"/>
  <c r="S2206" i="4" s="1"/>
  <c r="I2208" i="4"/>
  <c r="S2208" i="4" s="1"/>
  <c r="I2210" i="4"/>
  <c r="S2210" i="4" s="1"/>
  <c r="I2249" i="4"/>
  <c r="S2249" i="4" s="1"/>
  <c r="I2251" i="4"/>
  <c r="S2251" i="4" s="1"/>
  <c r="I2253" i="4"/>
  <c r="S2253" i="4" s="1"/>
  <c r="I2255" i="4"/>
  <c r="S2255" i="4" s="1"/>
  <c r="I2257" i="4"/>
  <c r="S2257" i="4" s="1"/>
  <c r="I2259" i="4"/>
  <c r="S2259" i="4" s="1"/>
  <c r="I2298" i="4"/>
  <c r="S2298" i="4" s="1"/>
  <c r="I2300" i="4"/>
  <c r="S2300" i="4" s="1"/>
  <c r="I2302" i="4"/>
  <c r="S2302" i="4" s="1"/>
  <c r="I2304" i="4"/>
  <c r="S2304" i="4" s="1"/>
  <c r="I2306" i="4"/>
  <c r="S2306" i="4" s="1"/>
  <c r="I2308" i="4"/>
  <c r="S2308" i="4" s="1"/>
  <c r="I2330" i="4"/>
  <c r="S2330" i="4" s="1"/>
  <c r="I2011" i="4"/>
  <c r="S2011" i="4" s="1"/>
  <c r="I2033" i="4"/>
  <c r="S2033" i="4" s="1"/>
  <c r="I2068" i="4"/>
  <c r="S2068" i="4" s="1"/>
  <c r="I2077" i="4"/>
  <c r="S2077" i="4" s="1"/>
  <c r="I2081" i="4"/>
  <c r="S2081" i="4" s="1"/>
  <c r="I2125" i="4"/>
  <c r="S2125" i="4" s="1"/>
  <c r="I2145" i="4"/>
  <c r="S2145" i="4" s="1"/>
  <c r="I2169" i="4"/>
  <c r="S2169" i="4" s="1"/>
  <c r="I2180" i="4"/>
  <c r="S2180" i="4" s="1"/>
  <c r="I1976" i="4"/>
  <c r="S1976" i="4" s="1"/>
  <c r="I2020" i="4"/>
  <c r="S2020" i="4" s="1"/>
  <c r="I2042" i="4"/>
  <c r="S2042" i="4" s="1"/>
  <c r="I1959" i="4"/>
  <c r="S1959" i="4" s="1"/>
  <c r="I1981" i="4"/>
  <c r="S1981" i="4" s="1"/>
  <c r="I2003" i="4"/>
  <c r="S2003" i="4" s="1"/>
  <c r="I2025" i="4"/>
  <c r="S2025" i="4" s="1"/>
  <c r="I2069" i="4"/>
  <c r="S2069" i="4" s="1"/>
  <c r="I2106" i="4"/>
  <c r="S2106" i="4" s="1"/>
  <c r="I2149" i="4"/>
  <c r="S2149" i="4" s="1"/>
  <c r="I2152" i="4"/>
  <c r="S2152" i="4" s="1"/>
  <c r="I2155" i="4"/>
  <c r="S2155" i="4" s="1"/>
  <c r="I2174" i="4"/>
  <c r="S2174" i="4" s="1"/>
  <c r="I2185" i="4"/>
  <c r="S2185" i="4" s="1"/>
  <c r="I2196" i="4"/>
  <c r="S2196" i="4" s="1"/>
  <c r="I2221" i="4"/>
  <c r="S2221" i="4" s="1"/>
  <c r="I2223" i="4"/>
  <c r="S2223" i="4" s="1"/>
  <c r="I2225" i="4"/>
  <c r="S2225" i="4" s="1"/>
  <c r="I2227" i="4"/>
  <c r="S2227" i="4" s="1"/>
  <c r="I2229" i="4"/>
  <c r="S2229" i="4" s="1"/>
  <c r="I2231" i="4"/>
  <c r="S2231" i="4" s="1"/>
  <c r="I2270" i="4"/>
  <c r="S2270" i="4" s="1"/>
  <c r="I2272" i="4"/>
  <c r="S2272" i="4" s="1"/>
  <c r="I2274" i="4"/>
  <c r="S2274" i="4" s="1"/>
  <c r="I2276" i="4"/>
  <c r="S2276" i="4" s="1"/>
  <c r="I2278" i="4"/>
  <c r="S2278" i="4" s="1"/>
  <c r="I2280" i="4"/>
  <c r="S2280" i="4" s="1"/>
  <c r="I2319" i="4"/>
  <c r="S2319" i="4" s="1"/>
  <c r="I2321" i="4"/>
  <c r="S2321" i="4" s="1"/>
  <c r="I2323" i="4"/>
  <c r="S2323" i="4" s="1"/>
  <c r="I1991" i="4"/>
  <c r="S1991" i="4" s="1"/>
  <c r="I2078" i="4"/>
  <c r="S2078" i="4" s="1"/>
  <c r="I2089" i="4"/>
  <c r="S2089" i="4" s="1"/>
  <c r="I2113" i="4"/>
  <c r="S2113" i="4" s="1"/>
  <c r="I2120" i="4"/>
  <c r="S2120" i="4" s="1"/>
  <c r="I2136" i="4"/>
  <c r="S2136" i="4" s="1"/>
  <c r="I2178" i="4"/>
  <c r="S2178" i="4" s="1"/>
  <c r="I2237" i="4"/>
  <c r="S2237" i="4" s="1"/>
  <c r="I2269" i="4"/>
  <c r="S2269" i="4" s="1"/>
  <c r="I2286" i="4"/>
  <c r="S2286" i="4" s="1"/>
  <c r="I2305" i="4"/>
  <c r="S2305" i="4" s="1"/>
  <c r="I2348" i="4"/>
  <c r="S2348" i="4" s="1"/>
  <c r="I2353" i="4"/>
  <c r="S2353" i="4" s="1"/>
  <c r="I2358" i="4"/>
  <c r="S2358" i="4" s="1"/>
  <c r="I2389" i="4"/>
  <c r="S2389" i="4" s="1"/>
  <c r="I2398" i="4"/>
  <c r="S2398" i="4" s="1"/>
  <c r="I2409" i="4"/>
  <c r="S2409" i="4" s="1"/>
  <c r="I2420" i="4"/>
  <c r="S2420" i="4" s="1"/>
  <c r="I2444" i="4"/>
  <c r="S2444" i="4" s="1"/>
  <c r="I2455" i="4"/>
  <c r="S2455" i="4" s="1"/>
  <c r="I2464" i="4"/>
  <c r="S2464" i="4" s="1"/>
  <c r="I2475" i="4"/>
  <c r="S2475" i="4" s="1"/>
  <c r="I2486" i="4"/>
  <c r="S2486" i="4" s="1"/>
  <c r="I2537" i="4"/>
  <c r="S2537" i="4" s="1"/>
  <c r="I2539" i="4"/>
  <c r="S2539" i="4" s="1"/>
  <c r="I2554" i="4"/>
  <c r="S2554" i="4" s="1"/>
  <c r="I2571" i="4"/>
  <c r="S2571" i="4" s="1"/>
  <c r="I2586" i="4"/>
  <c r="S2586" i="4" s="1"/>
  <c r="I2588" i="4"/>
  <c r="S2588" i="4" s="1"/>
  <c r="I2603" i="4"/>
  <c r="S2603" i="4" s="1"/>
  <c r="I2620" i="4"/>
  <c r="S2620" i="4" s="1"/>
  <c r="I2635" i="4"/>
  <c r="S2635" i="4" s="1"/>
  <c r="I2637" i="4"/>
  <c r="S2637" i="4" s="1"/>
  <c r="I2652" i="4"/>
  <c r="S2652" i="4" s="1"/>
  <c r="I2669" i="4"/>
  <c r="S2669" i="4" s="1"/>
  <c r="I2684" i="4"/>
  <c r="S2684" i="4" s="1"/>
  <c r="I2686" i="4"/>
  <c r="S2686" i="4" s="1"/>
  <c r="I2701" i="4"/>
  <c r="S2701" i="4" s="1"/>
  <c r="I2201" i="4"/>
  <c r="S2201" i="4" s="1"/>
  <c r="I2244" i="4"/>
  <c r="S2244" i="4" s="1"/>
  <c r="I2262" i="4"/>
  <c r="S2262" i="4" s="1"/>
  <c r="I2318" i="4"/>
  <c r="S2318" i="4" s="1"/>
  <c r="I2327" i="4"/>
  <c r="S2327" i="4" s="1"/>
  <c r="I2365" i="4"/>
  <c r="S2365" i="4" s="1"/>
  <c r="I2370" i="4"/>
  <c r="S2370" i="4" s="1"/>
  <c r="I2375" i="4"/>
  <c r="S2375" i="4" s="1"/>
  <c r="I2396" i="4"/>
  <c r="S2396" i="4" s="1"/>
  <c r="I2407" i="4"/>
  <c r="S2407" i="4" s="1"/>
  <c r="I2431" i="4"/>
  <c r="S2431" i="4" s="1"/>
  <c r="I2442" i="4"/>
  <c r="S2442" i="4" s="1"/>
  <c r="I2453" i="4"/>
  <c r="S2453" i="4" s="1"/>
  <c r="I2473" i="4"/>
  <c r="S2473" i="4" s="1"/>
  <c r="I2499" i="4"/>
  <c r="S2499" i="4" s="1"/>
  <c r="I2501" i="4"/>
  <c r="S2501" i="4" s="1"/>
  <c r="I2503" i="4"/>
  <c r="S2503" i="4" s="1"/>
  <c r="I2505" i="4"/>
  <c r="S2505" i="4" s="1"/>
  <c r="I2507" i="4"/>
  <c r="S2507" i="4" s="1"/>
  <c r="I2509" i="4"/>
  <c r="S2509" i="4" s="1"/>
  <c r="I2541" i="4"/>
  <c r="S2541" i="4" s="1"/>
  <c r="I2556" i="4"/>
  <c r="S2556" i="4" s="1"/>
  <c r="I2573" i="4"/>
  <c r="S2573" i="4" s="1"/>
  <c r="I2590" i="4"/>
  <c r="S2590" i="4" s="1"/>
  <c r="I2605" i="4"/>
  <c r="S2605" i="4" s="1"/>
  <c r="I2622" i="4"/>
  <c r="S2622" i="4" s="1"/>
  <c r="I2639" i="4"/>
  <c r="S2639" i="4" s="1"/>
  <c r="I2654" i="4"/>
  <c r="S2654" i="4" s="1"/>
  <c r="I2671" i="4"/>
  <c r="S2671" i="4" s="1"/>
  <c r="I2688" i="4"/>
  <c r="S2688" i="4" s="1"/>
  <c r="I2703" i="4"/>
  <c r="S2703" i="4" s="1"/>
  <c r="I2710" i="4"/>
  <c r="S2710" i="4" s="1"/>
  <c r="I2717" i="4"/>
  <c r="S2717" i="4" s="1"/>
  <c r="I2724" i="4"/>
  <c r="S2724" i="4" s="1"/>
  <c r="I2731" i="4"/>
  <c r="S2731" i="4" s="1"/>
  <c r="I2738" i="4"/>
  <c r="S2738" i="4" s="1"/>
  <c r="I2745" i="4"/>
  <c r="S2745" i="4" s="1"/>
  <c r="I2752" i="4"/>
  <c r="S2752" i="4" s="1"/>
  <c r="I2759" i="4"/>
  <c r="S2759" i="4" s="1"/>
  <c r="I2766" i="4"/>
  <c r="S2766" i="4" s="1"/>
  <c r="I2773" i="4"/>
  <c r="S2773" i="4" s="1"/>
  <c r="I2780" i="4"/>
  <c r="S2780" i="4" s="1"/>
  <c r="I2787" i="4"/>
  <c r="S2787" i="4" s="1"/>
  <c r="I2794" i="4"/>
  <c r="S2794" i="4" s="1"/>
  <c r="I2801" i="4"/>
  <c r="S2801" i="4" s="1"/>
  <c r="I2808" i="4"/>
  <c r="S2808" i="4" s="1"/>
  <c r="I2815" i="4"/>
  <c r="S2815" i="4" s="1"/>
  <c r="I2822" i="4"/>
  <c r="S2822" i="4" s="1"/>
  <c r="I2829" i="4"/>
  <c r="S2829" i="4" s="1"/>
  <c r="I2836" i="4"/>
  <c r="S2836" i="4" s="1"/>
  <c r="I2843" i="4"/>
  <c r="S2843" i="4" s="1"/>
  <c r="I2130" i="4"/>
  <c r="S2130" i="4" s="1"/>
  <c r="I2183" i="4"/>
  <c r="S2183" i="4" s="1"/>
  <c r="I2220" i="4"/>
  <c r="S2220" i="4" s="1"/>
  <c r="I2245" i="4"/>
  <c r="S2245" i="4" s="1"/>
  <c r="I2263" i="4"/>
  <c r="S2263" i="4" s="1"/>
  <c r="I2290" i="4"/>
  <c r="S2290" i="4" s="1"/>
  <c r="I2293" i="4"/>
  <c r="S2293" i="4" s="1"/>
  <c r="I2309" i="4"/>
  <c r="S2309" i="4" s="1"/>
  <c r="I2344" i="4"/>
  <c r="S2344" i="4" s="1"/>
  <c r="I2349" i="4"/>
  <c r="S2349" i="4" s="1"/>
  <c r="I2093" i="4"/>
  <c r="S2093" i="4" s="1"/>
  <c r="I2132" i="4"/>
  <c r="S2132" i="4" s="1"/>
  <c r="I2224" i="4"/>
  <c r="S2224" i="4" s="1"/>
  <c r="I2235" i="4"/>
  <c r="S2235" i="4" s="1"/>
  <c r="I2267" i="4"/>
  <c r="S2267" i="4" s="1"/>
  <c r="I2316" i="4"/>
  <c r="S2316" i="4" s="1"/>
  <c r="I2331" i="4"/>
  <c r="S2331" i="4" s="1"/>
  <c r="I2334" i="4"/>
  <c r="S2334" i="4" s="1"/>
  <c r="I2342" i="4"/>
  <c r="S2342" i="4" s="1"/>
  <c r="I2347" i="4"/>
  <c r="S2347" i="4" s="1"/>
  <c r="I2412" i="4"/>
  <c r="S2412" i="4" s="1"/>
  <c r="I2423" i="4"/>
  <c r="S2423" i="4" s="1"/>
  <c r="I2434" i="4"/>
  <c r="S2434" i="4" s="1"/>
  <c r="I2443" i="4"/>
  <c r="S2443" i="4" s="1"/>
  <c r="I2454" i="4"/>
  <c r="S2454" i="4" s="1"/>
  <c r="I2478" i="4"/>
  <c r="S2478" i="4" s="1"/>
  <c r="I2489" i="4"/>
  <c r="S2489" i="4" s="1"/>
  <c r="I2012" i="4"/>
  <c r="S2012" i="4" s="1"/>
  <c r="I2061" i="4"/>
  <c r="S2061" i="4" s="1"/>
  <c r="I2094" i="4"/>
  <c r="S2094" i="4" s="1"/>
  <c r="I2140" i="4"/>
  <c r="S2140" i="4" s="1"/>
  <c r="I2161" i="4"/>
  <c r="S2161" i="4" s="1"/>
  <c r="I2188" i="4"/>
  <c r="S2188" i="4" s="1"/>
  <c r="I2192" i="4"/>
  <c r="S2192" i="4" s="1"/>
  <c r="I2203" i="4"/>
  <c r="S2203" i="4" s="1"/>
  <c r="I2207" i="4"/>
  <c r="S2207" i="4" s="1"/>
  <c r="I2246" i="4"/>
  <c r="S2246" i="4" s="1"/>
  <c r="I2264" i="4"/>
  <c r="S2264" i="4" s="1"/>
  <c r="I2288" i="4"/>
  <c r="S2288" i="4" s="1"/>
  <c r="I2291" i="4"/>
  <c r="S2291" i="4" s="1"/>
  <c r="I2307" i="4"/>
  <c r="S2307" i="4" s="1"/>
  <c r="I2326" i="4"/>
  <c r="S2326" i="4" s="1"/>
  <c r="I2376" i="4"/>
  <c r="S2376" i="4" s="1"/>
  <c r="I2381" i="4"/>
  <c r="S2381" i="4" s="1"/>
  <c r="I2397" i="4"/>
  <c r="S2397" i="4" s="1"/>
  <c r="I2417" i="4"/>
  <c r="S2417" i="4" s="1"/>
  <c r="I2428" i="4"/>
  <c r="S2428" i="4" s="1"/>
  <c r="I2103" i="4"/>
  <c r="S2103" i="4" s="1"/>
  <c r="I2218" i="4"/>
  <c r="S2218" i="4" s="1"/>
  <c r="I2243" i="4"/>
  <c r="S2243" i="4" s="1"/>
  <c r="I2320" i="4"/>
  <c r="S2320" i="4" s="1"/>
  <c r="I2332" i="4"/>
  <c r="S2332" i="4" s="1"/>
  <c r="I2357" i="4"/>
  <c r="S2357" i="4" s="1"/>
  <c r="I2362" i="4"/>
  <c r="S2362" i="4" s="1"/>
  <c r="I2000" i="4"/>
  <c r="S2000" i="4" s="1"/>
  <c r="I2013" i="4"/>
  <c r="S2013" i="4" s="1"/>
  <c r="I2096" i="4"/>
  <c r="S2096" i="4" s="1"/>
  <c r="I2110" i="4"/>
  <c r="S2110" i="4" s="1"/>
  <c r="I2142" i="4"/>
  <c r="S2142" i="4" s="1"/>
  <c r="I2181" i="4"/>
  <c r="S2181" i="4" s="1"/>
  <c r="I2211" i="4"/>
  <c r="S2211" i="4" s="1"/>
  <c r="I2250" i="4"/>
  <c r="S2250" i="4" s="1"/>
  <c r="I2314" i="4"/>
  <c r="S2314" i="4" s="1"/>
  <c r="I2329" i="4"/>
  <c r="S2329" i="4" s="1"/>
  <c r="I2338" i="4"/>
  <c r="S2338" i="4" s="1"/>
  <c r="I2343" i="4"/>
  <c r="S2343" i="4" s="1"/>
  <c r="I2374" i="4"/>
  <c r="S2374" i="4" s="1"/>
  <c r="I1990" i="4"/>
  <c r="S1990" i="4" s="1"/>
  <c r="I2039" i="4"/>
  <c r="S2039" i="4" s="1"/>
  <c r="I2112" i="4"/>
  <c r="S2112" i="4" s="1"/>
  <c r="I2189" i="4"/>
  <c r="S2189" i="4" s="1"/>
  <c r="I2222" i="4"/>
  <c r="S2222" i="4" s="1"/>
  <c r="I2265" i="4"/>
  <c r="S2265" i="4" s="1"/>
  <c r="I2301" i="4"/>
  <c r="S2301" i="4" s="1"/>
  <c r="I1954" i="4"/>
  <c r="S1954" i="4" s="1"/>
  <c r="I1965" i="4"/>
  <c r="S1965" i="4" s="1"/>
  <c r="I2143" i="4"/>
  <c r="S2143" i="4" s="1"/>
  <c r="I2173" i="4"/>
  <c r="S2173" i="4" s="1"/>
  <c r="I2215" i="4"/>
  <c r="S2215" i="4" s="1"/>
  <c r="I2258" i="4"/>
  <c r="S2258" i="4" s="1"/>
  <c r="I2292" i="4"/>
  <c r="S2292" i="4" s="1"/>
  <c r="I2295" i="4"/>
  <c r="S2295" i="4" s="1"/>
  <c r="I2311" i="4"/>
  <c r="S2311" i="4" s="1"/>
  <c r="I1973" i="4"/>
  <c r="S1973" i="4" s="1"/>
  <c r="I2079" i="4"/>
  <c r="S2079" i="4" s="1"/>
  <c r="I2199" i="4"/>
  <c r="S2199" i="4" s="1"/>
  <c r="I2239" i="4"/>
  <c r="S2239" i="4" s="1"/>
  <c r="I2315" i="4"/>
  <c r="S2315" i="4" s="1"/>
  <c r="I2340" i="4"/>
  <c r="S2340" i="4" s="1"/>
  <c r="I2345" i="4"/>
  <c r="S2345" i="4" s="1"/>
  <c r="I2400" i="4"/>
  <c r="S2400" i="4" s="1"/>
  <c r="I2456" i="4"/>
  <c r="S2456" i="4" s="1"/>
  <c r="I2481" i="4"/>
  <c r="S2481" i="4" s="1"/>
  <c r="I2495" i="4"/>
  <c r="S2495" i="4" s="1"/>
  <c r="I2532" i="4"/>
  <c r="S2532" i="4" s="1"/>
  <c r="I2543" i="4"/>
  <c r="S2543" i="4" s="1"/>
  <c r="I2567" i="4"/>
  <c r="S2567" i="4" s="1"/>
  <c r="I2578" i="4"/>
  <c r="S2578" i="4" s="1"/>
  <c r="I2589" i="4"/>
  <c r="S2589" i="4" s="1"/>
  <c r="I2600" i="4"/>
  <c r="S2600" i="4" s="1"/>
  <c r="I2609" i="4"/>
  <c r="S2609" i="4" s="1"/>
  <c r="I2644" i="4"/>
  <c r="S2644" i="4" s="1"/>
  <c r="I2655" i="4"/>
  <c r="S2655" i="4" s="1"/>
  <c r="I2666" i="4"/>
  <c r="S2666" i="4" s="1"/>
  <c r="I2677" i="4"/>
  <c r="S2677" i="4" s="1"/>
  <c r="I2733" i="4"/>
  <c r="S2733" i="4" s="1"/>
  <c r="I2748" i="4"/>
  <c r="S2748" i="4" s="1"/>
  <c r="I2190" i="4"/>
  <c r="S2190" i="4" s="1"/>
  <c r="I2241" i="4"/>
  <c r="S2241" i="4" s="1"/>
  <c r="I2260" i="4"/>
  <c r="S2260" i="4" s="1"/>
  <c r="I2297" i="4"/>
  <c r="S2297" i="4" s="1"/>
  <c r="I2391" i="4"/>
  <c r="S2391" i="4" s="1"/>
  <c r="I2422" i="4"/>
  <c r="S2422" i="4" s="1"/>
  <c r="I2445" i="4"/>
  <c r="S2445" i="4" s="1"/>
  <c r="I2470" i="4"/>
  <c r="S2470" i="4" s="1"/>
  <c r="I2487" i="4"/>
  <c r="S2487" i="4" s="1"/>
  <c r="I2513" i="4"/>
  <c r="S2513" i="4" s="1"/>
  <c r="I2047" i="4"/>
  <c r="S2047" i="4" s="1"/>
  <c r="I2341" i="4"/>
  <c r="S2341" i="4" s="1"/>
  <c r="I2363" i="4"/>
  <c r="S2363" i="4" s="1"/>
  <c r="I2419" i="4"/>
  <c r="S2419" i="4" s="1"/>
  <c r="I2425" i="4"/>
  <c r="S2425" i="4" s="1"/>
  <c r="I2459" i="4"/>
  <c r="S2459" i="4" s="1"/>
  <c r="I2462" i="4"/>
  <c r="S2462" i="4" s="1"/>
  <c r="I2498" i="4"/>
  <c r="S2498" i="4" s="1"/>
  <c r="I2506" i="4"/>
  <c r="S2506" i="4" s="1"/>
  <c r="I2167" i="4"/>
  <c r="S2167" i="4" s="1"/>
  <c r="I2271" i="4"/>
  <c r="S2271" i="4" s="1"/>
  <c r="I2299" i="4"/>
  <c r="S2299" i="4" s="1"/>
  <c r="I2336" i="4"/>
  <c r="S2336" i="4" s="1"/>
  <c r="I2346" i="4"/>
  <c r="S2346" i="4" s="1"/>
  <c r="I2351" i="4"/>
  <c r="S2351" i="4" s="1"/>
  <c r="I2355" i="4"/>
  <c r="S2355" i="4" s="1"/>
  <c r="I2359" i="4"/>
  <c r="S2359" i="4" s="1"/>
  <c r="I2378" i="4"/>
  <c r="S2378" i="4" s="1"/>
  <c r="I2410" i="4"/>
  <c r="S2410" i="4" s="1"/>
  <c r="I2413" i="4"/>
  <c r="S2413" i="4" s="1"/>
  <c r="I2437" i="4"/>
  <c r="S2437" i="4" s="1"/>
  <c r="I2451" i="4"/>
  <c r="S2451" i="4" s="1"/>
  <c r="I2476" i="4"/>
  <c r="S2476" i="4" s="1"/>
  <c r="I2490" i="4"/>
  <c r="S2490" i="4" s="1"/>
  <c r="I2530" i="4"/>
  <c r="S2530" i="4" s="1"/>
  <c r="I2552" i="4"/>
  <c r="S2552" i="4" s="1"/>
  <c r="I2563" i="4"/>
  <c r="S2563" i="4" s="1"/>
  <c r="I2583" i="4"/>
  <c r="S2583" i="4" s="1"/>
  <c r="I2594" i="4"/>
  <c r="S2594" i="4" s="1"/>
  <c r="I2618" i="4"/>
  <c r="S2618" i="4" s="1"/>
  <c r="I2629" i="4"/>
  <c r="S2629" i="4" s="1"/>
  <c r="I2640" i="4"/>
  <c r="S2640" i="4" s="1"/>
  <c r="I2660" i="4"/>
  <c r="S2660" i="4" s="1"/>
  <c r="I2695" i="4"/>
  <c r="S2695" i="4" s="1"/>
  <c r="I2056" i="4"/>
  <c r="S2056" i="4" s="1"/>
  <c r="I2153" i="4"/>
  <c r="S2153" i="4" s="1"/>
  <c r="I2213" i="4"/>
  <c r="S2213" i="4" s="1"/>
  <c r="I2325" i="4"/>
  <c r="S2325" i="4" s="1"/>
  <c r="I2360" i="4"/>
  <c r="S2360" i="4" s="1"/>
  <c r="I2382" i="4"/>
  <c r="S2382" i="4" s="1"/>
  <c r="I2392" i="4"/>
  <c r="S2392" i="4" s="1"/>
  <c r="I2395" i="4"/>
  <c r="S2395" i="4" s="1"/>
  <c r="I2426" i="4"/>
  <c r="S2426" i="4" s="1"/>
  <c r="I2429" i="4"/>
  <c r="S2429" i="4" s="1"/>
  <c r="I2468" i="4"/>
  <c r="S2468" i="4" s="1"/>
  <c r="I2485" i="4"/>
  <c r="S2485" i="4" s="1"/>
  <c r="I2496" i="4"/>
  <c r="S2496" i="4" s="1"/>
  <c r="I2294" i="4"/>
  <c r="S2294" i="4" s="1"/>
  <c r="I2333" i="4"/>
  <c r="S2333" i="4" s="1"/>
  <c r="I2361" i="4"/>
  <c r="S2361" i="4" s="1"/>
  <c r="I2390" i="4"/>
  <c r="S2390" i="4" s="1"/>
  <c r="I2393" i="4"/>
  <c r="S2393" i="4" s="1"/>
  <c r="I2424" i="4"/>
  <c r="S2424" i="4" s="1"/>
  <c r="I2430" i="4"/>
  <c r="S2430" i="4" s="1"/>
  <c r="I2458" i="4"/>
  <c r="S2458" i="4" s="1"/>
  <c r="I2483" i="4"/>
  <c r="S2483" i="4" s="1"/>
  <c r="I2502" i="4"/>
  <c r="S2502" i="4" s="1"/>
  <c r="I2540" i="4"/>
  <c r="S2540" i="4" s="1"/>
  <c r="I2551" i="4"/>
  <c r="S2551" i="4" s="1"/>
  <c r="I2560" i="4"/>
  <c r="S2560" i="4" s="1"/>
  <c r="I2595" i="4"/>
  <c r="S2595" i="4" s="1"/>
  <c r="I2606" i="4"/>
  <c r="S2606" i="4" s="1"/>
  <c r="I1994" i="4"/>
  <c r="S1994" i="4" s="1"/>
  <c r="I2060" i="4"/>
  <c r="S2060" i="4" s="1"/>
  <c r="I2411" i="4"/>
  <c r="S2411" i="4" s="1"/>
  <c r="I2427" i="4"/>
  <c r="S2427" i="4" s="1"/>
  <c r="I2447" i="4"/>
  <c r="S2447" i="4" s="1"/>
  <c r="I2457" i="4"/>
  <c r="S2457" i="4" s="1"/>
  <c r="I2491" i="4"/>
  <c r="S2491" i="4" s="1"/>
  <c r="I2508" i="4"/>
  <c r="S2508" i="4" s="1"/>
  <c r="I2519" i="4"/>
  <c r="S2519" i="4" s="1"/>
  <c r="I2523" i="4"/>
  <c r="S2523" i="4" s="1"/>
  <c r="I2544" i="4"/>
  <c r="S2544" i="4" s="1"/>
  <c r="I2572" i="4"/>
  <c r="S2572" i="4" s="1"/>
  <c r="I2575" i="4"/>
  <c r="S2575" i="4" s="1"/>
  <c r="I2592" i="4"/>
  <c r="S2592" i="4" s="1"/>
  <c r="I2611" i="4"/>
  <c r="S2611" i="4" s="1"/>
  <c r="I2647" i="4"/>
  <c r="S2647" i="4" s="1"/>
  <c r="I2657" i="4"/>
  <c r="S2657" i="4" s="1"/>
  <c r="I2712" i="4"/>
  <c r="S2712" i="4" s="1"/>
  <c r="I2735" i="4"/>
  <c r="S2735" i="4" s="1"/>
  <c r="I2737" i="4"/>
  <c r="S2737" i="4" s="1"/>
  <c r="I2739" i="4"/>
  <c r="S2739" i="4" s="1"/>
  <c r="I2741" i="4"/>
  <c r="S2741" i="4" s="1"/>
  <c r="I2743" i="4"/>
  <c r="S2743" i="4" s="1"/>
  <c r="I2761" i="4"/>
  <c r="S2761" i="4" s="1"/>
  <c r="I2776" i="4"/>
  <c r="S2776" i="4" s="1"/>
  <c r="I2793" i="4"/>
  <c r="S2793" i="4" s="1"/>
  <c r="I2810" i="4"/>
  <c r="S2810" i="4" s="1"/>
  <c r="I2825" i="4"/>
  <c r="S2825" i="4" s="1"/>
  <c r="I2842" i="4"/>
  <c r="S2842" i="4" s="1"/>
  <c r="I2853" i="4"/>
  <c r="S2853" i="4" s="1"/>
  <c r="I2860" i="4"/>
  <c r="S2860" i="4" s="1"/>
  <c r="I2867" i="4"/>
  <c r="S2867" i="4" s="1"/>
  <c r="I2874" i="4"/>
  <c r="S2874" i="4" s="1"/>
  <c r="I2881" i="4"/>
  <c r="S2881" i="4" s="1"/>
  <c r="I2888" i="4"/>
  <c r="S2888" i="4" s="1"/>
  <c r="I2895" i="4"/>
  <c r="S2895" i="4" s="1"/>
  <c r="I2902" i="4"/>
  <c r="S2902" i="4" s="1"/>
  <c r="I2909" i="4"/>
  <c r="S2909" i="4" s="1"/>
  <c r="I2916" i="4"/>
  <c r="S2916" i="4" s="1"/>
  <c r="I2923" i="4"/>
  <c r="S2923" i="4" s="1"/>
  <c r="I2930" i="4"/>
  <c r="S2930" i="4" s="1"/>
  <c r="I2937" i="4"/>
  <c r="S2937" i="4" s="1"/>
  <c r="I2944" i="4"/>
  <c r="S2944" i="4" s="1"/>
  <c r="I2951" i="4"/>
  <c r="S2951" i="4" s="1"/>
  <c r="I2958" i="4"/>
  <c r="S2958" i="4" s="1"/>
  <c r="I2965" i="4"/>
  <c r="S2965" i="4" s="1"/>
  <c r="I2972" i="4"/>
  <c r="S2972" i="4" s="1"/>
  <c r="I2795" i="4"/>
  <c r="S2795" i="4" s="1"/>
  <c r="I2812" i="4"/>
  <c r="S2812" i="4" s="1"/>
  <c r="I2827" i="4"/>
  <c r="S2827" i="4" s="1"/>
  <c r="I2242" i="4"/>
  <c r="S2242" i="4" s="1"/>
  <c r="I2322" i="4"/>
  <c r="S2322" i="4" s="1"/>
  <c r="I2500" i="4"/>
  <c r="S2500" i="4" s="1"/>
  <c r="I2512" i="4"/>
  <c r="S2512" i="4" s="1"/>
  <c r="I2516" i="4"/>
  <c r="S2516" i="4" s="1"/>
  <c r="I2534" i="4"/>
  <c r="S2534" i="4" s="1"/>
  <c r="I2566" i="4"/>
  <c r="S2566" i="4" s="1"/>
  <c r="I2581" i="4"/>
  <c r="S2581" i="4" s="1"/>
  <c r="I2624" i="4"/>
  <c r="S2624" i="4" s="1"/>
  <c r="I2665" i="4"/>
  <c r="S2665" i="4" s="1"/>
  <c r="I2670" i="4"/>
  <c r="S2670" i="4" s="1"/>
  <c r="I2683" i="4"/>
  <c r="S2683" i="4" s="1"/>
  <c r="I2763" i="4"/>
  <c r="S2763" i="4" s="1"/>
  <c r="I2778" i="4"/>
  <c r="S2778" i="4" s="1"/>
  <c r="I2844" i="4"/>
  <c r="S2844" i="4" s="1"/>
  <c r="I2372" i="4"/>
  <c r="S2372" i="4" s="1"/>
  <c r="I2379" i="4"/>
  <c r="S2379" i="4" s="1"/>
  <c r="I2406" i="4"/>
  <c r="S2406" i="4" s="1"/>
  <c r="I2438" i="4"/>
  <c r="S2438" i="4" s="1"/>
  <c r="I2472" i="4"/>
  <c r="S2472" i="4" s="1"/>
  <c r="I2477" i="4"/>
  <c r="S2477" i="4" s="1"/>
  <c r="I2527" i="4"/>
  <c r="S2527" i="4" s="1"/>
  <c r="I2557" i="4"/>
  <c r="S2557" i="4" s="1"/>
  <c r="I2569" i="4"/>
  <c r="S2569" i="4" s="1"/>
  <c r="I2619" i="4"/>
  <c r="S2619" i="4" s="1"/>
  <c r="I2632" i="4"/>
  <c r="S2632" i="4" s="1"/>
  <c r="I2642" i="4"/>
  <c r="S2642" i="4" s="1"/>
  <c r="I2673" i="4"/>
  <c r="S2673" i="4" s="1"/>
  <c r="I2678" i="4"/>
  <c r="S2678" i="4" s="1"/>
  <c r="I2696" i="4"/>
  <c r="S2696" i="4" s="1"/>
  <c r="I2721" i="4"/>
  <c r="S2721" i="4" s="1"/>
  <c r="I2723" i="4"/>
  <c r="S2723" i="4" s="1"/>
  <c r="I2725" i="4"/>
  <c r="S2725" i="4" s="1"/>
  <c r="I2727" i="4"/>
  <c r="S2727" i="4" s="1"/>
  <c r="I2729" i="4"/>
  <c r="S2729" i="4" s="1"/>
  <c r="I2765" i="4"/>
  <c r="S2765" i="4" s="1"/>
  <c r="I2782" i="4"/>
  <c r="S2782" i="4" s="1"/>
  <c r="I2797" i="4"/>
  <c r="S2797" i="4" s="1"/>
  <c r="I2123" i="4"/>
  <c r="S2123" i="4" s="1"/>
  <c r="I2209" i="4"/>
  <c r="S2209" i="4" s="1"/>
  <c r="I2312" i="4"/>
  <c r="S2312" i="4" s="1"/>
  <c r="I2366" i="4"/>
  <c r="S2366" i="4" s="1"/>
  <c r="I2463" i="4"/>
  <c r="S2463" i="4" s="1"/>
  <c r="I2524" i="4"/>
  <c r="S2524" i="4" s="1"/>
  <c r="I2528" i="4"/>
  <c r="S2528" i="4" s="1"/>
  <c r="I2545" i="4"/>
  <c r="S2545" i="4" s="1"/>
  <c r="I2584" i="4"/>
  <c r="S2584" i="4" s="1"/>
  <c r="I2587" i="4"/>
  <c r="S2587" i="4" s="1"/>
  <c r="I2650" i="4"/>
  <c r="S2650" i="4" s="1"/>
  <c r="I2668" i="4"/>
  <c r="S2668" i="4" s="1"/>
  <c r="I2252" i="4"/>
  <c r="S2252" i="4" s="1"/>
  <c r="I2328" i="4"/>
  <c r="S2328" i="4" s="1"/>
  <c r="I2404" i="4"/>
  <c r="S2404" i="4" s="1"/>
  <c r="I2529" i="4"/>
  <c r="S2529" i="4" s="1"/>
  <c r="I2536" i="4"/>
  <c r="S2536" i="4" s="1"/>
  <c r="I2574" i="4"/>
  <c r="S2574" i="4" s="1"/>
  <c r="I2599" i="4"/>
  <c r="S2599" i="4" s="1"/>
  <c r="I2602" i="4"/>
  <c r="S2602" i="4" s="1"/>
  <c r="I2610" i="4"/>
  <c r="S2610" i="4" s="1"/>
  <c r="I2623" i="4"/>
  <c r="S2623" i="4" s="1"/>
  <c r="I2628" i="4"/>
  <c r="S2628" i="4" s="1"/>
  <c r="I2633" i="4"/>
  <c r="S2633" i="4" s="1"/>
  <c r="I2100" i="4"/>
  <c r="S2100" i="4" s="1"/>
  <c r="I2217" i="4"/>
  <c r="S2217" i="4" s="1"/>
  <c r="I2415" i="4"/>
  <c r="S2415" i="4" s="1"/>
  <c r="I2522" i="4"/>
  <c r="S2522" i="4" s="1"/>
  <c r="I2568" i="4"/>
  <c r="S2568" i="4" s="1"/>
  <c r="I2577" i="4"/>
  <c r="S2577" i="4" s="1"/>
  <c r="I2636" i="4"/>
  <c r="S2636" i="4" s="1"/>
  <c r="I2646" i="4"/>
  <c r="S2646" i="4" s="1"/>
  <c r="I2682" i="4"/>
  <c r="S2682" i="4" s="1"/>
  <c r="I2709" i="4"/>
  <c r="S2709" i="4" s="1"/>
  <c r="I2720" i="4"/>
  <c r="S2720" i="4" s="1"/>
  <c r="I2768" i="4"/>
  <c r="S2768" i="4" s="1"/>
  <c r="I2783" i="4"/>
  <c r="S2783" i="4" s="1"/>
  <c r="I2176" i="4"/>
  <c r="S2176" i="4" s="1"/>
  <c r="I2273" i="4"/>
  <c r="S2273" i="4" s="1"/>
  <c r="I2405" i="4"/>
  <c r="S2405" i="4" s="1"/>
  <c r="I2436" i="4"/>
  <c r="S2436" i="4" s="1"/>
  <c r="I2441" i="4"/>
  <c r="S2441" i="4" s="1"/>
  <c r="I2471" i="4"/>
  <c r="S2471" i="4" s="1"/>
  <c r="I2480" i="4"/>
  <c r="S2480" i="4" s="1"/>
  <c r="I2526" i="4"/>
  <c r="S2526" i="4" s="1"/>
  <c r="I2533" i="4"/>
  <c r="S2533" i="4" s="1"/>
  <c r="I2559" i="4"/>
  <c r="S2559" i="4" s="1"/>
  <c r="I2562" i="4"/>
  <c r="S2562" i="4" s="1"/>
  <c r="I2565" i="4"/>
  <c r="S2565" i="4" s="1"/>
  <c r="I2591" i="4"/>
  <c r="S2591" i="4" s="1"/>
  <c r="I2613" i="4"/>
  <c r="S2613" i="4" s="1"/>
  <c r="I1972" i="4"/>
  <c r="S1972" i="4" s="1"/>
  <c r="I2364" i="4"/>
  <c r="S2364" i="4" s="1"/>
  <c r="I2394" i="4"/>
  <c r="S2394" i="4" s="1"/>
  <c r="I2421" i="4"/>
  <c r="S2421" i="4" s="1"/>
  <c r="I2432" i="4"/>
  <c r="S2432" i="4" s="1"/>
  <c r="I2446" i="4"/>
  <c r="S2446" i="4" s="1"/>
  <c r="I2550" i="4"/>
  <c r="S2550" i="4" s="1"/>
  <c r="I2553" i="4"/>
  <c r="S2553" i="4" s="1"/>
  <c r="I2580" i="4"/>
  <c r="S2580" i="4" s="1"/>
  <c r="I2608" i="4"/>
  <c r="S2608" i="4" s="1"/>
  <c r="I2626" i="4"/>
  <c r="S2626" i="4" s="1"/>
  <c r="I2631" i="4"/>
  <c r="S2631" i="4" s="1"/>
  <c r="I2057" i="4"/>
  <c r="S2057" i="4" s="1"/>
  <c r="I2256" i="4"/>
  <c r="S2256" i="4" s="1"/>
  <c r="I2377" i="4"/>
  <c r="S2377" i="4" s="1"/>
  <c r="I2383" i="4"/>
  <c r="S2383" i="4" s="1"/>
  <c r="I2461" i="4"/>
  <c r="S2461" i="4" s="1"/>
  <c r="I2466" i="4"/>
  <c r="S2466" i="4" s="1"/>
  <c r="I2515" i="4"/>
  <c r="S2515" i="4" s="1"/>
  <c r="I2547" i="4"/>
  <c r="S2547" i="4" s="1"/>
  <c r="I2597" i="4"/>
  <c r="S2597" i="4" s="1"/>
  <c r="I2616" i="4"/>
  <c r="S2616" i="4" s="1"/>
  <c r="I2621" i="4"/>
  <c r="S2621" i="4" s="1"/>
  <c r="I2214" i="4"/>
  <c r="S2214" i="4" s="1"/>
  <c r="I2548" i="4"/>
  <c r="S2548" i="4" s="1"/>
  <c r="I2612" i="4"/>
  <c r="S2612" i="4" s="1"/>
  <c r="I2659" i="4"/>
  <c r="S2659" i="4" s="1"/>
  <c r="I2667" i="4"/>
  <c r="S2667" i="4" s="1"/>
  <c r="I2689" i="4"/>
  <c r="S2689" i="4" s="1"/>
  <c r="I2730" i="4"/>
  <c r="S2730" i="4" s="1"/>
  <c r="I2747" i="4"/>
  <c r="S2747" i="4" s="1"/>
  <c r="I2750" i="4"/>
  <c r="S2750" i="4" s="1"/>
  <c r="I2769" i="4"/>
  <c r="S2769" i="4" s="1"/>
  <c r="I2774" i="4"/>
  <c r="S2774" i="4" s="1"/>
  <c r="I2817" i="4"/>
  <c r="S2817" i="4" s="1"/>
  <c r="I2828" i="4"/>
  <c r="S2828" i="4" s="1"/>
  <c r="I2839" i="4"/>
  <c r="S2839" i="4" s="1"/>
  <c r="I2850" i="4"/>
  <c r="S2850" i="4" s="1"/>
  <c r="I2852" i="4"/>
  <c r="S2852" i="4" s="1"/>
  <c r="I2854" i="4"/>
  <c r="S2854" i="4" s="1"/>
  <c r="I2856" i="4"/>
  <c r="S2856" i="4" s="1"/>
  <c r="I2858" i="4"/>
  <c r="S2858" i="4" s="1"/>
  <c r="I2882" i="4"/>
  <c r="S2882" i="4" s="1"/>
  <c r="I2899" i="4"/>
  <c r="S2899" i="4" s="1"/>
  <c r="I2914" i="4"/>
  <c r="S2914" i="4" s="1"/>
  <c r="I2931" i="4"/>
  <c r="S2931" i="4" s="1"/>
  <c r="I2948" i="4"/>
  <c r="S2948" i="4" s="1"/>
  <c r="I2963" i="4"/>
  <c r="S2963" i="4" s="1"/>
  <c r="I2216" i="4"/>
  <c r="S2216" i="4" s="1"/>
  <c r="I2266" i="4"/>
  <c r="S2266" i="4" s="1"/>
  <c r="I2469" i="4"/>
  <c r="S2469" i="4" s="1"/>
  <c r="I2598" i="4"/>
  <c r="S2598" i="4" s="1"/>
  <c r="I2700" i="4"/>
  <c r="S2700" i="4" s="1"/>
  <c r="I2719" i="4"/>
  <c r="S2719" i="4" s="1"/>
  <c r="I2756" i="4"/>
  <c r="S2756" i="4" s="1"/>
  <c r="I2777" i="4"/>
  <c r="S2777" i="4" s="1"/>
  <c r="I2790" i="4"/>
  <c r="S2790" i="4" s="1"/>
  <c r="I2806" i="4"/>
  <c r="S2806" i="4" s="1"/>
  <c r="I2826" i="4"/>
  <c r="S2826" i="4" s="1"/>
  <c r="I2837" i="4"/>
  <c r="S2837" i="4" s="1"/>
  <c r="I2848" i="4"/>
  <c r="S2848" i="4" s="1"/>
  <c r="I2884" i="4"/>
  <c r="S2884" i="4" s="1"/>
  <c r="I2901" i="4"/>
  <c r="S2901" i="4" s="1"/>
  <c r="I2918" i="4"/>
  <c r="S2918" i="4" s="1"/>
  <c r="I2933" i="4"/>
  <c r="S2933" i="4" s="1"/>
  <c r="I2950" i="4"/>
  <c r="S2950" i="4" s="1"/>
  <c r="I2967" i="4"/>
  <c r="S2967" i="4" s="1"/>
  <c r="I2022" i="4"/>
  <c r="S2022" i="4" s="1"/>
  <c r="I2368" i="4"/>
  <c r="S2368" i="4" s="1"/>
  <c r="I2531" i="4"/>
  <c r="S2531" i="4" s="1"/>
  <c r="I2614" i="4"/>
  <c r="S2614" i="4" s="1"/>
  <c r="I2664" i="4"/>
  <c r="S2664" i="4" s="1"/>
  <c r="I2679" i="4"/>
  <c r="S2679" i="4" s="1"/>
  <c r="I2722" i="4"/>
  <c r="S2722" i="4" s="1"/>
  <c r="I2313" i="4"/>
  <c r="S2313" i="4" s="1"/>
  <c r="I2385" i="4"/>
  <c r="S2385" i="4" s="1"/>
  <c r="I2520" i="4"/>
  <c r="S2520" i="4" s="1"/>
  <c r="I2656" i="4"/>
  <c r="S2656" i="4" s="1"/>
  <c r="I2675" i="4"/>
  <c r="S2675" i="4" s="1"/>
  <c r="I2693" i="4"/>
  <c r="S2693" i="4" s="1"/>
  <c r="I2736" i="4"/>
  <c r="S2736" i="4" s="1"/>
  <c r="I2753" i="4"/>
  <c r="S2753" i="4" s="1"/>
  <c r="I2785" i="4"/>
  <c r="S2785" i="4" s="1"/>
  <c r="I2804" i="4"/>
  <c r="S2804" i="4" s="1"/>
  <c r="I2824" i="4"/>
  <c r="S2824" i="4" s="1"/>
  <c r="I2835" i="4"/>
  <c r="S2835" i="4" s="1"/>
  <c r="I2846" i="4"/>
  <c r="S2846" i="4" s="1"/>
  <c r="I2886" i="4"/>
  <c r="S2886" i="4" s="1"/>
  <c r="I2903" i="4"/>
  <c r="S2903" i="4" s="1"/>
  <c r="I2920" i="4"/>
  <c r="S2920" i="4" s="1"/>
  <c r="I2935" i="4"/>
  <c r="S2935" i="4" s="1"/>
  <c r="I2952" i="4"/>
  <c r="S2952" i="4" s="1"/>
  <c r="I2969" i="4"/>
  <c r="S2969" i="4" s="1"/>
  <c r="I2414" i="4"/>
  <c r="S2414" i="4" s="1"/>
  <c r="I2582" i="4"/>
  <c r="S2582" i="4" s="1"/>
  <c r="I2627" i="4"/>
  <c r="S2627" i="4" s="1"/>
  <c r="I2648" i="4"/>
  <c r="S2648" i="4" s="1"/>
  <c r="I2716" i="4"/>
  <c r="S2716" i="4" s="1"/>
  <c r="I2402" i="4"/>
  <c r="S2402" i="4" s="1"/>
  <c r="I2510" i="4"/>
  <c r="S2510" i="4" s="1"/>
  <c r="I2549" i="4"/>
  <c r="S2549" i="4" s="1"/>
  <c r="I2558" i="4"/>
  <c r="S2558" i="4" s="1"/>
  <c r="I2576" i="4"/>
  <c r="S2576" i="4" s="1"/>
  <c r="I2607" i="4"/>
  <c r="S2607" i="4" s="1"/>
  <c r="I2672" i="4"/>
  <c r="S2672" i="4" s="1"/>
  <c r="I2690" i="4"/>
  <c r="S2690" i="4" s="1"/>
  <c r="I2697" i="4"/>
  <c r="S2697" i="4" s="1"/>
  <c r="I2704" i="4"/>
  <c r="S2704" i="4" s="1"/>
  <c r="I2707" i="4"/>
  <c r="S2707" i="4" s="1"/>
  <c r="I2713" i="4"/>
  <c r="S2713" i="4" s="1"/>
  <c r="I2728" i="4"/>
  <c r="S2728" i="4" s="1"/>
  <c r="I2775" i="4"/>
  <c r="S2775" i="4" s="1"/>
  <c r="I2800" i="4"/>
  <c r="S2800" i="4" s="1"/>
  <c r="I2811" i="4"/>
  <c r="S2811" i="4" s="1"/>
  <c r="I2831" i="4"/>
  <c r="S2831" i="4" s="1"/>
  <c r="I2488" i="4"/>
  <c r="S2488" i="4" s="1"/>
  <c r="I2521" i="4"/>
  <c r="S2521" i="4" s="1"/>
  <c r="I2645" i="4"/>
  <c r="S2645" i="4" s="1"/>
  <c r="I2653" i="4"/>
  <c r="S2653" i="4" s="1"/>
  <c r="I2676" i="4"/>
  <c r="S2676" i="4" s="1"/>
  <c r="I2694" i="4"/>
  <c r="S2694" i="4" s="1"/>
  <c r="I2754" i="4"/>
  <c r="S2754" i="4" s="1"/>
  <c r="I2809" i="4"/>
  <c r="S2809" i="4" s="1"/>
  <c r="I2820" i="4"/>
  <c r="S2820" i="4" s="1"/>
  <c r="I2877" i="4"/>
  <c r="S2877" i="4" s="1"/>
  <c r="I2894" i="4"/>
  <c r="S2894" i="4" s="1"/>
  <c r="I2911" i="4"/>
  <c r="S2911" i="4" s="1"/>
  <c r="I2926" i="4"/>
  <c r="S2926" i="4" s="1"/>
  <c r="I2943" i="4"/>
  <c r="S2943" i="4" s="1"/>
  <c r="I2960" i="4"/>
  <c r="S2960" i="4" s="1"/>
  <c r="I2187" i="4"/>
  <c r="S2187" i="4" s="1"/>
  <c r="I2284" i="4"/>
  <c r="S2284" i="4" s="1"/>
  <c r="I2387" i="4"/>
  <c r="S2387" i="4" s="1"/>
  <c r="I2460" i="4"/>
  <c r="S2460" i="4" s="1"/>
  <c r="I2474" i="4"/>
  <c r="S2474" i="4" s="1"/>
  <c r="I2542" i="4"/>
  <c r="S2542" i="4" s="1"/>
  <c r="I2641" i="4"/>
  <c r="S2641" i="4" s="1"/>
  <c r="I2649" i="4"/>
  <c r="S2649" i="4" s="1"/>
  <c r="I2734" i="4"/>
  <c r="S2734" i="4" s="1"/>
  <c r="I2492" i="4"/>
  <c r="S2492" i="4" s="1"/>
  <c r="I2535" i="4"/>
  <c r="S2535" i="4" s="1"/>
  <c r="I2617" i="4"/>
  <c r="S2617" i="4" s="1"/>
  <c r="I2638" i="4"/>
  <c r="S2638" i="4" s="1"/>
  <c r="I2702" i="4"/>
  <c r="S2702" i="4" s="1"/>
  <c r="I2705" i="4"/>
  <c r="S2705" i="4" s="1"/>
  <c r="I2711" i="4"/>
  <c r="S2711" i="4" s="1"/>
  <c r="I2746" i="4"/>
  <c r="S2746" i="4" s="1"/>
  <c r="I2517" i="4"/>
  <c r="S2517" i="4" s="1"/>
  <c r="I2685" i="4"/>
  <c r="S2685" i="4" s="1"/>
  <c r="I2786" i="4"/>
  <c r="S2786" i="4" s="1"/>
  <c r="I2818" i="4"/>
  <c r="S2818" i="4" s="1"/>
  <c r="I2862" i="4"/>
  <c r="S2862" i="4" s="1"/>
  <c r="I2865" i="4"/>
  <c r="S2865" i="4" s="1"/>
  <c r="I2879" i="4"/>
  <c r="S2879" i="4" s="1"/>
  <c r="I2900" i="4"/>
  <c r="S2900" i="4" s="1"/>
  <c r="I2921" i="4"/>
  <c r="S2921" i="4" s="1"/>
  <c r="I2942" i="4"/>
  <c r="S2942" i="4" s="1"/>
  <c r="I2945" i="4"/>
  <c r="S2945" i="4" s="1"/>
  <c r="I2966" i="4"/>
  <c r="S2966" i="4" s="1"/>
  <c r="I2975" i="4"/>
  <c r="S2975" i="4" s="1"/>
  <c r="I2757" i="4"/>
  <c r="S2757" i="4" s="1"/>
  <c r="I2821" i="4"/>
  <c r="S2821" i="4" s="1"/>
  <c r="I2887" i="4"/>
  <c r="S2887" i="4" s="1"/>
  <c r="I2908" i="4"/>
  <c r="S2908" i="4" s="1"/>
  <c r="I2924" i="4"/>
  <c r="S2924" i="4" s="1"/>
  <c r="I2929" i="4"/>
  <c r="S2929" i="4" s="1"/>
  <c r="I2932" i="4"/>
  <c r="S2932" i="4" s="1"/>
  <c r="I2973" i="4"/>
  <c r="S2973" i="4" s="1"/>
  <c r="I2925" i="4"/>
  <c r="S2925" i="4" s="1"/>
  <c r="I2714" i="4"/>
  <c r="S2714" i="4" s="1"/>
  <c r="I2784" i="4"/>
  <c r="S2784" i="4" s="1"/>
  <c r="I2974" i="4"/>
  <c r="S2974" i="4" s="1"/>
  <c r="I2661" i="4"/>
  <c r="S2661" i="4" s="1"/>
  <c r="I2687" i="4"/>
  <c r="S2687" i="4" s="1"/>
  <c r="I2871" i="4"/>
  <c r="S2871" i="4" s="1"/>
  <c r="I2953" i="4"/>
  <c r="S2953" i="4" s="1"/>
  <c r="I2799" i="4"/>
  <c r="S2799" i="4" s="1"/>
  <c r="I2494" i="4"/>
  <c r="S2494" i="4" s="1"/>
  <c r="I2564" i="4"/>
  <c r="S2564" i="4" s="1"/>
  <c r="I2585" i="4"/>
  <c r="S2585" i="4" s="1"/>
  <c r="I2651" i="4"/>
  <c r="S2651" i="4" s="1"/>
  <c r="I2770" i="4"/>
  <c r="S2770" i="4" s="1"/>
  <c r="I2845" i="4"/>
  <c r="S2845" i="4" s="1"/>
  <c r="I2851" i="4"/>
  <c r="S2851" i="4" s="1"/>
  <c r="I2857" i="4"/>
  <c r="S2857" i="4" s="1"/>
  <c r="I2868" i="4"/>
  <c r="S2868" i="4" s="1"/>
  <c r="I2890" i="4"/>
  <c r="S2890" i="4" s="1"/>
  <c r="I2971" i="4"/>
  <c r="S2971" i="4" s="1"/>
  <c r="I2940" i="4"/>
  <c r="S2940" i="4" s="1"/>
  <c r="I2956" i="4"/>
  <c r="S2956" i="4" s="1"/>
  <c r="I2961" i="4"/>
  <c r="S2961" i="4" s="1"/>
  <c r="I2906" i="4"/>
  <c r="S2906" i="4" s="1"/>
  <c r="I2922" i="4"/>
  <c r="S2922" i="4" s="1"/>
  <c r="I2927" i="4"/>
  <c r="S2927" i="4" s="1"/>
  <c r="I2663" i="4"/>
  <c r="S2663" i="4" s="1"/>
  <c r="I2740" i="4"/>
  <c r="S2740" i="4" s="1"/>
  <c r="I2767" i="4"/>
  <c r="S2767" i="4" s="1"/>
  <c r="I2791" i="4"/>
  <c r="S2791" i="4" s="1"/>
  <c r="I2802" i="4"/>
  <c r="S2802" i="4" s="1"/>
  <c r="I2833" i="4"/>
  <c r="S2833" i="4" s="1"/>
  <c r="I2866" i="4"/>
  <c r="S2866" i="4" s="1"/>
  <c r="I2954" i="4"/>
  <c r="S2954" i="4" s="1"/>
  <c r="I2959" i="4"/>
  <c r="S2959" i="4" s="1"/>
  <c r="I2449" i="4"/>
  <c r="S2449" i="4" s="1"/>
  <c r="I2625" i="4"/>
  <c r="S2625" i="4" s="1"/>
  <c r="I2691" i="4"/>
  <c r="S2691" i="4" s="1"/>
  <c r="I2819" i="4"/>
  <c r="S2819" i="4" s="1"/>
  <c r="I2880" i="4"/>
  <c r="S2880" i="4" s="1"/>
  <c r="I2941" i="4"/>
  <c r="S2941" i="4" s="1"/>
  <c r="I2479" i="4"/>
  <c r="S2479" i="4" s="1"/>
  <c r="I2699" i="4"/>
  <c r="S2699" i="4" s="1"/>
  <c r="I2604" i="4"/>
  <c r="S2604" i="4" s="1"/>
  <c r="I2634" i="4"/>
  <c r="S2634" i="4" s="1"/>
  <c r="I2643" i="4"/>
  <c r="S2643" i="4" s="1"/>
  <c r="I2662" i="4"/>
  <c r="S2662" i="4" s="1"/>
  <c r="I2718" i="4"/>
  <c r="S2718" i="4" s="1"/>
  <c r="I2732" i="4"/>
  <c r="S2732" i="4" s="1"/>
  <c r="I2762" i="4"/>
  <c r="S2762" i="4" s="1"/>
  <c r="I2798" i="4"/>
  <c r="S2798" i="4" s="1"/>
  <c r="I2805" i="4"/>
  <c r="S2805" i="4" s="1"/>
  <c r="I2898" i="4"/>
  <c r="S2898" i="4" s="1"/>
  <c r="I2919" i="4"/>
  <c r="S2919" i="4" s="1"/>
  <c r="I2964" i="4"/>
  <c r="S2964" i="4" s="1"/>
  <c r="I2863" i="4"/>
  <c r="S2863" i="4" s="1"/>
  <c r="I2885" i="4"/>
  <c r="S2885" i="4" s="1"/>
  <c r="I2440" i="4"/>
  <c r="S2440" i="4" s="1"/>
  <c r="I2698" i="4"/>
  <c r="S2698" i="4" s="1"/>
  <c r="I2816" i="4"/>
  <c r="S2816" i="4" s="1"/>
  <c r="I2849" i="4"/>
  <c r="S2849" i="4" s="1"/>
  <c r="I2896" i="4"/>
  <c r="S2896" i="4" s="1"/>
  <c r="I2779" i="4"/>
  <c r="S2779" i="4" s="1"/>
  <c r="I2840" i="4"/>
  <c r="S2840" i="4" s="1"/>
  <c r="I2875" i="4"/>
  <c r="S2875" i="4" s="1"/>
  <c r="I2883" i="4"/>
  <c r="S2883" i="4" s="1"/>
  <c r="I2904" i="4"/>
  <c r="S2904" i="4" s="1"/>
  <c r="I2946" i="4"/>
  <c r="S2946" i="4" s="1"/>
  <c r="I2976" i="4"/>
  <c r="S2976" i="4" s="1"/>
  <c r="I2706" i="4"/>
  <c r="S2706" i="4" s="1"/>
  <c r="I2788" i="4"/>
  <c r="S2788" i="4" s="1"/>
  <c r="I2861" i="4"/>
  <c r="S2861" i="4" s="1"/>
  <c r="I2872" i="4"/>
  <c r="S2872" i="4" s="1"/>
  <c r="I2949" i="4"/>
  <c r="S2949" i="4" s="1"/>
  <c r="I2194" i="4"/>
  <c r="S2194" i="4" s="1"/>
  <c r="I2546" i="4"/>
  <c r="S2546" i="4" s="1"/>
  <c r="I2570" i="4"/>
  <c r="S2570" i="4" s="1"/>
  <c r="I2680" i="4"/>
  <c r="S2680" i="4" s="1"/>
  <c r="I2726" i="4"/>
  <c r="S2726" i="4" s="1"/>
  <c r="I2744" i="4"/>
  <c r="S2744" i="4" s="1"/>
  <c r="I2749" i="4"/>
  <c r="S2749" i="4" s="1"/>
  <c r="I2832" i="4"/>
  <c r="S2832" i="4" s="1"/>
  <c r="I2408" i="4"/>
  <c r="S2408" i="4" s="1"/>
  <c r="I2439" i="4"/>
  <c r="S2439" i="4" s="1"/>
  <c r="I2681" i="4"/>
  <c r="S2681" i="4" s="1"/>
  <c r="I2758" i="4"/>
  <c r="S2758" i="4" s="1"/>
  <c r="I2869" i="4"/>
  <c r="S2869" i="4" s="1"/>
  <c r="I2855" i="4"/>
  <c r="S2855" i="4" s="1"/>
  <c r="I2893" i="4"/>
  <c r="S2893" i="4" s="1"/>
  <c r="I2917" i="4"/>
  <c r="S2917" i="4" s="1"/>
  <c r="I2938" i="4"/>
  <c r="S2938" i="4" s="1"/>
  <c r="I2962" i="4"/>
  <c r="S2962" i="4" s="1"/>
  <c r="I2771" i="4"/>
  <c r="S2771" i="4" s="1"/>
  <c r="I2593" i="4"/>
  <c r="S2593" i="4" s="1"/>
  <c r="I2928" i="4"/>
  <c r="S2928" i="4" s="1"/>
  <c r="I2674" i="4"/>
  <c r="S2674" i="4" s="1"/>
  <c r="I2751" i="4"/>
  <c r="S2751" i="4" s="1"/>
  <c r="I2803" i="4"/>
  <c r="S2803" i="4" s="1"/>
  <c r="I2813" i="4"/>
  <c r="S2813" i="4" s="1"/>
  <c r="I2823" i="4"/>
  <c r="S2823" i="4" s="1"/>
  <c r="I2891" i="4"/>
  <c r="S2891" i="4" s="1"/>
  <c r="I2907" i="4"/>
  <c r="S2907" i="4" s="1"/>
  <c r="I2912" i="4"/>
  <c r="S2912" i="4" s="1"/>
  <c r="I2915" i="4"/>
  <c r="S2915" i="4" s="1"/>
  <c r="I2936" i="4"/>
  <c r="S2936" i="4" s="1"/>
  <c r="I2957" i="4"/>
  <c r="S2957" i="4" s="1"/>
  <c r="I2380" i="4"/>
  <c r="S2380" i="4" s="1"/>
  <c r="I2658" i="4"/>
  <c r="S2658" i="4" s="1"/>
  <c r="I2248" i="4"/>
  <c r="S2248" i="4" s="1"/>
  <c r="I2514" i="4"/>
  <c r="S2514" i="4" s="1"/>
  <c r="I2579" i="4"/>
  <c r="S2579" i="4" s="1"/>
  <c r="I2615" i="4"/>
  <c r="S2615" i="4" s="1"/>
  <c r="I2692" i="4"/>
  <c r="S2692" i="4" s="1"/>
  <c r="I2760" i="4"/>
  <c r="S2760" i="4" s="1"/>
  <c r="I2764" i="4"/>
  <c r="S2764" i="4" s="1"/>
  <c r="I2792" i="4"/>
  <c r="S2792" i="4" s="1"/>
  <c r="I2807" i="4"/>
  <c r="S2807" i="4" s="1"/>
  <c r="I2847" i="4"/>
  <c r="S2847" i="4" s="1"/>
  <c r="I2873" i="4"/>
  <c r="S2873" i="4" s="1"/>
  <c r="I2947" i="4"/>
  <c r="S2947" i="4" s="1"/>
  <c r="I2970" i="4"/>
  <c r="S2970" i="4" s="1"/>
  <c r="I2538" i="4"/>
  <c r="S2538" i="4" s="1"/>
  <c r="I2561" i="4"/>
  <c r="S2561" i="4" s="1"/>
  <c r="I2596" i="4"/>
  <c r="S2596" i="4" s="1"/>
  <c r="I2630" i="4"/>
  <c r="S2630" i="4" s="1"/>
  <c r="I2715" i="4"/>
  <c r="S2715" i="4" s="1"/>
  <c r="I2742" i="4"/>
  <c r="S2742" i="4" s="1"/>
  <c r="I2814" i="4"/>
  <c r="S2814" i="4" s="1"/>
  <c r="I2834" i="4"/>
  <c r="S2834" i="4" s="1"/>
  <c r="I2859" i="4"/>
  <c r="S2859" i="4" s="1"/>
  <c r="I2870" i="4"/>
  <c r="S2870" i="4" s="1"/>
  <c r="I2841" i="4"/>
  <c r="S2841" i="4" s="1"/>
  <c r="I2892" i="4"/>
  <c r="S2892" i="4" s="1"/>
  <c r="I2905" i="4"/>
  <c r="S2905" i="4" s="1"/>
  <c r="I2555" i="4"/>
  <c r="S2555" i="4" s="1"/>
  <c r="I2796" i="4"/>
  <c r="S2796" i="4" s="1"/>
  <c r="I2864" i="4"/>
  <c r="S2864" i="4" s="1"/>
  <c r="I2955" i="4"/>
  <c r="S2955" i="4" s="1"/>
  <c r="I2968" i="4"/>
  <c r="S2968" i="4" s="1"/>
  <c r="I2772" i="4"/>
  <c r="S2772" i="4" s="1"/>
  <c r="I2601" i="4"/>
  <c r="S2601" i="4" s="1"/>
  <c r="I2934" i="4"/>
  <c r="S2934" i="4" s="1"/>
  <c r="I2897" i="4"/>
  <c r="S2897" i="4" s="1"/>
  <c r="I2708" i="4"/>
  <c r="S2708" i="4" s="1"/>
  <c r="I2838" i="4"/>
  <c r="S2838" i="4" s="1"/>
  <c r="I2910" i="4"/>
  <c r="S2910" i="4" s="1"/>
  <c r="I2830" i="4"/>
  <c r="S2830" i="4" s="1"/>
  <c r="I2781" i="4"/>
  <c r="S2781" i="4" s="1"/>
  <c r="I2755" i="4"/>
  <c r="S2755" i="4" s="1"/>
  <c r="I2913" i="4"/>
  <c r="S2913" i="4" s="1"/>
  <c r="I2876" i="4"/>
  <c r="S2876" i="4" s="1"/>
  <c r="I2889" i="4"/>
  <c r="S2889" i="4" s="1"/>
  <c r="I2939" i="4"/>
  <c r="S2939" i="4" s="1"/>
  <c r="I2878" i="4"/>
  <c r="S2878" i="4" s="1"/>
  <c r="I2789" i="4"/>
  <c r="S2789" i="4" s="1"/>
  <c r="I2493" i="4"/>
  <c r="S2493"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<sst xmlns="http://schemas.openxmlformats.org/spreadsheetml/2006/main" count="6208" uniqueCount="154">
  <si>
    <t>Bulging Stages</t>
  </si>
  <si>
    <t>A</t>
  </si>
  <si>
    <t>Input Properties</t>
  </si>
  <si>
    <t>Wall Properties</t>
  </si>
  <si>
    <t>Units</t>
  </si>
  <si>
    <t>Soil Properties</t>
  </si>
  <si>
    <t>Stage 2</t>
  </si>
  <si>
    <t>Stage 3</t>
  </si>
  <si>
    <t>Stage 4</t>
  </si>
  <si>
    <t>Stage 5</t>
  </si>
  <si>
    <t>Excavation Depths (measured below top of wall)</t>
  </si>
  <si>
    <t>Eq. Number</t>
  </si>
  <si>
    <t>Key Results</t>
  </si>
  <si>
    <t>Value</t>
  </si>
  <si>
    <t>m</t>
  </si>
  <si>
    <t>kPa</t>
  </si>
  <si>
    <r>
      <rPr>
        <i/>
        <sz val="11"/>
        <color theme="1"/>
        <rFont val="Times New Roman"/>
        <family val="1"/>
      </rPr>
      <t>α</t>
    </r>
    <r>
      <rPr>
        <i/>
        <vertAlign val="subscript"/>
        <sz val="11"/>
        <color theme="1"/>
        <rFont val="Times New Roman"/>
        <family val="1"/>
      </rPr>
      <t>λ</t>
    </r>
  </si>
  <si>
    <r>
      <t>kNm</t>
    </r>
    <r>
      <rPr>
        <vertAlign val="superscript"/>
        <sz val="11"/>
        <color theme="1"/>
        <rFont val="Calibri"/>
        <family val="2"/>
        <scheme val="minor"/>
      </rPr>
      <t>2</t>
    </r>
    <r>
      <rPr>
        <sz val="11"/>
        <color theme="1"/>
        <rFont val="Calibri"/>
        <family val="2"/>
        <scheme val="minor"/>
      </rPr>
      <t>/m</t>
    </r>
  </si>
  <si>
    <r>
      <t>m</t>
    </r>
    <r>
      <rPr>
        <vertAlign val="superscript"/>
        <sz val="11"/>
        <color theme="1"/>
        <rFont val="Calibri"/>
        <family val="2"/>
        <scheme val="minor"/>
      </rPr>
      <t>4</t>
    </r>
  </si>
  <si>
    <t>kPa/m</t>
  </si>
  <si>
    <r>
      <t>Saturated unit weight,</t>
    </r>
    <r>
      <rPr>
        <sz val="11"/>
        <color theme="1"/>
        <rFont val="Times New Roman"/>
        <family val="1"/>
      </rPr>
      <t xml:space="preserve"> </t>
    </r>
    <r>
      <rPr>
        <i/>
        <sz val="11"/>
        <color theme="1"/>
        <rFont val="Times New Roman"/>
        <family val="1"/>
      </rPr>
      <t>γ</t>
    </r>
    <r>
      <rPr>
        <i/>
        <vertAlign val="subscript"/>
        <sz val="11"/>
        <color theme="1"/>
        <rFont val="Times New Roman"/>
        <family val="1"/>
      </rPr>
      <t>sat</t>
    </r>
  </si>
  <si>
    <r>
      <t xml:space="preserve">Soil non-linearity exponent, </t>
    </r>
    <r>
      <rPr>
        <i/>
        <sz val="11"/>
        <color theme="1"/>
        <rFont val="Times New Roman"/>
        <family val="1"/>
      </rPr>
      <t>b</t>
    </r>
  </si>
  <si>
    <r>
      <t xml:space="preserve">Shear strain at </t>
    </r>
    <r>
      <rPr>
        <i/>
        <sz val="11"/>
        <color theme="1"/>
        <rFont val="Calibri"/>
        <family val="2"/>
        <scheme val="minor"/>
      </rPr>
      <t>τ</t>
    </r>
    <r>
      <rPr>
        <sz val="11"/>
        <color theme="1"/>
        <rFont val="Calibri"/>
        <family val="2"/>
        <scheme val="minor"/>
      </rPr>
      <t>/</t>
    </r>
    <r>
      <rPr>
        <i/>
        <sz val="11"/>
        <color theme="1"/>
        <rFont val="Calibri"/>
        <family val="2"/>
        <scheme val="minor"/>
      </rPr>
      <t>s</t>
    </r>
    <r>
      <rPr>
        <i/>
        <vertAlign val="subscript"/>
        <sz val="11"/>
        <color theme="1"/>
        <rFont val="Calibri"/>
        <family val="2"/>
        <scheme val="minor"/>
      </rPr>
      <t>u</t>
    </r>
    <r>
      <rPr>
        <sz val="11"/>
        <color theme="1"/>
        <rFont val="Times New Roman"/>
        <family val="1"/>
      </rPr>
      <t xml:space="preserve"> = 0.5, </t>
    </r>
    <r>
      <rPr>
        <i/>
        <sz val="11"/>
        <color theme="1"/>
        <rFont val="Times New Roman"/>
        <family val="1"/>
      </rPr>
      <t>γ</t>
    </r>
    <r>
      <rPr>
        <i/>
        <vertAlign val="subscript"/>
        <sz val="11"/>
        <color theme="1"/>
        <rFont val="Times New Roman"/>
        <family val="1"/>
      </rPr>
      <t>50</t>
    </r>
  </si>
  <si>
    <r>
      <t>kN/m</t>
    </r>
    <r>
      <rPr>
        <vertAlign val="superscript"/>
        <sz val="11"/>
        <color theme="1"/>
        <rFont val="Calibri"/>
        <family val="2"/>
        <scheme val="minor"/>
      </rPr>
      <t>3</t>
    </r>
  </si>
  <si>
    <t>mm</t>
  </si>
  <si>
    <r>
      <t xml:space="preserve">Incremental max. displacement, </t>
    </r>
    <r>
      <rPr>
        <i/>
        <sz val="11"/>
        <color theme="1"/>
        <rFont val="Times New Roman"/>
        <family val="1"/>
      </rPr>
      <t>δw</t>
    </r>
    <r>
      <rPr>
        <i/>
        <vertAlign val="subscript"/>
        <sz val="11"/>
        <color theme="1"/>
        <rFont val="Times New Roman"/>
        <family val="1"/>
      </rPr>
      <t>max,1</t>
    </r>
  </si>
  <si>
    <r>
      <t xml:space="preserve">Incremental max. displacement, </t>
    </r>
    <r>
      <rPr>
        <i/>
        <sz val="11"/>
        <color theme="1"/>
        <rFont val="Times New Roman"/>
        <family val="1"/>
      </rPr>
      <t>δw</t>
    </r>
    <r>
      <rPr>
        <i/>
        <vertAlign val="subscript"/>
        <sz val="11"/>
        <color theme="1"/>
        <rFont val="Times New Roman"/>
        <family val="1"/>
      </rPr>
      <t>max,m</t>
    </r>
  </si>
  <si>
    <r>
      <t xml:space="preserve">Average shear strain in the mechanism, </t>
    </r>
    <r>
      <rPr>
        <i/>
        <sz val="11"/>
        <color theme="1"/>
        <rFont val="Times New Roman"/>
        <family val="1"/>
      </rPr>
      <t>γ</t>
    </r>
    <r>
      <rPr>
        <i/>
        <vertAlign val="subscript"/>
        <sz val="11"/>
        <color theme="1"/>
        <rFont val="Times New Roman"/>
        <family val="1"/>
      </rPr>
      <t>ave,m</t>
    </r>
  </si>
  <si>
    <r>
      <t>Closed Form solution (assuming</t>
    </r>
    <r>
      <rPr>
        <b/>
        <sz val="11"/>
        <color theme="1"/>
        <rFont val="Times New Roman"/>
        <family val="1"/>
      </rPr>
      <t xml:space="preserve"> </t>
    </r>
    <r>
      <rPr>
        <b/>
        <i/>
        <sz val="11"/>
        <color theme="1"/>
        <rFont val="Times New Roman"/>
        <family val="1"/>
      </rPr>
      <t>b = 0.5</t>
    </r>
    <r>
      <rPr>
        <b/>
        <sz val="11"/>
        <color theme="1"/>
        <rFont val="Calibri"/>
        <family val="2"/>
        <scheme val="minor"/>
      </rPr>
      <t>)</t>
    </r>
  </si>
  <si>
    <r>
      <t xml:space="preserve">Stage 1, </t>
    </r>
    <r>
      <rPr>
        <i/>
        <sz val="11"/>
        <color theme="1"/>
        <rFont val="Times New Roman"/>
        <family val="1"/>
      </rPr>
      <t>H</t>
    </r>
    <r>
      <rPr>
        <i/>
        <vertAlign val="subscript"/>
        <sz val="11"/>
        <color theme="1"/>
        <rFont val="Times New Roman"/>
        <family val="1"/>
      </rPr>
      <t>1</t>
    </r>
  </si>
  <si>
    <r>
      <t xml:space="preserve">Stage 2, </t>
    </r>
    <r>
      <rPr>
        <i/>
        <sz val="11"/>
        <color theme="1"/>
        <rFont val="Times New Roman"/>
        <family val="1"/>
      </rPr>
      <t>H</t>
    </r>
    <r>
      <rPr>
        <i/>
        <vertAlign val="subscript"/>
        <sz val="11"/>
        <color theme="1"/>
        <rFont val="Times New Roman"/>
        <family val="1"/>
      </rPr>
      <t>2</t>
    </r>
  </si>
  <si>
    <r>
      <t xml:space="preserve">Stage 3, </t>
    </r>
    <r>
      <rPr>
        <i/>
        <sz val="11"/>
        <color theme="1"/>
        <rFont val="Times New Roman"/>
        <family val="1"/>
      </rPr>
      <t>H</t>
    </r>
    <r>
      <rPr>
        <i/>
        <vertAlign val="subscript"/>
        <sz val="11"/>
        <color theme="1"/>
        <rFont val="Times New Roman"/>
        <family val="1"/>
      </rPr>
      <t>3</t>
    </r>
  </si>
  <si>
    <r>
      <t xml:space="preserve">Stage 4, </t>
    </r>
    <r>
      <rPr>
        <i/>
        <sz val="11"/>
        <color theme="1"/>
        <rFont val="Times New Roman"/>
        <family val="1"/>
      </rPr>
      <t>H</t>
    </r>
    <r>
      <rPr>
        <i/>
        <vertAlign val="subscript"/>
        <sz val="11"/>
        <color theme="1"/>
        <rFont val="Times New Roman"/>
        <family val="1"/>
      </rPr>
      <t>4</t>
    </r>
  </si>
  <si>
    <r>
      <t xml:space="preserve">Stage 5, </t>
    </r>
    <r>
      <rPr>
        <i/>
        <sz val="11"/>
        <color theme="1"/>
        <rFont val="Times New Roman"/>
        <family val="1"/>
      </rPr>
      <t>H</t>
    </r>
    <r>
      <rPr>
        <i/>
        <vertAlign val="subscript"/>
        <sz val="11"/>
        <color theme="1"/>
        <rFont val="Times New Roman"/>
        <family val="1"/>
      </rPr>
      <t>5</t>
    </r>
  </si>
  <si>
    <r>
      <t xml:space="preserve">Excavation depths, </t>
    </r>
    <r>
      <rPr>
        <i/>
        <sz val="11"/>
        <color theme="1"/>
        <rFont val="Times New Roman"/>
        <family val="1"/>
      </rPr>
      <t>H</t>
    </r>
    <r>
      <rPr>
        <i/>
        <vertAlign val="subscript"/>
        <sz val="11"/>
        <color theme="1"/>
        <rFont val="Times New Roman"/>
        <family val="1"/>
      </rPr>
      <t>m</t>
    </r>
  </si>
  <si>
    <r>
      <t xml:space="preserve">Lowest prop depth, </t>
    </r>
    <r>
      <rPr>
        <i/>
        <sz val="11"/>
        <color theme="1"/>
        <rFont val="Times New Roman"/>
        <family val="1"/>
      </rPr>
      <t>H</t>
    </r>
    <r>
      <rPr>
        <i/>
        <vertAlign val="subscript"/>
        <sz val="11"/>
        <color theme="1"/>
        <rFont val="Times New Roman"/>
        <family val="1"/>
      </rPr>
      <t>p,m</t>
    </r>
  </si>
  <si>
    <r>
      <t xml:space="preserve">Stage 3, </t>
    </r>
    <r>
      <rPr>
        <i/>
        <sz val="11"/>
        <color theme="1"/>
        <rFont val="Times New Roman"/>
        <family val="1"/>
      </rPr>
      <t>H</t>
    </r>
    <r>
      <rPr>
        <i/>
        <vertAlign val="subscript"/>
        <sz val="11"/>
        <color theme="1"/>
        <rFont val="Times New Roman"/>
        <family val="1"/>
      </rPr>
      <t>p,3</t>
    </r>
  </si>
  <si>
    <r>
      <t xml:space="preserve">Stage 2, </t>
    </r>
    <r>
      <rPr>
        <i/>
        <sz val="11"/>
        <color theme="1"/>
        <rFont val="Times New Roman"/>
        <family val="1"/>
      </rPr>
      <t>H</t>
    </r>
    <r>
      <rPr>
        <i/>
        <vertAlign val="subscript"/>
        <sz val="11"/>
        <color theme="1"/>
        <rFont val="Times New Roman"/>
        <family val="1"/>
      </rPr>
      <t>p,2</t>
    </r>
  </si>
  <si>
    <r>
      <t xml:space="preserve">Stage 4, </t>
    </r>
    <r>
      <rPr>
        <i/>
        <sz val="11"/>
        <color theme="1"/>
        <rFont val="Times New Roman"/>
        <family val="1"/>
      </rPr>
      <t>H</t>
    </r>
    <r>
      <rPr>
        <i/>
        <vertAlign val="subscript"/>
        <sz val="11"/>
        <color theme="1"/>
        <rFont val="Times New Roman"/>
        <family val="1"/>
      </rPr>
      <t>p,4</t>
    </r>
  </si>
  <si>
    <r>
      <t xml:space="preserve">Stage 5, </t>
    </r>
    <r>
      <rPr>
        <i/>
        <sz val="11"/>
        <color theme="1"/>
        <rFont val="Times New Roman"/>
        <family val="1"/>
      </rPr>
      <t>H</t>
    </r>
    <r>
      <rPr>
        <i/>
        <vertAlign val="subscript"/>
        <sz val="11"/>
        <color theme="1"/>
        <rFont val="Times New Roman"/>
        <family val="1"/>
      </rPr>
      <t>p,5</t>
    </r>
  </si>
  <si>
    <r>
      <t xml:space="preserve">Concrete Young's modulus, </t>
    </r>
    <r>
      <rPr>
        <i/>
        <sz val="11"/>
        <color theme="1"/>
        <rFont val="Times New Roman"/>
        <family val="1"/>
      </rPr>
      <t>E</t>
    </r>
    <r>
      <rPr>
        <i/>
        <vertAlign val="subscript"/>
        <sz val="11"/>
        <color theme="1"/>
        <rFont val="Times New Roman"/>
        <family val="1"/>
      </rPr>
      <t>c</t>
    </r>
  </si>
  <si>
    <r>
      <t xml:space="preserve">Steel Young's modulus, </t>
    </r>
    <r>
      <rPr>
        <i/>
        <sz val="11"/>
        <color theme="1"/>
        <rFont val="Times New Roman"/>
        <family val="1"/>
      </rPr>
      <t>E</t>
    </r>
    <r>
      <rPr>
        <vertAlign val="subscript"/>
        <sz val="11"/>
        <color theme="1"/>
        <rFont val="Calibri"/>
        <family val="2"/>
        <scheme val="minor"/>
      </rPr>
      <t>s</t>
    </r>
  </si>
  <si>
    <r>
      <t xml:space="preserve">Concrete Second Moment of Area, </t>
    </r>
    <r>
      <rPr>
        <i/>
        <sz val="11"/>
        <color theme="1"/>
        <rFont val="Times New Roman"/>
        <family val="1"/>
      </rPr>
      <t>I</t>
    </r>
    <r>
      <rPr>
        <vertAlign val="subscript"/>
        <sz val="11"/>
        <color theme="1"/>
        <rFont val="Calibri"/>
        <family val="2"/>
        <scheme val="minor"/>
      </rPr>
      <t>c</t>
    </r>
  </si>
  <si>
    <r>
      <t xml:space="preserve">Steel Second Moment of Area, </t>
    </r>
    <r>
      <rPr>
        <i/>
        <sz val="11"/>
        <color theme="1"/>
        <rFont val="Times New Roman"/>
        <family val="1"/>
      </rPr>
      <t>I</t>
    </r>
    <r>
      <rPr>
        <vertAlign val="subscript"/>
        <sz val="11"/>
        <color theme="1"/>
        <rFont val="Calibri"/>
        <family val="2"/>
        <scheme val="minor"/>
      </rPr>
      <t>s</t>
    </r>
  </si>
  <si>
    <t>A6</t>
  </si>
  <si>
    <r>
      <t xml:space="preserve">Distance between prop and base of wall, </t>
    </r>
    <r>
      <rPr>
        <i/>
        <sz val="11"/>
        <color theme="1"/>
        <rFont val="Times New Roman"/>
        <family val="1"/>
      </rPr>
      <t>s</t>
    </r>
    <r>
      <rPr>
        <i/>
        <vertAlign val="subscript"/>
        <sz val="11"/>
        <color theme="1"/>
        <rFont val="Times New Roman"/>
        <family val="1"/>
      </rPr>
      <t>m</t>
    </r>
  </si>
  <si>
    <r>
      <t xml:space="preserve">Wavelength of the deformation mechanism, </t>
    </r>
    <r>
      <rPr>
        <i/>
        <sz val="11"/>
        <color theme="1"/>
        <rFont val="Times New Roman"/>
        <family val="1"/>
      </rPr>
      <t>λ</t>
    </r>
    <r>
      <rPr>
        <i/>
        <vertAlign val="subscript"/>
        <sz val="11"/>
        <color theme="1"/>
        <rFont val="Times New Roman"/>
        <family val="1"/>
      </rPr>
      <t>m</t>
    </r>
  </si>
  <si>
    <r>
      <t xml:space="preserve">Distance between excavation depth and prop, </t>
    </r>
    <r>
      <rPr>
        <i/>
        <sz val="11"/>
        <color theme="1"/>
        <rFont val="Times New Roman"/>
        <family val="1"/>
      </rPr>
      <t>h</t>
    </r>
    <r>
      <rPr>
        <i/>
        <vertAlign val="subscript"/>
        <sz val="11"/>
        <color theme="1"/>
        <rFont val="Times New Roman"/>
        <family val="1"/>
      </rPr>
      <t>p,m</t>
    </r>
  </si>
  <si>
    <t>kN/m</t>
  </si>
  <si>
    <t>A7c</t>
  </si>
  <si>
    <r>
      <t>C</t>
    </r>
    <r>
      <rPr>
        <i/>
        <vertAlign val="subscript"/>
        <sz val="11"/>
        <color theme="1"/>
        <rFont val="Times New Roman"/>
        <family val="1"/>
      </rPr>
      <t>1</t>
    </r>
  </si>
  <si>
    <r>
      <t>C</t>
    </r>
    <r>
      <rPr>
        <i/>
        <vertAlign val="subscript"/>
        <sz val="11"/>
        <color theme="1"/>
        <rFont val="Times New Roman"/>
        <family val="1"/>
      </rPr>
      <t>2</t>
    </r>
  </si>
  <si>
    <t>A13b</t>
  </si>
  <si>
    <t>A8b</t>
  </si>
  <si>
    <t>A8c</t>
  </si>
  <si>
    <t>A12b</t>
  </si>
  <si>
    <t>A12c</t>
  </si>
  <si>
    <t>A13a</t>
  </si>
  <si>
    <t>1/m</t>
  </si>
  <si>
    <r>
      <t>kN/m</t>
    </r>
    <r>
      <rPr>
        <vertAlign val="superscript"/>
        <sz val="11"/>
        <color theme="1"/>
        <rFont val="Calibri"/>
        <family val="2"/>
        <scheme val="minor"/>
      </rPr>
      <t>2</t>
    </r>
  </si>
  <si>
    <r>
      <rPr>
        <sz val="11"/>
        <color theme="1"/>
        <rFont val="Calibri"/>
        <family val="2"/>
        <scheme val="minor"/>
      </rPr>
      <t>Average shear strain within the mechanism,</t>
    </r>
    <r>
      <rPr>
        <i/>
        <sz val="11"/>
        <color theme="1"/>
        <rFont val="Times New Roman"/>
        <family val="1"/>
      </rPr>
      <t xml:space="preserve"> γ</t>
    </r>
    <r>
      <rPr>
        <i/>
        <vertAlign val="subscript"/>
        <sz val="11"/>
        <color theme="1"/>
        <rFont val="Times New Roman"/>
        <family val="1"/>
      </rPr>
      <t>ave,m</t>
    </r>
  </si>
  <si>
    <r>
      <rPr>
        <sz val="11"/>
        <color theme="1"/>
        <rFont val="Calibri"/>
        <family val="2"/>
        <scheme val="minor"/>
      </rPr>
      <t>Mobilisation factor</t>
    </r>
    <r>
      <rPr>
        <i/>
        <sz val="11"/>
        <color theme="1"/>
        <rFont val="Times New Roman"/>
        <family val="1"/>
      </rPr>
      <t>, β</t>
    </r>
    <r>
      <rPr>
        <i/>
        <vertAlign val="subscript"/>
        <sz val="11"/>
        <color theme="1"/>
        <rFont val="Times New Roman"/>
        <family val="1"/>
      </rPr>
      <t>m</t>
    </r>
  </si>
  <si>
    <r>
      <t xml:space="preserve">Mobilisation factor, </t>
    </r>
    <r>
      <rPr>
        <i/>
        <sz val="11"/>
        <color theme="1"/>
        <rFont val="Times New Roman"/>
        <family val="1"/>
      </rPr>
      <t>β</t>
    </r>
    <r>
      <rPr>
        <i/>
        <vertAlign val="subscript"/>
        <sz val="11"/>
        <color theme="1"/>
        <rFont val="Times New Roman"/>
        <family val="1"/>
      </rPr>
      <t>m</t>
    </r>
  </si>
  <si>
    <t>B</t>
  </si>
  <si>
    <t>A9</t>
  </si>
  <si>
    <t>A7a</t>
  </si>
  <si>
    <t>Pure Rotation Stage</t>
  </si>
  <si>
    <r>
      <t xml:space="preserve">Incremental max. displacement, </t>
    </r>
    <r>
      <rPr>
        <i/>
        <sz val="11"/>
        <color theme="1"/>
        <rFont val="Times New Roman"/>
        <family val="1"/>
      </rPr>
      <t>δw</t>
    </r>
    <r>
      <rPr>
        <i/>
        <vertAlign val="subscript"/>
        <sz val="11"/>
        <color theme="1"/>
        <rFont val="Times New Roman"/>
        <family val="1"/>
      </rPr>
      <t>max,m</t>
    </r>
    <r>
      <rPr>
        <sz val="11"/>
        <color theme="1"/>
        <rFont val="Calibri"/>
        <family val="2"/>
        <scheme val="minor"/>
      </rPr>
      <t xml:space="preserve"> (guess)</t>
    </r>
  </si>
  <si>
    <r>
      <t xml:space="preserve">Incremental max. displacement, </t>
    </r>
    <r>
      <rPr>
        <i/>
        <sz val="11"/>
        <color theme="1"/>
        <rFont val="Times New Roman"/>
        <family val="1"/>
      </rPr>
      <t>δw</t>
    </r>
    <r>
      <rPr>
        <i/>
        <vertAlign val="subscript"/>
        <sz val="11"/>
        <color theme="1"/>
        <rFont val="Times New Roman"/>
        <family val="1"/>
      </rPr>
      <t>max,m</t>
    </r>
    <r>
      <rPr>
        <sz val="11"/>
        <color theme="1"/>
        <rFont val="Calibri"/>
        <family val="2"/>
        <scheme val="minor"/>
      </rPr>
      <t xml:space="preserve"> (result)</t>
    </r>
  </si>
  <si>
    <t>Model Parameters</t>
  </si>
  <si>
    <t>Iteration Tolerance</t>
  </si>
  <si>
    <t>Bulging Stage Dimensions</t>
  </si>
  <si>
    <t>General Solution</t>
  </si>
  <si>
    <r>
      <t xml:space="preserve">Incremental max. displacement, </t>
    </r>
    <r>
      <rPr>
        <i/>
        <sz val="11"/>
        <color theme="1"/>
        <rFont val="Times New Roman"/>
        <family val="1"/>
      </rPr>
      <t>δw</t>
    </r>
    <r>
      <rPr>
        <i/>
        <vertAlign val="subscript"/>
        <sz val="11"/>
        <color theme="1"/>
        <rFont val="Times New Roman"/>
        <family val="1"/>
      </rPr>
      <t>max,m</t>
    </r>
    <r>
      <rPr>
        <sz val="11"/>
        <color theme="1"/>
        <rFont val="Calibri"/>
        <family val="2"/>
        <scheme val="minor"/>
      </rPr>
      <t xml:space="preserve"> (closed-form)</t>
    </r>
  </si>
  <si>
    <t>Key Output Properties</t>
  </si>
  <si>
    <t>Disclaimer:</t>
  </si>
  <si>
    <t>Stage 1</t>
  </si>
  <si>
    <t>Reduced Level (mAOD)</t>
  </si>
  <si>
    <t>Plotted results ("Closed-form" or "General")</t>
  </si>
  <si>
    <t>General</t>
  </si>
  <si>
    <t>Reduced Level of top of wall</t>
  </si>
  <si>
    <r>
      <t xml:space="preserve">Incremental max. displacement, </t>
    </r>
    <r>
      <rPr>
        <i/>
        <sz val="11"/>
        <color theme="1"/>
        <rFont val="Times New Roman"/>
        <family val="1"/>
      </rPr>
      <t>δ</t>
    </r>
    <r>
      <rPr>
        <i/>
        <vertAlign val="subscript"/>
        <sz val="11"/>
        <color theme="1"/>
        <rFont val="Times New Roman"/>
        <family val="1"/>
      </rPr>
      <t>wmax,1</t>
    </r>
    <r>
      <rPr>
        <sz val="11"/>
        <color theme="1"/>
        <rFont val="Calibri"/>
        <family val="2"/>
        <scheme val="minor"/>
      </rPr>
      <t xml:space="preserve"> (rotation)</t>
    </r>
  </si>
  <si>
    <t>Notes:</t>
  </si>
  <si>
    <t>Number of data points plotted per meter depth (limit 100)</t>
  </si>
  <si>
    <t>1) The MSD calculations to obtain maximum wall displacements are provided in the sheet "MSD Calculation".</t>
  </si>
  <si>
    <t>3) Input parameters are required in cells highlighted in green.</t>
  </si>
  <si>
    <t>4) Key outputs for the maximum wall displacements are highlighted in pink, both a closed form (for b=0.5) and (manual iterative) general solution.</t>
  </si>
  <si>
    <t>5) For the iterative solution, manual iteration is required. The error will highlight in red when the guess is not within the input tolerence. It is recommended that iterations are started at the closed form result, and very small changes are made in the direction of the output values.</t>
  </si>
  <si>
    <t>Plotting Notes</t>
  </si>
  <si>
    <t>Key results from the previous sheet are provided on the left for convience. Both the general and closed form solutions can be plotted (selected above). Incremental displacements for each stage are plotted on the left, total displacements for each stage are plotted on the right. The number of data points per meter along the wall can be selected (limit 100). The limits on both plots will need updating for different problems.</t>
  </si>
  <si>
    <r>
      <t>χ</t>
    </r>
    <r>
      <rPr>
        <i/>
        <vertAlign val="subscript"/>
        <sz val="11"/>
        <color theme="1"/>
        <rFont val="Times New Roman"/>
        <family val="1"/>
      </rPr>
      <t>1</t>
    </r>
  </si>
  <si>
    <r>
      <t>χ</t>
    </r>
    <r>
      <rPr>
        <i/>
        <vertAlign val="subscript"/>
        <sz val="11"/>
        <color theme="1"/>
        <rFont val="Times New Roman"/>
        <family val="1"/>
      </rPr>
      <t>2</t>
    </r>
  </si>
  <si>
    <t>6) Plotting of wall displacements is provided in a separate sheet entitled "Plotting" with specific notes provided.</t>
  </si>
  <si>
    <r>
      <t>B</t>
    </r>
    <r>
      <rPr>
        <i/>
        <vertAlign val="subscript"/>
        <sz val="11"/>
        <color theme="1"/>
        <rFont val="Times New Roman"/>
        <family val="1"/>
      </rPr>
      <t>max</t>
    </r>
  </si>
  <si>
    <r>
      <t>Depth,</t>
    </r>
    <r>
      <rPr>
        <b/>
        <i/>
        <sz val="11"/>
        <color theme="1"/>
        <rFont val="Times New Roman"/>
        <family val="1"/>
      </rPr>
      <t xml:space="preserve"> y</t>
    </r>
  </si>
  <si>
    <r>
      <t xml:space="preserve">Normalised Depth, </t>
    </r>
    <r>
      <rPr>
        <b/>
        <i/>
        <sz val="11"/>
        <color theme="1"/>
        <rFont val="Times New Roman"/>
        <family val="1"/>
      </rPr>
      <t>y/L</t>
    </r>
  </si>
  <si>
    <t>mAOD</t>
  </si>
  <si>
    <r>
      <t xml:space="preserve">Poisson's Ratio of the wall, </t>
    </r>
    <r>
      <rPr>
        <i/>
        <sz val="11"/>
        <color theme="1"/>
        <rFont val="Times New Roman"/>
        <family val="1"/>
      </rPr>
      <t>ν</t>
    </r>
  </si>
  <si>
    <r>
      <t xml:space="preserve">Length of wall, </t>
    </r>
    <r>
      <rPr>
        <i/>
        <sz val="11"/>
        <color theme="1"/>
        <rFont val="Times New Roman"/>
        <family val="1"/>
      </rPr>
      <t>L</t>
    </r>
  </si>
  <si>
    <t>A10b</t>
  </si>
  <si>
    <t>A10a</t>
  </si>
  <si>
    <t>Eq. A1a</t>
  </si>
  <si>
    <t>A1b</t>
  </si>
  <si>
    <t>Eq. A11</t>
  </si>
  <si>
    <t>Eq. A2</t>
  </si>
  <si>
    <r>
      <t xml:space="preserve">Similarity factor, </t>
    </r>
    <r>
      <rPr>
        <i/>
        <sz val="11"/>
        <color theme="1"/>
        <rFont val="Times New Roman"/>
        <family val="1"/>
      </rPr>
      <t>M</t>
    </r>
    <r>
      <rPr>
        <i/>
        <vertAlign val="subscript"/>
        <sz val="11"/>
        <color theme="1"/>
        <rFont val="Times New Roman"/>
        <family val="1"/>
      </rPr>
      <t>c</t>
    </r>
  </si>
  <si>
    <r>
      <t xml:space="preserve">Undrained shear strength at the surface, </t>
    </r>
    <r>
      <rPr>
        <i/>
        <sz val="11"/>
        <color theme="1"/>
        <rFont val="Times New Roman"/>
        <family val="1"/>
      </rPr>
      <t>s</t>
    </r>
    <r>
      <rPr>
        <i/>
        <vertAlign val="subscript"/>
        <sz val="11"/>
        <color theme="1"/>
        <rFont val="Times New Roman"/>
        <family val="1"/>
      </rPr>
      <t>u,0</t>
    </r>
  </si>
  <si>
    <r>
      <t xml:space="preserve">Total Displacements, </t>
    </r>
    <r>
      <rPr>
        <b/>
        <i/>
        <sz val="11"/>
        <color theme="1"/>
        <rFont val="Calibri"/>
        <family val="2"/>
        <scheme val="minor"/>
      </rPr>
      <t>w</t>
    </r>
    <r>
      <rPr>
        <b/>
        <i/>
        <vertAlign val="subscript"/>
        <sz val="11"/>
        <color theme="1"/>
        <rFont val="Calibri"/>
        <family val="2"/>
        <scheme val="minor"/>
      </rPr>
      <t>m</t>
    </r>
  </si>
  <si>
    <r>
      <t xml:space="preserve">Incremental Displacements, </t>
    </r>
    <r>
      <rPr>
        <b/>
        <i/>
        <sz val="11"/>
        <color theme="1"/>
        <rFont val="Calibri"/>
        <family val="2"/>
        <scheme val="minor"/>
      </rPr>
      <t>δw</t>
    </r>
    <r>
      <rPr>
        <b/>
        <i/>
        <vertAlign val="subscript"/>
        <sz val="11"/>
        <color theme="1"/>
        <rFont val="Calibri"/>
        <family val="2"/>
        <scheme val="minor"/>
      </rPr>
      <t>m</t>
    </r>
  </si>
  <si>
    <r>
      <t xml:space="preserve">Wavelength of the deformation mechanism, </t>
    </r>
    <r>
      <rPr>
        <i/>
        <sz val="11"/>
        <color theme="1"/>
        <rFont val="Times New Roman"/>
        <family val="1"/>
      </rPr>
      <t>λ</t>
    </r>
    <r>
      <rPr>
        <i/>
        <vertAlign val="subscript"/>
        <sz val="11"/>
        <color theme="1"/>
        <rFont val="Times New Roman"/>
        <family val="1"/>
      </rPr>
      <t>m</t>
    </r>
    <r>
      <rPr>
        <sz val="11"/>
        <color theme="1"/>
        <rFont val="Calibri"/>
        <family val="2"/>
        <scheme val="minor"/>
      </rPr>
      <t xml:space="preserve"> (Eq. A3)</t>
    </r>
  </si>
  <si>
    <r>
      <t xml:space="preserve">Variation of </t>
    </r>
    <r>
      <rPr>
        <i/>
        <sz val="11"/>
        <color theme="1"/>
        <rFont val="Times New Roman"/>
        <family val="1"/>
      </rPr>
      <t>s</t>
    </r>
    <r>
      <rPr>
        <i/>
        <vertAlign val="subscript"/>
        <sz val="11"/>
        <color theme="1"/>
        <rFont val="Times New Roman"/>
        <family val="1"/>
      </rPr>
      <t>u</t>
    </r>
    <r>
      <rPr>
        <sz val="11"/>
        <color theme="1"/>
        <rFont val="Calibri"/>
        <family val="2"/>
        <scheme val="minor"/>
      </rPr>
      <t xml:space="preserve"> with depth, </t>
    </r>
    <r>
      <rPr>
        <i/>
        <sz val="11"/>
        <color theme="1"/>
        <rFont val="Times New Roman"/>
        <family val="1"/>
      </rPr>
      <t>s</t>
    </r>
    <r>
      <rPr>
        <i/>
        <vertAlign val="subscript"/>
        <sz val="11"/>
        <color theme="1"/>
        <rFont val="Times New Roman"/>
        <family val="1"/>
      </rPr>
      <t>u,var</t>
    </r>
  </si>
  <si>
    <t>License:</t>
  </si>
  <si>
    <r>
      <t xml:space="preserve">Crispin, J.J., Bateman, A.H., Voyagaki, E., Campbell, A., Mylonakis, G., Bolton, M.D. &amp; Vardanega, P.J. (2023). MSD applied to the construction of the British Library basement: a multistage excavation in London Clay. </t>
    </r>
    <r>
      <rPr>
        <i/>
        <sz val="11"/>
        <color theme="1"/>
        <rFont val="Times New Roman"/>
        <family val="1"/>
      </rPr>
      <t>Canadian Geotechnical Journal</t>
    </r>
    <r>
      <rPr>
        <sz val="11"/>
        <color theme="1"/>
        <rFont val="Times New Roman"/>
        <family val="1"/>
      </rPr>
      <t>, https://doi.org/10.1139/cgj-2023-0238</t>
    </r>
  </si>
  <si>
    <t>Version:</t>
  </si>
  <si>
    <t>v2.0.0</t>
  </si>
  <si>
    <t>v2.0.0 Authors:</t>
  </si>
  <si>
    <t>J.J Crispin, A.H. Bateman, Z. Struzik, E. Voyagaki, G. Mylonakis and P.J. Vardanega</t>
  </si>
  <si>
    <t>Relevent papers:</t>
  </si>
  <si>
    <t>Hua, Y., Struzik, Z., Bateman, A.H., Crispin, J.J., Huang, H., Zhang, D., Mylonakis, G.E. &amp; Vardanega, P.J. (2026). Assessing the effectiveness of the mobilizable strength design method for prediction of retaining wall movements using a database, submitted.</t>
  </si>
  <si>
    <t>This spreadsheet is provided by the authors to show the derivation of the MSD predictions. It is not intended to be used or relied upon (in whole or part) for any other purpose, and no warranty is provided or implied. While every effort has been made, the authors cannot guarentee that this spreadsheet is error free.</t>
  </si>
  <si>
    <t>2) Equation numbers and notation are provided in the accompanying technical appendix.</t>
  </si>
  <si>
    <t>MSD Walls Spreadsheet Calculation</t>
  </si>
  <si>
    <t>Copyright 2026 Authors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</si>
  <si>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2.0.0</t>
  </si>
  <si>
    <r>
      <t>EI = (E</t>
    </r>
    <r>
      <rPr>
        <i/>
        <vertAlign val="subscript"/>
        <sz val="11"/>
        <color theme="1"/>
        <rFont val="Times New Roman"/>
        <family val="1"/>
      </rPr>
      <t>c</t>
    </r>
    <r>
      <rPr>
        <i/>
        <sz val="11"/>
        <color theme="1"/>
        <rFont val="Times New Roman"/>
        <family val="1"/>
      </rPr>
      <t>I</t>
    </r>
    <r>
      <rPr>
        <i/>
        <vertAlign val="subscript"/>
        <sz val="11"/>
        <color theme="1"/>
        <rFont val="Times New Roman"/>
        <family val="1"/>
      </rPr>
      <t>c</t>
    </r>
    <r>
      <rPr>
        <i/>
        <sz val="11"/>
        <color theme="1"/>
        <rFont val="Times New Roman"/>
        <family val="1"/>
      </rPr>
      <t xml:space="preserve"> + E</t>
    </r>
    <r>
      <rPr>
        <i/>
        <vertAlign val="subscript"/>
        <sz val="11"/>
        <color theme="1"/>
        <rFont val="Times New Roman"/>
        <family val="1"/>
      </rPr>
      <t>s</t>
    </r>
    <r>
      <rPr>
        <i/>
        <sz val="11"/>
        <color theme="1"/>
        <rFont val="Times New Roman"/>
        <family val="1"/>
      </rPr>
      <t>I</t>
    </r>
    <r>
      <rPr>
        <i/>
        <vertAlign val="subscript"/>
        <sz val="11"/>
        <color theme="1"/>
        <rFont val="Times New Roman"/>
        <family val="1"/>
      </rPr>
      <t>s</t>
    </r>
    <r>
      <rPr>
        <i/>
        <sz val="11"/>
        <color theme="1"/>
        <rFont val="Times New Roman"/>
        <family val="1"/>
      </rPr>
      <t>)/(1-ν</t>
    </r>
    <r>
      <rPr>
        <i/>
        <vertAlign val="subscript"/>
        <sz val="11"/>
        <color theme="1"/>
        <rFont val="Times New Roman"/>
        <family val="1"/>
      </rPr>
      <t>s</t>
    </r>
    <r>
      <rPr>
        <i/>
        <vertAlign val="superscript"/>
        <sz val="11"/>
        <color theme="1"/>
        <rFont val="Times New Roman"/>
        <family val="1"/>
      </rPr>
      <t>2</t>
    </r>
    <r>
      <rPr>
        <i/>
        <sz val="11"/>
        <color theme="1"/>
        <rFont val="Times New Roman"/>
        <family val="1"/>
      </rPr>
      <t>)</t>
    </r>
  </si>
  <si>
    <t>A11a</t>
  </si>
  <si>
    <t>This section calculates the incremental maximum displacement in Stage 1 of the calculation (pure rotation stage). This is detailed in Section 1 of the technical appendix.</t>
  </si>
  <si>
    <t>Input parameters required in the calculation are highlighted in green. These are defined in the technical appendix.</t>
  </si>
  <si>
    <t>This section calculates the incremental maximum displacement in the bulging stages of the calculation (Stage 2 onwards). This is detailed in Section 2 of the technical appendix. The general solution requires an iterative approach (discussed in the technical appendix). Under the key results tab at the top, the "closed form" maximum incremental displacements are shown first, followed in green by the "guess" maximum incremental displacement, followed by the "result" incremental diplsacement from the general solution. The percentage error between the "guess" and the "result" is shown below which will highlight in red if the error is larger than the "tolerable error" defined in the input parameters. The "guess" needs (very small) changes until it matches the "result" incremental maximum displacement (to the desired tolerance).</t>
  </si>
  <si>
    <t>A8a</t>
  </si>
  <si>
    <r>
      <t>b</t>
    </r>
    <r>
      <rPr>
        <i/>
        <vertAlign val="subscript"/>
        <sz val="11"/>
        <color theme="1"/>
        <rFont val="Times New Roman"/>
        <family val="1"/>
      </rPr>
      <t>0</t>
    </r>
    <r>
      <rPr>
        <sz val="11"/>
        <color theme="1"/>
        <rFont val="Times New Roman"/>
        <family val="1"/>
      </rPr>
      <t xml:space="preserve"> (ABCD)</t>
    </r>
  </si>
  <si>
    <r>
      <t>r</t>
    </r>
    <r>
      <rPr>
        <i/>
        <vertAlign val="subscript"/>
        <sz val="11"/>
        <color theme="1"/>
        <rFont val="Times New Roman"/>
        <family val="1"/>
      </rPr>
      <t>p</t>
    </r>
  </si>
  <si>
    <r>
      <t>b</t>
    </r>
    <r>
      <rPr>
        <i/>
        <vertAlign val="subscript"/>
        <sz val="11"/>
        <color theme="1"/>
        <rFont val="Times New Roman"/>
        <family val="1"/>
      </rPr>
      <t>0</t>
    </r>
    <r>
      <rPr>
        <sz val="11"/>
        <color theme="1"/>
        <rFont val="Times New Roman"/>
        <family val="1"/>
      </rPr>
      <t xml:space="preserve"> (CDE)</t>
    </r>
  </si>
  <si>
    <r>
      <t>b</t>
    </r>
    <r>
      <rPr>
        <i/>
        <vertAlign val="subscript"/>
        <sz val="11"/>
        <color theme="1"/>
        <rFont val="Times New Roman"/>
        <family val="1"/>
      </rPr>
      <t>0</t>
    </r>
    <r>
      <rPr>
        <sz val="11"/>
        <color theme="1"/>
        <rFont val="Times New Roman"/>
        <family val="1"/>
      </rPr>
      <t xml:space="preserve"> (EFH)</t>
    </r>
  </si>
  <si>
    <r>
      <t>b</t>
    </r>
    <r>
      <rPr>
        <i/>
        <vertAlign val="subscript"/>
        <sz val="11"/>
        <color theme="1"/>
        <rFont val="Times New Roman"/>
        <family val="1"/>
      </rPr>
      <t>0</t>
    </r>
    <r>
      <rPr>
        <sz val="11"/>
        <color theme="1"/>
        <rFont val="Times New Roman"/>
        <family val="1"/>
      </rPr>
      <t xml:space="preserve"> (FHJ)</t>
    </r>
  </si>
  <si>
    <r>
      <t>b</t>
    </r>
    <r>
      <rPr>
        <i/>
        <vertAlign val="subscript"/>
        <sz val="11"/>
        <color theme="1"/>
        <rFont val="Times New Roman"/>
        <family val="1"/>
      </rPr>
      <t>0</t>
    </r>
    <r>
      <rPr>
        <i/>
        <sz val="11"/>
        <color theme="1"/>
        <rFont val="Times New Roman"/>
        <family val="1"/>
      </rPr>
      <t xml:space="preserve"> </t>
    </r>
    <r>
      <rPr>
        <sz val="11"/>
        <color theme="1"/>
        <rFont val="Times New Roman"/>
        <family val="1"/>
      </rPr>
      <t>(Total)</t>
    </r>
  </si>
  <si>
    <t>Table A2</t>
  </si>
  <si>
    <t>Table A3</t>
  </si>
  <si>
    <t>A7</t>
  </si>
  <si>
    <r>
      <rPr>
        <i/>
        <sz val="11"/>
        <color theme="1"/>
        <rFont val="Times New Roman"/>
        <family val="1"/>
      </rPr>
      <t>b</t>
    </r>
    <r>
      <rPr>
        <i/>
        <vertAlign val="subscript"/>
        <sz val="11"/>
        <color theme="1"/>
        <rFont val="Times New Roman"/>
        <family val="1"/>
      </rPr>
      <t>var</t>
    </r>
    <r>
      <rPr>
        <sz val="11"/>
        <color theme="1"/>
        <rFont val="Times New Roman"/>
        <family val="1"/>
      </rPr>
      <t xml:space="preserve"> (ABCD)</t>
    </r>
  </si>
  <si>
    <r>
      <rPr>
        <i/>
        <sz val="11"/>
        <color theme="1"/>
        <rFont val="Times New Roman"/>
        <family val="1"/>
      </rPr>
      <t>b</t>
    </r>
    <r>
      <rPr>
        <i/>
        <vertAlign val="subscript"/>
        <sz val="11"/>
        <color theme="1"/>
        <rFont val="Times New Roman"/>
        <family val="1"/>
      </rPr>
      <t>var</t>
    </r>
    <r>
      <rPr>
        <sz val="11"/>
        <color theme="1"/>
        <rFont val="Times New Roman"/>
        <family val="1"/>
      </rPr>
      <t xml:space="preserve"> (CDE)</t>
    </r>
  </si>
  <si>
    <r>
      <rPr>
        <i/>
        <sz val="11"/>
        <color theme="1"/>
        <rFont val="Times New Roman"/>
        <family val="1"/>
      </rPr>
      <t>b</t>
    </r>
    <r>
      <rPr>
        <i/>
        <vertAlign val="subscript"/>
        <sz val="11"/>
        <color theme="1"/>
        <rFont val="Times New Roman"/>
        <family val="1"/>
      </rPr>
      <t>var</t>
    </r>
    <r>
      <rPr>
        <sz val="11"/>
        <color theme="1"/>
        <rFont val="Times New Roman"/>
        <family val="1"/>
      </rPr>
      <t xml:space="preserve"> (EFH)</t>
    </r>
  </si>
  <si>
    <r>
      <rPr>
        <i/>
        <sz val="11"/>
        <color theme="1"/>
        <rFont val="Times New Roman"/>
        <family val="1"/>
      </rPr>
      <t>b</t>
    </r>
    <r>
      <rPr>
        <i/>
        <vertAlign val="subscript"/>
        <sz val="11"/>
        <color theme="1"/>
        <rFont val="Times New Roman"/>
        <family val="1"/>
      </rPr>
      <t>var</t>
    </r>
    <r>
      <rPr>
        <sz val="11"/>
        <color theme="1"/>
        <rFont val="Times New Roman"/>
        <family val="1"/>
      </rPr>
      <t xml:space="preserve"> (FHJ)</t>
    </r>
  </si>
  <si>
    <r>
      <t>b</t>
    </r>
    <r>
      <rPr>
        <i/>
        <vertAlign val="subscript"/>
        <sz val="11"/>
        <color theme="1"/>
        <rFont val="Times New Roman"/>
        <family val="1"/>
      </rPr>
      <t>var</t>
    </r>
    <r>
      <rPr>
        <i/>
        <sz val="11"/>
        <color theme="1"/>
        <rFont val="Times New Roman"/>
        <family val="1"/>
      </rPr>
      <t xml:space="preserve"> </t>
    </r>
    <r>
      <rPr>
        <sz val="11"/>
        <color theme="1"/>
        <rFont val="Times New Roman"/>
        <family val="1"/>
      </rPr>
      <t>(Total)</t>
    </r>
  </si>
  <si>
    <t>a</t>
  </si>
  <si>
    <t>Table A1</t>
  </si>
  <si>
    <t>Calculation of A and B</t>
  </si>
  <si>
    <t>Percentage Error (abs)</t>
  </si>
  <si>
    <t>Technical Appendix:</t>
  </si>
  <si>
    <t>Please see accompanying technical appendix at: https://github.com/AbiBateman/MSD_Walls</t>
  </si>
  <si>
    <r>
      <t>r</t>
    </r>
    <r>
      <rPr>
        <i/>
        <vertAlign val="subscript"/>
        <sz val="11"/>
        <color theme="1"/>
        <rFont val="Times New Roman"/>
        <family val="1"/>
      </rPr>
      <t>1,m</t>
    </r>
  </si>
  <si>
    <r>
      <t>r</t>
    </r>
    <r>
      <rPr>
        <i/>
        <vertAlign val="subscript"/>
        <sz val="11"/>
        <color theme="1"/>
        <rFont val="Times New Roman"/>
        <family val="1"/>
      </rPr>
      <t>2,m</t>
    </r>
  </si>
  <si>
    <r>
      <t>r</t>
    </r>
    <r>
      <rPr>
        <i/>
        <vertAlign val="subscript"/>
        <sz val="11"/>
        <color theme="1"/>
        <rFont val="Times New Roman"/>
        <family val="1"/>
      </rPr>
      <t>3,m</t>
    </r>
  </si>
  <si>
    <r>
      <t>γ(r</t>
    </r>
    <r>
      <rPr>
        <i/>
        <vertAlign val="subscript"/>
        <sz val="11"/>
        <color theme="1"/>
        <rFont val="Times New Roman"/>
        <family val="1"/>
      </rPr>
      <t>p,m</t>
    </r>
    <r>
      <rPr>
        <i/>
        <sz val="11"/>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</si>
</sst>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
    <numFmt numFmtId="165" formatCode="0.0"/>
    <numFmt numFmtId="166" formatCode="#,##0.0"/>
    <numFmt numFmtId="167" formatCode="#,##0.0000"/>
    <numFmt numFmtId="168" formatCode="0.00000"/>
    <numFmt numFmtId="169" formatCode="0.000"/>
    <numFmt numFmtId="170" formatCode="0.000%"/>
    <numFmt numFmtId="171" formatCode="0.000000"/>
    <numFmt numFmtId="172" formatCode="0.0000000"/>
  </numFmts>
  <fonts count="19" x14ac:knownFonts="1">
    <font>
      <sz val="11"/>
      <color theme="1"/>
      <name val="Calibri"/>
      <family val="2"/>
      <scheme val="minor"/>
    </font>
    <font>
      <sz val="11"/>
      <color theme="1"/>
      <name val="Times New Roman"/>
      <family val="1"/>
    </font>
    <font>
      <b/>
      <sz val="11"/>
      <color theme="1"/>
      <name val="Times New Roman"/>
      <family val="1"/>
    </font>
    <font>
      <b/>
      <sz val="11"/>
      <color theme="1"/>
      <name val="Calibri"/>
      <family val="2"/>
      <scheme val="minor"/>
    </font>
    <font>
      <i/>
      <sz val="11"/>
      <color theme="1"/>
      <name val="Calibri"/>
      <family val="2"/>
      <scheme val="minor"/>
    </font>
    <font>
      <vertAlign val="superscript"/>
      <sz val="11"/>
      <color theme="1"/>
      <name val="Calibri"/>
      <family val="2"/>
      <scheme val="minor"/>
    </font>
    <font>
      <i/>
      <vertAlign val="subscript"/>
      <sz val="11"/>
      <color theme="1"/>
      <name val="Calibri"/>
      <family val="2"/>
      <scheme val="minor"/>
    </font>
    <font>
      <i/>
      <sz val="11"/>
      <color theme="1"/>
      <name val="Times New Roman"/>
      <family val="1"/>
    </font>
    <font>
      <i/>
      <vertAlign val="subscript"/>
      <sz val="11"/>
      <color theme="1"/>
      <name val="Times New Roman"/>
      <family val="1"/>
    </font>
    <font>
      <i/>
      <sz val="11"/>
      <color theme="1"/>
      <name val="Calibri"/>
      <family val="1"/>
      <scheme val="minor"/>
    </font>
    <font>
      <b/>
      <sz val="20"/>
      <color theme="1"/>
      <name val="Times New Roman"/>
      <family val="1"/>
    </font>
    <font>
      <vertAlign val="subscript"/>
      <sz val="11"/>
      <color theme="1"/>
      <name val="Calibri"/>
      <family val="2"/>
      <scheme val="minor"/>
    </font>
    <font>
      <b/>
      <i/>
      <sz val="11"/>
      <color theme="1"/>
      <name val="Times New Roman"/>
      <family val="1"/>
    </font>
    <font>
      <sz val="11"/>
      <color theme="1"/>
      <name val="Calibri"/>
      <family val="2"/>
      <scheme val="minor"/>
    </font>
    <font>
      <i/>
      <sz val="11"/>
      <color theme="1"/>
      <name val="Times New Roman"/>
      <family val="2"/>
    </font>
    <font>
      <sz val="8"/>
      <name val="Calibri"/>
      <family val="2"/>
      <scheme val="minor"/>
    </font>
    <font>
      <b/>
      <i/>
      <sz val="11"/>
      <color theme="1"/>
      <name val="Calibri"/>
      <family val="2"/>
      <scheme val="minor"/>
    </font>
    <font>
      <b/>
      <i/>
      <vertAlign val="subscript"/>
      <sz val="11"/>
      <color theme="1"/>
      <name val="Calibri"/>
      <family val="2"/>
      <scheme val="minor"/>
    </font>
    <font>
      <i/>
      <vertAlign val="superscript"/>
      <sz val="11"/>
      <color theme="1"/>
      <name val="Times New Roman"/>
      <family val="1"/>
    </font>
  </fonts>
  <fills count="8">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FF99FF"/>
        <bgColor indexed="64"/>
      </patternFill>
    </fill>
    <fill>
      <patternFill patternType="solid">
        <fgColor rgb="FFFFCCFF"/>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s>
  <cellStyleXfs count="2">
    <xf numFmtId="0" fontId="0" fillId="0" borderId="0"/>
    <xf numFmtId="9" fontId="13" fillId="0" borderId="0" applyFont="0" applyFill="0" applyBorder="0" applyAlignment="0" applyProtection="0"/>
  </cellStyleXfs>
  <cellXfs count="211">
    <xf numFmtId="0" fontId="0" fillId="0" borderId="0" xfId="0"/>
    <xf numFmtId="0" fontId="1" fillId="0" borderId="0" xfId="0" applyFont="1"/>
    <xf numFmtId="2" fontId="0" fillId="0" borderId="0" xfId="0" applyNumberFormat="1"/>
    <xf numFmtId="164" fontId="0" fillId="0" borderId="0" xfId="0" applyNumberFormat="1"/>
    <xf numFmtId="0" fontId="0" fillId="0" borderId="0" xfId="0" applyAlignment="1">
      <alignment horizontal="center"/>
    </xf>
    <xf numFmtId="0" fontId="0" fillId="4" borderId="7" xfId="0" applyFill="1" applyBorder="1"/>
    <xf numFmtId="166" fontId="0" fillId="4" borderId="7" xfId="0" applyNumberFormat="1" applyFill="1" applyBorder="1"/>
    <xf numFmtId="3" fontId="0" fillId="4" borderId="7" xfId="0" applyNumberFormat="1" applyFill="1" applyBorder="1"/>
    <xf numFmtId="164" fontId="0" fillId="4" borderId="7" xfId="0" applyNumberFormat="1" applyFill="1" applyBorder="1"/>
    <xf numFmtId="167" fontId="0" fillId="4" borderId="7" xfId="0" applyNumberFormat="1" applyFill="1" applyBorder="1"/>
    <xf numFmtId="0" fontId="0" fillId="0" borderId="7" xfId="0" applyBorder="1"/>
    <xf numFmtId="0" fontId="0" fillId="0" borderId="9" xfId="0" applyBorder="1"/>
    <xf numFmtId="0" fontId="7" fillId="0" borderId="8" xfId="0" applyFont="1" applyBorder="1"/>
    <xf numFmtId="166" fontId="0" fillId="0" borderId="9" xfId="0" applyNumberFormat="1" applyBorder="1"/>
    <xf numFmtId="3" fontId="0" fillId="0" borderId="9" xfId="0" applyNumberFormat="1" applyBorder="1"/>
    <xf numFmtId="164" fontId="0" fillId="0" borderId="9" xfId="0" applyNumberFormat="1" applyBorder="1"/>
    <xf numFmtId="167" fontId="0" fillId="0" borderId="9" xfId="0" applyNumberFormat="1" applyBorder="1"/>
    <xf numFmtId="0" fontId="0" fillId="0" borderId="8" xfId="0" applyBorder="1"/>
    <xf numFmtId="0" fontId="0" fillId="0" borderId="10" xfId="0" applyBorder="1"/>
    <xf numFmtId="0" fontId="0" fillId="0" borderId="11" xfId="0" applyBorder="1"/>
    <xf numFmtId="0" fontId="0" fillId="4" borderId="11" xfId="0" applyFill="1" applyBorder="1"/>
    <xf numFmtId="0" fontId="0" fillId="0" borderId="12" xfId="0" applyBorder="1"/>
    <xf numFmtId="0" fontId="0" fillId="4" borderId="14" xfId="0" applyFill="1" applyBorder="1"/>
    <xf numFmtId="0" fontId="0" fillId="0" borderId="15" xfId="0" applyBorder="1"/>
    <xf numFmtId="0" fontId="0" fillId="4" borderId="26" xfId="0" applyFill="1" applyBorder="1"/>
    <xf numFmtId="0" fontId="0" fillId="0" borderId="27" xfId="0" applyBorder="1"/>
    <xf numFmtId="3" fontId="0" fillId="0" borderId="26" xfId="0" applyNumberFormat="1" applyBorder="1"/>
    <xf numFmtId="3" fontId="0" fillId="0" borderId="27" xfId="0" applyNumberFormat="1" applyBorder="1"/>
    <xf numFmtId="0" fontId="0" fillId="0" borderId="11" xfId="0" applyBorder="1" applyAlignment="1">
      <alignment horizontal="center"/>
    </xf>
    <xf numFmtId="165" fontId="0" fillId="0" borderId="11" xfId="0" applyNumberFormat="1" applyBorder="1"/>
    <xf numFmtId="164" fontId="0" fillId="0" borderId="14" xfId="0" applyNumberFormat="1" applyBorder="1"/>
    <xf numFmtId="164" fontId="0" fillId="0" borderId="15" xfId="0" applyNumberFormat="1" applyBorder="1"/>
    <xf numFmtId="165" fontId="0" fillId="0" borderId="7" xfId="0" applyNumberFormat="1" applyBorder="1"/>
    <xf numFmtId="1" fontId="0" fillId="0" borderId="7" xfId="0" applyNumberFormat="1" applyBorder="1"/>
    <xf numFmtId="2" fontId="0" fillId="0" borderId="7" xfId="0" applyNumberFormat="1" applyBorder="1"/>
    <xf numFmtId="164" fontId="0" fillId="0" borderId="7" xfId="0" applyNumberFormat="1" applyBorder="1"/>
    <xf numFmtId="168" fontId="0" fillId="0" borderId="7" xfId="0" applyNumberFormat="1" applyBorder="1"/>
    <xf numFmtId="0" fontId="14" fillId="0" borderId="8" xfId="0" applyFont="1" applyBorder="1"/>
    <xf numFmtId="1" fontId="0" fillId="0" borderId="9" xfId="0" applyNumberFormat="1" applyBorder="1"/>
    <xf numFmtId="0" fontId="14" fillId="0" borderId="10" xfId="0" applyFont="1" applyBorder="1"/>
    <xf numFmtId="2" fontId="0" fillId="0" borderId="11" xfId="0" applyNumberFormat="1" applyBorder="1"/>
    <xf numFmtId="169" fontId="0" fillId="0" borderId="11" xfId="0" applyNumberFormat="1" applyBorder="1"/>
    <xf numFmtId="170" fontId="0" fillId="0" borderId="7" xfId="1" applyNumberFormat="1" applyFont="1" applyBorder="1"/>
    <xf numFmtId="168" fontId="0" fillId="0" borderId="11" xfId="0" applyNumberFormat="1" applyBorder="1"/>
    <xf numFmtId="0" fontId="0" fillId="0" borderId="7" xfId="0" applyBorder="1" applyAlignment="1">
      <alignment horizontal="left"/>
    </xf>
    <xf numFmtId="0" fontId="0" fillId="6" borderId="8" xfId="0" applyFill="1" applyBorder="1"/>
    <xf numFmtId="0" fontId="0" fillId="6" borderId="9" xfId="0" applyFill="1" applyBorder="1"/>
    <xf numFmtId="0" fontId="0" fillId="0" borderId="32" xfId="0" applyBorder="1"/>
    <xf numFmtId="164" fontId="0" fillId="6" borderId="7" xfId="0" applyNumberFormat="1" applyFill="1" applyBorder="1"/>
    <xf numFmtId="0" fontId="0" fillId="7" borderId="8" xfId="0" applyFill="1" applyBorder="1"/>
    <xf numFmtId="164" fontId="0" fillId="7" borderId="7" xfId="0" applyNumberFormat="1" applyFill="1" applyBorder="1"/>
    <xf numFmtId="0" fontId="0" fillId="7" borderId="9" xfId="0" applyFill="1" applyBorder="1"/>
    <xf numFmtId="10" fontId="0" fillId="4" borderId="14" xfId="1" applyNumberFormat="1" applyFont="1" applyFill="1" applyBorder="1"/>
    <xf numFmtId="0" fontId="3" fillId="3" borderId="23" xfId="0" applyFont="1" applyFill="1" applyBorder="1" applyAlignment="1">
      <alignment horizontal="center"/>
    </xf>
    <xf numFmtId="0" fontId="3" fillId="3" borderId="24" xfId="0" applyFont="1" applyFill="1" applyBorder="1" applyAlignment="1">
      <alignment horizontal="center"/>
    </xf>
    <xf numFmtId="0" fontId="3" fillId="3" borderId="14" xfId="0" applyFont="1" applyFill="1" applyBorder="1" applyAlignment="1">
      <alignment horizontal="center"/>
    </xf>
    <xf numFmtId="0" fontId="3" fillId="3" borderId="15" xfId="0" applyFont="1" applyFill="1" applyBorder="1" applyAlignment="1">
      <alignment horizontal="center"/>
    </xf>
    <xf numFmtId="0" fontId="0" fillId="3" borderId="13" xfId="0" applyFill="1" applyBorder="1" applyAlignment="1">
      <alignment horizontal="center"/>
    </xf>
    <xf numFmtId="0" fontId="0" fillId="6" borderId="12" xfId="0" applyFill="1" applyBorder="1"/>
    <xf numFmtId="164" fontId="0" fillId="6" borderId="11" xfId="0" applyNumberFormat="1" applyFill="1" applyBorder="1"/>
    <xf numFmtId="165" fontId="0" fillId="0" borderId="31" xfId="0" applyNumberFormat="1" applyBorder="1"/>
    <xf numFmtId="0" fontId="0" fillId="4" borderId="31" xfId="0" applyFill="1" applyBorder="1"/>
    <xf numFmtId="0" fontId="3" fillId="3" borderId="38" xfId="0" applyFont="1" applyFill="1" applyBorder="1" applyAlignment="1">
      <alignment horizontal="center"/>
    </xf>
    <xf numFmtId="2" fontId="0" fillId="0" borderId="8" xfId="0" applyNumberFormat="1" applyBorder="1"/>
    <xf numFmtId="2" fontId="0" fillId="0" borderId="10" xfId="0" applyNumberFormat="1" applyBorder="1"/>
    <xf numFmtId="164" fontId="0" fillId="0" borderId="11" xfId="0" applyNumberFormat="1" applyBorder="1"/>
    <xf numFmtId="164" fontId="0" fillId="0" borderId="12" xfId="0" applyNumberFormat="1" applyBorder="1"/>
    <xf numFmtId="2" fontId="0" fillId="0" borderId="13" xfId="0" applyNumberFormat="1" applyBorder="1"/>
    <xf numFmtId="2" fontId="0" fillId="0" borderId="14" xfId="0" applyNumberFormat="1" applyBorder="1"/>
    <xf numFmtId="0" fontId="3" fillId="5" borderId="19" xfId="0" applyFont="1" applyFill="1" applyBorder="1"/>
    <xf numFmtId="0" fontId="3" fillId="5" borderId="20" xfId="0" applyFont="1" applyFill="1" applyBorder="1"/>
    <xf numFmtId="2" fontId="3" fillId="5" borderId="21" xfId="0" applyNumberFormat="1" applyFont="1" applyFill="1" applyBorder="1"/>
    <xf numFmtId="0" fontId="3" fillId="5" borderId="45" xfId="0" applyFont="1" applyFill="1" applyBorder="1"/>
    <xf numFmtId="2" fontId="3" fillId="5" borderId="46" xfId="0" applyNumberFormat="1" applyFont="1" applyFill="1" applyBorder="1"/>
    <xf numFmtId="2" fontId="0" fillId="0" borderId="30" xfId="0" applyNumberFormat="1" applyBorder="1"/>
    <xf numFmtId="2" fontId="0" fillId="0" borderId="31" xfId="0" applyNumberFormat="1" applyBorder="1"/>
    <xf numFmtId="164" fontId="0" fillId="0" borderId="31" xfId="0" applyNumberFormat="1" applyBorder="1"/>
    <xf numFmtId="0" fontId="0" fillId="4" borderId="11" xfId="0" applyFill="1" applyBorder="1" applyAlignment="1">
      <alignment horizontal="right"/>
    </xf>
    <xf numFmtId="0" fontId="1" fillId="0" borderId="48" xfId="0" applyFont="1" applyBorder="1"/>
    <xf numFmtId="0" fontId="1" fillId="0" borderId="48" xfId="0" applyFont="1" applyBorder="1" applyAlignment="1">
      <alignment horizontal="left" vertical="top" wrapText="1"/>
    </xf>
    <xf numFmtId="0" fontId="1" fillId="0" borderId="48" xfId="0" applyFont="1" applyBorder="1" applyAlignment="1">
      <alignment wrapText="1"/>
    </xf>
    <xf numFmtId="0" fontId="1" fillId="0" borderId="49" xfId="0" applyFont="1" applyBorder="1"/>
    <xf numFmtId="0" fontId="10" fillId="2" borderId="47" xfId="0" applyFont="1" applyFill="1" applyBorder="1" applyAlignment="1">
      <alignment wrapText="1"/>
    </xf>
    <xf numFmtId="0" fontId="10" fillId="2" borderId="49" xfId="0" applyFont="1" applyFill="1" applyBorder="1" applyAlignment="1">
      <alignment wrapText="1"/>
    </xf>
    <xf numFmtId="0" fontId="2" fillId="3" borderId="42" xfId="0" applyFont="1" applyFill="1" applyBorder="1"/>
    <xf numFmtId="0" fontId="0" fillId="0" borderId="31" xfId="0" applyBorder="1" applyAlignment="1">
      <alignment horizontal="center"/>
    </xf>
    <xf numFmtId="0" fontId="0" fillId="0" borderId="7" xfId="0" applyBorder="1" applyAlignment="1">
      <alignment horizontal="center"/>
    </xf>
    <xf numFmtId="0" fontId="3" fillId="3" borderId="50" xfId="0" applyFont="1" applyFill="1" applyBorder="1" applyAlignment="1">
      <alignment horizontal="center"/>
    </xf>
    <xf numFmtId="0" fontId="3" fillId="3" borderId="45" xfId="0" applyFont="1" applyFill="1" applyBorder="1" applyAlignment="1">
      <alignment horizontal="center"/>
    </xf>
    <xf numFmtId="0" fontId="3" fillId="3" borderId="46" xfId="0" applyFont="1" applyFill="1" applyBorder="1" applyAlignment="1">
      <alignment horizontal="center"/>
    </xf>
    <xf numFmtId="0" fontId="0" fillId="0" borderId="30" xfId="0" applyBorder="1"/>
    <xf numFmtId="164" fontId="0" fillId="0" borderId="32" xfId="0" applyNumberFormat="1" applyBorder="1"/>
    <xf numFmtId="165" fontId="0" fillId="0" borderId="9" xfId="0" applyNumberFormat="1" applyBorder="1"/>
    <xf numFmtId="0" fontId="0" fillId="7" borderId="7" xfId="0" applyFill="1" applyBorder="1" applyAlignment="1">
      <alignment horizontal="center"/>
    </xf>
    <xf numFmtId="0" fontId="0" fillId="6" borderId="7" xfId="0" applyFill="1" applyBorder="1" applyAlignment="1">
      <alignment horizontal="center"/>
    </xf>
    <xf numFmtId="169" fontId="0" fillId="0" borderId="7" xfId="0" applyNumberFormat="1" applyBorder="1"/>
    <xf numFmtId="0" fontId="0" fillId="3" borderId="30" xfId="0" applyFill="1" applyBorder="1" applyAlignment="1">
      <alignment horizontal="center"/>
    </xf>
    <xf numFmtId="0" fontId="3" fillId="3" borderId="31" xfId="0" applyFont="1" applyFill="1" applyBorder="1" applyAlignment="1">
      <alignment horizontal="center"/>
    </xf>
    <xf numFmtId="0" fontId="3" fillId="3" borderId="32" xfId="0" applyFont="1" applyFill="1" applyBorder="1" applyAlignment="1">
      <alignment horizontal="center"/>
    </xf>
    <xf numFmtId="0" fontId="0" fillId="0" borderId="7" xfId="0" applyBorder="1" applyAlignment="1">
      <alignment horizontal="center" vertical="center"/>
    </xf>
    <xf numFmtId="0" fontId="1" fillId="0" borderId="8" xfId="0" applyFont="1" applyBorder="1"/>
    <xf numFmtId="171" fontId="0" fillId="0" borderId="7" xfId="0" applyNumberFormat="1" applyBorder="1"/>
    <xf numFmtId="171" fontId="0" fillId="0" borderId="11" xfId="0" applyNumberFormat="1" applyBorder="1"/>
    <xf numFmtId="172" fontId="0" fillId="0" borderId="7" xfId="0" applyNumberFormat="1" applyBorder="1"/>
    <xf numFmtId="172" fontId="0" fillId="0" borderId="11" xfId="0" applyNumberFormat="1" applyBorder="1"/>
    <xf numFmtId="0" fontId="7" fillId="0" borderId="10" xfId="0" applyFont="1" applyBorder="1"/>
    <xf numFmtId="1" fontId="0" fillId="0" borderId="11" xfId="0" applyNumberFormat="1" applyBorder="1"/>
    <xf numFmtId="0" fontId="3" fillId="2" borderId="19" xfId="0" applyFont="1" applyFill="1" applyBorder="1" applyAlignment="1">
      <alignment horizontal="center"/>
    </xf>
    <xf numFmtId="0" fontId="3" fillId="2" borderId="20" xfId="0" applyFont="1" applyFill="1" applyBorder="1" applyAlignment="1">
      <alignment horizontal="center"/>
    </xf>
    <xf numFmtId="0" fontId="3" fillId="2" borderId="21" xfId="0" applyFont="1" applyFill="1" applyBorder="1" applyAlignment="1">
      <alignment horizontal="center"/>
    </xf>
    <xf numFmtId="0" fontId="3" fillId="5" borderId="19" xfId="0" applyFont="1" applyFill="1" applyBorder="1" applyAlignment="1">
      <alignment horizontal="center"/>
    </xf>
    <xf numFmtId="0" fontId="3" fillId="5" borderId="20" xfId="0" applyFont="1" applyFill="1" applyBorder="1" applyAlignment="1">
      <alignment horizontal="center"/>
    </xf>
    <xf numFmtId="0" fontId="3" fillId="5" borderId="21" xfId="0" applyFont="1" applyFill="1" applyBorder="1" applyAlignment="1">
      <alignment horizontal="center"/>
    </xf>
    <xf numFmtId="0" fontId="3" fillId="5" borderId="50" xfId="0" applyFont="1" applyFill="1" applyBorder="1" applyAlignment="1">
      <alignment horizontal="center"/>
    </xf>
    <xf numFmtId="0" fontId="3" fillId="5" borderId="45" xfId="0" applyFont="1" applyFill="1" applyBorder="1" applyAlignment="1">
      <alignment horizontal="center"/>
    </xf>
    <xf numFmtId="0" fontId="3" fillId="5" borderId="46" xfId="0" applyFont="1" applyFill="1" applyBorder="1" applyAlignment="1">
      <alignment horizontal="center"/>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8" xfId="0" applyBorder="1" applyAlignment="1">
      <alignment horizontal="left" vertical="top" wrapText="1"/>
    </xf>
    <xf numFmtId="0" fontId="0" fillId="0" borderId="0" xfId="0" applyAlignment="1">
      <alignment horizontal="left" vertical="top" wrapText="1"/>
    </xf>
    <xf numFmtId="0" fontId="0" fillId="0" borderId="29" xfId="0" applyBorder="1" applyAlignment="1">
      <alignment horizontal="left" vertical="top"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8" xfId="0" applyBorder="1" applyAlignment="1">
      <alignment horizontal="left"/>
    </xf>
    <xf numFmtId="0" fontId="0" fillId="0" borderId="7" xfId="0" applyBorder="1" applyAlignment="1">
      <alignment horizontal="left"/>
    </xf>
    <xf numFmtId="0" fontId="0" fillId="0" borderId="8" xfId="0" applyBorder="1"/>
    <xf numFmtId="0" fontId="0" fillId="0" borderId="7" xfId="0" applyBorder="1"/>
    <xf numFmtId="0" fontId="0" fillId="0" borderId="10" xfId="0" applyBorder="1"/>
    <xf numFmtId="0" fontId="0" fillId="0" borderId="11" xfId="0" applyBorder="1"/>
    <xf numFmtId="0" fontId="0" fillId="3" borderId="40" xfId="0" applyFill="1" applyBorder="1" applyAlignment="1">
      <alignment horizontal="center"/>
    </xf>
    <xf numFmtId="0" fontId="0" fillId="3" borderId="39" xfId="0" applyFill="1" applyBorder="1" applyAlignment="1">
      <alignment horizontal="center"/>
    </xf>
    <xf numFmtId="0" fontId="0" fillId="7" borderId="33" xfId="0" applyFill="1" applyBorder="1"/>
    <xf numFmtId="0" fontId="0" fillId="7" borderId="36" xfId="0" applyFill="1" applyBorder="1"/>
    <xf numFmtId="0" fontId="0" fillId="0" borderId="33" xfId="0" applyBorder="1"/>
    <xf numFmtId="0" fontId="0" fillId="0" borderId="36" xfId="0" applyBorder="1"/>
    <xf numFmtId="0" fontId="0" fillId="0" borderId="0" xfId="0" applyAlignment="1">
      <alignment horizontal="center"/>
    </xf>
    <xf numFmtId="0" fontId="3" fillId="3" borderId="19" xfId="0" applyFont="1" applyFill="1" applyBorder="1" applyAlignment="1">
      <alignment horizontal="center"/>
    </xf>
    <xf numFmtId="0" fontId="3" fillId="3" borderId="20" xfId="0" applyFont="1" applyFill="1" applyBorder="1" applyAlignment="1">
      <alignment horizontal="center"/>
    </xf>
    <xf numFmtId="0" fontId="3" fillId="3" borderId="21" xfId="0" applyFont="1" applyFill="1" applyBorder="1" applyAlignment="1">
      <alignment horizontal="center"/>
    </xf>
    <xf numFmtId="0" fontId="0" fillId="0" borderId="13" xfId="0" applyBorder="1"/>
    <xf numFmtId="0" fontId="0" fillId="0" borderId="14" xfId="0" applyBorder="1"/>
    <xf numFmtId="0" fontId="7" fillId="0" borderId="25" xfId="0" applyFont="1" applyBorder="1"/>
    <xf numFmtId="0" fontId="9" fillId="0" borderId="26" xfId="0" applyFont="1" applyBorder="1"/>
    <xf numFmtId="0" fontId="0" fillId="0" borderId="13" xfId="0" applyBorder="1" applyAlignment="1">
      <alignment horizontal="left"/>
    </xf>
    <xf numFmtId="0" fontId="0" fillId="0" borderId="14" xfId="0" applyBorder="1" applyAlignment="1">
      <alignment horizontal="left"/>
    </xf>
    <xf numFmtId="0" fontId="7" fillId="0" borderId="8" xfId="0" applyFont="1" applyBorder="1"/>
    <xf numFmtId="0" fontId="9" fillId="0" borderId="7" xfId="0" applyFont="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3" fillId="3" borderId="16" xfId="0" applyFont="1" applyFill="1" applyBorder="1" applyAlignment="1">
      <alignment horizontal="center"/>
    </xf>
    <xf numFmtId="0" fontId="3" fillId="3" borderId="17" xfId="0" applyFont="1" applyFill="1" applyBorder="1" applyAlignment="1">
      <alignment horizontal="center"/>
    </xf>
    <xf numFmtId="0" fontId="3" fillId="3" borderId="18" xfId="0" applyFont="1" applyFill="1" applyBorder="1" applyAlignment="1">
      <alignment horizontal="center"/>
    </xf>
    <xf numFmtId="0" fontId="0" fillId="0" borderId="40" xfId="0" applyBorder="1" applyAlignment="1">
      <alignment horizontal="left"/>
    </xf>
    <xf numFmtId="0" fontId="0" fillId="0" borderId="39" xfId="0" applyBorder="1" applyAlignment="1">
      <alignment horizontal="left"/>
    </xf>
    <xf numFmtId="0" fontId="0" fillId="6" borderId="33" xfId="0" applyFill="1" applyBorder="1"/>
    <xf numFmtId="0" fontId="0" fillId="6" borderId="36" xfId="0" applyFill="1" applyBorder="1"/>
    <xf numFmtId="0" fontId="0" fillId="0" borderId="44" xfId="0" applyBorder="1"/>
    <xf numFmtId="0" fontId="0" fillId="0" borderId="43" xfId="0" applyBorder="1"/>
    <xf numFmtId="0" fontId="0" fillId="0" borderId="25" xfId="0" applyBorder="1"/>
    <xf numFmtId="0" fontId="0" fillId="0" borderId="26" xfId="0" applyBorder="1"/>
    <xf numFmtId="0" fontId="3" fillId="3" borderId="1"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3" borderId="35" xfId="0" applyFill="1" applyBorder="1" applyAlignment="1">
      <alignment horizontal="center"/>
    </xf>
    <xf numFmtId="0" fontId="0" fillId="3" borderId="37" xfId="0" applyFill="1" applyBorder="1" applyAlignment="1">
      <alignment horizontal="center"/>
    </xf>
    <xf numFmtId="0" fontId="0" fillId="0" borderId="17"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3" fillId="5" borderId="1" xfId="0" applyFont="1" applyFill="1" applyBorder="1" applyAlignment="1">
      <alignment horizontal="center"/>
    </xf>
    <xf numFmtId="0" fontId="3" fillId="5" borderId="2" xfId="0" applyFont="1" applyFill="1" applyBorder="1" applyAlignment="1">
      <alignment horizontal="center"/>
    </xf>
    <xf numFmtId="0" fontId="3" fillId="5" borderId="3" xfId="0" applyFont="1" applyFill="1"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33" xfId="0" applyBorder="1" applyAlignment="1">
      <alignment horizontal="left"/>
    </xf>
    <xf numFmtId="0" fontId="0" fillId="0" borderId="34" xfId="0" applyBorder="1" applyAlignment="1">
      <alignment horizontal="left"/>
    </xf>
    <xf numFmtId="0" fontId="0" fillId="0" borderId="36" xfId="0" applyBorder="1" applyAlignment="1">
      <alignment horizontal="left"/>
    </xf>
    <xf numFmtId="0" fontId="3" fillId="5" borderId="16" xfId="0" applyFont="1" applyFill="1" applyBorder="1" applyAlignment="1">
      <alignment horizontal="center"/>
    </xf>
    <xf numFmtId="0" fontId="3" fillId="5" borderId="17" xfId="0" applyFont="1" applyFill="1" applyBorder="1" applyAlignment="1">
      <alignment horizontal="center"/>
    </xf>
    <xf numFmtId="0" fontId="3" fillId="5" borderId="18" xfId="0" applyFont="1" applyFill="1" applyBorder="1" applyAlignment="1">
      <alignment horizontal="center"/>
    </xf>
    <xf numFmtId="0" fontId="0" fillId="0" borderId="44" xfId="0" applyBorder="1" applyAlignment="1">
      <alignment horizontal="left"/>
    </xf>
    <xf numFmtId="0" fontId="0" fillId="0" borderId="43"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41" xfId="0" applyFill="1" applyBorder="1" applyAlignment="1">
      <alignment horizontal="center"/>
    </xf>
    <xf numFmtId="0" fontId="0" fillId="7" borderId="8" xfId="0" applyFill="1" applyBorder="1" applyAlignment="1">
      <alignment horizontal="left"/>
    </xf>
    <xf numFmtId="0" fontId="0" fillId="7" borderId="7" xfId="0" applyFill="1" applyBorder="1" applyAlignment="1">
      <alignment horizontal="left"/>
    </xf>
    <xf numFmtId="0" fontId="0" fillId="6" borderId="10" xfId="0" applyFill="1" applyBorder="1" applyAlignment="1">
      <alignment horizontal="left"/>
    </xf>
    <xf numFmtId="0" fontId="0" fillId="6" borderId="11" xfId="0" applyFill="1" applyBorder="1" applyAlignment="1">
      <alignment horizontal="left"/>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cellXfs>
  <cellStyles count="2">
    <cellStyle name="Normal" xfId="0" builtinId="0"/>
    <cellStyle name="Percent" xfId="1" builtinId="5"/>
  </cellStyles>
  <dxfs count="1">
    <dxf>
      <fill>
        <patternFill>
          <bgColor rgb="FFFF0000"/>
        </patternFill>
      </fill>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18142995869944E-2"/>
          <c:y val="0.12032068381214993"/>
          <c:w val="0.65896331309254996"/>
          <c:h val="0.83853318548735012"/>
        </c:manualLayout>
      </c:layout>
      <c:scatterChart>
        <c:scatterStyle val="lineMarker"/>
        <c:varyColors val="0"/>
        <c:ser>
          <c:idx val="0"/>
          <c:order val="0"/>
          <c:tx>
            <c:v>Stage 1</c:v>
          </c:tx>
          <c:spPr>
            <a:ln w="19050" cap="rnd">
              <a:solidFill>
                <a:schemeClr val="tx1"/>
              </a:solidFill>
              <a:round/>
            </a:ln>
            <a:effectLst/>
          </c:spPr>
          <c:marker>
            <c:symbol val="none"/>
          </c:marker>
          <c:xVal>
            <c:numRef>
              <c:f>Plotting!$E$17:$E$2977</c:f>
              <c:numCache>
                <c:formatCode>0.0000</c:formatCode>
                <c:ptCount val="2961"/>
                <c:pt idx="0">
                  <c:v>1.4153522575174023E-2</c:v>
                </c:pt>
                <c:pt idx="1">
                  <c:v>1.4148740979709437E-2</c:v>
                </c:pt>
                <c:pt idx="2">
                  <c:v>1.4143959384244851E-2</c:v>
                </c:pt>
                <c:pt idx="3">
                  <c:v>1.4139177788780266E-2</c:v>
                </c:pt>
                <c:pt idx="4">
                  <c:v>1.413439619331568E-2</c:v>
                </c:pt>
                <c:pt idx="5">
                  <c:v>1.4129614597851094E-2</c:v>
                </c:pt>
                <c:pt idx="6">
                  <c:v>1.4124833002386507E-2</c:v>
                </c:pt>
                <c:pt idx="7">
                  <c:v>1.4120051406921923E-2</c:v>
                </c:pt>
                <c:pt idx="8">
                  <c:v>1.4115269811457337E-2</c:v>
                </c:pt>
                <c:pt idx="9">
                  <c:v>1.4110488215992751E-2</c:v>
                </c:pt>
                <c:pt idx="10">
                  <c:v>1.4105706620528164E-2</c:v>
                </c:pt>
                <c:pt idx="11">
                  <c:v>1.410092502506358E-2</c:v>
                </c:pt>
                <c:pt idx="12">
                  <c:v>1.4096143429598994E-2</c:v>
                </c:pt>
                <c:pt idx="13">
                  <c:v>1.4091361834134408E-2</c:v>
                </c:pt>
                <c:pt idx="14">
                  <c:v>1.4086580238669821E-2</c:v>
                </c:pt>
                <c:pt idx="15">
                  <c:v>1.4081798643205237E-2</c:v>
                </c:pt>
                <c:pt idx="16">
                  <c:v>1.4077017047740651E-2</c:v>
                </c:pt>
                <c:pt idx="17">
                  <c:v>1.4072235452276064E-2</c:v>
                </c:pt>
                <c:pt idx="18">
                  <c:v>1.4067453856811478E-2</c:v>
                </c:pt>
                <c:pt idx="19">
                  <c:v>1.4062672261346894E-2</c:v>
                </c:pt>
                <c:pt idx="20">
                  <c:v>1.4057890665882306E-2</c:v>
                </c:pt>
                <c:pt idx="21">
                  <c:v>1.4053109070417721E-2</c:v>
                </c:pt>
                <c:pt idx="22">
                  <c:v>1.4048327474953135E-2</c:v>
                </c:pt>
                <c:pt idx="23">
                  <c:v>1.4043545879488551E-2</c:v>
                </c:pt>
                <c:pt idx="24">
                  <c:v>1.4038764284023963E-2</c:v>
                </c:pt>
                <c:pt idx="25">
                  <c:v>1.4033982688559378E-2</c:v>
                </c:pt>
                <c:pt idx="26">
                  <c:v>1.4029201093094792E-2</c:v>
                </c:pt>
                <c:pt idx="27">
                  <c:v>1.4024419497630206E-2</c:v>
                </c:pt>
                <c:pt idx="28">
                  <c:v>1.401963790216562E-2</c:v>
                </c:pt>
                <c:pt idx="29">
                  <c:v>1.4014856306701035E-2</c:v>
                </c:pt>
                <c:pt idx="30">
                  <c:v>1.4010074711236449E-2</c:v>
                </c:pt>
                <c:pt idx="31">
                  <c:v>1.4005293115771863E-2</c:v>
                </c:pt>
                <c:pt idx="32">
                  <c:v>1.4000511520307277E-2</c:v>
                </c:pt>
                <c:pt idx="33">
                  <c:v>1.3995729924842692E-2</c:v>
                </c:pt>
                <c:pt idx="34">
                  <c:v>1.3990948329378104E-2</c:v>
                </c:pt>
                <c:pt idx="35">
                  <c:v>1.398616673391352E-2</c:v>
                </c:pt>
                <c:pt idx="36">
                  <c:v>1.3981385138448934E-2</c:v>
                </c:pt>
                <c:pt idx="37">
                  <c:v>1.3976603542984349E-2</c:v>
                </c:pt>
                <c:pt idx="38">
                  <c:v>1.3971821947519761E-2</c:v>
                </c:pt>
                <c:pt idx="39">
                  <c:v>1.3967040352055177E-2</c:v>
                </c:pt>
                <c:pt idx="40">
                  <c:v>1.396225875659059E-2</c:v>
                </c:pt>
                <c:pt idx="41">
                  <c:v>1.3957477161126004E-2</c:v>
                </c:pt>
                <c:pt idx="42">
                  <c:v>1.3952695565661418E-2</c:v>
                </c:pt>
                <c:pt idx="43">
                  <c:v>1.3947913970196834E-2</c:v>
                </c:pt>
                <c:pt idx="44">
                  <c:v>1.3943132374732247E-2</c:v>
                </c:pt>
                <c:pt idx="45">
                  <c:v>1.3938350779267661E-2</c:v>
                </c:pt>
                <c:pt idx="46">
                  <c:v>1.3933569183803075E-2</c:v>
                </c:pt>
                <c:pt idx="47">
                  <c:v>1.3928787588338491E-2</c:v>
                </c:pt>
                <c:pt idx="48">
                  <c:v>1.3924005992873903E-2</c:v>
                </c:pt>
                <c:pt idx="49">
                  <c:v>1.3919224397409318E-2</c:v>
                </c:pt>
                <c:pt idx="50">
                  <c:v>1.3914442801944732E-2</c:v>
                </c:pt>
                <c:pt idx="51">
                  <c:v>1.3909661206480147E-2</c:v>
                </c:pt>
                <c:pt idx="52">
                  <c:v>1.390487961101556E-2</c:v>
                </c:pt>
                <c:pt idx="53">
                  <c:v>1.3900098015550975E-2</c:v>
                </c:pt>
                <c:pt idx="54">
                  <c:v>1.3895316420086389E-2</c:v>
                </c:pt>
                <c:pt idx="55">
                  <c:v>1.3890534824621803E-2</c:v>
                </c:pt>
                <c:pt idx="56">
                  <c:v>1.3885753229157216E-2</c:v>
                </c:pt>
                <c:pt idx="57">
                  <c:v>1.3880971633692632E-2</c:v>
                </c:pt>
                <c:pt idx="58">
                  <c:v>1.3876190038228046E-2</c:v>
                </c:pt>
                <c:pt idx="59">
                  <c:v>1.387140844276346E-2</c:v>
                </c:pt>
                <c:pt idx="60">
                  <c:v>1.3866626847298873E-2</c:v>
                </c:pt>
                <c:pt idx="61">
                  <c:v>1.3861845251834289E-2</c:v>
                </c:pt>
                <c:pt idx="62">
                  <c:v>1.3857063656369701E-2</c:v>
                </c:pt>
                <c:pt idx="63">
                  <c:v>1.3852282060905117E-2</c:v>
                </c:pt>
                <c:pt idx="64">
                  <c:v>1.384750046544053E-2</c:v>
                </c:pt>
                <c:pt idx="65">
                  <c:v>1.3842718869975946E-2</c:v>
                </c:pt>
                <c:pt idx="66">
                  <c:v>1.3837937274511358E-2</c:v>
                </c:pt>
                <c:pt idx="67">
                  <c:v>1.3833155679046773E-2</c:v>
                </c:pt>
                <c:pt idx="68">
                  <c:v>1.3828374083582187E-2</c:v>
                </c:pt>
                <c:pt idx="69">
                  <c:v>1.3823592488117601E-2</c:v>
                </c:pt>
                <c:pt idx="70">
                  <c:v>1.3818810892653015E-2</c:v>
                </c:pt>
                <c:pt idx="71">
                  <c:v>1.381402929718843E-2</c:v>
                </c:pt>
                <c:pt idx="72">
                  <c:v>1.3809247701723844E-2</c:v>
                </c:pt>
                <c:pt idx="73">
                  <c:v>1.3804466106259258E-2</c:v>
                </c:pt>
                <c:pt idx="74">
                  <c:v>1.3799684510794672E-2</c:v>
                </c:pt>
                <c:pt idx="75">
                  <c:v>1.3794902915330087E-2</c:v>
                </c:pt>
                <c:pt idx="76">
                  <c:v>1.3790121319865499E-2</c:v>
                </c:pt>
                <c:pt idx="77">
                  <c:v>1.3785339724400915E-2</c:v>
                </c:pt>
                <c:pt idx="78">
                  <c:v>1.3780558128936329E-2</c:v>
                </c:pt>
                <c:pt idx="79">
                  <c:v>1.3775776533471744E-2</c:v>
                </c:pt>
                <c:pt idx="80">
                  <c:v>1.3770994938007156E-2</c:v>
                </c:pt>
                <c:pt idx="81">
                  <c:v>1.3766213342542572E-2</c:v>
                </c:pt>
                <c:pt idx="82">
                  <c:v>1.3761431747077986E-2</c:v>
                </c:pt>
                <c:pt idx="83">
                  <c:v>1.3756650151613401E-2</c:v>
                </c:pt>
                <c:pt idx="84">
                  <c:v>1.3751868556148813E-2</c:v>
                </c:pt>
                <c:pt idx="85">
                  <c:v>1.3747086960684229E-2</c:v>
                </c:pt>
                <c:pt idx="86">
                  <c:v>1.3742305365219643E-2</c:v>
                </c:pt>
                <c:pt idx="87">
                  <c:v>1.3737523769755056E-2</c:v>
                </c:pt>
                <c:pt idx="88">
                  <c:v>1.373274217429047E-2</c:v>
                </c:pt>
                <c:pt idx="89">
                  <c:v>1.3727960578825886E-2</c:v>
                </c:pt>
                <c:pt idx="90">
                  <c:v>1.3723178983361299E-2</c:v>
                </c:pt>
                <c:pt idx="91">
                  <c:v>1.3718397387896713E-2</c:v>
                </c:pt>
                <c:pt idx="92">
                  <c:v>1.3713615792432127E-2</c:v>
                </c:pt>
                <c:pt idx="93">
                  <c:v>1.3708834196967543E-2</c:v>
                </c:pt>
                <c:pt idx="94">
                  <c:v>1.3704052601502955E-2</c:v>
                </c:pt>
                <c:pt idx="95">
                  <c:v>1.369927100603837E-2</c:v>
                </c:pt>
                <c:pt idx="96">
                  <c:v>1.3694489410573784E-2</c:v>
                </c:pt>
                <c:pt idx="97">
                  <c:v>1.3689707815109199E-2</c:v>
                </c:pt>
                <c:pt idx="98">
                  <c:v>1.3684926219644612E-2</c:v>
                </c:pt>
                <c:pt idx="99">
                  <c:v>1.3680144624180027E-2</c:v>
                </c:pt>
                <c:pt idx="100">
                  <c:v>1.3675363028715441E-2</c:v>
                </c:pt>
                <c:pt idx="101">
                  <c:v>1.3670581433250855E-2</c:v>
                </c:pt>
                <c:pt idx="102">
                  <c:v>1.3665799837786268E-2</c:v>
                </c:pt>
                <c:pt idx="103">
                  <c:v>1.3661018242321684E-2</c:v>
                </c:pt>
                <c:pt idx="104">
                  <c:v>1.3656236646857098E-2</c:v>
                </c:pt>
                <c:pt idx="105">
                  <c:v>1.3651455051392512E-2</c:v>
                </c:pt>
                <c:pt idx="106">
                  <c:v>1.3646673455927925E-2</c:v>
                </c:pt>
                <c:pt idx="107">
                  <c:v>1.3641891860463341E-2</c:v>
                </c:pt>
                <c:pt idx="108">
                  <c:v>1.3637110264998753E-2</c:v>
                </c:pt>
                <c:pt idx="109">
                  <c:v>1.3632328669534169E-2</c:v>
                </c:pt>
                <c:pt idx="110">
                  <c:v>1.3627547074069582E-2</c:v>
                </c:pt>
                <c:pt idx="111">
                  <c:v>1.3622765478604998E-2</c:v>
                </c:pt>
                <c:pt idx="112">
                  <c:v>1.361798388314041E-2</c:v>
                </c:pt>
                <c:pt idx="113">
                  <c:v>1.3613202287675825E-2</c:v>
                </c:pt>
                <c:pt idx="114">
                  <c:v>1.3608420692211239E-2</c:v>
                </c:pt>
                <c:pt idx="115">
                  <c:v>1.3603639096746653E-2</c:v>
                </c:pt>
                <c:pt idx="116">
                  <c:v>1.3598857501282067E-2</c:v>
                </c:pt>
                <c:pt idx="117">
                  <c:v>1.3594075905817482E-2</c:v>
                </c:pt>
                <c:pt idx="118">
                  <c:v>1.3589294310352896E-2</c:v>
                </c:pt>
                <c:pt idx="119">
                  <c:v>1.358451271488831E-2</c:v>
                </c:pt>
                <c:pt idx="120">
                  <c:v>1.3579731119423724E-2</c:v>
                </c:pt>
                <c:pt idx="121">
                  <c:v>1.3574949523959139E-2</c:v>
                </c:pt>
                <c:pt idx="122">
                  <c:v>1.3570167928494551E-2</c:v>
                </c:pt>
                <c:pt idx="123">
                  <c:v>1.3565386333029967E-2</c:v>
                </c:pt>
                <c:pt idx="124">
                  <c:v>1.3560604737565381E-2</c:v>
                </c:pt>
                <c:pt idx="125">
                  <c:v>1.3555823142100796E-2</c:v>
                </c:pt>
                <c:pt idx="126">
                  <c:v>1.3551041546636208E-2</c:v>
                </c:pt>
                <c:pt idx="127">
                  <c:v>1.3546259951171624E-2</c:v>
                </c:pt>
                <c:pt idx="128">
                  <c:v>1.3541478355707038E-2</c:v>
                </c:pt>
                <c:pt idx="129">
                  <c:v>1.3536696760242453E-2</c:v>
                </c:pt>
                <c:pt idx="130">
                  <c:v>1.3531915164777865E-2</c:v>
                </c:pt>
                <c:pt idx="131">
                  <c:v>1.3527133569313281E-2</c:v>
                </c:pt>
                <c:pt idx="132">
                  <c:v>1.3522351973848695E-2</c:v>
                </c:pt>
                <c:pt idx="133">
                  <c:v>1.3517570378384108E-2</c:v>
                </c:pt>
                <c:pt idx="134">
                  <c:v>1.3512788782919522E-2</c:v>
                </c:pt>
                <c:pt idx="135">
                  <c:v>1.3508007187454938E-2</c:v>
                </c:pt>
                <c:pt idx="136">
                  <c:v>1.3503225591990351E-2</c:v>
                </c:pt>
                <c:pt idx="137">
                  <c:v>1.3498443996525765E-2</c:v>
                </c:pt>
                <c:pt idx="138">
                  <c:v>1.3493662401061179E-2</c:v>
                </c:pt>
                <c:pt idx="139">
                  <c:v>1.3488880805596595E-2</c:v>
                </c:pt>
                <c:pt idx="140">
                  <c:v>1.3484099210132007E-2</c:v>
                </c:pt>
                <c:pt idx="141">
                  <c:v>1.3479317614667422E-2</c:v>
                </c:pt>
                <c:pt idx="142">
                  <c:v>1.3474536019202836E-2</c:v>
                </c:pt>
                <c:pt idx="143">
                  <c:v>1.3469754423738252E-2</c:v>
                </c:pt>
                <c:pt idx="144">
                  <c:v>1.3464972828273664E-2</c:v>
                </c:pt>
                <c:pt idx="145">
                  <c:v>1.3460191232809079E-2</c:v>
                </c:pt>
                <c:pt idx="146">
                  <c:v>1.3455409637344493E-2</c:v>
                </c:pt>
                <c:pt idx="147">
                  <c:v>1.3450628041879907E-2</c:v>
                </c:pt>
                <c:pt idx="148">
                  <c:v>1.3445846446415321E-2</c:v>
                </c:pt>
                <c:pt idx="149">
                  <c:v>1.3441064850950736E-2</c:v>
                </c:pt>
                <c:pt idx="150">
                  <c:v>1.343628325548615E-2</c:v>
                </c:pt>
                <c:pt idx="151">
                  <c:v>1.3431501660021564E-2</c:v>
                </c:pt>
                <c:pt idx="152">
                  <c:v>1.3426720064556977E-2</c:v>
                </c:pt>
                <c:pt idx="153">
                  <c:v>1.3421938469092393E-2</c:v>
                </c:pt>
                <c:pt idx="154">
                  <c:v>1.3417156873627805E-2</c:v>
                </c:pt>
                <c:pt idx="155">
                  <c:v>1.3412375278163221E-2</c:v>
                </c:pt>
                <c:pt idx="156">
                  <c:v>1.3407593682698634E-2</c:v>
                </c:pt>
                <c:pt idx="157">
                  <c:v>1.340281208723405E-2</c:v>
                </c:pt>
                <c:pt idx="158">
                  <c:v>1.3398030491769462E-2</c:v>
                </c:pt>
                <c:pt idx="159">
                  <c:v>1.3393248896304877E-2</c:v>
                </c:pt>
                <c:pt idx="160">
                  <c:v>1.3388467300840291E-2</c:v>
                </c:pt>
                <c:pt idx="161">
                  <c:v>1.3383685705375705E-2</c:v>
                </c:pt>
                <c:pt idx="162">
                  <c:v>1.3378904109911119E-2</c:v>
                </c:pt>
                <c:pt idx="163">
                  <c:v>1.3374122514446534E-2</c:v>
                </c:pt>
                <c:pt idx="164">
                  <c:v>1.3369340918981948E-2</c:v>
                </c:pt>
                <c:pt idx="165">
                  <c:v>1.3364559323517362E-2</c:v>
                </c:pt>
                <c:pt idx="166">
                  <c:v>1.3359777728052776E-2</c:v>
                </c:pt>
                <c:pt idx="167">
                  <c:v>1.3354996132588191E-2</c:v>
                </c:pt>
                <c:pt idx="168">
                  <c:v>1.3350214537123603E-2</c:v>
                </c:pt>
                <c:pt idx="169">
                  <c:v>1.3345432941659019E-2</c:v>
                </c:pt>
                <c:pt idx="170">
                  <c:v>1.3340651346194433E-2</c:v>
                </c:pt>
                <c:pt idx="171">
                  <c:v>1.3335869750729848E-2</c:v>
                </c:pt>
                <c:pt idx="172">
                  <c:v>1.333108815526526E-2</c:v>
                </c:pt>
                <c:pt idx="173">
                  <c:v>1.3326306559800676E-2</c:v>
                </c:pt>
                <c:pt idx="174">
                  <c:v>1.332152496433609E-2</c:v>
                </c:pt>
                <c:pt idx="175">
                  <c:v>1.3316743368871503E-2</c:v>
                </c:pt>
                <c:pt idx="176">
                  <c:v>1.3311961773406917E-2</c:v>
                </c:pt>
                <c:pt idx="177">
                  <c:v>1.3307180177942333E-2</c:v>
                </c:pt>
                <c:pt idx="178">
                  <c:v>1.3302398582477747E-2</c:v>
                </c:pt>
                <c:pt idx="179">
                  <c:v>1.329761698701316E-2</c:v>
                </c:pt>
                <c:pt idx="180">
                  <c:v>1.3292835391548574E-2</c:v>
                </c:pt>
                <c:pt idx="181">
                  <c:v>1.328805379608399E-2</c:v>
                </c:pt>
                <c:pt idx="182">
                  <c:v>1.3283272200619404E-2</c:v>
                </c:pt>
                <c:pt idx="183">
                  <c:v>1.3278490605154817E-2</c:v>
                </c:pt>
                <c:pt idx="184">
                  <c:v>1.3273709009690231E-2</c:v>
                </c:pt>
                <c:pt idx="185">
                  <c:v>1.3268927414225647E-2</c:v>
                </c:pt>
                <c:pt idx="186">
                  <c:v>1.326414581876106E-2</c:v>
                </c:pt>
                <c:pt idx="187">
                  <c:v>1.3259364223296474E-2</c:v>
                </c:pt>
                <c:pt idx="188">
                  <c:v>1.3254582627831888E-2</c:v>
                </c:pt>
                <c:pt idx="189">
                  <c:v>1.3249801032367302E-2</c:v>
                </c:pt>
                <c:pt idx="190">
                  <c:v>1.3245019436902717E-2</c:v>
                </c:pt>
                <c:pt idx="191">
                  <c:v>1.3240237841438131E-2</c:v>
                </c:pt>
                <c:pt idx="192">
                  <c:v>1.3235456245973545E-2</c:v>
                </c:pt>
                <c:pt idx="193">
                  <c:v>1.3230674650508959E-2</c:v>
                </c:pt>
                <c:pt idx="194">
                  <c:v>1.3225893055044374E-2</c:v>
                </c:pt>
                <c:pt idx="195">
                  <c:v>1.3221111459579788E-2</c:v>
                </c:pt>
                <c:pt idx="196">
                  <c:v>1.3216329864115202E-2</c:v>
                </c:pt>
                <c:pt idx="197">
                  <c:v>1.3211548268650616E-2</c:v>
                </c:pt>
                <c:pt idx="198">
                  <c:v>1.3206766673186031E-2</c:v>
                </c:pt>
                <c:pt idx="199">
                  <c:v>1.3201985077721445E-2</c:v>
                </c:pt>
                <c:pt idx="200">
                  <c:v>1.3197203482256859E-2</c:v>
                </c:pt>
                <c:pt idx="201">
                  <c:v>1.3192421886792273E-2</c:v>
                </c:pt>
                <c:pt idx="202">
                  <c:v>1.3187640291327686E-2</c:v>
                </c:pt>
                <c:pt idx="203">
                  <c:v>1.3182858695863102E-2</c:v>
                </c:pt>
                <c:pt idx="204">
                  <c:v>1.3178077100398516E-2</c:v>
                </c:pt>
                <c:pt idx="205">
                  <c:v>1.317329550493393E-2</c:v>
                </c:pt>
                <c:pt idx="206">
                  <c:v>1.3168513909469343E-2</c:v>
                </c:pt>
                <c:pt idx="207">
                  <c:v>1.3163732314004759E-2</c:v>
                </c:pt>
                <c:pt idx="208">
                  <c:v>1.3158950718540173E-2</c:v>
                </c:pt>
                <c:pt idx="209">
                  <c:v>1.3154169123075588E-2</c:v>
                </c:pt>
                <c:pt idx="210">
                  <c:v>1.3149387527611E-2</c:v>
                </c:pt>
                <c:pt idx="211">
                  <c:v>1.3144605932146416E-2</c:v>
                </c:pt>
                <c:pt idx="212">
                  <c:v>1.313982433668183E-2</c:v>
                </c:pt>
                <c:pt idx="213">
                  <c:v>1.3135042741217245E-2</c:v>
                </c:pt>
                <c:pt idx="214">
                  <c:v>1.3130261145752657E-2</c:v>
                </c:pt>
                <c:pt idx="215">
                  <c:v>1.3125479550288073E-2</c:v>
                </c:pt>
                <c:pt idx="216">
                  <c:v>1.3120697954823487E-2</c:v>
                </c:pt>
                <c:pt idx="217">
                  <c:v>1.3115916359358902E-2</c:v>
                </c:pt>
                <c:pt idx="218">
                  <c:v>1.3111134763894316E-2</c:v>
                </c:pt>
                <c:pt idx="219">
                  <c:v>1.310635316842973E-2</c:v>
                </c:pt>
                <c:pt idx="220">
                  <c:v>1.3101571572965143E-2</c:v>
                </c:pt>
                <c:pt idx="221">
                  <c:v>1.3096789977500559E-2</c:v>
                </c:pt>
                <c:pt idx="222">
                  <c:v>1.3092008382035973E-2</c:v>
                </c:pt>
                <c:pt idx="223">
                  <c:v>1.3087226786571387E-2</c:v>
                </c:pt>
                <c:pt idx="224">
                  <c:v>1.30824451911068E-2</c:v>
                </c:pt>
                <c:pt idx="225">
                  <c:v>1.3077663595642216E-2</c:v>
                </c:pt>
                <c:pt idx="226">
                  <c:v>1.307288200017763E-2</c:v>
                </c:pt>
                <c:pt idx="227">
                  <c:v>1.3068100404713045E-2</c:v>
                </c:pt>
                <c:pt idx="228">
                  <c:v>1.3063318809248457E-2</c:v>
                </c:pt>
                <c:pt idx="229">
                  <c:v>1.3058537213783873E-2</c:v>
                </c:pt>
                <c:pt idx="230">
                  <c:v>1.3053755618319287E-2</c:v>
                </c:pt>
                <c:pt idx="231">
                  <c:v>1.3048974022854702E-2</c:v>
                </c:pt>
                <c:pt idx="232">
                  <c:v>1.3044192427390114E-2</c:v>
                </c:pt>
                <c:pt idx="233">
                  <c:v>1.303941083192553E-2</c:v>
                </c:pt>
                <c:pt idx="234">
                  <c:v>1.3034629236460944E-2</c:v>
                </c:pt>
                <c:pt idx="235">
                  <c:v>1.3029847640996359E-2</c:v>
                </c:pt>
                <c:pt idx="236">
                  <c:v>1.3025066045531773E-2</c:v>
                </c:pt>
                <c:pt idx="237">
                  <c:v>1.3020284450067187E-2</c:v>
                </c:pt>
                <c:pt idx="238">
                  <c:v>1.30155028546026E-2</c:v>
                </c:pt>
                <c:pt idx="239">
                  <c:v>1.3010721259138016E-2</c:v>
                </c:pt>
                <c:pt idx="240">
                  <c:v>1.300593966367343E-2</c:v>
                </c:pt>
                <c:pt idx="241">
                  <c:v>1.3001158068208844E-2</c:v>
                </c:pt>
                <c:pt idx="242">
                  <c:v>1.2996376472744257E-2</c:v>
                </c:pt>
                <c:pt idx="243">
                  <c:v>1.2991594877279673E-2</c:v>
                </c:pt>
                <c:pt idx="244">
                  <c:v>1.2986813281815087E-2</c:v>
                </c:pt>
                <c:pt idx="245">
                  <c:v>1.2982031686350502E-2</c:v>
                </c:pt>
                <c:pt idx="246">
                  <c:v>1.2977250090885916E-2</c:v>
                </c:pt>
                <c:pt idx="247">
                  <c:v>1.297246849542133E-2</c:v>
                </c:pt>
                <c:pt idx="248">
                  <c:v>1.2967686899956744E-2</c:v>
                </c:pt>
                <c:pt idx="249">
                  <c:v>1.2962905304492159E-2</c:v>
                </c:pt>
                <c:pt idx="250">
                  <c:v>1.2958123709027573E-2</c:v>
                </c:pt>
                <c:pt idx="251">
                  <c:v>1.2953342113562987E-2</c:v>
                </c:pt>
                <c:pt idx="252">
                  <c:v>1.2948560518098401E-2</c:v>
                </c:pt>
                <c:pt idx="253">
                  <c:v>1.2943778922633816E-2</c:v>
                </c:pt>
                <c:pt idx="254">
                  <c:v>1.293899732716923E-2</c:v>
                </c:pt>
                <c:pt idx="255">
                  <c:v>1.2934215731704645E-2</c:v>
                </c:pt>
                <c:pt idx="256">
                  <c:v>1.2929434136240057E-2</c:v>
                </c:pt>
                <c:pt idx="257">
                  <c:v>1.2924652540775473E-2</c:v>
                </c:pt>
                <c:pt idx="258">
                  <c:v>1.2919870945310887E-2</c:v>
                </c:pt>
                <c:pt idx="259">
                  <c:v>1.2915089349846302E-2</c:v>
                </c:pt>
                <c:pt idx="260">
                  <c:v>1.2910307754381714E-2</c:v>
                </c:pt>
                <c:pt idx="261">
                  <c:v>1.290552615891713E-2</c:v>
                </c:pt>
                <c:pt idx="262">
                  <c:v>1.2900744563452544E-2</c:v>
                </c:pt>
                <c:pt idx="263">
                  <c:v>1.2895962967987959E-2</c:v>
                </c:pt>
                <c:pt idx="264">
                  <c:v>1.2891181372523373E-2</c:v>
                </c:pt>
                <c:pt idx="265">
                  <c:v>1.2886399777058787E-2</c:v>
                </c:pt>
                <c:pt idx="266">
                  <c:v>1.2881618181594201E-2</c:v>
                </c:pt>
                <c:pt idx="267">
                  <c:v>1.2876836586129616E-2</c:v>
                </c:pt>
                <c:pt idx="268">
                  <c:v>1.287205499066503E-2</c:v>
                </c:pt>
                <c:pt idx="269">
                  <c:v>1.2867273395200444E-2</c:v>
                </c:pt>
                <c:pt idx="270">
                  <c:v>1.2862491799735858E-2</c:v>
                </c:pt>
                <c:pt idx="271">
                  <c:v>1.2857710204271273E-2</c:v>
                </c:pt>
                <c:pt idx="272">
                  <c:v>1.2852928608806687E-2</c:v>
                </c:pt>
                <c:pt idx="273">
                  <c:v>1.2848147013342102E-2</c:v>
                </c:pt>
                <c:pt idx="274">
                  <c:v>1.2843365417877515E-2</c:v>
                </c:pt>
                <c:pt idx="275">
                  <c:v>1.283858382241293E-2</c:v>
                </c:pt>
                <c:pt idx="276">
                  <c:v>1.2833802226948344E-2</c:v>
                </c:pt>
                <c:pt idx="277">
                  <c:v>1.2829020631483759E-2</c:v>
                </c:pt>
                <c:pt idx="278">
                  <c:v>1.2824239036019171E-2</c:v>
                </c:pt>
                <c:pt idx="279">
                  <c:v>1.2819457440554587E-2</c:v>
                </c:pt>
                <c:pt idx="280">
                  <c:v>1.2814675845090001E-2</c:v>
                </c:pt>
                <c:pt idx="281">
                  <c:v>1.2809894249625416E-2</c:v>
                </c:pt>
                <c:pt idx="282">
                  <c:v>1.280511265416083E-2</c:v>
                </c:pt>
                <c:pt idx="283">
                  <c:v>1.2800331058696246E-2</c:v>
                </c:pt>
                <c:pt idx="284">
                  <c:v>1.2795549463231658E-2</c:v>
                </c:pt>
                <c:pt idx="285">
                  <c:v>1.2790767867767073E-2</c:v>
                </c:pt>
                <c:pt idx="286">
                  <c:v>1.2785986272302487E-2</c:v>
                </c:pt>
                <c:pt idx="287">
                  <c:v>1.2781204676837903E-2</c:v>
                </c:pt>
                <c:pt idx="288">
                  <c:v>1.2776423081373315E-2</c:v>
                </c:pt>
                <c:pt idx="289">
                  <c:v>1.277164148590873E-2</c:v>
                </c:pt>
                <c:pt idx="290">
                  <c:v>1.2766859890444144E-2</c:v>
                </c:pt>
                <c:pt idx="291">
                  <c:v>1.2762078294979559E-2</c:v>
                </c:pt>
                <c:pt idx="292">
                  <c:v>1.2757296699514973E-2</c:v>
                </c:pt>
                <c:pt idx="293">
                  <c:v>1.2752515104050387E-2</c:v>
                </c:pt>
                <c:pt idx="294">
                  <c:v>1.2747733508585801E-2</c:v>
                </c:pt>
                <c:pt idx="295">
                  <c:v>1.2742951913121216E-2</c:v>
                </c:pt>
                <c:pt idx="296">
                  <c:v>1.273817031765663E-2</c:v>
                </c:pt>
                <c:pt idx="297">
                  <c:v>1.2733388722192044E-2</c:v>
                </c:pt>
                <c:pt idx="298">
                  <c:v>1.2728607126727458E-2</c:v>
                </c:pt>
                <c:pt idx="299">
                  <c:v>1.2723825531262873E-2</c:v>
                </c:pt>
                <c:pt idx="300">
                  <c:v>1.2719043935798287E-2</c:v>
                </c:pt>
                <c:pt idx="301">
                  <c:v>1.2714262340333703E-2</c:v>
                </c:pt>
                <c:pt idx="302">
                  <c:v>1.2709480744869115E-2</c:v>
                </c:pt>
                <c:pt idx="303">
                  <c:v>1.270469914940453E-2</c:v>
                </c:pt>
                <c:pt idx="304">
                  <c:v>1.2699917553939944E-2</c:v>
                </c:pt>
                <c:pt idx="305">
                  <c:v>1.269513595847536E-2</c:v>
                </c:pt>
                <c:pt idx="306">
                  <c:v>1.2690354363010772E-2</c:v>
                </c:pt>
                <c:pt idx="307">
                  <c:v>1.2685572767546187E-2</c:v>
                </c:pt>
                <c:pt idx="308">
                  <c:v>1.2680791172081601E-2</c:v>
                </c:pt>
                <c:pt idx="309">
                  <c:v>1.2676009576617017E-2</c:v>
                </c:pt>
                <c:pt idx="310">
                  <c:v>1.267122798115243E-2</c:v>
                </c:pt>
                <c:pt idx="311">
                  <c:v>1.2666446385687844E-2</c:v>
                </c:pt>
                <c:pt idx="312">
                  <c:v>1.2661664790223258E-2</c:v>
                </c:pt>
                <c:pt idx="313">
                  <c:v>1.2656883194758673E-2</c:v>
                </c:pt>
                <c:pt idx="314">
                  <c:v>1.2652101599294087E-2</c:v>
                </c:pt>
                <c:pt idx="315">
                  <c:v>1.2647320003829501E-2</c:v>
                </c:pt>
                <c:pt idx="316">
                  <c:v>1.2642538408364915E-2</c:v>
                </c:pt>
                <c:pt idx="317">
                  <c:v>1.263775681290033E-2</c:v>
                </c:pt>
                <c:pt idx="318">
                  <c:v>1.2632975217435744E-2</c:v>
                </c:pt>
                <c:pt idx="319">
                  <c:v>1.262819362197116E-2</c:v>
                </c:pt>
                <c:pt idx="320">
                  <c:v>1.2623412026506573E-2</c:v>
                </c:pt>
                <c:pt idx="321">
                  <c:v>1.2618630431041987E-2</c:v>
                </c:pt>
                <c:pt idx="322">
                  <c:v>1.2613848835577401E-2</c:v>
                </c:pt>
                <c:pt idx="323">
                  <c:v>1.2609067240112817E-2</c:v>
                </c:pt>
                <c:pt idx="324">
                  <c:v>1.260428564464823E-2</c:v>
                </c:pt>
                <c:pt idx="325">
                  <c:v>1.2599504049183644E-2</c:v>
                </c:pt>
                <c:pt idx="326">
                  <c:v>1.2594722453719058E-2</c:v>
                </c:pt>
                <c:pt idx="327">
                  <c:v>1.2589940858254474E-2</c:v>
                </c:pt>
                <c:pt idx="328">
                  <c:v>1.2585159262789887E-2</c:v>
                </c:pt>
                <c:pt idx="329">
                  <c:v>1.2580377667325301E-2</c:v>
                </c:pt>
                <c:pt idx="330">
                  <c:v>1.2575596071860715E-2</c:v>
                </c:pt>
                <c:pt idx="331">
                  <c:v>1.257081447639613E-2</c:v>
                </c:pt>
                <c:pt idx="332">
                  <c:v>1.2566032880931544E-2</c:v>
                </c:pt>
                <c:pt idx="333">
                  <c:v>1.2561251285466958E-2</c:v>
                </c:pt>
                <c:pt idx="334">
                  <c:v>1.2556469690002372E-2</c:v>
                </c:pt>
                <c:pt idx="335">
                  <c:v>1.2551688094537787E-2</c:v>
                </c:pt>
                <c:pt idx="336">
                  <c:v>1.2546906499073201E-2</c:v>
                </c:pt>
                <c:pt idx="337">
                  <c:v>1.2542124903608615E-2</c:v>
                </c:pt>
                <c:pt idx="338">
                  <c:v>1.2537343308144031E-2</c:v>
                </c:pt>
                <c:pt idx="339">
                  <c:v>1.2532561712679444E-2</c:v>
                </c:pt>
                <c:pt idx="340">
                  <c:v>1.2527780117214858E-2</c:v>
                </c:pt>
                <c:pt idx="341">
                  <c:v>1.2522998521750272E-2</c:v>
                </c:pt>
                <c:pt idx="342">
                  <c:v>1.2518216926285687E-2</c:v>
                </c:pt>
                <c:pt idx="343">
                  <c:v>1.2513435330821101E-2</c:v>
                </c:pt>
                <c:pt idx="344">
                  <c:v>1.2508653735356515E-2</c:v>
                </c:pt>
                <c:pt idx="345">
                  <c:v>1.2503872139891929E-2</c:v>
                </c:pt>
                <c:pt idx="346">
                  <c:v>1.2499090544427344E-2</c:v>
                </c:pt>
                <c:pt idx="347">
                  <c:v>1.2494308948962758E-2</c:v>
                </c:pt>
                <c:pt idx="348">
                  <c:v>1.2489527353498172E-2</c:v>
                </c:pt>
                <c:pt idx="349">
                  <c:v>1.2484745758033586E-2</c:v>
                </c:pt>
                <c:pt idx="350">
                  <c:v>1.2479964162569001E-2</c:v>
                </c:pt>
                <c:pt idx="351">
                  <c:v>1.2475182567104415E-2</c:v>
                </c:pt>
                <c:pt idx="352">
                  <c:v>1.2470400971639831E-2</c:v>
                </c:pt>
                <c:pt idx="353">
                  <c:v>1.2465619376175243E-2</c:v>
                </c:pt>
                <c:pt idx="354">
                  <c:v>1.2460837780710658E-2</c:v>
                </c:pt>
                <c:pt idx="355">
                  <c:v>1.2456056185246072E-2</c:v>
                </c:pt>
                <c:pt idx="356">
                  <c:v>1.2451274589781488E-2</c:v>
                </c:pt>
                <c:pt idx="357">
                  <c:v>1.2446492994316901E-2</c:v>
                </c:pt>
                <c:pt idx="358">
                  <c:v>1.2441711398852315E-2</c:v>
                </c:pt>
                <c:pt idx="359">
                  <c:v>1.2436929803387729E-2</c:v>
                </c:pt>
                <c:pt idx="360">
                  <c:v>1.2432148207923144E-2</c:v>
                </c:pt>
                <c:pt idx="361">
                  <c:v>1.2427366612458558E-2</c:v>
                </c:pt>
                <c:pt idx="362">
                  <c:v>1.2422585016993972E-2</c:v>
                </c:pt>
                <c:pt idx="363">
                  <c:v>1.2417803421529386E-2</c:v>
                </c:pt>
                <c:pt idx="364">
                  <c:v>1.2413021826064801E-2</c:v>
                </c:pt>
                <c:pt idx="365">
                  <c:v>1.2408240230600215E-2</c:v>
                </c:pt>
                <c:pt idx="366">
                  <c:v>1.2403458635135631E-2</c:v>
                </c:pt>
                <c:pt idx="367">
                  <c:v>1.2398677039671043E-2</c:v>
                </c:pt>
                <c:pt idx="368">
                  <c:v>1.2393895444206458E-2</c:v>
                </c:pt>
                <c:pt idx="369">
                  <c:v>1.2389113848741872E-2</c:v>
                </c:pt>
                <c:pt idx="370">
                  <c:v>1.2384332253277288E-2</c:v>
                </c:pt>
                <c:pt idx="371">
                  <c:v>1.23795506578127E-2</c:v>
                </c:pt>
                <c:pt idx="372">
                  <c:v>1.2374769062348115E-2</c:v>
                </c:pt>
                <c:pt idx="373">
                  <c:v>1.2369987466883529E-2</c:v>
                </c:pt>
                <c:pt idx="374">
                  <c:v>1.2365205871418945E-2</c:v>
                </c:pt>
                <c:pt idx="375">
                  <c:v>1.2360424275954358E-2</c:v>
                </c:pt>
                <c:pt idx="376">
                  <c:v>1.2355642680489774E-2</c:v>
                </c:pt>
                <c:pt idx="377">
                  <c:v>1.2350861085025186E-2</c:v>
                </c:pt>
                <c:pt idx="378">
                  <c:v>1.2346079489560602E-2</c:v>
                </c:pt>
                <c:pt idx="379">
                  <c:v>1.2341297894096015E-2</c:v>
                </c:pt>
                <c:pt idx="380">
                  <c:v>1.2336516298631429E-2</c:v>
                </c:pt>
                <c:pt idx="381">
                  <c:v>1.2331734703166843E-2</c:v>
                </c:pt>
                <c:pt idx="382">
                  <c:v>1.2326953107702258E-2</c:v>
                </c:pt>
                <c:pt idx="383">
                  <c:v>1.2322171512237672E-2</c:v>
                </c:pt>
                <c:pt idx="384">
                  <c:v>1.2317389916773088E-2</c:v>
                </c:pt>
                <c:pt idx="385">
                  <c:v>1.2312608321308502E-2</c:v>
                </c:pt>
                <c:pt idx="386">
                  <c:v>1.2307826725843915E-2</c:v>
                </c:pt>
                <c:pt idx="387">
                  <c:v>1.2303045130379329E-2</c:v>
                </c:pt>
                <c:pt idx="388">
                  <c:v>1.2298263534914745E-2</c:v>
                </c:pt>
                <c:pt idx="389">
                  <c:v>1.2293481939450157E-2</c:v>
                </c:pt>
                <c:pt idx="390">
                  <c:v>1.2288700343985572E-2</c:v>
                </c:pt>
                <c:pt idx="391">
                  <c:v>1.2283918748520986E-2</c:v>
                </c:pt>
                <c:pt idx="392">
                  <c:v>1.2279137153056402E-2</c:v>
                </c:pt>
                <c:pt idx="393">
                  <c:v>1.2274355557591815E-2</c:v>
                </c:pt>
                <c:pt idx="394">
                  <c:v>1.2269573962127231E-2</c:v>
                </c:pt>
                <c:pt idx="395">
                  <c:v>1.2264792366662643E-2</c:v>
                </c:pt>
                <c:pt idx="396">
                  <c:v>1.2260010771198059E-2</c:v>
                </c:pt>
                <c:pt idx="397">
                  <c:v>1.2255229175733472E-2</c:v>
                </c:pt>
                <c:pt idx="398">
                  <c:v>1.2250447580268888E-2</c:v>
                </c:pt>
                <c:pt idx="399">
                  <c:v>1.22456659848043E-2</c:v>
                </c:pt>
                <c:pt idx="400">
                  <c:v>1.2240884389339715E-2</c:v>
                </c:pt>
                <c:pt idx="401">
                  <c:v>1.2236102793875129E-2</c:v>
                </c:pt>
                <c:pt idx="402">
                  <c:v>1.2231321198410545E-2</c:v>
                </c:pt>
                <c:pt idx="403">
                  <c:v>1.2226539602945959E-2</c:v>
                </c:pt>
                <c:pt idx="404">
                  <c:v>1.2221758007481372E-2</c:v>
                </c:pt>
                <c:pt idx="405">
                  <c:v>1.2216976412016786E-2</c:v>
                </c:pt>
                <c:pt idx="406">
                  <c:v>1.2212194816552202E-2</c:v>
                </c:pt>
                <c:pt idx="407">
                  <c:v>1.2207413221087614E-2</c:v>
                </c:pt>
                <c:pt idx="408">
                  <c:v>1.2202631625623029E-2</c:v>
                </c:pt>
                <c:pt idx="409">
                  <c:v>1.2197850030158443E-2</c:v>
                </c:pt>
                <c:pt idx="410">
                  <c:v>1.2193068434693859E-2</c:v>
                </c:pt>
                <c:pt idx="411">
                  <c:v>1.2188286839229272E-2</c:v>
                </c:pt>
                <c:pt idx="412">
                  <c:v>1.2183505243764688E-2</c:v>
                </c:pt>
                <c:pt idx="413">
                  <c:v>1.21787236483001E-2</c:v>
                </c:pt>
                <c:pt idx="414">
                  <c:v>1.2173942052835516E-2</c:v>
                </c:pt>
                <c:pt idx="415">
                  <c:v>1.2169160457370929E-2</c:v>
                </c:pt>
                <c:pt idx="416">
                  <c:v>1.2164378861906343E-2</c:v>
                </c:pt>
                <c:pt idx="417">
                  <c:v>1.2159597266441757E-2</c:v>
                </c:pt>
                <c:pt idx="418">
                  <c:v>1.2154815670977172E-2</c:v>
                </c:pt>
                <c:pt idx="419">
                  <c:v>1.2150034075512586E-2</c:v>
                </c:pt>
                <c:pt idx="420">
                  <c:v>1.2145252480048002E-2</c:v>
                </c:pt>
                <c:pt idx="421">
                  <c:v>1.2140470884583416E-2</c:v>
                </c:pt>
                <c:pt idx="422">
                  <c:v>1.2135689289118829E-2</c:v>
                </c:pt>
                <c:pt idx="423">
                  <c:v>1.2130907693654243E-2</c:v>
                </c:pt>
                <c:pt idx="424">
                  <c:v>1.2126126098189659E-2</c:v>
                </c:pt>
                <c:pt idx="425">
                  <c:v>1.2121344502725073E-2</c:v>
                </c:pt>
                <c:pt idx="426">
                  <c:v>1.2116562907260486E-2</c:v>
                </c:pt>
                <c:pt idx="427">
                  <c:v>1.21117813117959E-2</c:v>
                </c:pt>
                <c:pt idx="428">
                  <c:v>1.2106999716331316E-2</c:v>
                </c:pt>
                <c:pt idx="429">
                  <c:v>1.2102218120866729E-2</c:v>
                </c:pt>
                <c:pt idx="430">
                  <c:v>1.2097436525402145E-2</c:v>
                </c:pt>
                <c:pt idx="431">
                  <c:v>1.2092654929937557E-2</c:v>
                </c:pt>
                <c:pt idx="432">
                  <c:v>1.2087873334472973E-2</c:v>
                </c:pt>
                <c:pt idx="433">
                  <c:v>1.2083091739008386E-2</c:v>
                </c:pt>
                <c:pt idx="434">
                  <c:v>1.2078310143543802E-2</c:v>
                </c:pt>
                <c:pt idx="435">
                  <c:v>1.2073528548079214E-2</c:v>
                </c:pt>
                <c:pt idx="436">
                  <c:v>1.206874695261463E-2</c:v>
                </c:pt>
                <c:pt idx="437">
                  <c:v>1.2063965357150043E-2</c:v>
                </c:pt>
                <c:pt idx="438">
                  <c:v>1.2059183761685459E-2</c:v>
                </c:pt>
                <c:pt idx="439">
                  <c:v>1.2054402166220873E-2</c:v>
                </c:pt>
                <c:pt idx="440">
                  <c:v>1.2049620570756288E-2</c:v>
                </c:pt>
                <c:pt idx="441">
                  <c:v>1.20448389752917E-2</c:v>
                </c:pt>
                <c:pt idx="442">
                  <c:v>1.2040057379827116E-2</c:v>
                </c:pt>
                <c:pt idx="443">
                  <c:v>1.203527578436253E-2</c:v>
                </c:pt>
                <c:pt idx="444">
                  <c:v>1.2030494188897943E-2</c:v>
                </c:pt>
                <c:pt idx="445">
                  <c:v>1.2025712593433357E-2</c:v>
                </c:pt>
                <c:pt idx="446">
                  <c:v>1.2020930997968773E-2</c:v>
                </c:pt>
                <c:pt idx="447">
                  <c:v>1.2016149402504187E-2</c:v>
                </c:pt>
                <c:pt idx="448">
                  <c:v>1.2011367807039602E-2</c:v>
                </c:pt>
                <c:pt idx="449">
                  <c:v>1.2006586211575016E-2</c:v>
                </c:pt>
                <c:pt idx="450">
                  <c:v>1.200180461611043E-2</c:v>
                </c:pt>
                <c:pt idx="451">
                  <c:v>1.1997023020645843E-2</c:v>
                </c:pt>
                <c:pt idx="452">
                  <c:v>1.1992241425181259E-2</c:v>
                </c:pt>
                <c:pt idx="453">
                  <c:v>1.1987459829716671E-2</c:v>
                </c:pt>
                <c:pt idx="454">
                  <c:v>1.1982678234252087E-2</c:v>
                </c:pt>
                <c:pt idx="455">
                  <c:v>1.19778966387875E-2</c:v>
                </c:pt>
                <c:pt idx="456">
                  <c:v>1.1973115043322916E-2</c:v>
                </c:pt>
                <c:pt idx="457">
                  <c:v>1.196833344785833E-2</c:v>
                </c:pt>
                <c:pt idx="458">
                  <c:v>1.1963551852393745E-2</c:v>
                </c:pt>
                <c:pt idx="459">
                  <c:v>1.1958770256929157E-2</c:v>
                </c:pt>
                <c:pt idx="460">
                  <c:v>1.1953988661464573E-2</c:v>
                </c:pt>
                <c:pt idx="461">
                  <c:v>1.1949207065999987E-2</c:v>
                </c:pt>
                <c:pt idx="462">
                  <c:v>1.1944425470535402E-2</c:v>
                </c:pt>
                <c:pt idx="463">
                  <c:v>1.1939643875070814E-2</c:v>
                </c:pt>
                <c:pt idx="464">
                  <c:v>1.193486227960623E-2</c:v>
                </c:pt>
                <c:pt idx="465">
                  <c:v>1.1930080684141644E-2</c:v>
                </c:pt>
                <c:pt idx="466">
                  <c:v>1.1925299088677059E-2</c:v>
                </c:pt>
                <c:pt idx="467">
                  <c:v>1.1920517493212473E-2</c:v>
                </c:pt>
                <c:pt idx="468">
                  <c:v>1.1915735897747887E-2</c:v>
                </c:pt>
                <c:pt idx="469">
                  <c:v>1.19109543022833E-2</c:v>
                </c:pt>
                <c:pt idx="470">
                  <c:v>1.1906172706818716E-2</c:v>
                </c:pt>
                <c:pt idx="471">
                  <c:v>1.190139111135413E-2</c:v>
                </c:pt>
                <c:pt idx="472">
                  <c:v>1.1896609515889544E-2</c:v>
                </c:pt>
                <c:pt idx="473">
                  <c:v>1.1891827920424957E-2</c:v>
                </c:pt>
                <c:pt idx="474">
                  <c:v>1.1887046324960371E-2</c:v>
                </c:pt>
                <c:pt idx="475">
                  <c:v>1.1882264729495787E-2</c:v>
                </c:pt>
                <c:pt idx="476">
                  <c:v>1.1877483134031201E-2</c:v>
                </c:pt>
                <c:pt idx="477">
                  <c:v>1.1872701538566616E-2</c:v>
                </c:pt>
                <c:pt idx="478">
                  <c:v>1.1867919943102028E-2</c:v>
                </c:pt>
                <c:pt idx="479">
                  <c:v>1.1863138347637444E-2</c:v>
                </c:pt>
                <c:pt idx="480">
                  <c:v>1.1858356752172857E-2</c:v>
                </c:pt>
                <c:pt idx="481">
                  <c:v>1.1853575156708271E-2</c:v>
                </c:pt>
                <c:pt idx="482">
                  <c:v>1.1848793561243685E-2</c:v>
                </c:pt>
                <c:pt idx="483">
                  <c:v>1.1844011965779101E-2</c:v>
                </c:pt>
                <c:pt idx="484">
                  <c:v>1.1839230370314514E-2</c:v>
                </c:pt>
                <c:pt idx="485">
                  <c:v>1.183444877484993E-2</c:v>
                </c:pt>
                <c:pt idx="486">
                  <c:v>1.1829667179385344E-2</c:v>
                </c:pt>
                <c:pt idx="487">
                  <c:v>1.1824885583920757E-2</c:v>
                </c:pt>
                <c:pt idx="488">
                  <c:v>1.1820103988456171E-2</c:v>
                </c:pt>
                <c:pt idx="489">
                  <c:v>1.1815322392991587E-2</c:v>
                </c:pt>
                <c:pt idx="490">
                  <c:v>1.1810540797526999E-2</c:v>
                </c:pt>
                <c:pt idx="491">
                  <c:v>1.1805759202062414E-2</c:v>
                </c:pt>
                <c:pt idx="492">
                  <c:v>1.1800977606597828E-2</c:v>
                </c:pt>
                <c:pt idx="493">
                  <c:v>1.1796196011133244E-2</c:v>
                </c:pt>
                <c:pt idx="494">
                  <c:v>1.1791414415668658E-2</c:v>
                </c:pt>
                <c:pt idx="495">
                  <c:v>1.1786632820204073E-2</c:v>
                </c:pt>
                <c:pt idx="496">
                  <c:v>1.1781851224739485E-2</c:v>
                </c:pt>
                <c:pt idx="497">
                  <c:v>1.1777069629274901E-2</c:v>
                </c:pt>
                <c:pt idx="498">
                  <c:v>1.1772288033810314E-2</c:v>
                </c:pt>
                <c:pt idx="499">
                  <c:v>1.176750643834573E-2</c:v>
                </c:pt>
                <c:pt idx="500">
                  <c:v>1.1762724842881142E-2</c:v>
                </c:pt>
                <c:pt idx="501">
                  <c:v>1.1757943247416558E-2</c:v>
                </c:pt>
                <c:pt idx="502">
                  <c:v>1.1753161651951971E-2</c:v>
                </c:pt>
                <c:pt idx="503">
                  <c:v>1.1748380056487387E-2</c:v>
                </c:pt>
                <c:pt idx="504">
                  <c:v>1.1743598461022801E-2</c:v>
                </c:pt>
                <c:pt idx="505">
                  <c:v>1.1738816865558215E-2</c:v>
                </c:pt>
                <c:pt idx="506">
                  <c:v>1.1734035270093628E-2</c:v>
                </c:pt>
                <c:pt idx="507">
                  <c:v>1.1729253674629044E-2</c:v>
                </c:pt>
                <c:pt idx="508">
                  <c:v>1.1724472079164458E-2</c:v>
                </c:pt>
                <c:pt idx="509">
                  <c:v>1.1719690483699871E-2</c:v>
                </c:pt>
                <c:pt idx="510">
                  <c:v>1.1714908888235285E-2</c:v>
                </c:pt>
                <c:pt idx="511">
                  <c:v>1.1710127292770701E-2</c:v>
                </c:pt>
                <c:pt idx="512">
                  <c:v>1.1705345697306115E-2</c:v>
                </c:pt>
                <c:pt idx="513">
                  <c:v>1.170056410184153E-2</c:v>
                </c:pt>
                <c:pt idx="514">
                  <c:v>1.1695782506376944E-2</c:v>
                </c:pt>
                <c:pt idx="515">
                  <c:v>1.1691000910912358E-2</c:v>
                </c:pt>
                <c:pt idx="516">
                  <c:v>1.1686219315447771E-2</c:v>
                </c:pt>
                <c:pt idx="517">
                  <c:v>1.1681437719983187E-2</c:v>
                </c:pt>
                <c:pt idx="518">
                  <c:v>1.1676656124518599E-2</c:v>
                </c:pt>
                <c:pt idx="519">
                  <c:v>1.1671874529054015E-2</c:v>
                </c:pt>
                <c:pt idx="520">
                  <c:v>1.1667092933589428E-2</c:v>
                </c:pt>
                <c:pt idx="521">
                  <c:v>1.1662311338124844E-2</c:v>
                </c:pt>
                <c:pt idx="522">
                  <c:v>1.1657529742660258E-2</c:v>
                </c:pt>
                <c:pt idx="523">
                  <c:v>1.1652748147195673E-2</c:v>
                </c:pt>
                <c:pt idx="524">
                  <c:v>1.1647966551731085E-2</c:v>
                </c:pt>
                <c:pt idx="525">
                  <c:v>1.1643184956266501E-2</c:v>
                </c:pt>
                <c:pt idx="526">
                  <c:v>1.1638403360801915E-2</c:v>
                </c:pt>
                <c:pt idx="527">
                  <c:v>1.1633621765337328E-2</c:v>
                </c:pt>
                <c:pt idx="528">
                  <c:v>1.1628840169872742E-2</c:v>
                </c:pt>
                <c:pt idx="529">
                  <c:v>1.1624058574408158E-2</c:v>
                </c:pt>
                <c:pt idx="530">
                  <c:v>1.1619276978943572E-2</c:v>
                </c:pt>
                <c:pt idx="531">
                  <c:v>1.1614495383478987E-2</c:v>
                </c:pt>
                <c:pt idx="532">
                  <c:v>1.1609713788014401E-2</c:v>
                </c:pt>
                <c:pt idx="533">
                  <c:v>1.1604932192549815E-2</c:v>
                </c:pt>
                <c:pt idx="534">
                  <c:v>1.1600150597085229E-2</c:v>
                </c:pt>
                <c:pt idx="535">
                  <c:v>1.1595369001620644E-2</c:v>
                </c:pt>
                <c:pt idx="536">
                  <c:v>1.1590587406156058E-2</c:v>
                </c:pt>
                <c:pt idx="537">
                  <c:v>1.1585805810691472E-2</c:v>
                </c:pt>
                <c:pt idx="538">
                  <c:v>1.1581024215226885E-2</c:v>
                </c:pt>
                <c:pt idx="539">
                  <c:v>1.1576242619762301E-2</c:v>
                </c:pt>
                <c:pt idx="540">
                  <c:v>1.1571461024297715E-2</c:v>
                </c:pt>
                <c:pt idx="541">
                  <c:v>1.156667942883313E-2</c:v>
                </c:pt>
                <c:pt idx="542">
                  <c:v>1.1561897833368544E-2</c:v>
                </c:pt>
                <c:pt idx="543">
                  <c:v>1.1557116237903958E-2</c:v>
                </c:pt>
                <c:pt idx="544">
                  <c:v>1.1552334642439372E-2</c:v>
                </c:pt>
                <c:pt idx="545">
                  <c:v>1.1547553046974787E-2</c:v>
                </c:pt>
                <c:pt idx="546">
                  <c:v>1.1542771451510199E-2</c:v>
                </c:pt>
                <c:pt idx="547">
                  <c:v>1.1537989856045615E-2</c:v>
                </c:pt>
                <c:pt idx="548">
                  <c:v>1.1533208260581029E-2</c:v>
                </c:pt>
                <c:pt idx="549">
                  <c:v>1.1528426665116444E-2</c:v>
                </c:pt>
                <c:pt idx="550">
                  <c:v>1.1523645069651858E-2</c:v>
                </c:pt>
                <c:pt idx="551">
                  <c:v>1.1518863474187273E-2</c:v>
                </c:pt>
                <c:pt idx="552">
                  <c:v>1.1514081878722686E-2</c:v>
                </c:pt>
                <c:pt idx="553">
                  <c:v>1.1509300283258101E-2</c:v>
                </c:pt>
                <c:pt idx="554">
                  <c:v>1.1504518687793515E-2</c:v>
                </c:pt>
                <c:pt idx="555">
                  <c:v>1.1499737092328929E-2</c:v>
                </c:pt>
                <c:pt idx="556">
                  <c:v>1.1494955496864342E-2</c:v>
                </c:pt>
                <c:pt idx="557">
                  <c:v>1.1490173901399758E-2</c:v>
                </c:pt>
                <c:pt idx="558">
                  <c:v>1.1485392305935172E-2</c:v>
                </c:pt>
                <c:pt idx="559">
                  <c:v>1.1480610710470587E-2</c:v>
                </c:pt>
                <c:pt idx="560">
                  <c:v>1.1475829115006001E-2</c:v>
                </c:pt>
                <c:pt idx="561">
                  <c:v>1.1471047519541415E-2</c:v>
                </c:pt>
                <c:pt idx="562">
                  <c:v>1.1466265924076829E-2</c:v>
                </c:pt>
                <c:pt idx="563">
                  <c:v>1.1461484328612244E-2</c:v>
                </c:pt>
                <c:pt idx="564">
                  <c:v>1.1456702733147656E-2</c:v>
                </c:pt>
                <c:pt idx="565">
                  <c:v>1.1451921137683072E-2</c:v>
                </c:pt>
                <c:pt idx="566">
                  <c:v>1.1447139542218486E-2</c:v>
                </c:pt>
                <c:pt idx="567">
                  <c:v>1.1442357946753901E-2</c:v>
                </c:pt>
                <c:pt idx="568">
                  <c:v>1.1437576351289315E-2</c:v>
                </c:pt>
                <c:pt idx="569">
                  <c:v>1.1432794755824731E-2</c:v>
                </c:pt>
                <c:pt idx="570">
                  <c:v>1.1428013160360143E-2</c:v>
                </c:pt>
                <c:pt idx="571">
                  <c:v>1.1423231564895558E-2</c:v>
                </c:pt>
                <c:pt idx="572">
                  <c:v>1.1418449969430972E-2</c:v>
                </c:pt>
                <c:pt idx="573">
                  <c:v>1.1413668373966387E-2</c:v>
                </c:pt>
                <c:pt idx="574">
                  <c:v>1.14088867785018E-2</c:v>
                </c:pt>
                <c:pt idx="575">
                  <c:v>1.1404105183037215E-2</c:v>
                </c:pt>
                <c:pt idx="576">
                  <c:v>1.1399323587572629E-2</c:v>
                </c:pt>
                <c:pt idx="577">
                  <c:v>1.1394541992108044E-2</c:v>
                </c:pt>
                <c:pt idx="578">
                  <c:v>1.1389760396643458E-2</c:v>
                </c:pt>
                <c:pt idx="579">
                  <c:v>1.1384978801178874E-2</c:v>
                </c:pt>
                <c:pt idx="580">
                  <c:v>1.1380197205714286E-2</c:v>
                </c:pt>
                <c:pt idx="581">
                  <c:v>1.1375415610249701E-2</c:v>
                </c:pt>
                <c:pt idx="582">
                  <c:v>1.1370634014785115E-2</c:v>
                </c:pt>
                <c:pt idx="583">
                  <c:v>1.1365852419320529E-2</c:v>
                </c:pt>
                <c:pt idx="584">
                  <c:v>1.1361070823855943E-2</c:v>
                </c:pt>
                <c:pt idx="585">
                  <c:v>1.1356289228391358E-2</c:v>
                </c:pt>
                <c:pt idx="586">
                  <c:v>1.1351507632926772E-2</c:v>
                </c:pt>
                <c:pt idx="587">
                  <c:v>1.1346726037462188E-2</c:v>
                </c:pt>
                <c:pt idx="588">
                  <c:v>1.1341944441997601E-2</c:v>
                </c:pt>
                <c:pt idx="589">
                  <c:v>1.1337162846533015E-2</c:v>
                </c:pt>
                <c:pt idx="590">
                  <c:v>1.1332381251068429E-2</c:v>
                </c:pt>
                <c:pt idx="591">
                  <c:v>1.1327599655603844E-2</c:v>
                </c:pt>
                <c:pt idx="592">
                  <c:v>1.1322818060139257E-2</c:v>
                </c:pt>
                <c:pt idx="593">
                  <c:v>1.1318036464674672E-2</c:v>
                </c:pt>
                <c:pt idx="594">
                  <c:v>1.1313254869210086E-2</c:v>
                </c:pt>
                <c:pt idx="595">
                  <c:v>1.1308473273745501E-2</c:v>
                </c:pt>
                <c:pt idx="596">
                  <c:v>1.1303691678280915E-2</c:v>
                </c:pt>
                <c:pt idx="597">
                  <c:v>1.1298910082816329E-2</c:v>
                </c:pt>
                <c:pt idx="598">
                  <c:v>1.1294128487351743E-2</c:v>
                </c:pt>
                <c:pt idx="599">
                  <c:v>1.1289346891887158E-2</c:v>
                </c:pt>
                <c:pt idx="600">
                  <c:v>1.1284565296422572E-2</c:v>
                </c:pt>
                <c:pt idx="601">
                  <c:v>1.1279783700957986E-2</c:v>
                </c:pt>
                <c:pt idx="602">
                  <c:v>1.12750021054934E-2</c:v>
                </c:pt>
                <c:pt idx="603">
                  <c:v>1.1270220510028815E-2</c:v>
                </c:pt>
                <c:pt idx="604">
                  <c:v>1.1265438914564229E-2</c:v>
                </c:pt>
                <c:pt idx="605">
                  <c:v>1.1260657319099643E-2</c:v>
                </c:pt>
                <c:pt idx="606">
                  <c:v>1.1255875723635058E-2</c:v>
                </c:pt>
                <c:pt idx="607">
                  <c:v>1.1251094128170472E-2</c:v>
                </c:pt>
                <c:pt idx="608">
                  <c:v>1.1246312532705886E-2</c:v>
                </c:pt>
                <c:pt idx="609">
                  <c:v>1.12415309372413E-2</c:v>
                </c:pt>
                <c:pt idx="610">
                  <c:v>1.1236749341776715E-2</c:v>
                </c:pt>
                <c:pt idx="611">
                  <c:v>1.1231967746312129E-2</c:v>
                </c:pt>
                <c:pt idx="612">
                  <c:v>1.1227186150847543E-2</c:v>
                </c:pt>
                <c:pt idx="613">
                  <c:v>1.1222404555382957E-2</c:v>
                </c:pt>
                <c:pt idx="614">
                  <c:v>1.1217622959918372E-2</c:v>
                </c:pt>
                <c:pt idx="615">
                  <c:v>1.1212841364453786E-2</c:v>
                </c:pt>
                <c:pt idx="616">
                  <c:v>1.1208059768989202E-2</c:v>
                </c:pt>
                <c:pt idx="617">
                  <c:v>1.1203278173524614E-2</c:v>
                </c:pt>
                <c:pt idx="618">
                  <c:v>1.1198496578060029E-2</c:v>
                </c:pt>
                <c:pt idx="619">
                  <c:v>1.1193714982595443E-2</c:v>
                </c:pt>
                <c:pt idx="620">
                  <c:v>1.1188933387130857E-2</c:v>
                </c:pt>
                <c:pt idx="621">
                  <c:v>1.1184151791666271E-2</c:v>
                </c:pt>
                <c:pt idx="622">
                  <c:v>1.1179370196201686E-2</c:v>
                </c:pt>
                <c:pt idx="623">
                  <c:v>1.11745886007371E-2</c:v>
                </c:pt>
                <c:pt idx="624">
                  <c:v>1.1169807005272515E-2</c:v>
                </c:pt>
                <c:pt idx="625">
                  <c:v>1.1165025409807929E-2</c:v>
                </c:pt>
                <c:pt idx="626">
                  <c:v>1.1160243814343343E-2</c:v>
                </c:pt>
                <c:pt idx="627">
                  <c:v>1.1155462218878757E-2</c:v>
                </c:pt>
                <c:pt idx="628">
                  <c:v>1.1150680623414172E-2</c:v>
                </c:pt>
                <c:pt idx="629">
                  <c:v>1.1145899027949584E-2</c:v>
                </c:pt>
                <c:pt idx="630">
                  <c:v>1.1141117432485E-2</c:v>
                </c:pt>
                <c:pt idx="631">
                  <c:v>1.1136335837020414E-2</c:v>
                </c:pt>
                <c:pt idx="632">
                  <c:v>1.1131554241555829E-2</c:v>
                </c:pt>
                <c:pt idx="633">
                  <c:v>1.1126772646091243E-2</c:v>
                </c:pt>
                <c:pt idx="634">
                  <c:v>1.1121991050626659E-2</c:v>
                </c:pt>
                <c:pt idx="635">
                  <c:v>1.1117209455162071E-2</c:v>
                </c:pt>
                <c:pt idx="636">
                  <c:v>1.1112427859697486E-2</c:v>
                </c:pt>
                <c:pt idx="637">
                  <c:v>1.11076462642329E-2</c:v>
                </c:pt>
                <c:pt idx="638">
                  <c:v>1.1102864668768316E-2</c:v>
                </c:pt>
                <c:pt idx="639">
                  <c:v>1.1098083073303728E-2</c:v>
                </c:pt>
                <c:pt idx="640">
                  <c:v>1.1093301477839143E-2</c:v>
                </c:pt>
                <c:pt idx="641">
                  <c:v>1.1088519882374557E-2</c:v>
                </c:pt>
                <c:pt idx="642">
                  <c:v>1.1083738286909972E-2</c:v>
                </c:pt>
                <c:pt idx="643">
                  <c:v>1.1078956691445386E-2</c:v>
                </c:pt>
                <c:pt idx="644">
                  <c:v>1.10741750959808E-2</c:v>
                </c:pt>
                <c:pt idx="645">
                  <c:v>1.1069393500516214E-2</c:v>
                </c:pt>
                <c:pt idx="646">
                  <c:v>1.1064611905051629E-2</c:v>
                </c:pt>
                <c:pt idx="647">
                  <c:v>1.1059830309587043E-2</c:v>
                </c:pt>
                <c:pt idx="648">
                  <c:v>1.1055048714122457E-2</c:v>
                </c:pt>
                <c:pt idx="649">
                  <c:v>1.1050267118657871E-2</c:v>
                </c:pt>
                <c:pt idx="650">
                  <c:v>1.1045485523193286E-2</c:v>
                </c:pt>
                <c:pt idx="651">
                  <c:v>1.10407039277287E-2</c:v>
                </c:pt>
                <c:pt idx="652">
                  <c:v>1.1035922332264116E-2</c:v>
                </c:pt>
                <c:pt idx="653">
                  <c:v>1.1031140736799529E-2</c:v>
                </c:pt>
                <c:pt idx="654">
                  <c:v>1.1026359141334943E-2</c:v>
                </c:pt>
                <c:pt idx="655">
                  <c:v>1.1021577545870357E-2</c:v>
                </c:pt>
                <c:pt idx="656">
                  <c:v>1.1016795950405773E-2</c:v>
                </c:pt>
                <c:pt idx="657">
                  <c:v>1.1012014354941185E-2</c:v>
                </c:pt>
                <c:pt idx="658">
                  <c:v>1.10072327594766E-2</c:v>
                </c:pt>
                <c:pt idx="659">
                  <c:v>1.1002451164012014E-2</c:v>
                </c:pt>
                <c:pt idx="660">
                  <c:v>1.0997669568547429E-2</c:v>
                </c:pt>
                <c:pt idx="661">
                  <c:v>1.0992887973082843E-2</c:v>
                </c:pt>
                <c:pt idx="662">
                  <c:v>1.0988106377618259E-2</c:v>
                </c:pt>
                <c:pt idx="663">
                  <c:v>1.0983324782153671E-2</c:v>
                </c:pt>
                <c:pt idx="664">
                  <c:v>1.0978543186689086E-2</c:v>
                </c:pt>
                <c:pt idx="665">
                  <c:v>1.09737615912245E-2</c:v>
                </c:pt>
                <c:pt idx="666">
                  <c:v>1.0968979995759914E-2</c:v>
                </c:pt>
                <c:pt idx="667">
                  <c:v>1.0964198400295328E-2</c:v>
                </c:pt>
                <c:pt idx="668">
                  <c:v>1.0959416804830743E-2</c:v>
                </c:pt>
                <c:pt idx="669">
                  <c:v>1.0954635209366157E-2</c:v>
                </c:pt>
                <c:pt idx="670">
                  <c:v>1.0949853613901573E-2</c:v>
                </c:pt>
                <c:pt idx="671">
                  <c:v>1.0945072018436986E-2</c:v>
                </c:pt>
                <c:pt idx="672">
                  <c:v>1.09402904229724E-2</c:v>
                </c:pt>
                <c:pt idx="673">
                  <c:v>1.0935508827507814E-2</c:v>
                </c:pt>
                <c:pt idx="674">
                  <c:v>1.093072723204323E-2</c:v>
                </c:pt>
                <c:pt idx="675">
                  <c:v>1.0925945636578643E-2</c:v>
                </c:pt>
                <c:pt idx="676">
                  <c:v>1.0921164041114057E-2</c:v>
                </c:pt>
                <c:pt idx="677">
                  <c:v>1.0916382445649471E-2</c:v>
                </c:pt>
                <c:pt idx="678">
                  <c:v>1.0911600850184886E-2</c:v>
                </c:pt>
                <c:pt idx="679">
                  <c:v>1.09068192547203E-2</c:v>
                </c:pt>
                <c:pt idx="680">
                  <c:v>1.0902037659255716E-2</c:v>
                </c:pt>
                <c:pt idx="681">
                  <c:v>1.0897256063791128E-2</c:v>
                </c:pt>
                <c:pt idx="682">
                  <c:v>1.0892474468326543E-2</c:v>
                </c:pt>
                <c:pt idx="683">
                  <c:v>1.0887692872861957E-2</c:v>
                </c:pt>
                <c:pt idx="684">
                  <c:v>1.0882911277397373E-2</c:v>
                </c:pt>
                <c:pt idx="685">
                  <c:v>1.0878129681932785E-2</c:v>
                </c:pt>
                <c:pt idx="686">
                  <c:v>1.08733480864682E-2</c:v>
                </c:pt>
                <c:pt idx="687">
                  <c:v>1.0868566491003614E-2</c:v>
                </c:pt>
                <c:pt idx="688">
                  <c:v>1.086378489553903E-2</c:v>
                </c:pt>
                <c:pt idx="689">
                  <c:v>1.0859003300074443E-2</c:v>
                </c:pt>
                <c:pt idx="690">
                  <c:v>1.0854221704609859E-2</c:v>
                </c:pt>
                <c:pt idx="691">
                  <c:v>1.0849440109145271E-2</c:v>
                </c:pt>
                <c:pt idx="692">
                  <c:v>1.0844658513680687E-2</c:v>
                </c:pt>
                <c:pt idx="693">
                  <c:v>1.08398769182161E-2</c:v>
                </c:pt>
                <c:pt idx="694">
                  <c:v>1.0835095322751514E-2</c:v>
                </c:pt>
                <c:pt idx="695">
                  <c:v>1.0830313727286928E-2</c:v>
                </c:pt>
                <c:pt idx="696">
                  <c:v>1.0825532131822344E-2</c:v>
                </c:pt>
                <c:pt idx="697">
                  <c:v>1.0820750536357757E-2</c:v>
                </c:pt>
                <c:pt idx="698">
                  <c:v>1.0815968940893173E-2</c:v>
                </c:pt>
                <c:pt idx="699">
                  <c:v>1.0811187345428587E-2</c:v>
                </c:pt>
                <c:pt idx="700">
                  <c:v>1.0806405749964E-2</c:v>
                </c:pt>
                <c:pt idx="701">
                  <c:v>1.0801624154499414E-2</c:v>
                </c:pt>
                <c:pt idx="702">
                  <c:v>1.079684255903483E-2</c:v>
                </c:pt>
                <c:pt idx="703">
                  <c:v>1.0792060963570242E-2</c:v>
                </c:pt>
                <c:pt idx="704">
                  <c:v>1.0787279368105657E-2</c:v>
                </c:pt>
                <c:pt idx="705">
                  <c:v>1.0782497772641071E-2</c:v>
                </c:pt>
                <c:pt idx="706">
                  <c:v>1.0777716177176487E-2</c:v>
                </c:pt>
                <c:pt idx="707">
                  <c:v>1.0772934581711901E-2</c:v>
                </c:pt>
                <c:pt idx="708">
                  <c:v>1.0768152986247316E-2</c:v>
                </c:pt>
                <c:pt idx="709">
                  <c:v>1.0763371390782728E-2</c:v>
                </c:pt>
                <c:pt idx="710">
                  <c:v>1.0758589795318144E-2</c:v>
                </c:pt>
                <c:pt idx="711">
                  <c:v>1.0753808199853557E-2</c:v>
                </c:pt>
                <c:pt idx="712">
                  <c:v>1.0749026604388973E-2</c:v>
                </c:pt>
                <c:pt idx="713">
                  <c:v>1.0744245008924385E-2</c:v>
                </c:pt>
                <c:pt idx="714">
                  <c:v>1.0739463413459801E-2</c:v>
                </c:pt>
                <c:pt idx="715">
                  <c:v>1.0734681817995214E-2</c:v>
                </c:pt>
                <c:pt idx="716">
                  <c:v>1.072990022253063E-2</c:v>
                </c:pt>
                <c:pt idx="717">
                  <c:v>1.0725118627066044E-2</c:v>
                </c:pt>
                <c:pt idx="718">
                  <c:v>1.0720337031601457E-2</c:v>
                </c:pt>
                <c:pt idx="719">
                  <c:v>1.0715555436136871E-2</c:v>
                </c:pt>
                <c:pt idx="720">
                  <c:v>1.0710773840672287E-2</c:v>
                </c:pt>
                <c:pt idx="721">
                  <c:v>1.0705992245207701E-2</c:v>
                </c:pt>
                <c:pt idx="722">
                  <c:v>1.0701210649743114E-2</c:v>
                </c:pt>
                <c:pt idx="723">
                  <c:v>1.0696429054278528E-2</c:v>
                </c:pt>
                <c:pt idx="724">
                  <c:v>1.0691647458813944E-2</c:v>
                </c:pt>
                <c:pt idx="725">
                  <c:v>1.0686865863349358E-2</c:v>
                </c:pt>
                <c:pt idx="726">
                  <c:v>1.0682084267884773E-2</c:v>
                </c:pt>
                <c:pt idx="727">
                  <c:v>1.0677302672420187E-2</c:v>
                </c:pt>
                <c:pt idx="728">
                  <c:v>1.0672521076955601E-2</c:v>
                </c:pt>
                <c:pt idx="729">
                  <c:v>1.0667739481491014E-2</c:v>
                </c:pt>
                <c:pt idx="730">
                  <c:v>1.066295788602643E-2</c:v>
                </c:pt>
                <c:pt idx="731">
                  <c:v>1.0658176290561842E-2</c:v>
                </c:pt>
                <c:pt idx="732">
                  <c:v>1.0653394695097258E-2</c:v>
                </c:pt>
                <c:pt idx="733">
                  <c:v>1.0648613099632671E-2</c:v>
                </c:pt>
                <c:pt idx="734">
                  <c:v>1.0643831504168087E-2</c:v>
                </c:pt>
                <c:pt idx="735">
                  <c:v>1.0639049908703501E-2</c:v>
                </c:pt>
                <c:pt idx="736">
                  <c:v>1.0634268313238915E-2</c:v>
                </c:pt>
                <c:pt idx="737">
                  <c:v>1.0629486717774328E-2</c:v>
                </c:pt>
                <c:pt idx="738">
                  <c:v>1.0624705122309744E-2</c:v>
                </c:pt>
                <c:pt idx="739">
                  <c:v>1.0619923526845158E-2</c:v>
                </c:pt>
                <c:pt idx="740">
                  <c:v>1.0615141931380571E-2</c:v>
                </c:pt>
                <c:pt idx="741">
                  <c:v>1.0610360335915985E-2</c:v>
                </c:pt>
                <c:pt idx="742">
                  <c:v>1.0605578740451399E-2</c:v>
                </c:pt>
                <c:pt idx="743">
                  <c:v>1.0600797144986815E-2</c:v>
                </c:pt>
                <c:pt idx="744">
                  <c:v>1.0596015549522228E-2</c:v>
                </c:pt>
                <c:pt idx="745">
                  <c:v>1.0591233954057644E-2</c:v>
                </c:pt>
                <c:pt idx="746">
                  <c:v>1.0586452358593058E-2</c:v>
                </c:pt>
                <c:pt idx="747">
                  <c:v>1.0581670763128471E-2</c:v>
                </c:pt>
                <c:pt idx="748">
                  <c:v>1.0576889167663885E-2</c:v>
                </c:pt>
                <c:pt idx="749">
                  <c:v>1.0572107572199299E-2</c:v>
                </c:pt>
                <c:pt idx="750">
                  <c:v>1.0567325976734713E-2</c:v>
                </c:pt>
                <c:pt idx="751">
                  <c:v>1.0562544381270128E-2</c:v>
                </c:pt>
                <c:pt idx="752">
                  <c:v>1.0557762785805542E-2</c:v>
                </c:pt>
                <c:pt idx="753">
                  <c:v>1.0552981190340958E-2</c:v>
                </c:pt>
                <c:pt idx="754">
                  <c:v>1.0548199594876372E-2</c:v>
                </c:pt>
                <c:pt idx="755">
                  <c:v>1.0543417999411787E-2</c:v>
                </c:pt>
                <c:pt idx="756">
                  <c:v>1.0538636403947199E-2</c:v>
                </c:pt>
                <c:pt idx="757">
                  <c:v>1.0533854808482615E-2</c:v>
                </c:pt>
                <c:pt idx="758">
                  <c:v>1.0529073213018027E-2</c:v>
                </c:pt>
                <c:pt idx="759">
                  <c:v>1.0524291617553442E-2</c:v>
                </c:pt>
                <c:pt idx="760">
                  <c:v>1.0519510022088856E-2</c:v>
                </c:pt>
                <c:pt idx="761">
                  <c:v>1.0514728426624272E-2</c:v>
                </c:pt>
                <c:pt idx="762">
                  <c:v>1.0509946831159685E-2</c:v>
                </c:pt>
                <c:pt idx="763">
                  <c:v>1.0505165235695101E-2</c:v>
                </c:pt>
                <c:pt idx="764">
                  <c:v>1.0500383640230515E-2</c:v>
                </c:pt>
                <c:pt idx="765">
                  <c:v>1.0495602044765929E-2</c:v>
                </c:pt>
                <c:pt idx="766">
                  <c:v>1.0490820449301342E-2</c:v>
                </c:pt>
                <c:pt idx="767">
                  <c:v>1.0486038853836758E-2</c:v>
                </c:pt>
                <c:pt idx="768">
                  <c:v>1.048125725837217E-2</c:v>
                </c:pt>
                <c:pt idx="769">
                  <c:v>1.0476475662907585E-2</c:v>
                </c:pt>
                <c:pt idx="770">
                  <c:v>1.0471694067442999E-2</c:v>
                </c:pt>
                <c:pt idx="771">
                  <c:v>1.0466912471978415E-2</c:v>
                </c:pt>
                <c:pt idx="772">
                  <c:v>1.0462130876513829E-2</c:v>
                </c:pt>
                <c:pt idx="773">
                  <c:v>1.0457349281049244E-2</c:v>
                </c:pt>
                <c:pt idx="774">
                  <c:v>1.0452567685584656E-2</c:v>
                </c:pt>
                <c:pt idx="775">
                  <c:v>1.0447786090120072E-2</c:v>
                </c:pt>
                <c:pt idx="776">
                  <c:v>1.0443004494655485E-2</c:v>
                </c:pt>
                <c:pt idx="777">
                  <c:v>1.0438222899190899E-2</c:v>
                </c:pt>
                <c:pt idx="778">
                  <c:v>1.0433441303726313E-2</c:v>
                </c:pt>
                <c:pt idx="779">
                  <c:v>1.0428659708261729E-2</c:v>
                </c:pt>
                <c:pt idx="780">
                  <c:v>1.0423878112797142E-2</c:v>
                </c:pt>
                <c:pt idx="781">
                  <c:v>1.0419096517332558E-2</c:v>
                </c:pt>
                <c:pt idx="782">
                  <c:v>1.0414314921867972E-2</c:v>
                </c:pt>
                <c:pt idx="783">
                  <c:v>1.0409533326403387E-2</c:v>
                </c:pt>
                <c:pt idx="784">
                  <c:v>1.0404751730938799E-2</c:v>
                </c:pt>
                <c:pt idx="785">
                  <c:v>1.0399970135474215E-2</c:v>
                </c:pt>
                <c:pt idx="786">
                  <c:v>1.0395188540009627E-2</c:v>
                </c:pt>
                <c:pt idx="787">
                  <c:v>1.0390406944545042E-2</c:v>
                </c:pt>
                <c:pt idx="788">
                  <c:v>1.0385625349080456E-2</c:v>
                </c:pt>
                <c:pt idx="789">
                  <c:v>1.0380843753615872E-2</c:v>
                </c:pt>
                <c:pt idx="790">
                  <c:v>1.0376062158151286E-2</c:v>
                </c:pt>
                <c:pt idx="791">
                  <c:v>1.0371280562686701E-2</c:v>
                </c:pt>
                <c:pt idx="792">
                  <c:v>1.0366498967222115E-2</c:v>
                </c:pt>
                <c:pt idx="793">
                  <c:v>1.0361717371757529E-2</c:v>
                </c:pt>
                <c:pt idx="794">
                  <c:v>1.0356935776292943E-2</c:v>
                </c:pt>
                <c:pt idx="795">
                  <c:v>1.0352154180828356E-2</c:v>
                </c:pt>
                <c:pt idx="796">
                  <c:v>1.034737258536377E-2</c:v>
                </c:pt>
                <c:pt idx="797">
                  <c:v>1.0342590989899186E-2</c:v>
                </c:pt>
                <c:pt idx="798">
                  <c:v>1.0337809394434599E-2</c:v>
                </c:pt>
                <c:pt idx="799">
                  <c:v>1.0333027798970015E-2</c:v>
                </c:pt>
                <c:pt idx="800">
                  <c:v>1.0328246203505429E-2</c:v>
                </c:pt>
                <c:pt idx="801">
                  <c:v>1.0323464608040844E-2</c:v>
                </c:pt>
                <c:pt idx="802">
                  <c:v>1.0318683012576256E-2</c:v>
                </c:pt>
                <c:pt idx="803">
                  <c:v>1.0313901417111672E-2</c:v>
                </c:pt>
                <c:pt idx="804">
                  <c:v>1.0309119821647086E-2</c:v>
                </c:pt>
                <c:pt idx="805">
                  <c:v>1.03043382261825E-2</c:v>
                </c:pt>
                <c:pt idx="806">
                  <c:v>1.0299556630717913E-2</c:v>
                </c:pt>
                <c:pt idx="807">
                  <c:v>1.0294775035253329E-2</c:v>
                </c:pt>
                <c:pt idx="808">
                  <c:v>1.0289993439788743E-2</c:v>
                </c:pt>
                <c:pt idx="809">
                  <c:v>1.0285211844324158E-2</c:v>
                </c:pt>
                <c:pt idx="810">
                  <c:v>1.0280430248859572E-2</c:v>
                </c:pt>
                <c:pt idx="811">
                  <c:v>1.0275648653394987E-2</c:v>
                </c:pt>
                <c:pt idx="812">
                  <c:v>1.02708670579304E-2</c:v>
                </c:pt>
                <c:pt idx="813">
                  <c:v>1.0266085462465815E-2</c:v>
                </c:pt>
                <c:pt idx="814">
                  <c:v>1.0261303867001227E-2</c:v>
                </c:pt>
                <c:pt idx="815">
                  <c:v>1.0256522271536643E-2</c:v>
                </c:pt>
                <c:pt idx="816">
                  <c:v>1.0251740676072056E-2</c:v>
                </c:pt>
                <c:pt idx="817">
                  <c:v>1.0246959080607472E-2</c:v>
                </c:pt>
                <c:pt idx="818">
                  <c:v>1.0242177485142886E-2</c:v>
                </c:pt>
                <c:pt idx="819">
                  <c:v>1.0237395889678301E-2</c:v>
                </c:pt>
                <c:pt idx="820">
                  <c:v>1.0232614294213715E-2</c:v>
                </c:pt>
                <c:pt idx="821">
                  <c:v>1.0227832698749129E-2</c:v>
                </c:pt>
                <c:pt idx="822">
                  <c:v>1.0223051103284543E-2</c:v>
                </c:pt>
                <c:pt idx="823">
                  <c:v>1.0218269507819957E-2</c:v>
                </c:pt>
                <c:pt idx="824">
                  <c:v>1.021348791235537E-2</c:v>
                </c:pt>
                <c:pt idx="825">
                  <c:v>1.0208706316890786E-2</c:v>
                </c:pt>
                <c:pt idx="826">
                  <c:v>1.02039247214262E-2</c:v>
                </c:pt>
                <c:pt idx="827">
                  <c:v>1.0199143125961615E-2</c:v>
                </c:pt>
                <c:pt idx="828">
                  <c:v>1.0194361530497029E-2</c:v>
                </c:pt>
                <c:pt idx="829">
                  <c:v>1.0189579935032445E-2</c:v>
                </c:pt>
                <c:pt idx="830">
                  <c:v>1.0184798339567857E-2</c:v>
                </c:pt>
                <c:pt idx="831">
                  <c:v>1.0180016744103272E-2</c:v>
                </c:pt>
                <c:pt idx="832">
                  <c:v>1.0175235148638684E-2</c:v>
                </c:pt>
                <c:pt idx="833">
                  <c:v>1.01704535531741E-2</c:v>
                </c:pt>
                <c:pt idx="834">
                  <c:v>1.0165671957709514E-2</c:v>
                </c:pt>
                <c:pt idx="835">
                  <c:v>1.0160890362244929E-2</c:v>
                </c:pt>
                <c:pt idx="836">
                  <c:v>1.0156108766780343E-2</c:v>
                </c:pt>
                <c:pt idx="837">
                  <c:v>1.0151327171315758E-2</c:v>
                </c:pt>
                <c:pt idx="838">
                  <c:v>1.0146545575851172E-2</c:v>
                </c:pt>
                <c:pt idx="839">
                  <c:v>1.0141763980386586E-2</c:v>
                </c:pt>
                <c:pt idx="840">
                  <c:v>1.0136982384922E-2</c:v>
                </c:pt>
                <c:pt idx="841">
                  <c:v>1.0132200789457415E-2</c:v>
                </c:pt>
                <c:pt idx="842">
                  <c:v>1.0127419193992827E-2</c:v>
                </c:pt>
                <c:pt idx="843">
                  <c:v>1.0122637598528243E-2</c:v>
                </c:pt>
                <c:pt idx="844">
                  <c:v>1.0117856003063657E-2</c:v>
                </c:pt>
                <c:pt idx="845">
                  <c:v>1.0113074407599072E-2</c:v>
                </c:pt>
                <c:pt idx="846">
                  <c:v>1.0108292812134486E-2</c:v>
                </c:pt>
                <c:pt idx="847">
                  <c:v>1.0103511216669902E-2</c:v>
                </c:pt>
                <c:pt idx="848">
                  <c:v>1.0098729621205315E-2</c:v>
                </c:pt>
                <c:pt idx="849">
                  <c:v>1.0093948025740729E-2</c:v>
                </c:pt>
                <c:pt idx="850">
                  <c:v>1.0089166430276143E-2</c:v>
                </c:pt>
                <c:pt idx="851">
                  <c:v>1.0084384834811557E-2</c:v>
                </c:pt>
                <c:pt idx="852">
                  <c:v>1.0079603239346971E-2</c:v>
                </c:pt>
                <c:pt idx="853">
                  <c:v>1.0074821643882386E-2</c:v>
                </c:pt>
                <c:pt idx="854">
                  <c:v>1.00700400484178E-2</c:v>
                </c:pt>
                <c:pt idx="855">
                  <c:v>1.0065258452953215E-2</c:v>
                </c:pt>
                <c:pt idx="856">
                  <c:v>1.0060476857488629E-2</c:v>
                </c:pt>
                <c:pt idx="857">
                  <c:v>1.0055695262024043E-2</c:v>
                </c:pt>
                <c:pt idx="858">
                  <c:v>1.0050913666559457E-2</c:v>
                </c:pt>
                <c:pt idx="859">
                  <c:v>1.0046132071094872E-2</c:v>
                </c:pt>
                <c:pt idx="860">
                  <c:v>1.0041350475630284E-2</c:v>
                </c:pt>
                <c:pt idx="861">
                  <c:v>1.00365688801657E-2</c:v>
                </c:pt>
                <c:pt idx="862">
                  <c:v>1.0031787284701114E-2</c:v>
                </c:pt>
                <c:pt idx="863">
                  <c:v>1.0027005689236529E-2</c:v>
                </c:pt>
                <c:pt idx="864">
                  <c:v>1.0022224093771943E-2</c:v>
                </c:pt>
                <c:pt idx="865">
                  <c:v>1.0017442498307357E-2</c:v>
                </c:pt>
                <c:pt idx="866">
                  <c:v>1.0012660902842772E-2</c:v>
                </c:pt>
                <c:pt idx="867">
                  <c:v>1.0007879307378186E-2</c:v>
                </c:pt>
                <c:pt idx="868">
                  <c:v>1.00030977119136E-2</c:v>
                </c:pt>
                <c:pt idx="869">
                  <c:v>9.9983161164490138E-3</c:v>
                </c:pt>
                <c:pt idx="870">
                  <c:v>9.9935345209844276E-3</c:v>
                </c:pt>
                <c:pt idx="871">
                  <c:v>9.9887529255198431E-3</c:v>
                </c:pt>
                <c:pt idx="872">
                  <c:v>9.9839713300552569E-3</c:v>
                </c:pt>
                <c:pt idx="873">
                  <c:v>9.9791897345906707E-3</c:v>
                </c:pt>
                <c:pt idx="874">
                  <c:v>9.9744081391260862E-3</c:v>
                </c:pt>
                <c:pt idx="875">
                  <c:v>9.9696265436615E-3</c:v>
                </c:pt>
                <c:pt idx="876">
                  <c:v>9.9648449481969138E-3</c:v>
                </c:pt>
                <c:pt idx="877">
                  <c:v>9.9600633527323276E-3</c:v>
                </c:pt>
                <c:pt idx="878">
                  <c:v>9.9552817572677432E-3</c:v>
                </c:pt>
                <c:pt idx="879">
                  <c:v>9.950500161803157E-3</c:v>
                </c:pt>
                <c:pt idx="880">
                  <c:v>9.9457185663385708E-3</c:v>
                </c:pt>
                <c:pt idx="881">
                  <c:v>9.9409369708739845E-3</c:v>
                </c:pt>
                <c:pt idx="882">
                  <c:v>9.9361553754094001E-3</c:v>
                </c:pt>
                <c:pt idx="883">
                  <c:v>9.9313737799448139E-3</c:v>
                </c:pt>
                <c:pt idx="884">
                  <c:v>9.9265921844802294E-3</c:v>
                </c:pt>
                <c:pt idx="885">
                  <c:v>9.9218105890156432E-3</c:v>
                </c:pt>
                <c:pt idx="886">
                  <c:v>9.917028993551057E-3</c:v>
                </c:pt>
                <c:pt idx="887">
                  <c:v>9.9122473980864708E-3</c:v>
                </c:pt>
                <c:pt idx="888">
                  <c:v>9.9074658026218846E-3</c:v>
                </c:pt>
                <c:pt idx="889">
                  <c:v>9.9026842071572984E-3</c:v>
                </c:pt>
                <c:pt idx="890">
                  <c:v>9.8979026116927139E-3</c:v>
                </c:pt>
                <c:pt idx="891">
                  <c:v>9.8931210162281277E-3</c:v>
                </c:pt>
                <c:pt idx="892">
                  <c:v>9.8883394207635433E-3</c:v>
                </c:pt>
                <c:pt idx="893">
                  <c:v>9.8835578252989571E-3</c:v>
                </c:pt>
                <c:pt idx="894">
                  <c:v>9.8787762298343726E-3</c:v>
                </c:pt>
                <c:pt idx="895">
                  <c:v>9.8739946343697847E-3</c:v>
                </c:pt>
                <c:pt idx="896">
                  <c:v>9.8692130389052002E-3</c:v>
                </c:pt>
                <c:pt idx="897">
                  <c:v>9.8644314434406122E-3</c:v>
                </c:pt>
                <c:pt idx="898">
                  <c:v>9.8596498479760278E-3</c:v>
                </c:pt>
                <c:pt idx="899">
                  <c:v>9.8548682525114416E-3</c:v>
                </c:pt>
                <c:pt idx="900">
                  <c:v>9.8500866570468571E-3</c:v>
                </c:pt>
                <c:pt idx="901">
                  <c:v>9.8453050615822709E-3</c:v>
                </c:pt>
                <c:pt idx="902">
                  <c:v>9.8405234661176864E-3</c:v>
                </c:pt>
                <c:pt idx="903">
                  <c:v>9.8357418706531002E-3</c:v>
                </c:pt>
                <c:pt idx="904">
                  <c:v>9.830960275188514E-3</c:v>
                </c:pt>
                <c:pt idx="905">
                  <c:v>9.8261786797239278E-3</c:v>
                </c:pt>
                <c:pt idx="906">
                  <c:v>9.8213970842593416E-3</c:v>
                </c:pt>
                <c:pt idx="907">
                  <c:v>9.8166154887947554E-3</c:v>
                </c:pt>
                <c:pt idx="908">
                  <c:v>9.811833893330171E-3</c:v>
                </c:pt>
                <c:pt idx="909">
                  <c:v>9.8070522978655848E-3</c:v>
                </c:pt>
                <c:pt idx="910">
                  <c:v>9.8022707024010003E-3</c:v>
                </c:pt>
                <c:pt idx="911">
                  <c:v>9.7974891069364141E-3</c:v>
                </c:pt>
                <c:pt idx="912">
                  <c:v>9.7927075114718296E-3</c:v>
                </c:pt>
                <c:pt idx="913">
                  <c:v>9.7879259160072417E-3</c:v>
                </c:pt>
                <c:pt idx="914">
                  <c:v>9.7831443205426572E-3</c:v>
                </c:pt>
                <c:pt idx="915">
                  <c:v>9.778362725078071E-3</c:v>
                </c:pt>
                <c:pt idx="916">
                  <c:v>9.7735811296134848E-3</c:v>
                </c:pt>
                <c:pt idx="917">
                  <c:v>9.7687995341488986E-3</c:v>
                </c:pt>
                <c:pt idx="918">
                  <c:v>9.7640179386843141E-3</c:v>
                </c:pt>
                <c:pt idx="919">
                  <c:v>9.7592363432197279E-3</c:v>
                </c:pt>
                <c:pt idx="920">
                  <c:v>9.7544547477551435E-3</c:v>
                </c:pt>
                <c:pt idx="921">
                  <c:v>9.7496731522905573E-3</c:v>
                </c:pt>
                <c:pt idx="922">
                  <c:v>9.7448915568259728E-3</c:v>
                </c:pt>
                <c:pt idx="923">
                  <c:v>9.7401099613613849E-3</c:v>
                </c:pt>
                <c:pt idx="924">
                  <c:v>9.7353283658968004E-3</c:v>
                </c:pt>
                <c:pt idx="925">
                  <c:v>9.7305467704322125E-3</c:v>
                </c:pt>
                <c:pt idx="926">
                  <c:v>9.725765174967628E-3</c:v>
                </c:pt>
                <c:pt idx="927">
                  <c:v>9.7209835795030418E-3</c:v>
                </c:pt>
                <c:pt idx="928">
                  <c:v>9.7162019840384573E-3</c:v>
                </c:pt>
                <c:pt idx="929">
                  <c:v>9.7114203885738711E-3</c:v>
                </c:pt>
                <c:pt idx="930">
                  <c:v>9.7066387931092867E-3</c:v>
                </c:pt>
                <c:pt idx="931">
                  <c:v>9.7018571976447004E-3</c:v>
                </c:pt>
                <c:pt idx="932">
                  <c:v>9.6970756021801142E-3</c:v>
                </c:pt>
                <c:pt idx="933">
                  <c:v>9.692294006715528E-3</c:v>
                </c:pt>
                <c:pt idx="934">
                  <c:v>9.6875124112509418E-3</c:v>
                </c:pt>
                <c:pt idx="935">
                  <c:v>9.6827308157863556E-3</c:v>
                </c:pt>
                <c:pt idx="936">
                  <c:v>9.6779492203217712E-3</c:v>
                </c:pt>
                <c:pt idx="937">
                  <c:v>9.673167624857185E-3</c:v>
                </c:pt>
                <c:pt idx="938">
                  <c:v>9.6683860293926005E-3</c:v>
                </c:pt>
                <c:pt idx="939">
                  <c:v>9.6636044339280143E-3</c:v>
                </c:pt>
                <c:pt idx="940">
                  <c:v>9.6588228384634298E-3</c:v>
                </c:pt>
                <c:pt idx="941">
                  <c:v>9.6540412429988419E-3</c:v>
                </c:pt>
                <c:pt idx="942">
                  <c:v>9.6492596475342574E-3</c:v>
                </c:pt>
                <c:pt idx="943">
                  <c:v>9.6444780520696695E-3</c:v>
                </c:pt>
                <c:pt idx="944">
                  <c:v>9.639696456605085E-3</c:v>
                </c:pt>
                <c:pt idx="945">
                  <c:v>9.6349148611404988E-3</c:v>
                </c:pt>
                <c:pt idx="946">
                  <c:v>9.6301332656759144E-3</c:v>
                </c:pt>
                <c:pt idx="947">
                  <c:v>9.6253516702113281E-3</c:v>
                </c:pt>
                <c:pt idx="948">
                  <c:v>9.6205700747467437E-3</c:v>
                </c:pt>
                <c:pt idx="949">
                  <c:v>9.6157884792821575E-3</c:v>
                </c:pt>
                <c:pt idx="950">
                  <c:v>9.6110068838175713E-3</c:v>
                </c:pt>
                <c:pt idx="951">
                  <c:v>9.6062252883529851E-3</c:v>
                </c:pt>
                <c:pt idx="952">
                  <c:v>9.6014436928884006E-3</c:v>
                </c:pt>
                <c:pt idx="953">
                  <c:v>9.5966620974238127E-3</c:v>
                </c:pt>
                <c:pt idx="954">
                  <c:v>9.5918805019592282E-3</c:v>
                </c:pt>
                <c:pt idx="955">
                  <c:v>9.587098906494642E-3</c:v>
                </c:pt>
                <c:pt idx="956">
                  <c:v>9.5823173110300575E-3</c:v>
                </c:pt>
                <c:pt idx="957">
                  <c:v>9.5775357155654713E-3</c:v>
                </c:pt>
                <c:pt idx="958">
                  <c:v>9.5727541201008869E-3</c:v>
                </c:pt>
                <c:pt idx="959">
                  <c:v>9.5679725246363007E-3</c:v>
                </c:pt>
                <c:pt idx="960">
                  <c:v>9.5631909291717145E-3</c:v>
                </c:pt>
                <c:pt idx="961">
                  <c:v>9.5584093337071283E-3</c:v>
                </c:pt>
                <c:pt idx="962">
                  <c:v>9.5536277382425421E-3</c:v>
                </c:pt>
                <c:pt idx="963">
                  <c:v>9.5488461427779558E-3</c:v>
                </c:pt>
                <c:pt idx="964">
                  <c:v>9.5440645473133714E-3</c:v>
                </c:pt>
                <c:pt idx="965">
                  <c:v>9.5392829518487852E-3</c:v>
                </c:pt>
                <c:pt idx="966">
                  <c:v>9.5345013563842007E-3</c:v>
                </c:pt>
                <c:pt idx="967">
                  <c:v>9.5297197609196145E-3</c:v>
                </c:pt>
                <c:pt idx="968">
                  <c:v>9.52493816545503E-3</c:v>
                </c:pt>
                <c:pt idx="969">
                  <c:v>9.5201565699904421E-3</c:v>
                </c:pt>
                <c:pt idx="970">
                  <c:v>9.5153749745258576E-3</c:v>
                </c:pt>
                <c:pt idx="971">
                  <c:v>9.5105933790612697E-3</c:v>
                </c:pt>
                <c:pt idx="972">
                  <c:v>9.5058117835966852E-3</c:v>
                </c:pt>
                <c:pt idx="973">
                  <c:v>9.501030188132099E-3</c:v>
                </c:pt>
                <c:pt idx="974">
                  <c:v>9.4962485926675146E-3</c:v>
                </c:pt>
                <c:pt idx="975">
                  <c:v>9.4914669972029284E-3</c:v>
                </c:pt>
                <c:pt idx="976">
                  <c:v>9.4866854017383439E-3</c:v>
                </c:pt>
                <c:pt idx="977">
                  <c:v>9.4819038062737577E-3</c:v>
                </c:pt>
                <c:pt idx="978">
                  <c:v>9.4771222108091715E-3</c:v>
                </c:pt>
                <c:pt idx="979">
                  <c:v>9.4723406153445853E-3</c:v>
                </c:pt>
                <c:pt idx="980">
                  <c:v>9.4675590198799991E-3</c:v>
                </c:pt>
                <c:pt idx="981">
                  <c:v>9.4627774244154129E-3</c:v>
                </c:pt>
                <c:pt idx="982">
                  <c:v>9.4579958289508284E-3</c:v>
                </c:pt>
                <c:pt idx="983">
                  <c:v>9.4532142334862422E-3</c:v>
                </c:pt>
                <c:pt idx="984">
                  <c:v>9.4484326380216577E-3</c:v>
                </c:pt>
                <c:pt idx="985">
                  <c:v>9.4436510425570715E-3</c:v>
                </c:pt>
                <c:pt idx="986">
                  <c:v>9.4388694470924871E-3</c:v>
                </c:pt>
                <c:pt idx="987">
                  <c:v>9.4340878516278991E-3</c:v>
                </c:pt>
                <c:pt idx="988">
                  <c:v>9.4293062561633147E-3</c:v>
                </c:pt>
                <c:pt idx="989">
                  <c:v>9.4245246606987285E-3</c:v>
                </c:pt>
                <c:pt idx="990">
                  <c:v>9.4197430652341423E-3</c:v>
                </c:pt>
                <c:pt idx="991">
                  <c:v>9.4149614697695561E-3</c:v>
                </c:pt>
                <c:pt idx="992">
                  <c:v>9.4101798743049716E-3</c:v>
                </c:pt>
                <c:pt idx="993">
                  <c:v>9.4053982788403854E-3</c:v>
                </c:pt>
                <c:pt idx="994">
                  <c:v>9.4006166833758009E-3</c:v>
                </c:pt>
                <c:pt idx="995">
                  <c:v>9.3958350879112147E-3</c:v>
                </c:pt>
                <c:pt idx="996">
                  <c:v>9.3910534924466285E-3</c:v>
                </c:pt>
                <c:pt idx="997">
                  <c:v>9.3862718969820423E-3</c:v>
                </c:pt>
                <c:pt idx="998">
                  <c:v>9.3814903015174578E-3</c:v>
                </c:pt>
                <c:pt idx="999">
                  <c:v>9.3767087060528699E-3</c:v>
                </c:pt>
                <c:pt idx="1000">
                  <c:v>9.3719271105882854E-3</c:v>
                </c:pt>
                <c:pt idx="1001">
                  <c:v>9.3671455151236992E-3</c:v>
                </c:pt>
                <c:pt idx="1002">
                  <c:v>9.3623639196591148E-3</c:v>
                </c:pt>
                <c:pt idx="1003">
                  <c:v>9.3575823241945286E-3</c:v>
                </c:pt>
                <c:pt idx="1004">
                  <c:v>9.3528007287299424E-3</c:v>
                </c:pt>
                <c:pt idx="1005">
                  <c:v>9.3480191332653579E-3</c:v>
                </c:pt>
                <c:pt idx="1006">
                  <c:v>9.3432375378007717E-3</c:v>
                </c:pt>
                <c:pt idx="1007">
                  <c:v>9.3384559423361855E-3</c:v>
                </c:pt>
                <c:pt idx="1008">
                  <c:v>9.3336743468715993E-3</c:v>
                </c:pt>
                <c:pt idx="1009">
                  <c:v>9.3288927514070131E-3</c:v>
                </c:pt>
                <c:pt idx="1010">
                  <c:v>9.3241111559424286E-3</c:v>
                </c:pt>
                <c:pt idx="1011">
                  <c:v>9.3193295604778424E-3</c:v>
                </c:pt>
                <c:pt idx="1012">
                  <c:v>9.3145479650132562E-3</c:v>
                </c:pt>
                <c:pt idx="1013">
                  <c:v>9.3097663695486717E-3</c:v>
                </c:pt>
                <c:pt idx="1014">
                  <c:v>9.3049847740840855E-3</c:v>
                </c:pt>
                <c:pt idx="1015">
                  <c:v>9.3002031786194993E-3</c:v>
                </c:pt>
                <c:pt idx="1016">
                  <c:v>9.2954215831549131E-3</c:v>
                </c:pt>
                <c:pt idx="1017">
                  <c:v>9.2906399876903269E-3</c:v>
                </c:pt>
                <c:pt idx="1018">
                  <c:v>9.2858583922257407E-3</c:v>
                </c:pt>
                <c:pt idx="1019">
                  <c:v>9.2810767967611563E-3</c:v>
                </c:pt>
                <c:pt idx="1020">
                  <c:v>9.2762952012965701E-3</c:v>
                </c:pt>
                <c:pt idx="1021">
                  <c:v>9.2715136058319856E-3</c:v>
                </c:pt>
                <c:pt idx="1022">
                  <c:v>9.2667320103673994E-3</c:v>
                </c:pt>
                <c:pt idx="1023">
                  <c:v>9.2619504149028149E-3</c:v>
                </c:pt>
                <c:pt idx="1024">
                  <c:v>9.257168819438227E-3</c:v>
                </c:pt>
                <c:pt idx="1025">
                  <c:v>9.2523872239736425E-3</c:v>
                </c:pt>
                <c:pt idx="1026">
                  <c:v>9.2476056285090563E-3</c:v>
                </c:pt>
                <c:pt idx="1027">
                  <c:v>9.2428240330444701E-3</c:v>
                </c:pt>
                <c:pt idx="1028">
                  <c:v>9.2380424375798839E-3</c:v>
                </c:pt>
                <c:pt idx="1029">
                  <c:v>9.2332608421152994E-3</c:v>
                </c:pt>
                <c:pt idx="1030">
                  <c:v>9.2284792466507132E-3</c:v>
                </c:pt>
                <c:pt idx="1031">
                  <c:v>9.2236976511861288E-3</c:v>
                </c:pt>
                <c:pt idx="1032">
                  <c:v>9.2189160557215426E-3</c:v>
                </c:pt>
                <c:pt idx="1033">
                  <c:v>9.2141344602569581E-3</c:v>
                </c:pt>
                <c:pt idx="1034">
                  <c:v>9.2093528647923702E-3</c:v>
                </c:pt>
                <c:pt idx="1035">
                  <c:v>9.2045712693277857E-3</c:v>
                </c:pt>
                <c:pt idx="1036">
                  <c:v>9.1997896738631978E-3</c:v>
                </c:pt>
                <c:pt idx="1037">
                  <c:v>9.1950080783986133E-3</c:v>
                </c:pt>
                <c:pt idx="1038">
                  <c:v>9.1902264829340271E-3</c:v>
                </c:pt>
                <c:pt idx="1039">
                  <c:v>9.1854448874694426E-3</c:v>
                </c:pt>
                <c:pt idx="1040">
                  <c:v>9.1806632920048564E-3</c:v>
                </c:pt>
                <c:pt idx="1041">
                  <c:v>9.175881696540272E-3</c:v>
                </c:pt>
                <c:pt idx="1042">
                  <c:v>9.1711001010756858E-3</c:v>
                </c:pt>
                <c:pt idx="1043">
                  <c:v>9.1663185056110996E-3</c:v>
                </c:pt>
                <c:pt idx="1044">
                  <c:v>9.1615369101465133E-3</c:v>
                </c:pt>
                <c:pt idx="1045">
                  <c:v>9.1567553146819271E-3</c:v>
                </c:pt>
                <c:pt idx="1046">
                  <c:v>9.1519737192173409E-3</c:v>
                </c:pt>
                <c:pt idx="1047">
                  <c:v>9.1471921237527565E-3</c:v>
                </c:pt>
                <c:pt idx="1048">
                  <c:v>9.1424105282881703E-3</c:v>
                </c:pt>
                <c:pt idx="1049">
                  <c:v>9.1376289328235858E-3</c:v>
                </c:pt>
                <c:pt idx="1050">
                  <c:v>9.1328473373589996E-3</c:v>
                </c:pt>
                <c:pt idx="1051">
                  <c:v>9.1280657418944151E-3</c:v>
                </c:pt>
                <c:pt idx="1052">
                  <c:v>9.1232841464298272E-3</c:v>
                </c:pt>
                <c:pt idx="1053">
                  <c:v>9.1185025509652427E-3</c:v>
                </c:pt>
                <c:pt idx="1054">
                  <c:v>9.1137209555006548E-3</c:v>
                </c:pt>
                <c:pt idx="1055">
                  <c:v>9.1089393600360703E-3</c:v>
                </c:pt>
                <c:pt idx="1056">
                  <c:v>9.1041577645714841E-3</c:v>
                </c:pt>
                <c:pt idx="1057">
                  <c:v>9.0993761691068997E-3</c:v>
                </c:pt>
                <c:pt idx="1058">
                  <c:v>9.0945945736423135E-3</c:v>
                </c:pt>
                <c:pt idx="1059">
                  <c:v>9.089812978177729E-3</c:v>
                </c:pt>
                <c:pt idx="1060">
                  <c:v>9.0850313827131428E-3</c:v>
                </c:pt>
                <c:pt idx="1061">
                  <c:v>9.0802497872485566E-3</c:v>
                </c:pt>
                <c:pt idx="1062">
                  <c:v>9.0754681917839704E-3</c:v>
                </c:pt>
                <c:pt idx="1063">
                  <c:v>9.0706865963193859E-3</c:v>
                </c:pt>
                <c:pt idx="1064">
                  <c:v>9.065905000854798E-3</c:v>
                </c:pt>
                <c:pt idx="1065">
                  <c:v>9.0611234053902135E-3</c:v>
                </c:pt>
                <c:pt idx="1066">
                  <c:v>9.0563418099256273E-3</c:v>
                </c:pt>
                <c:pt idx="1067">
                  <c:v>9.0515602144610428E-3</c:v>
                </c:pt>
                <c:pt idx="1068">
                  <c:v>9.0467786189964566E-3</c:v>
                </c:pt>
                <c:pt idx="1069">
                  <c:v>9.0419970235318722E-3</c:v>
                </c:pt>
                <c:pt idx="1070">
                  <c:v>9.037215428067286E-3</c:v>
                </c:pt>
                <c:pt idx="1071">
                  <c:v>9.0324338326026998E-3</c:v>
                </c:pt>
                <c:pt idx="1072">
                  <c:v>9.0276522371381136E-3</c:v>
                </c:pt>
                <c:pt idx="1073">
                  <c:v>9.0228706416735274E-3</c:v>
                </c:pt>
                <c:pt idx="1074">
                  <c:v>9.0180890462089412E-3</c:v>
                </c:pt>
                <c:pt idx="1075">
                  <c:v>9.0133074507443567E-3</c:v>
                </c:pt>
                <c:pt idx="1076">
                  <c:v>9.0085258552797705E-3</c:v>
                </c:pt>
                <c:pt idx="1077">
                  <c:v>9.003744259815186E-3</c:v>
                </c:pt>
                <c:pt idx="1078">
                  <c:v>8.9989626643505998E-3</c:v>
                </c:pt>
                <c:pt idx="1079">
                  <c:v>8.9941810688860153E-3</c:v>
                </c:pt>
                <c:pt idx="1080">
                  <c:v>8.9893994734214274E-3</c:v>
                </c:pt>
                <c:pt idx="1081">
                  <c:v>8.9846178779568429E-3</c:v>
                </c:pt>
                <c:pt idx="1082">
                  <c:v>8.979836282492255E-3</c:v>
                </c:pt>
                <c:pt idx="1083">
                  <c:v>8.9750546870276705E-3</c:v>
                </c:pt>
                <c:pt idx="1084">
                  <c:v>8.9702730915630843E-3</c:v>
                </c:pt>
                <c:pt idx="1085">
                  <c:v>8.9654914960984999E-3</c:v>
                </c:pt>
                <c:pt idx="1086">
                  <c:v>8.9607099006339137E-3</c:v>
                </c:pt>
                <c:pt idx="1087">
                  <c:v>8.9559283051693292E-3</c:v>
                </c:pt>
                <c:pt idx="1088">
                  <c:v>8.951146709704743E-3</c:v>
                </c:pt>
                <c:pt idx="1089">
                  <c:v>8.9463651142401568E-3</c:v>
                </c:pt>
                <c:pt idx="1090">
                  <c:v>8.9415835187755706E-3</c:v>
                </c:pt>
                <c:pt idx="1091">
                  <c:v>8.9368019233109861E-3</c:v>
                </c:pt>
                <c:pt idx="1092">
                  <c:v>8.9320203278463982E-3</c:v>
                </c:pt>
                <c:pt idx="1093">
                  <c:v>8.9272387323818137E-3</c:v>
                </c:pt>
                <c:pt idx="1094">
                  <c:v>8.9224571369172275E-3</c:v>
                </c:pt>
                <c:pt idx="1095">
                  <c:v>8.917675541452643E-3</c:v>
                </c:pt>
                <c:pt idx="1096">
                  <c:v>8.9128939459880568E-3</c:v>
                </c:pt>
                <c:pt idx="1097">
                  <c:v>8.9081123505234724E-3</c:v>
                </c:pt>
                <c:pt idx="1098">
                  <c:v>8.9033307550588844E-3</c:v>
                </c:pt>
                <c:pt idx="1099">
                  <c:v>8.8985491595943E-3</c:v>
                </c:pt>
                <c:pt idx="1100">
                  <c:v>8.8937675641297138E-3</c:v>
                </c:pt>
                <c:pt idx="1101">
                  <c:v>8.8889859686651276E-3</c:v>
                </c:pt>
                <c:pt idx="1102">
                  <c:v>8.8842043732005414E-3</c:v>
                </c:pt>
                <c:pt idx="1103">
                  <c:v>8.8794227777359569E-3</c:v>
                </c:pt>
                <c:pt idx="1104">
                  <c:v>8.8746411822713707E-3</c:v>
                </c:pt>
                <c:pt idx="1105">
                  <c:v>8.8698595868067862E-3</c:v>
                </c:pt>
                <c:pt idx="1106">
                  <c:v>8.8650779913422E-3</c:v>
                </c:pt>
                <c:pt idx="1107">
                  <c:v>8.8602963958776156E-3</c:v>
                </c:pt>
                <c:pt idx="1108">
                  <c:v>8.8555148004130276E-3</c:v>
                </c:pt>
                <c:pt idx="1109">
                  <c:v>8.8507332049484432E-3</c:v>
                </c:pt>
                <c:pt idx="1110">
                  <c:v>8.8459516094838552E-3</c:v>
                </c:pt>
                <c:pt idx="1111">
                  <c:v>8.8411700140192707E-3</c:v>
                </c:pt>
                <c:pt idx="1112">
                  <c:v>8.8363884185546845E-3</c:v>
                </c:pt>
                <c:pt idx="1113">
                  <c:v>8.8316068230901001E-3</c:v>
                </c:pt>
                <c:pt idx="1114">
                  <c:v>8.8268252276255139E-3</c:v>
                </c:pt>
                <c:pt idx="1115">
                  <c:v>8.8220436321609294E-3</c:v>
                </c:pt>
                <c:pt idx="1116">
                  <c:v>8.8172620366963432E-3</c:v>
                </c:pt>
                <c:pt idx="1117">
                  <c:v>8.812480441231757E-3</c:v>
                </c:pt>
                <c:pt idx="1118">
                  <c:v>8.8076988457671708E-3</c:v>
                </c:pt>
                <c:pt idx="1119">
                  <c:v>8.8029172503025846E-3</c:v>
                </c:pt>
                <c:pt idx="1120">
                  <c:v>8.7981356548379984E-3</c:v>
                </c:pt>
                <c:pt idx="1121">
                  <c:v>8.7933540593734139E-3</c:v>
                </c:pt>
                <c:pt idx="1122">
                  <c:v>8.7885724639088277E-3</c:v>
                </c:pt>
                <c:pt idx="1123">
                  <c:v>8.7837908684442433E-3</c:v>
                </c:pt>
                <c:pt idx="1124">
                  <c:v>8.7790092729796571E-3</c:v>
                </c:pt>
                <c:pt idx="1125">
                  <c:v>8.7742276775150709E-3</c:v>
                </c:pt>
                <c:pt idx="1126">
                  <c:v>8.7694460820504846E-3</c:v>
                </c:pt>
                <c:pt idx="1127">
                  <c:v>8.7646644865859002E-3</c:v>
                </c:pt>
                <c:pt idx="1128">
                  <c:v>8.759882891121314E-3</c:v>
                </c:pt>
                <c:pt idx="1129">
                  <c:v>8.7551012956567278E-3</c:v>
                </c:pt>
                <c:pt idx="1130">
                  <c:v>8.7503197001921416E-3</c:v>
                </c:pt>
                <c:pt idx="1131">
                  <c:v>8.7455381047275571E-3</c:v>
                </c:pt>
                <c:pt idx="1132">
                  <c:v>8.7407565092629709E-3</c:v>
                </c:pt>
                <c:pt idx="1133">
                  <c:v>8.7359749137983847E-3</c:v>
                </c:pt>
                <c:pt idx="1134">
                  <c:v>8.7311933183338002E-3</c:v>
                </c:pt>
                <c:pt idx="1135">
                  <c:v>8.726411722869214E-3</c:v>
                </c:pt>
                <c:pt idx="1136">
                  <c:v>8.7216301274046278E-3</c:v>
                </c:pt>
                <c:pt idx="1137">
                  <c:v>8.7168485319400416E-3</c:v>
                </c:pt>
                <c:pt idx="1138">
                  <c:v>8.7120669364754554E-3</c:v>
                </c:pt>
                <c:pt idx="1139">
                  <c:v>8.707285341010871E-3</c:v>
                </c:pt>
                <c:pt idx="1140">
                  <c:v>8.7025037455462848E-3</c:v>
                </c:pt>
                <c:pt idx="1141">
                  <c:v>8.6977221500816985E-3</c:v>
                </c:pt>
                <c:pt idx="1142">
                  <c:v>8.6929405546171141E-3</c:v>
                </c:pt>
                <c:pt idx="1143">
                  <c:v>8.6881589591525279E-3</c:v>
                </c:pt>
                <c:pt idx="1144">
                  <c:v>8.6833773636879434E-3</c:v>
                </c:pt>
                <c:pt idx="1145">
                  <c:v>8.6785957682233555E-3</c:v>
                </c:pt>
                <c:pt idx="1146">
                  <c:v>8.673814172758771E-3</c:v>
                </c:pt>
                <c:pt idx="1147">
                  <c:v>8.6690325772941848E-3</c:v>
                </c:pt>
                <c:pt idx="1148">
                  <c:v>8.6642509818295986E-3</c:v>
                </c:pt>
                <c:pt idx="1149">
                  <c:v>8.6594693863650124E-3</c:v>
                </c:pt>
                <c:pt idx="1150">
                  <c:v>8.6546877909004279E-3</c:v>
                </c:pt>
                <c:pt idx="1151">
                  <c:v>8.6499061954358417E-3</c:v>
                </c:pt>
                <c:pt idx="1152">
                  <c:v>8.6451245999712573E-3</c:v>
                </c:pt>
                <c:pt idx="1153">
                  <c:v>8.6403430045066711E-3</c:v>
                </c:pt>
                <c:pt idx="1154">
                  <c:v>8.6355614090420849E-3</c:v>
                </c:pt>
                <c:pt idx="1155">
                  <c:v>8.6307798135774987E-3</c:v>
                </c:pt>
                <c:pt idx="1156">
                  <c:v>8.6259982181129125E-3</c:v>
                </c:pt>
                <c:pt idx="1157">
                  <c:v>8.6212166226483262E-3</c:v>
                </c:pt>
                <c:pt idx="1158">
                  <c:v>8.6164350271837418E-3</c:v>
                </c:pt>
                <c:pt idx="1159">
                  <c:v>8.6116534317191556E-3</c:v>
                </c:pt>
                <c:pt idx="1160">
                  <c:v>8.6068718362545711E-3</c:v>
                </c:pt>
                <c:pt idx="1161">
                  <c:v>8.6020902407899849E-3</c:v>
                </c:pt>
                <c:pt idx="1162">
                  <c:v>8.5973086453254004E-3</c:v>
                </c:pt>
                <c:pt idx="1163">
                  <c:v>8.5925270498608125E-3</c:v>
                </c:pt>
                <c:pt idx="1164">
                  <c:v>8.587745454396228E-3</c:v>
                </c:pt>
                <c:pt idx="1165">
                  <c:v>8.5829638589316418E-3</c:v>
                </c:pt>
                <c:pt idx="1166">
                  <c:v>8.5781822634670556E-3</c:v>
                </c:pt>
                <c:pt idx="1167">
                  <c:v>8.5734006680024694E-3</c:v>
                </c:pt>
                <c:pt idx="1168">
                  <c:v>8.568619072537885E-3</c:v>
                </c:pt>
                <c:pt idx="1169">
                  <c:v>8.5638374770732988E-3</c:v>
                </c:pt>
                <c:pt idx="1170">
                  <c:v>8.5590558816087143E-3</c:v>
                </c:pt>
                <c:pt idx="1171">
                  <c:v>8.5542742861441281E-3</c:v>
                </c:pt>
                <c:pt idx="1172">
                  <c:v>8.5494926906795436E-3</c:v>
                </c:pt>
                <c:pt idx="1173">
                  <c:v>8.5447110952149557E-3</c:v>
                </c:pt>
                <c:pt idx="1174">
                  <c:v>8.5399294997503712E-3</c:v>
                </c:pt>
                <c:pt idx="1175">
                  <c:v>8.5351479042857833E-3</c:v>
                </c:pt>
                <c:pt idx="1176">
                  <c:v>8.5303663088211988E-3</c:v>
                </c:pt>
                <c:pt idx="1177">
                  <c:v>8.5255847133566126E-3</c:v>
                </c:pt>
                <c:pt idx="1178">
                  <c:v>8.5208031178920281E-3</c:v>
                </c:pt>
                <c:pt idx="1179">
                  <c:v>8.5160215224274419E-3</c:v>
                </c:pt>
                <c:pt idx="1180">
                  <c:v>8.5112399269628575E-3</c:v>
                </c:pt>
                <c:pt idx="1181">
                  <c:v>8.5064583314982713E-3</c:v>
                </c:pt>
                <c:pt idx="1182">
                  <c:v>8.5016767360336851E-3</c:v>
                </c:pt>
                <c:pt idx="1183">
                  <c:v>8.4968951405690989E-3</c:v>
                </c:pt>
                <c:pt idx="1184">
                  <c:v>8.4921135451045127E-3</c:v>
                </c:pt>
                <c:pt idx="1185">
                  <c:v>8.4873319496399265E-3</c:v>
                </c:pt>
                <c:pt idx="1186">
                  <c:v>8.482550354175342E-3</c:v>
                </c:pt>
                <c:pt idx="1187">
                  <c:v>8.4777687587107558E-3</c:v>
                </c:pt>
                <c:pt idx="1188">
                  <c:v>8.4729871632461713E-3</c:v>
                </c:pt>
                <c:pt idx="1189">
                  <c:v>8.4682055677815851E-3</c:v>
                </c:pt>
                <c:pt idx="1190">
                  <c:v>8.4634239723170007E-3</c:v>
                </c:pt>
                <c:pt idx="1191">
                  <c:v>8.4586423768524127E-3</c:v>
                </c:pt>
                <c:pt idx="1192">
                  <c:v>8.4538607813878282E-3</c:v>
                </c:pt>
                <c:pt idx="1193">
                  <c:v>8.4490791859232403E-3</c:v>
                </c:pt>
                <c:pt idx="1194">
                  <c:v>8.4442975904586558E-3</c:v>
                </c:pt>
                <c:pt idx="1195">
                  <c:v>8.4395159949940696E-3</c:v>
                </c:pt>
                <c:pt idx="1196">
                  <c:v>8.4347343995294852E-3</c:v>
                </c:pt>
                <c:pt idx="1197">
                  <c:v>8.429952804064899E-3</c:v>
                </c:pt>
                <c:pt idx="1198">
                  <c:v>8.4251712086003145E-3</c:v>
                </c:pt>
                <c:pt idx="1199">
                  <c:v>8.4203896131357283E-3</c:v>
                </c:pt>
                <c:pt idx="1200">
                  <c:v>8.4156080176711421E-3</c:v>
                </c:pt>
                <c:pt idx="1201">
                  <c:v>8.4108264222065559E-3</c:v>
                </c:pt>
                <c:pt idx="1202">
                  <c:v>8.4060448267419714E-3</c:v>
                </c:pt>
                <c:pt idx="1203">
                  <c:v>8.4012632312773835E-3</c:v>
                </c:pt>
                <c:pt idx="1204">
                  <c:v>8.396481635812799E-3</c:v>
                </c:pt>
                <c:pt idx="1205">
                  <c:v>8.3917000403482128E-3</c:v>
                </c:pt>
                <c:pt idx="1206">
                  <c:v>8.3869184448836284E-3</c:v>
                </c:pt>
                <c:pt idx="1207">
                  <c:v>8.3821368494190421E-3</c:v>
                </c:pt>
                <c:pt idx="1208">
                  <c:v>8.3773552539544577E-3</c:v>
                </c:pt>
                <c:pt idx="1209">
                  <c:v>8.3725736584898715E-3</c:v>
                </c:pt>
                <c:pt idx="1210">
                  <c:v>8.3677920630252853E-3</c:v>
                </c:pt>
                <c:pt idx="1211">
                  <c:v>8.3630104675606991E-3</c:v>
                </c:pt>
                <c:pt idx="1212">
                  <c:v>8.3582288720961129E-3</c:v>
                </c:pt>
                <c:pt idx="1213">
                  <c:v>8.3534472766315267E-3</c:v>
                </c:pt>
                <c:pt idx="1214">
                  <c:v>8.3486656811669422E-3</c:v>
                </c:pt>
                <c:pt idx="1215">
                  <c:v>8.343884085702356E-3</c:v>
                </c:pt>
                <c:pt idx="1216">
                  <c:v>8.3391024902377715E-3</c:v>
                </c:pt>
                <c:pt idx="1217">
                  <c:v>8.3343208947731853E-3</c:v>
                </c:pt>
                <c:pt idx="1218">
                  <c:v>8.3295392993086009E-3</c:v>
                </c:pt>
                <c:pt idx="1219">
                  <c:v>8.3247577038440129E-3</c:v>
                </c:pt>
                <c:pt idx="1220">
                  <c:v>8.3199761083794285E-3</c:v>
                </c:pt>
                <c:pt idx="1221">
                  <c:v>8.3151945129148405E-3</c:v>
                </c:pt>
                <c:pt idx="1222">
                  <c:v>8.3104129174502561E-3</c:v>
                </c:pt>
                <c:pt idx="1223">
                  <c:v>8.3056313219856698E-3</c:v>
                </c:pt>
                <c:pt idx="1224">
                  <c:v>8.3008497265210854E-3</c:v>
                </c:pt>
                <c:pt idx="1225">
                  <c:v>8.2960681310564992E-3</c:v>
                </c:pt>
                <c:pt idx="1226">
                  <c:v>8.2912865355919147E-3</c:v>
                </c:pt>
                <c:pt idx="1227">
                  <c:v>8.2865049401273285E-3</c:v>
                </c:pt>
                <c:pt idx="1228">
                  <c:v>8.2817233446627423E-3</c:v>
                </c:pt>
                <c:pt idx="1229">
                  <c:v>8.2769417491981561E-3</c:v>
                </c:pt>
                <c:pt idx="1230">
                  <c:v>8.2721601537335699E-3</c:v>
                </c:pt>
                <c:pt idx="1231">
                  <c:v>8.2673785582689837E-3</c:v>
                </c:pt>
                <c:pt idx="1232">
                  <c:v>8.2625969628043992E-3</c:v>
                </c:pt>
                <c:pt idx="1233">
                  <c:v>8.257815367339813E-3</c:v>
                </c:pt>
                <c:pt idx="1234">
                  <c:v>8.2530337718752286E-3</c:v>
                </c:pt>
                <c:pt idx="1235">
                  <c:v>8.2482521764106424E-3</c:v>
                </c:pt>
                <c:pt idx="1236">
                  <c:v>8.2434705809460579E-3</c:v>
                </c:pt>
                <c:pt idx="1237">
                  <c:v>8.23868898548147E-3</c:v>
                </c:pt>
                <c:pt idx="1238">
                  <c:v>8.2339073900168855E-3</c:v>
                </c:pt>
                <c:pt idx="1239">
                  <c:v>8.2291257945522993E-3</c:v>
                </c:pt>
                <c:pt idx="1240">
                  <c:v>8.2243441990877131E-3</c:v>
                </c:pt>
                <c:pt idx="1241">
                  <c:v>8.2195626036231269E-3</c:v>
                </c:pt>
                <c:pt idx="1242">
                  <c:v>8.2147810081585424E-3</c:v>
                </c:pt>
                <c:pt idx="1243">
                  <c:v>8.2099994126939562E-3</c:v>
                </c:pt>
                <c:pt idx="1244">
                  <c:v>8.2052178172293717E-3</c:v>
                </c:pt>
                <c:pt idx="1245">
                  <c:v>8.2004362217647855E-3</c:v>
                </c:pt>
                <c:pt idx="1246">
                  <c:v>8.1956546263002011E-3</c:v>
                </c:pt>
                <c:pt idx="1247">
                  <c:v>8.1908730308356131E-3</c:v>
                </c:pt>
                <c:pt idx="1248">
                  <c:v>8.1860914353710287E-3</c:v>
                </c:pt>
                <c:pt idx="1249">
                  <c:v>8.1813098399064407E-3</c:v>
                </c:pt>
                <c:pt idx="1250">
                  <c:v>8.1765282444418563E-3</c:v>
                </c:pt>
                <c:pt idx="1251">
                  <c:v>8.1717466489772701E-3</c:v>
                </c:pt>
                <c:pt idx="1252">
                  <c:v>8.1669650535126856E-3</c:v>
                </c:pt>
                <c:pt idx="1253">
                  <c:v>8.1621834580480994E-3</c:v>
                </c:pt>
                <c:pt idx="1254">
                  <c:v>8.1574018625835149E-3</c:v>
                </c:pt>
                <c:pt idx="1255">
                  <c:v>8.1526202671189287E-3</c:v>
                </c:pt>
                <c:pt idx="1256">
                  <c:v>8.1478386716543425E-3</c:v>
                </c:pt>
                <c:pt idx="1257">
                  <c:v>8.1430570761897563E-3</c:v>
                </c:pt>
                <c:pt idx="1258">
                  <c:v>8.1382754807251701E-3</c:v>
                </c:pt>
                <c:pt idx="1259">
                  <c:v>8.1334938852605839E-3</c:v>
                </c:pt>
                <c:pt idx="1260">
                  <c:v>8.1287122897959994E-3</c:v>
                </c:pt>
                <c:pt idx="1261">
                  <c:v>8.1239306943314132E-3</c:v>
                </c:pt>
                <c:pt idx="1262">
                  <c:v>8.1191490988668288E-3</c:v>
                </c:pt>
                <c:pt idx="1263">
                  <c:v>8.1143675034022426E-3</c:v>
                </c:pt>
                <c:pt idx="1264">
                  <c:v>8.1095859079376564E-3</c:v>
                </c:pt>
                <c:pt idx="1265">
                  <c:v>8.1048043124730702E-3</c:v>
                </c:pt>
                <c:pt idx="1266">
                  <c:v>8.1000227170084857E-3</c:v>
                </c:pt>
                <c:pt idx="1267">
                  <c:v>8.0952411215438978E-3</c:v>
                </c:pt>
                <c:pt idx="1268">
                  <c:v>8.0904595260793133E-3</c:v>
                </c:pt>
                <c:pt idx="1269">
                  <c:v>8.0856779306147271E-3</c:v>
                </c:pt>
                <c:pt idx="1270">
                  <c:v>8.0808963351501426E-3</c:v>
                </c:pt>
                <c:pt idx="1271">
                  <c:v>8.0761147396855564E-3</c:v>
                </c:pt>
                <c:pt idx="1272">
                  <c:v>8.0713331442209702E-3</c:v>
                </c:pt>
                <c:pt idx="1273">
                  <c:v>8.0665515487563857E-3</c:v>
                </c:pt>
                <c:pt idx="1274">
                  <c:v>8.0617699532917995E-3</c:v>
                </c:pt>
                <c:pt idx="1275">
                  <c:v>8.0569883578272133E-3</c:v>
                </c:pt>
                <c:pt idx="1276">
                  <c:v>8.0522067623626271E-3</c:v>
                </c:pt>
                <c:pt idx="1277">
                  <c:v>8.0474251668980409E-3</c:v>
                </c:pt>
                <c:pt idx="1278">
                  <c:v>8.0426435714334565E-3</c:v>
                </c:pt>
                <c:pt idx="1279">
                  <c:v>8.0378619759688703E-3</c:v>
                </c:pt>
                <c:pt idx="1280">
                  <c:v>8.0330803805042841E-3</c:v>
                </c:pt>
                <c:pt idx="1281">
                  <c:v>8.0282987850396996E-3</c:v>
                </c:pt>
                <c:pt idx="1282">
                  <c:v>8.0235171895751134E-3</c:v>
                </c:pt>
                <c:pt idx="1283">
                  <c:v>8.0187355941105289E-3</c:v>
                </c:pt>
                <c:pt idx="1284">
                  <c:v>8.013953998645941E-3</c:v>
                </c:pt>
                <c:pt idx="1285">
                  <c:v>8.0091724031813565E-3</c:v>
                </c:pt>
                <c:pt idx="1286">
                  <c:v>8.0043908077167686E-3</c:v>
                </c:pt>
                <c:pt idx="1287">
                  <c:v>7.9996092122521841E-3</c:v>
                </c:pt>
                <c:pt idx="1288">
                  <c:v>7.9948276167875979E-3</c:v>
                </c:pt>
                <c:pt idx="1289">
                  <c:v>7.9900460213230134E-3</c:v>
                </c:pt>
                <c:pt idx="1290">
                  <c:v>7.9852644258584272E-3</c:v>
                </c:pt>
                <c:pt idx="1291">
                  <c:v>7.9804828303938428E-3</c:v>
                </c:pt>
                <c:pt idx="1292">
                  <c:v>7.9757012349292566E-3</c:v>
                </c:pt>
                <c:pt idx="1293">
                  <c:v>7.9709196394646704E-3</c:v>
                </c:pt>
                <c:pt idx="1294">
                  <c:v>7.9661380440000842E-3</c:v>
                </c:pt>
                <c:pt idx="1295">
                  <c:v>7.961356448535498E-3</c:v>
                </c:pt>
                <c:pt idx="1296">
                  <c:v>7.9565748530709118E-3</c:v>
                </c:pt>
                <c:pt idx="1297">
                  <c:v>7.9517932576063273E-3</c:v>
                </c:pt>
                <c:pt idx="1298">
                  <c:v>7.9470116621417411E-3</c:v>
                </c:pt>
                <c:pt idx="1299">
                  <c:v>7.9422300666771566E-3</c:v>
                </c:pt>
                <c:pt idx="1300">
                  <c:v>7.9374484712125704E-3</c:v>
                </c:pt>
                <c:pt idx="1301">
                  <c:v>7.932666875747986E-3</c:v>
                </c:pt>
                <c:pt idx="1302">
                  <c:v>7.927885280283398E-3</c:v>
                </c:pt>
                <c:pt idx="1303">
                  <c:v>7.9231036848188136E-3</c:v>
                </c:pt>
                <c:pt idx="1304">
                  <c:v>7.9183220893542256E-3</c:v>
                </c:pt>
                <c:pt idx="1305">
                  <c:v>7.9135404938896411E-3</c:v>
                </c:pt>
                <c:pt idx="1306">
                  <c:v>7.9087588984250549E-3</c:v>
                </c:pt>
                <c:pt idx="1307">
                  <c:v>7.9039773029604705E-3</c:v>
                </c:pt>
                <c:pt idx="1308">
                  <c:v>7.8991957074958843E-3</c:v>
                </c:pt>
                <c:pt idx="1309">
                  <c:v>7.8944141120312998E-3</c:v>
                </c:pt>
                <c:pt idx="1310">
                  <c:v>7.8896325165667136E-3</c:v>
                </c:pt>
                <c:pt idx="1311">
                  <c:v>7.8848509211021274E-3</c:v>
                </c:pt>
                <c:pt idx="1312">
                  <c:v>7.8800693256375412E-3</c:v>
                </c:pt>
                <c:pt idx="1313">
                  <c:v>7.8752877301729567E-3</c:v>
                </c:pt>
                <c:pt idx="1314">
                  <c:v>7.8705061347083688E-3</c:v>
                </c:pt>
                <c:pt idx="1315">
                  <c:v>7.8657245392437843E-3</c:v>
                </c:pt>
                <c:pt idx="1316">
                  <c:v>7.8609429437791981E-3</c:v>
                </c:pt>
                <c:pt idx="1317">
                  <c:v>7.8561613483146137E-3</c:v>
                </c:pt>
                <c:pt idx="1318">
                  <c:v>7.8513797528500275E-3</c:v>
                </c:pt>
                <c:pt idx="1319">
                  <c:v>7.846598157385443E-3</c:v>
                </c:pt>
                <c:pt idx="1320">
                  <c:v>7.8418165619208568E-3</c:v>
                </c:pt>
                <c:pt idx="1321">
                  <c:v>7.8370349664562706E-3</c:v>
                </c:pt>
                <c:pt idx="1322">
                  <c:v>7.8322533709916844E-3</c:v>
                </c:pt>
                <c:pt idx="1323">
                  <c:v>7.8274717755270982E-3</c:v>
                </c:pt>
                <c:pt idx="1324">
                  <c:v>7.822690180062512E-3</c:v>
                </c:pt>
                <c:pt idx="1325">
                  <c:v>7.8179085845979275E-3</c:v>
                </c:pt>
                <c:pt idx="1326">
                  <c:v>7.8131269891333413E-3</c:v>
                </c:pt>
                <c:pt idx="1327">
                  <c:v>7.8083453936687568E-3</c:v>
                </c:pt>
                <c:pt idx="1328">
                  <c:v>7.8035637982041706E-3</c:v>
                </c:pt>
                <c:pt idx="1329">
                  <c:v>7.7987822027395853E-3</c:v>
                </c:pt>
                <c:pt idx="1330">
                  <c:v>7.7940006072749991E-3</c:v>
                </c:pt>
                <c:pt idx="1331">
                  <c:v>7.7892190118104138E-3</c:v>
                </c:pt>
                <c:pt idx="1332">
                  <c:v>7.7844374163458267E-3</c:v>
                </c:pt>
                <c:pt idx="1333">
                  <c:v>7.7796558208812414E-3</c:v>
                </c:pt>
                <c:pt idx="1334">
                  <c:v>7.774874225416656E-3</c:v>
                </c:pt>
                <c:pt idx="1335">
                  <c:v>7.7700926299520707E-3</c:v>
                </c:pt>
                <c:pt idx="1336">
                  <c:v>7.7653110344874845E-3</c:v>
                </c:pt>
                <c:pt idx="1337">
                  <c:v>7.7605294390228991E-3</c:v>
                </c:pt>
                <c:pt idx="1338">
                  <c:v>7.7557478435583138E-3</c:v>
                </c:pt>
                <c:pt idx="1339">
                  <c:v>7.7509662480937276E-3</c:v>
                </c:pt>
                <c:pt idx="1340">
                  <c:v>7.7461846526291414E-3</c:v>
                </c:pt>
                <c:pt idx="1341">
                  <c:v>7.7414030571645552E-3</c:v>
                </c:pt>
                <c:pt idx="1342">
                  <c:v>7.7366214616999699E-3</c:v>
                </c:pt>
                <c:pt idx="1343">
                  <c:v>7.7318398662353845E-3</c:v>
                </c:pt>
                <c:pt idx="1344">
                  <c:v>7.7270582707707983E-3</c:v>
                </c:pt>
                <c:pt idx="1345">
                  <c:v>7.722276675306213E-3</c:v>
                </c:pt>
                <c:pt idx="1346">
                  <c:v>7.7174950798416277E-3</c:v>
                </c:pt>
                <c:pt idx="1347">
                  <c:v>7.7127134843770423E-3</c:v>
                </c:pt>
                <c:pt idx="1348">
                  <c:v>7.7079318889124553E-3</c:v>
                </c:pt>
                <c:pt idx="1349">
                  <c:v>7.7031502934478699E-3</c:v>
                </c:pt>
                <c:pt idx="1350">
                  <c:v>7.6983686979832846E-3</c:v>
                </c:pt>
                <c:pt idx="1351">
                  <c:v>7.6935871025186984E-3</c:v>
                </c:pt>
                <c:pt idx="1352">
                  <c:v>7.6888055070541122E-3</c:v>
                </c:pt>
                <c:pt idx="1353">
                  <c:v>7.6840239115895268E-3</c:v>
                </c:pt>
                <c:pt idx="1354">
                  <c:v>7.6792423161249415E-3</c:v>
                </c:pt>
                <c:pt idx="1355">
                  <c:v>7.6744607206603562E-3</c:v>
                </c:pt>
                <c:pt idx="1356">
                  <c:v>7.6696791251957708E-3</c:v>
                </c:pt>
                <c:pt idx="1357">
                  <c:v>7.6648975297311855E-3</c:v>
                </c:pt>
                <c:pt idx="1358">
                  <c:v>7.6601159342665984E-3</c:v>
                </c:pt>
                <c:pt idx="1359">
                  <c:v>7.6553343388020131E-3</c:v>
                </c:pt>
                <c:pt idx="1360">
                  <c:v>7.650552743337426E-3</c:v>
                </c:pt>
                <c:pt idx="1361">
                  <c:v>7.6457711478728407E-3</c:v>
                </c:pt>
                <c:pt idx="1362">
                  <c:v>7.6409895524082554E-3</c:v>
                </c:pt>
                <c:pt idx="1363">
                  <c:v>7.63620795694367E-3</c:v>
                </c:pt>
                <c:pt idx="1364">
                  <c:v>7.6314263614790847E-3</c:v>
                </c:pt>
                <c:pt idx="1365">
                  <c:v>7.6266447660144994E-3</c:v>
                </c:pt>
                <c:pt idx="1366">
                  <c:v>7.621863170549914E-3</c:v>
                </c:pt>
                <c:pt idx="1367">
                  <c:v>7.617081575085327E-3</c:v>
                </c:pt>
                <c:pt idx="1368">
                  <c:v>7.6122999796207416E-3</c:v>
                </c:pt>
                <c:pt idx="1369">
                  <c:v>7.6075183841561545E-3</c:v>
                </c:pt>
                <c:pt idx="1370">
                  <c:v>7.6027367886915692E-3</c:v>
                </c:pt>
                <c:pt idx="1371">
                  <c:v>7.5979551932269839E-3</c:v>
                </c:pt>
                <c:pt idx="1372">
                  <c:v>7.5931735977623985E-3</c:v>
                </c:pt>
                <c:pt idx="1373">
                  <c:v>7.5883920022978132E-3</c:v>
                </c:pt>
                <c:pt idx="1374">
                  <c:v>7.5836104068332279E-3</c:v>
                </c:pt>
                <c:pt idx="1375">
                  <c:v>7.5788288113686425E-3</c:v>
                </c:pt>
                <c:pt idx="1376">
                  <c:v>7.5740472159040555E-3</c:v>
                </c:pt>
                <c:pt idx="1377">
                  <c:v>7.5692656204394701E-3</c:v>
                </c:pt>
                <c:pt idx="1378">
                  <c:v>7.5644840249748831E-3</c:v>
                </c:pt>
                <c:pt idx="1379">
                  <c:v>7.5597024295102977E-3</c:v>
                </c:pt>
                <c:pt idx="1380">
                  <c:v>7.5549208340457124E-3</c:v>
                </c:pt>
                <c:pt idx="1381">
                  <c:v>7.5501392385811271E-3</c:v>
                </c:pt>
                <c:pt idx="1382">
                  <c:v>7.5453576431165417E-3</c:v>
                </c:pt>
                <c:pt idx="1383">
                  <c:v>7.5405760476519564E-3</c:v>
                </c:pt>
                <c:pt idx="1384">
                  <c:v>7.5357944521873711E-3</c:v>
                </c:pt>
                <c:pt idx="1385">
                  <c:v>7.531012856722784E-3</c:v>
                </c:pt>
                <c:pt idx="1386">
                  <c:v>7.5262312612581986E-3</c:v>
                </c:pt>
                <c:pt idx="1387">
                  <c:v>7.5214496657936133E-3</c:v>
                </c:pt>
                <c:pt idx="1388">
                  <c:v>7.5166680703290262E-3</c:v>
                </c:pt>
                <c:pt idx="1389">
                  <c:v>7.5118864748644409E-3</c:v>
                </c:pt>
                <c:pt idx="1390">
                  <c:v>7.5071048793998556E-3</c:v>
                </c:pt>
                <c:pt idx="1391">
                  <c:v>7.5023232839352702E-3</c:v>
                </c:pt>
                <c:pt idx="1392">
                  <c:v>7.4975416884706849E-3</c:v>
                </c:pt>
                <c:pt idx="1393">
                  <c:v>7.4927600930060996E-3</c:v>
                </c:pt>
                <c:pt idx="1394">
                  <c:v>7.4879784975415142E-3</c:v>
                </c:pt>
                <c:pt idx="1395">
                  <c:v>7.4831969020769272E-3</c:v>
                </c:pt>
                <c:pt idx="1396">
                  <c:v>7.4784153066123418E-3</c:v>
                </c:pt>
                <c:pt idx="1397">
                  <c:v>7.4736337111477548E-3</c:v>
                </c:pt>
                <c:pt idx="1398">
                  <c:v>7.4688521156831694E-3</c:v>
                </c:pt>
                <c:pt idx="1399">
                  <c:v>7.4640705202185841E-3</c:v>
                </c:pt>
                <c:pt idx="1400">
                  <c:v>7.4592889247539988E-3</c:v>
                </c:pt>
                <c:pt idx="1401">
                  <c:v>7.4545073292894134E-3</c:v>
                </c:pt>
                <c:pt idx="1402">
                  <c:v>7.4497257338248281E-3</c:v>
                </c:pt>
                <c:pt idx="1403">
                  <c:v>7.4449441383602427E-3</c:v>
                </c:pt>
                <c:pt idx="1404">
                  <c:v>7.4401625428956557E-3</c:v>
                </c:pt>
                <c:pt idx="1405">
                  <c:v>7.4353809474310703E-3</c:v>
                </c:pt>
                <c:pt idx="1406">
                  <c:v>7.4305993519664833E-3</c:v>
                </c:pt>
                <c:pt idx="1407">
                  <c:v>7.4258177565018979E-3</c:v>
                </c:pt>
                <c:pt idx="1408">
                  <c:v>7.4210361610373126E-3</c:v>
                </c:pt>
                <c:pt idx="1409">
                  <c:v>7.4162545655727273E-3</c:v>
                </c:pt>
                <c:pt idx="1410">
                  <c:v>7.4114729701081419E-3</c:v>
                </c:pt>
                <c:pt idx="1411">
                  <c:v>7.4066913746435566E-3</c:v>
                </c:pt>
                <c:pt idx="1412">
                  <c:v>7.4019097791789713E-3</c:v>
                </c:pt>
                <c:pt idx="1413">
                  <c:v>7.3971281837143842E-3</c:v>
                </c:pt>
                <c:pt idx="1414">
                  <c:v>7.3923465882497989E-3</c:v>
                </c:pt>
                <c:pt idx="1415">
                  <c:v>7.3875649927852118E-3</c:v>
                </c:pt>
                <c:pt idx="1416">
                  <c:v>7.3827833973206265E-3</c:v>
                </c:pt>
                <c:pt idx="1417">
                  <c:v>7.3780018018560411E-3</c:v>
                </c:pt>
                <c:pt idx="1418">
                  <c:v>7.3732202063914558E-3</c:v>
                </c:pt>
                <c:pt idx="1419">
                  <c:v>7.3684386109268704E-3</c:v>
                </c:pt>
                <c:pt idx="1420">
                  <c:v>7.3636570154622851E-3</c:v>
                </c:pt>
                <c:pt idx="1421">
                  <c:v>7.3588754199976998E-3</c:v>
                </c:pt>
                <c:pt idx="1422">
                  <c:v>7.3540938245331127E-3</c:v>
                </c:pt>
                <c:pt idx="1423">
                  <c:v>7.3493122290685274E-3</c:v>
                </c:pt>
                <c:pt idx="1424">
                  <c:v>7.344530633603942E-3</c:v>
                </c:pt>
                <c:pt idx="1425">
                  <c:v>7.339749038139355E-3</c:v>
                </c:pt>
                <c:pt idx="1426">
                  <c:v>7.3349674426747696E-3</c:v>
                </c:pt>
                <c:pt idx="1427">
                  <c:v>7.3301858472101843E-3</c:v>
                </c:pt>
                <c:pt idx="1428">
                  <c:v>7.325404251745599E-3</c:v>
                </c:pt>
                <c:pt idx="1429">
                  <c:v>7.3206226562810136E-3</c:v>
                </c:pt>
                <c:pt idx="1430">
                  <c:v>7.3158410608164283E-3</c:v>
                </c:pt>
                <c:pt idx="1431">
                  <c:v>7.311059465351843E-3</c:v>
                </c:pt>
                <c:pt idx="1432">
                  <c:v>7.3062778698872559E-3</c:v>
                </c:pt>
                <c:pt idx="1433">
                  <c:v>7.3014962744226706E-3</c:v>
                </c:pt>
                <c:pt idx="1434">
                  <c:v>7.2967146789580835E-3</c:v>
                </c:pt>
                <c:pt idx="1435">
                  <c:v>7.2919330834934981E-3</c:v>
                </c:pt>
                <c:pt idx="1436">
                  <c:v>7.2871514880289128E-3</c:v>
                </c:pt>
                <c:pt idx="1437">
                  <c:v>7.2823698925643275E-3</c:v>
                </c:pt>
                <c:pt idx="1438">
                  <c:v>7.2775882970997421E-3</c:v>
                </c:pt>
                <c:pt idx="1439">
                  <c:v>7.2728067016351568E-3</c:v>
                </c:pt>
                <c:pt idx="1440">
                  <c:v>7.2680251061705715E-3</c:v>
                </c:pt>
                <c:pt idx="1441">
                  <c:v>7.2632435107059844E-3</c:v>
                </c:pt>
                <c:pt idx="1442">
                  <c:v>7.2584619152413991E-3</c:v>
                </c:pt>
                <c:pt idx="1443">
                  <c:v>7.253680319776812E-3</c:v>
                </c:pt>
                <c:pt idx="1444">
                  <c:v>7.2488987243122267E-3</c:v>
                </c:pt>
                <c:pt idx="1445">
                  <c:v>7.2441171288476413E-3</c:v>
                </c:pt>
                <c:pt idx="1446">
                  <c:v>7.239335533383056E-3</c:v>
                </c:pt>
                <c:pt idx="1447">
                  <c:v>7.2345539379184707E-3</c:v>
                </c:pt>
                <c:pt idx="1448">
                  <c:v>7.2297723424538853E-3</c:v>
                </c:pt>
                <c:pt idx="1449">
                  <c:v>7.2249907469893E-3</c:v>
                </c:pt>
                <c:pt idx="1450">
                  <c:v>7.2202091515247129E-3</c:v>
                </c:pt>
                <c:pt idx="1451">
                  <c:v>7.2154275560601276E-3</c:v>
                </c:pt>
                <c:pt idx="1452">
                  <c:v>7.2106459605955422E-3</c:v>
                </c:pt>
                <c:pt idx="1453">
                  <c:v>7.2058643651309552E-3</c:v>
                </c:pt>
                <c:pt idx="1454">
                  <c:v>7.2010827696663698E-3</c:v>
                </c:pt>
                <c:pt idx="1455">
                  <c:v>7.1963011742017845E-3</c:v>
                </c:pt>
                <c:pt idx="1456">
                  <c:v>7.1915195787371992E-3</c:v>
                </c:pt>
                <c:pt idx="1457">
                  <c:v>7.1867379832726138E-3</c:v>
                </c:pt>
                <c:pt idx="1458">
                  <c:v>7.1819563878080276E-3</c:v>
                </c:pt>
                <c:pt idx="1459">
                  <c:v>7.1771747923434414E-3</c:v>
                </c:pt>
                <c:pt idx="1460">
                  <c:v>7.1723931968788561E-3</c:v>
                </c:pt>
                <c:pt idx="1461">
                  <c:v>7.1676116014142708E-3</c:v>
                </c:pt>
                <c:pt idx="1462">
                  <c:v>7.1628300059496837E-3</c:v>
                </c:pt>
                <c:pt idx="1463">
                  <c:v>7.1580484104850984E-3</c:v>
                </c:pt>
                <c:pt idx="1464">
                  <c:v>7.153266815020513E-3</c:v>
                </c:pt>
                <c:pt idx="1465">
                  <c:v>7.1484852195559277E-3</c:v>
                </c:pt>
                <c:pt idx="1466">
                  <c:v>7.1437036240913415E-3</c:v>
                </c:pt>
                <c:pt idx="1467">
                  <c:v>7.1389220286267561E-3</c:v>
                </c:pt>
                <c:pt idx="1468">
                  <c:v>7.1341404331621708E-3</c:v>
                </c:pt>
                <c:pt idx="1469">
                  <c:v>7.1293588376975846E-3</c:v>
                </c:pt>
                <c:pt idx="1470">
                  <c:v>7.1245772422329984E-3</c:v>
                </c:pt>
                <c:pt idx="1471">
                  <c:v>7.1197956467684122E-3</c:v>
                </c:pt>
                <c:pt idx="1472">
                  <c:v>7.1150140513038269E-3</c:v>
                </c:pt>
                <c:pt idx="1473">
                  <c:v>7.1102324558392415E-3</c:v>
                </c:pt>
                <c:pt idx="1474">
                  <c:v>7.1054508603746553E-3</c:v>
                </c:pt>
                <c:pt idx="1475">
                  <c:v>7.10066926491007E-3</c:v>
                </c:pt>
                <c:pt idx="1476">
                  <c:v>7.0958876694454847E-3</c:v>
                </c:pt>
                <c:pt idx="1477">
                  <c:v>7.0911060739808993E-3</c:v>
                </c:pt>
                <c:pt idx="1478">
                  <c:v>7.0863244785163123E-3</c:v>
                </c:pt>
                <c:pt idx="1479">
                  <c:v>7.0815428830517269E-3</c:v>
                </c:pt>
                <c:pt idx="1480">
                  <c:v>7.0767612875871407E-3</c:v>
                </c:pt>
                <c:pt idx="1481">
                  <c:v>7.0719796921225554E-3</c:v>
                </c:pt>
                <c:pt idx="1482">
                  <c:v>7.0671980966579692E-3</c:v>
                </c:pt>
                <c:pt idx="1483">
                  <c:v>7.0624165011933838E-3</c:v>
                </c:pt>
                <c:pt idx="1484">
                  <c:v>7.0576349057287985E-3</c:v>
                </c:pt>
                <c:pt idx="1485">
                  <c:v>7.0528533102642132E-3</c:v>
                </c:pt>
                <c:pt idx="1486">
                  <c:v>7.0480717147996261E-3</c:v>
                </c:pt>
                <c:pt idx="1487">
                  <c:v>7.0432901193350408E-3</c:v>
                </c:pt>
                <c:pt idx="1488">
                  <c:v>7.0385085238704554E-3</c:v>
                </c:pt>
                <c:pt idx="1489">
                  <c:v>7.0337269284058701E-3</c:v>
                </c:pt>
                <c:pt idx="1490">
                  <c:v>7.0289453329412848E-3</c:v>
                </c:pt>
                <c:pt idx="1491">
                  <c:v>7.0241637374766977E-3</c:v>
                </c:pt>
                <c:pt idx="1492">
                  <c:v>7.0193821420121124E-3</c:v>
                </c:pt>
                <c:pt idx="1493">
                  <c:v>7.014600546547527E-3</c:v>
                </c:pt>
                <c:pt idx="1494">
                  <c:v>7.0098189510829417E-3</c:v>
                </c:pt>
                <c:pt idx="1495">
                  <c:v>7.0050373556183546E-3</c:v>
                </c:pt>
                <c:pt idx="1496">
                  <c:v>7.0002557601537693E-3</c:v>
                </c:pt>
                <c:pt idx="1497">
                  <c:v>6.995474164689184E-3</c:v>
                </c:pt>
                <c:pt idx="1498">
                  <c:v>6.9906925692245986E-3</c:v>
                </c:pt>
                <c:pt idx="1499">
                  <c:v>6.9859109737600133E-3</c:v>
                </c:pt>
                <c:pt idx="1500">
                  <c:v>6.9811293782954262E-3</c:v>
                </c:pt>
                <c:pt idx="1501">
                  <c:v>6.9763477828308409E-3</c:v>
                </c:pt>
                <c:pt idx="1502">
                  <c:v>6.9715661873662555E-3</c:v>
                </c:pt>
                <c:pt idx="1503">
                  <c:v>6.9667845919016702E-3</c:v>
                </c:pt>
                <c:pt idx="1504">
                  <c:v>6.9620029964370849E-3</c:v>
                </c:pt>
                <c:pt idx="1505">
                  <c:v>6.9572214009724978E-3</c:v>
                </c:pt>
                <c:pt idx="1506">
                  <c:v>6.9524398055079125E-3</c:v>
                </c:pt>
                <c:pt idx="1507">
                  <c:v>6.9476582100433271E-3</c:v>
                </c:pt>
                <c:pt idx="1508">
                  <c:v>6.9428766145787418E-3</c:v>
                </c:pt>
                <c:pt idx="1509">
                  <c:v>6.9380950191141547E-3</c:v>
                </c:pt>
                <c:pt idx="1510">
                  <c:v>6.9333134236495694E-3</c:v>
                </c:pt>
                <c:pt idx="1511">
                  <c:v>6.9285318281849841E-3</c:v>
                </c:pt>
                <c:pt idx="1512">
                  <c:v>6.9237502327203987E-3</c:v>
                </c:pt>
                <c:pt idx="1513">
                  <c:v>6.9189686372558134E-3</c:v>
                </c:pt>
                <c:pt idx="1514">
                  <c:v>6.9141870417912263E-3</c:v>
                </c:pt>
                <c:pt idx="1515">
                  <c:v>6.909405446326641E-3</c:v>
                </c:pt>
                <c:pt idx="1516">
                  <c:v>6.9046238508620556E-3</c:v>
                </c:pt>
                <c:pt idx="1517">
                  <c:v>6.8998422553974703E-3</c:v>
                </c:pt>
                <c:pt idx="1518">
                  <c:v>6.8950606599328832E-3</c:v>
                </c:pt>
                <c:pt idx="1519">
                  <c:v>6.8902790644682979E-3</c:v>
                </c:pt>
                <c:pt idx="1520">
                  <c:v>6.8854974690037126E-3</c:v>
                </c:pt>
                <c:pt idx="1521">
                  <c:v>6.8807158735391272E-3</c:v>
                </c:pt>
                <c:pt idx="1522">
                  <c:v>6.8759342780745419E-3</c:v>
                </c:pt>
                <c:pt idx="1523">
                  <c:v>6.8711526826099548E-3</c:v>
                </c:pt>
                <c:pt idx="1524">
                  <c:v>6.8663710871453695E-3</c:v>
                </c:pt>
                <c:pt idx="1525">
                  <c:v>6.8615894916807842E-3</c:v>
                </c:pt>
                <c:pt idx="1526">
                  <c:v>6.8568078962161988E-3</c:v>
                </c:pt>
                <c:pt idx="1527">
                  <c:v>6.8520263007516135E-3</c:v>
                </c:pt>
                <c:pt idx="1528">
                  <c:v>6.8472447052870264E-3</c:v>
                </c:pt>
                <c:pt idx="1529">
                  <c:v>6.8424631098224411E-3</c:v>
                </c:pt>
                <c:pt idx="1530">
                  <c:v>6.8376815143578558E-3</c:v>
                </c:pt>
                <c:pt idx="1531">
                  <c:v>6.8328999188932704E-3</c:v>
                </c:pt>
                <c:pt idx="1532">
                  <c:v>6.8281183234286833E-3</c:v>
                </c:pt>
                <c:pt idx="1533">
                  <c:v>6.823336727964098E-3</c:v>
                </c:pt>
                <c:pt idx="1534">
                  <c:v>6.8185551324995127E-3</c:v>
                </c:pt>
                <c:pt idx="1535">
                  <c:v>6.8137735370349273E-3</c:v>
                </c:pt>
                <c:pt idx="1536">
                  <c:v>6.808991941570342E-3</c:v>
                </c:pt>
                <c:pt idx="1537">
                  <c:v>6.8042103461057549E-3</c:v>
                </c:pt>
                <c:pt idx="1538">
                  <c:v>6.7994287506411696E-3</c:v>
                </c:pt>
                <c:pt idx="1539">
                  <c:v>6.7946471551765843E-3</c:v>
                </c:pt>
                <c:pt idx="1540">
                  <c:v>6.7898655597119989E-3</c:v>
                </c:pt>
                <c:pt idx="1541">
                  <c:v>6.7850839642474136E-3</c:v>
                </c:pt>
                <c:pt idx="1542">
                  <c:v>6.7803023687828265E-3</c:v>
                </c:pt>
                <c:pt idx="1543">
                  <c:v>6.7755207733182412E-3</c:v>
                </c:pt>
                <c:pt idx="1544">
                  <c:v>6.7707391778536559E-3</c:v>
                </c:pt>
                <c:pt idx="1545">
                  <c:v>6.7659575823890705E-3</c:v>
                </c:pt>
                <c:pt idx="1546">
                  <c:v>6.7611759869244835E-3</c:v>
                </c:pt>
                <c:pt idx="1547">
                  <c:v>6.7563943914598981E-3</c:v>
                </c:pt>
                <c:pt idx="1548">
                  <c:v>6.7516127959953128E-3</c:v>
                </c:pt>
                <c:pt idx="1549">
                  <c:v>6.7468312005307274E-3</c:v>
                </c:pt>
                <c:pt idx="1550">
                  <c:v>6.7420496050661421E-3</c:v>
                </c:pt>
                <c:pt idx="1551">
                  <c:v>6.737268009601555E-3</c:v>
                </c:pt>
                <c:pt idx="1552">
                  <c:v>6.7324864141369697E-3</c:v>
                </c:pt>
                <c:pt idx="1553">
                  <c:v>6.7277048186723844E-3</c:v>
                </c:pt>
                <c:pt idx="1554">
                  <c:v>6.722923223207799E-3</c:v>
                </c:pt>
                <c:pt idx="1555">
                  <c:v>6.718141627743212E-3</c:v>
                </c:pt>
                <c:pt idx="1556">
                  <c:v>6.7133600322786266E-3</c:v>
                </c:pt>
                <c:pt idx="1557">
                  <c:v>6.7085784368140413E-3</c:v>
                </c:pt>
                <c:pt idx="1558">
                  <c:v>6.703796841349456E-3</c:v>
                </c:pt>
                <c:pt idx="1559">
                  <c:v>6.6990152458848706E-3</c:v>
                </c:pt>
                <c:pt idx="1560">
                  <c:v>6.6942336504202836E-3</c:v>
                </c:pt>
                <c:pt idx="1561">
                  <c:v>6.6894520549556982E-3</c:v>
                </c:pt>
                <c:pt idx="1562">
                  <c:v>6.6846704594911129E-3</c:v>
                </c:pt>
                <c:pt idx="1563">
                  <c:v>6.6798888640265276E-3</c:v>
                </c:pt>
                <c:pt idx="1564">
                  <c:v>6.6751072685619422E-3</c:v>
                </c:pt>
                <c:pt idx="1565">
                  <c:v>6.6703256730973551E-3</c:v>
                </c:pt>
                <c:pt idx="1566">
                  <c:v>6.6655440776327698E-3</c:v>
                </c:pt>
                <c:pt idx="1567">
                  <c:v>6.6607624821681845E-3</c:v>
                </c:pt>
                <c:pt idx="1568">
                  <c:v>6.6559808867035991E-3</c:v>
                </c:pt>
                <c:pt idx="1569">
                  <c:v>6.6511992912390121E-3</c:v>
                </c:pt>
                <c:pt idx="1570">
                  <c:v>6.6464176957744267E-3</c:v>
                </c:pt>
                <c:pt idx="1571">
                  <c:v>6.6416361003098414E-3</c:v>
                </c:pt>
                <c:pt idx="1572">
                  <c:v>6.6368545048452561E-3</c:v>
                </c:pt>
                <c:pt idx="1573">
                  <c:v>6.6320729093806707E-3</c:v>
                </c:pt>
                <c:pt idx="1574">
                  <c:v>6.6272913139160837E-3</c:v>
                </c:pt>
                <c:pt idx="1575">
                  <c:v>6.6225097184514983E-3</c:v>
                </c:pt>
                <c:pt idx="1576">
                  <c:v>6.617728122986913E-3</c:v>
                </c:pt>
                <c:pt idx="1577">
                  <c:v>6.6129465275223277E-3</c:v>
                </c:pt>
                <c:pt idx="1578">
                  <c:v>6.6081649320577423E-3</c:v>
                </c:pt>
                <c:pt idx="1579">
                  <c:v>6.6033833365931553E-3</c:v>
                </c:pt>
                <c:pt idx="1580">
                  <c:v>6.5986017411285699E-3</c:v>
                </c:pt>
                <c:pt idx="1581">
                  <c:v>6.5938201456639846E-3</c:v>
                </c:pt>
                <c:pt idx="1582">
                  <c:v>6.5890385501993992E-3</c:v>
                </c:pt>
                <c:pt idx="1583">
                  <c:v>6.5842569547348122E-3</c:v>
                </c:pt>
                <c:pt idx="1584">
                  <c:v>6.5794753592702268E-3</c:v>
                </c:pt>
                <c:pt idx="1585">
                  <c:v>6.5746937638056415E-3</c:v>
                </c:pt>
                <c:pt idx="1586">
                  <c:v>6.5699121683410562E-3</c:v>
                </c:pt>
                <c:pt idx="1587">
                  <c:v>6.5651305728764708E-3</c:v>
                </c:pt>
                <c:pt idx="1588">
                  <c:v>6.5603489774118838E-3</c:v>
                </c:pt>
                <c:pt idx="1589">
                  <c:v>6.5555673819472984E-3</c:v>
                </c:pt>
                <c:pt idx="1590">
                  <c:v>6.5507857864827131E-3</c:v>
                </c:pt>
                <c:pt idx="1591">
                  <c:v>6.5460041910181278E-3</c:v>
                </c:pt>
                <c:pt idx="1592">
                  <c:v>6.5412225955535416E-3</c:v>
                </c:pt>
                <c:pt idx="1593">
                  <c:v>6.5364410000889554E-3</c:v>
                </c:pt>
                <c:pt idx="1594">
                  <c:v>6.53165940462437E-3</c:v>
                </c:pt>
                <c:pt idx="1595">
                  <c:v>6.5268778091597847E-3</c:v>
                </c:pt>
                <c:pt idx="1596">
                  <c:v>6.5220962136951985E-3</c:v>
                </c:pt>
                <c:pt idx="1597">
                  <c:v>6.5173146182306123E-3</c:v>
                </c:pt>
                <c:pt idx="1598">
                  <c:v>6.5125330227660269E-3</c:v>
                </c:pt>
                <c:pt idx="1599">
                  <c:v>6.5077514273014416E-3</c:v>
                </c:pt>
                <c:pt idx="1600">
                  <c:v>6.5029698318368554E-3</c:v>
                </c:pt>
                <c:pt idx="1601">
                  <c:v>6.4981882363722701E-3</c:v>
                </c:pt>
                <c:pt idx="1602">
                  <c:v>6.4934066409076839E-3</c:v>
                </c:pt>
                <c:pt idx="1603">
                  <c:v>6.4886250454430968E-3</c:v>
                </c:pt>
                <c:pt idx="1604">
                  <c:v>6.4838434499785097E-3</c:v>
                </c:pt>
                <c:pt idx="1605">
                  <c:v>6.4790618545139244E-3</c:v>
                </c:pt>
                <c:pt idx="1606">
                  <c:v>6.4742802590493373E-3</c:v>
                </c:pt>
                <c:pt idx="1607">
                  <c:v>6.4694986635847503E-3</c:v>
                </c:pt>
                <c:pt idx="1608">
                  <c:v>6.4647170681201632E-3</c:v>
                </c:pt>
                <c:pt idx="1609">
                  <c:v>6.4599354726555779E-3</c:v>
                </c:pt>
                <c:pt idx="1610">
                  <c:v>6.4551538771909908E-3</c:v>
                </c:pt>
                <c:pt idx="1611">
                  <c:v>6.4503722817264037E-3</c:v>
                </c:pt>
                <c:pt idx="1612">
                  <c:v>6.4455906862618175E-3</c:v>
                </c:pt>
                <c:pt idx="1613">
                  <c:v>6.4408090907972304E-3</c:v>
                </c:pt>
                <c:pt idx="1614">
                  <c:v>6.4360274953326451E-3</c:v>
                </c:pt>
                <c:pt idx="1615">
                  <c:v>6.431245899868058E-3</c:v>
                </c:pt>
                <c:pt idx="1616">
                  <c:v>6.426464304403471E-3</c:v>
                </c:pt>
                <c:pt idx="1617">
                  <c:v>6.4216827089388839E-3</c:v>
                </c:pt>
                <c:pt idx="1618">
                  <c:v>6.4169011134742986E-3</c:v>
                </c:pt>
                <c:pt idx="1619">
                  <c:v>6.4121195180097115E-3</c:v>
                </c:pt>
                <c:pt idx="1620">
                  <c:v>6.4073379225451244E-3</c:v>
                </c:pt>
                <c:pt idx="1621">
                  <c:v>6.4025563270805374E-3</c:v>
                </c:pt>
                <c:pt idx="1622">
                  <c:v>6.397774731615952E-3</c:v>
                </c:pt>
                <c:pt idx="1623">
                  <c:v>6.3929931361513658E-3</c:v>
                </c:pt>
                <c:pt idx="1624">
                  <c:v>6.3882115406867787E-3</c:v>
                </c:pt>
                <c:pt idx="1625">
                  <c:v>6.3834299452221917E-3</c:v>
                </c:pt>
                <c:pt idx="1626">
                  <c:v>6.3786483497576063E-3</c:v>
                </c:pt>
                <c:pt idx="1627">
                  <c:v>6.3738667542930193E-3</c:v>
                </c:pt>
                <c:pt idx="1628">
                  <c:v>6.3690851588284322E-3</c:v>
                </c:pt>
                <c:pt idx="1629">
                  <c:v>6.3643035633638451E-3</c:v>
                </c:pt>
                <c:pt idx="1630">
                  <c:v>6.3595219678992598E-3</c:v>
                </c:pt>
                <c:pt idx="1631">
                  <c:v>6.3547403724346727E-3</c:v>
                </c:pt>
                <c:pt idx="1632">
                  <c:v>6.3499587769700857E-3</c:v>
                </c:pt>
                <c:pt idx="1633">
                  <c:v>6.3451771815054995E-3</c:v>
                </c:pt>
                <c:pt idx="1634">
                  <c:v>6.3403955860409141E-3</c:v>
                </c:pt>
                <c:pt idx="1635">
                  <c:v>6.335613990576327E-3</c:v>
                </c:pt>
                <c:pt idx="1636">
                  <c:v>6.33083239511174E-3</c:v>
                </c:pt>
                <c:pt idx="1637">
                  <c:v>6.3260507996471529E-3</c:v>
                </c:pt>
                <c:pt idx="1638">
                  <c:v>6.3212692041825676E-3</c:v>
                </c:pt>
                <c:pt idx="1639">
                  <c:v>6.3164876087179805E-3</c:v>
                </c:pt>
                <c:pt idx="1640">
                  <c:v>6.3117060132533934E-3</c:v>
                </c:pt>
                <c:pt idx="1641">
                  <c:v>6.3069244177888064E-3</c:v>
                </c:pt>
                <c:pt idx="1642">
                  <c:v>6.302142822324221E-3</c:v>
                </c:pt>
                <c:pt idx="1643">
                  <c:v>6.297361226859634E-3</c:v>
                </c:pt>
                <c:pt idx="1644">
                  <c:v>6.2925796313950478E-3</c:v>
                </c:pt>
                <c:pt idx="1645">
                  <c:v>6.2877980359304607E-3</c:v>
                </c:pt>
                <c:pt idx="1646">
                  <c:v>6.2830164404658754E-3</c:v>
                </c:pt>
                <c:pt idx="1647">
                  <c:v>6.2782348450012883E-3</c:v>
                </c:pt>
                <c:pt idx="1648">
                  <c:v>6.2734532495367012E-3</c:v>
                </c:pt>
                <c:pt idx="1649">
                  <c:v>6.2686716540721141E-3</c:v>
                </c:pt>
                <c:pt idx="1650">
                  <c:v>6.2638900586075271E-3</c:v>
                </c:pt>
                <c:pt idx="1651">
                  <c:v>6.2591084631429417E-3</c:v>
                </c:pt>
                <c:pt idx="1652">
                  <c:v>6.2543268676783547E-3</c:v>
                </c:pt>
                <c:pt idx="1653">
                  <c:v>6.2495452722137676E-3</c:v>
                </c:pt>
                <c:pt idx="1654">
                  <c:v>6.2447636767491814E-3</c:v>
                </c:pt>
                <c:pt idx="1655">
                  <c:v>6.2399820812845961E-3</c:v>
                </c:pt>
                <c:pt idx="1656">
                  <c:v>6.235200485820009E-3</c:v>
                </c:pt>
                <c:pt idx="1657">
                  <c:v>6.2304188903554219E-3</c:v>
                </c:pt>
                <c:pt idx="1658">
                  <c:v>6.2256372948908349E-3</c:v>
                </c:pt>
                <c:pt idx="1659">
                  <c:v>6.2208556994262495E-3</c:v>
                </c:pt>
                <c:pt idx="1660">
                  <c:v>6.2160741039616624E-3</c:v>
                </c:pt>
                <c:pt idx="1661">
                  <c:v>6.2112925084970754E-3</c:v>
                </c:pt>
                <c:pt idx="1662">
                  <c:v>6.2065109130324883E-3</c:v>
                </c:pt>
                <c:pt idx="1663">
                  <c:v>6.201729317567903E-3</c:v>
                </c:pt>
                <c:pt idx="1664">
                  <c:v>6.1969477221033159E-3</c:v>
                </c:pt>
                <c:pt idx="1665">
                  <c:v>6.1921661266387297E-3</c:v>
                </c:pt>
                <c:pt idx="1666">
                  <c:v>6.1873845311741426E-3</c:v>
                </c:pt>
                <c:pt idx="1667">
                  <c:v>6.1826029357095573E-3</c:v>
                </c:pt>
                <c:pt idx="1668">
                  <c:v>6.1778213402449702E-3</c:v>
                </c:pt>
                <c:pt idx="1669">
                  <c:v>6.1730397447803832E-3</c:v>
                </c:pt>
                <c:pt idx="1670">
                  <c:v>6.1682581493157961E-3</c:v>
                </c:pt>
                <c:pt idx="1671">
                  <c:v>6.1634765538512108E-3</c:v>
                </c:pt>
                <c:pt idx="1672">
                  <c:v>6.1586949583866237E-3</c:v>
                </c:pt>
                <c:pt idx="1673">
                  <c:v>6.1539133629220366E-3</c:v>
                </c:pt>
                <c:pt idx="1674">
                  <c:v>6.1491317674574495E-3</c:v>
                </c:pt>
                <c:pt idx="1675">
                  <c:v>6.1443501719928642E-3</c:v>
                </c:pt>
                <c:pt idx="1676">
                  <c:v>6.139568576528278E-3</c:v>
                </c:pt>
                <c:pt idx="1677">
                  <c:v>6.1347869810636909E-3</c:v>
                </c:pt>
                <c:pt idx="1678">
                  <c:v>6.1300053855991039E-3</c:v>
                </c:pt>
                <c:pt idx="1679">
                  <c:v>6.1252237901345185E-3</c:v>
                </c:pt>
                <c:pt idx="1680">
                  <c:v>6.1204421946699315E-3</c:v>
                </c:pt>
                <c:pt idx="1681">
                  <c:v>6.1156605992053444E-3</c:v>
                </c:pt>
                <c:pt idx="1682">
                  <c:v>6.1108790037407573E-3</c:v>
                </c:pt>
                <c:pt idx="1683">
                  <c:v>6.106097408276172E-3</c:v>
                </c:pt>
                <c:pt idx="1684">
                  <c:v>6.1013158128115849E-3</c:v>
                </c:pt>
                <c:pt idx="1685">
                  <c:v>6.0965342173469978E-3</c:v>
                </c:pt>
                <c:pt idx="1686">
                  <c:v>6.0917526218824116E-3</c:v>
                </c:pt>
                <c:pt idx="1687">
                  <c:v>6.0869710264178246E-3</c:v>
                </c:pt>
                <c:pt idx="1688">
                  <c:v>6.0821894309532392E-3</c:v>
                </c:pt>
                <c:pt idx="1689">
                  <c:v>6.0774078354886522E-3</c:v>
                </c:pt>
                <c:pt idx="1690">
                  <c:v>6.0726262400240651E-3</c:v>
                </c:pt>
                <c:pt idx="1691">
                  <c:v>6.067844644559478E-3</c:v>
                </c:pt>
                <c:pt idx="1692">
                  <c:v>6.0630630490948927E-3</c:v>
                </c:pt>
                <c:pt idx="1693">
                  <c:v>6.0582814536303056E-3</c:v>
                </c:pt>
                <c:pt idx="1694">
                  <c:v>6.0534998581657186E-3</c:v>
                </c:pt>
                <c:pt idx="1695">
                  <c:v>6.0487182627011315E-3</c:v>
                </c:pt>
                <c:pt idx="1696">
                  <c:v>6.0439366672365461E-3</c:v>
                </c:pt>
                <c:pt idx="1697">
                  <c:v>6.0391550717719599E-3</c:v>
                </c:pt>
                <c:pt idx="1698">
                  <c:v>6.0343734763073729E-3</c:v>
                </c:pt>
                <c:pt idx="1699">
                  <c:v>6.0295918808427858E-3</c:v>
                </c:pt>
                <c:pt idx="1700">
                  <c:v>6.0248102853782005E-3</c:v>
                </c:pt>
                <c:pt idx="1701">
                  <c:v>6.0200286899136134E-3</c:v>
                </c:pt>
                <c:pt idx="1702">
                  <c:v>6.0152470944490263E-3</c:v>
                </c:pt>
                <c:pt idx="1703">
                  <c:v>6.0104654989844393E-3</c:v>
                </c:pt>
                <c:pt idx="1704">
                  <c:v>6.0056839035198539E-3</c:v>
                </c:pt>
                <c:pt idx="1705">
                  <c:v>6.0009023080552669E-3</c:v>
                </c:pt>
                <c:pt idx="1706">
                  <c:v>5.9961207125906798E-3</c:v>
                </c:pt>
                <c:pt idx="1707">
                  <c:v>5.9913391171260936E-3</c:v>
                </c:pt>
                <c:pt idx="1708">
                  <c:v>5.9865575216615083E-3</c:v>
                </c:pt>
                <c:pt idx="1709">
                  <c:v>5.9817759261969212E-3</c:v>
                </c:pt>
                <c:pt idx="1710">
                  <c:v>5.9769943307323341E-3</c:v>
                </c:pt>
                <c:pt idx="1711">
                  <c:v>5.972212735267747E-3</c:v>
                </c:pt>
                <c:pt idx="1712">
                  <c:v>5.9674311398031617E-3</c:v>
                </c:pt>
                <c:pt idx="1713">
                  <c:v>5.9626495443385746E-3</c:v>
                </c:pt>
                <c:pt idx="1714">
                  <c:v>5.9578679488739876E-3</c:v>
                </c:pt>
                <c:pt idx="1715">
                  <c:v>5.9530863534094005E-3</c:v>
                </c:pt>
                <c:pt idx="1716">
                  <c:v>5.9483047579448152E-3</c:v>
                </c:pt>
                <c:pt idx="1717">
                  <c:v>5.9435231624802281E-3</c:v>
                </c:pt>
                <c:pt idx="1718">
                  <c:v>5.9387415670156419E-3</c:v>
                </c:pt>
                <c:pt idx="1719">
                  <c:v>5.9339599715510548E-3</c:v>
                </c:pt>
                <c:pt idx="1720">
                  <c:v>5.9291783760864695E-3</c:v>
                </c:pt>
                <c:pt idx="1721">
                  <c:v>5.9243967806218824E-3</c:v>
                </c:pt>
                <c:pt idx="1722">
                  <c:v>5.9196151851572953E-3</c:v>
                </c:pt>
                <c:pt idx="1723">
                  <c:v>5.9148335896927083E-3</c:v>
                </c:pt>
                <c:pt idx="1724">
                  <c:v>5.9100519942281212E-3</c:v>
                </c:pt>
                <c:pt idx="1725">
                  <c:v>5.9052703987635359E-3</c:v>
                </c:pt>
                <c:pt idx="1726">
                  <c:v>5.9004888032989488E-3</c:v>
                </c:pt>
                <c:pt idx="1727">
                  <c:v>5.8957072078343617E-3</c:v>
                </c:pt>
                <c:pt idx="1728">
                  <c:v>5.8909256123697755E-3</c:v>
                </c:pt>
                <c:pt idx="1729">
                  <c:v>5.8861440169051902E-3</c:v>
                </c:pt>
                <c:pt idx="1730">
                  <c:v>5.8813624214406031E-3</c:v>
                </c:pt>
                <c:pt idx="1731">
                  <c:v>5.8765808259760161E-3</c:v>
                </c:pt>
                <c:pt idx="1732">
                  <c:v>5.871799230511429E-3</c:v>
                </c:pt>
                <c:pt idx="1733">
                  <c:v>5.8670176350468436E-3</c:v>
                </c:pt>
                <c:pt idx="1734">
                  <c:v>5.8622360395822566E-3</c:v>
                </c:pt>
                <c:pt idx="1735">
                  <c:v>5.8574544441176695E-3</c:v>
                </c:pt>
                <c:pt idx="1736">
                  <c:v>5.8526728486530824E-3</c:v>
                </c:pt>
                <c:pt idx="1737">
                  <c:v>5.8478912531884971E-3</c:v>
                </c:pt>
                <c:pt idx="1738">
                  <c:v>5.84310965772391E-3</c:v>
                </c:pt>
                <c:pt idx="1739">
                  <c:v>5.8383280622593238E-3</c:v>
                </c:pt>
                <c:pt idx="1740">
                  <c:v>5.8335464667947368E-3</c:v>
                </c:pt>
                <c:pt idx="1741">
                  <c:v>5.8287648713301514E-3</c:v>
                </c:pt>
                <c:pt idx="1742">
                  <c:v>5.8239832758655644E-3</c:v>
                </c:pt>
                <c:pt idx="1743">
                  <c:v>5.8192016804009773E-3</c:v>
                </c:pt>
                <c:pt idx="1744">
                  <c:v>5.8144200849363902E-3</c:v>
                </c:pt>
                <c:pt idx="1745">
                  <c:v>5.8096384894718049E-3</c:v>
                </c:pt>
                <c:pt idx="1746">
                  <c:v>5.8048568940072178E-3</c:v>
                </c:pt>
                <c:pt idx="1747">
                  <c:v>5.8000752985426307E-3</c:v>
                </c:pt>
                <c:pt idx="1748">
                  <c:v>5.7952937030780437E-3</c:v>
                </c:pt>
                <c:pt idx="1749">
                  <c:v>5.7905121076134583E-3</c:v>
                </c:pt>
                <c:pt idx="1750">
                  <c:v>5.7857305121488721E-3</c:v>
                </c:pt>
                <c:pt idx="1751">
                  <c:v>5.7809489166842851E-3</c:v>
                </c:pt>
                <c:pt idx="1752">
                  <c:v>5.776167321219698E-3</c:v>
                </c:pt>
                <c:pt idx="1753">
                  <c:v>5.7713857257551127E-3</c:v>
                </c:pt>
                <c:pt idx="1754">
                  <c:v>5.7666041302905256E-3</c:v>
                </c:pt>
                <c:pt idx="1755">
                  <c:v>5.7618225348259385E-3</c:v>
                </c:pt>
                <c:pt idx="1756">
                  <c:v>5.7570409393613515E-3</c:v>
                </c:pt>
                <c:pt idx="1757">
                  <c:v>5.7522593438967661E-3</c:v>
                </c:pt>
                <c:pt idx="1758">
                  <c:v>5.747477748432179E-3</c:v>
                </c:pt>
                <c:pt idx="1759">
                  <c:v>5.742696152967592E-3</c:v>
                </c:pt>
                <c:pt idx="1760">
                  <c:v>5.7379145575030058E-3</c:v>
                </c:pt>
                <c:pt idx="1761">
                  <c:v>5.7331329620384204E-3</c:v>
                </c:pt>
                <c:pt idx="1762">
                  <c:v>5.7283513665738334E-3</c:v>
                </c:pt>
                <c:pt idx="1763">
                  <c:v>5.7235697711092463E-3</c:v>
                </c:pt>
                <c:pt idx="1764">
                  <c:v>5.7187881756446592E-3</c:v>
                </c:pt>
                <c:pt idx="1765">
                  <c:v>5.7140065801800722E-3</c:v>
                </c:pt>
                <c:pt idx="1766">
                  <c:v>5.7092249847154868E-3</c:v>
                </c:pt>
                <c:pt idx="1767">
                  <c:v>5.7044433892508998E-3</c:v>
                </c:pt>
                <c:pt idx="1768">
                  <c:v>5.6996617937863127E-3</c:v>
                </c:pt>
                <c:pt idx="1769">
                  <c:v>5.6948801983217256E-3</c:v>
                </c:pt>
                <c:pt idx="1770">
                  <c:v>5.6900986028571403E-3</c:v>
                </c:pt>
                <c:pt idx="1771">
                  <c:v>5.6853170073925541E-3</c:v>
                </c:pt>
                <c:pt idx="1772">
                  <c:v>5.680535411927967E-3</c:v>
                </c:pt>
                <c:pt idx="1773">
                  <c:v>5.6757538164633799E-3</c:v>
                </c:pt>
                <c:pt idx="1774">
                  <c:v>5.6709722209987946E-3</c:v>
                </c:pt>
                <c:pt idx="1775">
                  <c:v>5.6661906255342075E-3</c:v>
                </c:pt>
                <c:pt idx="1776">
                  <c:v>5.6614090300696205E-3</c:v>
                </c:pt>
                <c:pt idx="1777">
                  <c:v>5.6566274346050334E-3</c:v>
                </c:pt>
                <c:pt idx="1778">
                  <c:v>5.6518458391404481E-3</c:v>
                </c:pt>
                <c:pt idx="1779">
                  <c:v>5.647064243675861E-3</c:v>
                </c:pt>
                <c:pt idx="1780">
                  <c:v>5.6422826482112739E-3</c:v>
                </c:pt>
                <c:pt idx="1781">
                  <c:v>5.6375010527466877E-3</c:v>
                </c:pt>
                <c:pt idx="1782">
                  <c:v>5.6327194572821024E-3</c:v>
                </c:pt>
                <c:pt idx="1783">
                  <c:v>5.6279378618175153E-3</c:v>
                </c:pt>
                <c:pt idx="1784">
                  <c:v>5.6231562663529282E-3</c:v>
                </c:pt>
                <c:pt idx="1785">
                  <c:v>5.6183746708883412E-3</c:v>
                </c:pt>
                <c:pt idx="1786">
                  <c:v>5.6135930754237558E-3</c:v>
                </c:pt>
                <c:pt idx="1787">
                  <c:v>5.6088114799591688E-3</c:v>
                </c:pt>
                <c:pt idx="1788">
                  <c:v>5.6040298844945817E-3</c:v>
                </c:pt>
                <c:pt idx="1789">
                  <c:v>5.5992482890299946E-3</c:v>
                </c:pt>
                <c:pt idx="1790">
                  <c:v>5.5944666935654093E-3</c:v>
                </c:pt>
                <c:pt idx="1791">
                  <c:v>5.5896850981008222E-3</c:v>
                </c:pt>
                <c:pt idx="1792">
                  <c:v>5.584903502636236E-3</c:v>
                </c:pt>
                <c:pt idx="1793">
                  <c:v>5.580121907171649E-3</c:v>
                </c:pt>
                <c:pt idx="1794">
                  <c:v>5.5753403117070636E-3</c:v>
                </c:pt>
                <c:pt idx="1795">
                  <c:v>5.5705587162424765E-3</c:v>
                </c:pt>
                <c:pt idx="1796">
                  <c:v>5.5657771207778895E-3</c:v>
                </c:pt>
                <c:pt idx="1797">
                  <c:v>5.5609955253133024E-3</c:v>
                </c:pt>
                <c:pt idx="1798">
                  <c:v>5.5562139298487171E-3</c:v>
                </c:pt>
                <c:pt idx="1799">
                  <c:v>5.55143233438413E-3</c:v>
                </c:pt>
                <c:pt idx="1800">
                  <c:v>5.5466507389195429E-3</c:v>
                </c:pt>
                <c:pt idx="1801">
                  <c:v>5.5418691434549559E-3</c:v>
                </c:pt>
                <c:pt idx="1802">
                  <c:v>5.5370875479903697E-3</c:v>
                </c:pt>
                <c:pt idx="1803">
                  <c:v>5.5323059525257843E-3</c:v>
                </c:pt>
                <c:pt idx="1804">
                  <c:v>5.5275243570611973E-3</c:v>
                </c:pt>
                <c:pt idx="1805">
                  <c:v>5.5227427615966102E-3</c:v>
                </c:pt>
                <c:pt idx="1806">
                  <c:v>5.5179611661320231E-3</c:v>
                </c:pt>
                <c:pt idx="1807">
                  <c:v>5.5131795706674378E-3</c:v>
                </c:pt>
                <c:pt idx="1808">
                  <c:v>5.5083979752028507E-3</c:v>
                </c:pt>
                <c:pt idx="1809">
                  <c:v>5.5036163797382636E-3</c:v>
                </c:pt>
                <c:pt idx="1810">
                  <c:v>5.4988347842736766E-3</c:v>
                </c:pt>
                <c:pt idx="1811">
                  <c:v>5.4940531888090912E-3</c:v>
                </c:pt>
                <c:pt idx="1812">
                  <c:v>5.4892715933445042E-3</c:v>
                </c:pt>
                <c:pt idx="1813">
                  <c:v>5.484489997879918E-3</c:v>
                </c:pt>
                <c:pt idx="1814">
                  <c:v>5.4797084024153309E-3</c:v>
                </c:pt>
                <c:pt idx="1815">
                  <c:v>5.4749268069507456E-3</c:v>
                </c:pt>
                <c:pt idx="1816">
                  <c:v>5.4701452114861585E-3</c:v>
                </c:pt>
                <c:pt idx="1817">
                  <c:v>5.4653636160215714E-3</c:v>
                </c:pt>
                <c:pt idx="1818">
                  <c:v>5.4605820205569843E-3</c:v>
                </c:pt>
                <c:pt idx="1819">
                  <c:v>5.455800425092399E-3</c:v>
                </c:pt>
                <c:pt idx="1820">
                  <c:v>5.4510188296278119E-3</c:v>
                </c:pt>
                <c:pt idx="1821">
                  <c:v>5.4462372341632249E-3</c:v>
                </c:pt>
                <c:pt idx="1822">
                  <c:v>5.4414556386986378E-3</c:v>
                </c:pt>
                <c:pt idx="1823">
                  <c:v>5.4366740432340525E-3</c:v>
                </c:pt>
                <c:pt idx="1824">
                  <c:v>5.4318924477694663E-3</c:v>
                </c:pt>
                <c:pt idx="1825">
                  <c:v>5.4271108523048792E-3</c:v>
                </c:pt>
                <c:pt idx="1826">
                  <c:v>5.4223292568402921E-3</c:v>
                </c:pt>
                <c:pt idx="1827">
                  <c:v>5.4175476613757068E-3</c:v>
                </c:pt>
                <c:pt idx="1828">
                  <c:v>5.4127660659111197E-3</c:v>
                </c:pt>
                <c:pt idx="1829">
                  <c:v>5.4079844704465327E-3</c:v>
                </c:pt>
                <c:pt idx="1830">
                  <c:v>5.4032028749819456E-3</c:v>
                </c:pt>
                <c:pt idx="1831">
                  <c:v>5.3984212795173602E-3</c:v>
                </c:pt>
                <c:pt idx="1832">
                  <c:v>5.3936396840527732E-3</c:v>
                </c:pt>
                <c:pt idx="1833">
                  <c:v>5.3888580885881861E-3</c:v>
                </c:pt>
                <c:pt idx="1834">
                  <c:v>5.3840764931235999E-3</c:v>
                </c:pt>
                <c:pt idx="1835">
                  <c:v>5.3792948976590137E-3</c:v>
                </c:pt>
                <c:pt idx="1836">
                  <c:v>5.3745133021944275E-3</c:v>
                </c:pt>
                <c:pt idx="1837">
                  <c:v>5.3697317067298404E-3</c:v>
                </c:pt>
                <c:pt idx="1838">
                  <c:v>5.3649501112652534E-3</c:v>
                </c:pt>
                <c:pt idx="1839">
                  <c:v>5.3601685158006663E-3</c:v>
                </c:pt>
                <c:pt idx="1840">
                  <c:v>5.355386920336081E-3</c:v>
                </c:pt>
                <c:pt idx="1841">
                  <c:v>5.3506053248714939E-3</c:v>
                </c:pt>
                <c:pt idx="1842">
                  <c:v>5.3458237294069068E-3</c:v>
                </c:pt>
                <c:pt idx="1843">
                  <c:v>5.3410421339423197E-3</c:v>
                </c:pt>
                <c:pt idx="1844">
                  <c:v>5.3362605384777344E-3</c:v>
                </c:pt>
                <c:pt idx="1845">
                  <c:v>5.3314789430131482E-3</c:v>
                </c:pt>
                <c:pt idx="1846">
                  <c:v>5.3266973475485611E-3</c:v>
                </c:pt>
                <c:pt idx="1847">
                  <c:v>5.3219157520839741E-3</c:v>
                </c:pt>
                <c:pt idx="1848">
                  <c:v>5.3171341566193887E-3</c:v>
                </c:pt>
                <c:pt idx="1849">
                  <c:v>5.3123525611548017E-3</c:v>
                </c:pt>
                <c:pt idx="1850">
                  <c:v>5.3075709656902146E-3</c:v>
                </c:pt>
                <c:pt idx="1851">
                  <c:v>5.3027893702256275E-3</c:v>
                </c:pt>
                <c:pt idx="1852">
                  <c:v>5.2980077747610422E-3</c:v>
                </c:pt>
                <c:pt idx="1853">
                  <c:v>5.2932261792964551E-3</c:v>
                </c:pt>
                <c:pt idx="1854">
                  <c:v>5.2884445838318681E-3</c:v>
                </c:pt>
                <c:pt idx="1855">
                  <c:v>5.2836629883672818E-3</c:v>
                </c:pt>
                <c:pt idx="1856">
                  <c:v>5.2788813929026956E-3</c:v>
                </c:pt>
                <c:pt idx="1857">
                  <c:v>5.2740997974381094E-3</c:v>
                </c:pt>
                <c:pt idx="1858">
                  <c:v>5.2693182019735224E-3</c:v>
                </c:pt>
                <c:pt idx="1859">
                  <c:v>5.2645366065089353E-3</c:v>
                </c:pt>
                <c:pt idx="1860">
                  <c:v>5.25975501104435E-3</c:v>
                </c:pt>
                <c:pt idx="1861">
                  <c:v>5.2549734155797629E-3</c:v>
                </c:pt>
                <c:pt idx="1862">
                  <c:v>5.2501918201151758E-3</c:v>
                </c:pt>
                <c:pt idx="1863">
                  <c:v>5.2454102246505888E-3</c:v>
                </c:pt>
                <c:pt idx="1864">
                  <c:v>5.2406286291860034E-3</c:v>
                </c:pt>
                <c:pt idx="1865">
                  <c:v>5.2358470337214164E-3</c:v>
                </c:pt>
                <c:pt idx="1866">
                  <c:v>5.2310654382568302E-3</c:v>
                </c:pt>
                <c:pt idx="1867">
                  <c:v>5.2262838427922431E-3</c:v>
                </c:pt>
                <c:pt idx="1868">
                  <c:v>5.2215022473276577E-3</c:v>
                </c:pt>
                <c:pt idx="1869">
                  <c:v>5.2167206518630707E-3</c:v>
                </c:pt>
                <c:pt idx="1870">
                  <c:v>5.2119390563984836E-3</c:v>
                </c:pt>
                <c:pt idx="1871">
                  <c:v>5.2071574609338965E-3</c:v>
                </c:pt>
                <c:pt idx="1872">
                  <c:v>5.2023758654693112E-3</c:v>
                </c:pt>
                <c:pt idx="1873">
                  <c:v>5.1975942700047241E-3</c:v>
                </c:pt>
                <c:pt idx="1874">
                  <c:v>5.1928126745401371E-3</c:v>
                </c:pt>
                <c:pt idx="1875">
                  <c:v>5.18803107907555E-3</c:v>
                </c:pt>
                <c:pt idx="1876">
                  <c:v>5.1832494836109638E-3</c:v>
                </c:pt>
                <c:pt idx="1877">
                  <c:v>5.1784678881463776E-3</c:v>
                </c:pt>
                <c:pt idx="1878">
                  <c:v>5.1736862926817914E-3</c:v>
                </c:pt>
                <c:pt idx="1879">
                  <c:v>5.1689046972172043E-3</c:v>
                </c:pt>
                <c:pt idx="1880">
                  <c:v>5.1641231017526172E-3</c:v>
                </c:pt>
                <c:pt idx="1881">
                  <c:v>5.1593415062880319E-3</c:v>
                </c:pt>
                <c:pt idx="1882">
                  <c:v>5.1545599108234448E-3</c:v>
                </c:pt>
                <c:pt idx="1883">
                  <c:v>5.1497783153588578E-3</c:v>
                </c:pt>
                <c:pt idx="1884">
                  <c:v>5.1449967198942707E-3</c:v>
                </c:pt>
                <c:pt idx="1885">
                  <c:v>5.1402151244296854E-3</c:v>
                </c:pt>
                <c:pt idx="1886">
                  <c:v>5.1354335289650983E-3</c:v>
                </c:pt>
                <c:pt idx="1887">
                  <c:v>5.1306519335005121E-3</c:v>
                </c:pt>
                <c:pt idx="1888">
                  <c:v>5.125870338035925E-3</c:v>
                </c:pt>
                <c:pt idx="1889">
                  <c:v>5.1210887425713397E-3</c:v>
                </c:pt>
                <c:pt idx="1890">
                  <c:v>5.1163071471067526E-3</c:v>
                </c:pt>
                <c:pt idx="1891">
                  <c:v>5.1115255516421656E-3</c:v>
                </c:pt>
                <c:pt idx="1892">
                  <c:v>5.1067439561775785E-3</c:v>
                </c:pt>
                <c:pt idx="1893">
                  <c:v>5.1019623607129931E-3</c:v>
                </c:pt>
                <c:pt idx="1894">
                  <c:v>5.0971807652484061E-3</c:v>
                </c:pt>
                <c:pt idx="1895">
                  <c:v>5.092399169783819E-3</c:v>
                </c:pt>
                <c:pt idx="1896">
                  <c:v>5.0876175743192319E-3</c:v>
                </c:pt>
                <c:pt idx="1897">
                  <c:v>5.0828359788546466E-3</c:v>
                </c:pt>
                <c:pt idx="1898">
                  <c:v>5.0780543833900595E-3</c:v>
                </c:pt>
                <c:pt idx="1899">
                  <c:v>5.0732727879254733E-3</c:v>
                </c:pt>
                <c:pt idx="1900">
                  <c:v>5.0684911924608863E-3</c:v>
                </c:pt>
                <c:pt idx="1901">
                  <c:v>5.0637095969963009E-3</c:v>
                </c:pt>
                <c:pt idx="1902">
                  <c:v>5.0589280015317139E-3</c:v>
                </c:pt>
                <c:pt idx="1903">
                  <c:v>5.0541464060671268E-3</c:v>
                </c:pt>
                <c:pt idx="1904">
                  <c:v>5.0493648106025397E-3</c:v>
                </c:pt>
                <c:pt idx="1905">
                  <c:v>5.0445832151379544E-3</c:v>
                </c:pt>
                <c:pt idx="1906">
                  <c:v>5.0398016196733673E-3</c:v>
                </c:pt>
                <c:pt idx="1907">
                  <c:v>5.0350200242087802E-3</c:v>
                </c:pt>
                <c:pt idx="1908">
                  <c:v>5.030238428744194E-3</c:v>
                </c:pt>
                <c:pt idx="1909">
                  <c:v>5.0254568332796078E-3</c:v>
                </c:pt>
                <c:pt idx="1910">
                  <c:v>5.0206752378150216E-3</c:v>
                </c:pt>
                <c:pt idx="1911">
                  <c:v>5.0158936423504346E-3</c:v>
                </c:pt>
                <c:pt idx="1912">
                  <c:v>5.0111120468858475E-3</c:v>
                </c:pt>
                <c:pt idx="1913">
                  <c:v>5.0063304514212604E-3</c:v>
                </c:pt>
                <c:pt idx="1914">
                  <c:v>5.0015488559566751E-3</c:v>
                </c:pt>
                <c:pt idx="1915">
                  <c:v>4.996767260492088E-3</c:v>
                </c:pt>
                <c:pt idx="1916">
                  <c:v>4.9919856650275009E-3</c:v>
                </c:pt>
                <c:pt idx="1917">
                  <c:v>4.9872040695629139E-3</c:v>
                </c:pt>
                <c:pt idx="1918">
                  <c:v>4.9824224740983285E-3</c:v>
                </c:pt>
                <c:pt idx="1919">
                  <c:v>4.9776408786337415E-3</c:v>
                </c:pt>
                <c:pt idx="1920">
                  <c:v>4.9728592831691553E-3</c:v>
                </c:pt>
                <c:pt idx="1921">
                  <c:v>4.9680776877045682E-3</c:v>
                </c:pt>
                <c:pt idx="1922">
                  <c:v>4.9632960922399829E-3</c:v>
                </c:pt>
                <c:pt idx="1923">
                  <c:v>4.9585144967753958E-3</c:v>
                </c:pt>
                <c:pt idx="1924">
                  <c:v>4.9537329013108087E-3</c:v>
                </c:pt>
                <c:pt idx="1925">
                  <c:v>4.9489513058462217E-3</c:v>
                </c:pt>
                <c:pt idx="1926">
                  <c:v>4.9441697103816363E-3</c:v>
                </c:pt>
                <c:pt idx="1927">
                  <c:v>4.9393881149170493E-3</c:v>
                </c:pt>
                <c:pt idx="1928">
                  <c:v>4.9346065194524622E-3</c:v>
                </c:pt>
                <c:pt idx="1929">
                  <c:v>4.929824923987876E-3</c:v>
                </c:pt>
                <c:pt idx="1930">
                  <c:v>4.9250433285232898E-3</c:v>
                </c:pt>
                <c:pt idx="1931">
                  <c:v>4.9202617330587036E-3</c:v>
                </c:pt>
                <c:pt idx="1932">
                  <c:v>4.9154801375941165E-3</c:v>
                </c:pt>
                <c:pt idx="1933">
                  <c:v>4.9106985421295294E-3</c:v>
                </c:pt>
                <c:pt idx="1934">
                  <c:v>4.9059169466649441E-3</c:v>
                </c:pt>
                <c:pt idx="1935">
                  <c:v>4.901135351200357E-3</c:v>
                </c:pt>
                <c:pt idx="1936">
                  <c:v>4.89635375573577E-3</c:v>
                </c:pt>
                <c:pt idx="1937">
                  <c:v>4.8915721602711829E-3</c:v>
                </c:pt>
                <c:pt idx="1938">
                  <c:v>4.8867905648065976E-3</c:v>
                </c:pt>
                <c:pt idx="1939">
                  <c:v>4.8820089693420105E-3</c:v>
                </c:pt>
                <c:pt idx="1940">
                  <c:v>4.8772273738774234E-3</c:v>
                </c:pt>
                <c:pt idx="1941">
                  <c:v>4.8724457784128372E-3</c:v>
                </c:pt>
                <c:pt idx="1942">
                  <c:v>4.8676641829482519E-3</c:v>
                </c:pt>
                <c:pt idx="1943">
                  <c:v>4.8628825874836648E-3</c:v>
                </c:pt>
                <c:pt idx="1944">
                  <c:v>4.8581009920190777E-3</c:v>
                </c:pt>
                <c:pt idx="1945">
                  <c:v>4.8533193965544907E-3</c:v>
                </c:pt>
                <c:pt idx="1946">
                  <c:v>4.8485378010899053E-3</c:v>
                </c:pt>
                <c:pt idx="1947">
                  <c:v>4.8437562056253183E-3</c:v>
                </c:pt>
                <c:pt idx="1948">
                  <c:v>4.8389746101607312E-3</c:v>
                </c:pt>
                <c:pt idx="1949">
                  <c:v>4.8341930146961441E-3</c:v>
                </c:pt>
                <c:pt idx="1950">
                  <c:v>4.8294114192315588E-3</c:v>
                </c:pt>
                <c:pt idx="1951">
                  <c:v>4.8246298237669717E-3</c:v>
                </c:pt>
                <c:pt idx="1952">
                  <c:v>4.8198482283023855E-3</c:v>
                </c:pt>
                <c:pt idx="1953">
                  <c:v>4.8150666328377984E-3</c:v>
                </c:pt>
                <c:pt idx="1954">
                  <c:v>4.8102850373732114E-3</c:v>
                </c:pt>
                <c:pt idx="1955">
                  <c:v>4.805503441908626E-3</c:v>
                </c:pt>
                <c:pt idx="1956">
                  <c:v>4.800721846444039E-3</c:v>
                </c:pt>
                <c:pt idx="1957">
                  <c:v>4.7959402509794519E-3</c:v>
                </c:pt>
                <c:pt idx="1958">
                  <c:v>4.7911586555148648E-3</c:v>
                </c:pt>
                <c:pt idx="1959">
                  <c:v>4.7863770600502795E-3</c:v>
                </c:pt>
                <c:pt idx="1960">
                  <c:v>4.7815954645856924E-3</c:v>
                </c:pt>
                <c:pt idx="1961">
                  <c:v>4.7768138691211054E-3</c:v>
                </c:pt>
                <c:pt idx="1962">
                  <c:v>4.7720322736565192E-3</c:v>
                </c:pt>
                <c:pt idx="1963">
                  <c:v>4.7672506781919338E-3</c:v>
                </c:pt>
                <c:pt idx="1964">
                  <c:v>4.7624690827273468E-3</c:v>
                </c:pt>
                <c:pt idx="1965">
                  <c:v>4.7576874872627597E-3</c:v>
                </c:pt>
                <c:pt idx="1966">
                  <c:v>4.7529058917981726E-3</c:v>
                </c:pt>
                <c:pt idx="1967">
                  <c:v>4.7481242963335873E-3</c:v>
                </c:pt>
                <c:pt idx="1968">
                  <c:v>4.7433427008690002E-3</c:v>
                </c:pt>
                <c:pt idx="1969">
                  <c:v>4.7385611054044131E-3</c:v>
                </c:pt>
                <c:pt idx="1970">
                  <c:v>4.7337795099398261E-3</c:v>
                </c:pt>
                <c:pt idx="1971">
                  <c:v>4.7289979144752407E-3</c:v>
                </c:pt>
                <c:pt idx="1972">
                  <c:v>4.7242163190106537E-3</c:v>
                </c:pt>
                <c:pt idx="1973">
                  <c:v>4.7194347235460675E-3</c:v>
                </c:pt>
                <c:pt idx="1974">
                  <c:v>4.7146531280814804E-3</c:v>
                </c:pt>
                <c:pt idx="1975">
                  <c:v>4.7098715326168951E-3</c:v>
                </c:pt>
                <c:pt idx="1976">
                  <c:v>4.705089937152308E-3</c:v>
                </c:pt>
                <c:pt idx="1977">
                  <c:v>4.7003083416877209E-3</c:v>
                </c:pt>
                <c:pt idx="1978">
                  <c:v>4.6955267462231338E-3</c:v>
                </c:pt>
                <c:pt idx="1979">
                  <c:v>4.6907451507585485E-3</c:v>
                </c:pt>
                <c:pt idx="1980">
                  <c:v>4.6859635552939614E-3</c:v>
                </c:pt>
                <c:pt idx="1981">
                  <c:v>4.6811819598293744E-3</c:v>
                </c:pt>
                <c:pt idx="1982">
                  <c:v>4.6764003643647873E-3</c:v>
                </c:pt>
                <c:pt idx="1983">
                  <c:v>4.671618768900202E-3</c:v>
                </c:pt>
                <c:pt idx="1984">
                  <c:v>4.6668371734356158E-3</c:v>
                </c:pt>
                <c:pt idx="1985">
                  <c:v>4.6620555779710287E-3</c:v>
                </c:pt>
                <c:pt idx="1986">
                  <c:v>4.6572739825064416E-3</c:v>
                </c:pt>
                <c:pt idx="1987">
                  <c:v>4.6524923870418563E-3</c:v>
                </c:pt>
                <c:pt idx="1988">
                  <c:v>4.6477107915772692E-3</c:v>
                </c:pt>
                <c:pt idx="1989">
                  <c:v>4.6429291961126821E-3</c:v>
                </c:pt>
                <c:pt idx="1990">
                  <c:v>4.6381476006480951E-3</c:v>
                </c:pt>
                <c:pt idx="1991">
                  <c:v>4.633366005183508E-3</c:v>
                </c:pt>
                <c:pt idx="1992">
                  <c:v>4.6285844097189227E-3</c:v>
                </c:pt>
                <c:pt idx="1993">
                  <c:v>4.6238028142543356E-3</c:v>
                </c:pt>
                <c:pt idx="1994">
                  <c:v>4.6190212187897494E-3</c:v>
                </c:pt>
                <c:pt idx="1995">
                  <c:v>4.6142396233251623E-3</c:v>
                </c:pt>
                <c:pt idx="1996">
                  <c:v>4.609458027860577E-3</c:v>
                </c:pt>
                <c:pt idx="1997">
                  <c:v>4.6046764323959899E-3</c:v>
                </c:pt>
                <c:pt idx="1998">
                  <c:v>4.5998948369314029E-3</c:v>
                </c:pt>
                <c:pt idx="1999">
                  <c:v>4.5951132414668158E-3</c:v>
                </c:pt>
                <c:pt idx="2000">
                  <c:v>4.5903316460022305E-3</c:v>
                </c:pt>
                <c:pt idx="2001">
                  <c:v>4.5855500505376434E-3</c:v>
                </c:pt>
                <c:pt idx="2002">
                  <c:v>4.5807684550730563E-3</c:v>
                </c:pt>
                <c:pt idx="2003">
                  <c:v>4.5759868596084692E-3</c:v>
                </c:pt>
                <c:pt idx="2004">
                  <c:v>4.5712052641438839E-3</c:v>
                </c:pt>
                <c:pt idx="2005">
                  <c:v>4.5664236686792977E-3</c:v>
                </c:pt>
                <c:pt idx="2006">
                  <c:v>4.5616420732147106E-3</c:v>
                </c:pt>
                <c:pt idx="2007">
                  <c:v>4.5568604777501236E-3</c:v>
                </c:pt>
                <c:pt idx="2008">
                  <c:v>4.5520788822855382E-3</c:v>
                </c:pt>
                <c:pt idx="2009">
                  <c:v>4.5472972868209512E-3</c:v>
                </c:pt>
                <c:pt idx="2010">
                  <c:v>4.5425156913563641E-3</c:v>
                </c:pt>
                <c:pt idx="2011">
                  <c:v>4.537734095891777E-3</c:v>
                </c:pt>
                <c:pt idx="2012">
                  <c:v>4.5329525004271917E-3</c:v>
                </c:pt>
                <c:pt idx="2013">
                  <c:v>4.5281709049626046E-3</c:v>
                </c:pt>
                <c:pt idx="2014">
                  <c:v>4.5233893094980175E-3</c:v>
                </c:pt>
                <c:pt idx="2015">
                  <c:v>4.5186077140334313E-3</c:v>
                </c:pt>
                <c:pt idx="2016">
                  <c:v>4.513826118568846E-3</c:v>
                </c:pt>
                <c:pt idx="2017">
                  <c:v>4.5090445231042589E-3</c:v>
                </c:pt>
                <c:pt idx="2018">
                  <c:v>4.5042629276396719E-3</c:v>
                </c:pt>
                <c:pt idx="2019">
                  <c:v>4.4994813321750848E-3</c:v>
                </c:pt>
                <c:pt idx="2020">
                  <c:v>4.4946997367104995E-3</c:v>
                </c:pt>
                <c:pt idx="2021">
                  <c:v>4.4899181412459124E-3</c:v>
                </c:pt>
                <c:pt idx="2022">
                  <c:v>4.4851365457813253E-3</c:v>
                </c:pt>
                <c:pt idx="2023">
                  <c:v>4.4803549503167383E-3</c:v>
                </c:pt>
                <c:pt idx="2024">
                  <c:v>4.4755733548521529E-3</c:v>
                </c:pt>
                <c:pt idx="2025">
                  <c:v>4.4707917593875659E-3</c:v>
                </c:pt>
                <c:pt idx="2026">
                  <c:v>4.4660101639229796E-3</c:v>
                </c:pt>
                <c:pt idx="2027">
                  <c:v>4.4612285684583926E-3</c:v>
                </c:pt>
                <c:pt idx="2028">
                  <c:v>4.4564469729938055E-3</c:v>
                </c:pt>
                <c:pt idx="2029">
                  <c:v>4.4516653775292202E-3</c:v>
                </c:pt>
                <c:pt idx="2030">
                  <c:v>4.4468837820646331E-3</c:v>
                </c:pt>
                <c:pt idx="2031">
                  <c:v>4.442102186600046E-3</c:v>
                </c:pt>
                <c:pt idx="2032">
                  <c:v>4.437320591135459E-3</c:v>
                </c:pt>
                <c:pt idx="2033">
                  <c:v>4.4325389956708736E-3</c:v>
                </c:pt>
                <c:pt idx="2034">
                  <c:v>4.4277574002062866E-3</c:v>
                </c:pt>
                <c:pt idx="2035">
                  <c:v>4.4229758047416995E-3</c:v>
                </c:pt>
                <c:pt idx="2036">
                  <c:v>4.4181942092771133E-3</c:v>
                </c:pt>
                <c:pt idx="2037">
                  <c:v>4.413412613812528E-3</c:v>
                </c:pt>
                <c:pt idx="2038">
                  <c:v>4.4086310183479409E-3</c:v>
                </c:pt>
                <c:pt idx="2039">
                  <c:v>4.4038494228833538E-3</c:v>
                </c:pt>
                <c:pt idx="2040">
                  <c:v>4.3990678274187667E-3</c:v>
                </c:pt>
                <c:pt idx="2041">
                  <c:v>4.3942862319541814E-3</c:v>
                </c:pt>
                <c:pt idx="2042">
                  <c:v>4.3895046364895943E-3</c:v>
                </c:pt>
                <c:pt idx="2043">
                  <c:v>4.3847230410250073E-3</c:v>
                </c:pt>
                <c:pt idx="2044">
                  <c:v>4.3799414455604202E-3</c:v>
                </c:pt>
                <c:pt idx="2045">
                  <c:v>4.3751598500958349E-3</c:v>
                </c:pt>
                <c:pt idx="2046">
                  <c:v>4.3703782546312478E-3</c:v>
                </c:pt>
                <c:pt idx="2047">
                  <c:v>4.3655966591666616E-3</c:v>
                </c:pt>
                <c:pt idx="2048">
                  <c:v>4.3608150637020745E-3</c:v>
                </c:pt>
                <c:pt idx="2049">
                  <c:v>4.3560334682374892E-3</c:v>
                </c:pt>
                <c:pt idx="2050">
                  <c:v>4.3512518727729021E-3</c:v>
                </c:pt>
                <c:pt idx="2051">
                  <c:v>4.346470277308315E-3</c:v>
                </c:pt>
                <c:pt idx="2052">
                  <c:v>4.341688681843728E-3</c:v>
                </c:pt>
                <c:pt idx="2053">
                  <c:v>4.3369070863791426E-3</c:v>
                </c:pt>
                <c:pt idx="2054">
                  <c:v>4.3321254909145556E-3</c:v>
                </c:pt>
                <c:pt idx="2055">
                  <c:v>4.3273438954499685E-3</c:v>
                </c:pt>
                <c:pt idx="2056">
                  <c:v>4.3225622999853814E-3</c:v>
                </c:pt>
                <c:pt idx="2057">
                  <c:v>4.3177807045207961E-3</c:v>
                </c:pt>
                <c:pt idx="2058">
                  <c:v>4.3129991090562099E-3</c:v>
                </c:pt>
                <c:pt idx="2059">
                  <c:v>4.3082175135916228E-3</c:v>
                </c:pt>
                <c:pt idx="2060">
                  <c:v>4.3034359181270358E-3</c:v>
                </c:pt>
                <c:pt idx="2061">
                  <c:v>4.2986543226624504E-3</c:v>
                </c:pt>
                <c:pt idx="2062">
                  <c:v>4.2938727271978634E-3</c:v>
                </c:pt>
                <c:pt idx="2063">
                  <c:v>4.2890911317332763E-3</c:v>
                </c:pt>
                <c:pt idx="2064">
                  <c:v>4.2843095362686892E-3</c:v>
                </c:pt>
                <c:pt idx="2065">
                  <c:v>4.2795279408041021E-3</c:v>
                </c:pt>
                <c:pt idx="2066">
                  <c:v>4.2747463453395168E-3</c:v>
                </c:pt>
                <c:pt idx="2067">
                  <c:v>4.2699647498749297E-3</c:v>
                </c:pt>
                <c:pt idx="2068">
                  <c:v>4.2651831544103435E-3</c:v>
                </c:pt>
                <c:pt idx="2069">
                  <c:v>4.2604015589457565E-3</c:v>
                </c:pt>
                <c:pt idx="2070">
                  <c:v>4.2556199634811711E-3</c:v>
                </c:pt>
                <c:pt idx="2071">
                  <c:v>4.2508383680165841E-3</c:v>
                </c:pt>
                <c:pt idx="2072">
                  <c:v>4.246056772551997E-3</c:v>
                </c:pt>
                <c:pt idx="2073">
                  <c:v>4.2412751770874099E-3</c:v>
                </c:pt>
                <c:pt idx="2074">
                  <c:v>4.2364935816228246E-3</c:v>
                </c:pt>
                <c:pt idx="2075">
                  <c:v>4.2317119861582375E-3</c:v>
                </c:pt>
                <c:pt idx="2076">
                  <c:v>4.2269303906936504E-3</c:v>
                </c:pt>
                <c:pt idx="2077">
                  <c:v>4.2221487952290634E-3</c:v>
                </c:pt>
                <c:pt idx="2078">
                  <c:v>4.217367199764478E-3</c:v>
                </c:pt>
                <c:pt idx="2079">
                  <c:v>4.2125856042998918E-3</c:v>
                </c:pt>
                <c:pt idx="2080">
                  <c:v>4.2078040088353048E-3</c:v>
                </c:pt>
                <c:pt idx="2081">
                  <c:v>4.2030224133707177E-3</c:v>
                </c:pt>
                <c:pt idx="2082">
                  <c:v>4.1982408179061324E-3</c:v>
                </c:pt>
                <c:pt idx="2083">
                  <c:v>4.1934592224415453E-3</c:v>
                </c:pt>
                <c:pt idx="2084">
                  <c:v>4.1886776269769582E-3</c:v>
                </c:pt>
                <c:pt idx="2085">
                  <c:v>4.1838960315123712E-3</c:v>
                </c:pt>
                <c:pt idx="2086">
                  <c:v>4.1791144360477858E-3</c:v>
                </c:pt>
                <c:pt idx="2087">
                  <c:v>4.1743328405831987E-3</c:v>
                </c:pt>
                <c:pt idx="2088">
                  <c:v>4.1695512451186117E-3</c:v>
                </c:pt>
                <c:pt idx="2089">
                  <c:v>4.1647696496540255E-3</c:v>
                </c:pt>
                <c:pt idx="2090">
                  <c:v>4.1599880541894401E-3</c:v>
                </c:pt>
                <c:pt idx="2091">
                  <c:v>4.1552064587248531E-3</c:v>
                </c:pt>
                <c:pt idx="2092">
                  <c:v>4.150424863260266E-3</c:v>
                </c:pt>
                <c:pt idx="2093">
                  <c:v>4.1456432677956789E-3</c:v>
                </c:pt>
                <c:pt idx="2094">
                  <c:v>4.1408616723310936E-3</c:v>
                </c:pt>
                <c:pt idx="2095">
                  <c:v>4.1360800768665065E-3</c:v>
                </c:pt>
                <c:pt idx="2096">
                  <c:v>4.1312984814019195E-3</c:v>
                </c:pt>
                <c:pt idx="2097">
                  <c:v>4.1265168859373324E-3</c:v>
                </c:pt>
                <c:pt idx="2098">
                  <c:v>4.1217352904727471E-3</c:v>
                </c:pt>
                <c:pt idx="2099">
                  <c:v>4.11695369500816E-3</c:v>
                </c:pt>
                <c:pt idx="2100">
                  <c:v>4.1121720995435738E-3</c:v>
                </c:pt>
                <c:pt idx="2101">
                  <c:v>4.1073905040789867E-3</c:v>
                </c:pt>
                <c:pt idx="2102">
                  <c:v>4.1026089086143996E-3</c:v>
                </c:pt>
                <c:pt idx="2103">
                  <c:v>4.0978273131498143E-3</c:v>
                </c:pt>
                <c:pt idx="2104">
                  <c:v>4.0930457176852272E-3</c:v>
                </c:pt>
                <c:pt idx="2105">
                  <c:v>4.0882641222206402E-3</c:v>
                </c:pt>
                <c:pt idx="2106">
                  <c:v>4.0834825267560531E-3</c:v>
                </c:pt>
                <c:pt idx="2107">
                  <c:v>4.0787009312914678E-3</c:v>
                </c:pt>
                <c:pt idx="2108">
                  <c:v>4.0739193358268807E-3</c:v>
                </c:pt>
                <c:pt idx="2109">
                  <c:v>4.0691377403622936E-3</c:v>
                </c:pt>
                <c:pt idx="2110">
                  <c:v>4.0643561448977074E-3</c:v>
                </c:pt>
                <c:pt idx="2111">
                  <c:v>4.0595745494331221E-3</c:v>
                </c:pt>
                <c:pt idx="2112">
                  <c:v>4.054792953968535E-3</c:v>
                </c:pt>
                <c:pt idx="2113">
                  <c:v>4.0500113585039479E-3</c:v>
                </c:pt>
                <c:pt idx="2114">
                  <c:v>4.0452297630393609E-3</c:v>
                </c:pt>
                <c:pt idx="2115">
                  <c:v>4.0404481675747755E-3</c:v>
                </c:pt>
                <c:pt idx="2116">
                  <c:v>4.0356665721101885E-3</c:v>
                </c:pt>
                <c:pt idx="2117">
                  <c:v>4.0308849766456014E-3</c:v>
                </c:pt>
                <c:pt idx="2118">
                  <c:v>4.0261033811810143E-3</c:v>
                </c:pt>
                <c:pt idx="2119">
                  <c:v>4.021321785716429E-3</c:v>
                </c:pt>
                <c:pt idx="2120">
                  <c:v>4.0165401902518419E-3</c:v>
                </c:pt>
                <c:pt idx="2121">
                  <c:v>4.0117585947872557E-3</c:v>
                </c:pt>
                <c:pt idx="2122">
                  <c:v>4.0069769993226687E-3</c:v>
                </c:pt>
                <c:pt idx="2123">
                  <c:v>4.0021954038580833E-3</c:v>
                </c:pt>
                <c:pt idx="2124">
                  <c:v>3.9974138083934962E-3</c:v>
                </c:pt>
                <c:pt idx="2125">
                  <c:v>3.9926322129289092E-3</c:v>
                </c:pt>
                <c:pt idx="2126">
                  <c:v>3.9878506174643221E-3</c:v>
                </c:pt>
                <c:pt idx="2127">
                  <c:v>3.9830690219997368E-3</c:v>
                </c:pt>
                <c:pt idx="2128">
                  <c:v>3.9782874265351497E-3</c:v>
                </c:pt>
                <c:pt idx="2129">
                  <c:v>3.9735058310705626E-3</c:v>
                </c:pt>
                <c:pt idx="2130">
                  <c:v>3.9687242356059756E-3</c:v>
                </c:pt>
                <c:pt idx="2131">
                  <c:v>3.9639426401413902E-3</c:v>
                </c:pt>
                <c:pt idx="2132">
                  <c:v>3.959161044676804E-3</c:v>
                </c:pt>
                <c:pt idx="2133">
                  <c:v>3.954379449212217E-3</c:v>
                </c:pt>
                <c:pt idx="2134">
                  <c:v>3.9495978537476299E-3</c:v>
                </c:pt>
                <c:pt idx="2135">
                  <c:v>3.9448162582830446E-3</c:v>
                </c:pt>
                <c:pt idx="2136">
                  <c:v>3.9400346628184575E-3</c:v>
                </c:pt>
                <c:pt idx="2137">
                  <c:v>3.9352530673538704E-3</c:v>
                </c:pt>
                <c:pt idx="2138">
                  <c:v>3.9304714718892833E-3</c:v>
                </c:pt>
                <c:pt idx="2139">
                  <c:v>3.925689876424698E-3</c:v>
                </c:pt>
                <c:pt idx="2140">
                  <c:v>3.9209082809601109E-3</c:v>
                </c:pt>
                <c:pt idx="2141">
                  <c:v>3.9161266854955239E-3</c:v>
                </c:pt>
                <c:pt idx="2142">
                  <c:v>3.9113450900309377E-3</c:v>
                </c:pt>
                <c:pt idx="2143">
                  <c:v>3.9065634945663506E-3</c:v>
                </c:pt>
                <c:pt idx="2144">
                  <c:v>3.9017818991017648E-3</c:v>
                </c:pt>
                <c:pt idx="2145">
                  <c:v>3.8970003036371782E-3</c:v>
                </c:pt>
                <c:pt idx="2146">
                  <c:v>3.8922187081725911E-3</c:v>
                </c:pt>
                <c:pt idx="2147">
                  <c:v>3.8874371127080041E-3</c:v>
                </c:pt>
                <c:pt idx="2148">
                  <c:v>3.8826555172434187E-3</c:v>
                </c:pt>
                <c:pt idx="2149">
                  <c:v>3.8778739217788316E-3</c:v>
                </c:pt>
                <c:pt idx="2150">
                  <c:v>3.873092326314245E-3</c:v>
                </c:pt>
                <c:pt idx="2151">
                  <c:v>3.8683107308496579E-3</c:v>
                </c:pt>
                <c:pt idx="2152">
                  <c:v>3.8635291353850726E-3</c:v>
                </c:pt>
                <c:pt idx="2153">
                  <c:v>3.8587475399204855E-3</c:v>
                </c:pt>
                <c:pt idx="2154">
                  <c:v>3.8539659444558985E-3</c:v>
                </c:pt>
                <c:pt idx="2155">
                  <c:v>3.8491843489913118E-3</c:v>
                </c:pt>
                <c:pt idx="2156">
                  <c:v>3.8444027535267265E-3</c:v>
                </c:pt>
                <c:pt idx="2157">
                  <c:v>3.8396211580621394E-3</c:v>
                </c:pt>
                <c:pt idx="2158">
                  <c:v>3.8348395625975524E-3</c:v>
                </c:pt>
                <c:pt idx="2159">
                  <c:v>3.8300579671329653E-3</c:v>
                </c:pt>
                <c:pt idx="2160">
                  <c:v>3.82527637166838E-3</c:v>
                </c:pt>
                <c:pt idx="2161">
                  <c:v>3.8204947762037933E-3</c:v>
                </c:pt>
                <c:pt idx="2162">
                  <c:v>3.8157131807392062E-3</c:v>
                </c:pt>
                <c:pt idx="2163">
                  <c:v>3.8109315852746192E-3</c:v>
                </c:pt>
                <c:pt idx="2164">
                  <c:v>3.8061499898100338E-3</c:v>
                </c:pt>
                <c:pt idx="2165">
                  <c:v>3.8013683943454468E-3</c:v>
                </c:pt>
                <c:pt idx="2166">
                  <c:v>3.7965867988808601E-3</c:v>
                </c:pt>
                <c:pt idx="2167">
                  <c:v>3.7918052034162731E-3</c:v>
                </c:pt>
                <c:pt idx="2168">
                  <c:v>3.7870236079516877E-3</c:v>
                </c:pt>
                <c:pt idx="2169">
                  <c:v>3.7822420124871007E-3</c:v>
                </c:pt>
                <c:pt idx="2170">
                  <c:v>3.7774604170225136E-3</c:v>
                </c:pt>
                <c:pt idx="2171">
                  <c:v>3.772678821557927E-3</c:v>
                </c:pt>
                <c:pt idx="2172">
                  <c:v>3.7678972260933416E-3</c:v>
                </c:pt>
                <c:pt idx="2173">
                  <c:v>3.7631156306287545E-3</c:v>
                </c:pt>
                <c:pt idx="2174">
                  <c:v>3.7583340351641675E-3</c:v>
                </c:pt>
                <c:pt idx="2175">
                  <c:v>3.7535524396995804E-3</c:v>
                </c:pt>
                <c:pt idx="2176">
                  <c:v>3.7487708442349951E-3</c:v>
                </c:pt>
                <c:pt idx="2177">
                  <c:v>3.7439892487704084E-3</c:v>
                </c:pt>
                <c:pt idx="2178">
                  <c:v>3.7392076533058214E-3</c:v>
                </c:pt>
                <c:pt idx="2179">
                  <c:v>3.7344260578412343E-3</c:v>
                </c:pt>
                <c:pt idx="2180">
                  <c:v>3.7296444623766472E-3</c:v>
                </c:pt>
                <c:pt idx="2181">
                  <c:v>3.7248628669120619E-3</c:v>
                </c:pt>
                <c:pt idx="2182">
                  <c:v>3.7200812714474753E-3</c:v>
                </c:pt>
                <c:pt idx="2183">
                  <c:v>3.7152996759828882E-3</c:v>
                </c:pt>
                <c:pt idx="2184">
                  <c:v>3.7105180805183011E-3</c:v>
                </c:pt>
                <c:pt idx="2185">
                  <c:v>3.7057364850537158E-3</c:v>
                </c:pt>
                <c:pt idx="2186">
                  <c:v>3.7009548895891287E-3</c:v>
                </c:pt>
                <c:pt idx="2187">
                  <c:v>3.6961732941245421E-3</c:v>
                </c:pt>
                <c:pt idx="2188">
                  <c:v>3.691391698659955E-3</c:v>
                </c:pt>
                <c:pt idx="2189">
                  <c:v>3.6866101031953697E-3</c:v>
                </c:pt>
                <c:pt idx="2190">
                  <c:v>3.6818285077307826E-3</c:v>
                </c:pt>
                <c:pt idx="2191">
                  <c:v>3.6770469122661955E-3</c:v>
                </c:pt>
                <c:pt idx="2192">
                  <c:v>3.6722653168016089E-3</c:v>
                </c:pt>
                <c:pt idx="2193">
                  <c:v>3.6674837213370236E-3</c:v>
                </c:pt>
                <c:pt idx="2194">
                  <c:v>3.6627021258724365E-3</c:v>
                </c:pt>
                <c:pt idx="2195">
                  <c:v>3.6579205304078494E-3</c:v>
                </c:pt>
                <c:pt idx="2196">
                  <c:v>3.6531389349432624E-3</c:v>
                </c:pt>
                <c:pt idx="2197">
                  <c:v>3.648357339478677E-3</c:v>
                </c:pt>
                <c:pt idx="2198">
                  <c:v>3.6435757440140904E-3</c:v>
                </c:pt>
                <c:pt idx="2199">
                  <c:v>3.6387941485495033E-3</c:v>
                </c:pt>
                <c:pt idx="2200">
                  <c:v>3.6340125530849162E-3</c:v>
                </c:pt>
                <c:pt idx="2201">
                  <c:v>3.6292309576203309E-3</c:v>
                </c:pt>
                <c:pt idx="2202">
                  <c:v>3.6244493621557438E-3</c:v>
                </c:pt>
                <c:pt idx="2203">
                  <c:v>3.6196677666911572E-3</c:v>
                </c:pt>
                <c:pt idx="2204">
                  <c:v>3.6148861712265701E-3</c:v>
                </c:pt>
                <c:pt idx="2205">
                  <c:v>3.6101045757619848E-3</c:v>
                </c:pt>
                <c:pt idx="2206">
                  <c:v>3.6053229802973977E-3</c:v>
                </c:pt>
                <c:pt idx="2207">
                  <c:v>3.6005413848328107E-3</c:v>
                </c:pt>
                <c:pt idx="2208">
                  <c:v>3.595759789368224E-3</c:v>
                </c:pt>
                <c:pt idx="2209">
                  <c:v>3.5909781939036387E-3</c:v>
                </c:pt>
                <c:pt idx="2210">
                  <c:v>3.5861965984390516E-3</c:v>
                </c:pt>
                <c:pt idx="2211">
                  <c:v>3.5814150029744645E-3</c:v>
                </c:pt>
                <c:pt idx="2212">
                  <c:v>3.5766334075098775E-3</c:v>
                </c:pt>
                <c:pt idx="2213">
                  <c:v>3.5718518120452921E-3</c:v>
                </c:pt>
                <c:pt idx="2214">
                  <c:v>3.5670702165807055E-3</c:v>
                </c:pt>
                <c:pt idx="2215">
                  <c:v>3.5622886211161184E-3</c:v>
                </c:pt>
                <c:pt idx="2216">
                  <c:v>3.5575070256515314E-3</c:v>
                </c:pt>
                <c:pt idx="2217">
                  <c:v>3.5527254301869443E-3</c:v>
                </c:pt>
                <c:pt idx="2218">
                  <c:v>3.547943834722359E-3</c:v>
                </c:pt>
                <c:pt idx="2219">
                  <c:v>3.5431622392577723E-3</c:v>
                </c:pt>
                <c:pt idx="2220">
                  <c:v>3.5383806437931853E-3</c:v>
                </c:pt>
                <c:pt idx="2221">
                  <c:v>3.5335990483285982E-3</c:v>
                </c:pt>
                <c:pt idx="2222">
                  <c:v>3.5288174528640128E-3</c:v>
                </c:pt>
                <c:pt idx="2223">
                  <c:v>3.5240358573994258E-3</c:v>
                </c:pt>
                <c:pt idx="2224">
                  <c:v>3.5192542619348391E-3</c:v>
                </c:pt>
                <c:pt idx="2225">
                  <c:v>3.5144726664702521E-3</c:v>
                </c:pt>
                <c:pt idx="2226">
                  <c:v>3.5096910710056667E-3</c:v>
                </c:pt>
                <c:pt idx="2227">
                  <c:v>3.5049094755410797E-3</c:v>
                </c:pt>
                <c:pt idx="2228">
                  <c:v>3.5001278800764926E-3</c:v>
                </c:pt>
                <c:pt idx="2229">
                  <c:v>3.495346284611906E-3</c:v>
                </c:pt>
                <c:pt idx="2230">
                  <c:v>3.4905646891473206E-3</c:v>
                </c:pt>
                <c:pt idx="2231">
                  <c:v>3.4857830936827336E-3</c:v>
                </c:pt>
                <c:pt idx="2232">
                  <c:v>3.4810014982181465E-3</c:v>
                </c:pt>
                <c:pt idx="2233">
                  <c:v>3.4762199027535594E-3</c:v>
                </c:pt>
                <c:pt idx="2234">
                  <c:v>3.4714383072889741E-3</c:v>
                </c:pt>
                <c:pt idx="2235">
                  <c:v>3.4666567118243874E-3</c:v>
                </c:pt>
                <c:pt idx="2236">
                  <c:v>3.4618751163598004E-3</c:v>
                </c:pt>
                <c:pt idx="2237">
                  <c:v>3.4570935208952133E-3</c:v>
                </c:pt>
                <c:pt idx="2238">
                  <c:v>3.452311925430628E-3</c:v>
                </c:pt>
                <c:pt idx="2239">
                  <c:v>3.4475303299660409E-3</c:v>
                </c:pt>
                <c:pt idx="2240">
                  <c:v>3.4427487345014543E-3</c:v>
                </c:pt>
                <c:pt idx="2241">
                  <c:v>3.4379671390368672E-3</c:v>
                </c:pt>
                <c:pt idx="2242">
                  <c:v>3.4331855435722819E-3</c:v>
                </c:pt>
                <c:pt idx="2243">
                  <c:v>3.4284039481076948E-3</c:v>
                </c:pt>
                <c:pt idx="2244">
                  <c:v>3.4236223526431077E-3</c:v>
                </c:pt>
                <c:pt idx="2245">
                  <c:v>3.4188407571785211E-3</c:v>
                </c:pt>
                <c:pt idx="2246">
                  <c:v>3.4140591617139353E-3</c:v>
                </c:pt>
                <c:pt idx="2247">
                  <c:v>3.4092775662493487E-3</c:v>
                </c:pt>
                <c:pt idx="2248">
                  <c:v>3.4044959707847616E-3</c:v>
                </c:pt>
                <c:pt idx="2249">
                  <c:v>3.3997143753201745E-3</c:v>
                </c:pt>
                <c:pt idx="2250">
                  <c:v>3.3949327798555892E-3</c:v>
                </c:pt>
                <c:pt idx="2251">
                  <c:v>3.3901511843910026E-3</c:v>
                </c:pt>
                <c:pt idx="2252">
                  <c:v>3.3853695889264155E-3</c:v>
                </c:pt>
                <c:pt idx="2253">
                  <c:v>3.3805879934618284E-3</c:v>
                </c:pt>
                <c:pt idx="2254">
                  <c:v>3.3758063979972414E-3</c:v>
                </c:pt>
                <c:pt idx="2255">
                  <c:v>3.371024802532656E-3</c:v>
                </c:pt>
                <c:pt idx="2256">
                  <c:v>3.3662432070680694E-3</c:v>
                </c:pt>
                <c:pt idx="2257">
                  <c:v>3.3614616116034823E-3</c:v>
                </c:pt>
                <c:pt idx="2258">
                  <c:v>3.3566800161388952E-3</c:v>
                </c:pt>
                <c:pt idx="2259">
                  <c:v>3.3518984206743099E-3</c:v>
                </c:pt>
                <c:pt idx="2260">
                  <c:v>3.3471168252097228E-3</c:v>
                </c:pt>
                <c:pt idx="2261">
                  <c:v>3.3423352297451362E-3</c:v>
                </c:pt>
                <c:pt idx="2262">
                  <c:v>3.3375536342805491E-3</c:v>
                </c:pt>
                <c:pt idx="2263">
                  <c:v>3.3327720388159638E-3</c:v>
                </c:pt>
                <c:pt idx="2264">
                  <c:v>3.3279904433513767E-3</c:v>
                </c:pt>
                <c:pt idx="2265">
                  <c:v>3.3232088478867897E-3</c:v>
                </c:pt>
                <c:pt idx="2266">
                  <c:v>3.318427252422203E-3</c:v>
                </c:pt>
                <c:pt idx="2267">
                  <c:v>3.3136456569576173E-3</c:v>
                </c:pt>
                <c:pt idx="2268">
                  <c:v>3.3088640614930306E-3</c:v>
                </c:pt>
                <c:pt idx="2269">
                  <c:v>3.3040824660284436E-3</c:v>
                </c:pt>
                <c:pt idx="2270">
                  <c:v>3.2993008705638565E-3</c:v>
                </c:pt>
                <c:pt idx="2271">
                  <c:v>3.2945192750992711E-3</c:v>
                </c:pt>
                <c:pt idx="2272">
                  <c:v>3.2897376796346845E-3</c:v>
                </c:pt>
                <c:pt idx="2273">
                  <c:v>3.2849560841700974E-3</c:v>
                </c:pt>
                <c:pt idx="2274">
                  <c:v>3.2801744887055104E-3</c:v>
                </c:pt>
                <c:pt idx="2275">
                  <c:v>3.275392893240925E-3</c:v>
                </c:pt>
                <c:pt idx="2276">
                  <c:v>3.270611297776338E-3</c:v>
                </c:pt>
                <c:pt idx="2277">
                  <c:v>3.2658297023117513E-3</c:v>
                </c:pt>
                <c:pt idx="2278">
                  <c:v>3.2610481068471643E-3</c:v>
                </c:pt>
                <c:pt idx="2279">
                  <c:v>3.2562665113825789E-3</c:v>
                </c:pt>
                <c:pt idx="2280">
                  <c:v>3.2514849159179919E-3</c:v>
                </c:pt>
                <c:pt idx="2281">
                  <c:v>3.2467033204534048E-3</c:v>
                </c:pt>
                <c:pt idx="2282">
                  <c:v>3.2419217249888182E-3</c:v>
                </c:pt>
                <c:pt idx="2283">
                  <c:v>3.2371401295242324E-3</c:v>
                </c:pt>
                <c:pt idx="2284">
                  <c:v>3.2323585340596457E-3</c:v>
                </c:pt>
                <c:pt idx="2285">
                  <c:v>3.2275769385950587E-3</c:v>
                </c:pt>
                <c:pt idx="2286">
                  <c:v>3.2227953431304716E-3</c:v>
                </c:pt>
                <c:pt idx="2287">
                  <c:v>3.2180137476658863E-3</c:v>
                </c:pt>
                <c:pt idx="2288">
                  <c:v>3.2132321522012996E-3</c:v>
                </c:pt>
                <c:pt idx="2289">
                  <c:v>3.2084505567367126E-3</c:v>
                </c:pt>
                <c:pt idx="2290">
                  <c:v>3.2036689612721255E-3</c:v>
                </c:pt>
                <c:pt idx="2291">
                  <c:v>3.1988873658075384E-3</c:v>
                </c:pt>
                <c:pt idx="2292">
                  <c:v>3.1941057703429531E-3</c:v>
                </c:pt>
                <c:pt idx="2293">
                  <c:v>3.1893241748783665E-3</c:v>
                </c:pt>
                <c:pt idx="2294">
                  <c:v>3.1845425794137794E-3</c:v>
                </c:pt>
                <c:pt idx="2295">
                  <c:v>3.1797609839491923E-3</c:v>
                </c:pt>
                <c:pt idx="2296">
                  <c:v>3.174979388484607E-3</c:v>
                </c:pt>
                <c:pt idx="2297">
                  <c:v>3.1701977930200199E-3</c:v>
                </c:pt>
                <c:pt idx="2298">
                  <c:v>3.1654161975554333E-3</c:v>
                </c:pt>
                <c:pt idx="2299">
                  <c:v>3.1606346020908462E-3</c:v>
                </c:pt>
                <c:pt idx="2300">
                  <c:v>3.1558530066262609E-3</c:v>
                </c:pt>
                <c:pt idx="2301">
                  <c:v>3.1510714111616738E-3</c:v>
                </c:pt>
                <c:pt idx="2302">
                  <c:v>3.1462898156970867E-3</c:v>
                </c:pt>
                <c:pt idx="2303">
                  <c:v>3.1415082202325001E-3</c:v>
                </c:pt>
                <c:pt idx="2304">
                  <c:v>3.1367266247679143E-3</c:v>
                </c:pt>
                <c:pt idx="2305">
                  <c:v>3.1319450293033277E-3</c:v>
                </c:pt>
                <c:pt idx="2306">
                  <c:v>3.1271634338387406E-3</c:v>
                </c:pt>
                <c:pt idx="2307">
                  <c:v>3.1223818383741535E-3</c:v>
                </c:pt>
                <c:pt idx="2308">
                  <c:v>3.1176002429095682E-3</c:v>
                </c:pt>
                <c:pt idx="2309">
                  <c:v>3.1128186474449816E-3</c:v>
                </c:pt>
                <c:pt idx="2310">
                  <c:v>3.1080370519803945E-3</c:v>
                </c:pt>
                <c:pt idx="2311">
                  <c:v>3.1032554565158074E-3</c:v>
                </c:pt>
                <c:pt idx="2312">
                  <c:v>3.0984738610512221E-3</c:v>
                </c:pt>
                <c:pt idx="2313">
                  <c:v>3.093692265586635E-3</c:v>
                </c:pt>
                <c:pt idx="2314">
                  <c:v>3.0889106701220484E-3</c:v>
                </c:pt>
                <c:pt idx="2315">
                  <c:v>3.0841290746574613E-3</c:v>
                </c:pt>
                <c:pt idx="2316">
                  <c:v>3.079347479192876E-3</c:v>
                </c:pt>
                <c:pt idx="2317">
                  <c:v>3.0745658837282889E-3</c:v>
                </c:pt>
                <c:pt idx="2318">
                  <c:v>3.0697842882637019E-3</c:v>
                </c:pt>
                <c:pt idx="2319">
                  <c:v>3.0650026927991152E-3</c:v>
                </c:pt>
                <c:pt idx="2320">
                  <c:v>3.0602210973345294E-3</c:v>
                </c:pt>
                <c:pt idx="2321">
                  <c:v>3.0554395018699428E-3</c:v>
                </c:pt>
                <c:pt idx="2322">
                  <c:v>3.0506579064053557E-3</c:v>
                </c:pt>
                <c:pt idx="2323">
                  <c:v>3.0458763109407687E-3</c:v>
                </c:pt>
                <c:pt idx="2324">
                  <c:v>3.0410947154761833E-3</c:v>
                </c:pt>
                <c:pt idx="2325">
                  <c:v>3.0363131200115963E-3</c:v>
                </c:pt>
                <c:pt idx="2326">
                  <c:v>3.0315315245470096E-3</c:v>
                </c:pt>
                <c:pt idx="2327">
                  <c:v>3.0267499290824226E-3</c:v>
                </c:pt>
                <c:pt idx="2328">
                  <c:v>3.0219683336178372E-3</c:v>
                </c:pt>
                <c:pt idx="2329">
                  <c:v>3.0171867381532502E-3</c:v>
                </c:pt>
                <c:pt idx="2330">
                  <c:v>3.0124051426886635E-3</c:v>
                </c:pt>
                <c:pt idx="2331">
                  <c:v>3.0076235472240764E-3</c:v>
                </c:pt>
                <c:pt idx="2332">
                  <c:v>3.0028419517594894E-3</c:v>
                </c:pt>
                <c:pt idx="2333">
                  <c:v>2.998060356294904E-3</c:v>
                </c:pt>
                <c:pt idx="2334">
                  <c:v>2.993278760830317E-3</c:v>
                </c:pt>
                <c:pt idx="2335">
                  <c:v>2.9884971653657303E-3</c:v>
                </c:pt>
                <c:pt idx="2336">
                  <c:v>2.9837155699011433E-3</c:v>
                </c:pt>
                <c:pt idx="2337">
                  <c:v>2.9789339744365579E-3</c:v>
                </c:pt>
                <c:pt idx="2338">
                  <c:v>2.9741523789719709E-3</c:v>
                </c:pt>
                <c:pt idx="2339">
                  <c:v>2.9693707835073838E-3</c:v>
                </c:pt>
                <c:pt idx="2340">
                  <c:v>2.9645891880427972E-3</c:v>
                </c:pt>
                <c:pt idx="2341">
                  <c:v>2.9598075925782114E-3</c:v>
                </c:pt>
                <c:pt idx="2342">
                  <c:v>2.9550259971136248E-3</c:v>
                </c:pt>
                <c:pt idx="2343">
                  <c:v>2.9502444016490377E-3</c:v>
                </c:pt>
                <c:pt idx="2344">
                  <c:v>2.9454628061844506E-3</c:v>
                </c:pt>
                <c:pt idx="2345">
                  <c:v>2.9406812107198653E-3</c:v>
                </c:pt>
                <c:pt idx="2346">
                  <c:v>2.9358996152552782E-3</c:v>
                </c:pt>
                <c:pt idx="2347">
                  <c:v>2.9311180197906916E-3</c:v>
                </c:pt>
                <c:pt idx="2348">
                  <c:v>2.9263364243261045E-3</c:v>
                </c:pt>
                <c:pt idx="2349">
                  <c:v>2.9215548288615192E-3</c:v>
                </c:pt>
                <c:pt idx="2350">
                  <c:v>2.9167732333969321E-3</c:v>
                </c:pt>
                <c:pt idx="2351">
                  <c:v>2.9119916379323455E-3</c:v>
                </c:pt>
                <c:pt idx="2352">
                  <c:v>2.9072100424677584E-3</c:v>
                </c:pt>
                <c:pt idx="2353">
                  <c:v>2.9024284470031731E-3</c:v>
                </c:pt>
                <c:pt idx="2354">
                  <c:v>2.897646851538586E-3</c:v>
                </c:pt>
                <c:pt idx="2355">
                  <c:v>2.8928652560739989E-3</c:v>
                </c:pt>
                <c:pt idx="2356">
                  <c:v>2.8880836606094123E-3</c:v>
                </c:pt>
                <c:pt idx="2357">
                  <c:v>2.8833020651448265E-3</c:v>
                </c:pt>
                <c:pt idx="2358">
                  <c:v>2.8785204696802399E-3</c:v>
                </c:pt>
                <c:pt idx="2359">
                  <c:v>2.8737388742156528E-3</c:v>
                </c:pt>
                <c:pt idx="2360">
                  <c:v>2.8689572787510657E-3</c:v>
                </c:pt>
                <c:pt idx="2361">
                  <c:v>2.8641756832864804E-3</c:v>
                </c:pt>
                <c:pt idx="2362">
                  <c:v>2.8593940878218933E-3</c:v>
                </c:pt>
                <c:pt idx="2363">
                  <c:v>2.8546124923573067E-3</c:v>
                </c:pt>
                <c:pt idx="2364">
                  <c:v>2.8498308968927196E-3</c:v>
                </c:pt>
                <c:pt idx="2365">
                  <c:v>2.8450493014281343E-3</c:v>
                </c:pt>
                <c:pt idx="2366">
                  <c:v>2.8402677059635472E-3</c:v>
                </c:pt>
                <c:pt idx="2367">
                  <c:v>2.8354861104989602E-3</c:v>
                </c:pt>
                <c:pt idx="2368">
                  <c:v>2.8307045150343735E-3</c:v>
                </c:pt>
                <c:pt idx="2369">
                  <c:v>2.8259229195697864E-3</c:v>
                </c:pt>
                <c:pt idx="2370">
                  <c:v>2.8211413241052011E-3</c:v>
                </c:pt>
                <c:pt idx="2371">
                  <c:v>2.816359728640614E-3</c:v>
                </c:pt>
                <c:pt idx="2372">
                  <c:v>2.8115781331760274E-3</c:v>
                </c:pt>
                <c:pt idx="2373">
                  <c:v>2.8067965377114403E-3</c:v>
                </c:pt>
                <c:pt idx="2374">
                  <c:v>2.802014942246855E-3</c:v>
                </c:pt>
                <c:pt idx="2375">
                  <c:v>2.7972333467822679E-3</c:v>
                </c:pt>
                <c:pt idx="2376">
                  <c:v>2.7924517513176809E-3</c:v>
                </c:pt>
                <c:pt idx="2377">
                  <c:v>2.7876701558530942E-3</c:v>
                </c:pt>
                <c:pt idx="2378">
                  <c:v>2.7828885603885085E-3</c:v>
                </c:pt>
                <c:pt idx="2379">
                  <c:v>2.7781069649239218E-3</c:v>
                </c:pt>
                <c:pt idx="2380">
                  <c:v>2.7733253694593347E-3</c:v>
                </c:pt>
                <c:pt idx="2381">
                  <c:v>2.7685437739947477E-3</c:v>
                </c:pt>
                <c:pt idx="2382">
                  <c:v>2.7637621785301623E-3</c:v>
                </c:pt>
                <c:pt idx="2383">
                  <c:v>2.7589805830655753E-3</c:v>
                </c:pt>
                <c:pt idx="2384">
                  <c:v>2.7541989876009886E-3</c:v>
                </c:pt>
                <c:pt idx="2385">
                  <c:v>2.7494173921364016E-3</c:v>
                </c:pt>
                <c:pt idx="2386">
                  <c:v>2.7446357966718162E-3</c:v>
                </c:pt>
                <c:pt idx="2387">
                  <c:v>2.7398542012072292E-3</c:v>
                </c:pt>
                <c:pt idx="2388">
                  <c:v>2.7350726057426421E-3</c:v>
                </c:pt>
                <c:pt idx="2389">
                  <c:v>2.7302910102780555E-3</c:v>
                </c:pt>
                <c:pt idx="2390">
                  <c:v>2.7255094148134701E-3</c:v>
                </c:pt>
                <c:pt idx="2391">
                  <c:v>2.7207278193488831E-3</c:v>
                </c:pt>
                <c:pt idx="2392">
                  <c:v>2.715946223884296E-3</c:v>
                </c:pt>
                <c:pt idx="2393">
                  <c:v>2.7111646284197093E-3</c:v>
                </c:pt>
                <c:pt idx="2394">
                  <c:v>2.7063830329551236E-3</c:v>
                </c:pt>
                <c:pt idx="2395">
                  <c:v>2.7016014374905369E-3</c:v>
                </c:pt>
                <c:pt idx="2396">
                  <c:v>2.6968198420259499E-3</c:v>
                </c:pt>
                <c:pt idx="2397">
                  <c:v>2.6920382465613628E-3</c:v>
                </c:pt>
                <c:pt idx="2398">
                  <c:v>2.6872566510967775E-3</c:v>
                </c:pt>
                <c:pt idx="2399">
                  <c:v>2.6824750556321904E-3</c:v>
                </c:pt>
                <c:pt idx="2400">
                  <c:v>2.6776934601676038E-3</c:v>
                </c:pt>
                <c:pt idx="2401">
                  <c:v>2.6729118647030167E-3</c:v>
                </c:pt>
                <c:pt idx="2402">
                  <c:v>2.6681302692384314E-3</c:v>
                </c:pt>
                <c:pt idx="2403">
                  <c:v>2.6633486737738443E-3</c:v>
                </c:pt>
                <c:pt idx="2404">
                  <c:v>2.6585670783092572E-3</c:v>
                </c:pt>
                <c:pt idx="2405">
                  <c:v>2.6537854828446706E-3</c:v>
                </c:pt>
                <c:pt idx="2406">
                  <c:v>2.6490038873800835E-3</c:v>
                </c:pt>
                <c:pt idx="2407">
                  <c:v>2.6442222919154982E-3</c:v>
                </c:pt>
                <c:pt idx="2408">
                  <c:v>2.6394406964509111E-3</c:v>
                </c:pt>
                <c:pt idx="2409">
                  <c:v>2.634659100986324E-3</c:v>
                </c:pt>
                <c:pt idx="2410">
                  <c:v>2.6298775055217374E-3</c:v>
                </c:pt>
                <c:pt idx="2411">
                  <c:v>2.6250959100571521E-3</c:v>
                </c:pt>
                <c:pt idx="2412">
                  <c:v>2.620314314592565E-3</c:v>
                </c:pt>
                <c:pt idx="2413">
                  <c:v>2.6155327191279779E-3</c:v>
                </c:pt>
                <c:pt idx="2414">
                  <c:v>2.6107511236633913E-3</c:v>
                </c:pt>
                <c:pt idx="2415">
                  <c:v>2.6059695281988055E-3</c:v>
                </c:pt>
                <c:pt idx="2416">
                  <c:v>2.6011879327342189E-3</c:v>
                </c:pt>
                <c:pt idx="2417">
                  <c:v>2.5964063372696318E-3</c:v>
                </c:pt>
                <c:pt idx="2418">
                  <c:v>2.5916247418050447E-3</c:v>
                </c:pt>
                <c:pt idx="2419">
                  <c:v>2.5868431463404594E-3</c:v>
                </c:pt>
                <c:pt idx="2420">
                  <c:v>2.5820615508758723E-3</c:v>
                </c:pt>
                <c:pt idx="2421">
                  <c:v>2.5772799554112857E-3</c:v>
                </c:pt>
                <c:pt idx="2422">
                  <c:v>2.5724983599466986E-3</c:v>
                </c:pt>
                <c:pt idx="2423">
                  <c:v>2.5677167644821133E-3</c:v>
                </c:pt>
                <c:pt idx="2424">
                  <c:v>2.5629351690175262E-3</c:v>
                </c:pt>
                <c:pt idx="2425">
                  <c:v>2.5581535735529392E-3</c:v>
                </c:pt>
                <c:pt idx="2426">
                  <c:v>2.5533719780883525E-3</c:v>
                </c:pt>
                <c:pt idx="2427">
                  <c:v>2.5485903826237672E-3</c:v>
                </c:pt>
                <c:pt idx="2428">
                  <c:v>2.5438087871591801E-3</c:v>
                </c:pt>
                <c:pt idx="2429">
                  <c:v>2.539027191694593E-3</c:v>
                </c:pt>
                <c:pt idx="2430">
                  <c:v>2.534245596230006E-3</c:v>
                </c:pt>
                <c:pt idx="2431">
                  <c:v>2.5294640007654206E-3</c:v>
                </c:pt>
                <c:pt idx="2432">
                  <c:v>2.524682405300834E-3</c:v>
                </c:pt>
                <c:pt idx="2433">
                  <c:v>2.5199008098362469E-3</c:v>
                </c:pt>
                <c:pt idx="2434">
                  <c:v>2.5151192143716599E-3</c:v>
                </c:pt>
                <c:pt idx="2435">
                  <c:v>2.5103376189070745E-3</c:v>
                </c:pt>
                <c:pt idx="2436">
                  <c:v>2.5055560234424875E-3</c:v>
                </c:pt>
                <c:pt idx="2437">
                  <c:v>2.5007744279779008E-3</c:v>
                </c:pt>
                <c:pt idx="2438">
                  <c:v>2.4959928325133138E-3</c:v>
                </c:pt>
                <c:pt idx="2439">
                  <c:v>2.4912112370487284E-3</c:v>
                </c:pt>
                <c:pt idx="2440">
                  <c:v>2.4864296415841414E-3</c:v>
                </c:pt>
                <c:pt idx="2441">
                  <c:v>2.4816480461195543E-3</c:v>
                </c:pt>
                <c:pt idx="2442">
                  <c:v>2.4768664506549676E-3</c:v>
                </c:pt>
                <c:pt idx="2443">
                  <c:v>2.4720848551903806E-3</c:v>
                </c:pt>
                <c:pt idx="2444">
                  <c:v>2.4673032597257952E-3</c:v>
                </c:pt>
                <c:pt idx="2445">
                  <c:v>2.4625216642612082E-3</c:v>
                </c:pt>
                <c:pt idx="2446">
                  <c:v>2.4577400687966211E-3</c:v>
                </c:pt>
                <c:pt idx="2447">
                  <c:v>2.4529584733320345E-3</c:v>
                </c:pt>
                <c:pt idx="2448">
                  <c:v>2.4481768778674491E-3</c:v>
                </c:pt>
                <c:pt idx="2449">
                  <c:v>2.4433952824028621E-3</c:v>
                </c:pt>
                <c:pt idx="2450">
                  <c:v>2.438613686938275E-3</c:v>
                </c:pt>
                <c:pt idx="2451">
                  <c:v>2.4338320914736879E-3</c:v>
                </c:pt>
                <c:pt idx="2452">
                  <c:v>2.4290504960091026E-3</c:v>
                </c:pt>
                <c:pt idx="2453">
                  <c:v>2.424268900544516E-3</c:v>
                </c:pt>
                <c:pt idx="2454">
                  <c:v>2.4194873050799289E-3</c:v>
                </c:pt>
                <c:pt idx="2455">
                  <c:v>2.4147057096153418E-3</c:v>
                </c:pt>
                <c:pt idx="2456">
                  <c:v>2.4099241141507565E-3</c:v>
                </c:pt>
                <c:pt idx="2457">
                  <c:v>2.4051425186861694E-3</c:v>
                </c:pt>
                <c:pt idx="2458">
                  <c:v>2.4003609232215828E-3</c:v>
                </c:pt>
                <c:pt idx="2459">
                  <c:v>2.3955793277569957E-3</c:v>
                </c:pt>
                <c:pt idx="2460">
                  <c:v>2.3907977322924104E-3</c:v>
                </c:pt>
                <c:pt idx="2461">
                  <c:v>2.3860161368278233E-3</c:v>
                </c:pt>
                <c:pt idx="2462">
                  <c:v>2.3812345413632362E-3</c:v>
                </c:pt>
                <c:pt idx="2463">
                  <c:v>2.3764529458986496E-3</c:v>
                </c:pt>
                <c:pt idx="2464">
                  <c:v>2.3716713504340643E-3</c:v>
                </c:pt>
                <c:pt idx="2465">
                  <c:v>2.3668897549694772E-3</c:v>
                </c:pt>
                <c:pt idx="2466">
                  <c:v>2.3621081595048901E-3</c:v>
                </c:pt>
                <c:pt idx="2467">
                  <c:v>2.357326564040303E-3</c:v>
                </c:pt>
                <c:pt idx="2468">
                  <c:v>2.3525449685757177E-3</c:v>
                </c:pt>
                <c:pt idx="2469">
                  <c:v>2.3477633731111311E-3</c:v>
                </c:pt>
                <c:pt idx="2470">
                  <c:v>2.342981777646544E-3</c:v>
                </c:pt>
                <c:pt idx="2471">
                  <c:v>2.3382001821819569E-3</c:v>
                </c:pt>
                <c:pt idx="2472">
                  <c:v>2.3334185867173716E-3</c:v>
                </c:pt>
                <c:pt idx="2473">
                  <c:v>2.3286369912527845E-3</c:v>
                </c:pt>
                <c:pt idx="2474">
                  <c:v>2.3238553957881979E-3</c:v>
                </c:pt>
                <c:pt idx="2475">
                  <c:v>2.3190738003236108E-3</c:v>
                </c:pt>
                <c:pt idx="2476">
                  <c:v>2.3142922048590255E-3</c:v>
                </c:pt>
                <c:pt idx="2477">
                  <c:v>2.3095106093944384E-3</c:v>
                </c:pt>
                <c:pt idx="2478">
                  <c:v>2.3047290139298513E-3</c:v>
                </c:pt>
                <c:pt idx="2479">
                  <c:v>2.2999474184652647E-3</c:v>
                </c:pt>
                <c:pt idx="2480">
                  <c:v>2.2951658230006776E-3</c:v>
                </c:pt>
                <c:pt idx="2481">
                  <c:v>2.2903842275360923E-3</c:v>
                </c:pt>
                <c:pt idx="2482">
                  <c:v>2.2856026320715052E-3</c:v>
                </c:pt>
                <c:pt idx="2483">
                  <c:v>2.2808210366069182E-3</c:v>
                </c:pt>
                <c:pt idx="2484">
                  <c:v>2.2760394411423315E-3</c:v>
                </c:pt>
                <c:pt idx="2485">
                  <c:v>2.2712578456777462E-3</c:v>
                </c:pt>
                <c:pt idx="2486">
                  <c:v>2.2664762502131591E-3</c:v>
                </c:pt>
                <c:pt idx="2487">
                  <c:v>2.2616946547485721E-3</c:v>
                </c:pt>
                <c:pt idx="2488">
                  <c:v>2.256913059283985E-3</c:v>
                </c:pt>
                <c:pt idx="2489">
                  <c:v>2.2521314638193997E-3</c:v>
                </c:pt>
                <c:pt idx="2490">
                  <c:v>2.247349868354813E-3</c:v>
                </c:pt>
                <c:pt idx="2491">
                  <c:v>2.2425682728902259E-3</c:v>
                </c:pt>
                <c:pt idx="2492">
                  <c:v>2.2377866774256389E-3</c:v>
                </c:pt>
                <c:pt idx="2493">
                  <c:v>2.2330050819610535E-3</c:v>
                </c:pt>
                <c:pt idx="2494">
                  <c:v>2.2282234864964665E-3</c:v>
                </c:pt>
                <c:pt idx="2495">
                  <c:v>2.2234418910318798E-3</c:v>
                </c:pt>
                <c:pt idx="2496">
                  <c:v>2.2186602955672928E-3</c:v>
                </c:pt>
                <c:pt idx="2497">
                  <c:v>2.2138787001027074E-3</c:v>
                </c:pt>
                <c:pt idx="2498">
                  <c:v>2.2090971046381204E-3</c:v>
                </c:pt>
                <c:pt idx="2499">
                  <c:v>2.2043155091735333E-3</c:v>
                </c:pt>
                <c:pt idx="2500">
                  <c:v>2.1995339137089467E-3</c:v>
                </c:pt>
                <c:pt idx="2501">
                  <c:v>2.1947523182443613E-3</c:v>
                </c:pt>
                <c:pt idx="2502">
                  <c:v>2.1899707227797743E-3</c:v>
                </c:pt>
                <c:pt idx="2503">
                  <c:v>2.1851891273151872E-3</c:v>
                </c:pt>
                <c:pt idx="2504">
                  <c:v>2.1804075318506001E-3</c:v>
                </c:pt>
                <c:pt idx="2505">
                  <c:v>2.1756259363860148E-3</c:v>
                </c:pt>
                <c:pt idx="2506">
                  <c:v>2.1708443409214281E-3</c:v>
                </c:pt>
                <c:pt idx="2507">
                  <c:v>2.1660627454568411E-3</c:v>
                </c:pt>
                <c:pt idx="2508">
                  <c:v>2.161281149992254E-3</c:v>
                </c:pt>
                <c:pt idx="2509">
                  <c:v>2.1564995545276687E-3</c:v>
                </c:pt>
                <c:pt idx="2510">
                  <c:v>2.1517179590630816E-3</c:v>
                </c:pt>
                <c:pt idx="2511">
                  <c:v>2.146936363598495E-3</c:v>
                </c:pt>
                <c:pt idx="2512">
                  <c:v>2.1421547681339079E-3</c:v>
                </c:pt>
                <c:pt idx="2513">
                  <c:v>2.1373731726693226E-3</c:v>
                </c:pt>
                <c:pt idx="2514">
                  <c:v>2.1325915772047355E-3</c:v>
                </c:pt>
                <c:pt idx="2515">
                  <c:v>2.1278099817401484E-3</c:v>
                </c:pt>
                <c:pt idx="2516">
                  <c:v>2.1230283862755618E-3</c:v>
                </c:pt>
                <c:pt idx="2517">
                  <c:v>2.1182467908109764E-3</c:v>
                </c:pt>
                <c:pt idx="2518">
                  <c:v>2.1134651953463894E-3</c:v>
                </c:pt>
                <c:pt idx="2519">
                  <c:v>2.1086835998818023E-3</c:v>
                </c:pt>
                <c:pt idx="2520">
                  <c:v>2.1039020044172152E-3</c:v>
                </c:pt>
                <c:pt idx="2521">
                  <c:v>2.0991204089526286E-3</c:v>
                </c:pt>
                <c:pt idx="2522">
                  <c:v>2.0943388134880433E-3</c:v>
                </c:pt>
                <c:pt idx="2523">
                  <c:v>2.0895572180234562E-3</c:v>
                </c:pt>
                <c:pt idx="2524">
                  <c:v>2.0847756225588691E-3</c:v>
                </c:pt>
                <c:pt idx="2525">
                  <c:v>2.0799940270942821E-3</c:v>
                </c:pt>
                <c:pt idx="2526">
                  <c:v>2.0752124316296967E-3</c:v>
                </c:pt>
                <c:pt idx="2527">
                  <c:v>2.0704308361651101E-3</c:v>
                </c:pt>
                <c:pt idx="2528">
                  <c:v>2.065649240700523E-3</c:v>
                </c:pt>
                <c:pt idx="2529">
                  <c:v>2.0608676452359359E-3</c:v>
                </c:pt>
                <c:pt idx="2530">
                  <c:v>2.0560860497713506E-3</c:v>
                </c:pt>
                <c:pt idx="2531">
                  <c:v>2.0513044543067635E-3</c:v>
                </c:pt>
                <c:pt idx="2532">
                  <c:v>2.0465228588421769E-3</c:v>
                </c:pt>
                <c:pt idx="2533">
                  <c:v>2.0417412633775898E-3</c:v>
                </c:pt>
                <c:pt idx="2534">
                  <c:v>2.0369596679130045E-3</c:v>
                </c:pt>
                <c:pt idx="2535">
                  <c:v>2.0321780724484174E-3</c:v>
                </c:pt>
                <c:pt idx="2536">
                  <c:v>2.0273964769838304E-3</c:v>
                </c:pt>
                <c:pt idx="2537">
                  <c:v>2.0226148815192437E-3</c:v>
                </c:pt>
                <c:pt idx="2538">
                  <c:v>2.0178332860546584E-3</c:v>
                </c:pt>
                <c:pt idx="2539">
                  <c:v>2.0130516905900713E-3</c:v>
                </c:pt>
                <c:pt idx="2540">
                  <c:v>2.0082700951254842E-3</c:v>
                </c:pt>
                <c:pt idx="2541">
                  <c:v>2.0034884996608972E-3</c:v>
                </c:pt>
                <c:pt idx="2542">
                  <c:v>1.9987069041963118E-3</c:v>
                </c:pt>
                <c:pt idx="2543">
                  <c:v>1.9939253087317252E-3</c:v>
                </c:pt>
                <c:pt idx="2544">
                  <c:v>1.9891437132671381E-3</c:v>
                </c:pt>
                <c:pt idx="2545">
                  <c:v>1.9843621178025511E-3</c:v>
                </c:pt>
                <c:pt idx="2546">
                  <c:v>1.9795805223379657E-3</c:v>
                </c:pt>
                <c:pt idx="2547">
                  <c:v>1.9747989268733787E-3</c:v>
                </c:pt>
                <c:pt idx="2548">
                  <c:v>1.970017331408792E-3</c:v>
                </c:pt>
                <c:pt idx="2549">
                  <c:v>1.965235735944205E-3</c:v>
                </c:pt>
                <c:pt idx="2550">
                  <c:v>1.9604541404796196E-3</c:v>
                </c:pt>
                <c:pt idx="2551">
                  <c:v>1.9556725450150325E-3</c:v>
                </c:pt>
                <c:pt idx="2552">
                  <c:v>1.9508909495504457E-3</c:v>
                </c:pt>
                <c:pt idx="2553">
                  <c:v>1.9461093540858586E-3</c:v>
                </c:pt>
                <c:pt idx="2554">
                  <c:v>1.9413277586212733E-3</c:v>
                </c:pt>
                <c:pt idx="2555">
                  <c:v>1.9365461631566864E-3</c:v>
                </c:pt>
                <c:pt idx="2556">
                  <c:v>1.9317645676920994E-3</c:v>
                </c:pt>
                <c:pt idx="2557">
                  <c:v>1.9269829722275125E-3</c:v>
                </c:pt>
                <c:pt idx="2558">
                  <c:v>1.9222013767629254E-3</c:v>
                </c:pt>
                <c:pt idx="2559">
                  <c:v>1.9174197812983401E-3</c:v>
                </c:pt>
                <c:pt idx="2560">
                  <c:v>1.9126381858337533E-3</c:v>
                </c:pt>
                <c:pt idx="2561">
                  <c:v>1.9078565903691662E-3</c:v>
                </c:pt>
                <c:pt idx="2562">
                  <c:v>1.9030749949045793E-3</c:v>
                </c:pt>
                <c:pt idx="2563">
                  <c:v>1.898293399439994E-3</c:v>
                </c:pt>
                <c:pt idx="2564">
                  <c:v>1.8935118039754069E-3</c:v>
                </c:pt>
                <c:pt idx="2565">
                  <c:v>1.8887302085108201E-3</c:v>
                </c:pt>
                <c:pt idx="2566">
                  <c:v>1.883948613046233E-3</c:v>
                </c:pt>
                <c:pt idx="2567">
                  <c:v>1.8791670175816477E-3</c:v>
                </c:pt>
                <c:pt idx="2568">
                  <c:v>1.8743854221170608E-3</c:v>
                </c:pt>
                <c:pt idx="2569">
                  <c:v>1.8696038266524738E-3</c:v>
                </c:pt>
                <c:pt idx="2570">
                  <c:v>1.8648222311878869E-3</c:v>
                </c:pt>
                <c:pt idx="2571">
                  <c:v>1.8600406357233016E-3</c:v>
                </c:pt>
                <c:pt idx="2572">
                  <c:v>1.8552590402587145E-3</c:v>
                </c:pt>
                <c:pt idx="2573">
                  <c:v>1.8504774447941276E-3</c:v>
                </c:pt>
                <c:pt idx="2574">
                  <c:v>1.8456958493295406E-3</c:v>
                </c:pt>
                <c:pt idx="2575">
                  <c:v>1.8409142538649552E-3</c:v>
                </c:pt>
                <c:pt idx="2576">
                  <c:v>1.8361326584003684E-3</c:v>
                </c:pt>
                <c:pt idx="2577">
                  <c:v>1.8313510629357813E-3</c:v>
                </c:pt>
                <c:pt idx="2578">
                  <c:v>1.8265694674711945E-3</c:v>
                </c:pt>
                <c:pt idx="2579">
                  <c:v>1.8217878720066091E-3</c:v>
                </c:pt>
                <c:pt idx="2580">
                  <c:v>1.8170062765420221E-3</c:v>
                </c:pt>
                <c:pt idx="2581">
                  <c:v>1.8122246810774352E-3</c:v>
                </c:pt>
                <c:pt idx="2582">
                  <c:v>1.8074430856128481E-3</c:v>
                </c:pt>
                <c:pt idx="2583">
                  <c:v>1.8026614901482628E-3</c:v>
                </c:pt>
                <c:pt idx="2584">
                  <c:v>1.7978798946836759E-3</c:v>
                </c:pt>
                <c:pt idx="2585">
                  <c:v>1.7930982992190889E-3</c:v>
                </c:pt>
                <c:pt idx="2586">
                  <c:v>1.788316703754502E-3</c:v>
                </c:pt>
                <c:pt idx="2587">
                  <c:v>1.7835351082899167E-3</c:v>
                </c:pt>
                <c:pt idx="2588">
                  <c:v>1.7787535128253296E-3</c:v>
                </c:pt>
                <c:pt idx="2589">
                  <c:v>1.7739719173607428E-3</c:v>
                </c:pt>
                <c:pt idx="2590">
                  <c:v>1.7691903218961557E-3</c:v>
                </c:pt>
                <c:pt idx="2591">
                  <c:v>1.7644087264315704E-3</c:v>
                </c:pt>
                <c:pt idx="2592">
                  <c:v>1.7596271309669835E-3</c:v>
                </c:pt>
                <c:pt idx="2593">
                  <c:v>1.7548455355023964E-3</c:v>
                </c:pt>
                <c:pt idx="2594">
                  <c:v>1.7500639400378096E-3</c:v>
                </c:pt>
                <c:pt idx="2595">
                  <c:v>1.7452823445732225E-3</c:v>
                </c:pt>
                <c:pt idx="2596">
                  <c:v>1.7405007491086372E-3</c:v>
                </c:pt>
                <c:pt idx="2597">
                  <c:v>1.7357191536440503E-3</c:v>
                </c:pt>
                <c:pt idx="2598">
                  <c:v>1.7309375581794633E-3</c:v>
                </c:pt>
                <c:pt idx="2599">
                  <c:v>1.7261559627148764E-3</c:v>
                </c:pt>
                <c:pt idx="2600">
                  <c:v>1.7213743672502911E-3</c:v>
                </c:pt>
                <c:pt idx="2601">
                  <c:v>1.716592771785704E-3</c:v>
                </c:pt>
                <c:pt idx="2602">
                  <c:v>1.7118111763211171E-3</c:v>
                </c:pt>
                <c:pt idx="2603">
                  <c:v>1.7070295808565301E-3</c:v>
                </c:pt>
                <c:pt idx="2604">
                  <c:v>1.7022479853919447E-3</c:v>
                </c:pt>
                <c:pt idx="2605">
                  <c:v>1.6974663899273579E-3</c:v>
                </c:pt>
                <c:pt idx="2606">
                  <c:v>1.6926847944627708E-3</c:v>
                </c:pt>
                <c:pt idx="2607">
                  <c:v>1.687903198998184E-3</c:v>
                </c:pt>
                <c:pt idx="2608">
                  <c:v>1.6831216035335986E-3</c:v>
                </c:pt>
                <c:pt idx="2609">
                  <c:v>1.6783400080690116E-3</c:v>
                </c:pt>
                <c:pt idx="2610">
                  <c:v>1.6735584126044247E-3</c:v>
                </c:pt>
                <c:pt idx="2611">
                  <c:v>1.6687768171398376E-3</c:v>
                </c:pt>
                <c:pt idx="2612">
                  <c:v>1.6639952216752523E-3</c:v>
                </c:pt>
                <c:pt idx="2613">
                  <c:v>1.6592136262106654E-3</c:v>
                </c:pt>
                <c:pt idx="2614">
                  <c:v>1.6544320307460784E-3</c:v>
                </c:pt>
                <c:pt idx="2615">
                  <c:v>1.6496504352814915E-3</c:v>
                </c:pt>
                <c:pt idx="2616">
                  <c:v>1.6448688398169062E-3</c:v>
                </c:pt>
                <c:pt idx="2617">
                  <c:v>1.6400872443523191E-3</c:v>
                </c:pt>
                <c:pt idx="2618">
                  <c:v>1.6353056488877323E-3</c:v>
                </c:pt>
                <c:pt idx="2619">
                  <c:v>1.6305240534231452E-3</c:v>
                </c:pt>
                <c:pt idx="2620">
                  <c:v>1.6257424579585599E-3</c:v>
                </c:pt>
                <c:pt idx="2621">
                  <c:v>1.620960862493973E-3</c:v>
                </c:pt>
                <c:pt idx="2622">
                  <c:v>1.6161792670293859E-3</c:v>
                </c:pt>
                <c:pt idx="2623">
                  <c:v>1.6113976715647991E-3</c:v>
                </c:pt>
                <c:pt idx="2624">
                  <c:v>1.6066160761002138E-3</c:v>
                </c:pt>
                <c:pt idx="2625">
                  <c:v>1.6018344806356267E-3</c:v>
                </c:pt>
                <c:pt idx="2626">
                  <c:v>1.5970528851710398E-3</c:v>
                </c:pt>
                <c:pt idx="2627">
                  <c:v>1.5922712897064528E-3</c:v>
                </c:pt>
                <c:pt idx="2628">
                  <c:v>1.5874896942418674E-3</c:v>
                </c:pt>
                <c:pt idx="2629">
                  <c:v>1.5827080987772806E-3</c:v>
                </c:pt>
                <c:pt idx="2630">
                  <c:v>1.5779265033126935E-3</c:v>
                </c:pt>
                <c:pt idx="2631">
                  <c:v>1.5731449078481066E-3</c:v>
                </c:pt>
                <c:pt idx="2632">
                  <c:v>1.5683633123835196E-3</c:v>
                </c:pt>
                <c:pt idx="2633">
                  <c:v>1.5635817169189342E-3</c:v>
                </c:pt>
                <c:pt idx="2634">
                  <c:v>1.5588001214543474E-3</c:v>
                </c:pt>
                <c:pt idx="2635">
                  <c:v>1.5540185259897603E-3</c:v>
                </c:pt>
                <c:pt idx="2636">
                  <c:v>1.5492369305251735E-3</c:v>
                </c:pt>
                <c:pt idx="2637">
                  <c:v>1.5444553350605881E-3</c:v>
                </c:pt>
                <c:pt idx="2638">
                  <c:v>1.5396737395960011E-3</c:v>
                </c:pt>
                <c:pt idx="2639">
                  <c:v>1.5348921441314142E-3</c:v>
                </c:pt>
                <c:pt idx="2640">
                  <c:v>1.5301105486668271E-3</c:v>
                </c:pt>
                <c:pt idx="2641">
                  <c:v>1.5253289532022418E-3</c:v>
                </c:pt>
                <c:pt idx="2642">
                  <c:v>1.520547357737655E-3</c:v>
                </c:pt>
                <c:pt idx="2643">
                  <c:v>1.5157657622730679E-3</c:v>
                </c:pt>
                <c:pt idx="2644">
                  <c:v>1.510984166808481E-3</c:v>
                </c:pt>
                <c:pt idx="2645">
                  <c:v>1.5062025713438957E-3</c:v>
                </c:pt>
                <c:pt idx="2646">
                  <c:v>1.5014209758793086E-3</c:v>
                </c:pt>
                <c:pt idx="2647">
                  <c:v>1.4966393804147218E-3</c:v>
                </c:pt>
                <c:pt idx="2648">
                  <c:v>1.4918577849501347E-3</c:v>
                </c:pt>
                <c:pt idx="2649">
                  <c:v>1.4870761894855494E-3</c:v>
                </c:pt>
                <c:pt idx="2650">
                  <c:v>1.4822945940209625E-3</c:v>
                </c:pt>
                <c:pt idx="2651">
                  <c:v>1.4775129985563754E-3</c:v>
                </c:pt>
                <c:pt idx="2652">
                  <c:v>1.4727314030917886E-3</c:v>
                </c:pt>
                <c:pt idx="2653">
                  <c:v>1.4679498076272033E-3</c:v>
                </c:pt>
                <c:pt idx="2654">
                  <c:v>1.4631682121626162E-3</c:v>
                </c:pt>
                <c:pt idx="2655">
                  <c:v>1.4583866166980293E-3</c:v>
                </c:pt>
                <c:pt idx="2656">
                  <c:v>1.4536050212334423E-3</c:v>
                </c:pt>
                <c:pt idx="2657">
                  <c:v>1.4488234257688569E-3</c:v>
                </c:pt>
                <c:pt idx="2658">
                  <c:v>1.4440418303042701E-3</c:v>
                </c:pt>
                <c:pt idx="2659">
                  <c:v>1.439260234839683E-3</c:v>
                </c:pt>
                <c:pt idx="2660">
                  <c:v>1.4344786393750962E-3</c:v>
                </c:pt>
                <c:pt idx="2661">
                  <c:v>1.4296970439105108E-3</c:v>
                </c:pt>
                <c:pt idx="2662">
                  <c:v>1.4249154484459237E-3</c:v>
                </c:pt>
                <c:pt idx="2663">
                  <c:v>1.4201338529813369E-3</c:v>
                </c:pt>
                <c:pt idx="2664">
                  <c:v>1.4153522575167498E-3</c:v>
                </c:pt>
                <c:pt idx="2665">
                  <c:v>1.4105706620521645E-3</c:v>
                </c:pt>
                <c:pt idx="2666">
                  <c:v>1.4057890665875776E-3</c:v>
                </c:pt>
                <c:pt idx="2667">
                  <c:v>1.4010074711229906E-3</c:v>
                </c:pt>
                <c:pt idx="2668">
                  <c:v>1.3962258756584037E-3</c:v>
                </c:pt>
                <c:pt idx="2669">
                  <c:v>1.3914442801938166E-3</c:v>
                </c:pt>
                <c:pt idx="2670">
                  <c:v>1.3866626847292313E-3</c:v>
                </c:pt>
                <c:pt idx="2671">
                  <c:v>1.3818810892646445E-3</c:v>
                </c:pt>
                <c:pt idx="2672">
                  <c:v>1.3770994938000574E-3</c:v>
                </c:pt>
                <c:pt idx="2673">
                  <c:v>1.3723178983354705E-3</c:v>
                </c:pt>
                <c:pt idx="2674">
                  <c:v>1.3675363028708852E-3</c:v>
                </c:pt>
                <c:pt idx="2675">
                  <c:v>1.3627547074062981E-3</c:v>
                </c:pt>
                <c:pt idx="2676">
                  <c:v>1.3579731119417113E-3</c:v>
                </c:pt>
                <c:pt idx="2677">
                  <c:v>1.3531915164771242E-3</c:v>
                </c:pt>
                <c:pt idx="2678">
                  <c:v>1.3484099210125389E-3</c:v>
                </c:pt>
                <c:pt idx="2679">
                  <c:v>1.343628325547952E-3</c:v>
                </c:pt>
                <c:pt idx="2680">
                  <c:v>1.3388467300833649E-3</c:v>
                </c:pt>
                <c:pt idx="2681">
                  <c:v>1.3340651346187781E-3</c:v>
                </c:pt>
                <c:pt idx="2682">
                  <c:v>1.3292835391541928E-3</c:v>
                </c:pt>
                <c:pt idx="2683">
                  <c:v>1.3245019436896057E-3</c:v>
                </c:pt>
                <c:pt idx="2684">
                  <c:v>1.3197203482250188E-3</c:v>
                </c:pt>
                <c:pt idx="2685">
                  <c:v>1.3149387527604318E-3</c:v>
                </c:pt>
                <c:pt idx="2686">
                  <c:v>1.3101571572958464E-3</c:v>
                </c:pt>
                <c:pt idx="2687">
                  <c:v>1.3053755618312596E-3</c:v>
                </c:pt>
                <c:pt idx="2688">
                  <c:v>1.3005939663666725E-3</c:v>
                </c:pt>
                <c:pt idx="2689">
                  <c:v>1.2958123709020857E-3</c:v>
                </c:pt>
                <c:pt idx="2690">
                  <c:v>1.2910307754375003E-3</c:v>
                </c:pt>
                <c:pt idx="2691">
                  <c:v>1.2862491799729133E-3</c:v>
                </c:pt>
                <c:pt idx="2692">
                  <c:v>1.2814675845083264E-3</c:v>
                </c:pt>
                <c:pt idx="2693">
                  <c:v>1.2766859890437393E-3</c:v>
                </c:pt>
                <c:pt idx="2694">
                  <c:v>1.271904393579154E-3</c:v>
                </c:pt>
                <c:pt idx="2695">
                  <c:v>1.2671227981145671E-3</c:v>
                </c:pt>
                <c:pt idx="2696">
                  <c:v>1.2623412026499801E-3</c:v>
                </c:pt>
                <c:pt idx="2697">
                  <c:v>1.2575596071853932E-3</c:v>
                </c:pt>
                <c:pt idx="2698">
                  <c:v>1.2527780117208077E-3</c:v>
                </c:pt>
                <c:pt idx="2699">
                  <c:v>1.2479964162562208E-3</c:v>
                </c:pt>
                <c:pt idx="2700">
                  <c:v>1.243214820791634E-3</c:v>
                </c:pt>
                <c:pt idx="2701">
                  <c:v>1.2384332253270469E-3</c:v>
                </c:pt>
                <c:pt idx="2702">
                  <c:v>1.2336516298624616E-3</c:v>
                </c:pt>
                <c:pt idx="2703">
                  <c:v>1.2288700343978747E-3</c:v>
                </c:pt>
                <c:pt idx="2704">
                  <c:v>1.2240884389332876E-3</c:v>
                </c:pt>
                <c:pt idx="2705">
                  <c:v>1.2193068434687008E-3</c:v>
                </c:pt>
                <c:pt idx="2706">
                  <c:v>1.2145252480041152E-3</c:v>
                </c:pt>
                <c:pt idx="2707">
                  <c:v>1.2097436525395284E-3</c:v>
                </c:pt>
                <c:pt idx="2708">
                  <c:v>1.2049620570749415E-3</c:v>
                </c:pt>
                <c:pt idx="2709">
                  <c:v>1.2001804616103545E-3</c:v>
                </c:pt>
                <c:pt idx="2710">
                  <c:v>1.1953988661457676E-3</c:v>
                </c:pt>
                <c:pt idx="2711">
                  <c:v>1.1906172706811823E-3</c:v>
                </c:pt>
                <c:pt idx="2712">
                  <c:v>1.1858356752165952E-3</c:v>
                </c:pt>
                <c:pt idx="2713">
                  <c:v>1.1810540797520083E-3</c:v>
                </c:pt>
                <c:pt idx="2714">
                  <c:v>1.1762724842874213E-3</c:v>
                </c:pt>
                <c:pt idx="2715">
                  <c:v>1.1714908888228359E-3</c:v>
                </c:pt>
                <c:pt idx="2716">
                  <c:v>1.1667092933582491E-3</c:v>
                </c:pt>
                <c:pt idx="2717">
                  <c:v>1.161927697893662E-3</c:v>
                </c:pt>
                <c:pt idx="2718">
                  <c:v>1.1571461024290752E-3</c:v>
                </c:pt>
                <c:pt idx="2719">
                  <c:v>1.1523645069644896E-3</c:v>
                </c:pt>
                <c:pt idx="2720">
                  <c:v>1.1475829114999028E-3</c:v>
                </c:pt>
                <c:pt idx="2721">
                  <c:v>1.1428013160353159E-3</c:v>
                </c:pt>
                <c:pt idx="2722">
                  <c:v>1.1380197205707288E-3</c:v>
                </c:pt>
                <c:pt idx="2723">
                  <c:v>1.1332381251061435E-3</c:v>
                </c:pt>
                <c:pt idx="2724">
                  <c:v>1.1284565296415566E-3</c:v>
                </c:pt>
                <c:pt idx="2725">
                  <c:v>1.1236749341769696E-3</c:v>
                </c:pt>
                <c:pt idx="2726">
                  <c:v>1.1188933387123827E-3</c:v>
                </c:pt>
                <c:pt idx="2727">
                  <c:v>1.1141117432477972E-3</c:v>
                </c:pt>
                <c:pt idx="2728">
                  <c:v>1.1093301477832103E-3</c:v>
                </c:pt>
                <c:pt idx="2729">
                  <c:v>1.1045485523186235E-3</c:v>
                </c:pt>
                <c:pt idx="2730">
                  <c:v>1.0997669568540364E-3</c:v>
                </c:pt>
                <c:pt idx="2731">
                  <c:v>1.0949853613894511E-3</c:v>
                </c:pt>
                <c:pt idx="2732">
                  <c:v>1.0902037659248642E-3</c:v>
                </c:pt>
                <c:pt idx="2733">
                  <c:v>1.0854221704602771E-3</c:v>
                </c:pt>
                <c:pt idx="2734">
                  <c:v>1.0806405749956903E-3</c:v>
                </c:pt>
                <c:pt idx="2735">
                  <c:v>1.0758589795311047E-3</c:v>
                </c:pt>
                <c:pt idx="2736">
                  <c:v>1.0710773840665179E-3</c:v>
                </c:pt>
                <c:pt idx="2737">
                  <c:v>1.066295788601931E-3</c:v>
                </c:pt>
                <c:pt idx="2738">
                  <c:v>1.061514193137344E-3</c:v>
                </c:pt>
                <c:pt idx="2739">
                  <c:v>1.0567325976727586E-3</c:v>
                </c:pt>
                <c:pt idx="2740">
                  <c:v>1.0519510022081716E-3</c:v>
                </c:pt>
                <c:pt idx="2741">
                  <c:v>1.0471694067435847E-3</c:v>
                </c:pt>
                <c:pt idx="2742">
                  <c:v>1.0423878112789978E-3</c:v>
                </c:pt>
                <c:pt idx="2743">
                  <c:v>1.0376062158144123E-3</c:v>
                </c:pt>
                <c:pt idx="2744">
                  <c:v>1.0328246203498254E-3</c:v>
                </c:pt>
                <c:pt idx="2745">
                  <c:v>1.0280430248852386E-3</c:v>
                </c:pt>
                <c:pt idx="2746">
                  <c:v>1.0232614294206515E-3</c:v>
                </c:pt>
                <c:pt idx="2747">
                  <c:v>1.0184798339560647E-3</c:v>
                </c:pt>
                <c:pt idx="2748">
                  <c:v>1.0136982384914791E-3</c:v>
                </c:pt>
                <c:pt idx="2749">
                  <c:v>1.0089166430268923E-3</c:v>
                </c:pt>
                <c:pt idx="2750">
                  <c:v>1.0041350475623054E-3</c:v>
                </c:pt>
                <c:pt idx="2751">
                  <c:v>9.9935345209771834E-4</c:v>
                </c:pt>
                <c:pt idx="2752">
                  <c:v>9.94571856633133E-4</c:v>
                </c:pt>
                <c:pt idx="2753">
                  <c:v>9.8979026116854615E-4</c:v>
                </c:pt>
                <c:pt idx="2754">
                  <c:v>9.8500866570395908E-4</c:v>
                </c:pt>
                <c:pt idx="2755">
                  <c:v>9.8022707023937223E-4</c:v>
                </c:pt>
                <c:pt idx="2756">
                  <c:v>9.7544547477478678E-4</c:v>
                </c:pt>
                <c:pt idx="2757">
                  <c:v>9.7066387931019982E-4</c:v>
                </c:pt>
                <c:pt idx="2758">
                  <c:v>9.6588228384561286E-4</c:v>
                </c:pt>
                <c:pt idx="2759">
                  <c:v>9.611006883810259E-4</c:v>
                </c:pt>
                <c:pt idx="2760">
                  <c:v>9.5631909291644056E-4</c:v>
                </c:pt>
                <c:pt idx="2761">
                  <c:v>9.515374974518536E-4</c:v>
                </c:pt>
                <c:pt idx="2762">
                  <c:v>9.4675590198726664E-4</c:v>
                </c:pt>
                <c:pt idx="2763">
                  <c:v>9.4197430652267968E-4</c:v>
                </c:pt>
                <c:pt idx="2764">
                  <c:v>9.3719271105809434E-4</c:v>
                </c:pt>
                <c:pt idx="2765">
                  <c:v>9.3241111559350738E-4</c:v>
                </c:pt>
                <c:pt idx="2766">
                  <c:v>9.2762952012892042E-4</c:v>
                </c:pt>
                <c:pt idx="2767">
                  <c:v>9.2284792466433346E-4</c:v>
                </c:pt>
                <c:pt idx="2768">
                  <c:v>9.1806632919974812E-4</c:v>
                </c:pt>
                <c:pt idx="2769">
                  <c:v>9.1328473373516116E-4</c:v>
                </c:pt>
                <c:pt idx="2770">
                  <c:v>9.085031382705742E-4</c:v>
                </c:pt>
                <c:pt idx="2771">
                  <c:v>9.0372154280598724E-4</c:v>
                </c:pt>
                <c:pt idx="2772">
                  <c:v>8.9893994734140191E-4</c:v>
                </c:pt>
                <c:pt idx="2773">
                  <c:v>8.9415835187681494E-4</c:v>
                </c:pt>
                <c:pt idx="2774">
                  <c:v>8.8937675641222798E-4</c:v>
                </c:pt>
                <c:pt idx="2775">
                  <c:v>8.8459516094764102E-4</c:v>
                </c:pt>
                <c:pt idx="2776">
                  <c:v>8.7981356548305569E-4</c:v>
                </c:pt>
                <c:pt idx="2777">
                  <c:v>8.7503197001846872E-4</c:v>
                </c:pt>
                <c:pt idx="2778">
                  <c:v>8.7025037455388176E-4</c:v>
                </c:pt>
                <c:pt idx="2779">
                  <c:v>8.654687790892948E-4</c:v>
                </c:pt>
                <c:pt idx="2780">
                  <c:v>8.6068718362470947E-4</c:v>
                </c:pt>
                <c:pt idx="2781">
                  <c:v>8.5590558816012251E-4</c:v>
                </c:pt>
                <c:pt idx="2782">
                  <c:v>8.5112399269553554E-4</c:v>
                </c:pt>
                <c:pt idx="2783">
                  <c:v>8.4634239723094858E-4</c:v>
                </c:pt>
                <c:pt idx="2784">
                  <c:v>8.4156080176636162E-4</c:v>
                </c:pt>
                <c:pt idx="2785">
                  <c:v>8.3677920630177629E-4</c:v>
                </c:pt>
                <c:pt idx="2786">
                  <c:v>8.3199761083718933E-4</c:v>
                </c:pt>
                <c:pt idx="2787">
                  <c:v>8.2721601537260236E-4</c:v>
                </c:pt>
                <c:pt idx="2788">
                  <c:v>8.224344199080154E-4</c:v>
                </c:pt>
                <c:pt idx="2789">
                  <c:v>8.1765282444343007E-4</c:v>
                </c:pt>
                <c:pt idx="2790">
                  <c:v>8.1287122897884311E-4</c:v>
                </c:pt>
                <c:pt idx="2791">
                  <c:v>8.0808963351425614E-4</c:v>
                </c:pt>
                <c:pt idx="2792">
                  <c:v>8.0330803804966918E-4</c:v>
                </c:pt>
                <c:pt idx="2793">
                  <c:v>7.9852644258508385E-4</c:v>
                </c:pt>
                <c:pt idx="2794">
                  <c:v>7.9374484712049689E-4</c:v>
                </c:pt>
                <c:pt idx="2795">
                  <c:v>7.8896325165590993E-4</c:v>
                </c:pt>
                <c:pt idx="2796">
                  <c:v>7.8418165619132296E-4</c:v>
                </c:pt>
                <c:pt idx="2797">
                  <c:v>7.7940006072673763E-4</c:v>
                </c:pt>
                <c:pt idx="2798">
                  <c:v>7.7461846526215067E-4</c:v>
                </c:pt>
                <c:pt idx="2799">
                  <c:v>7.6983686979756371E-4</c:v>
                </c:pt>
                <c:pt idx="2800">
                  <c:v>7.6505527433297674E-4</c:v>
                </c:pt>
                <c:pt idx="2801">
                  <c:v>7.6027367886839141E-4</c:v>
                </c:pt>
                <c:pt idx="2802">
                  <c:v>7.5549208340380445E-4</c:v>
                </c:pt>
                <c:pt idx="2803">
                  <c:v>7.5071048793921749E-4</c:v>
                </c:pt>
                <c:pt idx="2804">
                  <c:v>7.4592889247463053E-4</c:v>
                </c:pt>
                <c:pt idx="2805">
                  <c:v>7.4114729701004519E-4</c:v>
                </c:pt>
                <c:pt idx="2806">
                  <c:v>7.3636570154545823E-4</c:v>
                </c:pt>
                <c:pt idx="2807">
                  <c:v>7.3158410608087127E-4</c:v>
                </c:pt>
                <c:pt idx="2808">
                  <c:v>7.2680251061628431E-4</c:v>
                </c:pt>
                <c:pt idx="2809">
                  <c:v>7.2202091515169897E-4</c:v>
                </c:pt>
                <c:pt idx="2810">
                  <c:v>7.1723931968711201E-4</c:v>
                </c:pt>
                <c:pt idx="2811">
                  <c:v>7.1245772422252505E-4</c:v>
                </c:pt>
                <c:pt idx="2812">
                  <c:v>7.0767612875793809E-4</c:v>
                </c:pt>
                <c:pt idx="2813">
                  <c:v>7.0289453329335275E-4</c:v>
                </c:pt>
                <c:pt idx="2814">
                  <c:v>6.9811293782876579E-4</c:v>
                </c:pt>
                <c:pt idx="2815">
                  <c:v>6.9333134236417883E-4</c:v>
                </c:pt>
                <c:pt idx="2816">
                  <c:v>6.8854974689959187E-4</c:v>
                </c:pt>
                <c:pt idx="2817">
                  <c:v>6.8376815143500653E-4</c:v>
                </c:pt>
                <c:pt idx="2818">
                  <c:v>6.7898655597041957E-4</c:v>
                </c:pt>
                <c:pt idx="2819">
                  <c:v>6.7420496050583261E-4</c:v>
                </c:pt>
                <c:pt idx="2820">
                  <c:v>6.6942336504124565E-4</c:v>
                </c:pt>
                <c:pt idx="2821">
                  <c:v>6.6464176957665869E-4</c:v>
                </c:pt>
                <c:pt idx="2822">
                  <c:v>6.5986017411207335E-4</c:v>
                </c:pt>
                <c:pt idx="2823">
                  <c:v>6.5507857864748639E-4</c:v>
                </c:pt>
                <c:pt idx="2824">
                  <c:v>6.5029698318289943E-4</c:v>
                </c:pt>
                <c:pt idx="2825">
                  <c:v>6.4551538771831247E-4</c:v>
                </c:pt>
                <c:pt idx="2826">
                  <c:v>6.4073379225372713E-4</c:v>
                </c:pt>
                <c:pt idx="2827">
                  <c:v>6.3595219678914017E-4</c:v>
                </c:pt>
                <c:pt idx="2828">
                  <c:v>6.3117060132455321E-4</c:v>
                </c:pt>
                <c:pt idx="2829">
                  <c:v>6.2638900585996625E-4</c:v>
                </c:pt>
                <c:pt idx="2830">
                  <c:v>6.2160741039538091E-4</c:v>
                </c:pt>
                <c:pt idx="2831">
                  <c:v>6.1682581493079395E-4</c:v>
                </c:pt>
                <c:pt idx="2832">
                  <c:v>6.1204421946620699E-4</c:v>
                </c:pt>
                <c:pt idx="2833">
                  <c:v>6.0726262400162003E-4</c:v>
                </c:pt>
                <c:pt idx="2834">
                  <c:v>6.0248102853703469E-4</c:v>
                </c:pt>
                <c:pt idx="2835">
                  <c:v>5.9769943307244773E-4</c:v>
                </c:pt>
                <c:pt idx="2836">
                  <c:v>5.9291783760786077E-4</c:v>
                </c:pt>
                <c:pt idx="2837">
                  <c:v>5.8813624214327381E-4</c:v>
                </c:pt>
                <c:pt idx="2838">
                  <c:v>5.8335464667868848E-4</c:v>
                </c:pt>
                <c:pt idx="2839">
                  <c:v>5.7857305121410151E-4</c:v>
                </c:pt>
                <c:pt idx="2840">
                  <c:v>5.7379145574951455E-4</c:v>
                </c:pt>
                <c:pt idx="2841">
                  <c:v>5.6900986028492759E-4</c:v>
                </c:pt>
                <c:pt idx="2842">
                  <c:v>5.6422826482034226E-4</c:v>
                </c:pt>
                <c:pt idx="2843">
                  <c:v>5.5944666935575529E-4</c:v>
                </c:pt>
                <c:pt idx="2844">
                  <c:v>5.5466507389116833E-4</c:v>
                </c:pt>
                <c:pt idx="2845">
                  <c:v>5.4988347842658137E-4</c:v>
                </c:pt>
                <c:pt idx="2846">
                  <c:v>5.4510188296199604E-4</c:v>
                </c:pt>
                <c:pt idx="2847">
                  <c:v>5.4032028749740908E-4</c:v>
                </c:pt>
                <c:pt idx="2848">
                  <c:v>5.3553869203282211E-4</c:v>
                </c:pt>
                <c:pt idx="2849">
                  <c:v>5.3075709656823515E-4</c:v>
                </c:pt>
                <c:pt idx="2850">
                  <c:v>5.2597550110364982E-4</c:v>
                </c:pt>
                <c:pt idx="2851">
                  <c:v>5.2119390563906286E-4</c:v>
                </c:pt>
                <c:pt idx="2852">
                  <c:v>5.1641231017447589E-4</c:v>
                </c:pt>
                <c:pt idx="2853">
                  <c:v>5.1163071470988893E-4</c:v>
                </c:pt>
                <c:pt idx="2854">
                  <c:v>5.068491192453036E-4</c:v>
                </c:pt>
                <c:pt idx="2855">
                  <c:v>5.0206752378071664E-4</c:v>
                </c:pt>
                <c:pt idx="2856">
                  <c:v>4.9728592831612968E-4</c:v>
                </c:pt>
                <c:pt idx="2857">
                  <c:v>4.9250433285154271E-4</c:v>
                </c:pt>
                <c:pt idx="2858">
                  <c:v>4.8772273738695575E-4</c:v>
                </c:pt>
                <c:pt idx="2859">
                  <c:v>4.8294114192237036E-4</c:v>
                </c:pt>
                <c:pt idx="2860">
                  <c:v>4.7815954645778346E-4</c:v>
                </c:pt>
                <c:pt idx="2861">
                  <c:v>4.733779509931965E-4</c:v>
                </c:pt>
                <c:pt idx="2862">
                  <c:v>4.6859635552860953E-4</c:v>
                </c:pt>
                <c:pt idx="2863">
                  <c:v>4.6381476006402414E-4</c:v>
                </c:pt>
                <c:pt idx="2864">
                  <c:v>4.5903316459943724E-4</c:v>
                </c:pt>
                <c:pt idx="2865">
                  <c:v>4.5425156913485028E-4</c:v>
                </c:pt>
                <c:pt idx="2866">
                  <c:v>4.4946997367026331E-4</c:v>
                </c:pt>
                <c:pt idx="2867">
                  <c:v>4.4468837820567793E-4</c:v>
                </c:pt>
                <c:pt idx="2868">
                  <c:v>4.3990678274109102E-4</c:v>
                </c:pt>
                <c:pt idx="2869">
                  <c:v>4.3512518727650406E-4</c:v>
                </c:pt>
                <c:pt idx="2870">
                  <c:v>4.303435918119171E-4</c:v>
                </c:pt>
                <c:pt idx="2871">
                  <c:v>4.2556199634733171E-4</c:v>
                </c:pt>
                <c:pt idx="2872">
                  <c:v>4.207804008827448E-4</c:v>
                </c:pt>
                <c:pt idx="2873">
                  <c:v>4.1599880541815784E-4</c:v>
                </c:pt>
                <c:pt idx="2874">
                  <c:v>4.1121720995357088E-4</c:v>
                </c:pt>
                <c:pt idx="2875">
                  <c:v>4.0643561448898549E-4</c:v>
                </c:pt>
                <c:pt idx="2876">
                  <c:v>4.0165401902439853E-4</c:v>
                </c:pt>
                <c:pt idx="2877">
                  <c:v>3.9687242355981162E-4</c:v>
                </c:pt>
                <c:pt idx="2878">
                  <c:v>3.9209082809522466E-4</c:v>
                </c:pt>
                <c:pt idx="2879">
                  <c:v>3.8730923263063927E-4</c:v>
                </c:pt>
                <c:pt idx="2880">
                  <c:v>3.8252763716605231E-4</c:v>
                </c:pt>
                <c:pt idx="2881">
                  <c:v>3.777460417014654E-4</c:v>
                </c:pt>
                <c:pt idx="2882">
                  <c:v>3.7296444623687844E-4</c:v>
                </c:pt>
                <c:pt idx="2883">
                  <c:v>3.6818285077229305E-4</c:v>
                </c:pt>
                <c:pt idx="2884">
                  <c:v>3.6340125530770609E-4</c:v>
                </c:pt>
                <c:pt idx="2885">
                  <c:v>3.5861965984311918E-4</c:v>
                </c:pt>
                <c:pt idx="2886">
                  <c:v>3.5383806437853222E-4</c:v>
                </c:pt>
                <c:pt idx="2887">
                  <c:v>3.4905646891394683E-4</c:v>
                </c:pt>
                <c:pt idx="2888">
                  <c:v>3.4427487344935987E-4</c:v>
                </c:pt>
                <c:pt idx="2889">
                  <c:v>3.3949327798477296E-4</c:v>
                </c:pt>
                <c:pt idx="2890">
                  <c:v>3.34711682520186E-4</c:v>
                </c:pt>
                <c:pt idx="2891">
                  <c:v>3.2993008705560061E-4</c:v>
                </c:pt>
                <c:pt idx="2892">
                  <c:v>3.2514849159101365E-4</c:v>
                </c:pt>
                <c:pt idx="2893">
                  <c:v>3.2036689612642674E-4</c:v>
                </c:pt>
                <c:pt idx="2894">
                  <c:v>3.1558530066183978E-4</c:v>
                </c:pt>
                <c:pt idx="2895">
                  <c:v>3.1080370519725439E-4</c:v>
                </c:pt>
                <c:pt idx="2896">
                  <c:v>3.0602210973266743E-4</c:v>
                </c:pt>
                <c:pt idx="2897">
                  <c:v>3.0124051426808047E-4</c:v>
                </c:pt>
                <c:pt idx="2898">
                  <c:v>2.9645891880349356E-4</c:v>
                </c:pt>
                <c:pt idx="2899">
                  <c:v>2.916773233389066E-4</c:v>
                </c:pt>
                <c:pt idx="2900">
                  <c:v>2.8689572787432121E-4</c:v>
                </c:pt>
                <c:pt idx="2901">
                  <c:v>2.8211413240973425E-4</c:v>
                </c:pt>
                <c:pt idx="2902">
                  <c:v>2.7733253694514734E-4</c:v>
                </c:pt>
                <c:pt idx="2903">
                  <c:v>2.7255094148056038E-4</c:v>
                </c:pt>
                <c:pt idx="2904">
                  <c:v>2.6776934601597499E-4</c:v>
                </c:pt>
                <c:pt idx="2905">
                  <c:v>2.6298775055138803E-4</c:v>
                </c:pt>
                <c:pt idx="2906">
                  <c:v>2.5820615508680112E-4</c:v>
                </c:pt>
                <c:pt idx="2907">
                  <c:v>2.5342455962221416E-4</c:v>
                </c:pt>
                <c:pt idx="2908">
                  <c:v>2.4864296415762877E-4</c:v>
                </c:pt>
                <c:pt idx="2909">
                  <c:v>2.4386136869304184E-4</c:v>
                </c:pt>
                <c:pt idx="2910">
                  <c:v>2.3907977322845488E-4</c:v>
                </c:pt>
                <c:pt idx="2911">
                  <c:v>2.3429817776386794E-4</c:v>
                </c:pt>
                <c:pt idx="2912">
                  <c:v>2.2951658229928255E-4</c:v>
                </c:pt>
                <c:pt idx="2913">
                  <c:v>2.2473498683469562E-4</c:v>
                </c:pt>
                <c:pt idx="2914">
                  <c:v>2.1995339137010866E-4</c:v>
                </c:pt>
                <c:pt idx="2915">
                  <c:v>2.1517179590552172E-4</c:v>
                </c:pt>
                <c:pt idx="2916">
                  <c:v>2.1039020044093633E-4</c:v>
                </c:pt>
                <c:pt idx="2917">
                  <c:v>2.056086049763494E-4</c:v>
                </c:pt>
                <c:pt idx="2918">
                  <c:v>2.0082700951176244E-4</c:v>
                </c:pt>
                <c:pt idx="2919">
                  <c:v>1.960454140471755E-4</c:v>
                </c:pt>
                <c:pt idx="2920">
                  <c:v>1.9126381858259011E-4</c:v>
                </c:pt>
                <c:pt idx="2921">
                  <c:v>1.8648222311800315E-4</c:v>
                </c:pt>
                <c:pt idx="2922">
                  <c:v>1.8170062765341622E-4</c:v>
                </c:pt>
                <c:pt idx="2923">
                  <c:v>1.7691903218882926E-4</c:v>
                </c:pt>
                <c:pt idx="2924">
                  <c:v>1.7213743672424389E-4</c:v>
                </c:pt>
                <c:pt idx="2925">
                  <c:v>1.6735584125965693E-4</c:v>
                </c:pt>
                <c:pt idx="2926">
                  <c:v>1.6257424579507E-4</c:v>
                </c:pt>
                <c:pt idx="2927">
                  <c:v>1.5779265033048304E-4</c:v>
                </c:pt>
                <c:pt idx="2928">
                  <c:v>1.5301105486589768E-4</c:v>
                </c:pt>
                <c:pt idx="2929">
                  <c:v>1.4822945940131071E-4</c:v>
                </c:pt>
                <c:pt idx="2930">
                  <c:v>1.4344786393672378E-4</c:v>
                </c:pt>
                <c:pt idx="2931">
                  <c:v>1.3866626847213682E-4</c:v>
                </c:pt>
                <c:pt idx="2932">
                  <c:v>1.3388467300755146E-4</c:v>
                </c:pt>
                <c:pt idx="2933">
                  <c:v>1.291030775429645E-4</c:v>
                </c:pt>
                <c:pt idx="2934">
                  <c:v>1.2432148207837756E-4</c:v>
                </c:pt>
                <c:pt idx="2935">
                  <c:v>1.195398866137906E-4</c:v>
                </c:pt>
                <c:pt idx="2936">
                  <c:v>1.1475829114920365E-4</c:v>
                </c:pt>
                <c:pt idx="2937">
                  <c:v>1.0997669568461828E-4</c:v>
                </c:pt>
                <c:pt idx="2938">
                  <c:v>1.0519510022003133E-4</c:v>
                </c:pt>
                <c:pt idx="2939">
                  <c:v>1.0041350475544438E-4</c:v>
                </c:pt>
                <c:pt idx="2940">
                  <c:v>9.5631909290857432E-5</c:v>
                </c:pt>
                <c:pt idx="2941">
                  <c:v>9.0850313826272057E-5</c:v>
                </c:pt>
                <c:pt idx="2942">
                  <c:v>8.6068718361685109E-5</c:v>
                </c:pt>
                <c:pt idx="2943">
                  <c:v>8.1287122897098161E-5</c:v>
                </c:pt>
                <c:pt idx="2944">
                  <c:v>7.6505527432511213E-5</c:v>
                </c:pt>
                <c:pt idx="2945">
                  <c:v>7.1723931967925837E-5</c:v>
                </c:pt>
                <c:pt idx="2946">
                  <c:v>6.694233650333889E-5</c:v>
                </c:pt>
                <c:pt idx="2947">
                  <c:v>6.2160741038751942E-5</c:v>
                </c:pt>
                <c:pt idx="2948">
                  <c:v>5.7379145574164994E-5</c:v>
                </c:pt>
                <c:pt idx="2949">
                  <c:v>5.2597550109579611E-5</c:v>
                </c:pt>
                <c:pt idx="2950">
                  <c:v>4.7815954644992664E-5</c:v>
                </c:pt>
                <c:pt idx="2951">
                  <c:v>4.3034359180405716E-5</c:v>
                </c:pt>
                <c:pt idx="2952">
                  <c:v>3.8252763715818768E-5</c:v>
                </c:pt>
                <c:pt idx="2953">
                  <c:v>3.3471168251233392E-5</c:v>
                </c:pt>
                <c:pt idx="2954">
                  <c:v>2.8689572786646444E-5</c:v>
                </c:pt>
                <c:pt idx="2955">
                  <c:v>2.3907977322059497E-5</c:v>
                </c:pt>
                <c:pt idx="2956">
                  <c:v>1.9126381857472549E-5</c:v>
                </c:pt>
                <c:pt idx="2957">
                  <c:v>1.434478639288717E-5</c:v>
                </c:pt>
                <c:pt idx="2958">
                  <c:v>9.5631909283002218E-6</c:v>
                </c:pt>
                <c:pt idx="2959">
                  <c:v>4.781595463713274E-6</c:v>
                </c:pt>
                <c:pt idx="2960">
                  <c:v>0</c:v>
                </c:pt>
              </c:numCache>
            </c:numRef>
          </c:xVal>
          <c:yVal>
            <c:numRef>
              <c:f>Plotting!$B$17:$B$2977</c:f>
              <c:numCache>
                <c:formatCode>0.00</c:formatCode>
                <c:ptCount val="296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38-646E-49C4-AD2E-168DF3797BDE}"/>
            </c:ext>
          </c:extLst>
        </c:ser>
        <c:ser>
          <c:idx val="1"/>
          <c:order val="1"/>
          <c:tx>
            <c:v>Stage 2</c:v>
          </c:tx>
          <c:spPr>
            <a:ln w="19050" cap="rnd">
              <a:solidFill>
                <a:srgbClr val="0070C0"/>
              </a:solidFill>
              <a:round/>
            </a:ln>
            <a:effectLst/>
          </c:spPr>
          <c:marker>
            <c:symbol val="none"/>
          </c:marker>
          <c:xVal>
            <c:numRef>
              <c:f>Plotting!$F$17:$F$2977</c:f>
              <c:numCache>
                <c:formatCode>0.0000</c:formatCode>
                <c:ptCount val="29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1.0636755945633658E-8</c:v>
                </c:pt>
                <c:pt idx="462">
                  <c:v>4.2546977125088164E-8</c:v>
                </c:pt>
                <c:pt idx="463">
                  <c:v>9.57305235644088E-8</c:v>
                </c:pt>
                <c:pt idx="464">
                  <c:v>1.701871619747479E-7</c:v>
                </c:pt>
                <c:pt idx="465">
                  <c:v>2.6591656575236491E-7</c:v>
                </c:pt>
                <c:pt idx="466">
                  <c:v>3.8291831498185684E-7</c:v>
                </c:pt>
                <c:pt idx="467">
                  <c:v>5.2119189643562006E-7</c:v>
                </c:pt>
                <c:pt idx="468">
                  <c:v>6.8073670357869592E-7</c:v>
                </c:pt>
                <c:pt idx="469">
                  <c:v>8.6155203656930938E-7</c:v>
                </c:pt>
                <c:pt idx="470">
                  <c:v>1.0636371022626382E-6</c:v>
                </c:pt>
                <c:pt idx="471">
                  <c:v>1.2869910142151198E-6</c:v>
                </c:pt>
                <c:pt idx="472">
                  <c:v>1.5316127926871446E-6</c:v>
                </c:pt>
                <c:pt idx="473">
                  <c:v>1.7975013646479E-6</c:v>
                </c:pt>
                <c:pt idx="474">
                  <c:v>2.0846555637796798E-6</c:v>
                </c:pt>
                <c:pt idx="475">
                  <c:v>2.3930741304843453E-6</c:v>
                </c:pt>
                <c:pt idx="476">
                  <c:v>2.7227557118865534E-6</c:v>
                </c:pt>
                <c:pt idx="477">
                  <c:v>3.073698861842375E-6</c:v>
                </c:pt>
                <c:pt idx="478">
                  <c:v>3.4459020409425229E-6</c:v>
                </c:pt>
                <c:pt idx="479">
                  <c:v>3.8393636165220461E-6</c:v>
                </c:pt>
                <c:pt idx="480">
                  <c:v>4.2540818626662491E-6</c:v>
                </c:pt>
                <c:pt idx="481">
                  <c:v>4.6900549602176954E-6</c:v>
                </c:pt>
                <c:pt idx="482">
                  <c:v>5.1472809967853579E-6</c:v>
                </c:pt>
                <c:pt idx="483">
                  <c:v>5.6257579667521591E-6</c:v>
                </c:pt>
                <c:pt idx="484">
                  <c:v>6.1254837712835847E-6</c:v>
                </c:pt>
                <c:pt idx="485">
                  <c:v>6.6464562183384515E-6</c:v>
                </c:pt>
                <c:pt idx="486">
                  <c:v>7.1886730226759103E-6</c:v>
                </c:pt>
                <c:pt idx="487">
                  <c:v>7.7521318058689041E-6</c:v>
                </c:pt>
                <c:pt idx="488">
                  <c:v>8.3368300963100889E-6</c:v>
                </c:pt>
                <c:pt idx="489">
                  <c:v>8.9427653292279942E-6</c:v>
                </c:pt>
                <c:pt idx="490">
                  <c:v>9.5699348466934727E-6</c:v>
                </c:pt>
                <c:pt idx="491">
                  <c:v>1.0218335897634251E-5</c:v>
                </c:pt>
                <c:pt idx="492">
                  <c:v>1.0887965637846766E-5</c:v>
                </c:pt>
                <c:pt idx="493">
                  <c:v>1.1578821130006395E-5</c:v>
                </c:pt>
                <c:pt idx="494">
                  <c:v>1.2290899343683617E-5</c:v>
                </c:pt>
                <c:pt idx="495">
                  <c:v>1.3024197155355311E-5</c:v>
                </c:pt>
                <c:pt idx="496">
                  <c:v>1.3778711348417143E-5</c:v>
                </c:pt>
                <c:pt idx="497">
                  <c:v>1.4554438613202414E-5</c:v>
                </c:pt>
                <c:pt idx="498">
                  <c:v>1.535137554699067E-5</c:v>
                </c:pt>
                <c:pt idx="499">
                  <c:v>1.616951865402655E-5</c:v>
                </c:pt>
                <c:pt idx="500">
                  <c:v>1.7008864345535402E-5</c:v>
                </c:pt>
                <c:pt idx="501">
                  <c:v>1.7869408939734585E-5</c:v>
                </c:pt>
                <c:pt idx="502">
                  <c:v>1.8751148661856094E-5</c:v>
                </c:pt>
                <c:pt idx="503">
                  <c:v>1.9654079644157313E-5</c:v>
                </c:pt>
                <c:pt idx="504">
                  <c:v>2.0578197925941484E-5</c:v>
                </c:pt>
                <c:pt idx="505">
                  <c:v>2.1523499453573328E-5</c:v>
                </c:pt>
                <c:pt idx="506">
                  <c:v>2.248998008049788E-5</c:v>
                </c:pt>
                <c:pt idx="507">
                  <c:v>2.3477635567258794E-5</c:v>
                </c:pt>
                <c:pt idx="508">
                  <c:v>2.4486461581515589E-5</c:v>
                </c:pt>
                <c:pt idx="509">
                  <c:v>2.5516453698064087E-5</c:v>
                </c:pt>
                <c:pt idx="510">
                  <c:v>2.6567607398854203E-5</c:v>
                </c:pt>
                <c:pt idx="511">
                  <c:v>2.7639918073012006E-5</c:v>
                </c:pt>
                <c:pt idx="512">
                  <c:v>2.8733381016858568E-5</c:v>
                </c:pt>
                <c:pt idx="513">
                  <c:v>2.9847991433930423E-5</c:v>
                </c:pt>
                <c:pt idx="514">
                  <c:v>3.0983744435000038E-5</c:v>
                </c:pt>
                <c:pt idx="515">
                  <c:v>3.2140635038100034E-5</c:v>
                </c:pt>
                <c:pt idx="516">
                  <c:v>3.3318658168542021E-5</c:v>
                </c:pt>
                <c:pt idx="517">
                  <c:v>3.4517808658940301E-5</c:v>
                </c:pt>
                <c:pt idx="518">
                  <c:v>3.5738081249233425E-5</c:v>
                </c:pt>
                <c:pt idx="519">
                  <c:v>3.6979470586709987E-5</c:v>
                </c:pt>
                <c:pt idx="520">
                  <c:v>3.8241971226028057E-5</c:v>
                </c:pt>
                <c:pt idx="521">
                  <c:v>3.9525577629242613E-5</c:v>
                </c:pt>
                <c:pt idx="522">
                  <c:v>4.0830284165827635E-5</c:v>
                </c:pt>
                <c:pt idx="523">
                  <c:v>4.2156085112702464E-5</c:v>
                </c:pt>
                <c:pt idx="524">
                  <c:v>4.3502974654254986E-5</c:v>
                </c:pt>
                <c:pt idx="525">
                  <c:v>4.4870946882369058E-5</c:v>
                </c:pt>
                <c:pt idx="526">
                  <c:v>4.625999579644877E-5</c:v>
                </c:pt>
                <c:pt idx="527">
                  <c:v>4.7670115303446962E-5</c:v>
                </c:pt>
                <c:pt idx="528">
                  <c:v>4.9101299217888378E-5</c:v>
                </c:pt>
                <c:pt idx="529">
                  <c:v>5.0553541261900902E-5</c:v>
                </c:pt>
                <c:pt idx="530">
                  <c:v>5.2026835065240318E-5</c:v>
                </c:pt>
                <c:pt idx="531">
                  <c:v>5.3521174165319392E-5</c:v>
                </c:pt>
                <c:pt idx="532">
                  <c:v>5.5036552007235345E-5</c:v>
                </c:pt>
                <c:pt idx="533">
                  <c:v>5.6572961943799965E-5</c:v>
                </c:pt>
                <c:pt idx="534">
                  <c:v>5.8130397235567113E-5</c:v>
                </c:pt>
                <c:pt idx="535">
                  <c:v>5.9708851050863921E-5</c:v>
                </c:pt>
                <c:pt idx="536">
                  <c:v>6.1308316465819888E-5</c:v>
                </c:pt>
                <c:pt idx="537">
                  <c:v>6.292878646439646E-5</c:v>
                </c:pt>
                <c:pt idx="538">
                  <c:v>6.457025393842049E-5</c:v>
                </c:pt>
                <c:pt idx="539">
                  <c:v>6.6232711687612108E-5</c:v>
                </c:pt>
                <c:pt idx="540">
                  <c:v>6.7916152419617704E-5</c:v>
                </c:pt>
                <c:pt idx="541">
                  <c:v>6.9620568750043753E-5</c:v>
                </c:pt>
                <c:pt idx="542">
                  <c:v>7.134595320248541E-5</c:v>
                </c:pt>
                <c:pt idx="543">
                  <c:v>7.309229820856255E-5</c:v>
                </c:pt>
                <c:pt idx="544">
                  <c:v>7.4859596107951516E-5</c:v>
                </c:pt>
                <c:pt idx="545">
                  <c:v>7.6647839148419669E-5</c:v>
                </c:pt>
                <c:pt idx="546">
                  <c:v>7.8457019485857573E-5</c:v>
                </c:pt>
                <c:pt idx="547">
                  <c:v>8.0287129184315181E-5</c:v>
                </c:pt>
                <c:pt idx="548">
                  <c:v>8.2138160216036203E-5</c:v>
                </c:pt>
                <c:pt idx="549">
                  <c:v>8.4010104461492642E-5</c:v>
                </c:pt>
                <c:pt idx="550">
                  <c:v>8.590295370942188E-5</c:v>
                </c:pt>
                <c:pt idx="551">
                  <c:v>8.7816699656860118E-5</c:v>
                </c:pt>
                <c:pt idx="552">
                  <c:v>8.9751333909182193E-5</c:v>
                </c:pt>
                <c:pt idx="553">
                  <c:v>9.1706847980134942E-5</c:v>
                </c:pt>
                <c:pt idx="554">
                  <c:v>9.3683233291877628E-5</c:v>
                </c:pt>
                <c:pt idx="555">
                  <c:v>9.5680481175017425E-5</c:v>
                </c:pt>
                <c:pt idx="556">
                  <c:v>9.7698582868647172E-5</c:v>
                </c:pt>
                <c:pt idx="557">
                  <c:v>9.9737529520386222E-5</c:v>
                </c:pt>
                <c:pt idx="558">
                  <c:v>1.017973121864166E-4</c:v>
                </c:pt>
                <c:pt idx="559">
                  <c:v>1.0387792183152437E-4</c:v>
                </c:pt>
                <c:pt idx="560">
                  <c:v>1.0597934932913685E-4</c:v>
                </c:pt>
                <c:pt idx="561">
                  <c:v>1.0810158546136568E-4</c:v>
                </c:pt>
                <c:pt idx="562">
                  <c:v>1.1024462091904449E-4</c:v>
                </c:pt>
                <c:pt idx="563">
                  <c:v>1.1240844630177147E-4</c:v>
                </c:pt>
                <c:pt idx="564">
                  <c:v>1.1459305211795023E-4</c:v>
                </c:pt>
                <c:pt idx="565">
                  <c:v>1.1679842878482972E-4</c:v>
                </c:pt>
                <c:pt idx="566">
                  <c:v>1.1902456662854994E-4</c:v>
                </c:pt>
                <c:pt idx="567">
                  <c:v>1.2127145588418127E-4</c:v>
                </c:pt>
                <c:pt idx="568">
                  <c:v>1.2353908669576703E-4</c:v>
                </c:pt>
                <c:pt idx="569">
                  <c:v>1.2582744911637076E-4</c:v>
                </c:pt>
                <c:pt idx="570">
                  <c:v>1.2813653310811356E-4</c:v>
                </c:pt>
                <c:pt idx="571">
                  <c:v>1.3046632854222449E-4</c:v>
                </c:pt>
                <c:pt idx="572">
                  <c:v>1.3281682519908055E-4</c:v>
                </c:pt>
                <c:pt idx="573">
                  <c:v>1.3518801276825348E-4</c:v>
                </c:pt>
                <c:pt idx="574">
                  <c:v>1.3757988084855502E-4</c:v>
                </c:pt>
                <c:pt idx="575">
                  <c:v>1.3999241894808049E-4</c:v>
                </c:pt>
                <c:pt idx="576">
                  <c:v>1.4242561648425832E-4</c:v>
                </c:pt>
                <c:pt idx="577">
                  <c:v>1.4487946278389364E-4</c:v>
                </c:pt>
                <c:pt idx="578">
                  <c:v>1.473539470832158E-4</c:v>
                </c:pt>
                <c:pt idx="579">
                  <c:v>1.4984905852792558E-4</c:v>
                </c:pt>
                <c:pt idx="580">
                  <c:v>1.523647861732448E-4</c:v>
                </c:pt>
                <c:pt idx="581">
                  <c:v>1.5490111898395996E-4</c:v>
                </c:pt>
                <c:pt idx="582">
                  <c:v>1.5745804583447496E-4</c:v>
                </c:pt>
                <c:pt idx="583">
                  <c:v>1.6003555550885744E-4</c:v>
                </c:pt>
                <c:pt idx="584">
                  <c:v>1.6263363670088933E-4</c:v>
                </c:pt>
                <c:pt idx="585">
                  <c:v>1.652522780141154E-4</c:v>
                </c:pt>
                <c:pt idx="586">
                  <c:v>1.6789146796189328E-4</c:v>
                </c:pt>
                <c:pt idx="587">
                  <c:v>1.705511949674452E-4</c:v>
                </c:pt>
                <c:pt idx="588">
                  <c:v>1.7323144736390735E-4</c:v>
                </c:pt>
                <c:pt idx="589">
                  <c:v>1.7593221339438025E-4</c:v>
                </c:pt>
                <c:pt idx="590">
                  <c:v>1.7865348121198394E-4</c:v>
                </c:pt>
                <c:pt idx="591">
                  <c:v>1.8139523887990608E-4</c:v>
                </c:pt>
                <c:pt idx="592">
                  <c:v>1.8415747437145618E-4</c:v>
                </c:pt>
                <c:pt idx="593">
                  <c:v>1.8694017557011801E-4</c:v>
                </c:pt>
                <c:pt idx="594">
                  <c:v>1.8974333026960268E-4</c:v>
                </c:pt>
                <c:pt idx="595">
                  <c:v>1.9256692617390222E-4</c:v>
                </c:pt>
                <c:pt idx="596">
                  <c:v>1.9541095089734313E-4</c:v>
                </c:pt>
                <c:pt idx="597">
                  <c:v>1.9827539196464255E-4</c:v>
                </c:pt>
                <c:pt idx="598">
                  <c:v>2.0116023681095949E-4</c:v>
                </c:pt>
                <c:pt idx="599">
                  <c:v>2.040654727819538E-4</c:v>
                </c:pt>
                <c:pt idx="600">
                  <c:v>2.0699108713383865E-4</c:v>
                </c:pt>
                <c:pt idx="601">
                  <c:v>2.0993706703343904E-4</c:v>
                </c:pt>
                <c:pt idx="602">
                  <c:v>2.1290339955824469E-4</c:v>
                </c:pt>
                <c:pt idx="603">
                  <c:v>2.158900716964708E-4</c:v>
                </c:pt>
                <c:pt idx="604">
                  <c:v>2.1889707034711148E-4</c:v>
                </c:pt>
                <c:pt idx="605">
                  <c:v>2.2192438231999982E-4</c:v>
                </c:pt>
                <c:pt idx="606">
                  <c:v>2.2497199433586467E-4</c:v>
                </c:pt>
                <c:pt idx="607">
                  <c:v>2.2803989302638817E-4</c:v>
                </c:pt>
                <c:pt idx="608">
                  <c:v>2.311280649342659E-4</c:v>
                </c:pt>
                <c:pt idx="609">
                  <c:v>2.3423649651326537E-4</c:v>
                </c:pt>
                <c:pt idx="610">
                  <c:v>2.3736517412828486E-4</c:v>
                </c:pt>
                <c:pt idx="611">
                  <c:v>2.4051408405541293E-4</c:v>
                </c:pt>
                <c:pt idx="612">
                  <c:v>2.436832124819913E-4</c:v>
                </c:pt>
                <c:pt idx="613">
                  <c:v>2.4687254550667084E-4</c:v>
                </c:pt>
                <c:pt idx="614">
                  <c:v>2.500820691394774E-4</c:v>
                </c:pt>
                <c:pt idx="615">
                  <c:v>2.5331176930187024E-4</c:v>
                </c:pt>
                <c:pt idx="616">
                  <c:v>2.5656163182680359E-4</c:v>
                </c:pt>
                <c:pt idx="617">
                  <c:v>2.5983164245879127E-4</c:v>
                </c:pt>
                <c:pt idx="618">
                  <c:v>2.6312178685396583E-4</c:v>
                </c:pt>
                <c:pt idx="619">
                  <c:v>2.6643205058014547E-4</c:v>
                </c:pt>
                <c:pt idx="620">
                  <c:v>2.6976241911689304E-4</c:v>
                </c:pt>
                <c:pt idx="621">
                  <c:v>2.7311287785558352E-4</c:v>
                </c:pt>
                <c:pt idx="622">
                  <c:v>2.7648341209946474E-4</c:v>
                </c:pt>
                <c:pt idx="623">
                  <c:v>2.7987400706372536E-4</c:v>
                </c:pt>
                <c:pt idx="624">
                  <c:v>2.8328464787555677E-4</c:v>
                </c:pt>
                <c:pt idx="625">
                  <c:v>2.8671531957421968E-4</c:v>
                </c:pt>
                <c:pt idx="626">
                  <c:v>2.9016600711111E-4</c:v>
                </c:pt>
                <c:pt idx="627">
                  <c:v>2.9363669534982335E-4</c:v>
                </c:pt>
                <c:pt idx="628">
                  <c:v>2.9712736906622301E-4</c:v>
                </c:pt>
                <c:pt idx="629">
                  <c:v>3.0063801294850711E-4</c:v>
                </c:pt>
                <c:pt idx="630">
                  <c:v>3.0416861159727327E-4</c:v>
                </c:pt>
                <c:pt idx="631">
                  <c:v>3.0771914952558861E-4</c:v>
                </c:pt>
                <c:pt idx="632">
                  <c:v>3.1128961115905709E-4</c:v>
                </c:pt>
                <c:pt idx="633">
                  <c:v>3.148799808358868E-4</c:v>
                </c:pt>
                <c:pt idx="634">
                  <c:v>3.184902428069604E-4</c:v>
                </c:pt>
                <c:pt idx="635">
                  <c:v>3.2212038123590202E-4</c:v>
                </c:pt>
                <c:pt idx="636">
                  <c:v>3.2577038019914828E-4</c:v>
                </c:pt>
                <c:pt idx="637">
                  <c:v>3.2944022368601818E-4</c:v>
                </c:pt>
                <c:pt idx="638">
                  <c:v>3.3312989559878333E-4</c:v>
                </c:pt>
                <c:pt idx="639">
                  <c:v>3.368393797527372E-4</c:v>
                </c:pt>
                <c:pt idx="640">
                  <c:v>3.4056865987626737E-4</c:v>
                </c:pt>
                <c:pt idx="641">
                  <c:v>3.4431771961092658E-4</c:v>
                </c:pt>
                <c:pt idx="642">
                  <c:v>3.4808654251150485E-4</c:v>
                </c:pt>
                <c:pt idx="643">
                  <c:v>3.5187511204610062E-4</c:v>
                </c:pt>
                <c:pt idx="644">
                  <c:v>3.5568341159619552E-4</c:v>
                </c:pt>
                <c:pt idx="645">
                  <c:v>3.5951142445672332E-4</c:v>
                </c:pt>
                <c:pt idx="646">
                  <c:v>3.6335913383614703E-4</c:v>
                </c:pt>
                <c:pt idx="647">
                  <c:v>3.672265228565313E-4</c:v>
                </c:pt>
                <c:pt idx="648">
                  <c:v>3.7111357455361601E-4</c:v>
                </c:pt>
                <c:pt idx="649">
                  <c:v>3.7502027187688981E-4</c:v>
                </c:pt>
                <c:pt idx="650">
                  <c:v>3.7894659768966763E-4</c:v>
                </c:pt>
                <c:pt idx="651">
                  <c:v>3.8289253476916354E-4</c:v>
                </c:pt>
                <c:pt idx="652">
                  <c:v>3.8685806580656648E-4</c:v>
                </c:pt>
                <c:pt idx="653">
                  <c:v>3.9084317340711748E-4</c:v>
                </c:pt>
                <c:pt idx="654">
                  <c:v>3.9484784009018485E-4</c:v>
                </c:pt>
                <c:pt idx="655">
                  <c:v>3.9887204828934164E-4</c:v>
                </c:pt>
                <c:pt idx="656">
                  <c:v>4.0291578035244136E-4</c:v>
                </c:pt>
                <c:pt idx="657">
                  <c:v>4.0697901854169739E-4</c:v>
                </c:pt>
                <c:pt idx="658">
                  <c:v>4.1106174503375837E-4</c:v>
                </c:pt>
                <c:pt idx="659">
                  <c:v>4.151639419197891E-4</c:v>
                </c:pt>
                <c:pt idx="660">
                  <c:v>4.1928559120554685E-4</c:v>
                </c:pt>
                <c:pt idx="661">
                  <c:v>4.2342667481146129E-4</c:v>
                </c:pt>
                <c:pt idx="662">
                  <c:v>4.2758717457271435E-4</c:v>
                </c:pt>
                <c:pt idx="663">
                  <c:v>4.3176707223931756E-4</c:v>
                </c:pt>
                <c:pt idx="664">
                  <c:v>4.359663494761953E-4</c:v>
                </c:pt>
                <c:pt idx="665">
                  <c:v>4.4018498786326351E-4</c:v>
                </c:pt>
                <c:pt idx="666">
                  <c:v>4.4442296889550921E-4</c:v>
                </c:pt>
                <c:pt idx="667">
                  <c:v>4.4868027398307545E-4</c:v>
                </c:pt>
                <c:pt idx="668">
                  <c:v>4.5295688445133885E-4</c:v>
                </c:pt>
                <c:pt idx="669">
                  <c:v>4.5725278154099333E-4</c:v>
                </c:pt>
                <c:pt idx="670">
                  <c:v>4.6156794640813266E-4</c:v>
                </c:pt>
                <c:pt idx="671">
                  <c:v>4.659023601243324E-4</c:v>
                </c:pt>
                <c:pt idx="672">
                  <c:v>4.7025600367673378E-4</c:v>
                </c:pt>
                <c:pt idx="673">
                  <c:v>4.746288579681259E-4</c:v>
                </c:pt>
                <c:pt idx="674">
                  <c:v>4.7902090381703069E-4</c:v>
                </c:pt>
                <c:pt idx="675">
                  <c:v>4.8343212195778551E-4</c:v>
                </c:pt>
                <c:pt idx="676">
                  <c:v>4.8786249304063077E-4</c:v>
                </c:pt>
                <c:pt idx="677">
                  <c:v>4.9231199763179081E-4</c:v>
                </c:pt>
                <c:pt idx="678">
                  <c:v>4.9678061621356146E-4</c:v>
                </c:pt>
                <c:pt idx="679">
                  <c:v>5.0126832918439537E-4</c:v>
                </c:pt>
                <c:pt idx="680">
                  <c:v>5.0577511685898741E-4</c:v>
                </c:pt>
                <c:pt idx="681">
                  <c:v>5.1030095946836326E-4</c:v>
                </c:pt>
                <c:pt idx="682">
                  <c:v>5.1484583715996179E-4</c:v>
                </c:pt>
                <c:pt idx="683">
                  <c:v>5.1940972999772609E-4</c:v>
                </c:pt>
                <c:pt idx="684">
                  <c:v>5.2399261796218992E-4</c:v>
                </c:pt>
                <c:pt idx="685">
                  <c:v>5.2859448095056438E-4</c:v>
                </c:pt>
                <c:pt idx="686">
                  <c:v>5.3321529877682617E-4</c:v>
                </c:pt>
                <c:pt idx="687">
                  <c:v>5.3785505117180871E-4</c:v>
                </c:pt>
                <c:pt idx="688">
                  <c:v>5.4251371778328713E-4</c:v>
                </c:pt>
                <c:pt idx="689">
                  <c:v>5.4719127817607141E-4</c:v>
                </c:pt>
                <c:pt idx="690">
                  <c:v>5.5188771183209211E-4</c:v>
                </c:pt>
                <c:pt idx="691">
                  <c:v>5.5660299815049391E-4</c:v>
                </c:pt>
                <c:pt idx="692">
                  <c:v>5.6133711644772459E-4</c:v>
                </c:pt>
                <c:pt idx="693">
                  <c:v>5.6609004595762529E-4</c:v>
                </c:pt>
                <c:pt idx="694">
                  <c:v>5.7086176583152068E-4</c:v>
                </c:pt>
                <c:pt idx="695">
                  <c:v>5.7565225513831386E-4</c:v>
                </c:pt>
                <c:pt idx="696">
                  <c:v>5.8046149286457489E-4</c:v>
                </c:pt>
                <c:pt idx="697">
                  <c:v>5.8528945791463396E-4</c:v>
                </c:pt>
                <c:pt idx="698">
                  <c:v>5.9013612911067495E-4</c:v>
                </c:pt>
                <c:pt idx="699">
                  <c:v>5.9500148519282586E-4</c:v>
                </c:pt>
                <c:pt idx="700">
                  <c:v>5.9988550481925485E-4</c:v>
                </c:pt>
                <c:pt idx="701">
                  <c:v>6.047881665662625E-4</c:v>
                </c:pt>
                <c:pt idx="702">
                  <c:v>6.0970944892837651E-4</c:v>
                </c:pt>
                <c:pt idx="703">
                  <c:v>6.1464933031844338E-4</c:v>
                </c:pt>
                <c:pt idx="704">
                  <c:v>6.1960778906772771E-4</c:v>
                </c:pt>
                <c:pt idx="705">
                  <c:v>6.245848034260031E-4</c:v>
                </c:pt>
                <c:pt idx="706">
                  <c:v>6.2958035156164929E-4</c:v>
                </c:pt>
                <c:pt idx="707">
                  <c:v>6.3459441156174827E-4</c:v>
                </c:pt>
                <c:pt idx="708">
                  <c:v>6.3962696143218052E-4</c:v>
                </c:pt>
                <c:pt idx="709">
                  <c:v>6.4467797909771932E-4</c:v>
                </c:pt>
                <c:pt idx="710">
                  <c:v>6.4974744240213023E-4</c:v>
                </c:pt>
                <c:pt idx="711">
                  <c:v>6.548353291082671E-4</c:v>
                </c:pt>
                <c:pt idx="712">
                  <c:v>6.5994161689816974E-4</c:v>
                </c:pt>
                <c:pt idx="713">
                  <c:v>6.6506628337316149E-4</c:v>
                </c:pt>
                <c:pt idx="714">
                  <c:v>6.7020930605394809E-4</c:v>
                </c:pt>
                <c:pt idx="715">
                  <c:v>6.7537066238071604E-4</c:v>
                </c:pt>
                <c:pt idx="716">
                  <c:v>6.805503297132306E-4</c:v>
                </c:pt>
                <c:pt idx="717">
                  <c:v>6.8574828533093815E-4</c:v>
                </c:pt>
                <c:pt idx="718">
                  <c:v>6.9096450643306049E-4</c:v>
                </c:pt>
                <c:pt idx="719">
                  <c:v>6.9619897013870134E-4</c:v>
                </c:pt>
                <c:pt idx="720">
                  <c:v>7.014516534869415E-4</c:v>
                </c:pt>
                <c:pt idx="721">
                  <c:v>7.0672253343694209E-4</c:v>
                </c:pt>
                <c:pt idx="722">
                  <c:v>7.1201158686804442E-4</c:v>
                </c:pt>
                <c:pt idx="723">
                  <c:v>7.1731879057987304E-4</c:v>
                </c:pt>
                <c:pt idx="724">
                  <c:v>7.2264412129243588E-4</c:v>
                </c:pt>
                <c:pt idx="725">
                  <c:v>7.2798755564622676E-4</c:v>
                </c:pt>
                <c:pt idx="726">
                  <c:v>7.3334907020232887E-4</c:v>
                </c:pt>
                <c:pt idx="727">
                  <c:v>7.3872864144251598E-4</c:v>
                </c:pt>
                <c:pt idx="728">
                  <c:v>7.4412624576935692E-4</c:v>
                </c:pt>
                <c:pt idx="729">
                  <c:v>7.4954185950631719E-4</c:v>
                </c:pt>
                <c:pt idx="730">
                  <c:v>7.5497545889786747E-4</c:v>
                </c:pt>
                <c:pt idx="731">
                  <c:v>7.6042702010958093E-4</c:v>
                </c:pt>
                <c:pt idx="732">
                  <c:v>7.6589651922824391E-4</c:v>
                </c:pt>
                <c:pt idx="733">
                  <c:v>7.7138393226195659E-4</c:v>
                </c:pt>
                <c:pt idx="734">
                  <c:v>7.7688923514024116E-4</c:v>
                </c:pt>
                <c:pt idx="735">
                  <c:v>7.8241240371414546E-4</c:v>
                </c:pt>
                <c:pt idx="736">
                  <c:v>7.8795341375635045E-4</c:v>
                </c:pt>
                <c:pt idx="737">
                  <c:v>7.9351224096127471E-4</c:v>
                </c:pt>
                <c:pt idx="738">
                  <c:v>7.9908886094518287E-4</c:v>
                </c:pt>
                <c:pt idx="739">
                  <c:v>8.046832492462913E-4</c:v>
                </c:pt>
                <c:pt idx="740">
                  <c:v>8.1029538132487548E-4</c:v>
                </c:pt>
                <c:pt idx="741">
                  <c:v>8.1592523256337948E-4</c:v>
                </c:pt>
                <c:pt idx="742">
                  <c:v>8.2157277826652015E-4</c:v>
                </c:pt>
                <c:pt idx="743">
                  <c:v>8.2723799366139956E-4</c:v>
                </c:pt>
                <c:pt idx="744">
                  <c:v>8.3292085389761138E-4</c:v>
                </c:pt>
                <c:pt idx="745">
                  <c:v>8.3862133404735066E-4</c:v>
                </c:pt>
                <c:pt idx="746">
                  <c:v>8.4433940910552251E-4</c:v>
                </c:pt>
                <c:pt idx="747">
                  <c:v>8.5007505398985105E-4</c:v>
                </c:pt>
                <c:pt idx="748">
                  <c:v>8.5582824354099292E-4</c:v>
                </c:pt>
                <c:pt idx="749">
                  <c:v>8.6159895252264365E-4</c:v>
                </c:pt>
                <c:pt idx="750">
                  <c:v>8.6738715562164985E-4</c:v>
                </c:pt>
                <c:pt idx="751">
                  <c:v>8.7319282744812191E-4</c:v>
                </c:pt>
                <c:pt idx="752">
                  <c:v>8.7901594253554237E-4</c:v>
                </c:pt>
                <c:pt idx="753">
                  <c:v>8.8485647534087956E-4</c:v>
                </c:pt>
                <c:pt idx="754">
                  <c:v>8.9071440024469852E-4</c:v>
                </c:pt>
                <c:pt idx="755">
                  <c:v>8.9658969155127614E-4</c:v>
                </c:pt>
                <c:pt idx="756">
                  <c:v>9.0248232348870904E-4</c:v>
                </c:pt>
                <c:pt idx="757">
                  <c:v>9.0839227020903077E-4</c:v>
                </c:pt>
                <c:pt idx="758">
                  <c:v>9.1431950578832466E-4</c:v>
                </c:pt>
                <c:pt idx="759">
                  <c:v>9.2026400422683433E-4</c:v>
                </c:pt>
                <c:pt idx="760">
                  <c:v>9.2622573944908207E-4</c:v>
                </c:pt>
                <c:pt idx="761">
                  <c:v>9.3220468530397997E-4</c:v>
                </c:pt>
                <c:pt idx="762">
                  <c:v>9.3820081556494678E-4</c:v>
                </c:pt>
                <c:pt idx="763">
                  <c:v>9.4421410393002168E-4</c:v>
                </c:pt>
                <c:pt idx="764">
                  <c:v>9.5024452402197993E-4</c:v>
                </c:pt>
                <c:pt idx="765">
                  <c:v>9.5629204938844805E-4</c:v>
                </c:pt>
                <c:pt idx="766">
                  <c:v>9.6235665350202131E-4</c:v>
                </c:pt>
                <c:pt idx="767">
                  <c:v>9.6843830976038017E-4</c:v>
                </c:pt>
                <c:pt idx="768">
                  <c:v>9.7453699148640331E-4</c:v>
                </c:pt>
                <c:pt idx="769">
                  <c:v>9.8065267192828953E-4</c:v>
                </c:pt>
                <c:pt idx="770">
                  <c:v>9.8678532425967294E-4</c:v>
                </c:pt>
                <c:pt idx="771">
                  <c:v>9.9293492157973917E-4</c:v>
                </c:pt>
                <c:pt idx="772">
                  <c:v>9.9910143691334585E-4</c:v>
                </c:pt>
                <c:pt idx="773">
                  <c:v>1.0052848432111406E-3</c:v>
                </c:pt>
                <c:pt idx="774">
                  <c:v>1.0114851133496774E-3</c:v>
                </c:pt>
                <c:pt idx="775">
                  <c:v>1.0177022201315381E-3</c:v>
                </c:pt>
                <c:pt idx="776">
                  <c:v>1.0239361362854513E-3</c:v>
                </c:pt>
                <c:pt idx="777">
                  <c:v>1.03018683446641E-3</c:v>
                </c:pt>
                <c:pt idx="778">
                  <c:v>1.0364542872557947E-3</c:v>
                </c:pt>
                <c:pt idx="779">
                  <c:v>1.0427384671614908E-3</c:v>
                </c:pt>
                <c:pt idx="780">
                  <c:v>1.0490393466180106E-3</c:v>
                </c:pt>
                <c:pt idx="781">
                  <c:v>1.0553568979866145E-3</c:v>
                </c:pt>
                <c:pt idx="782">
                  <c:v>1.0616910935554308E-3</c:v>
                </c:pt>
                <c:pt idx="783">
                  <c:v>1.0680419055395789E-3</c:v>
                </c:pt>
                <c:pt idx="784">
                  <c:v>1.0744093060812913E-3</c:v>
                </c:pt>
                <c:pt idx="785">
                  <c:v>1.0807932672500329E-3</c:v>
                </c:pt>
                <c:pt idx="786">
                  <c:v>1.0871937610426273E-3</c:v>
                </c:pt>
                <c:pt idx="787">
                  <c:v>1.0936107593833774E-3</c:v>
                </c:pt>
                <c:pt idx="788">
                  <c:v>1.1000442341241891E-3</c:v>
                </c:pt>
                <c:pt idx="789">
                  <c:v>1.1064941570446943E-3</c:v>
                </c:pt>
                <c:pt idx="790">
                  <c:v>1.1129604998523744E-3</c:v>
                </c:pt>
                <c:pt idx="791">
                  <c:v>1.1194432341826888E-3</c:v>
                </c:pt>
                <c:pt idx="792">
                  <c:v>1.125942331599191E-3</c:v>
                </c:pt>
                <c:pt idx="793">
                  <c:v>1.1324577635936613E-3</c:v>
                </c:pt>
                <c:pt idx="794">
                  <c:v>1.1389895015862259E-3</c:v>
                </c:pt>
                <c:pt idx="795">
                  <c:v>1.1455375169254886E-3</c:v>
                </c:pt>
                <c:pt idx="796">
                  <c:v>1.1521017808886487E-3</c:v>
                </c:pt>
                <c:pt idx="797">
                  <c:v>1.158682264681633E-3</c:v>
                </c:pt>
                <c:pt idx="798">
                  <c:v>1.1652789394392218E-3</c:v>
                </c:pt>
                <c:pt idx="799">
                  <c:v>1.1718917762251707E-3</c:v>
                </c:pt>
                <c:pt idx="800">
                  <c:v>1.1785207460323426E-3</c:v>
                </c:pt>
                <c:pt idx="801">
                  <c:v>1.1851658197828329E-3</c:v>
                </c:pt>
                <c:pt idx="802">
                  <c:v>1.191826968328097E-3</c:v>
                </c:pt>
                <c:pt idx="803">
                  <c:v>1.1985041624490785E-3</c:v>
                </c:pt>
                <c:pt idx="804">
                  <c:v>1.2051973728563373E-3</c:v>
                </c:pt>
                <c:pt idx="805">
                  <c:v>1.2119065701901785E-3</c:v>
                </c:pt>
                <c:pt idx="806">
                  <c:v>1.2186317250207788E-3</c:v>
                </c:pt>
                <c:pt idx="807">
                  <c:v>1.2253728078483203E-3</c:v>
                </c:pt>
                <c:pt idx="808">
                  <c:v>1.2321297891031147E-3</c:v>
                </c:pt>
                <c:pt idx="809">
                  <c:v>1.238902639145737E-3</c:v>
                </c:pt>
                <c:pt idx="810">
                  <c:v>1.2456913282671536E-3</c:v>
                </c:pt>
                <c:pt idx="811">
                  <c:v>1.2524958266888517E-3</c:v>
                </c:pt>
                <c:pt idx="812">
                  <c:v>1.2593161045629723E-3</c:v>
                </c:pt>
                <c:pt idx="813">
                  <c:v>1.266152131972441E-3</c:v>
                </c:pt>
                <c:pt idx="814">
                  <c:v>1.2730038789310963E-3</c:v>
                </c:pt>
                <c:pt idx="815">
                  <c:v>1.279871315383824E-3</c:v>
                </c:pt>
                <c:pt idx="816">
                  <c:v>1.2867544112066883E-3</c:v>
                </c:pt>
                <c:pt idx="817">
                  <c:v>1.2936531362070626E-3</c:v>
                </c:pt>
                <c:pt idx="818">
                  <c:v>1.3005674601237647E-3</c:v>
                </c:pt>
                <c:pt idx="819">
                  <c:v>1.3074973526271869E-3</c:v>
                </c:pt>
                <c:pt idx="820">
                  <c:v>1.31444278331943E-3</c:v>
                </c:pt>
                <c:pt idx="821">
                  <c:v>1.3214037217344375E-3</c:v>
                </c:pt>
                <c:pt idx="822">
                  <c:v>1.3283801373381275E-3</c:v>
                </c:pt>
                <c:pt idx="823">
                  <c:v>1.3353719995285284E-3</c:v>
                </c:pt>
                <c:pt idx="824">
                  <c:v>1.3423792776359115E-3</c:v>
                </c:pt>
                <c:pt idx="825">
                  <c:v>1.3494019409229271E-3</c:v>
                </c:pt>
                <c:pt idx="826">
                  <c:v>1.3564399585847381E-3</c:v>
                </c:pt>
                <c:pt idx="827">
                  <c:v>1.3634932997491557E-3</c:v>
                </c:pt>
                <c:pt idx="828">
                  <c:v>1.3705619334767754E-3</c:v>
                </c:pt>
                <c:pt idx="829">
                  <c:v>1.3776458287611106E-3</c:v>
                </c:pt>
                <c:pt idx="830">
                  <c:v>1.3847449545287304E-3</c:v>
                </c:pt>
                <c:pt idx="831">
                  <c:v>1.3918592796393974E-3</c:v>
                </c:pt>
                <c:pt idx="832">
                  <c:v>1.3989887728862005E-3</c:v>
                </c:pt>
                <c:pt idx="833">
                  <c:v>1.406133402995693E-3</c:v>
                </c:pt>
                <c:pt idx="834">
                  <c:v>1.4132931386280335E-3</c:v>
                </c:pt>
                <c:pt idx="835">
                  <c:v>1.4204679483771185E-3</c:v>
                </c:pt>
                <c:pt idx="836">
                  <c:v>1.4276578007707211E-3</c:v>
                </c:pt>
                <c:pt idx="837">
                  <c:v>1.4348626642706321E-3</c:v>
                </c:pt>
                <c:pt idx="838">
                  <c:v>1.4420825072727951E-3</c:v>
                </c:pt>
                <c:pt idx="839">
                  <c:v>1.4493172981074464E-3</c:v>
                </c:pt>
                <c:pt idx="840">
                  <c:v>1.4565670050392535E-3</c:v>
                </c:pt>
                <c:pt idx="841">
                  <c:v>1.463831596267455E-3</c:v>
                </c:pt>
                <c:pt idx="842">
                  <c:v>1.4711110399260002E-3</c:v>
                </c:pt>
                <c:pt idx="843">
                  <c:v>1.4784053040836876E-3</c:v>
                </c:pt>
                <c:pt idx="844">
                  <c:v>1.4857143567443053E-3</c:v>
                </c:pt>
                <c:pt idx="845">
                  <c:v>1.4930381658467735E-3</c:v>
                </c:pt>
                <c:pt idx="846">
                  <c:v>1.5003766992652818E-3</c:v>
                </c:pt>
                <c:pt idx="847">
                  <c:v>1.5077299248094319E-3</c:v>
                </c:pt>
                <c:pt idx="848">
                  <c:v>1.5150978102243795E-3</c:v>
                </c:pt>
                <c:pt idx="849">
                  <c:v>1.5224803231909752E-3</c:v>
                </c:pt>
                <c:pt idx="850">
                  <c:v>1.529877431325904E-3</c:v>
                </c:pt>
                <c:pt idx="851">
                  <c:v>1.5372891021818312E-3</c:v>
                </c:pt>
                <c:pt idx="852">
                  <c:v>1.5447153032475426E-3</c:v>
                </c:pt>
                <c:pt idx="853">
                  <c:v>1.5521560019480867E-3</c:v>
                </c:pt>
                <c:pt idx="854">
                  <c:v>1.5596111656449188E-3</c:v>
                </c:pt>
                <c:pt idx="855">
                  <c:v>1.5670807616360437E-3</c:v>
                </c:pt>
                <c:pt idx="856">
                  <c:v>1.574564757156159E-3</c:v>
                </c:pt>
                <c:pt idx="857">
                  <c:v>1.5820631193767985E-3</c:v>
                </c:pt>
                <c:pt idx="858">
                  <c:v>1.5895758154064776E-3</c:v>
                </c:pt>
                <c:pt idx="859">
                  <c:v>1.5971028122908348E-3</c:v>
                </c:pt>
                <c:pt idx="860">
                  <c:v>1.6046440770127806E-3</c:v>
                </c:pt>
                <c:pt idx="861">
                  <c:v>1.6121995764926378E-3</c:v>
                </c:pt>
                <c:pt idx="862">
                  <c:v>1.619769277588289E-3</c:v>
                </c:pt>
                <c:pt idx="863">
                  <c:v>1.6273531470953229E-3</c:v>
                </c:pt>
                <c:pt idx="864">
                  <c:v>1.6349511517471762E-3</c:v>
                </c:pt>
                <c:pt idx="865">
                  <c:v>1.6425632582152841E-3</c:v>
                </c:pt>
                <c:pt idx="866">
                  <c:v>1.6501894331092226E-3</c:v>
                </c:pt>
                <c:pt idx="867">
                  <c:v>1.6578296429768582E-3</c:v>
                </c:pt>
                <c:pt idx="868">
                  <c:v>1.6654838543044925E-3</c:v>
                </c:pt>
                <c:pt idx="869">
                  <c:v>1.6731520335170093E-3</c:v>
                </c:pt>
                <c:pt idx="870">
                  <c:v>1.6808341469780241E-3</c:v>
                </c:pt>
                <c:pt idx="871">
                  <c:v>1.6885301609900283E-3</c:v>
                </c:pt>
                <c:pt idx="872">
                  <c:v>1.6962400417945391E-3</c:v>
                </c:pt>
                <c:pt idx="873">
                  <c:v>1.7039637555722464E-3</c:v>
                </c:pt>
                <c:pt idx="874">
                  <c:v>1.7117012684431645E-3</c:v>
                </c:pt>
                <c:pt idx="875">
                  <c:v>1.7194525464667757E-3</c:v>
                </c:pt>
                <c:pt idx="876">
                  <c:v>1.7272175556421819E-3</c:v>
                </c:pt>
                <c:pt idx="877">
                  <c:v>1.7349962619082543E-3</c:v>
                </c:pt>
                <c:pt idx="878">
                  <c:v>1.7427886311437814E-3</c:v>
                </c:pt>
                <c:pt idx="879">
                  <c:v>1.7505946291676202E-3</c:v>
                </c:pt>
                <c:pt idx="880">
                  <c:v>1.7584142217388426E-3</c:v>
                </c:pt>
                <c:pt idx="881">
                  <c:v>1.7662473745568917E-3</c:v>
                </c:pt>
                <c:pt idx="882">
                  <c:v>1.7740940532617268E-3</c:v>
                </c:pt>
                <c:pt idx="883">
                  <c:v>1.7819542234339748E-3</c:v>
                </c:pt>
                <c:pt idx="884">
                  <c:v>1.7898278505950843E-3</c:v>
                </c:pt>
                <c:pt idx="885">
                  <c:v>1.7977149002074756E-3</c:v>
                </c:pt>
                <c:pt idx="886">
                  <c:v>1.8056153376746894E-3</c:v>
                </c:pt>
                <c:pt idx="887">
                  <c:v>1.8135291283415415E-3</c:v>
                </c:pt>
                <c:pt idx="888">
                  <c:v>1.8214562374942751E-3</c:v>
                </c:pt>
                <c:pt idx="889">
                  <c:v>1.8293966303607107E-3</c:v>
                </c:pt>
                <c:pt idx="890">
                  <c:v>1.837350272110401E-3</c:v>
                </c:pt>
                <c:pt idx="891">
                  <c:v>1.845317127854781E-3</c:v>
                </c:pt>
                <c:pt idx="892">
                  <c:v>1.8532971626473247E-3</c:v>
                </c:pt>
                <c:pt idx="893">
                  <c:v>1.8612903414836951E-3</c:v>
                </c:pt>
                <c:pt idx="894">
                  <c:v>1.8692966293018982E-3</c:v>
                </c:pt>
                <c:pt idx="895">
                  <c:v>1.8773159909824396E-3</c:v>
                </c:pt>
                <c:pt idx="896">
                  <c:v>1.8853483913484758E-3</c:v>
                </c:pt>
                <c:pt idx="897">
                  <c:v>1.8933937951659686E-3</c:v>
                </c:pt>
                <c:pt idx="898">
                  <c:v>1.9014521671438403E-3</c:v>
                </c:pt>
                <c:pt idx="899">
                  <c:v>1.90952347193413E-3</c:v>
                </c:pt>
                <c:pt idx="900">
                  <c:v>1.9176076741321451E-3</c:v>
                </c:pt>
                <c:pt idx="901">
                  <c:v>1.9257047382766196E-3</c:v>
                </c:pt>
                <c:pt idx="902">
                  <c:v>1.9338146288498689E-3</c:v>
                </c:pt>
                <c:pt idx="903">
                  <c:v>1.9419373102779465E-3</c:v>
                </c:pt>
                <c:pt idx="904">
                  <c:v>1.9500727469307963E-3</c:v>
                </c:pt>
                <c:pt idx="905">
                  <c:v>1.9582209031224125E-3</c:v>
                </c:pt>
                <c:pt idx="906">
                  <c:v>1.9663817431109973E-3</c:v>
                </c:pt>
                <c:pt idx="907">
                  <c:v>1.9745552310991127E-3</c:v>
                </c:pt>
                <c:pt idx="908">
                  <c:v>1.9827413312338417E-3</c:v>
                </c:pt>
                <c:pt idx="909">
                  <c:v>1.9909400076069447E-3</c:v>
                </c:pt>
                <c:pt idx="910">
                  <c:v>1.9991512242550154E-3</c:v>
                </c:pt>
                <c:pt idx="911">
                  <c:v>2.0073749451596404E-3</c:v>
                </c:pt>
                <c:pt idx="912">
                  <c:v>2.0156111342475571E-3</c:v>
                </c:pt>
                <c:pt idx="913">
                  <c:v>2.0238597553908096E-3</c:v>
                </c:pt>
                <c:pt idx="914">
                  <c:v>2.0321207724069107E-3</c:v>
                </c:pt>
                <c:pt idx="915">
                  <c:v>2.0403941490589978E-3</c:v>
                </c:pt>
                <c:pt idx="916">
                  <c:v>2.0486798490559933E-3</c:v>
                </c:pt>
                <c:pt idx="917">
                  <c:v>2.0569778360527637E-3</c:v>
                </c:pt>
                <c:pt idx="918">
                  <c:v>2.0652880736502779E-3</c:v>
                </c:pt>
                <c:pt idx="919">
                  <c:v>2.0736105253957682E-3</c:v>
                </c:pt>
                <c:pt idx="920">
                  <c:v>2.0819451547828892E-3</c:v>
                </c:pt>
                <c:pt idx="921">
                  <c:v>2.0902919252518797E-3</c:v>
                </c:pt>
                <c:pt idx="922">
                  <c:v>2.0986508001897201E-3</c:v>
                </c:pt>
                <c:pt idx="923">
                  <c:v>2.1070217429302956E-3</c:v>
                </c:pt>
                <c:pt idx="924">
                  <c:v>2.1154047167545554E-3</c:v>
                </c:pt>
                <c:pt idx="925">
                  <c:v>2.1237996848906759E-3</c:v>
                </c:pt>
                <c:pt idx="926">
                  <c:v>2.1322066105142192E-3</c:v>
                </c:pt>
                <c:pt idx="927">
                  <c:v>2.140625456748296E-3</c:v>
                </c:pt>
                <c:pt idx="928">
                  <c:v>2.1490561866637291E-3</c:v>
                </c:pt>
                <c:pt idx="929">
                  <c:v>2.1574987632792123E-3</c:v>
                </c:pt>
                <c:pt idx="930">
                  <c:v>2.1659531495614726E-3</c:v>
                </c:pt>
                <c:pt idx="931">
                  <c:v>2.1744193084254366E-3</c:v>
                </c:pt>
                <c:pt idx="932">
                  <c:v>2.1828972027343897E-3</c:v>
                </c:pt>
                <c:pt idx="933">
                  <c:v>2.1913867953001404E-3</c:v>
                </c:pt>
                <c:pt idx="934">
                  <c:v>2.1998880488831797E-3</c:v>
                </c:pt>
                <c:pt idx="935">
                  <c:v>2.2084009261928526E-3</c:v>
                </c:pt>
                <c:pt idx="936">
                  <c:v>2.2169253898875136E-3</c:v>
                </c:pt>
                <c:pt idx="937">
                  <c:v>2.2254614025746943E-3</c:v>
                </c:pt>
                <c:pt idx="938">
                  <c:v>2.2340089268112671E-3</c:v>
                </c:pt>
                <c:pt idx="939">
                  <c:v>2.2425679251036079E-3</c:v>
                </c:pt>
                <c:pt idx="940">
                  <c:v>2.2511383599077648E-3</c:v>
                </c:pt>
                <c:pt idx="941">
                  <c:v>2.259720193629616E-3</c:v>
                </c:pt>
                <c:pt idx="942">
                  <c:v>2.2683133886250407E-3</c:v>
                </c:pt>
                <c:pt idx="943">
                  <c:v>2.2769179072000822E-3</c:v>
                </c:pt>
                <c:pt idx="944">
                  <c:v>2.2855337116111122E-3</c:v>
                </c:pt>
                <c:pt idx="945">
                  <c:v>2.2941607640649957E-3</c:v>
                </c:pt>
                <c:pt idx="946">
                  <c:v>2.3027990267192613E-3</c:v>
                </c:pt>
                <c:pt idx="947">
                  <c:v>2.3114484616822634E-3</c:v>
                </c:pt>
                <c:pt idx="948">
                  <c:v>2.3201090310133467E-3</c:v>
                </c:pt>
                <c:pt idx="949">
                  <c:v>2.3287806967230182E-3</c:v>
                </c:pt>
                <c:pt idx="950">
                  <c:v>2.3374634207731105E-3</c:v>
                </c:pt>
                <c:pt idx="951">
                  <c:v>2.3461571650769462E-3</c:v>
                </c:pt>
                <c:pt idx="952">
                  <c:v>2.3548618914995098E-3</c:v>
                </c:pt>
                <c:pt idx="953">
                  <c:v>2.3635775618576142E-3</c:v>
                </c:pt>
                <c:pt idx="954">
                  <c:v>2.3723041379200625E-3</c:v>
                </c:pt>
                <c:pt idx="955">
                  <c:v>2.3810415814078255E-3</c:v>
                </c:pt>
                <c:pt idx="956">
                  <c:v>2.3897898539941981E-3</c:v>
                </c:pt>
                <c:pt idx="957">
                  <c:v>2.3985489173049789E-3</c:v>
                </c:pt>
                <c:pt idx="958">
                  <c:v>2.4073187329186315E-3</c:v>
                </c:pt>
                <c:pt idx="959">
                  <c:v>2.416099262366452E-3</c:v>
                </c:pt>
                <c:pt idx="960">
                  <c:v>2.4248904671327438E-3</c:v>
                </c:pt>
                <c:pt idx="961">
                  <c:v>2.4336923086549821E-3</c:v>
                </c:pt>
                <c:pt idx="962">
                  <c:v>2.4425047483239816E-3</c:v>
                </c:pt>
                <c:pt idx="963">
                  <c:v>2.451327747484073E-3</c:v>
                </c:pt>
                <c:pt idx="964">
                  <c:v>2.460161267433265E-3</c:v>
                </c:pt>
                <c:pt idx="965">
                  <c:v>2.4690052694234165E-3</c:v>
                </c:pt>
                <c:pt idx="966">
                  <c:v>2.4778597146604079E-3</c:v>
                </c:pt>
                <c:pt idx="967">
                  <c:v>2.4867245643043104E-3</c:v>
                </c:pt>
                <c:pt idx="968">
                  <c:v>2.4955997794695577E-3</c:v>
                </c:pt>
                <c:pt idx="969">
                  <c:v>2.5044853212251119E-3</c:v>
                </c:pt>
                <c:pt idx="970">
                  <c:v>2.5133811505946408E-3</c:v>
                </c:pt>
                <c:pt idx="971">
                  <c:v>2.522287228556686E-3</c:v>
                </c:pt>
                <c:pt idx="972">
                  <c:v>2.5312035160448294E-3</c:v>
                </c:pt>
                <c:pt idx="973">
                  <c:v>2.5401299739478741E-3</c:v>
                </c:pt>
                <c:pt idx="974">
                  <c:v>2.5490665631100083E-3</c:v>
                </c:pt>
                <c:pt idx="975">
                  <c:v>2.5580132443309782E-3</c:v>
                </c:pt>
                <c:pt idx="976">
                  <c:v>2.566969978366264E-3</c:v>
                </c:pt>
                <c:pt idx="977">
                  <c:v>2.5759367259272493E-3</c:v>
                </c:pt>
                <c:pt idx="978">
                  <c:v>2.584913447681391E-3</c:v>
                </c:pt>
                <c:pt idx="979">
                  <c:v>2.593900104252395E-3</c:v>
                </c:pt>
                <c:pt idx="980">
                  <c:v>2.6028966562203918E-3</c:v>
                </c:pt>
                <c:pt idx="981">
                  <c:v>2.6119030641220996E-3</c:v>
                </c:pt>
                <c:pt idx="982">
                  <c:v>2.6209192884510098E-3</c:v>
                </c:pt>
                <c:pt idx="983">
                  <c:v>2.6299452896575482E-3</c:v>
                </c:pt>
                <c:pt idx="984">
                  <c:v>2.6389810281492606E-3</c:v>
                </c:pt>
                <c:pt idx="985">
                  <c:v>2.6480264642909776E-3</c:v>
                </c:pt>
                <c:pt idx="986">
                  <c:v>2.657081558404988E-3</c:v>
                </c:pt>
                <c:pt idx="987">
                  <c:v>2.6661462707712204E-3</c:v>
                </c:pt>
                <c:pt idx="988">
                  <c:v>2.6752205616274124E-3</c:v>
                </c:pt>
                <c:pt idx="989">
                  <c:v>2.6843043911692829E-3</c:v>
                </c:pt>
                <c:pt idx="990">
                  <c:v>2.6933977195507126E-3</c:v>
                </c:pt>
                <c:pt idx="991">
                  <c:v>2.7025005068839147E-3</c:v>
                </c:pt>
                <c:pt idx="992">
                  <c:v>2.7116127132396093E-3</c:v>
                </c:pt>
                <c:pt idx="993">
                  <c:v>2.7207342986472031E-3</c:v>
                </c:pt>
                <c:pt idx="994">
                  <c:v>2.7298652230949572E-3</c:v>
                </c:pt>
                <c:pt idx="995">
                  <c:v>2.7390054465301714E-3</c:v>
                </c:pt>
                <c:pt idx="996">
                  <c:v>2.7481549288593554E-3</c:v>
                </c:pt>
                <c:pt idx="997">
                  <c:v>2.7573136299484003E-3</c:v>
                </c:pt>
                <c:pt idx="998">
                  <c:v>2.7664815096227636E-3</c:v>
                </c:pt>
                <c:pt idx="999">
                  <c:v>2.7756585276676408E-3</c:v>
                </c:pt>
                <c:pt idx="1000">
                  <c:v>2.7848446438281387E-3</c:v>
                </c:pt>
                <c:pt idx="1001">
                  <c:v>2.7940398178094598E-3</c:v>
                </c:pt>
                <c:pt idx="1002">
                  <c:v>2.803244009277072E-3</c:v>
                </c:pt>
                <c:pt idx="1003">
                  <c:v>2.8124571778568872E-3</c:v>
                </c:pt>
                <c:pt idx="1004">
                  <c:v>2.8216792831354419E-3</c:v>
                </c:pt>
                <c:pt idx="1005">
                  <c:v>2.8309102846600697E-3</c:v>
                </c:pt>
                <c:pt idx="1006">
                  <c:v>2.8401501419390821E-3</c:v>
                </c:pt>
                <c:pt idx="1007">
                  <c:v>2.849398814441944E-3</c:v>
                </c:pt>
                <c:pt idx="1008">
                  <c:v>2.8586562615994533E-3</c:v>
                </c:pt>
                <c:pt idx="1009">
                  <c:v>2.8679224428039174E-3</c:v>
                </c:pt>
                <c:pt idx="1010">
                  <c:v>2.8771973174093342E-3</c:v>
                </c:pt>
                <c:pt idx="1011">
                  <c:v>2.8864808447315623E-3</c:v>
                </c:pt>
                <c:pt idx="1012">
                  <c:v>2.895772984048512E-3</c:v>
                </c:pt>
                <c:pt idx="1013">
                  <c:v>2.9050736946003132E-3</c:v>
                </c:pt>
                <c:pt idx="1014">
                  <c:v>2.9143829355894983E-3</c:v>
                </c:pt>
                <c:pt idx="1015">
                  <c:v>2.9237006661811836E-3</c:v>
                </c:pt>
                <c:pt idx="1016">
                  <c:v>2.9330268455032417E-3</c:v>
                </c:pt>
                <c:pt idx="1017">
                  <c:v>2.9423614326464899E-3</c:v>
                </c:pt>
                <c:pt idx="1018">
                  <c:v>2.951704386664861E-3</c:v>
                </c:pt>
                <c:pt idx="1019">
                  <c:v>2.961055666575587E-3</c:v>
                </c:pt>
                <c:pt idx="1020">
                  <c:v>2.9704152313593797E-3</c:v>
                </c:pt>
                <c:pt idx="1021">
                  <c:v>2.9797830399606096E-3</c:v>
                </c:pt>
                <c:pt idx="1022">
                  <c:v>2.9891590512874837E-3</c:v>
                </c:pt>
                <c:pt idx="1023">
                  <c:v>2.9985432242122306E-3</c:v>
                </c:pt>
                <c:pt idx="1024">
                  <c:v>3.0079355175712768E-3</c:v>
                </c:pt>
                <c:pt idx="1025">
                  <c:v>3.0173358901654265E-3</c:v>
                </c:pt>
                <c:pt idx="1026">
                  <c:v>3.026744300760048E-3</c:v>
                </c:pt>
                <c:pt idx="1027">
                  <c:v>3.0361607080852506E-3</c:v>
                </c:pt>
                <c:pt idx="1028">
                  <c:v>3.0455850708360622E-3</c:v>
                </c:pt>
                <c:pt idx="1029">
                  <c:v>3.0550173476726191E-3</c:v>
                </c:pt>
                <c:pt idx="1030">
                  <c:v>3.0644574972203392E-3</c:v>
                </c:pt>
                <c:pt idx="1031">
                  <c:v>3.0739054780701074E-3</c:v>
                </c:pt>
                <c:pt idx="1032">
                  <c:v>3.0833612487784602E-3</c:v>
                </c:pt>
                <c:pt idx="1033">
                  <c:v>3.0928247678677578E-3</c:v>
                </c:pt>
                <c:pt idx="1034">
                  <c:v>3.1022959938263777E-3</c:v>
                </c:pt>
                <c:pt idx="1035">
                  <c:v>3.1117748851088888E-3</c:v>
                </c:pt>
                <c:pt idx="1036">
                  <c:v>3.1212614001362351E-3</c:v>
                </c:pt>
                <c:pt idx="1037">
                  <c:v>3.1307554972959221E-3</c:v>
                </c:pt>
                <c:pt idx="1038">
                  <c:v>3.1402571349421946E-3</c:v>
                </c:pt>
                <c:pt idx="1039">
                  <c:v>3.1497662713962206E-3</c:v>
                </c:pt>
                <c:pt idx="1040">
                  <c:v>3.1592828649462763E-3</c:v>
                </c:pt>
                <c:pt idx="1041">
                  <c:v>3.1688068738479247E-3</c:v>
                </c:pt>
                <c:pt idx="1042">
                  <c:v>3.1783382563242047E-3</c:v>
                </c:pt>
                <c:pt idx="1043">
                  <c:v>3.1878769705658101E-3</c:v>
                </c:pt>
                <c:pt idx="1044">
                  <c:v>3.1974229747312715E-3</c:v>
                </c:pt>
                <c:pt idx="1045">
                  <c:v>3.2069762269471458E-3</c:v>
                </c:pt>
                <c:pt idx="1046">
                  <c:v>3.2165366853081959E-3</c:v>
                </c:pt>
                <c:pt idx="1047">
                  <c:v>3.2261043078775707E-3</c:v>
                </c:pt>
                <c:pt idx="1048">
                  <c:v>3.2356790526869997E-3</c:v>
                </c:pt>
                <c:pt idx="1049">
                  <c:v>3.245260877736968E-3</c:v>
                </c:pt>
                <c:pt idx="1050">
                  <c:v>3.2548497409969003E-3</c:v>
                </c:pt>
                <c:pt idx="1051">
                  <c:v>3.2644456004053543E-3</c:v>
                </c:pt>
                <c:pt idx="1052">
                  <c:v>3.2740484138701932E-3</c:v>
                </c:pt>
                <c:pt idx="1053">
                  <c:v>3.2836581392687802E-3</c:v>
                </c:pt>
                <c:pt idx="1054">
                  <c:v>3.2932747344481595E-3</c:v>
                </c:pt>
                <c:pt idx="1055">
                  <c:v>3.3028981572252375E-3</c:v>
                </c:pt>
                <c:pt idx="1056">
                  <c:v>3.3125283653869749E-3</c:v>
                </c:pt>
                <c:pt idx="1057">
                  <c:v>3.3221653166905681E-3</c:v>
                </c:pt>
                <c:pt idx="1058">
                  <c:v>3.3318089688636316E-3</c:v>
                </c:pt>
                <c:pt idx="1059">
                  <c:v>3.341459279604391E-3</c:v>
                </c:pt>
                <c:pt idx="1060">
                  <c:v>3.3511162065818613E-3</c:v>
                </c:pt>
                <c:pt idx="1061">
                  <c:v>3.3607797074360359E-3</c:v>
                </c:pt>
                <c:pt idx="1062">
                  <c:v>3.3704497397780736E-3</c:v>
                </c:pt>
                <c:pt idx="1063">
                  <c:v>3.3801262611904792E-3</c:v>
                </c:pt>
                <c:pt idx="1064">
                  <c:v>3.389809229227297E-3</c:v>
                </c:pt>
                <c:pt idx="1065">
                  <c:v>3.3994986014142929E-3</c:v>
                </c:pt>
                <c:pt idx="1066">
                  <c:v>3.4091943352491379E-3</c:v>
                </c:pt>
                <c:pt idx="1067">
                  <c:v>3.4188963882016005E-3</c:v>
                </c:pt>
                <c:pt idx="1068">
                  <c:v>3.4286047177137327E-3</c:v>
                </c:pt>
                <c:pt idx="1069">
                  <c:v>3.4383192812000472E-3</c:v>
                </c:pt>
                <c:pt idx="1070">
                  <c:v>3.4480400360477172E-3</c:v>
                </c:pt>
                <c:pt idx="1071">
                  <c:v>3.4577669396167582E-3</c:v>
                </c:pt>
                <c:pt idx="1072">
                  <c:v>3.4674999492402096E-3</c:v>
                </c:pt>
                <c:pt idx="1073">
                  <c:v>3.47723902222433E-3</c:v>
                </c:pt>
                <c:pt idx="1074">
                  <c:v>3.4869841158487822E-3</c:v>
                </c:pt>
                <c:pt idx="1075">
                  <c:v>3.496735187366816E-3</c:v>
                </c:pt>
                <c:pt idx="1076">
                  <c:v>3.5064921940054627E-3</c:v>
                </c:pt>
                <c:pt idx="1077">
                  <c:v>3.5162550929657152E-3</c:v>
                </c:pt>
                <c:pt idx="1078">
                  <c:v>3.5260238414227246E-3</c:v>
                </c:pt>
                <c:pt idx="1079">
                  <c:v>3.535798396525981E-3</c:v>
                </c:pt>
                <c:pt idx="1080">
                  <c:v>3.5455787153995015E-3</c:v>
                </c:pt>
                <c:pt idx="1081">
                  <c:v>3.5553647551420237E-3</c:v>
                </c:pt>
                <c:pt idx="1082">
                  <c:v>3.5651564728271909E-3</c:v>
                </c:pt>
                <c:pt idx="1083">
                  <c:v>3.5749538255037362E-3</c:v>
                </c:pt>
                <c:pt idx="1084">
                  <c:v>3.5847567701956791E-3</c:v>
                </c:pt>
                <c:pt idx="1085">
                  <c:v>3.5945652639025089E-3</c:v>
                </c:pt>
                <c:pt idx="1086">
                  <c:v>3.6043792635993719E-3</c:v>
                </c:pt>
                <c:pt idx="1087">
                  <c:v>3.6141987262372651E-3</c:v>
                </c:pt>
                <c:pt idx="1088">
                  <c:v>3.6240236087432195E-3</c:v>
                </c:pt>
                <c:pt idx="1089">
                  <c:v>3.6338538680204956E-3</c:v>
                </c:pt>
                <c:pt idx="1090">
                  <c:v>3.6436894609487669E-3</c:v>
                </c:pt>
                <c:pt idx="1091">
                  <c:v>3.6535303443843091E-3</c:v>
                </c:pt>
                <c:pt idx="1092">
                  <c:v>3.663376475160194E-3</c:v>
                </c:pt>
                <c:pt idx="1093">
                  <c:v>3.673227810086476E-3</c:v>
                </c:pt>
                <c:pt idx="1094">
                  <c:v>3.6830843059503775E-3</c:v>
                </c:pt>
                <c:pt idx="1095">
                  <c:v>3.6929459195164881E-3</c:v>
                </c:pt>
                <c:pt idx="1096">
                  <c:v>3.7028126075269456E-3</c:v>
                </c:pt>
                <c:pt idx="1097">
                  <c:v>3.7126843267016284E-3</c:v>
                </c:pt>
                <c:pt idx="1098">
                  <c:v>3.7225610337383469E-3</c:v>
                </c:pt>
                <c:pt idx="1099">
                  <c:v>3.732442685313031E-3</c:v>
                </c:pt>
                <c:pt idx="1100">
                  <c:v>3.7423292380799238E-3</c:v>
                </c:pt>
                <c:pt idx="1101">
                  <c:v>3.7522206486717679E-3</c:v>
                </c:pt>
                <c:pt idx="1102">
                  <c:v>3.7621168736999958E-3</c:v>
                </c:pt>
                <c:pt idx="1103">
                  <c:v>3.7720178697549238E-3</c:v>
                </c:pt>
                <c:pt idx="1104">
                  <c:v>3.7819235934059398E-3</c:v>
                </c:pt>
                <c:pt idx="1105">
                  <c:v>3.7918340012016924E-3</c:v>
                </c:pt>
                <c:pt idx="1106">
                  <c:v>3.8017490496702849E-3</c:v>
                </c:pt>
                <c:pt idx="1107">
                  <c:v>3.8116686953194646E-3</c:v>
                </c:pt>
                <c:pt idx="1108">
                  <c:v>3.8215928946368108E-3</c:v>
                </c:pt>
                <c:pt idx="1109">
                  <c:v>3.8315216040899313E-3</c:v>
                </c:pt>
                <c:pt idx="1110">
                  <c:v>3.8414547801266506E-3</c:v>
                </c:pt>
                <c:pt idx="1111">
                  <c:v>3.8513923791751951E-3</c:v>
                </c:pt>
                <c:pt idx="1112">
                  <c:v>3.8613343576443964E-3</c:v>
                </c:pt>
                <c:pt idx="1113">
                  <c:v>3.8712806719238702E-3</c:v>
                </c:pt>
                <c:pt idx="1114">
                  <c:v>3.8812312783842178E-3</c:v>
                </c:pt>
                <c:pt idx="1115">
                  <c:v>3.8911861333772121E-3</c:v>
                </c:pt>
                <c:pt idx="1116">
                  <c:v>3.9011451932359866E-3</c:v>
                </c:pt>
                <c:pt idx="1117">
                  <c:v>3.911108414275233E-3</c:v>
                </c:pt>
                <c:pt idx="1118">
                  <c:v>3.9210757527913904E-3</c:v>
                </c:pt>
                <c:pt idx="1119">
                  <c:v>3.9310471650628341E-3</c:v>
                </c:pt>
                <c:pt idx="1120">
                  <c:v>3.9410226073500719E-3</c:v>
                </c:pt>
                <c:pt idx="1121">
                  <c:v>3.951002035895935E-3</c:v>
                </c:pt>
                <c:pt idx="1122">
                  <c:v>3.960985406925765E-3</c:v>
                </c:pt>
                <c:pt idx="1123">
                  <c:v>3.9709726766476152E-3</c:v>
                </c:pt>
                <c:pt idx="1124">
                  <c:v>3.9809638012524313E-3</c:v>
                </c:pt>
                <c:pt idx="1125">
                  <c:v>3.9909587369142538E-3</c:v>
                </c:pt>
                <c:pt idx="1126">
                  <c:v>4.0009574397904075E-3</c:v>
                </c:pt>
                <c:pt idx="1127">
                  <c:v>4.0109598660216855E-3</c:v>
                </c:pt>
                <c:pt idx="1128">
                  <c:v>4.0209659717325551E-3</c:v>
                </c:pt>
                <c:pt idx="1129">
                  <c:v>4.0309757130313432E-3</c:v>
                </c:pt>
                <c:pt idx="1130">
                  <c:v>4.0409890460104229E-3</c:v>
                </c:pt>
                <c:pt idx="1131">
                  <c:v>4.0510059267464191E-3</c:v>
                </c:pt>
                <c:pt idx="1132">
                  <c:v>4.061026311300394E-3</c:v>
                </c:pt>
                <c:pt idx="1133">
                  <c:v>4.0710501557180345E-3</c:v>
                </c:pt>
                <c:pt idx="1134">
                  <c:v>4.0810774160298588E-3</c:v>
                </c:pt>
                <c:pt idx="1135">
                  <c:v>4.0911080482513946E-3</c:v>
                </c:pt>
                <c:pt idx="1136">
                  <c:v>4.1011420083833829E-3</c:v>
                </c:pt>
                <c:pt idx="1137">
                  <c:v>4.1111792524119667E-3</c:v>
                </c:pt>
                <c:pt idx="1138">
                  <c:v>4.1212197363088799E-3</c:v>
                </c:pt>
                <c:pt idx="1139">
                  <c:v>4.1312634160316497E-3</c:v>
                </c:pt>
                <c:pt idx="1140">
                  <c:v>4.1413102475237849E-3</c:v>
                </c:pt>
                <c:pt idx="1141">
                  <c:v>4.1513601867149636E-3</c:v>
                </c:pt>
                <c:pt idx="1142">
                  <c:v>4.1614131895212373E-3</c:v>
                </c:pt>
                <c:pt idx="1143">
                  <c:v>4.171469211845219E-3</c:v>
                </c:pt>
                <c:pt idx="1144">
                  <c:v>4.1815282095762725E-3</c:v>
                </c:pt>
                <c:pt idx="1145">
                  <c:v>4.1915901385907147E-3</c:v>
                </c:pt>
                <c:pt idx="1146">
                  <c:v>4.2016549547519988E-3</c:v>
                </c:pt>
                <c:pt idx="1147">
                  <c:v>4.2117226139109206E-3</c:v>
                </c:pt>
                <c:pt idx="1148">
                  <c:v>4.2217930719057996E-3</c:v>
                </c:pt>
                <c:pt idx="1149">
                  <c:v>4.2318662845626815E-3</c:v>
                </c:pt>
                <c:pt idx="1150">
                  <c:v>4.2419422076955251E-3</c:v>
                </c:pt>
                <c:pt idx="1151">
                  <c:v>4.2520207971064056E-3</c:v>
                </c:pt>
                <c:pt idx="1152">
                  <c:v>4.2621020085856949E-3</c:v>
                </c:pt>
                <c:pt idx="1153">
                  <c:v>4.2721857979122696E-3</c:v>
                </c:pt>
                <c:pt idx="1154">
                  <c:v>4.2822721208536961E-3</c:v>
                </c:pt>
                <c:pt idx="1155">
                  <c:v>4.2923609331664263E-3</c:v>
                </c:pt>
                <c:pt idx="1156">
                  <c:v>4.3024521905959939E-3</c:v>
                </c:pt>
                <c:pt idx="1157">
                  <c:v>4.3125458488772091E-3</c:v>
                </c:pt>
                <c:pt idx="1158">
                  <c:v>4.3226418637343457E-3</c:v>
                </c:pt>
                <c:pt idx="1159">
                  <c:v>4.3327401908813436E-3</c:v>
                </c:pt>
                <c:pt idx="1160">
                  <c:v>4.3428407860219998E-3</c:v>
                </c:pt>
                <c:pt idx="1161">
                  <c:v>4.3529436048501619E-3</c:v>
                </c:pt>
                <c:pt idx="1162">
                  <c:v>4.3630486030499247E-3</c:v>
                </c:pt>
                <c:pt idx="1163">
                  <c:v>4.3731557362958213E-3</c:v>
                </c:pt>
                <c:pt idx="1164">
                  <c:v>4.3832649602530216E-3</c:v>
                </c:pt>
                <c:pt idx="1165">
                  <c:v>4.3933762305775233E-3</c:v>
                </c:pt>
                <c:pt idx="1166">
                  <c:v>4.4034895029163475E-3</c:v>
                </c:pt>
                <c:pt idx="1167">
                  <c:v>4.4136047329077326E-3</c:v>
                </c:pt>
                <c:pt idx="1168">
                  <c:v>4.4237218761813343E-3</c:v>
                </c:pt>
                <c:pt idx="1169">
                  <c:v>4.4338408883584091E-3</c:v>
                </c:pt>
                <c:pt idx="1170">
                  <c:v>4.4439617250520208E-3</c:v>
                </c:pt>
                <c:pt idx="1171">
                  <c:v>4.4540843418672269E-3</c:v>
                </c:pt>
                <c:pt idx="1172">
                  <c:v>4.4642086944012794E-3</c:v>
                </c:pt>
                <c:pt idx="1173">
                  <c:v>4.4743347382438141E-3</c:v>
                </c:pt>
                <c:pt idx="1174">
                  <c:v>4.4844624289770482E-3</c:v>
                </c:pt>
                <c:pt idx="1175">
                  <c:v>4.4945917221759744E-3</c:v>
                </c:pt>
                <c:pt idx="1176">
                  <c:v>4.5047225734085594E-3</c:v>
                </c:pt>
                <c:pt idx="1177">
                  <c:v>4.5148549382359312E-3</c:v>
                </c:pt>
                <c:pt idx="1178">
                  <c:v>4.524988772212581E-3</c:v>
                </c:pt>
                <c:pt idx="1179">
                  <c:v>4.535124030886557E-3</c:v>
                </c:pt>
                <c:pt idx="1180">
                  <c:v>4.545260669799653E-3</c:v>
                </c:pt>
                <c:pt idx="1181">
                  <c:v>4.5553986444876139E-3</c:v>
                </c:pt>
                <c:pt idx="1182">
                  <c:v>4.5655379104803211E-3</c:v>
                </c:pt>
                <c:pt idx="1183">
                  <c:v>4.575678423301993E-3</c:v>
                </c:pt>
                <c:pt idx="1184">
                  <c:v>4.5858201384713819E-3</c:v>
                </c:pt>
                <c:pt idx="1185">
                  <c:v>4.5959630115019615E-3</c:v>
                </c:pt>
                <c:pt idx="1186">
                  <c:v>4.6061069979021277E-3</c:v>
                </c:pt>
                <c:pt idx="1187">
                  <c:v>4.6162520531753959E-3</c:v>
                </c:pt>
                <c:pt idx="1188">
                  <c:v>4.6263981328205873E-3</c:v>
                </c:pt>
                <c:pt idx="1189">
                  <c:v>4.6365451923320337E-3</c:v>
                </c:pt>
                <c:pt idx="1190">
                  <c:v>4.6466931871997691E-3</c:v>
                </c:pt>
                <c:pt idx="1191">
                  <c:v>4.6568420729097212E-3</c:v>
                </c:pt>
                <c:pt idx="1192">
                  <c:v>4.6669918049439133E-3</c:v>
                </c:pt>
                <c:pt idx="1193">
                  <c:v>4.6771423387806559E-3</c:v>
                </c:pt>
                <c:pt idx="1194">
                  <c:v>4.6872936298947392E-3</c:v>
                </c:pt>
                <c:pt idx="1195">
                  <c:v>4.6974456337576347E-3</c:v>
                </c:pt>
                <c:pt idx="1196">
                  <c:v>4.7075983058376862E-3</c:v>
                </c:pt>
                <c:pt idx="1197">
                  <c:v>4.7177516016003087E-3</c:v>
                </c:pt>
                <c:pt idx="1198">
                  <c:v>4.7279054765081785E-3</c:v>
                </c:pt>
                <c:pt idx="1199">
                  <c:v>4.7380598860214326E-3</c:v>
                </c:pt>
                <c:pt idx="1200">
                  <c:v>4.7482147855978625E-3</c:v>
                </c:pt>
                <c:pt idx="1201">
                  <c:v>4.7583701306931113E-3</c:v>
                </c:pt>
                <c:pt idx="1202">
                  <c:v>4.7685258767608653E-3</c:v>
                </c:pt>
                <c:pt idx="1203">
                  <c:v>4.7786819792530553E-3</c:v>
                </c:pt>
                <c:pt idx="1204">
                  <c:v>4.7888383936200473E-3</c:v>
                </c:pt>
                <c:pt idx="1205">
                  <c:v>4.7989950753108378E-3</c:v>
                </c:pt>
                <c:pt idx="1206">
                  <c:v>4.8091519797732532E-3</c:v>
                </c:pt>
                <c:pt idx="1207">
                  <c:v>4.819309062454139E-3</c:v>
                </c:pt>
                <c:pt idx="1208">
                  <c:v>4.8294662787995626E-3</c:v>
                </c:pt>
                <c:pt idx="1209">
                  <c:v>4.839623584255005E-3</c:v>
                </c:pt>
                <c:pt idx="1210">
                  <c:v>4.8497809342655527E-3</c:v>
                </c:pt>
                <c:pt idx="1211">
                  <c:v>4.8599382842761012E-3</c:v>
                </c:pt>
                <c:pt idx="1212">
                  <c:v>4.8700955897315427E-3</c:v>
                </c:pt>
                <c:pt idx="1213">
                  <c:v>4.8802528060769663E-3</c:v>
                </c:pt>
                <c:pt idx="1214">
                  <c:v>4.8904098887578521E-3</c:v>
                </c:pt>
                <c:pt idx="1215">
                  <c:v>4.9005667932202684E-3</c:v>
                </c:pt>
                <c:pt idx="1216">
                  <c:v>4.910723474911058E-3</c:v>
                </c:pt>
                <c:pt idx="1217">
                  <c:v>4.92087988927805E-3</c:v>
                </c:pt>
                <c:pt idx="1218">
                  <c:v>4.93103599177024E-3</c:v>
                </c:pt>
                <c:pt idx="1219">
                  <c:v>4.9411917378379949E-3</c:v>
                </c:pt>
                <c:pt idx="1220">
                  <c:v>4.9513470829332436E-3</c:v>
                </c:pt>
                <c:pt idx="1221">
                  <c:v>4.9615019825096736E-3</c:v>
                </c:pt>
                <c:pt idx="1222">
                  <c:v>4.9716563920229259E-3</c:v>
                </c:pt>
                <c:pt idx="1223">
                  <c:v>4.9818102669307966E-3</c:v>
                </c:pt>
                <c:pt idx="1224">
                  <c:v>4.9919635626934191E-3</c:v>
                </c:pt>
                <c:pt idx="1225">
                  <c:v>5.0021162347734707E-3</c:v>
                </c:pt>
                <c:pt idx="1226">
                  <c:v>5.012268238636367E-3</c:v>
                </c:pt>
                <c:pt idx="1227">
                  <c:v>5.0224195297504494E-3</c:v>
                </c:pt>
                <c:pt idx="1228">
                  <c:v>5.0325700635871912E-3</c:v>
                </c:pt>
                <c:pt idx="1229">
                  <c:v>5.0427197956213841E-3</c:v>
                </c:pt>
                <c:pt idx="1230">
                  <c:v>5.0528686813313363E-3</c:v>
                </c:pt>
                <c:pt idx="1231">
                  <c:v>5.0630166761990716E-3</c:v>
                </c:pt>
                <c:pt idx="1232">
                  <c:v>5.073163735710518E-3</c:v>
                </c:pt>
                <c:pt idx="1233">
                  <c:v>5.0833098153557086E-3</c:v>
                </c:pt>
                <c:pt idx="1234">
                  <c:v>5.0934548706289785E-3</c:v>
                </c:pt>
                <c:pt idx="1235">
                  <c:v>5.1035988570291447E-3</c:v>
                </c:pt>
                <c:pt idx="1236">
                  <c:v>5.1137417300597243E-3</c:v>
                </c:pt>
                <c:pt idx="1237">
                  <c:v>5.1238834452291123E-3</c:v>
                </c:pt>
                <c:pt idx="1238">
                  <c:v>5.1340239580507851E-3</c:v>
                </c:pt>
                <c:pt idx="1239">
                  <c:v>5.1441632240434932E-3</c:v>
                </c:pt>
                <c:pt idx="1240">
                  <c:v>5.1543011987314532E-3</c:v>
                </c:pt>
                <c:pt idx="1241">
                  <c:v>5.1644378376445501E-3</c:v>
                </c:pt>
                <c:pt idx="1242">
                  <c:v>5.1745730963185261E-3</c:v>
                </c:pt>
                <c:pt idx="1243">
                  <c:v>5.1847069302951758E-3</c:v>
                </c:pt>
                <c:pt idx="1244">
                  <c:v>5.1948392951225476E-3</c:v>
                </c:pt>
                <c:pt idx="1245">
                  <c:v>5.2049701463551326E-3</c:v>
                </c:pt>
                <c:pt idx="1246">
                  <c:v>5.2150994395540598E-3</c:v>
                </c:pt>
                <c:pt idx="1247">
                  <c:v>5.2252271302872929E-3</c:v>
                </c:pt>
                <c:pt idx="1248">
                  <c:v>5.2353531741298276E-3</c:v>
                </c:pt>
                <c:pt idx="1249">
                  <c:v>5.2454775266638802E-3</c:v>
                </c:pt>
                <c:pt idx="1250">
                  <c:v>5.2556001434790863E-3</c:v>
                </c:pt>
                <c:pt idx="1251">
                  <c:v>5.2657209801726989E-3</c:v>
                </c:pt>
                <c:pt idx="1252">
                  <c:v>5.2758399923497736E-3</c:v>
                </c:pt>
                <c:pt idx="1253">
                  <c:v>5.2859571356233745E-3</c:v>
                </c:pt>
                <c:pt idx="1254">
                  <c:v>5.2960723656147604E-3</c:v>
                </c:pt>
                <c:pt idx="1255">
                  <c:v>5.3061856379535838E-3</c:v>
                </c:pt>
                <c:pt idx="1256">
                  <c:v>5.3162969082780854E-3</c:v>
                </c:pt>
                <c:pt idx="1257">
                  <c:v>5.3264061322352858E-3</c:v>
                </c:pt>
                <c:pt idx="1258">
                  <c:v>5.3365132654811824E-3</c:v>
                </c:pt>
                <c:pt idx="1259">
                  <c:v>5.3466182636809469E-3</c:v>
                </c:pt>
                <c:pt idx="1260">
                  <c:v>5.3567210825091081E-3</c:v>
                </c:pt>
                <c:pt idx="1261">
                  <c:v>5.3668216776497643E-3</c:v>
                </c:pt>
                <c:pt idx="1262">
                  <c:v>5.3769200047967631E-3</c:v>
                </c:pt>
                <c:pt idx="1263">
                  <c:v>5.3870160196538988E-3</c:v>
                </c:pt>
                <c:pt idx="1264">
                  <c:v>5.3971096779351141E-3</c:v>
                </c:pt>
                <c:pt idx="1265">
                  <c:v>5.4072009353646824E-3</c:v>
                </c:pt>
                <c:pt idx="1266">
                  <c:v>5.4172897476774126E-3</c:v>
                </c:pt>
                <c:pt idx="1267">
                  <c:v>5.4273760706188392E-3</c:v>
                </c:pt>
                <c:pt idx="1268">
                  <c:v>5.4374598599454139E-3</c:v>
                </c:pt>
                <c:pt idx="1269">
                  <c:v>5.4475410714247031E-3</c:v>
                </c:pt>
                <c:pt idx="1270">
                  <c:v>5.4576196608355828E-3</c:v>
                </c:pt>
                <c:pt idx="1271">
                  <c:v>5.4676955839684273E-3</c:v>
                </c:pt>
                <c:pt idx="1272">
                  <c:v>5.4777687966253083E-3</c:v>
                </c:pt>
                <c:pt idx="1273">
                  <c:v>5.4878392546201873E-3</c:v>
                </c:pt>
                <c:pt idx="1274">
                  <c:v>5.4979069137791091E-3</c:v>
                </c:pt>
                <c:pt idx="1275">
                  <c:v>5.5079717299403958E-3</c:v>
                </c:pt>
                <c:pt idx="1276">
                  <c:v>5.5180336589548372E-3</c:v>
                </c:pt>
                <c:pt idx="1277">
                  <c:v>5.5280926566858906E-3</c:v>
                </c:pt>
                <c:pt idx="1278">
                  <c:v>5.5381486790098723E-3</c:v>
                </c:pt>
                <c:pt idx="1279">
                  <c:v>5.5482016818161469E-3</c:v>
                </c:pt>
                <c:pt idx="1280">
                  <c:v>5.5582516210073256E-3</c:v>
                </c:pt>
                <c:pt idx="1281">
                  <c:v>5.5682984524994608E-3</c:v>
                </c:pt>
                <c:pt idx="1282">
                  <c:v>5.5783421322222315E-3</c:v>
                </c:pt>
                <c:pt idx="1283">
                  <c:v>5.5883826161191438E-3</c:v>
                </c:pt>
                <c:pt idx="1284">
                  <c:v>5.5984198601477277E-3</c:v>
                </c:pt>
                <c:pt idx="1285">
                  <c:v>5.6084538202797159E-3</c:v>
                </c:pt>
                <c:pt idx="1286">
                  <c:v>5.6184844525012526E-3</c:v>
                </c:pt>
                <c:pt idx="1287">
                  <c:v>5.628511712813076E-3</c:v>
                </c:pt>
                <c:pt idx="1288">
                  <c:v>5.6385355572307174E-3</c:v>
                </c:pt>
                <c:pt idx="1289">
                  <c:v>5.6485559417846923E-3</c:v>
                </c:pt>
                <c:pt idx="1290">
                  <c:v>5.6585728225206893E-3</c:v>
                </c:pt>
                <c:pt idx="1291">
                  <c:v>5.6685861554997691E-3</c:v>
                </c:pt>
                <c:pt idx="1292">
                  <c:v>5.6785958967985562E-3</c:v>
                </c:pt>
                <c:pt idx="1293">
                  <c:v>5.6886020025094259E-3</c:v>
                </c:pt>
                <c:pt idx="1294">
                  <c:v>5.6986044287407047E-3</c:v>
                </c:pt>
                <c:pt idx="1295">
                  <c:v>5.7086031316168585E-3</c:v>
                </c:pt>
                <c:pt idx="1296">
                  <c:v>5.718598067278681E-3</c:v>
                </c:pt>
                <c:pt idx="1297">
                  <c:v>5.728589191883497E-3</c:v>
                </c:pt>
                <c:pt idx="1298">
                  <c:v>5.7385764616053481E-3</c:v>
                </c:pt>
                <c:pt idx="1299">
                  <c:v>5.7485598326351781E-3</c:v>
                </c:pt>
                <c:pt idx="1300">
                  <c:v>5.7585392611810412E-3</c:v>
                </c:pt>
                <c:pt idx="1301">
                  <c:v>5.768514703468279E-3</c:v>
                </c:pt>
                <c:pt idx="1302">
                  <c:v>5.7784861157397236E-3</c:v>
                </c:pt>
                <c:pt idx="1303">
                  <c:v>5.788453454255881E-3</c:v>
                </c:pt>
                <c:pt idx="1304">
                  <c:v>5.7984166752951278E-3</c:v>
                </c:pt>
                <c:pt idx="1305">
                  <c:v>5.8083757351539015E-3</c:v>
                </c:pt>
                <c:pt idx="1306">
                  <c:v>5.8183305901468958E-3</c:v>
                </c:pt>
                <c:pt idx="1307">
                  <c:v>5.8282811966072438E-3</c:v>
                </c:pt>
                <c:pt idx="1308">
                  <c:v>5.8382275108867189E-3</c:v>
                </c:pt>
                <c:pt idx="1309">
                  <c:v>5.8481694893559198E-3</c:v>
                </c:pt>
                <c:pt idx="1310">
                  <c:v>5.8581070884044647E-3</c:v>
                </c:pt>
                <c:pt idx="1311">
                  <c:v>5.8680402644411831E-3</c:v>
                </c:pt>
                <c:pt idx="1312">
                  <c:v>5.8779689738943037E-3</c:v>
                </c:pt>
                <c:pt idx="1313">
                  <c:v>5.8878931732116498E-3</c:v>
                </c:pt>
                <c:pt idx="1314">
                  <c:v>5.8978128188608295E-3</c:v>
                </c:pt>
                <c:pt idx="1315">
                  <c:v>5.9077278673294233E-3</c:v>
                </c:pt>
                <c:pt idx="1316">
                  <c:v>5.9176382751251746E-3</c:v>
                </c:pt>
                <c:pt idx="1317">
                  <c:v>5.9275439987761924E-3</c:v>
                </c:pt>
                <c:pt idx="1318">
                  <c:v>5.9374449948311212E-3</c:v>
                </c:pt>
                <c:pt idx="1319">
                  <c:v>5.9473412198593487E-3</c:v>
                </c:pt>
                <c:pt idx="1320">
                  <c:v>5.9572326304511937E-3</c:v>
                </c:pt>
                <c:pt idx="1321">
                  <c:v>5.9671191832180856E-3</c:v>
                </c:pt>
                <c:pt idx="1322">
                  <c:v>5.9770008347927702E-3</c:v>
                </c:pt>
                <c:pt idx="1323">
                  <c:v>5.9868775418294891E-3</c:v>
                </c:pt>
                <c:pt idx="1324">
                  <c:v>5.9967492610041723E-3</c:v>
                </c:pt>
                <c:pt idx="1325">
                  <c:v>6.0066159490146306E-3</c:v>
                </c:pt>
                <c:pt idx="1326">
                  <c:v>6.0164775625807399E-3</c:v>
                </c:pt>
                <c:pt idx="1327">
                  <c:v>6.0263340584446427E-3</c:v>
                </c:pt>
                <c:pt idx="1328">
                  <c:v>6.0361853933709247E-3</c:v>
                </c:pt>
                <c:pt idx="1329">
                  <c:v>6.0460315241468096E-3</c:v>
                </c:pt>
                <c:pt idx="1330">
                  <c:v>6.0558724075823519E-3</c:v>
                </c:pt>
                <c:pt idx="1331">
                  <c:v>6.0657080005106249E-3</c:v>
                </c:pt>
                <c:pt idx="1332">
                  <c:v>6.0755382597878996E-3</c:v>
                </c:pt>
                <c:pt idx="1333">
                  <c:v>6.0853631422938554E-3</c:v>
                </c:pt>
                <c:pt idx="1334">
                  <c:v>6.0951826049317481E-3</c:v>
                </c:pt>
                <c:pt idx="1335">
                  <c:v>6.1049966046286108E-3</c:v>
                </c:pt>
                <c:pt idx="1336">
                  <c:v>6.1148050983354406E-3</c:v>
                </c:pt>
                <c:pt idx="1337">
                  <c:v>6.1246080430273847E-3</c:v>
                </c:pt>
                <c:pt idx="1338">
                  <c:v>6.1344053957039305E-3</c:v>
                </c:pt>
                <c:pt idx="1339">
                  <c:v>6.1441971133890973E-3</c:v>
                </c:pt>
                <c:pt idx="1340">
                  <c:v>6.1539831531316203E-3</c:v>
                </c:pt>
                <c:pt idx="1341">
                  <c:v>6.1637634720051408E-3</c:v>
                </c:pt>
                <c:pt idx="1342">
                  <c:v>6.1735380271083964E-3</c:v>
                </c:pt>
                <c:pt idx="1343">
                  <c:v>6.1833067755654066E-3</c:v>
                </c:pt>
                <c:pt idx="1344">
                  <c:v>6.19306967452566E-3</c:v>
                </c:pt>
                <c:pt idx="1345">
                  <c:v>6.2028266811643071E-3</c:v>
                </c:pt>
                <c:pt idx="1346">
                  <c:v>6.2125777526823404E-3</c:v>
                </c:pt>
                <c:pt idx="1347">
                  <c:v>6.2223228463067935E-3</c:v>
                </c:pt>
                <c:pt idx="1348">
                  <c:v>6.2320619192909139E-3</c:v>
                </c:pt>
                <c:pt idx="1349">
                  <c:v>6.2417949289143657E-3</c:v>
                </c:pt>
                <c:pt idx="1350">
                  <c:v>6.2515218324834072E-3</c:v>
                </c:pt>
                <c:pt idx="1351">
                  <c:v>6.2612425873310763E-3</c:v>
                </c:pt>
                <c:pt idx="1352">
                  <c:v>6.2709571508173913E-3</c:v>
                </c:pt>
                <c:pt idx="1353">
                  <c:v>6.2806654803295231E-3</c:v>
                </c:pt>
                <c:pt idx="1354">
                  <c:v>6.2903675332819861E-3</c:v>
                </c:pt>
                <c:pt idx="1355">
                  <c:v>6.300063267116832E-3</c:v>
                </c:pt>
                <c:pt idx="1356">
                  <c:v>6.3097526393038278E-3</c:v>
                </c:pt>
                <c:pt idx="1357">
                  <c:v>6.3194356073406456E-3</c:v>
                </c:pt>
                <c:pt idx="1358">
                  <c:v>6.3291121287530538E-3</c:v>
                </c:pt>
                <c:pt idx="1359">
                  <c:v>6.3387821610950898E-3</c:v>
                </c:pt>
                <c:pt idx="1360">
                  <c:v>6.3484456619492657E-3</c:v>
                </c:pt>
                <c:pt idx="1361">
                  <c:v>6.3581025889267364E-3</c:v>
                </c:pt>
                <c:pt idx="1362">
                  <c:v>6.367752899667495E-3</c:v>
                </c:pt>
                <c:pt idx="1363">
                  <c:v>6.3773965518405598E-3</c:v>
                </c:pt>
                <c:pt idx="1364">
                  <c:v>6.3870335031441525E-3</c:v>
                </c:pt>
                <c:pt idx="1365">
                  <c:v>6.3966637113058904E-3</c:v>
                </c:pt>
                <c:pt idx="1366">
                  <c:v>6.4062871340829688E-3</c:v>
                </c:pt>
                <c:pt idx="1367">
                  <c:v>6.4159037292623481E-3</c:v>
                </c:pt>
                <c:pt idx="1368">
                  <c:v>6.4255134546609355E-3</c:v>
                </c:pt>
                <c:pt idx="1369">
                  <c:v>6.4351162681257753E-3</c:v>
                </c:pt>
                <c:pt idx="1370">
                  <c:v>6.4447121275342297E-3</c:v>
                </c:pt>
                <c:pt idx="1371">
                  <c:v>6.4543009907941616E-3</c:v>
                </c:pt>
                <c:pt idx="1372">
                  <c:v>6.4638828158441308E-3</c:v>
                </c:pt>
                <c:pt idx="1373">
                  <c:v>6.4734575606535593E-3</c:v>
                </c:pt>
                <c:pt idx="1374">
                  <c:v>6.483025183222935E-3</c:v>
                </c:pt>
                <c:pt idx="1375">
                  <c:v>6.4925856415839851E-3</c:v>
                </c:pt>
                <c:pt idx="1376">
                  <c:v>6.502138893799859E-3</c:v>
                </c:pt>
                <c:pt idx="1377">
                  <c:v>6.5116848979653221E-3</c:v>
                </c:pt>
                <c:pt idx="1378">
                  <c:v>6.5212236122069271E-3</c:v>
                </c:pt>
                <c:pt idx="1379">
                  <c:v>6.5307549946832079E-3</c:v>
                </c:pt>
                <c:pt idx="1380">
                  <c:v>6.5402790035848568E-3</c:v>
                </c:pt>
                <c:pt idx="1381">
                  <c:v>6.5497955971349124E-3</c:v>
                </c:pt>
                <c:pt idx="1382">
                  <c:v>6.559304733588938E-3</c:v>
                </c:pt>
                <c:pt idx="1383">
                  <c:v>6.5688063712352118E-3</c:v>
                </c:pt>
                <c:pt idx="1384">
                  <c:v>6.5783004683948997E-3</c:v>
                </c:pt>
                <c:pt idx="1385">
                  <c:v>6.5877869834222464E-3</c:v>
                </c:pt>
                <c:pt idx="1386">
                  <c:v>6.597265874704758E-3</c:v>
                </c:pt>
                <c:pt idx="1387">
                  <c:v>6.6067371006633775E-3</c:v>
                </c:pt>
                <c:pt idx="1388">
                  <c:v>6.6162006197526754E-3</c:v>
                </c:pt>
                <c:pt idx="1389">
                  <c:v>6.6256563904610278E-3</c:v>
                </c:pt>
                <c:pt idx="1390">
                  <c:v>6.6351043713107974E-3</c:v>
                </c:pt>
                <c:pt idx="1391">
                  <c:v>6.6445445208585174E-3</c:v>
                </c:pt>
                <c:pt idx="1392">
                  <c:v>6.6539767976950739E-3</c:v>
                </c:pt>
                <c:pt idx="1393">
                  <c:v>6.663401160445886E-3</c:v>
                </c:pt>
                <c:pt idx="1394">
                  <c:v>6.6728175677710881E-3</c:v>
                </c:pt>
                <c:pt idx="1395">
                  <c:v>6.6822259783657096E-3</c:v>
                </c:pt>
                <c:pt idx="1396">
                  <c:v>6.6916263509598601E-3</c:v>
                </c:pt>
                <c:pt idx="1397">
                  <c:v>6.7010186443189077E-3</c:v>
                </c:pt>
                <c:pt idx="1398">
                  <c:v>6.7104028172436537E-3</c:v>
                </c:pt>
                <c:pt idx="1399">
                  <c:v>6.7197788285705291E-3</c:v>
                </c:pt>
                <c:pt idx="1400">
                  <c:v>6.7291466371717599E-3</c:v>
                </c:pt>
                <c:pt idx="1401">
                  <c:v>6.738506201955553E-3</c:v>
                </c:pt>
                <c:pt idx="1402">
                  <c:v>6.747857481866279E-3</c:v>
                </c:pt>
                <c:pt idx="1403">
                  <c:v>6.757200435884651E-3</c:v>
                </c:pt>
                <c:pt idx="1404">
                  <c:v>6.7665350230278988E-3</c:v>
                </c:pt>
                <c:pt idx="1405">
                  <c:v>6.7758612023499582E-3</c:v>
                </c:pt>
                <c:pt idx="1406">
                  <c:v>6.7851789329416426E-3</c:v>
                </c:pt>
                <c:pt idx="1407">
                  <c:v>6.7944881739308285E-3</c:v>
                </c:pt>
                <c:pt idx="1408">
                  <c:v>6.8037888844826311E-3</c:v>
                </c:pt>
                <c:pt idx="1409">
                  <c:v>6.8130810237995807E-3</c:v>
                </c:pt>
                <c:pt idx="1410">
                  <c:v>6.8223645511218097E-3</c:v>
                </c:pt>
                <c:pt idx="1411">
                  <c:v>6.8316394257272248E-3</c:v>
                </c:pt>
                <c:pt idx="1412">
                  <c:v>6.8409056069316902E-3</c:v>
                </c:pt>
                <c:pt idx="1413">
                  <c:v>6.8501630540891995E-3</c:v>
                </c:pt>
                <c:pt idx="1414">
                  <c:v>6.8594117265920627E-3</c:v>
                </c:pt>
                <c:pt idx="1415">
                  <c:v>6.8686515838710747E-3</c:v>
                </c:pt>
                <c:pt idx="1416">
                  <c:v>6.8778825853957025E-3</c:v>
                </c:pt>
                <c:pt idx="1417">
                  <c:v>6.8871046906742572E-3</c:v>
                </c:pt>
                <c:pt idx="1418">
                  <c:v>6.8963178592540732E-3</c:v>
                </c:pt>
                <c:pt idx="1419">
                  <c:v>6.9055220507216863E-3</c:v>
                </c:pt>
                <c:pt idx="1420">
                  <c:v>6.914717224703007E-3</c:v>
                </c:pt>
                <c:pt idx="1421">
                  <c:v>6.9239033408635062E-3</c:v>
                </c:pt>
                <c:pt idx="1422">
                  <c:v>6.9330803589083851E-3</c:v>
                </c:pt>
                <c:pt idx="1423">
                  <c:v>6.9422482385827489E-3</c:v>
                </c:pt>
                <c:pt idx="1424">
                  <c:v>6.9514069396717946E-3</c:v>
                </c:pt>
                <c:pt idx="1425">
                  <c:v>6.9605564220009764E-3</c:v>
                </c:pt>
                <c:pt idx="1426">
                  <c:v>6.9696966454361915E-3</c:v>
                </c:pt>
                <c:pt idx="1427">
                  <c:v>6.9788275698839464E-3</c:v>
                </c:pt>
                <c:pt idx="1428">
                  <c:v>6.9879491552915412E-3</c:v>
                </c:pt>
                <c:pt idx="1429">
                  <c:v>6.9970613616472362E-3</c:v>
                </c:pt>
                <c:pt idx="1430">
                  <c:v>7.0061641489804379E-3</c:v>
                </c:pt>
                <c:pt idx="1431">
                  <c:v>7.0152574773618684E-3</c:v>
                </c:pt>
                <c:pt idx="1432">
                  <c:v>7.0243413069037402E-3</c:v>
                </c:pt>
                <c:pt idx="1433">
                  <c:v>7.033415597759933E-3</c:v>
                </c:pt>
                <c:pt idx="1434">
                  <c:v>7.0424803101261646E-3</c:v>
                </c:pt>
                <c:pt idx="1435">
                  <c:v>7.0515354042401763E-3</c:v>
                </c:pt>
                <c:pt idx="1436">
                  <c:v>7.0605808403818911E-3</c:v>
                </c:pt>
                <c:pt idx="1437">
                  <c:v>7.0696165788736044E-3</c:v>
                </c:pt>
                <c:pt idx="1438">
                  <c:v>7.0786425800801441E-3</c:v>
                </c:pt>
                <c:pt idx="1439">
                  <c:v>7.0876588044090551E-3</c:v>
                </c:pt>
                <c:pt idx="1440">
                  <c:v>7.096665212310763E-3</c:v>
                </c:pt>
                <c:pt idx="1441">
                  <c:v>7.1056617642787584E-3</c:v>
                </c:pt>
                <c:pt idx="1442">
                  <c:v>7.1146484208497642E-3</c:v>
                </c:pt>
                <c:pt idx="1443">
                  <c:v>7.123625142603905E-3</c:v>
                </c:pt>
                <c:pt idx="1444">
                  <c:v>7.1325918901648921E-3</c:v>
                </c:pt>
                <c:pt idx="1445">
                  <c:v>7.1415486242001787E-3</c:v>
                </c:pt>
                <c:pt idx="1446">
                  <c:v>7.1504953054211491E-3</c:v>
                </c:pt>
                <c:pt idx="1447">
                  <c:v>7.1594318945832833E-3</c:v>
                </c:pt>
                <c:pt idx="1448">
                  <c:v>7.168358352486328E-3</c:v>
                </c:pt>
                <c:pt idx="1449">
                  <c:v>7.1772746399744718E-3</c:v>
                </c:pt>
                <c:pt idx="1450">
                  <c:v>7.1861807179365179E-3</c:v>
                </c:pt>
                <c:pt idx="1451">
                  <c:v>7.1950765473060476E-3</c:v>
                </c:pt>
                <c:pt idx="1452">
                  <c:v>7.2039620890616022E-3</c:v>
                </c:pt>
                <c:pt idx="1453">
                  <c:v>7.2128373042268492E-3</c:v>
                </c:pt>
                <c:pt idx="1454">
                  <c:v>7.2217021538707521E-3</c:v>
                </c:pt>
                <c:pt idx="1455">
                  <c:v>7.2305565991077451E-3</c:v>
                </c:pt>
                <c:pt idx="1456">
                  <c:v>7.2394006010978972E-3</c:v>
                </c:pt>
                <c:pt idx="1457">
                  <c:v>7.2482341210470891E-3</c:v>
                </c:pt>
                <c:pt idx="1458">
                  <c:v>7.2570571202071792E-3</c:v>
                </c:pt>
                <c:pt idx="1459">
                  <c:v>7.2658695598761805E-3</c:v>
                </c:pt>
                <c:pt idx="1460">
                  <c:v>7.2746714013984188E-3</c:v>
                </c:pt>
                <c:pt idx="1461">
                  <c:v>7.2834626061647131E-3</c:v>
                </c:pt>
                <c:pt idx="1462">
                  <c:v>7.2922431356125337E-3</c:v>
                </c:pt>
                <c:pt idx="1463">
                  <c:v>7.3010129512261846E-3</c:v>
                </c:pt>
                <c:pt idx="1464">
                  <c:v>7.309772014536968E-3</c:v>
                </c:pt>
                <c:pt idx="1465">
                  <c:v>7.3185202871233418E-3</c:v>
                </c:pt>
                <c:pt idx="1466">
                  <c:v>7.3272577306111039E-3</c:v>
                </c:pt>
                <c:pt idx="1467">
                  <c:v>7.3359843066735531E-3</c:v>
                </c:pt>
                <c:pt idx="1468">
                  <c:v>7.3446999770316558E-3</c:v>
                </c:pt>
                <c:pt idx="1469">
                  <c:v>7.353404703454222E-3</c:v>
                </c:pt>
                <c:pt idx="1470">
                  <c:v>7.362098447758059E-3</c:v>
                </c:pt>
                <c:pt idx="1471">
                  <c:v>7.37078117180815E-3</c:v>
                </c:pt>
                <c:pt idx="1472">
                  <c:v>7.3794528375178223E-3</c:v>
                </c:pt>
                <c:pt idx="1473">
                  <c:v>7.3881134068489052E-3</c:v>
                </c:pt>
                <c:pt idx="1474">
                  <c:v>7.3967628418119078E-3</c:v>
                </c:pt>
                <c:pt idx="1475">
                  <c:v>7.4054011044661751E-3</c:v>
                </c:pt>
                <c:pt idx="1476">
                  <c:v>7.414028156920059E-3</c:v>
                </c:pt>
                <c:pt idx="1477">
                  <c:v>7.422643961331089E-3</c:v>
                </c:pt>
                <c:pt idx="1478">
                  <c:v>7.431248479906131E-3</c:v>
                </c:pt>
                <c:pt idx="1479">
                  <c:v>7.4398416749015556E-3</c:v>
                </c:pt>
                <c:pt idx="1480">
                  <c:v>7.448423508623409E-3</c:v>
                </c:pt>
                <c:pt idx="1481">
                  <c:v>7.4569939434275638E-3</c:v>
                </c:pt>
                <c:pt idx="1482">
                  <c:v>7.4655529417199072E-3</c:v>
                </c:pt>
                <c:pt idx="1483">
                  <c:v>7.4741004659564791E-3</c:v>
                </c:pt>
                <c:pt idx="1484">
                  <c:v>7.4826364786436629E-3</c:v>
                </c:pt>
                <c:pt idx="1485">
                  <c:v>7.4911609423383213E-3</c:v>
                </c:pt>
                <c:pt idx="1486">
                  <c:v>7.4996738196479963E-3</c:v>
                </c:pt>
                <c:pt idx="1487">
                  <c:v>7.5081750732310373E-3</c:v>
                </c:pt>
                <c:pt idx="1488">
                  <c:v>7.5166646657967868E-3</c:v>
                </c:pt>
                <c:pt idx="1489">
                  <c:v>7.5251425601057399E-3</c:v>
                </c:pt>
                <c:pt idx="1490">
                  <c:v>7.5336087189697056E-3</c:v>
                </c:pt>
                <c:pt idx="1491">
                  <c:v>7.5420631052519642E-3</c:v>
                </c:pt>
                <c:pt idx="1492">
                  <c:v>7.5505056818674487E-3</c:v>
                </c:pt>
                <c:pt idx="1493">
                  <c:v>7.5589364117828826E-3</c:v>
                </c:pt>
                <c:pt idx="1494">
                  <c:v>7.5673552580169607E-3</c:v>
                </c:pt>
                <c:pt idx="1495">
                  <c:v>7.5757621836405036E-3</c:v>
                </c:pt>
                <c:pt idx="1496">
                  <c:v>7.5841571517766262E-3</c:v>
                </c:pt>
                <c:pt idx="1497">
                  <c:v>7.5925401256008848E-3</c:v>
                </c:pt>
                <c:pt idx="1498">
                  <c:v>7.600911068341462E-3</c:v>
                </c:pt>
                <c:pt idx="1499">
                  <c:v>7.6092699432793029E-3</c:v>
                </c:pt>
                <c:pt idx="1500">
                  <c:v>7.6176167137482929E-3</c:v>
                </c:pt>
                <c:pt idx="1501">
                  <c:v>7.6259513431354139E-3</c:v>
                </c:pt>
                <c:pt idx="1502">
                  <c:v>7.6342737948809063E-3</c:v>
                </c:pt>
                <c:pt idx="1503">
                  <c:v>7.6425840324784193E-3</c:v>
                </c:pt>
                <c:pt idx="1504">
                  <c:v>7.6508820194751918E-3</c:v>
                </c:pt>
                <c:pt idx="1505">
                  <c:v>7.659167719472189E-3</c:v>
                </c:pt>
                <c:pt idx="1506">
                  <c:v>7.6674410961242775E-3</c:v>
                </c:pt>
                <c:pt idx="1507">
                  <c:v>7.6757021131403777E-3</c:v>
                </c:pt>
                <c:pt idx="1508">
                  <c:v>7.6839507342836297E-3</c:v>
                </c:pt>
                <c:pt idx="1509">
                  <c:v>7.6921869233715478E-3</c:v>
                </c:pt>
                <c:pt idx="1510">
                  <c:v>7.7004106442761719E-3</c:v>
                </c:pt>
                <c:pt idx="1511">
                  <c:v>7.7086218609242448E-3</c:v>
                </c:pt>
                <c:pt idx="1512">
                  <c:v>7.7168205372973473E-3</c:v>
                </c:pt>
                <c:pt idx="1513">
                  <c:v>7.7250066374320771E-3</c:v>
                </c:pt>
                <c:pt idx="1514">
                  <c:v>7.7331801254201925E-3</c:v>
                </c:pt>
                <c:pt idx="1515">
                  <c:v>7.7413409654087792E-3</c:v>
                </c:pt>
                <c:pt idx="1516">
                  <c:v>7.7494891216003947E-3</c:v>
                </c:pt>
                <c:pt idx="1517">
                  <c:v>7.757624558253246E-3</c:v>
                </c:pt>
                <c:pt idx="1518">
                  <c:v>7.7657472396813233E-3</c:v>
                </c:pt>
                <c:pt idx="1519">
                  <c:v>7.773857130254574E-3</c:v>
                </c:pt>
                <c:pt idx="1520">
                  <c:v>7.7819541943990479E-3</c:v>
                </c:pt>
                <c:pt idx="1521">
                  <c:v>7.7900383965970659E-3</c:v>
                </c:pt>
                <c:pt idx="1522">
                  <c:v>7.7981097013873537E-3</c:v>
                </c:pt>
                <c:pt idx="1523">
                  <c:v>7.8061680733652276E-3</c:v>
                </c:pt>
                <c:pt idx="1524">
                  <c:v>7.8142134771827191E-3</c:v>
                </c:pt>
                <c:pt idx="1525">
                  <c:v>7.8222458775487561E-3</c:v>
                </c:pt>
                <c:pt idx="1526">
                  <c:v>7.830265239229299E-3</c:v>
                </c:pt>
                <c:pt idx="1527">
                  <c:v>7.8382715270475037E-3</c:v>
                </c:pt>
                <c:pt idx="1528">
                  <c:v>7.8462647058838708E-3</c:v>
                </c:pt>
                <c:pt idx="1529">
                  <c:v>7.8542447406764176E-3</c:v>
                </c:pt>
                <c:pt idx="1530">
                  <c:v>7.8622115964207973E-3</c:v>
                </c:pt>
                <c:pt idx="1531">
                  <c:v>7.8701652381704887E-3</c:v>
                </c:pt>
                <c:pt idx="1532">
                  <c:v>7.8781056310369239E-3</c:v>
                </c:pt>
                <c:pt idx="1533">
                  <c:v>7.886032740189659E-3</c:v>
                </c:pt>
                <c:pt idx="1534">
                  <c:v>7.8939465308565122E-3</c:v>
                </c:pt>
                <c:pt idx="1535">
                  <c:v>7.9018469683237256E-3</c:v>
                </c:pt>
                <c:pt idx="1536">
                  <c:v>7.9097340179361177E-3</c:v>
                </c:pt>
                <c:pt idx="1537">
                  <c:v>7.9176076450972292E-3</c:v>
                </c:pt>
                <c:pt idx="1538">
                  <c:v>7.9254678152694755E-3</c:v>
                </c:pt>
                <c:pt idx="1539">
                  <c:v>7.9333144939743114E-3</c:v>
                </c:pt>
                <c:pt idx="1540">
                  <c:v>7.9411476467923618E-3</c:v>
                </c:pt>
                <c:pt idx="1541">
                  <c:v>7.9489672393635857E-3</c:v>
                </c:pt>
                <c:pt idx="1542">
                  <c:v>7.9567732373874225E-3</c:v>
                </c:pt>
                <c:pt idx="1543">
                  <c:v>7.9645656066229531E-3</c:v>
                </c:pt>
                <c:pt idx="1544">
                  <c:v>7.9723443128890247E-3</c:v>
                </c:pt>
                <c:pt idx="1545">
                  <c:v>7.9801093220644315E-3</c:v>
                </c:pt>
                <c:pt idx="1546">
                  <c:v>7.9878606000880464E-3</c:v>
                </c:pt>
                <c:pt idx="1547">
                  <c:v>7.995598112958963E-3</c:v>
                </c:pt>
                <c:pt idx="1548">
                  <c:v>8.0033218267366712E-3</c:v>
                </c:pt>
                <c:pt idx="1549">
                  <c:v>8.0110317075411819E-3</c:v>
                </c:pt>
                <c:pt idx="1550">
                  <c:v>8.0187277215531868E-3</c:v>
                </c:pt>
                <c:pt idx="1551">
                  <c:v>8.0264098350142001E-3</c:v>
                </c:pt>
                <c:pt idx="1552">
                  <c:v>8.0340780142267205E-3</c:v>
                </c:pt>
                <c:pt idx="1553">
                  <c:v>8.0417322255543558E-3</c:v>
                </c:pt>
                <c:pt idx="1554">
                  <c:v>8.0493724354219909E-3</c:v>
                </c:pt>
                <c:pt idx="1555">
                  <c:v>8.056998610315929E-3</c:v>
                </c:pt>
                <c:pt idx="1556">
                  <c:v>8.0646107167840399E-3</c:v>
                </c:pt>
                <c:pt idx="1557">
                  <c:v>8.0722087214358928E-3</c:v>
                </c:pt>
                <c:pt idx="1558">
                  <c:v>8.0797925909429271E-3</c:v>
                </c:pt>
                <c:pt idx="1559">
                  <c:v>8.0873622920385781E-3</c:v>
                </c:pt>
                <c:pt idx="1560">
                  <c:v>8.0949177915184359E-3</c:v>
                </c:pt>
                <c:pt idx="1561">
                  <c:v>8.1024590562403815E-3</c:v>
                </c:pt>
                <c:pt idx="1562">
                  <c:v>8.109986053124742E-3</c:v>
                </c:pt>
                <c:pt idx="1563">
                  <c:v>8.1174987491544198E-3</c:v>
                </c:pt>
                <c:pt idx="1564">
                  <c:v>8.1249971113750621E-3</c:v>
                </c:pt>
                <c:pt idx="1565">
                  <c:v>8.1324811068951772E-3</c:v>
                </c:pt>
                <c:pt idx="1566">
                  <c:v>8.1399507028863012E-3</c:v>
                </c:pt>
                <c:pt idx="1567">
                  <c:v>8.1474058665831333E-3</c:v>
                </c:pt>
                <c:pt idx="1568">
                  <c:v>8.1548465652836796E-3</c:v>
                </c:pt>
                <c:pt idx="1569">
                  <c:v>8.1622727663493901E-3</c:v>
                </c:pt>
                <c:pt idx="1570">
                  <c:v>8.1696844372053188E-3</c:v>
                </c:pt>
                <c:pt idx="1571">
                  <c:v>8.1770815453402479E-3</c:v>
                </c:pt>
                <c:pt idx="1572">
                  <c:v>8.1844640583068444E-3</c:v>
                </c:pt>
                <c:pt idx="1573">
                  <c:v>8.1918319437217918E-3</c:v>
                </c:pt>
                <c:pt idx="1574">
                  <c:v>8.1991851692659445E-3</c:v>
                </c:pt>
                <c:pt idx="1575">
                  <c:v>8.2065237026844508E-3</c:v>
                </c:pt>
                <c:pt idx="1576">
                  <c:v>8.2138475117869217E-3</c:v>
                </c:pt>
                <c:pt idx="1577">
                  <c:v>8.2211565644475394E-3</c:v>
                </c:pt>
                <c:pt idx="1578">
                  <c:v>8.2284508286052278E-3</c:v>
                </c:pt>
                <c:pt idx="1579">
                  <c:v>8.2357302722637724E-3</c:v>
                </c:pt>
                <c:pt idx="1580">
                  <c:v>8.2429948634919759E-3</c:v>
                </c:pt>
                <c:pt idx="1581">
                  <c:v>8.2502445704237832E-3</c:v>
                </c:pt>
                <c:pt idx="1582">
                  <c:v>8.2574793612584345E-3</c:v>
                </c:pt>
                <c:pt idx="1583">
                  <c:v>8.2646992042605984E-3</c:v>
                </c:pt>
                <c:pt idx="1584">
                  <c:v>8.2719040677605108E-3</c:v>
                </c:pt>
                <c:pt idx="1585">
                  <c:v>8.2790939201541139E-3</c:v>
                </c:pt>
                <c:pt idx="1586">
                  <c:v>8.2862687299031998E-3</c:v>
                </c:pt>
                <c:pt idx="1587">
                  <c:v>8.2934284655355427E-3</c:v>
                </c:pt>
                <c:pt idx="1588">
                  <c:v>8.3005730956450339E-3</c:v>
                </c:pt>
                <c:pt idx="1589">
                  <c:v>8.3077025888918382E-3</c:v>
                </c:pt>
                <c:pt idx="1590">
                  <c:v>8.3148169140025048E-3</c:v>
                </c:pt>
                <c:pt idx="1591">
                  <c:v>8.3219160397701251E-3</c:v>
                </c:pt>
                <c:pt idx="1592">
                  <c:v>8.3289999350544611E-3</c:v>
                </c:pt>
                <c:pt idx="1593">
                  <c:v>8.3360685687820825E-3</c:v>
                </c:pt>
                <c:pt idx="1594">
                  <c:v>8.3431219099464986E-3</c:v>
                </c:pt>
                <c:pt idx="1595">
                  <c:v>8.3501599276083124E-3</c:v>
                </c:pt>
                <c:pt idx="1596">
                  <c:v>8.3571825908953269E-3</c:v>
                </c:pt>
                <c:pt idx="1597">
                  <c:v>8.3641898690027111E-3</c:v>
                </c:pt>
                <c:pt idx="1598">
                  <c:v>8.3711817311931131E-3</c:v>
                </c:pt>
                <c:pt idx="1599">
                  <c:v>8.378158146796804E-3</c:v>
                </c:pt>
                <c:pt idx="1600">
                  <c:v>8.3851190852118115E-3</c:v>
                </c:pt>
                <c:pt idx="1601">
                  <c:v>8.3920645159040567E-3</c:v>
                </c:pt>
                <c:pt idx="1602">
                  <c:v>8.3989944084074796E-3</c:v>
                </c:pt>
                <c:pt idx="1603">
                  <c:v>8.4059087323241841E-3</c:v>
                </c:pt>
                <c:pt idx="1604">
                  <c:v>8.4128074573245597E-3</c:v>
                </c:pt>
                <c:pt idx="1605">
                  <c:v>8.4196905531474277E-3</c:v>
                </c:pt>
                <c:pt idx="1606">
                  <c:v>8.4265579896001565E-3</c:v>
                </c:pt>
                <c:pt idx="1607">
                  <c:v>8.4334097365588133E-3</c:v>
                </c:pt>
                <c:pt idx="1608">
                  <c:v>8.4402457639682835E-3</c:v>
                </c:pt>
                <c:pt idx="1609">
                  <c:v>8.4470660418424059E-3</c:v>
                </c:pt>
                <c:pt idx="1610">
                  <c:v>8.4538705402641065E-3</c:v>
                </c:pt>
                <c:pt idx="1611">
                  <c:v>8.460659229385525E-3</c:v>
                </c:pt>
                <c:pt idx="1612">
                  <c:v>8.4674320794281485E-3</c:v>
                </c:pt>
                <c:pt idx="1613">
                  <c:v>8.4741890606829448E-3</c:v>
                </c:pt>
                <c:pt idx="1614">
                  <c:v>8.4809301435104876E-3</c:v>
                </c:pt>
                <c:pt idx="1615">
                  <c:v>8.4876552983410916E-3</c:v>
                </c:pt>
                <c:pt idx="1616">
                  <c:v>8.4943644956749324E-3</c:v>
                </c:pt>
                <c:pt idx="1617">
                  <c:v>8.5010577060821955E-3</c:v>
                </c:pt>
                <c:pt idx="1618">
                  <c:v>8.5077349002031771E-3</c:v>
                </c:pt>
                <c:pt idx="1619">
                  <c:v>8.514396048748445E-3</c:v>
                </c:pt>
                <c:pt idx="1620">
                  <c:v>8.5210411224989346E-3</c:v>
                </c:pt>
                <c:pt idx="1621">
                  <c:v>8.52767009230611E-3</c:v>
                </c:pt>
                <c:pt idx="1622">
                  <c:v>8.5342829290920609E-3</c:v>
                </c:pt>
                <c:pt idx="1623">
                  <c:v>8.5408796038496486E-3</c:v>
                </c:pt>
                <c:pt idx="1624">
                  <c:v>8.5474600876426377E-3</c:v>
                </c:pt>
                <c:pt idx="1625">
                  <c:v>8.5540243516057969E-3</c:v>
                </c:pt>
                <c:pt idx="1626">
                  <c:v>8.5605723669450635E-3</c:v>
                </c:pt>
                <c:pt idx="1627">
                  <c:v>8.5671041049376288E-3</c:v>
                </c:pt>
                <c:pt idx="1628">
                  <c:v>8.5736195369321023E-3</c:v>
                </c:pt>
                <c:pt idx="1629">
                  <c:v>8.5801186343486043E-3</c:v>
                </c:pt>
                <c:pt idx="1630">
                  <c:v>8.5866013686789217E-3</c:v>
                </c:pt>
                <c:pt idx="1631">
                  <c:v>8.5930677114866034E-3</c:v>
                </c:pt>
                <c:pt idx="1632">
                  <c:v>8.5995176344071111E-3</c:v>
                </c:pt>
                <c:pt idx="1633">
                  <c:v>8.6059511091479239E-3</c:v>
                </c:pt>
                <c:pt idx="1634">
                  <c:v>8.6123681074886747E-3</c:v>
                </c:pt>
                <c:pt idx="1635">
                  <c:v>8.6187686012812719E-3</c:v>
                </c:pt>
                <c:pt idx="1636">
                  <c:v>8.6251525624500142E-3</c:v>
                </c:pt>
                <c:pt idx="1637">
                  <c:v>8.6315199629917305E-3</c:v>
                </c:pt>
                <c:pt idx="1638">
                  <c:v>8.6378707749758792E-3</c:v>
                </c:pt>
                <c:pt idx="1639">
                  <c:v>8.6442049705446975E-3</c:v>
                </c:pt>
                <c:pt idx="1640">
                  <c:v>8.6505225219133033E-3</c:v>
                </c:pt>
                <c:pt idx="1641">
                  <c:v>8.6568234013698238E-3</c:v>
                </c:pt>
                <c:pt idx="1642">
                  <c:v>8.6631075812755205E-3</c:v>
                </c:pt>
                <c:pt idx="1643">
                  <c:v>8.6693750340649071E-3</c:v>
                </c:pt>
                <c:pt idx="1644">
                  <c:v>8.6756257322458674E-3</c:v>
                </c:pt>
                <c:pt idx="1645">
                  <c:v>8.6818596483997854E-3</c:v>
                </c:pt>
                <c:pt idx="1646">
                  <c:v>8.6880767551816458E-3</c:v>
                </c:pt>
                <c:pt idx="1647">
                  <c:v>8.6942770253201854E-3</c:v>
                </c:pt>
                <c:pt idx="1648">
                  <c:v>8.7004604316179811E-3</c:v>
                </c:pt>
                <c:pt idx="1649">
                  <c:v>8.7066269469515904E-3</c:v>
                </c:pt>
                <c:pt idx="1650">
                  <c:v>8.7127765442716575E-3</c:v>
                </c:pt>
                <c:pt idx="1651">
                  <c:v>8.7189091966030415E-3</c:v>
                </c:pt>
                <c:pt idx="1652">
                  <c:v>8.7250248770449311E-3</c:v>
                </c:pt>
                <c:pt idx="1653">
                  <c:v>8.7311235587709552E-3</c:v>
                </c:pt>
                <c:pt idx="1654">
                  <c:v>8.7372052150293169E-3</c:v>
                </c:pt>
                <c:pt idx="1655">
                  <c:v>8.7432698191428904E-3</c:v>
                </c:pt>
                <c:pt idx="1656">
                  <c:v>8.7493173445093615E-3</c:v>
                </c:pt>
                <c:pt idx="1657">
                  <c:v>8.7553477646013199E-3</c:v>
                </c:pt>
                <c:pt idx="1658">
                  <c:v>8.7613610529663974E-3</c:v>
                </c:pt>
                <c:pt idx="1659">
                  <c:v>8.7673571832273638E-3</c:v>
                </c:pt>
                <c:pt idx="1660">
                  <c:v>8.7733361290822653E-3</c:v>
                </c:pt>
                <c:pt idx="1661">
                  <c:v>8.7792978643045135E-3</c:v>
                </c:pt>
                <c:pt idx="1662">
                  <c:v>8.7852423627430253E-3</c:v>
                </c:pt>
                <c:pt idx="1663">
                  <c:v>8.7911695983223202E-3</c:v>
                </c:pt>
                <c:pt idx="1664">
                  <c:v>8.797079545042644E-3</c:v>
                </c:pt>
                <c:pt idx="1665">
                  <c:v>8.8029721769800791E-3</c:v>
                </c:pt>
                <c:pt idx="1666">
                  <c:v>8.8088474682866558E-3</c:v>
                </c:pt>
                <c:pt idx="1667">
                  <c:v>8.8147053931904775E-3</c:v>
                </c:pt>
                <c:pt idx="1668">
                  <c:v>8.8205459259958173E-3</c:v>
                </c:pt>
                <c:pt idx="1669">
                  <c:v>8.8263690410832381E-3</c:v>
                </c:pt>
                <c:pt idx="1670">
                  <c:v>8.8321747129097121E-3</c:v>
                </c:pt>
                <c:pt idx="1671">
                  <c:v>8.8379629160087198E-3</c:v>
                </c:pt>
                <c:pt idx="1672">
                  <c:v>8.8437336249903731E-3</c:v>
                </c:pt>
                <c:pt idx="1673">
                  <c:v>8.849486814541516E-3</c:v>
                </c:pt>
                <c:pt idx="1674">
                  <c:v>8.8552224594258475E-3</c:v>
                </c:pt>
                <c:pt idx="1675">
                  <c:v>8.860940534484019E-3</c:v>
                </c:pt>
                <c:pt idx="1676">
                  <c:v>8.8666410146337592E-3</c:v>
                </c:pt>
                <c:pt idx="1677">
                  <c:v>8.8723238748699747E-3</c:v>
                </c:pt>
                <c:pt idx="1678">
                  <c:v>8.8779890902648539E-3</c:v>
                </c:pt>
                <c:pt idx="1679">
                  <c:v>8.8836366359679973E-3</c:v>
                </c:pt>
                <c:pt idx="1680">
                  <c:v>8.8892664872065007E-3</c:v>
                </c:pt>
                <c:pt idx="1681">
                  <c:v>8.8948786192850886E-3</c:v>
                </c:pt>
                <c:pt idx="1682">
                  <c:v>8.9004730075861963E-3</c:v>
                </c:pt>
                <c:pt idx="1683">
                  <c:v>8.9060496275701062E-3</c:v>
                </c:pt>
                <c:pt idx="1684">
                  <c:v>8.911608454775035E-3</c:v>
                </c:pt>
                <c:pt idx="1685">
                  <c:v>8.9171494648172395E-3</c:v>
                </c:pt>
                <c:pt idx="1686">
                  <c:v>8.9226726333911464E-3</c:v>
                </c:pt>
                <c:pt idx="1687">
                  <c:v>8.9281779362694307E-3</c:v>
                </c:pt>
                <c:pt idx="1688">
                  <c:v>8.9336653493031475E-3</c:v>
                </c:pt>
                <c:pt idx="1689">
                  <c:v>8.9391348484218081E-3</c:v>
                </c:pt>
                <c:pt idx="1690">
                  <c:v>8.9445864096335259E-3</c:v>
                </c:pt>
                <c:pt idx="1691">
                  <c:v>8.9500200090250753E-3</c:v>
                </c:pt>
                <c:pt idx="1692">
                  <c:v>8.9554356227620393E-3</c:v>
                </c:pt>
                <c:pt idx="1693">
                  <c:v>8.9608332270888821E-3</c:v>
                </c:pt>
                <c:pt idx="1694">
                  <c:v>8.966212798329069E-3</c:v>
                </c:pt>
                <c:pt idx="1695">
                  <c:v>8.9715743128851739E-3</c:v>
                </c:pt>
                <c:pt idx="1696">
                  <c:v>8.9769177472389643E-3</c:v>
                </c:pt>
                <c:pt idx="1697">
                  <c:v>8.9822430779515298E-3</c:v>
                </c:pt>
                <c:pt idx="1698">
                  <c:v>8.9875502816633597E-3</c:v>
                </c:pt>
                <c:pt idx="1699">
                  <c:v>8.9928393350944633E-3</c:v>
                </c:pt>
                <c:pt idx="1700">
                  <c:v>8.998110215044465E-3</c:v>
                </c:pt>
                <c:pt idx="1701">
                  <c:v>9.0033628983927066E-3</c:v>
                </c:pt>
                <c:pt idx="1702">
                  <c:v>9.008597362098348E-3</c:v>
                </c:pt>
                <c:pt idx="1703">
                  <c:v>9.013813583200473E-3</c:v>
                </c:pt>
                <c:pt idx="1704">
                  <c:v>9.0190115388181814E-3</c:v>
                </c:pt>
                <c:pt idx="1705">
                  <c:v>9.0241912061506981E-3</c:v>
                </c:pt>
                <c:pt idx="1706">
                  <c:v>9.0293525624774683E-3</c:v>
                </c:pt>
                <c:pt idx="1707">
                  <c:v>9.0344955851582552E-3</c:v>
                </c:pt>
                <c:pt idx="1708">
                  <c:v>9.0396202516332489E-3</c:v>
                </c:pt>
                <c:pt idx="1709">
                  <c:v>9.0447265394231532E-3</c:v>
                </c:pt>
                <c:pt idx="1710">
                  <c:v>9.0498144261292914E-3</c:v>
                </c:pt>
                <c:pt idx="1711">
                  <c:v>9.0548838894337017E-3</c:v>
                </c:pt>
                <c:pt idx="1712">
                  <c:v>9.0599349070992433E-3</c:v>
                </c:pt>
                <c:pt idx="1713">
                  <c:v>9.0649674569696758E-3</c:v>
                </c:pt>
                <c:pt idx="1714">
                  <c:v>9.0699815169697755E-3</c:v>
                </c:pt>
                <c:pt idx="1715">
                  <c:v>9.0749770651054242E-3</c:v>
                </c:pt>
                <c:pt idx="1716">
                  <c:v>9.0799540794637007E-3</c:v>
                </c:pt>
                <c:pt idx="1717">
                  <c:v>9.0849125382129869E-3</c:v>
                </c:pt>
                <c:pt idx="1718">
                  <c:v>9.0898524196030561E-3</c:v>
                </c:pt>
                <c:pt idx="1719">
                  <c:v>9.0947737019651687E-3</c:v>
                </c:pt>
                <c:pt idx="1720">
                  <c:v>9.0996763637121794E-3</c:v>
                </c:pt>
                <c:pt idx="1721">
                  <c:v>9.1045603833386085E-3</c:v>
                </c:pt>
                <c:pt idx="1722">
                  <c:v>9.1094257394207616E-3</c:v>
                </c:pt>
                <c:pt idx="1723">
                  <c:v>9.1142724106168041E-3</c:v>
                </c:pt>
                <c:pt idx="1724">
                  <c:v>9.1191003756668637E-3</c:v>
                </c:pt>
                <c:pt idx="1725">
                  <c:v>9.1239096133931257E-3</c:v>
                </c:pt>
                <c:pt idx="1726">
                  <c:v>9.1287001026999198E-3</c:v>
                </c:pt>
                <c:pt idx="1727">
                  <c:v>9.133471822573817E-3</c:v>
                </c:pt>
                <c:pt idx="1728">
                  <c:v>9.1382247520837186E-3</c:v>
                </c:pt>
                <c:pt idx="1729">
                  <c:v>9.142958870380951E-3</c:v>
                </c:pt>
                <c:pt idx="1730">
                  <c:v>9.1476741566993529E-3</c:v>
                </c:pt>
                <c:pt idx="1731">
                  <c:v>9.1523705903553774E-3</c:v>
                </c:pt>
                <c:pt idx="1732">
                  <c:v>9.1570481507481614E-3</c:v>
                </c:pt>
                <c:pt idx="1733">
                  <c:v>9.1617068173596404E-3</c:v>
                </c:pt>
                <c:pt idx="1734">
                  <c:v>9.1663465697546243E-3</c:v>
                </c:pt>
                <c:pt idx="1735">
                  <c:v>9.1709673875808879E-3</c:v>
                </c:pt>
                <c:pt idx="1736">
                  <c:v>9.175569250569263E-3</c:v>
                </c:pt>
                <c:pt idx="1737">
                  <c:v>9.1801521385337283E-3</c:v>
                </c:pt>
                <c:pt idx="1738">
                  <c:v>9.184716031371493E-3</c:v>
                </c:pt>
                <c:pt idx="1739">
                  <c:v>9.1892609090630951E-3</c:v>
                </c:pt>
                <c:pt idx="1740">
                  <c:v>9.1937867516724715E-3</c:v>
                </c:pt>
                <c:pt idx="1741">
                  <c:v>9.1982935393470633E-3</c:v>
                </c:pt>
                <c:pt idx="1742">
                  <c:v>9.2027812523178976E-3</c:v>
                </c:pt>
                <c:pt idx="1743">
                  <c:v>9.2072498708996708E-3</c:v>
                </c:pt>
                <c:pt idx="1744">
                  <c:v>9.2116993754908314E-3</c:v>
                </c:pt>
                <c:pt idx="1745">
                  <c:v>9.2161297465736779E-3</c:v>
                </c:pt>
                <c:pt idx="1746">
                  <c:v>9.2205409647144344E-3</c:v>
                </c:pt>
                <c:pt idx="1747">
                  <c:v>9.2249330105633395E-3</c:v>
                </c:pt>
                <c:pt idx="1748">
                  <c:v>9.2293058648547331E-3</c:v>
                </c:pt>
                <c:pt idx="1749">
                  <c:v>9.2336595084071358E-3</c:v>
                </c:pt>
                <c:pt idx="1750">
                  <c:v>9.2379939221233359E-3</c:v>
                </c:pt>
                <c:pt idx="1751">
                  <c:v>9.2423090869904762E-3</c:v>
                </c:pt>
                <c:pt idx="1752">
                  <c:v>9.2466049840801336E-3</c:v>
                </c:pt>
                <c:pt idx="1753">
                  <c:v>9.2508815945483974E-3</c:v>
                </c:pt>
                <c:pt idx="1754">
                  <c:v>9.2551388996359642E-3</c:v>
                </c:pt>
                <c:pt idx="1755">
                  <c:v>9.2593768806682117E-3</c:v>
                </c:pt>
                <c:pt idx="1756">
                  <c:v>9.2635955190552791E-3</c:v>
                </c:pt>
                <c:pt idx="1757">
                  <c:v>9.2677947962921583E-3</c:v>
                </c:pt>
                <c:pt idx="1758">
                  <c:v>9.2719746939587625E-3</c:v>
                </c:pt>
                <c:pt idx="1759">
                  <c:v>9.276135193720017E-3</c:v>
                </c:pt>
                <c:pt idx="1760">
                  <c:v>9.2802762773259318E-3</c:v>
                </c:pt>
                <c:pt idx="1761">
                  <c:v>9.2843979266116917E-3</c:v>
                </c:pt>
                <c:pt idx="1762">
                  <c:v>9.2885001234977223E-3</c:v>
                </c:pt>
                <c:pt idx="1763">
                  <c:v>9.2925828499897858E-3</c:v>
                </c:pt>
                <c:pt idx="1764">
                  <c:v>9.2966460881790426E-3</c:v>
                </c:pt>
                <c:pt idx="1765">
                  <c:v>9.3006898202421442E-3</c:v>
                </c:pt>
                <c:pt idx="1766">
                  <c:v>9.3047140284413E-3</c:v>
                </c:pt>
                <c:pt idx="1767">
                  <c:v>9.3087186951243683E-3</c:v>
                </c:pt>
                <c:pt idx="1768">
                  <c:v>9.3127038027249216E-3</c:v>
                </c:pt>
                <c:pt idx="1769">
                  <c:v>9.316669333762323E-3</c:v>
                </c:pt>
                <c:pt idx="1770">
                  <c:v>9.320615270841822E-3</c:v>
                </c:pt>
                <c:pt idx="1771">
                  <c:v>9.3245415966545994E-3</c:v>
                </c:pt>
                <c:pt idx="1772">
                  <c:v>9.3284482939778764E-3</c:v>
                </c:pt>
                <c:pt idx="1773">
                  <c:v>9.3323353456749598E-3</c:v>
                </c:pt>
                <c:pt idx="1774">
                  <c:v>9.3362027346953463E-3</c:v>
                </c:pt>
                <c:pt idx="1775">
                  <c:v>9.3400504440747691E-3</c:v>
                </c:pt>
                <c:pt idx="1776">
                  <c:v>9.3438784569352985E-3</c:v>
                </c:pt>
                <c:pt idx="1777">
                  <c:v>9.347686756485396E-3</c:v>
                </c:pt>
                <c:pt idx="1778">
                  <c:v>9.351475326019992E-3</c:v>
                </c:pt>
                <c:pt idx="1779">
                  <c:v>9.3552441489205707E-3</c:v>
                </c:pt>
                <c:pt idx="1780">
                  <c:v>9.3589932086552315E-3</c:v>
                </c:pt>
                <c:pt idx="1781">
                  <c:v>9.3627224887787609E-3</c:v>
                </c:pt>
                <c:pt idx="1782">
                  <c:v>9.3664319729327167E-3</c:v>
                </c:pt>
                <c:pt idx="1783">
                  <c:v>9.3701216448454829E-3</c:v>
                </c:pt>
                <c:pt idx="1784">
                  <c:v>9.3737914883323531E-3</c:v>
                </c:pt>
                <c:pt idx="1785">
                  <c:v>9.3774414872956017E-3</c:v>
                </c:pt>
                <c:pt idx="1786">
                  <c:v>9.3810716257245411E-3</c:v>
                </c:pt>
                <c:pt idx="1787">
                  <c:v>9.3846818876956173E-3</c:v>
                </c:pt>
                <c:pt idx="1788">
                  <c:v>9.3882722573724476E-3</c:v>
                </c:pt>
                <c:pt idx="1789">
                  <c:v>9.3918427190059165E-3</c:v>
                </c:pt>
                <c:pt idx="1790">
                  <c:v>9.3953932569342327E-3</c:v>
                </c:pt>
                <c:pt idx="1791">
                  <c:v>9.398923855583002E-3</c:v>
                </c:pt>
                <c:pt idx="1792">
                  <c:v>9.4024344994652845E-3</c:v>
                </c:pt>
                <c:pt idx="1793">
                  <c:v>9.4059251731816867E-3</c:v>
                </c:pt>
                <c:pt idx="1794">
                  <c:v>9.4093958614204012E-3</c:v>
                </c:pt>
                <c:pt idx="1795">
                  <c:v>9.4128465489572918E-3</c:v>
                </c:pt>
                <c:pt idx="1796">
                  <c:v>9.4162772206559543E-3</c:v>
                </c:pt>
                <c:pt idx="1797">
                  <c:v>9.4196878614677872E-3</c:v>
                </c:pt>
                <c:pt idx="1798">
                  <c:v>9.4230784564320481E-3</c:v>
                </c:pt>
                <c:pt idx="1799">
                  <c:v>9.4264489906759289E-3</c:v>
                </c:pt>
                <c:pt idx="1800">
                  <c:v>9.429799449414621E-3</c:v>
                </c:pt>
                <c:pt idx="1801">
                  <c:v>9.43312981795137E-3</c:v>
                </c:pt>
                <c:pt idx="1802">
                  <c:v>9.4364400816775509E-3</c:v>
                </c:pt>
                <c:pt idx="1803">
                  <c:v>9.4397302260727269E-3</c:v>
                </c:pt>
                <c:pt idx="1804">
                  <c:v>9.4430002367047131E-3</c:v>
                </c:pt>
                <c:pt idx="1805">
                  <c:v>9.4462500992296486E-3</c:v>
                </c:pt>
                <c:pt idx="1806">
                  <c:v>9.4494797993920406E-3</c:v>
                </c:pt>
                <c:pt idx="1807">
                  <c:v>9.4526893230248484E-3</c:v>
                </c:pt>
                <c:pt idx="1808">
                  <c:v>9.4558786560495281E-3</c:v>
                </c:pt>
                <c:pt idx="1809">
                  <c:v>9.4590477844761073E-3</c:v>
                </c:pt>
                <c:pt idx="1810">
                  <c:v>9.4621966944032371E-3</c:v>
                </c:pt>
                <c:pt idx="1811">
                  <c:v>9.4653253720182566E-3</c:v>
                </c:pt>
                <c:pt idx="1812">
                  <c:v>9.4684338035972582E-3</c:v>
                </c:pt>
                <c:pt idx="1813">
                  <c:v>9.4715219755051351E-3</c:v>
                </c:pt>
                <c:pt idx="1814">
                  <c:v>9.4745898741956588E-3</c:v>
                </c:pt>
                <c:pt idx="1815">
                  <c:v>9.4776374862115247E-3</c:v>
                </c:pt>
                <c:pt idx="1816">
                  <c:v>9.4806647981844142E-3</c:v>
                </c:pt>
                <c:pt idx="1817">
                  <c:v>9.4836717968350571E-3</c:v>
                </c:pt>
                <c:pt idx="1818">
                  <c:v>9.4866584689732806E-3</c:v>
                </c:pt>
                <c:pt idx="1819">
                  <c:v>9.4896248014980887E-3</c:v>
                </c:pt>
                <c:pt idx="1820">
                  <c:v>9.4925707813976884E-3</c:v>
                </c:pt>
                <c:pt idx="1821">
                  <c:v>9.4954963957495746E-3</c:v>
                </c:pt>
                <c:pt idx="1822">
                  <c:v>9.49840163172057E-3</c:v>
                </c:pt>
                <c:pt idx="1823">
                  <c:v>9.5012864765668861E-3</c:v>
                </c:pt>
                <c:pt idx="1824">
                  <c:v>9.5041509176341885E-3</c:v>
                </c:pt>
                <c:pt idx="1825">
                  <c:v>9.5069949423576289E-3</c:v>
                </c:pt>
                <c:pt idx="1826">
                  <c:v>9.5098185382619296E-3</c:v>
                </c:pt>
                <c:pt idx="1827">
                  <c:v>9.5126216929614128E-3</c:v>
                </c:pt>
                <c:pt idx="1828">
                  <c:v>9.5154043941600777E-3</c:v>
                </c:pt>
                <c:pt idx="1829">
                  <c:v>9.5181666296516258E-3</c:v>
                </c:pt>
                <c:pt idx="1830">
                  <c:v>9.5209083873195495E-3</c:v>
                </c:pt>
                <c:pt idx="1831">
                  <c:v>9.5236296551371516E-3</c:v>
                </c:pt>
                <c:pt idx="1832">
                  <c:v>9.5263304211676281E-3</c:v>
                </c:pt>
                <c:pt idx="1833">
                  <c:v>9.5290106735640891E-3</c:v>
                </c:pt>
                <c:pt idx="1834">
                  <c:v>9.5316704005696425E-3</c:v>
                </c:pt>
                <c:pt idx="1835">
                  <c:v>9.5343095905174209E-3</c:v>
                </c:pt>
                <c:pt idx="1836">
                  <c:v>9.5369282318306468E-3</c:v>
                </c:pt>
                <c:pt idx="1837">
                  <c:v>9.5395263130226803E-3</c:v>
                </c:pt>
                <c:pt idx="1838">
                  <c:v>9.5421038226970629E-3</c:v>
                </c:pt>
                <c:pt idx="1839">
                  <c:v>9.5446607495475785E-3</c:v>
                </c:pt>
                <c:pt idx="1840">
                  <c:v>9.5471970823582941E-3</c:v>
                </c:pt>
                <c:pt idx="1841">
                  <c:v>9.5497128100036129E-3</c:v>
                </c:pt>
                <c:pt idx="1842">
                  <c:v>9.552207921448324E-3</c:v>
                </c:pt>
                <c:pt idx="1843">
                  <c:v>9.5546824057476457E-3</c:v>
                </c:pt>
                <c:pt idx="1844">
                  <c:v>9.5571362520472814E-3</c:v>
                </c:pt>
                <c:pt idx="1845">
                  <c:v>9.5595694495834594E-3</c:v>
                </c:pt>
                <c:pt idx="1846">
                  <c:v>9.5619819876829864E-3</c:v>
                </c:pt>
                <c:pt idx="1847">
                  <c:v>9.5643738557632876E-3</c:v>
                </c:pt>
                <c:pt idx="1848">
                  <c:v>9.5667450433324606E-3</c:v>
                </c:pt>
                <c:pt idx="1849">
                  <c:v>9.5690955399893186E-3</c:v>
                </c:pt>
                <c:pt idx="1850">
                  <c:v>9.5714253354234283E-3</c:v>
                </c:pt>
                <c:pt idx="1851">
                  <c:v>9.5737344194151731E-3</c:v>
                </c:pt>
                <c:pt idx="1852">
                  <c:v>9.5760227818357767E-3</c:v>
                </c:pt>
                <c:pt idx="1853">
                  <c:v>9.5782904126473622E-3</c:v>
                </c:pt>
                <c:pt idx="1854">
                  <c:v>9.580537301902994E-3</c:v>
                </c:pt>
                <c:pt idx="1855">
                  <c:v>9.5827634397467141E-3</c:v>
                </c:pt>
                <c:pt idx="1856">
                  <c:v>9.584968816413594E-3</c:v>
                </c:pt>
                <c:pt idx="1857">
                  <c:v>9.587153422229773E-3</c:v>
                </c:pt>
                <c:pt idx="1858">
                  <c:v>9.5893172476125017E-3</c:v>
                </c:pt>
                <c:pt idx="1859">
                  <c:v>9.5914602830701797E-3</c:v>
                </c:pt>
                <c:pt idx="1860">
                  <c:v>9.5935825192024083E-3</c:v>
                </c:pt>
                <c:pt idx="1861">
                  <c:v>9.5956839467000211E-3</c:v>
                </c:pt>
                <c:pt idx="1862">
                  <c:v>9.5977645563451296E-3</c:v>
                </c:pt>
                <c:pt idx="1863">
                  <c:v>9.599824339011161E-3</c:v>
                </c:pt>
                <c:pt idx="1864">
                  <c:v>9.6018632856629E-3</c:v>
                </c:pt>
                <c:pt idx="1865">
                  <c:v>9.6038813873565304E-3</c:v>
                </c:pt>
                <c:pt idx="1866">
                  <c:v>9.6058786352396699E-3</c:v>
                </c:pt>
                <c:pt idx="1867">
                  <c:v>9.6078550205514132E-3</c:v>
                </c:pt>
                <c:pt idx="1868">
                  <c:v>9.6098105346223654E-3</c:v>
                </c:pt>
                <c:pt idx="1869">
                  <c:v>9.6117451688746882E-3</c:v>
                </c:pt>
                <c:pt idx="1870">
                  <c:v>9.6136589148221284E-3</c:v>
                </c:pt>
                <c:pt idx="1871">
                  <c:v>9.6155517640700572E-3</c:v>
                </c:pt>
                <c:pt idx="1872">
                  <c:v>9.6174237083155138E-3</c:v>
                </c:pt>
                <c:pt idx="1873">
                  <c:v>9.6192747393472351E-3</c:v>
                </c:pt>
                <c:pt idx="1874">
                  <c:v>9.6211048490456932E-3</c:v>
                </c:pt>
                <c:pt idx="1875">
                  <c:v>9.6229140293831294E-3</c:v>
                </c:pt>
                <c:pt idx="1876">
                  <c:v>9.6247022724235982E-3</c:v>
                </c:pt>
                <c:pt idx="1877">
                  <c:v>9.6264695703229871E-3</c:v>
                </c:pt>
                <c:pt idx="1878">
                  <c:v>9.628215915329065E-3</c:v>
                </c:pt>
                <c:pt idx="1879">
                  <c:v>9.6299412997815064E-3</c:v>
                </c:pt>
                <c:pt idx="1880">
                  <c:v>9.6316457161119331E-3</c:v>
                </c:pt>
                <c:pt idx="1881">
                  <c:v>9.6333291568439384E-3</c:v>
                </c:pt>
                <c:pt idx="1882">
                  <c:v>9.6349916145931306E-3</c:v>
                </c:pt>
                <c:pt idx="1883">
                  <c:v>9.6366330820671538E-3</c:v>
                </c:pt>
                <c:pt idx="1884">
                  <c:v>9.6382535520657311E-3</c:v>
                </c:pt>
                <c:pt idx="1885">
                  <c:v>9.6398530174806873E-3</c:v>
                </c:pt>
                <c:pt idx="1886">
                  <c:v>9.6414314712959855E-3</c:v>
                </c:pt>
                <c:pt idx="1887">
                  <c:v>9.642988906587751E-3</c:v>
                </c:pt>
                <c:pt idx="1888">
                  <c:v>9.6445253165243165E-3</c:v>
                </c:pt>
                <c:pt idx="1889">
                  <c:v>9.6460406943662327E-3</c:v>
                </c:pt>
                <c:pt idx="1890">
                  <c:v>9.6475350334663118E-3</c:v>
                </c:pt>
                <c:pt idx="1891">
                  <c:v>9.6490083272696512E-3</c:v>
                </c:pt>
                <c:pt idx="1892">
                  <c:v>9.6504605693136635E-3</c:v>
                </c:pt>
                <c:pt idx="1893">
                  <c:v>9.6518917532281041E-3</c:v>
                </c:pt>
                <c:pt idx="1894">
                  <c:v>9.6533018727351042E-3</c:v>
                </c:pt>
                <c:pt idx="1895">
                  <c:v>9.6546909216491828E-3</c:v>
                </c:pt>
                <c:pt idx="1896">
                  <c:v>9.6560588938772972E-3</c:v>
                </c:pt>
                <c:pt idx="1897">
                  <c:v>9.6574057834188497E-3</c:v>
                </c:pt>
                <c:pt idx="1898">
                  <c:v>9.6587315843657245E-3</c:v>
                </c:pt>
                <c:pt idx="1899">
                  <c:v>9.6600362909023095E-3</c:v>
                </c:pt>
                <c:pt idx="1900">
                  <c:v>9.6613198973055248E-3</c:v>
                </c:pt>
                <c:pt idx="1901">
                  <c:v>9.6625823979448414E-3</c:v>
                </c:pt>
                <c:pt idx="1902">
                  <c:v>9.6638237872823177E-3</c:v>
                </c:pt>
                <c:pt idx="1903">
                  <c:v>9.6650440598726114E-3</c:v>
                </c:pt>
                <c:pt idx="1904">
                  <c:v>9.6662432103630097E-3</c:v>
                </c:pt>
                <c:pt idx="1905">
                  <c:v>9.6674212334934527E-3</c:v>
                </c:pt>
                <c:pt idx="1906">
                  <c:v>9.6685781240965513E-3</c:v>
                </c:pt>
                <c:pt idx="1907">
                  <c:v>9.6697138770976219E-3</c:v>
                </c:pt>
                <c:pt idx="1908">
                  <c:v>9.6708284875146929E-3</c:v>
                </c:pt>
                <c:pt idx="1909">
                  <c:v>9.67192195045854E-3</c:v>
                </c:pt>
                <c:pt idx="1910">
                  <c:v>9.6729942611326978E-3</c:v>
                </c:pt>
                <c:pt idx="1911">
                  <c:v>9.6740454148334879E-3</c:v>
                </c:pt>
                <c:pt idx="1912">
                  <c:v>9.6750754069500362E-3</c:v>
                </c:pt>
                <c:pt idx="1913">
                  <c:v>9.6760842329642934E-3</c:v>
                </c:pt>
                <c:pt idx="1914">
                  <c:v>9.6770718884510547E-3</c:v>
                </c:pt>
                <c:pt idx="1915">
                  <c:v>9.6780383690779799E-3</c:v>
                </c:pt>
                <c:pt idx="1916">
                  <c:v>9.6789836706056096E-3</c:v>
                </c:pt>
                <c:pt idx="1917">
                  <c:v>9.6799077888873944E-3</c:v>
                </c:pt>
                <c:pt idx="1918">
                  <c:v>9.6808107198696966E-3</c:v>
                </c:pt>
                <c:pt idx="1919">
                  <c:v>9.6816924595918164E-3</c:v>
                </c:pt>
                <c:pt idx="1920">
                  <c:v>9.6825530041860161E-3</c:v>
                </c:pt>
                <c:pt idx="1921">
                  <c:v>9.6833923498775235E-3</c:v>
                </c:pt>
                <c:pt idx="1922">
                  <c:v>9.6842104929845598E-3</c:v>
                </c:pt>
                <c:pt idx="1923">
                  <c:v>9.6850074299183481E-3</c:v>
                </c:pt>
                <c:pt idx="1924">
                  <c:v>9.6857831571831345E-3</c:v>
                </c:pt>
                <c:pt idx="1925">
                  <c:v>9.6865376713761945E-3</c:v>
                </c:pt>
                <c:pt idx="1926">
                  <c:v>9.6872709691878649E-3</c:v>
                </c:pt>
                <c:pt idx="1927">
                  <c:v>9.6879830474015435E-3</c:v>
                </c:pt>
                <c:pt idx="1928">
                  <c:v>9.6886739028937026E-3</c:v>
                </c:pt>
                <c:pt idx="1929">
                  <c:v>9.689343532633914E-3</c:v>
                </c:pt>
                <c:pt idx="1930">
                  <c:v>9.6899919336848554E-3</c:v>
                </c:pt>
                <c:pt idx="1931">
                  <c:v>9.690619103202321E-3</c:v>
                </c:pt>
                <c:pt idx="1932">
                  <c:v>9.6912250384352389E-3</c:v>
                </c:pt>
                <c:pt idx="1933">
                  <c:v>9.6918097367256796E-3</c:v>
                </c:pt>
                <c:pt idx="1934">
                  <c:v>9.6923731955088719E-3</c:v>
                </c:pt>
                <c:pt idx="1935">
                  <c:v>9.6929154123132095E-3</c:v>
                </c:pt>
                <c:pt idx="1936">
                  <c:v>9.6934363847602633E-3</c:v>
                </c:pt>
                <c:pt idx="1937">
                  <c:v>9.6939361105647954E-3</c:v>
                </c:pt>
                <c:pt idx="1938">
                  <c:v>9.6944145875347623E-3</c:v>
                </c:pt>
                <c:pt idx="1939">
                  <c:v>9.6948718135713291E-3</c:v>
                </c:pt>
                <c:pt idx="1940">
                  <c:v>9.6953077866688796E-3</c:v>
                </c:pt>
                <c:pt idx="1941">
                  <c:v>9.6957225049150251E-3</c:v>
                </c:pt>
                <c:pt idx="1942">
                  <c:v>9.6961159664906045E-3</c:v>
                </c:pt>
                <c:pt idx="1943">
                  <c:v>9.6964881696697033E-3</c:v>
                </c:pt>
                <c:pt idx="1944">
                  <c:v>9.6968391128196586E-3</c:v>
                </c:pt>
                <c:pt idx="1945">
                  <c:v>9.6971687944010614E-3</c:v>
                </c:pt>
                <c:pt idx="1946">
                  <c:v>9.6974772129677644E-3</c:v>
                </c:pt>
                <c:pt idx="1947">
                  <c:v>9.6977643671668969E-3</c:v>
                </c:pt>
                <c:pt idx="1948">
                  <c:v>9.698030255738857E-3</c:v>
                </c:pt>
                <c:pt idx="1949">
                  <c:v>9.6982748775173294E-3</c:v>
                </c:pt>
                <c:pt idx="1950">
                  <c:v>9.6984982314292801E-3</c:v>
                </c:pt>
                <c:pt idx="1951">
                  <c:v>9.6987003164949737E-3</c:v>
                </c:pt>
                <c:pt idx="1952">
                  <c:v>9.698881131827963E-3</c:v>
                </c:pt>
                <c:pt idx="1953">
                  <c:v>9.6990406766351064E-3</c:v>
                </c:pt>
                <c:pt idx="1954">
                  <c:v>9.6991789502165592E-3</c:v>
                </c:pt>
                <c:pt idx="1955">
                  <c:v>9.6992959519657876E-3</c:v>
                </c:pt>
                <c:pt idx="1956">
                  <c:v>9.6993916813695666E-3</c:v>
                </c:pt>
                <c:pt idx="1957">
                  <c:v>9.6994661380079752E-3</c:v>
                </c:pt>
                <c:pt idx="1958">
                  <c:v>9.6995193215544152E-3</c:v>
                </c:pt>
                <c:pt idx="1959">
                  <c:v>9.6995512317755942E-3</c:v>
                </c:pt>
                <c:pt idx="1960">
                  <c:v>9.699561868531539E-3</c:v>
                </c:pt>
                <c:pt idx="1961">
                  <c:v>9.6995512317755925E-3</c:v>
                </c:pt>
                <c:pt idx="1962">
                  <c:v>9.6995193215544135E-3</c:v>
                </c:pt>
                <c:pt idx="1963">
                  <c:v>9.6994661380079717E-3</c:v>
                </c:pt>
                <c:pt idx="1964">
                  <c:v>9.6993916813695614E-3</c:v>
                </c:pt>
                <c:pt idx="1965">
                  <c:v>9.6992959519657841E-3</c:v>
                </c:pt>
                <c:pt idx="1966">
                  <c:v>9.6991789502165523E-3</c:v>
                </c:pt>
                <c:pt idx="1967">
                  <c:v>9.6990406766350977E-3</c:v>
                </c:pt>
                <c:pt idx="1968">
                  <c:v>9.6988811318279543E-3</c:v>
                </c:pt>
                <c:pt idx="1969">
                  <c:v>9.698700316494965E-3</c:v>
                </c:pt>
                <c:pt idx="1970">
                  <c:v>9.6984982314292697E-3</c:v>
                </c:pt>
                <c:pt idx="1971">
                  <c:v>9.6982748775173155E-3</c:v>
                </c:pt>
                <c:pt idx="1972">
                  <c:v>9.6980302557388431E-3</c:v>
                </c:pt>
                <c:pt idx="1973">
                  <c:v>9.697764367166883E-3</c:v>
                </c:pt>
                <c:pt idx="1974">
                  <c:v>9.6974772129677488E-3</c:v>
                </c:pt>
                <c:pt idx="1975">
                  <c:v>9.697168794401044E-3</c:v>
                </c:pt>
                <c:pt idx="1976">
                  <c:v>9.6968391128196395E-3</c:v>
                </c:pt>
                <c:pt idx="1977">
                  <c:v>9.6964881696696842E-3</c:v>
                </c:pt>
                <c:pt idx="1978">
                  <c:v>9.6961159664905837E-3</c:v>
                </c:pt>
                <c:pt idx="1979">
                  <c:v>9.6957225049150043E-3</c:v>
                </c:pt>
                <c:pt idx="1980">
                  <c:v>9.695307786668857E-3</c:v>
                </c:pt>
                <c:pt idx="1981">
                  <c:v>9.6948718135713065E-3</c:v>
                </c:pt>
                <c:pt idx="1982">
                  <c:v>9.6944145875347363E-3</c:v>
                </c:pt>
                <c:pt idx="1983">
                  <c:v>9.6939361105647694E-3</c:v>
                </c:pt>
                <c:pt idx="1984">
                  <c:v>9.6934363847602373E-3</c:v>
                </c:pt>
                <c:pt idx="1985">
                  <c:v>9.6929154123131817E-3</c:v>
                </c:pt>
                <c:pt idx="1986">
                  <c:v>9.6923731955088424E-3</c:v>
                </c:pt>
                <c:pt idx="1987">
                  <c:v>9.6918097367256484E-3</c:v>
                </c:pt>
                <c:pt idx="1988">
                  <c:v>9.6912250384352076E-3</c:v>
                </c:pt>
                <c:pt idx="1989">
                  <c:v>9.690619103202288E-3</c:v>
                </c:pt>
                <c:pt idx="1990">
                  <c:v>9.6899919336848207E-3</c:v>
                </c:pt>
                <c:pt idx="1991">
                  <c:v>9.6893435326338793E-3</c:v>
                </c:pt>
                <c:pt idx="1992">
                  <c:v>9.6886739028936679E-3</c:v>
                </c:pt>
                <c:pt idx="1993">
                  <c:v>9.687983047401507E-3</c:v>
                </c:pt>
                <c:pt idx="1994">
                  <c:v>9.6872709691878285E-3</c:v>
                </c:pt>
                <c:pt idx="1995">
                  <c:v>9.6865376713761546E-3</c:v>
                </c:pt>
                <c:pt idx="1996">
                  <c:v>9.6857831571830928E-3</c:v>
                </c:pt>
                <c:pt idx="1997">
                  <c:v>9.6850074299183065E-3</c:v>
                </c:pt>
                <c:pt idx="1998">
                  <c:v>9.6842104929845164E-3</c:v>
                </c:pt>
                <c:pt idx="1999">
                  <c:v>9.6833923498774802E-3</c:v>
                </c:pt>
                <c:pt idx="2000">
                  <c:v>9.682553004185971E-3</c:v>
                </c:pt>
                <c:pt idx="2001">
                  <c:v>9.6816924595917696E-3</c:v>
                </c:pt>
                <c:pt idx="2002">
                  <c:v>9.680810719869648E-3</c:v>
                </c:pt>
                <c:pt idx="2003">
                  <c:v>9.6799077888873458E-3</c:v>
                </c:pt>
                <c:pt idx="2004">
                  <c:v>9.678983670605561E-3</c:v>
                </c:pt>
                <c:pt idx="2005">
                  <c:v>9.6780383690779279E-3</c:v>
                </c:pt>
                <c:pt idx="2006">
                  <c:v>9.6770718884510026E-3</c:v>
                </c:pt>
                <c:pt idx="2007">
                  <c:v>9.6760842329642414E-3</c:v>
                </c:pt>
                <c:pt idx="2008">
                  <c:v>9.6750754069499824E-3</c:v>
                </c:pt>
                <c:pt idx="2009">
                  <c:v>9.6740454148334341E-3</c:v>
                </c:pt>
                <c:pt idx="2010">
                  <c:v>9.6729942611326423E-3</c:v>
                </c:pt>
                <c:pt idx="2011">
                  <c:v>9.6719219504584827E-3</c:v>
                </c:pt>
                <c:pt idx="2012">
                  <c:v>9.6708284875146357E-3</c:v>
                </c:pt>
                <c:pt idx="2013">
                  <c:v>9.6697138770975629E-3</c:v>
                </c:pt>
                <c:pt idx="2014">
                  <c:v>9.6685781240964924E-3</c:v>
                </c:pt>
                <c:pt idx="2015">
                  <c:v>9.6674212334933902E-3</c:v>
                </c:pt>
                <c:pt idx="2016">
                  <c:v>9.6662432103629473E-3</c:v>
                </c:pt>
                <c:pt idx="2017">
                  <c:v>9.665044059872549E-3</c:v>
                </c:pt>
                <c:pt idx="2018">
                  <c:v>9.6638237872822535E-3</c:v>
                </c:pt>
                <c:pt idx="2019">
                  <c:v>9.6625823979447755E-3</c:v>
                </c:pt>
                <c:pt idx="2020">
                  <c:v>9.6613198973054572E-3</c:v>
                </c:pt>
                <c:pt idx="2021">
                  <c:v>9.6600362909022401E-3</c:v>
                </c:pt>
                <c:pt idx="2022">
                  <c:v>9.6587315843656551E-3</c:v>
                </c:pt>
                <c:pt idx="2023">
                  <c:v>9.6574057834187786E-3</c:v>
                </c:pt>
                <c:pt idx="2024">
                  <c:v>9.6560588938772261E-3</c:v>
                </c:pt>
                <c:pt idx="2025">
                  <c:v>9.65469092164911E-3</c:v>
                </c:pt>
                <c:pt idx="2026">
                  <c:v>9.6533018727350296E-3</c:v>
                </c:pt>
                <c:pt idx="2027">
                  <c:v>9.6518917532280295E-3</c:v>
                </c:pt>
                <c:pt idx="2028">
                  <c:v>9.6504605693135889E-3</c:v>
                </c:pt>
                <c:pt idx="2029">
                  <c:v>9.6490083272695731E-3</c:v>
                </c:pt>
                <c:pt idx="2030">
                  <c:v>9.6475350334662337E-3</c:v>
                </c:pt>
                <c:pt idx="2031">
                  <c:v>9.6460406943661529E-3</c:v>
                </c:pt>
                <c:pt idx="2032">
                  <c:v>9.6445253165242367E-3</c:v>
                </c:pt>
                <c:pt idx="2033">
                  <c:v>9.6429889065876694E-3</c:v>
                </c:pt>
                <c:pt idx="2034">
                  <c:v>9.6414314712959005E-3</c:v>
                </c:pt>
                <c:pt idx="2035">
                  <c:v>9.6398530174806041E-3</c:v>
                </c:pt>
                <c:pt idx="2036">
                  <c:v>9.6382535520656461E-3</c:v>
                </c:pt>
                <c:pt idx="2037">
                  <c:v>9.6366330820670688E-3</c:v>
                </c:pt>
                <c:pt idx="2038">
                  <c:v>9.6349916145930439E-3</c:v>
                </c:pt>
                <c:pt idx="2039">
                  <c:v>9.6333291568438499E-3</c:v>
                </c:pt>
                <c:pt idx="2040">
                  <c:v>9.6316457161118429E-3</c:v>
                </c:pt>
                <c:pt idx="2041">
                  <c:v>9.6299412997814162E-3</c:v>
                </c:pt>
                <c:pt idx="2042">
                  <c:v>9.6282159153289731E-3</c:v>
                </c:pt>
                <c:pt idx="2043">
                  <c:v>9.6264695703228952E-3</c:v>
                </c:pt>
                <c:pt idx="2044">
                  <c:v>9.6247022724235045E-3</c:v>
                </c:pt>
                <c:pt idx="2045">
                  <c:v>9.622914029383034E-3</c:v>
                </c:pt>
                <c:pt idx="2046">
                  <c:v>9.6211048490455961E-3</c:v>
                </c:pt>
                <c:pt idx="2047">
                  <c:v>9.6192747393471379E-3</c:v>
                </c:pt>
                <c:pt idx="2048">
                  <c:v>9.6174237083154132E-3</c:v>
                </c:pt>
                <c:pt idx="2049">
                  <c:v>9.6155517640699566E-3</c:v>
                </c:pt>
                <c:pt idx="2050">
                  <c:v>9.613658914822026E-3</c:v>
                </c:pt>
                <c:pt idx="2051">
                  <c:v>9.6117451688745859E-3</c:v>
                </c:pt>
                <c:pt idx="2052">
                  <c:v>9.6098105346222647E-3</c:v>
                </c:pt>
                <c:pt idx="2053">
                  <c:v>9.6078550205513091E-3</c:v>
                </c:pt>
                <c:pt idx="2054">
                  <c:v>9.6058786352395641E-3</c:v>
                </c:pt>
                <c:pt idx="2055">
                  <c:v>9.6038813873564246E-3</c:v>
                </c:pt>
                <c:pt idx="2056">
                  <c:v>9.6018632856627924E-3</c:v>
                </c:pt>
                <c:pt idx="2057">
                  <c:v>9.5998243390110535E-3</c:v>
                </c:pt>
                <c:pt idx="2058">
                  <c:v>9.5977645563450203E-3</c:v>
                </c:pt>
                <c:pt idx="2059">
                  <c:v>9.5956839466999119E-3</c:v>
                </c:pt>
                <c:pt idx="2060">
                  <c:v>9.593582519202299E-3</c:v>
                </c:pt>
                <c:pt idx="2061">
                  <c:v>9.591460283070067E-3</c:v>
                </c:pt>
                <c:pt idx="2062">
                  <c:v>9.5893172476123872E-3</c:v>
                </c:pt>
                <c:pt idx="2063">
                  <c:v>9.5871534222296585E-3</c:v>
                </c:pt>
                <c:pt idx="2064">
                  <c:v>9.5849688164134795E-3</c:v>
                </c:pt>
                <c:pt idx="2065">
                  <c:v>9.5827634397465979E-3</c:v>
                </c:pt>
                <c:pt idx="2066">
                  <c:v>9.580537301902876E-3</c:v>
                </c:pt>
                <c:pt idx="2067">
                  <c:v>9.5782904126472425E-3</c:v>
                </c:pt>
                <c:pt idx="2068">
                  <c:v>9.5760227818356553E-3</c:v>
                </c:pt>
                <c:pt idx="2069">
                  <c:v>9.5737344194150517E-3</c:v>
                </c:pt>
                <c:pt idx="2070">
                  <c:v>9.5714253354233069E-3</c:v>
                </c:pt>
                <c:pt idx="2071">
                  <c:v>9.5690955399891937E-3</c:v>
                </c:pt>
                <c:pt idx="2072">
                  <c:v>9.5667450433323375E-3</c:v>
                </c:pt>
                <c:pt idx="2073">
                  <c:v>9.564373855763161E-3</c:v>
                </c:pt>
                <c:pt idx="2074">
                  <c:v>9.5619819876828598E-3</c:v>
                </c:pt>
                <c:pt idx="2075">
                  <c:v>9.5595694495833328E-3</c:v>
                </c:pt>
                <c:pt idx="2076">
                  <c:v>9.557136252047153E-3</c:v>
                </c:pt>
                <c:pt idx="2077">
                  <c:v>9.5546824057475156E-3</c:v>
                </c:pt>
                <c:pt idx="2078">
                  <c:v>9.5522079214481938E-3</c:v>
                </c:pt>
                <c:pt idx="2079">
                  <c:v>9.5497128100034794E-3</c:v>
                </c:pt>
                <c:pt idx="2080">
                  <c:v>9.5471970823581605E-3</c:v>
                </c:pt>
                <c:pt idx="2081">
                  <c:v>9.5446607495474432E-3</c:v>
                </c:pt>
                <c:pt idx="2082">
                  <c:v>9.5421038226969259E-3</c:v>
                </c:pt>
                <c:pt idx="2083">
                  <c:v>9.5395263130225432E-3</c:v>
                </c:pt>
                <c:pt idx="2084">
                  <c:v>9.5369282318305097E-3</c:v>
                </c:pt>
                <c:pt idx="2085">
                  <c:v>9.5343095905172821E-3</c:v>
                </c:pt>
                <c:pt idx="2086">
                  <c:v>9.5316704005695019E-3</c:v>
                </c:pt>
                <c:pt idx="2087">
                  <c:v>9.5290106735639486E-3</c:v>
                </c:pt>
                <c:pt idx="2088">
                  <c:v>9.5263304211674858E-3</c:v>
                </c:pt>
                <c:pt idx="2089">
                  <c:v>9.5236296551370093E-3</c:v>
                </c:pt>
                <c:pt idx="2090">
                  <c:v>9.5209083873194055E-3</c:v>
                </c:pt>
                <c:pt idx="2091">
                  <c:v>9.5181666296514818E-3</c:v>
                </c:pt>
                <c:pt idx="2092">
                  <c:v>9.5154043941599303E-3</c:v>
                </c:pt>
                <c:pt idx="2093">
                  <c:v>9.5126216929612654E-3</c:v>
                </c:pt>
                <c:pt idx="2094">
                  <c:v>9.5098185382617804E-3</c:v>
                </c:pt>
                <c:pt idx="2095">
                  <c:v>9.5069949423574798E-3</c:v>
                </c:pt>
                <c:pt idx="2096">
                  <c:v>9.5041509176340376E-3</c:v>
                </c:pt>
                <c:pt idx="2097">
                  <c:v>9.5012864765667351E-3</c:v>
                </c:pt>
                <c:pt idx="2098">
                  <c:v>9.4984016317204174E-3</c:v>
                </c:pt>
                <c:pt idx="2099">
                  <c:v>9.4954963957494202E-3</c:v>
                </c:pt>
                <c:pt idx="2100">
                  <c:v>9.4925707813975357E-3</c:v>
                </c:pt>
                <c:pt idx="2101">
                  <c:v>9.4896248014979308E-3</c:v>
                </c:pt>
                <c:pt idx="2102">
                  <c:v>9.4866584689731245E-3</c:v>
                </c:pt>
                <c:pt idx="2103">
                  <c:v>9.4836717968348975E-3</c:v>
                </c:pt>
                <c:pt idx="2104">
                  <c:v>9.4806647981842546E-3</c:v>
                </c:pt>
                <c:pt idx="2105">
                  <c:v>9.4776374862113651E-3</c:v>
                </c:pt>
                <c:pt idx="2106">
                  <c:v>9.4745898741954975E-3</c:v>
                </c:pt>
                <c:pt idx="2107">
                  <c:v>9.471521975504972E-3</c:v>
                </c:pt>
                <c:pt idx="2108">
                  <c:v>9.4684338035970934E-3</c:v>
                </c:pt>
                <c:pt idx="2109">
                  <c:v>9.4653253720180918E-3</c:v>
                </c:pt>
                <c:pt idx="2110">
                  <c:v>9.4621966944030706E-3</c:v>
                </c:pt>
                <c:pt idx="2111">
                  <c:v>9.459047784475939E-3</c:v>
                </c:pt>
                <c:pt idx="2112">
                  <c:v>9.4558786560493616E-3</c:v>
                </c:pt>
                <c:pt idx="2113">
                  <c:v>9.4526893230246784E-3</c:v>
                </c:pt>
                <c:pt idx="2114">
                  <c:v>9.4494797993918724E-3</c:v>
                </c:pt>
                <c:pt idx="2115">
                  <c:v>9.4462500992294751E-3</c:v>
                </c:pt>
                <c:pt idx="2116">
                  <c:v>9.4430002367045431E-3</c:v>
                </c:pt>
                <c:pt idx="2117">
                  <c:v>9.4397302260725516E-3</c:v>
                </c:pt>
                <c:pt idx="2118">
                  <c:v>9.4364400816773757E-3</c:v>
                </c:pt>
                <c:pt idx="2119">
                  <c:v>9.4331298179511948E-3</c:v>
                </c:pt>
                <c:pt idx="2120">
                  <c:v>9.4297994494144458E-3</c:v>
                </c:pt>
                <c:pt idx="2121">
                  <c:v>9.426448990675752E-3</c:v>
                </c:pt>
                <c:pt idx="2122">
                  <c:v>9.4230784564318694E-3</c:v>
                </c:pt>
                <c:pt idx="2123">
                  <c:v>9.4196878614676068E-3</c:v>
                </c:pt>
                <c:pt idx="2124">
                  <c:v>9.4162772206557756E-3</c:v>
                </c:pt>
                <c:pt idx="2125">
                  <c:v>9.412846548957108E-3</c:v>
                </c:pt>
                <c:pt idx="2126">
                  <c:v>9.4093958614202191E-3</c:v>
                </c:pt>
                <c:pt idx="2127">
                  <c:v>9.4059251731815011E-3</c:v>
                </c:pt>
                <c:pt idx="2128">
                  <c:v>9.4024344994651007E-3</c:v>
                </c:pt>
                <c:pt idx="2129">
                  <c:v>9.3989238555828147E-3</c:v>
                </c:pt>
                <c:pt idx="2130">
                  <c:v>9.3953932569340471E-3</c:v>
                </c:pt>
                <c:pt idx="2131">
                  <c:v>9.3918427190057292E-3</c:v>
                </c:pt>
                <c:pt idx="2132">
                  <c:v>9.3882722573722602E-3</c:v>
                </c:pt>
                <c:pt idx="2133">
                  <c:v>9.3846818876954265E-3</c:v>
                </c:pt>
                <c:pt idx="2134">
                  <c:v>9.381071625724352E-3</c:v>
                </c:pt>
                <c:pt idx="2135">
                  <c:v>9.3774414872954074E-3</c:v>
                </c:pt>
                <c:pt idx="2136">
                  <c:v>9.3737914883321605E-3</c:v>
                </c:pt>
                <c:pt idx="2137">
                  <c:v>9.3701216448452886E-3</c:v>
                </c:pt>
                <c:pt idx="2138">
                  <c:v>9.3664319729325225E-3</c:v>
                </c:pt>
                <c:pt idx="2139">
                  <c:v>9.3627224887785649E-3</c:v>
                </c:pt>
                <c:pt idx="2140">
                  <c:v>9.3589932086550337E-3</c:v>
                </c:pt>
                <c:pt idx="2141">
                  <c:v>9.3552441489203712E-3</c:v>
                </c:pt>
                <c:pt idx="2142">
                  <c:v>9.3514753260197925E-3</c:v>
                </c:pt>
                <c:pt idx="2143">
                  <c:v>9.3476867564851931E-3</c:v>
                </c:pt>
                <c:pt idx="2144">
                  <c:v>9.3438784569350973E-3</c:v>
                </c:pt>
                <c:pt idx="2145">
                  <c:v>9.3400504440745678E-3</c:v>
                </c:pt>
                <c:pt idx="2146">
                  <c:v>9.3362027346951433E-3</c:v>
                </c:pt>
                <c:pt idx="2147">
                  <c:v>9.3323353456747551E-3</c:v>
                </c:pt>
                <c:pt idx="2148">
                  <c:v>9.3284482939776717E-3</c:v>
                </c:pt>
                <c:pt idx="2149">
                  <c:v>9.324541596654393E-3</c:v>
                </c:pt>
                <c:pt idx="2150">
                  <c:v>9.3206152708416139E-3</c:v>
                </c:pt>
                <c:pt idx="2151">
                  <c:v>9.3166693337621165E-3</c:v>
                </c:pt>
                <c:pt idx="2152">
                  <c:v>9.3127038027247117E-3</c:v>
                </c:pt>
                <c:pt idx="2153">
                  <c:v>9.3087186951241584E-3</c:v>
                </c:pt>
                <c:pt idx="2154">
                  <c:v>9.3047140284410884E-3</c:v>
                </c:pt>
                <c:pt idx="2155">
                  <c:v>9.3006898202419291E-3</c:v>
                </c:pt>
                <c:pt idx="2156">
                  <c:v>9.2966460881788275E-3</c:v>
                </c:pt>
                <c:pt idx="2157">
                  <c:v>9.2925828499895689E-3</c:v>
                </c:pt>
                <c:pt idx="2158">
                  <c:v>9.2885001234975072E-3</c:v>
                </c:pt>
                <c:pt idx="2159">
                  <c:v>9.2843979266114731E-3</c:v>
                </c:pt>
                <c:pt idx="2160">
                  <c:v>9.280276277325715E-3</c:v>
                </c:pt>
                <c:pt idx="2161">
                  <c:v>9.2761351937197967E-3</c:v>
                </c:pt>
                <c:pt idx="2162">
                  <c:v>9.2719746939585439E-3</c:v>
                </c:pt>
                <c:pt idx="2163">
                  <c:v>9.2677947962919362E-3</c:v>
                </c:pt>
                <c:pt idx="2164">
                  <c:v>9.2635955190550588E-3</c:v>
                </c:pt>
                <c:pt idx="2165">
                  <c:v>9.2593768806679879E-3</c:v>
                </c:pt>
                <c:pt idx="2166">
                  <c:v>9.2551388996357387E-3</c:v>
                </c:pt>
                <c:pt idx="2167">
                  <c:v>9.2508815945481701E-3</c:v>
                </c:pt>
                <c:pt idx="2168">
                  <c:v>9.2466049840799064E-3</c:v>
                </c:pt>
                <c:pt idx="2169">
                  <c:v>9.2423090869902472E-3</c:v>
                </c:pt>
                <c:pt idx="2170">
                  <c:v>9.2379939221231087E-3</c:v>
                </c:pt>
                <c:pt idx="2171">
                  <c:v>9.2336595084069051E-3</c:v>
                </c:pt>
                <c:pt idx="2172">
                  <c:v>9.2293058648545024E-3</c:v>
                </c:pt>
                <c:pt idx="2173">
                  <c:v>9.2249330105631071E-3</c:v>
                </c:pt>
                <c:pt idx="2174">
                  <c:v>9.2205409647142036E-3</c:v>
                </c:pt>
                <c:pt idx="2175">
                  <c:v>9.2161297465734437E-3</c:v>
                </c:pt>
                <c:pt idx="2176">
                  <c:v>9.2116993754905972E-3</c:v>
                </c:pt>
                <c:pt idx="2177">
                  <c:v>9.2072498708994348E-3</c:v>
                </c:pt>
                <c:pt idx="2178">
                  <c:v>9.2027812523176634E-3</c:v>
                </c:pt>
                <c:pt idx="2179">
                  <c:v>9.1982935393468256E-3</c:v>
                </c:pt>
                <c:pt idx="2180">
                  <c:v>9.1937867516722321E-3</c:v>
                </c:pt>
                <c:pt idx="2181">
                  <c:v>9.1892609090628539E-3</c:v>
                </c:pt>
                <c:pt idx="2182">
                  <c:v>9.1847160313712536E-3</c:v>
                </c:pt>
                <c:pt idx="2183">
                  <c:v>9.1801521385334855E-3</c:v>
                </c:pt>
                <c:pt idx="2184">
                  <c:v>9.1755692505690219E-3</c:v>
                </c:pt>
                <c:pt idx="2185">
                  <c:v>9.1709673875806433E-3</c:v>
                </c:pt>
                <c:pt idx="2186">
                  <c:v>9.1663465697543814E-3</c:v>
                </c:pt>
                <c:pt idx="2187">
                  <c:v>9.1617068173593941E-3</c:v>
                </c:pt>
                <c:pt idx="2188">
                  <c:v>9.1570481507479151E-3</c:v>
                </c:pt>
                <c:pt idx="2189">
                  <c:v>9.1523705903551276E-3</c:v>
                </c:pt>
                <c:pt idx="2190">
                  <c:v>9.1476741566991048E-3</c:v>
                </c:pt>
                <c:pt idx="2191">
                  <c:v>9.1429588703807012E-3</c:v>
                </c:pt>
                <c:pt idx="2192">
                  <c:v>9.1382247520834688E-3</c:v>
                </c:pt>
                <c:pt idx="2193">
                  <c:v>9.1334718225735655E-3</c:v>
                </c:pt>
                <c:pt idx="2194">
                  <c:v>9.1287001026996682E-3</c:v>
                </c:pt>
                <c:pt idx="2195">
                  <c:v>9.1239096133928707E-3</c:v>
                </c:pt>
                <c:pt idx="2196">
                  <c:v>9.1191003756666104E-3</c:v>
                </c:pt>
                <c:pt idx="2197">
                  <c:v>9.1142724106165456E-3</c:v>
                </c:pt>
                <c:pt idx="2198">
                  <c:v>9.1094257394205048E-3</c:v>
                </c:pt>
                <c:pt idx="2199">
                  <c:v>9.10456038333835E-3</c:v>
                </c:pt>
                <c:pt idx="2200">
                  <c:v>9.0996763637119209E-3</c:v>
                </c:pt>
                <c:pt idx="2201">
                  <c:v>9.0947737019649085E-3</c:v>
                </c:pt>
                <c:pt idx="2202">
                  <c:v>9.0898524196027942E-3</c:v>
                </c:pt>
                <c:pt idx="2203">
                  <c:v>9.0849125382127232E-3</c:v>
                </c:pt>
                <c:pt idx="2204">
                  <c:v>9.0799540794634405E-3</c:v>
                </c:pt>
                <c:pt idx="2205">
                  <c:v>9.0749770651051588E-3</c:v>
                </c:pt>
                <c:pt idx="2206">
                  <c:v>9.0699815169695136E-3</c:v>
                </c:pt>
                <c:pt idx="2207">
                  <c:v>9.0649674569694087E-3</c:v>
                </c:pt>
                <c:pt idx="2208">
                  <c:v>9.0599349070989779E-3</c:v>
                </c:pt>
                <c:pt idx="2209">
                  <c:v>9.0548838894334346E-3</c:v>
                </c:pt>
                <c:pt idx="2210">
                  <c:v>9.0498144261290242E-3</c:v>
                </c:pt>
                <c:pt idx="2211">
                  <c:v>9.0447265394228826E-3</c:v>
                </c:pt>
                <c:pt idx="2212">
                  <c:v>9.03962025163298E-3</c:v>
                </c:pt>
                <c:pt idx="2213">
                  <c:v>9.0344955851579829E-3</c:v>
                </c:pt>
                <c:pt idx="2214">
                  <c:v>9.0293525624771959E-3</c:v>
                </c:pt>
                <c:pt idx="2215">
                  <c:v>9.0241912061504257E-3</c:v>
                </c:pt>
                <c:pt idx="2216">
                  <c:v>9.0190115388179091E-3</c:v>
                </c:pt>
                <c:pt idx="2217">
                  <c:v>9.0138135832001972E-3</c:v>
                </c:pt>
                <c:pt idx="2218">
                  <c:v>9.0085973620980739E-3</c:v>
                </c:pt>
                <c:pt idx="2219">
                  <c:v>9.003362898392429E-3</c:v>
                </c:pt>
                <c:pt idx="2220">
                  <c:v>8.9981102150441875E-3</c:v>
                </c:pt>
                <c:pt idx="2221">
                  <c:v>8.992839335094184E-3</c:v>
                </c:pt>
                <c:pt idx="2222">
                  <c:v>8.9875502816630804E-3</c:v>
                </c:pt>
                <c:pt idx="2223">
                  <c:v>8.9822430779512488E-3</c:v>
                </c:pt>
                <c:pt idx="2224">
                  <c:v>8.976917747238685E-3</c:v>
                </c:pt>
                <c:pt idx="2225">
                  <c:v>8.9715743128848894E-3</c:v>
                </c:pt>
                <c:pt idx="2226">
                  <c:v>8.9662127983287879E-3</c:v>
                </c:pt>
                <c:pt idx="2227">
                  <c:v>8.9608332270885958E-3</c:v>
                </c:pt>
                <c:pt idx="2228">
                  <c:v>8.9554356227617548E-3</c:v>
                </c:pt>
                <c:pt idx="2229">
                  <c:v>8.9500200090247891E-3</c:v>
                </c:pt>
                <c:pt idx="2230">
                  <c:v>8.944586409633238E-3</c:v>
                </c:pt>
                <c:pt idx="2231">
                  <c:v>8.9391348484215202E-3</c:v>
                </c:pt>
                <c:pt idx="2232">
                  <c:v>8.9336653493028561E-3</c:v>
                </c:pt>
                <c:pt idx="2233">
                  <c:v>8.928177936269141E-3</c:v>
                </c:pt>
                <c:pt idx="2234">
                  <c:v>8.9226726333908567E-3</c:v>
                </c:pt>
                <c:pt idx="2235">
                  <c:v>8.9171494648169463E-3</c:v>
                </c:pt>
                <c:pt idx="2236">
                  <c:v>8.9116084547747419E-3</c:v>
                </c:pt>
                <c:pt idx="2237">
                  <c:v>8.906049627569813E-3</c:v>
                </c:pt>
                <c:pt idx="2238">
                  <c:v>8.9004730075859032E-3</c:v>
                </c:pt>
                <c:pt idx="2239">
                  <c:v>8.894878619284792E-3</c:v>
                </c:pt>
                <c:pt idx="2240">
                  <c:v>8.8892664872062058E-3</c:v>
                </c:pt>
                <c:pt idx="2241">
                  <c:v>8.883636635967699E-3</c:v>
                </c:pt>
                <c:pt idx="2242">
                  <c:v>8.877989090264559E-3</c:v>
                </c:pt>
                <c:pt idx="2243">
                  <c:v>8.8723238748696729E-3</c:v>
                </c:pt>
                <c:pt idx="2244">
                  <c:v>8.8666410146334609E-3</c:v>
                </c:pt>
                <c:pt idx="2245">
                  <c:v>8.8609405344837171E-3</c:v>
                </c:pt>
                <c:pt idx="2246">
                  <c:v>8.8552224594255456E-3</c:v>
                </c:pt>
                <c:pt idx="2247">
                  <c:v>8.8494868145412124E-3</c:v>
                </c:pt>
                <c:pt idx="2248">
                  <c:v>8.8437336249900696E-3</c:v>
                </c:pt>
                <c:pt idx="2249">
                  <c:v>8.8379629160084145E-3</c:v>
                </c:pt>
                <c:pt idx="2250">
                  <c:v>8.8321747129094085E-3</c:v>
                </c:pt>
                <c:pt idx="2251">
                  <c:v>8.826369041082931E-3</c:v>
                </c:pt>
                <c:pt idx="2252">
                  <c:v>8.8205459259955103E-3</c:v>
                </c:pt>
                <c:pt idx="2253">
                  <c:v>8.814705393190167E-3</c:v>
                </c:pt>
                <c:pt idx="2254">
                  <c:v>8.8088474682863488E-3</c:v>
                </c:pt>
                <c:pt idx="2255">
                  <c:v>8.8029721769797668E-3</c:v>
                </c:pt>
                <c:pt idx="2256">
                  <c:v>8.7970795450423335E-3</c:v>
                </c:pt>
                <c:pt idx="2257">
                  <c:v>8.7911695983220062E-3</c:v>
                </c:pt>
                <c:pt idx="2258">
                  <c:v>8.785242362742713E-3</c:v>
                </c:pt>
                <c:pt idx="2259">
                  <c:v>8.7792978643041978E-3</c:v>
                </c:pt>
                <c:pt idx="2260">
                  <c:v>8.7733361290819496E-3</c:v>
                </c:pt>
                <c:pt idx="2261">
                  <c:v>8.767357183227048E-3</c:v>
                </c:pt>
                <c:pt idx="2262">
                  <c:v>8.7613610529660799E-3</c:v>
                </c:pt>
                <c:pt idx="2263">
                  <c:v>8.7553477646010007E-3</c:v>
                </c:pt>
                <c:pt idx="2264">
                  <c:v>8.7493173445090423E-3</c:v>
                </c:pt>
                <c:pt idx="2265">
                  <c:v>8.7432698191425712E-3</c:v>
                </c:pt>
                <c:pt idx="2266">
                  <c:v>8.737205215028996E-3</c:v>
                </c:pt>
                <c:pt idx="2267">
                  <c:v>8.7311235587706326E-3</c:v>
                </c:pt>
                <c:pt idx="2268">
                  <c:v>8.7250248770446102E-3</c:v>
                </c:pt>
                <c:pt idx="2269">
                  <c:v>8.7189091966027171E-3</c:v>
                </c:pt>
                <c:pt idx="2270">
                  <c:v>8.7127765442713348E-3</c:v>
                </c:pt>
                <c:pt idx="2271">
                  <c:v>8.7066269469512642E-3</c:v>
                </c:pt>
                <c:pt idx="2272">
                  <c:v>8.7004604316176567E-3</c:v>
                </c:pt>
                <c:pt idx="2273">
                  <c:v>8.6942770253198558E-3</c:v>
                </c:pt>
                <c:pt idx="2274">
                  <c:v>8.6880767551813197E-3</c:v>
                </c:pt>
                <c:pt idx="2275">
                  <c:v>8.681859648399454E-3</c:v>
                </c:pt>
                <c:pt idx="2276">
                  <c:v>8.6756257322455413E-3</c:v>
                </c:pt>
                <c:pt idx="2277">
                  <c:v>8.6693750340645775E-3</c:v>
                </c:pt>
                <c:pt idx="2278">
                  <c:v>8.6631075812751909E-3</c:v>
                </c:pt>
                <c:pt idx="2279">
                  <c:v>8.6568234013694907E-3</c:v>
                </c:pt>
                <c:pt idx="2280">
                  <c:v>8.6505225219129702E-3</c:v>
                </c:pt>
                <c:pt idx="2281">
                  <c:v>8.644204970544361E-3</c:v>
                </c:pt>
                <c:pt idx="2282">
                  <c:v>8.6378707749755462E-3</c:v>
                </c:pt>
                <c:pt idx="2283">
                  <c:v>8.6315199629913922E-3</c:v>
                </c:pt>
                <c:pt idx="2284">
                  <c:v>8.6251525624496794E-3</c:v>
                </c:pt>
                <c:pt idx="2285">
                  <c:v>8.6187686012809319E-3</c:v>
                </c:pt>
                <c:pt idx="2286">
                  <c:v>8.6123681074883381E-3</c:v>
                </c:pt>
                <c:pt idx="2287">
                  <c:v>8.6059511091475822E-3</c:v>
                </c:pt>
                <c:pt idx="2288">
                  <c:v>8.5995176344067711E-3</c:v>
                </c:pt>
                <c:pt idx="2289">
                  <c:v>8.5930677114862616E-3</c:v>
                </c:pt>
                <c:pt idx="2290">
                  <c:v>8.58660136867858E-3</c:v>
                </c:pt>
                <c:pt idx="2291">
                  <c:v>8.5801186343482626E-3</c:v>
                </c:pt>
                <c:pt idx="2292">
                  <c:v>8.5736195369317571E-3</c:v>
                </c:pt>
                <c:pt idx="2293">
                  <c:v>8.5671041049372836E-3</c:v>
                </c:pt>
                <c:pt idx="2294">
                  <c:v>8.5605723669447183E-3</c:v>
                </c:pt>
                <c:pt idx="2295">
                  <c:v>8.5540243516054534E-3</c:v>
                </c:pt>
                <c:pt idx="2296">
                  <c:v>8.5474600876422908E-3</c:v>
                </c:pt>
                <c:pt idx="2297">
                  <c:v>8.5408796038493016E-3</c:v>
                </c:pt>
                <c:pt idx="2298">
                  <c:v>8.5342829290917122E-3</c:v>
                </c:pt>
                <c:pt idx="2299">
                  <c:v>8.5276700923057579E-3</c:v>
                </c:pt>
                <c:pt idx="2300">
                  <c:v>8.5210411224985877E-3</c:v>
                </c:pt>
                <c:pt idx="2301">
                  <c:v>8.5143960487480911E-3</c:v>
                </c:pt>
                <c:pt idx="2302">
                  <c:v>8.5077349002028266E-3</c:v>
                </c:pt>
                <c:pt idx="2303">
                  <c:v>8.5010577060818399E-3</c:v>
                </c:pt>
                <c:pt idx="2304">
                  <c:v>8.4943644956745803E-3</c:v>
                </c:pt>
                <c:pt idx="2305">
                  <c:v>8.4876552983407343E-3</c:v>
                </c:pt>
                <c:pt idx="2306">
                  <c:v>8.480930143510132E-3</c:v>
                </c:pt>
                <c:pt idx="2307">
                  <c:v>8.4741890606825875E-3</c:v>
                </c:pt>
                <c:pt idx="2308">
                  <c:v>8.4674320794277912E-3</c:v>
                </c:pt>
                <c:pt idx="2309">
                  <c:v>8.4606592293851642E-3</c:v>
                </c:pt>
                <c:pt idx="2310">
                  <c:v>8.4538705402637492E-3</c:v>
                </c:pt>
                <c:pt idx="2311">
                  <c:v>8.4470660418420451E-3</c:v>
                </c:pt>
                <c:pt idx="2312">
                  <c:v>8.4402457639679226E-3</c:v>
                </c:pt>
                <c:pt idx="2313">
                  <c:v>8.4334097365584507E-3</c:v>
                </c:pt>
                <c:pt idx="2314">
                  <c:v>8.4265579895997939E-3</c:v>
                </c:pt>
                <c:pt idx="2315">
                  <c:v>8.4196905531470599E-3</c:v>
                </c:pt>
                <c:pt idx="2316">
                  <c:v>8.4128074573241989E-3</c:v>
                </c:pt>
                <c:pt idx="2317">
                  <c:v>8.4059087323238163E-3</c:v>
                </c:pt>
                <c:pt idx="2318">
                  <c:v>8.3989944084071153E-3</c:v>
                </c:pt>
                <c:pt idx="2319">
                  <c:v>8.3920645159036873E-3</c:v>
                </c:pt>
                <c:pt idx="2320">
                  <c:v>8.3851190852114437E-3</c:v>
                </c:pt>
                <c:pt idx="2321">
                  <c:v>8.378158146796431E-3</c:v>
                </c:pt>
                <c:pt idx="2322">
                  <c:v>8.3711817311927419E-3</c:v>
                </c:pt>
                <c:pt idx="2323">
                  <c:v>8.3641898690023347E-3</c:v>
                </c:pt>
                <c:pt idx="2324">
                  <c:v>8.3571825908949522E-3</c:v>
                </c:pt>
                <c:pt idx="2325">
                  <c:v>8.3501599276079325E-3</c:v>
                </c:pt>
                <c:pt idx="2326">
                  <c:v>8.3431219099461204E-3</c:v>
                </c:pt>
                <c:pt idx="2327">
                  <c:v>8.3360685687816974E-3</c:v>
                </c:pt>
                <c:pt idx="2328">
                  <c:v>8.3289999350540777E-3</c:v>
                </c:pt>
                <c:pt idx="2329">
                  <c:v>8.3219160397697382E-3</c:v>
                </c:pt>
                <c:pt idx="2330">
                  <c:v>8.3148169140021162E-3</c:v>
                </c:pt>
                <c:pt idx="2331">
                  <c:v>8.3077025888914444E-3</c:v>
                </c:pt>
                <c:pt idx="2332">
                  <c:v>8.3005730956446418E-3</c:v>
                </c:pt>
                <c:pt idx="2333">
                  <c:v>8.2934284655351437E-3</c:v>
                </c:pt>
                <c:pt idx="2334">
                  <c:v>8.2862687299028025E-3</c:v>
                </c:pt>
                <c:pt idx="2335">
                  <c:v>8.2790939201537132E-3</c:v>
                </c:pt>
                <c:pt idx="2336">
                  <c:v>8.2719040677601101E-3</c:v>
                </c:pt>
                <c:pt idx="2337">
                  <c:v>8.2646992042601942E-3</c:v>
                </c:pt>
                <c:pt idx="2338">
                  <c:v>8.2574793612580303E-3</c:v>
                </c:pt>
                <c:pt idx="2339">
                  <c:v>8.2502445704233738E-3</c:v>
                </c:pt>
                <c:pt idx="2340">
                  <c:v>8.2429948634915665E-3</c:v>
                </c:pt>
                <c:pt idx="2341">
                  <c:v>8.2357302722633596E-3</c:v>
                </c:pt>
                <c:pt idx="2342">
                  <c:v>8.2284508286048132E-3</c:v>
                </c:pt>
                <c:pt idx="2343">
                  <c:v>8.2211565644471213E-3</c:v>
                </c:pt>
                <c:pt idx="2344">
                  <c:v>8.2138475117865036E-3</c:v>
                </c:pt>
                <c:pt idx="2345">
                  <c:v>8.2065237026840293E-3</c:v>
                </c:pt>
                <c:pt idx="2346">
                  <c:v>8.1991851692655212E-3</c:v>
                </c:pt>
                <c:pt idx="2347">
                  <c:v>8.1918319437213651E-3</c:v>
                </c:pt>
                <c:pt idx="2348">
                  <c:v>8.1844640583064177E-3</c:v>
                </c:pt>
                <c:pt idx="2349">
                  <c:v>8.1770815453398177E-3</c:v>
                </c:pt>
                <c:pt idx="2350">
                  <c:v>8.1696844372048886E-3</c:v>
                </c:pt>
                <c:pt idx="2351">
                  <c:v>8.1622727663489547E-3</c:v>
                </c:pt>
                <c:pt idx="2352">
                  <c:v>8.1548465652832459E-3</c:v>
                </c:pt>
                <c:pt idx="2353">
                  <c:v>8.1474058665826944E-3</c:v>
                </c:pt>
                <c:pt idx="2354">
                  <c:v>8.1399507028858623E-3</c:v>
                </c:pt>
                <c:pt idx="2355">
                  <c:v>8.1324811068947331E-3</c:v>
                </c:pt>
                <c:pt idx="2356">
                  <c:v>8.124997111374618E-3</c:v>
                </c:pt>
                <c:pt idx="2357">
                  <c:v>8.117498749153974E-3</c:v>
                </c:pt>
                <c:pt idx="2358">
                  <c:v>8.1099860531242945E-3</c:v>
                </c:pt>
                <c:pt idx="2359">
                  <c:v>8.1024590562399287E-3</c:v>
                </c:pt>
                <c:pt idx="2360">
                  <c:v>8.0949177915179832E-3</c:v>
                </c:pt>
                <c:pt idx="2361">
                  <c:v>8.0873622920381201E-3</c:v>
                </c:pt>
                <c:pt idx="2362">
                  <c:v>8.0797925909424709E-3</c:v>
                </c:pt>
                <c:pt idx="2363">
                  <c:v>8.0722087214354313E-3</c:v>
                </c:pt>
                <c:pt idx="2364">
                  <c:v>8.0646107167835768E-3</c:v>
                </c:pt>
                <c:pt idx="2365">
                  <c:v>8.0569986103154641E-3</c:v>
                </c:pt>
                <c:pt idx="2366">
                  <c:v>8.0493724354215243E-3</c:v>
                </c:pt>
                <c:pt idx="2367">
                  <c:v>8.041732225553884E-3</c:v>
                </c:pt>
                <c:pt idx="2368">
                  <c:v>8.0340780142262487E-3</c:v>
                </c:pt>
                <c:pt idx="2369">
                  <c:v>8.0264098350137265E-3</c:v>
                </c:pt>
                <c:pt idx="2370">
                  <c:v>8.0187277215527132E-3</c:v>
                </c:pt>
                <c:pt idx="2371">
                  <c:v>8.0110317075407014E-3</c:v>
                </c:pt>
                <c:pt idx="2372">
                  <c:v>8.0033218267361941E-3</c:v>
                </c:pt>
                <c:pt idx="2373">
                  <c:v>7.9955981129584772E-3</c:v>
                </c:pt>
                <c:pt idx="2374">
                  <c:v>7.9878606000875606E-3</c:v>
                </c:pt>
                <c:pt idx="2375">
                  <c:v>7.9801093220639441E-3</c:v>
                </c:pt>
                <c:pt idx="2376">
                  <c:v>7.9723443128885373E-3</c:v>
                </c:pt>
                <c:pt idx="2377">
                  <c:v>7.9645656066224587E-3</c:v>
                </c:pt>
                <c:pt idx="2378">
                  <c:v>7.9567732373869299E-3</c:v>
                </c:pt>
                <c:pt idx="2379">
                  <c:v>7.9489672393630879E-3</c:v>
                </c:pt>
                <c:pt idx="2380">
                  <c:v>7.9411476467918622E-3</c:v>
                </c:pt>
                <c:pt idx="2381">
                  <c:v>7.9333144939738101E-3</c:v>
                </c:pt>
                <c:pt idx="2382">
                  <c:v>7.9254678152689776E-3</c:v>
                </c:pt>
                <c:pt idx="2383">
                  <c:v>7.917607645096721E-3</c:v>
                </c:pt>
                <c:pt idx="2384">
                  <c:v>7.9097340179356147E-3</c:v>
                </c:pt>
                <c:pt idx="2385">
                  <c:v>7.9018469683232138E-3</c:v>
                </c:pt>
                <c:pt idx="2386">
                  <c:v>7.8939465308560039E-3</c:v>
                </c:pt>
                <c:pt idx="2387">
                  <c:v>7.886032740189142E-3</c:v>
                </c:pt>
                <c:pt idx="2388">
                  <c:v>7.8781056310364122E-3</c:v>
                </c:pt>
                <c:pt idx="2389">
                  <c:v>7.8701652381699683E-3</c:v>
                </c:pt>
                <c:pt idx="2390">
                  <c:v>7.8622115964202804E-3</c:v>
                </c:pt>
                <c:pt idx="2391">
                  <c:v>7.854244740675892E-3</c:v>
                </c:pt>
                <c:pt idx="2392">
                  <c:v>7.8462647058833487E-3</c:v>
                </c:pt>
                <c:pt idx="2393">
                  <c:v>7.8382715270469729E-3</c:v>
                </c:pt>
                <c:pt idx="2394">
                  <c:v>7.8302652392287699E-3</c:v>
                </c:pt>
                <c:pt idx="2395">
                  <c:v>7.8222458775482218E-3</c:v>
                </c:pt>
                <c:pt idx="2396">
                  <c:v>7.8142134771821848E-3</c:v>
                </c:pt>
                <c:pt idx="2397">
                  <c:v>7.8061680733646881E-3</c:v>
                </c:pt>
                <c:pt idx="2398">
                  <c:v>7.7981097013868159E-3</c:v>
                </c:pt>
                <c:pt idx="2399">
                  <c:v>7.7900383965965212E-3</c:v>
                </c:pt>
                <c:pt idx="2400">
                  <c:v>7.7819541943985049E-3</c:v>
                </c:pt>
                <c:pt idx="2401">
                  <c:v>7.7738571302540258E-3</c:v>
                </c:pt>
                <c:pt idx="2402">
                  <c:v>7.7657472396807752E-3</c:v>
                </c:pt>
                <c:pt idx="2403">
                  <c:v>7.7576245582526935E-3</c:v>
                </c:pt>
                <c:pt idx="2404">
                  <c:v>7.7494891215998431E-3</c:v>
                </c:pt>
                <c:pt idx="2405">
                  <c:v>7.7413409654082214E-3</c:v>
                </c:pt>
                <c:pt idx="2406">
                  <c:v>7.7331801254196366E-3</c:v>
                </c:pt>
                <c:pt idx="2407">
                  <c:v>7.7250066374315168E-3</c:v>
                </c:pt>
                <c:pt idx="2408">
                  <c:v>7.7168205372967853E-3</c:v>
                </c:pt>
                <c:pt idx="2409">
                  <c:v>7.7086218609236784E-3</c:v>
                </c:pt>
                <c:pt idx="2410">
                  <c:v>7.7004106442756072E-3</c:v>
                </c:pt>
                <c:pt idx="2411">
                  <c:v>7.6921869233709771E-3</c:v>
                </c:pt>
                <c:pt idx="2412">
                  <c:v>7.683950734283059E-3</c:v>
                </c:pt>
                <c:pt idx="2413">
                  <c:v>7.6757021131398026E-3</c:v>
                </c:pt>
                <c:pt idx="2414">
                  <c:v>7.6674410961236998E-3</c:v>
                </c:pt>
                <c:pt idx="2415">
                  <c:v>7.6591677194716087E-3</c:v>
                </c:pt>
                <c:pt idx="2416">
                  <c:v>7.6508820194746124E-3</c:v>
                </c:pt>
                <c:pt idx="2417">
                  <c:v>7.6425840324778364E-3</c:v>
                </c:pt>
                <c:pt idx="2418">
                  <c:v>7.6342737948803217E-3</c:v>
                </c:pt>
                <c:pt idx="2419">
                  <c:v>7.6259513431348267E-3</c:v>
                </c:pt>
                <c:pt idx="2420">
                  <c:v>7.6176167137477048E-3</c:v>
                </c:pt>
                <c:pt idx="2421">
                  <c:v>7.6092699432787105E-3</c:v>
                </c:pt>
                <c:pt idx="2422">
                  <c:v>7.6009110683408687E-3</c:v>
                </c:pt>
                <c:pt idx="2423">
                  <c:v>7.5925401256002889E-3</c:v>
                </c:pt>
                <c:pt idx="2424">
                  <c:v>7.5841571517760277E-3</c:v>
                </c:pt>
                <c:pt idx="2425">
                  <c:v>7.5757621836399025E-3</c:v>
                </c:pt>
                <c:pt idx="2426">
                  <c:v>7.5673552580163578E-3</c:v>
                </c:pt>
                <c:pt idx="2427">
                  <c:v>7.5589364117822772E-3</c:v>
                </c:pt>
                <c:pt idx="2428">
                  <c:v>7.5505056818668415E-3</c:v>
                </c:pt>
                <c:pt idx="2429">
                  <c:v>7.5420631052513518E-3</c:v>
                </c:pt>
                <c:pt idx="2430">
                  <c:v>7.5336087189690941E-3</c:v>
                </c:pt>
                <c:pt idx="2431">
                  <c:v>7.5251425601051214E-3</c:v>
                </c:pt>
                <c:pt idx="2432">
                  <c:v>7.5166646657961701E-3</c:v>
                </c:pt>
                <c:pt idx="2433">
                  <c:v>7.5081750732304137E-3</c:v>
                </c:pt>
                <c:pt idx="2434">
                  <c:v>7.4996738196473752E-3</c:v>
                </c:pt>
                <c:pt idx="2435">
                  <c:v>7.491160942337695E-3</c:v>
                </c:pt>
                <c:pt idx="2436">
                  <c:v>7.4826364786430366E-3</c:v>
                </c:pt>
                <c:pt idx="2437">
                  <c:v>7.4741004659558477E-3</c:v>
                </c:pt>
                <c:pt idx="2438">
                  <c:v>7.465552941719274E-3</c:v>
                </c:pt>
                <c:pt idx="2439">
                  <c:v>7.456993943426928E-3</c:v>
                </c:pt>
                <c:pt idx="2440">
                  <c:v>7.4484235086227733E-3</c:v>
                </c:pt>
                <c:pt idx="2441">
                  <c:v>7.4398416749009138E-3</c:v>
                </c:pt>
                <c:pt idx="2442">
                  <c:v>7.4312484799054918E-3</c:v>
                </c:pt>
                <c:pt idx="2443">
                  <c:v>7.4226439613304454E-3</c:v>
                </c:pt>
                <c:pt idx="2444">
                  <c:v>7.4140281569194154E-3</c:v>
                </c:pt>
                <c:pt idx="2445">
                  <c:v>7.4054011044655229E-3</c:v>
                </c:pt>
                <c:pt idx="2446">
                  <c:v>7.3967628418112599E-3</c:v>
                </c:pt>
                <c:pt idx="2447">
                  <c:v>7.3881134068482512E-3</c:v>
                </c:pt>
                <c:pt idx="2448">
                  <c:v>7.3794528375171692E-3</c:v>
                </c:pt>
                <c:pt idx="2449">
                  <c:v>7.3707811718074891E-3</c:v>
                </c:pt>
                <c:pt idx="2450">
                  <c:v>7.3620984477573998E-3</c:v>
                </c:pt>
                <c:pt idx="2451">
                  <c:v>7.3534047034535558E-3</c:v>
                </c:pt>
                <c:pt idx="2452">
                  <c:v>7.3446999770309948E-3</c:v>
                </c:pt>
                <c:pt idx="2453">
                  <c:v>7.3359843066728827E-3</c:v>
                </c:pt>
                <c:pt idx="2454">
                  <c:v>7.3272577306104317E-3</c:v>
                </c:pt>
                <c:pt idx="2455">
                  <c:v>7.3185202871226662E-3</c:v>
                </c:pt>
                <c:pt idx="2456">
                  <c:v>7.3097720145362923E-3</c:v>
                </c:pt>
                <c:pt idx="2457">
                  <c:v>7.3010129512255063E-3</c:v>
                </c:pt>
                <c:pt idx="2458">
                  <c:v>7.2922431356118537E-3</c:v>
                </c:pt>
                <c:pt idx="2459">
                  <c:v>7.2834626061640279E-3</c:v>
                </c:pt>
                <c:pt idx="2460">
                  <c:v>7.2746714013977344E-3</c:v>
                </c:pt>
                <c:pt idx="2461">
                  <c:v>7.2658695598754918E-3</c:v>
                </c:pt>
                <c:pt idx="2462">
                  <c:v>7.2570571202064914E-3</c:v>
                </c:pt>
                <c:pt idx="2463">
                  <c:v>7.2482341210463952E-3</c:v>
                </c:pt>
                <c:pt idx="2464">
                  <c:v>7.2394006010972024E-3</c:v>
                </c:pt>
                <c:pt idx="2465">
                  <c:v>7.2305565991070469E-3</c:v>
                </c:pt>
                <c:pt idx="2466">
                  <c:v>7.2217021538700538E-3</c:v>
                </c:pt>
                <c:pt idx="2467">
                  <c:v>7.2128373042261466E-3</c:v>
                </c:pt>
                <c:pt idx="2468">
                  <c:v>7.2039620890608988E-3</c:v>
                </c:pt>
                <c:pt idx="2469">
                  <c:v>7.1950765473053398E-3</c:v>
                </c:pt>
                <c:pt idx="2470">
                  <c:v>7.1861807179358092E-3</c:v>
                </c:pt>
                <c:pt idx="2471">
                  <c:v>7.1772746399737606E-3</c:v>
                </c:pt>
                <c:pt idx="2472">
                  <c:v>7.1683583524856159E-3</c:v>
                </c:pt>
                <c:pt idx="2473">
                  <c:v>7.159431894582566E-3</c:v>
                </c:pt>
                <c:pt idx="2474">
                  <c:v>7.1504953054204318E-3</c:v>
                </c:pt>
                <c:pt idx="2475">
                  <c:v>7.1415486241994562E-3</c:v>
                </c:pt>
                <c:pt idx="2476">
                  <c:v>7.1325918901641687E-3</c:v>
                </c:pt>
                <c:pt idx="2477">
                  <c:v>7.123625142603179E-3</c:v>
                </c:pt>
                <c:pt idx="2478">
                  <c:v>7.1146484208490374E-3</c:v>
                </c:pt>
                <c:pt idx="2479">
                  <c:v>7.1056617642780281E-3</c:v>
                </c:pt>
                <c:pt idx="2480">
                  <c:v>7.0966652123100318E-3</c:v>
                </c:pt>
                <c:pt idx="2481">
                  <c:v>7.0876588044083188E-3</c:v>
                </c:pt>
                <c:pt idx="2482">
                  <c:v>7.0786425800794086E-3</c:v>
                </c:pt>
                <c:pt idx="2483">
                  <c:v>7.0696165788728645E-3</c:v>
                </c:pt>
                <c:pt idx="2484">
                  <c:v>7.0605808403811504E-3</c:v>
                </c:pt>
                <c:pt idx="2485">
                  <c:v>7.0515354042394304E-3</c:v>
                </c:pt>
                <c:pt idx="2486">
                  <c:v>7.0424803101254187E-3</c:v>
                </c:pt>
                <c:pt idx="2487">
                  <c:v>7.0334155977591819E-3</c:v>
                </c:pt>
                <c:pt idx="2488">
                  <c:v>7.0243413069029891E-3</c:v>
                </c:pt>
                <c:pt idx="2489">
                  <c:v>7.0152574773611137E-3</c:v>
                </c:pt>
                <c:pt idx="2490">
                  <c:v>7.0061641489796832E-3</c:v>
                </c:pt>
                <c:pt idx="2491">
                  <c:v>6.997061361646472E-3</c:v>
                </c:pt>
                <c:pt idx="2492">
                  <c:v>6.9879491552907805E-3</c:v>
                </c:pt>
                <c:pt idx="2493">
                  <c:v>6.9788275698831788E-3</c:v>
                </c:pt>
                <c:pt idx="2494">
                  <c:v>6.9696966454354274E-3</c:v>
                </c:pt>
                <c:pt idx="2495">
                  <c:v>6.9605564220002044E-3</c:v>
                </c:pt>
                <c:pt idx="2496">
                  <c:v>6.9514069396710244E-3</c:v>
                </c:pt>
                <c:pt idx="2497">
                  <c:v>6.94224823858197E-3</c:v>
                </c:pt>
                <c:pt idx="2498">
                  <c:v>6.9330803589076097E-3</c:v>
                </c:pt>
                <c:pt idx="2499">
                  <c:v>6.9239033408627247E-3</c:v>
                </c:pt>
                <c:pt idx="2500">
                  <c:v>6.9147172247022298E-3</c:v>
                </c:pt>
                <c:pt idx="2501">
                  <c:v>6.905522050720903E-3</c:v>
                </c:pt>
                <c:pt idx="2502">
                  <c:v>6.8963178592532865E-3</c:v>
                </c:pt>
                <c:pt idx="2503">
                  <c:v>6.887104690673467E-3</c:v>
                </c:pt>
                <c:pt idx="2504">
                  <c:v>6.8778825853949158E-3</c:v>
                </c:pt>
                <c:pt idx="2505">
                  <c:v>6.8686515838702836E-3</c:v>
                </c:pt>
                <c:pt idx="2506">
                  <c:v>6.8594117265912665E-3</c:v>
                </c:pt>
                <c:pt idx="2507">
                  <c:v>6.8501630540883998E-3</c:v>
                </c:pt>
                <c:pt idx="2508">
                  <c:v>6.8409056069308923E-3</c:v>
                </c:pt>
                <c:pt idx="2509">
                  <c:v>6.8316394257264199E-3</c:v>
                </c:pt>
                <c:pt idx="2510">
                  <c:v>6.822364551121003E-3</c:v>
                </c:pt>
                <c:pt idx="2511">
                  <c:v>6.8130810237987697E-3</c:v>
                </c:pt>
                <c:pt idx="2512">
                  <c:v>6.8037888844818236E-3</c:v>
                </c:pt>
                <c:pt idx="2513">
                  <c:v>6.7944881739300132E-3</c:v>
                </c:pt>
                <c:pt idx="2514">
                  <c:v>6.7851789329408316E-3</c:v>
                </c:pt>
                <c:pt idx="2515">
                  <c:v>6.7758612023491385E-3</c:v>
                </c:pt>
                <c:pt idx="2516">
                  <c:v>6.7665350230270782E-3</c:v>
                </c:pt>
                <c:pt idx="2517">
                  <c:v>6.7572004358838261E-3</c:v>
                </c:pt>
                <c:pt idx="2518">
                  <c:v>6.7478574818654593E-3</c:v>
                </c:pt>
                <c:pt idx="2519">
                  <c:v>6.7385062019547281E-3</c:v>
                </c:pt>
                <c:pt idx="2520">
                  <c:v>6.7291466371709307E-3</c:v>
                </c:pt>
                <c:pt idx="2521">
                  <c:v>6.7197788285696955E-3</c:v>
                </c:pt>
                <c:pt idx="2522">
                  <c:v>6.7104028172428245E-3</c:v>
                </c:pt>
                <c:pt idx="2523">
                  <c:v>6.7010186443180689E-3</c:v>
                </c:pt>
                <c:pt idx="2524">
                  <c:v>6.6916263509590223E-3</c:v>
                </c:pt>
                <c:pt idx="2525">
                  <c:v>6.6822259783648674E-3</c:v>
                </c:pt>
                <c:pt idx="2526">
                  <c:v>6.6728175677702494E-3</c:v>
                </c:pt>
                <c:pt idx="2527">
                  <c:v>6.6634011604450394E-3</c:v>
                </c:pt>
                <c:pt idx="2528">
                  <c:v>6.6539767976942265E-3</c:v>
                </c:pt>
                <c:pt idx="2529">
                  <c:v>6.6445445208576665E-3</c:v>
                </c:pt>
                <c:pt idx="2530">
                  <c:v>6.63510437130995E-3</c:v>
                </c:pt>
                <c:pt idx="2531">
                  <c:v>6.6256563904601717E-3</c:v>
                </c:pt>
                <c:pt idx="2532">
                  <c:v>6.6162006197518193E-3</c:v>
                </c:pt>
                <c:pt idx="2533">
                  <c:v>6.6067371006625162E-3</c:v>
                </c:pt>
                <c:pt idx="2534">
                  <c:v>6.597265874703895E-3</c:v>
                </c:pt>
                <c:pt idx="2535">
                  <c:v>6.5877869834213799E-3</c:v>
                </c:pt>
                <c:pt idx="2536">
                  <c:v>6.5783004683940324E-3</c:v>
                </c:pt>
                <c:pt idx="2537">
                  <c:v>6.5688063712343358E-3</c:v>
                </c:pt>
                <c:pt idx="2538">
                  <c:v>6.5593047335880672E-3</c:v>
                </c:pt>
                <c:pt idx="2539">
                  <c:v>6.5497955971340373E-3</c:v>
                </c:pt>
                <c:pt idx="2540">
                  <c:v>6.5402790035839807E-3</c:v>
                </c:pt>
                <c:pt idx="2541">
                  <c:v>6.5307549946823232E-3</c:v>
                </c:pt>
                <c:pt idx="2542">
                  <c:v>6.5212236122060476E-3</c:v>
                </c:pt>
                <c:pt idx="2543">
                  <c:v>6.5116848979644374E-3</c:v>
                </c:pt>
                <c:pt idx="2544">
                  <c:v>6.5021388937989795E-3</c:v>
                </c:pt>
                <c:pt idx="2545">
                  <c:v>6.4925856415830917E-3</c:v>
                </c:pt>
                <c:pt idx="2546">
                  <c:v>6.4830251832220468E-3</c:v>
                </c:pt>
                <c:pt idx="2547">
                  <c:v>6.4734575606526651E-3</c:v>
                </c:pt>
                <c:pt idx="2548">
                  <c:v>6.4638828158432356E-3</c:v>
                </c:pt>
                <c:pt idx="2549">
                  <c:v>6.4543009907932639E-3</c:v>
                </c:pt>
                <c:pt idx="2550">
                  <c:v>6.4447121275333303E-3</c:v>
                </c:pt>
                <c:pt idx="2551">
                  <c:v>6.4351162681248733E-3</c:v>
                </c:pt>
                <c:pt idx="2552">
                  <c:v>6.4255134546600335E-3</c:v>
                </c:pt>
                <c:pt idx="2553">
                  <c:v>6.4159037292614409E-3</c:v>
                </c:pt>
                <c:pt idx="2554">
                  <c:v>6.4062871340820615E-3</c:v>
                </c:pt>
                <c:pt idx="2555">
                  <c:v>6.3966637113049745E-3</c:v>
                </c:pt>
                <c:pt idx="2556">
                  <c:v>6.38703350314324E-3</c:v>
                </c:pt>
                <c:pt idx="2557">
                  <c:v>6.3773965518396421E-3</c:v>
                </c:pt>
                <c:pt idx="2558">
                  <c:v>6.3677528996665773E-3</c:v>
                </c:pt>
                <c:pt idx="2559">
                  <c:v>6.3581025889258101E-3</c:v>
                </c:pt>
                <c:pt idx="2560">
                  <c:v>6.3484456619483437E-3</c:v>
                </c:pt>
                <c:pt idx="2561">
                  <c:v>6.3387821610941643E-3</c:v>
                </c:pt>
                <c:pt idx="2562">
                  <c:v>6.3291121287521223E-3</c:v>
                </c:pt>
                <c:pt idx="2563">
                  <c:v>6.3194356073397124E-3</c:v>
                </c:pt>
                <c:pt idx="2564">
                  <c:v>6.3097526393028971E-3</c:v>
                </c:pt>
                <c:pt idx="2565">
                  <c:v>6.3000632671158978E-3</c:v>
                </c:pt>
                <c:pt idx="2566">
                  <c:v>6.2903675332810476E-3</c:v>
                </c:pt>
                <c:pt idx="2567">
                  <c:v>6.2806654803285802E-3</c:v>
                </c:pt>
                <c:pt idx="2568">
                  <c:v>6.2709571508164528E-3</c:v>
                </c:pt>
                <c:pt idx="2569">
                  <c:v>6.2612425873301292E-3</c:v>
                </c:pt>
                <c:pt idx="2570">
                  <c:v>6.2515218324824583E-3</c:v>
                </c:pt>
                <c:pt idx="2571">
                  <c:v>6.2417949289134142E-3</c:v>
                </c:pt>
                <c:pt idx="2572">
                  <c:v>6.2320619192899659E-3</c:v>
                </c:pt>
                <c:pt idx="2573">
                  <c:v>6.2223228463058359E-3</c:v>
                </c:pt>
                <c:pt idx="2574">
                  <c:v>6.2125777526813881E-3</c:v>
                </c:pt>
                <c:pt idx="2575">
                  <c:v>6.2028266811633495E-3</c:v>
                </c:pt>
                <c:pt idx="2576">
                  <c:v>6.1930696745247024E-3</c:v>
                </c:pt>
                <c:pt idx="2577">
                  <c:v>6.1833067755644412E-3</c:v>
                </c:pt>
                <c:pt idx="2578">
                  <c:v>6.1735380271074353E-3</c:v>
                </c:pt>
                <c:pt idx="2579">
                  <c:v>6.1637634720041745E-3</c:v>
                </c:pt>
                <c:pt idx="2580">
                  <c:v>6.1539831531306497E-3</c:v>
                </c:pt>
                <c:pt idx="2581">
                  <c:v>6.1441971133881224E-3</c:v>
                </c:pt>
                <c:pt idx="2582">
                  <c:v>6.134405395702959E-3</c:v>
                </c:pt>
                <c:pt idx="2583">
                  <c:v>6.124608043026409E-3</c:v>
                </c:pt>
                <c:pt idx="2584">
                  <c:v>6.1148050983344613E-3</c:v>
                </c:pt>
                <c:pt idx="2585">
                  <c:v>6.104996604627628E-3</c:v>
                </c:pt>
                <c:pt idx="2586">
                  <c:v>6.095182604930768E-3</c:v>
                </c:pt>
                <c:pt idx="2587">
                  <c:v>6.0853631422928666E-3</c:v>
                </c:pt>
                <c:pt idx="2588">
                  <c:v>6.0755382597869109E-3</c:v>
                </c:pt>
                <c:pt idx="2589">
                  <c:v>6.0657080005096309E-3</c:v>
                </c:pt>
                <c:pt idx="2590">
                  <c:v>6.055872407581364E-3</c:v>
                </c:pt>
                <c:pt idx="2591">
                  <c:v>6.0460315241458121E-3</c:v>
                </c:pt>
                <c:pt idx="2592">
                  <c:v>6.0361853933699264E-3</c:v>
                </c:pt>
                <c:pt idx="2593">
                  <c:v>6.0263340584436401E-3</c:v>
                </c:pt>
                <c:pt idx="2594">
                  <c:v>6.0164775625797372E-3</c:v>
                </c:pt>
                <c:pt idx="2595">
                  <c:v>6.0066159490136219E-3</c:v>
                </c:pt>
                <c:pt idx="2596">
                  <c:v>5.9967492610031653E-3</c:v>
                </c:pt>
                <c:pt idx="2597">
                  <c:v>5.9868775418284786E-3</c:v>
                </c:pt>
                <c:pt idx="2598">
                  <c:v>5.9770008347917597E-3</c:v>
                </c:pt>
                <c:pt idx="2599">
                  <c:v>5.9671191832170699E-3</c:v>
                </c:pt>
                <c:pt idx="2600">
                  <c:v>5.957232630450178E-3</c:v>
                </c:pt>
                <c:pt idx="2601">
                  <c:v>5.9473412198583243E-3</c:v>
                </c:pt>
                <c:pt idx="2602">
                  <c:v>5.9374449948301003E-3</c:v>
                </c:pt>
                <c:pt idx="2603">
                  <c:v>5.9275439987751671E-3</c:v>
                </c:pt>
                <c:pt idx="2604">
                  <c:v>5.9176382751241563E-3</c:v>
                </c:pt>
                <c:pt idx="2605">
                  <c:v>5.9077278673283946E-3</c:v>
                </c:pt>
                <c:pt idx="2606">
                  <c:v>5.8978128188598026E-3</c:v>
                </c:pt>
                <c:pt idx="2607">
                  <c:v>5.8878931732106185E-3</c:v>
                </c:pt>
                <c:pt idx="2608">
                  <c:v>5.877968973893275E-3</c:v>
                </c:pt>
                <c:pt idx="2609">
                  <c:v>5.8680402644401457E-3</c:v>
                </c:pt>
                <c:pt idx="2610">
                  <c:v>5.8581070884034274E-3</c:v>
                </c:pt>
                <c:pt idx="2611">
                  <c:v>5.8481694893548781E-3</c:v>
                </c:pt>
                <c:pt idx="2612">
                  <c:v>5.838227510885678E-3</c:v>
                </c:pt>
                <c:pt idx="2613">
                  <c:v>5.8282811966061995E-3</c:v>
                </c:pt>
                <c:pt idx="2614">
                  <c:v>5.8183305901458506E-3</c:v>
                </c:pt>
                <c:pt idx="2615">
                  <c:v>5.8083757351528485E-3</c:v>
                </c:pt>
                <c:pt idx="2616">
                  <c:v>5.7984166752940774E-3</c:v>
                </c:pt>
                <c:pt idx="2617">
                  <c:v>5.7884534542548263E-3</c:v>
                </c:pt>
                <c:pt idx="2618">
                  <c:v>5.7784861157386697E-3</c:v>
                </c:pt>
                <c:pt idx="2619">
                  <c:v>5.7685147034672174E-3</c:v>
                </c:pt>
                <c:pt idx="2620">
                  <c:v>5.758539261179983E-3</c:v>
                </c:pt>
                <c:pt idx="2621">
                  <c:v>5.7485598326341156E-3</c:v>
                </c:pt>
                <c:pt idx="2622">
                  <c:v>5.7385764616042848E-3</c:v>
                </c:pt>
                <c:pt idx="2623">
                  <c:v>5.7285891918824267E-3</c:v>
                </c:pt>
                <c:pt idx="2624">
                  <c:v>5.718598067277615E-3</c:v>
                </c:pt>
                <c:pt idx="2625">
                  <c:v>5.7086031316157873E-3</c:v>
                </c:pt>
                <c:pt idx="2626">
                  <c:v>5.6986044287396301E-3</c:v>
                </c:pt>
                <c:pt idx="2627">
                  <c:v>5.6886020025083469E-3</c:v>
                </c:pt>
                <c:pt idx="2628">
                  <c:v>5.6785958967974799E-3</c:v>
                </c:pt>
                <c:pt idx="2629">
                  <c:v>5.6685861554986892E-3</c:v>
                </c:pt>
                <c:pt idx="2630">
                  <c:v>5.6585728225196051E-3</c:v>
                </c:pt>
                <c:pt idx="2631">
                  <c:v>5.6485559417836038E-3</c:v>
                </c:pt>
                <c:pt idx="2632">
                  <c:v>5.638535557229634E-3</c:v>
                </c:pt>
                <c:pt idx="2633">
                  <c:v>5.628511712811984E-3</c:v>
                </c:pt>
                <c:pt idx="2634">
                  <c:v>5.6184844525001649E-3</c:v>
                </c:pt>
                <c:pt idx="2635">
                  <c:v>5.6084538202786239E-3</c:v>
                </c:pt>
                <c:pt idx="2636">
                  <c:v>5.5984198601466348E-3</c:v>
                </c:pt>
                <c:pt idx="2637">
                  <c:v>5.5883826161180448E-3</c:v>
                </c:pt>
                <c:pt idx="2638">
                  <c:v>5.5783421322211342E-3</c:v>
                </c:pt>
                <c:pt idx="2639">
                  <c:v>5.5682984524983593E-3</c:v>
                </c:pt>
                <c:pt idx="2640">
                  <c:v>5.5582516210062214E-3</c:v>
                </c:pt>
                <c:pt idx="2641">
                  <c:v>5.5482016818150376E-3</c:v>
                </c:pt>
                <c:pt idx="2642">
                  <c:v>5.5381486790087673E-3</c:v>
                </c:pt>
                <c:pt idx="2643">
                  <c:v>5.5280926566847821E-3</c:v>
                </c:pt>
                <c:pt idx="2644">
                  <c:v>5.5180336589537235E-3</c:v>
                </c:pt>
                <c:pt idx="2645">
                  <c:v>5.5079717299392778E-3</c:v>
                </c:pt>
                <c:pt idx="2646">
                  <c:v>5.4979069137779972E-3</c:v>
                </c:pt>
                <c:pt idx="2647">
                  <c:v>5.4878392546190667E-3</c:v>
                </c:pt>
                <c:pt idx="2648">
                  <c:v>5.4777687966241868E-3</c:v>
                </c:pt>
                <c:pt idx="2649">
                  <c:v>5.4676955839673014E-3</c:v>
                </c:pt>
                <c:pt idx="2650">
                  <c:v>5.457619660834463E-3</c:v>
                </c:pt>
                <c:pt idx="2651">
                  <c:v>5.4475410714235738E-3</c:v>
                </c:pt>
                <c:pt idx="2652">
                  <c:v>5.4374598599442846E-3</c:v>
                </c:pt>
                <c:pt idx="2653">
                  <c:v>5.4273760706177064E-3</c:v>
                </c:pt>
                <c:pt idx="2654">
                  <c:v>5.4172897476762842E-3</c:v>
                </c:pt>
                <c:pt idx="2655">
                  <c:v>5.4072009353635453E-3</c:v>
                </c:pt>
                <c:pt idx="2656">
                  <c:v>5.3971096779339769E-3</c:v>
                </c:pt>
                <c:pt idx="2657">
                  <c:v>5.3870160196527583E-3</c:v>
                </c:pt>
                <c:pt idx="2658">
                  <c:v>5.3769200047956217E-3</c:v>
                </c:pt>
                <c:pt idx="2659">
                  <c:v>5.3668216776486194E-3</c:v>
                </c:pt>
                <c:pt idx="2660">
                  <c:v>5.3567210825079632E-3</c:v>
                </c:pt>
                <c:pt idx="2661">
                  <c:v>5.3466182636797933E-3</c:v>
                </c:pt>
                <c:pt idx="2662">
                  <c:v>5.336513265480034E-3</c:v>
                </c:pt>
                <c:pt idx="2663">
                  <c:v>5.3264061322341322E-3</c:v>
                </c:pt>
                <c:pt idx="2664">
                  <c:v>5.316296908276937E-3</c:v>
                </c:pt>
                <c:pt idx="2665">
                  <c:v>5.3061856379524267E-3</c:v>
                </c:pt>
                <c:pt idx="2666">
                  <c:v>5.2960723656136034E-3</c:v>
                </c:pt>
                <c:pt idx="2667">
                  <c:v>5.2859571356222131E-3</c:v>
                </c:pt>
                <c:pt idx="2668">
                  <c:v>5.2758399923486165E-3</c:v>
                </c:pt>
                <c:pt idx="2669">
                  <c:v>5.265720980171534E-3</c:v>
                </c:pt>
                <c:pt idx="2670">
                  <c:v>5.2556001434779223E-3</c:v>
                </c:pt>
                <c:pt idx="2671">
                  <c:v>5.2454775266627118E-3</c:v>
                </c:pt>
                <c:pt idx="2672">
                  <c:v>5.2353531741286593E-3</c:v>
                </c:pt>
                <c:pt idx="2673">
                  <c:v>5.2252271302861203E-3</c:v>
                </c:pt>
                <c:pt idx="2674">
                  <c:v>5.2150994395528871E-3</c:v>
                </c:pt>
                <c:pt idx="2675">
                  <c:v>5.2049701463539556E-3</c:v>
                </c:pt>
                <c:pt idx="2676">
                  <c:v>5.1948392951213706E-3</c:v>
                </c:pt>
                <c:pt idx="2677">
                  <c:v>5.1847069302939945E-3</c:v>
                </c:pt>
                <c:pt idx="2678">
                  <c:v>5.1745730963173447E-3</c:v>
                </c:pt>
                <c:pt idx="2679">
                  <c:v>5.1644378376433609E-3</c:v>
                </c:pt>
                <c:pt idx="2680">
                  <c:v>5.1543011987302692E-3</c:v>
                </c:pt>
                <c:pt idx="2681">
                  <c:v>5.1441632240423049E-3</c:v>
                </c:pt>
                <c:pt idx="2682">
                  <c:v>5.1340239580495977E-3</c:v>
                </c:pt>
                <c:pt idx="2683">
                  <c:v>5.1238834452279163E-3</c:v>
                </c:pt>
                <c:pt idx="2684">
                  <c:v>5.1137417300585325E-3</c:v>
                </c:pt>
                <c:pt idx="2685">
                  <c:v>5.1035988570279486E-3</c:v>
                </c:pt>
                <c:pt idx="2686">
                  <c:v>5.0934548706277772E-3</c:v>
                </c:pt>
                <c:pt idx="2687">
                  <c:v>5.0833098153545064E-3</c:v>
                </c:pt>
                <c:pt idx="2688">
                  <c:v>5.0731637357093193E-3</c:v>
                </c:pt>
                <c:pt idx="2689">
                  <c:v>5.0630166761978686E-3</c:v>
                </c:pt>
                <c:pt idx="2690">
                  <c:v>5.0528686813301298E-3</c:v>
                </c:pt>
                <c:pt idx="2691">
                  <c:v>5.0427197956201732E-3</c:v>
                </c:pt>
                <c:pt idx="2692">
                  <c:v>5.0325700635859855E-3</c:v>
                </c:pt>
                <c:pt idx="2693">
                  <c:v>5.022419529749236E-3</c:v>
                </c:pt>
                <c:pt idx="2694">
                  <c:v>5.0122682386351571E-3</c:v>
                </c:pt>
                <c:pt idx="2695">
                  <c:v>5.0021162347722581E-3</c:v>
                </c:pt>
                <c:pt idx="2696">
                  <c:v>4.9919635626922065E-3</c:v>
                </c:pt>
                <c:pt idx="2697">
                  <c:v>4.9818102669295745E-3</c:v>
                </c:pt>
                <c:pt idx="2698">
                  <c:v>4.9716563920217107E-3</c:v>
                </c:pt>
                <c:pt idx="2699">
                  <c:v>4.9615019825084523E-3</c:v>
                </c:pt>
                <c:pt idx="2700">
                  <c:v>4.9513470829320224E-3</c:v>
                </c:pt>
                <c:pt idx="2701">
                  <c:v>4.9411917378367658E-3</c:v>
                </c:pt>
                <c:pt idx="2702">
                  <c:v>4.9310359917690161E-3</c:v>
                </c:pt>
                <c:pt idx="2703">
                  <c:v>4.920879889276821E-3</c:v>
                </c:pt>
                <c:pt idx="2704">
                  <c:v>4.9107234749098264E-3</c:v>
                </c:pt>
                <c:pt idx="2705">
                  <c:v>4.9005667932190316E-3</c:v>
                </c:pt>
                <c:pt idx="2706">
                  <c:v>4.8904098887566213E-3</c:v>
                </c:pt>
                <c:pt idx="2707">
                  <c:v>4.8802528060757321E-3</c:v>
                </c:pt>
                <c:pt idx="2708">
                  <c:v>4.8700955897303033E-3</c:v>
                </c:pt>
                <c:pt idx="2709">
                  <c:v>4.8599382842748583E-3</c:v>
                </c:pt>
                <c:pt idx="2710">
                  <c:v>4.8497809342643149E-3</c:v>
                </c:pt>
                <c:pt idx="2711">
                  <c:v>4.8396235842537577E-3</c:v>
                </c:pt>
                <c:pt idx="2712">
                  <c:v>4.829466278798317E-3</c:v>
                </c:pt>
                <c:pt idx="2713">
                  <c:v>4.8193090624528883E-3</c:v>
                </c:pt>
                <c:pt idx="2714">
                  <c:v>4.8091519797720077E-3</c:v>
                </c:pt>
                <c:pt idx="2715">
                  <c:v>4.7989950753095844E-3</c:v>
                </c:pt>
                <c:pt idx="2716">
                  <c:v>4.7888383936187948E-3</c:v>
                </c:pt>
                <c:pt idx="2717">
                  <c:v>4.7786819792517993E-3</c:v>
                </c:pt>
                <c:pt idx="2718">
                  <c:v>4.7685258767596094E-3</c:v>
                </c:pt>
                <c:pt idx="2719">
                  <c:v>4.7583701306918502E-3</c:v>
                </c:pt>
                <c:pt idx="2720">
                  <c:v>4.7482147855966023E-3</c:v>
                </c:pt>
                <c:pt idx="2721">
                  <c:v>4.7380598860201689E-3</c:v>
                </c:pt>
                <c:pt idx="2722">
                  <c:v>4.7279054765069148E-3</c:v>
                </c:pt>
                <c:pt idx="2723">
                  <c:v>4.7177516015990415E-3</c:v>
                </c:pt>
                <c:pt idx="2724">
                  <c:v>4.7075983058364242E-3</c:v>
                </c:pt>
                <c:pt idx="2725">
                  <c:v>4.697445633756364E-3</c:v>
                </c:pt>
                <c:pt idx="2726">
                  <c:v>4.6872936298934685E-3</c:v>
                </c:pt>
                <c:pt idx="2727">
                  <c:v>4.6771423387793817E-3</c:v>
                </c:pt>
                <c:pt idx="2728">
                  <c:v>4.6669918049426452E-3</c:v>
                </c:pt>
                <c:pt idx="2729">
                  <c:v>4.6568420729084454E-3</c:v>
                </c:pt>
                <c:pt idx="2730">
                  <c:v>4.6466931871984932E-3</c:v>
                </c:pt>
                <c:pt idx="2731">
                  <c:v>4.6365451923307544E-3</c:v>
                </c:pt>
                <c:pt idx="2732">
                  <c:v>4.6263981328193123E-3</c:v>
                </c:pt>
                <c:pt idx="2733">
                  <c:v>4.6162520531741131E-3</c:v>
                </c:pt>
                <c:pt idx="2734">
                  <c:v>4.6061069979008466E-3</c:v>
                </c:pt>
                <c:pt idx="2735">
                  <c:v>4.5959630115006752E-3</c:v>
                </c:pt>
                <c:pt idx="2736">
                  <c:v>4.5858201384700965E-3</c:v>
                </c:pt>
                <c:pt idx="2737">
                  <c:v>4.5756784233007041E-3</c:v>
                </c:pt>
                <c:pt idx="2738">
                  <c:v>4.5655379104790313E-3</c:v>
                </c:pt>
                <c:pt idx="2739">
                  <c:v>4.5553986444863163E-3</c:v>
                </c:pt>
                <c:pt idx="2740">
                  <c:v>4.5452606697983606E-3</c:v>
                </c:pt>
                <c:pt idx="2741">
                  <c:v>4.5351240308852611E-3</c:v>
                </c:pt>
                <c:pt idx="2742">
                  <c:v>4.5249887722112869E-3</c:v>
                </c:pt>
                <c:pt idx="2743">
                  <c:v>4.5148549382346284E-3</c:v>
                </c:pt>
                <c:pt idx="2744">
                  <c:v>4.504722573407261E-3</c:v>
                </c:pt>
                <c:pt idx="2745">
                  <c:v>4.4945917221746725E-3</c:v>
                </c:pt>
                <c:pt idx="2746">
                  <c:v>4.4844624289757462E-3</c:v>
                </c:pt>
                <c:pt idx="2747">
                  <c:v>4.4743347382425044E-3</c:v>
                </c:pt>
                <c:pt idx="2748">
                  <c:v>4.4642086943999749E-3</c:v>
                </c:pt>
                <c:pt idx="2749">
                  <c:v>4.4540843418659189E-3</c:v>
                </c:pt>
                <c:pt idx="2750">
                  <c:v>4.4439617250507128E-3</c:v>
                </c:pt>
                <c:pt idx="2751">
                  <c:v>4.4338408883570933E-3</c:v>
                </c:pt>
                <c:pt idx="2752">
                  <c:v>4.4237218761800238E-3</c:v>
                </c:pt>
                <c:pt idx="2753">
                  <c:v>4.4136047329064194E-3</c:v>
                </c:pt>
                <c:pt idx="2754">
                  <c:v>4.4034895029150334E-3</c:v>
                </c:pt>
                <c:pt idx="2755">
                  <c:v>4.3933762305762058E-3</c:v>
                </c:pt>
                <c:pt idx="2756">
                  <c:v>4.3832649602517058E-3</c:v>
                </c:pt>
                <c:pt idx="2757">
                  <c:v>4.3731557362944977E-3</c:v>
                </c:pt>
                <c:pt idx="2758">
                  <c:v>4.3630486030486054E-3</c:v>
                </c:pt>
                <c:pt idx="2759">
                  <c:v>4.3529436048488392E-3</c:v>
                </c:pt>
                <c:pt idx="2760">
                  <c:v>4.3428407860206762E-3</c:v>
                </c:pt>
                <c:pt idx="2761">
                  <c:v>4.332740190880013E-3</c:v>
                </c:pt>
                <c:pt idx="2762">
                  <c:v>4.3226418637330195E-3</c:v>
                </c:pt>
                <c:pt idx="2763">
                  <c:v>4.3125458488758803E-3</c:v>
                </c:pt>
                <c:pt idx="2764">
                  <c:v>4.3024521905946625E-3</c:v>
                </c:pt>
                <c:pt idx="2765">
                  <c:v>4.2923609331650906E-3</c:v>
                </c:pt>
                <c:pt idx="2766">
                  <c:v>4.2822721208523647E-3</c:v>
                </c:pt>
                <c:pt idx="2767">
                  <c:v>4.2721857979109348E-3</c:v>
                </c:pt>
                <c:pt idx="2768">
                  <c:v>4.2621020085843566E-3</c:v>
                </c:pt>
                <c:pt idx="2769">
                  <c:v>4.2520207971050638E-3</c:v>
                </c:pt>
                <c:pt idx="2770">
                  <c:v>4.2419422076941894E-3</c:v>
                </c:pt>
                <c:pt idx="2771">
                  <c:v>4.231866284561338E-3</c:v>
                </c:pt>
                <c:pt idx="2772">
                  <c:v>4.2217930719044569E-3</c:v>
                </c:pt>
                <c:pt idx="2773">
                  <c:v>4.2117226139095744E-3</c:v>
                </c:pt>
                <c:pt idx="2774">
                  <c:v>4.2016549547506579E-3</c:v>
                </c:pt>
                <c:pt idx="2775">
                  <c:v>4.1915901385893651E-3</c:v>
                </c:pt>
                <c:pt idx="2776">
                  <c:v>4.1815282095749246E-3</c:v>
                </c:pt>
                <c:pt idx="2777">
                  <c:v>4.1714692118438668E-3</c:v>
                </c:pt>
                <c:pt idx="2778">
                  <c:v>4.1614131895198912E-3</c:v>
                </c:pt>
                <c:pt idx="2779">
                  <c:v>4.1513601867136088E-3</c:v>
                </c:pt>
                <c:pt idx="2780">
                  <c:v>4.1413102475224344E-3</c:v>
                </c:pt>
                <c:pt idx="2781">
                  <c:v>4.1312634160302932E-3</c:v>
                </c:pt>
                <c:pt idx="2782">
                  <c:v>4.1212197363075234E-3</c:v>
                </c:pt>
                <c:pt idx="2783">
                  <c:v>4.1111792524106067E-3</c:v>
                </c:pt>
                <c:pt idx="2784">
                  <c:v>4.101142008382028E-3</c:v>
                </c:pt>
                <c:pt idx="2785">
                  <c:v>4.0911080482500363E-3</c:v>
                </c:pt>
                <c:pt idx="2786">
                  <c:v>4.081077416028497E-3</c:v>
                </c:pt>
                <c:pt idx="2787">
                  <c:v>4.0710501557166701E-3</c:v>
                </c:pt>
                <c:pt idx="2788">
                  <c:v>4.061026311299034E-3</c:v>
                </c:pt>
                <c:pt idx="2789">
                  <c:v>4.0510059267450521E-3</c:v>
                </c:pt>
                <c:pt idx="2790">
                  <c:v>4.040989046009056E-3</c:v>
                </c:pt>
                <c:pt idx="2791">
                  <c:v>4.0309757130299727E-3</c:v>
                </c:pt>
                <c:pt idx="2792">
                  <c:v>4.0209659717311908E-3</c:v>
                </c:pt>
                <c:pt idx="2793">
                  <c:v>4.0109598660203133E-3</c:v>
                </c:pt>
                <c:pt idx="2794">
                  <c:v>4.0009574397890353E-3</c:v>
                </c:pt>
                <c:pt idx="2795">
                  <c:v>3.9909587369128799E-3</c:v>
                </c:pt>
                <c:pt idx="2796">
                  <c:v>3.9809638012510574E-3</c:v>
                </c:pt>
                <c:pt idx="2797">
                  <c:v>3.970972676646237E-3</c:v>
                </c:pt>
                <c:pt idx="2798">
                  <c:v>3.9609854069243894E-3</c:v>
                </c:pt>
                <c:pt idx="2799">
                  <c:v>3.951002035894555E-3</c:v>
                </c:pt>
                <c:pt idx="2800">
                  <c:v>3.9410226073486937E-3</c:v>
                </c:pt>
                <c:pt idx="2801">
                  <c:v>3.9310471650614515E-3</c:v>
                </c:pt>
                <c:pt idx="2802">
                  <c:v>3.9210757527900087E-3</c:v>
                </c:pt>
                <c:pt idx="2803">
                  <c:v>3.9111084142738452E-3</c:v>
                </c:pt>
                <c:pt idx="2804">
                  <c:v>3.9011451932346032E-3</c:v>
                </c:pt>
                <c:pt idx="2805">
                  <c:v>3.8911861333758252E-3</c:v>
                </c:pt>
                <c:pt idx="2806">
                  <c:v>3.881231278382833E-3</c:v>
                </c:pt>
                <c:pt idx="2807">
                  <c:v>3.8712806719224772E-3</c:v>
                </c:pt>
                <c:pt idx="2808">
                  <c:v>3.8613343576430078E-3</c:v>
                </c:pt>
                <c:pt idx="2809">
                  <c:v>3.8513923791738043E-3</c:v>
                </c:pt>
                <c:pt idx="2810">
                  <c:v>3.8414547801252645E-3</c:v>
                </c:pt>
                <c:pt idx="2811">
                  <c:v>3.8315216040885353E-3</c:v>
                </c:pt>
                <c:pt idx="2812">
                  <c:v>3.82159289463542E-3</c:v>
                </c:pt>
                <c:pt idx="2813">
                  <c:v>3.8116686953180694E-3</c:v>
                </c:pt>
                <c:pt idx="2814">
                  <c:v>3.8017490496688915E-3</c:v>
                </c:pt>
                <c:pt idx="2815">
                  <c:v>3.7918340012002955E-3</c:v>
                </c:pt>
                <c:pt idx="2816">
                  <c:v>3.7819235934045442E-3</c:v>
                </c:pt>
                <c:pt idx="2817">
                  <c:v>3.7720178697535208E-3</c:v>
                </c:pt>
                <c:pt idx="2818">
                  <c:v>3.7621168736985981E-3</c:v>
                </c:pt>
                <c:pt idx="2819">
                  <c:v>3.7522206486703671E-3</c:v>
                </c:pt>
                <c:pt idx="2820">
                  <c:v>3.7423292380785239E-3</c:v>
                </c:pt>
                <c:pt idx="2821">
                  <c:v>3.7324426853116242E-3</c:v>
                </c:pt>
                <c:pt idx="2822">
                  <c:v>3.7225610337369448E-3</c:v>
                </c:pt>
                <c:pt idx="2823">
                  <c:v>3.7126843267002232E-3</c:v>
                </c:pt>
                <c:pt idx="2824">
                  <c:v>3.7028126075255422E-3</c:v>
                </c:pt>
                <c:pt idx="2825">
                  <c:v>3.6929459195150774E-3</c:v>
                </c:pt>
                <c:pt idx="2826">
                  <c:v>3.6830843059489724E-3</c:v>
                </c:pt>
                <c:pt idx="2827">
                  <c:v>3.6732278100850666E-3</c:v>
                </c:pt>
                <c:pt idx="2828">
                  <c:v>3.6633764751587829E-3</c:v>
                </c:pt>
                <c:pt idx="2829">
                  <c:v>3.6535303443828945E-3</c:v>
                </c:pt>
                <c:pt idx="2830">
                  <c:v>3.6436894609473565E-3</c:v>
                </c:pt>
                <c:pt idx="2831">
                  <c:v>3.6338538680190826E-3</c:v>
                </c:pt>
                <c:pt idx="2832">
                  <c:v>3.6240236087418036E-3</c:v>
                </c:pt>
                <c:pt idx="2833">
                  <c:v>3.6141987262358457E-3</c:v>
                </c:pt>
                <c:pt idx="2834">
                  <c:v>3.6043792635979581E-3</c:v>
                </c:pt>
                <c:pt idx="2835">
                  <c:v>3.5945652639010886E-3</c:v>
                </c:pt>
                <c:pt idx="2836">
                  <c:v>3.5847567701942605E-3</c:v>
                </c:pt>
                <c:pt idx="2837">
                  <c:v>3.5749538255023137E-3</c:v>
                </c:pt>
                <c:pt idx="2838">
                  <c:v>3.5651564728257736E-3</c:v>
                </c:pt>
                <c:pt idx="2839">
                  <c:v>3.5553647551405999E-3</c:v>
                </c:pt>
                <c:pt idx="2840">
                  <c:v>3.545578715398083E-3</c:v>
                </c:pt>
                <c:pt idx="2841">
                  <c:v>3.535798396524559E-3</c:v>
                </c:pt>
                <c:pt idx="2842">
                  <c:v>3.5260238414213003E-3</c:v>
                </c:pt>
                <c:pt idx="2843">
                  <c:v>3.516255092964288E-3</c:v>
                </c:pt>
                <c:pt idx="2844">
                  <c:v>3.5064921940040398E-3</c:v>
                </c:pt>
                <c:pt idx="2845">
                  <c:v>3.4967351873653905E-3</c:v>
                </c:pt>
                <c:pt idx="2846">
                  <c:v>3.4869841158473541E-3</c:v>
                </c:pt>
                <c:pt idx="2847">
                  <c:v>3.4772390222228998E-3</c:v>
                </c:pt>
                <c:pt idx="2848">
                  <c:v>3.4674999492387837E-3</c:v>
                </c:pt>
                <c:pt idx="2849">
                  <c:v>3.4577669396153254E-3</c:v>
                </c:pt>
                <c:pt idx="2850">
                  <c:v>3.4480400360462865E-3</c:v>
                </c:pt>
                <c:pt idx="2851">
                  <c:v>3.4383192811986135E-3</c:v>
                </c:pt>
                <c:pt idx="2852">
                  <c:v>3.4286047177123037E-3</c:v>
                </c:pt>
                <c:pt idx="2853">
                  <c:v>3.4188963882001667E-3</c:v>
                </c:pt>
                <c:pt idx="2854">
                  <c:v>3.4091943352477045E-3</c:v>
                </c:pt>
                <c:pt idx="2855">
                  <c:v>3.3994986014128561E-3</c:v>
                </c:pt>
                <c:pt idx="2856">
                  <c:v>3.3898092292258663E-3</c:v>
                </c:pt>
                <c:pt idx="2857">
                  <c:v>3.3801262611890415E-3</c:v>
                </c:pt>
                <c:pt idx="2858">
                  <c:v>3.3704497397766364E-3</c:v>
                </c:pt>
                <c:pt idx="2859">
                  <c:v>3.3607797074345974E-3</c:v>
                </c:pt>
                <c:pt idx="2860">
                  <c:v>3.3511162065804237E-3</c:v>
                </c:pt>
                <c:pt idx="2861">
                  <c:v>3.3414592796029508E-3</c:v>
                </c:pt>
                <c:pt idx="2862">
                  <c:v>3.3318089688621931E-3</c:v>
                </c:pt>
                <c:pt idx="2863">
                  <c:v>3.3221653166891217E-3</c:v>
                </c:pt>
                <c:pt idx="2864">
                  <c:v>3.3125283653855347E-3</c:v>
                </c:pt>
                <c:pt idx="2865">
                  <c:v>3.3028981572237946E-3</c:v>
                </c:pt>
                <c:pt idx="2866">
                  <c:v>3.2932747344467175E-3</c:v>
                </c:pt>
                <c:pt idx="2867">
                  <c:v>3.2836581392673325E-3</c:v>
                </c:pt>
                <c:pt idx="2868">
                  <c:v>3.2740484138687504E-3</c:v>
                </c:pt>
                <c:pt idx="2869">
                  <c:v>3.2644456004039079E-3</c:v>
                </c:pt>
                <c:pt idx="2870">
                  <c:v>3.2548497409954605E-3</c:v>
                </c:pt>
                <c:pt idx="2871">
                  <c:v>3.2452608777355204E-3</c:v>
                </c:pt>
                <c:pt idx="2872">
                  <c:v>3.2356790526855551E-3</c:v>
                </c:pt>
                <c:pt idx="2873">
                  <c:v>3.2261043078761231E-3</c:v>
                </c:pt>
                <c:pt idx="2874">
                  <c:v>3.2165366853067487E-3</c:v>
                </c:pt>
                <c:pt idx="2875">
                  <c:v>3.2069762269456969E-3</c:v>
                </c:pt>
                <c:pt idx="2876">
                  <c:v>3.1974229747298243E-3</c:v>
                </c:pt>
                <c:pt idx="2877">
                  <c:v>3.1878769705643594E-3</c:v>
                </c:pt>
                <c:pt idx="2878">
                  <c:v>3.1783382563227562E-3</c:v>
                </c:pt>
                <c:pt idx="2879">
                  <c:v>3.1688068738464736E-3</c:v>
                </c:pt>
                <c:pt idx="2880">
                  <c:v>3.1592828649448256E-3</c:v>
                </c:pt>
                <c:pt idx="2881">
                  <c:v>3.1497662713947643E-3</c:v>
                </c:pt>
                <c:pt idx="2882">
                  <c:v>3.1402571349407439E-3</c:v>
                </c:pt>
                <c:pt idx="2883">
                  <c:v>3.1307554972944689E-3</c:v>
                </c:pt>
                <c:pt idx="2884">
                  <c:v>3.1212614001347831E-3</c:v>
                </c:pt>
                <c:pt idx="2885">
                  <c:v>3.1117748851074299E-3</c:v>
                </c:pt>
                <c:pt idx="2886">
                  <c:v>3.1022959938249248E-3</c:v>
                </c:pt>
                <c:pt idx="2887">
                  <c:v>3.0928247678663028E-3</c:v>
                </c:pt>
                <c:pt idx="2888">
                  <c:v>3.0833612487770018E-3</c:v>
                </c:pt>
                <c:pt idx="2889">
                  <c:v>3.0739054780686472E-3</c:v>
                </c:pt>
                <c:pt idx="2890">
                  <c:v>3.0644574972188842E-3</c:v>
                </c:pt>
                <c:pt idx="2891">
                  <c:v>3.0550173476711615E-3</c:v>
                </c:pt>
                <c:pt idx="2892">
                  <c:v>3.0455850708346033E-3</c:v>
                </c:pt>
                <c:pt idx="2893">
                  <c:v>3.0361607080837891E-3</c:v>
                </c:pt>
                <c:pt idx="2894">
                  <c:v>3.0267443007585934E-3</c:v>
                </c:pt>
                <c:pt idx="2895">
                  <c:v>3.017335890163965E-3</c:v>
                </c:pt>
                <c:pt idx="2896">
                  <c:v>3.0079355175698166E-3</c:v>
                </c:pt>
                <c:pt idx="2897">
                  <c:v>2.9985432242107687E-3</c:v>
                </c:pt>
                <c:pt idx="2898">
                  <c:v>2.9891590512860274E-3</c:v>
                </c:pt>
                <c:pt idx="2899">
                  <c:v>2.9797830399591464E-3</c:v>
                </c:pt>
                <c:pt idx="2900">
                  <c:v>2.9704152313579225E-3</c:v>
                </c:pt>
                <c:pt idx="2901">
                  <c:v>2.9610556665741268E-3</c:v>
                </c:pt>
                <c:pt idx="2902">
                  <c:v>2.9517043866634021E-3</c:v>
                </c:pt>
                <c:pt idx="2903">
                  <c:v>2.9423614326450254E-3</c:v>
                </c:pt>
                <c:pt idx="2904">
                  <c:v>2.9330268455017832E-3</c:v>
                </c:pt>
                <c:pt idx="2905">
                  <c:v>2.9237006661797221E-3</c:v>
                </c:pt>
                <c:pt idx="2906">
                  <c:v>2.9143829355880355E-3</c:v>
                </c:pt>
                <c:pt idx="2907">
                  <c:v>2.9050736945988474E-3</c:v>
                </c:pt>
                <c:pt idx="2908">
                  <c:v>2.8957729840470522E-3</c:v>
                </c:pt>
                <c:pt idx="2909">
                  <c:v>2.8864808447301004E-3</c:v>
                </c:pt>
                <c:pt idx="2910">
                  <c:v>2.8771973174078693E-3</c:v>
                </c:pt>
                <c:pt idx="2911">
                  <c:v>2.8679224428024516E-3</c:v>
                </c:pt>
                <c:pt idx="2912">
                  <c:v>2.8586562615979926E-3</c:v>
                </c:pt>
                <c:pt idx="2913">
                  <c:v>2.8493988144404768E-3</c:v>
                </c:pt>
                <c:pt idx="2914">
                  <c:v>2.8401501419376162E-3</c:v>
                </c:pt>
                <c:pt idx="2915">
                  <c:v>2.8309102846586021E-3</c:v>
                </c:pt>
                <c:pt idx="2916">
                  <c:v>2.8216792831339804E-3</c:v>
                </c:pt>
                <c:pt idx="2917">
                  <c:v>2.8124571778554196E-3</c:v>
                </c:pt>
                <c:pt idx="2918">
                  <c:v>2.8032440092756062E-3</c:v>
                </c:pt>
                <c:pt idx="2919">
                  <c:v>2.7940398178079918E-3</c:v>
                </c:pt>
                <c:pt idx="2920">
                  <c:v>2.7848446438266728E-3</c:v>
                </c:pt>
                <c:pt idx="2921">
                  <c:v>2.7756585276661719E-3</c:v>
                </c:pt>
                <c:pt idx="2922">
                  <c:v>2.7664815096212973E-3</c:v>
                </c:pt>
                <c:pt idx="2923">
                  <c:v>2.7573136299469314E-3</c:v>
                </c:pt>
                <c:pt idx="2924">
                  <c:v>2.7481549288578878E-3</c:v>
                </c:pt>
                <c:pt idx="2925">
                  <c:v>2.7390054465287026E-3</c:v>
                </c:pt>
                <c:pt idx="2926">
                  <c:v>2.7298652230934905E-3</c:v>
                </c:pt>
                <c:pt idx="2927">
                  <c:v>2.7207342986457295E-3</c:v>
                </c:pt>
                <c:pt idx="2928">
                  <c:v>2.7116127132381426E-3</c:v>
                </c:pt>
                <c:pt idx="2929">
                  <c:v>2.7025005068824453E-3</c:v>
                </c:pt>
                <c:pt idx="2930">
                  <c:v>2.6933977195492493E-3</c:v>
                </c:pt>
                <c:pt idx="2931">
                  <c:v>2.6843043911678136E-3</c:v>
                </c:pt>
                <c:pt idx="2932">
                  <c:v>2.6752205616259448E-3</c:v>
                </c:pt>
                <c:pt idx="2933">
                  <c:v>2.6661462707697507E-3</c:v>
                </c:pt>
                <c:pt idx="2934">
                  <c:v>2.6570815584035239E-3</c:v>
                </c:pt>
                <c:pt idx="2935">
                  <c:v>2.6480264642895078E-3</c:v>
                </c:pt>
                <c:pt idx="2936">
                  <c:v>2.6389810281477943E-3</c:v>
                </c:pt>
                <c:pt idx="2937">
                  <c:v>2.6299452896560794E-3</c:v>
                </c:pt>
                <c:pt idx="2938">
                  <c:v>2.6209192884495422E-3</c:v>
                </c:pt>
                <c:pt idx="2939">
                  <c:v>2.6119030641206312E-3</c:v>
                </c:pt>
                <c:pt idx="2940">
                  <c:v>2.6028966562189251E-3</c:v>
                </c:pt>
                <c:pt idx="2941">
                  <c:v>2.5939001042509235E-3</c:v>
                </c:pt>
                <c:pt idx="2942">
                  <c:v>2.5849134476799247E-3</c:v>
                </c:pt>
                <c:pt idx="2943">
                  <c:v>2.5759367259257813E-3</c:v>
                </c:pt>
                <c:pt idx="2944">
                  <c:v>2.5669699783647986E-3</c:v>
                </c:pt>
                <c:pt idx="2945">
                  <c:v>2.5580132443295068E-3</c:v>
                </c:pt>
                <c:pt idx="2946">
                  <c:v>2.5490665631085416E-3</c:v>
                </c:pt>
                <c:pt idx="2947">
                  <c:v>2.5401299739464069E-3</c:v>
                </c:pt>
                <c:pt idx="2948">
                  <c:v>2.5312035160433635E-3</c:v>
                </c:pt>
                <c:pt idx="2949">
                  <c:v>2.522287228555214E-3</c:v>
                </c:pt>
                <c:pt idx="2950">
                  <c:v>2.5133811505931758E-3</c:v>
                </c:pt>
                <c:pt idx="2951">
                  <c:v>2.5044853212236448E-3</c:v>
                </c:pt>
                <c:pt idx="2952">
                  <c:v>2.4955997794680876E-3</c:v>
                </c:pt>
                <c:pt idx="2953">
                  <c:v>2.4867245643028393E-3</c:v>
                </c:pt>
                <c:pt idx="2954">
                  <c:v>2.4778597146589425E-3</c:v>
                </c:pt>
                <c:pt idx="2955">
                  <c:v>2.4690052694219494E-3</c:v>
                </c:pt>
                <c:pt idx="2956">
                  <c:v>2.4601612674317961E-3</c:v>
                </c:pt>
                <c:pt idx="2957">
                  <c:v>2.4513277474826033E-3</c:v>
                </c:pt>
                <c:pt idx="2958">
                  <c:v>2.442504748322518E-3</c:v>
                </c:pt>
                <c:pt idx="2959">
                  <c:v>2.4336923086535119E-3</c:v>
                </c:pt>
                <c:pt idx="2960">
                  <c:v>0</c:v>
                </c:pt>
              </c:numCache>
            </c:numRef>
          </c:xVal>
          <c:yVal>
            <c:numRef>
              <c:f>Plotting!$B$17:$B$2977</c:f>
              <c:numCache>
                <c:formatCode>0.00</c:formatCode>
                <c:ptCount val="296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3A-646E-49C4-AD2E-168DF3797BDE}"/>
            </c:ext>
          </c:extLst>
        </c:ser>
        <c:ser>
          <c:idx val="2"/>
          <c:order val="2"/>
          <c:tx>
            <c:v>Stage 3</c:v>
          </c:tx>
          <c:spPr>
            <a:ln w="19050" cap="rnd">
              <a:solidFill>
                <a:srgbClr val="00B050"/>
              </a:solidFill>
              <a:round/>
            </a:ln>
            <a:effectLst/>
          </c:spPr>
          <c:marker>
            <c:symbol val="none"/>
          </c:marker>
          <c:xVal>
            <c:numRef>
              <c:f>Plotting!$G$17:$G$2977</c:f>
              <c:numCache>
                <c:formatCode>0.0000</c:formatCode>
                <c:ptCount val="29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6.3949939217490938E-9</c:v>
                </c:pt>
                <c:pt idx="972">
                  <c:v>2.5579931415164874E-8</c:v>
                </c:pt>
                <c:pt idx="973">
                  <c:v>5.7554679664137492E-8</c:v>
                </c:pt>
                <c:pt idx="974">
                  <c:v>1.0231901730909921E-7</c:v>
                </c:pt>
                <c:pt idx="975">
                  <c:v>1.5987263444907552E-7</c:v>
                </c:pt>
                <c:pt idx="976">
                  <c:v>2.3021513264373623E-7</c:v>
                </c:pt>
                <c:pt idx="977">
                  <c:v>3.1334602491565168E-7</c:v>
                </c:pt>
                <c:pt idx="978">
                  <c:v>4.0926473575439504E-7</c:v>
                </c:pt>
                <c:pt idx="979">
                  <c:v>5.1797060112002916E-7</c:v>
                </c:pt>
                <c:pt idx="980">
                  <c:v>6.3946286844802914E-7</c:v>
                </c:pt>
                <c:pt idx="981">
                  <c:v>7.7374069665399999E-7</c:v>
                </c:pt>
                <c:pt idx="982">
                  <c:v>9.2080315614003525E-7</c:v>
                </c:pt>
                <c:pt idx="983">
                  <c:v>1.0806492288010752E-6</c:v>
                </c:pt>
                <c:pt idx="984">
                  <c:v>1.2532778080314701E-6</c:v>
                </c:pt>
                <c:pt idx="985">
                  <c:v>1.4386876987331855E-6</c:v>
                </c:pt>
                <c:pt idx="986">
                  <c:v>1.6368776173240062E-6</c:v>
                </c:pt>
                <c:pt idx="987">
                  <c:v>1.8478461917459454E-6</c:v>
                </c:pt>
                <c:pt idx="988">
                  <c:v>2.0715919614755012E-6</c:v>
                </c:pt>
                <c:pt idx="989">
                  <c:v>2.3081133775330905E-6</c:v>
                </c:pt>
                <c:pt idx="990">
                  <c:v>2.5574088024941271E-6</c:v>
                </c:pt>
                <c:pt idx="991">
                  <c:v>2.8194765105000942E-6</c:v>
                </c:pt>
                <c:pt idx="992">
                  <c:v>3.0943146872710605E-6</c:v>
                </c:pt>
                <c:pt idx="993">
                  <c:v>3.3819214301173676E-6</c:v>
                </c:pt>
                <c:pt idx="994">
                  <c:v>3.6822947479539912E-6</c:v>
                </c:pt>
                <c:pt idx="995">
                  <c:v>3.9954325613126388E-6</c:v>
                </c:pt>
                <c:pt idx="996">
                  <c:v>4.3213327023577535E-6</c:v>
                </c:pt>
                <c:pt idx="997">
                  <c:v>4.6599929149010709E-6</c:v>
                </c:pt>
                <c:pt idx="998">
                  <c:v>5.0114108544165977E-6</c:v>
                </c:pt>
                <c:pt idx="999">
                  <c:v>5.3755840880576327E-6</c:v>
                </c:pt>
                <c:pt idx="1000">
                  <c:v>5.7525100946729702E-6</c:v>
                </c:pt>
                <c:pt idx="1001">
                  <c:v>6.1421862648247488E-6</c:v>
                </c:pt>
                <c:pt idx="1002">
                  <c:v>6.5446099008069047E-6</c:v>
                </c:pt>
                <c:pt idx="1003">
                  <c:v>6.959778216662614E-6</c:v>
                </c:pt>
                <c:pt idx="1004">
                  <c:v>7.3876883382047976E-6</c:v>
                </c:pt>
                <c:pt idx="1005">
                  <c:v>7.8283373030356071E-6</c:v>
                </c:pt>
                <c:pt idx="1006">
                  <c:v>8.2817220605667394E-6</c:v>
                </c:pt>
                <c:pt idx="1007">
                  <c:v>8.7478394720407511E-6</c:v>
                </c:pt>
                <c:pt idx="1008">
                  <c:v>9.2266863105528218E-6</c:v>
                </c:pt>
                <c:pt idx="1009">
                  <c:v>9.7182592610726823E-6</c:v>
                </c:pt>
                <c:pt idx="1010">
                  <c:v>1.0222554920468419E-5</c:v>
                </c:pt>
                <c:pt idx="1011">
                  <c:v>1.073956979752903E-5</c:v>
                </c:pt>
                <c:pt idx="1012">
                  <c:v>1.1269300312989452E-5</c:v>
                </c:pt>
                <c:pt idx="1013">
                  <c:v>1.1811742799554764E-5</c:v>
                </c:pt>
                <c:pt idx="1014">
                  <c:v>1.2366893501925617E-5</c:v>
                </c:pt>
                <c:pt idx="1015">
                  <c:v>1.2934748576824902E-5</c:v>
                </c:pt>
                <c:pt idx="1016">
                  <c:v>1.3515304093023183E-5</c:v>
                </c:pt>
                <c:pt idx="1017">
                  <c:v>1.4108556031367206E-5</c:v>
                </c:pt>
                <c:pt idx="1018">
                  <c:v>1.4714500284806771E-5</c:v>
                </c:pt>
                <c:pt idx="1019">
                  <c:v>1.5333132658423448E-5</c:v>
                </c:pt>
                <c:pt idx="1020">
                  <c:v>1.5964448869459697E-5</c:v>
                </c:pt>
                <c:pt idx="1021">
                  <c:v>1.660844454734862E-5</c:v>
                </c:pt>
                <c:pt idx="1022">
                  <c:v>1.7265115233743891E-5</c:v>
                </c:pt>
                <c:pt idx="1023">
                  <c:v>1.793445638255095E-5</c:v>
                </c:pt>
                <c:pt idx="1024">
                  <c:v>1.8616463359958376E-5</c:v>
                </c:pt>
                <c:pt idx="1025">
                  <c:v>1.9311131444469477E-5</c:v>
                </c:pt>
                <c:pt idx="1026">
                  <c:v>2.001845582693592E-5</c:v>
                </c:pt>
                <c:pt idx="1027">
                  <c:v>2.0738431610590564E-5</c:v>
                </c:pt>
                <c:pt idx="1028">
                  <c:v>2.1471053811080678E-5</c:v>
                </c:pt>
                <c:pt idx="1029">
                  <c:v>2.2216317356504034E-5</c:v>
                </c:pt>
                <c:pt idx="1030">
                  <c:v>2.2974217087442156E-5</c:v>
                </c:pt>
                <c:pt idx="1031">
                  <c:v>2.3744747756997633E-5</c:v>
                </c:pt>
                <c:pt idx="1032">
                  <c:v>2.4527904030829394E-5</c:v>
                </c:pt>
                <c:pt idx="1033">
                  <c:v>2.5323680487190263E-5</c:v>
                </c:pt>
                <c:pt idx="1034">
                  <c:v>2.6132071616963868E-5</c:v>
                </c:pt>
                <c:pt idx="1035">
                  <c:v>2.6953071823703605E-5</c:v>
                </c:pt>
                <c:pt idx="1036">
                  <c:v>2.7786675423670594E-5</c:v>
                </c:pt>
                <c:pt idx="1037">
                  <c:v>2.8632876645873677E-5</c:v>
                </c:pt>
                <c:pt idx="1038">
                  <c:v>2.9491669632108582E-5</c:v>
                </c:pt>
                <c:pt idx="1039">
                  <c:v>3.0363048436999573E-5</c:v>
                </c:pt>
                <c:pt idx="1040">
                  <c:v>3.1247007028039447E-5</c:v>
                </c:pt>
                <c:pt idx="1041">
                  <c:v>3.2143539285632176E-5</c:v>
                </c:pt>
                <c:pt idx="1042">
                  <c:v>3.305263900313458E-5</c:v>
                </c:pt>
                <c:pt idx="1043">
                  <c:v>3.3974299886900188E-5</c:v>
                </c:pt>
                <c:pt idx="1044">
                  <c:v>3.490851555632193E-5</c:v>
                </c:pt>
                <c:pt idx="1045">
                  <c:v>3.5855279543876608E-5</c:v>
                </c:pt>
                <c:pt idx="1046">
                  <c:v>3.6814585295169851E-5</c:v>
                </c:pt>
                <c:pt idx="1047">
                  <c:v>3.7786426168981446E-5</c:v>
                </c:pt>
                <c:pt idx="1048">
                  <c:v>3.877079543731083E-5</c:v>
                </c:pt>
                <c:pt idx="1049">
                  <c:v>3.976768628542452E-5</c:v>
                </c:pt>
                <c:pt idx="1050">
                  <c:v>4.0777091811902644E-5</c:v>
                </c:pt>
                <c:pt idx="1051">
                  <c:v>4.179900502868674E-5</c:v>
                </c:pt>
                <c:pt idx="1052">
                  <c:v>4.283341886112859E-5</c:v>
                </c:pt>
                <c:pt idx="1053">
                  <c:v>4.3880326148038779E-5</c:v>
                </c:pt>
                <c:pt idx="1054">
                  <c:v>4.4939719641736608E-5</c:v>
                </c:pt>
                <c:pt idx="1055">
                  <c:v>4.6011592008099475E-5</c:v>
                </c:pt>
                <c:pt idx="1056">
                  <c:v>4.7095935826614778E-5</c:v>
                </c:pt>
                <c:pt idx="1057">
                  <c:v>4.8192743590430585E-5</c:v>
                </c:pt>
                <c:pt idx="1058">
                  <c:v>4.930200770640795E-5</c:v>
                </c:pt>
                <c:pt idx="1059">
                  <c:v>5.0423720495172979E-5</c:v>
                </c:pt>
                <c:pt idx="1060">
                  <c:v>5.1557874191170388E-5</c:v>
                </c:pt>
                <c:pt idx="1061">
                  <c:v>5.2704460942717442E-5</c:v>
                </c:pt>
                <c:pt idx="1062">
                  <c:v>5.386347281205748E-5</c:v>
                </c:pt>
                <c:pt idx="1063">
                  <c:v>5.5034901775416135E-5</c:v>
                </c:pt>
                <c:pt idx="1064">
                  <c:v>5.6218739723055877E-5</c:v>
                </c:pt>
                <c:pt idx="1065">
                  <c:v>5.7414978459332216E-5</c:v>
                </c:pt>
                <c:pt idx="1066">
                  <c:v>5.8623609702751337E-5</c:v>
                </c:pt>
                <c:pt idx="1067">
                  <c:v>5.9844625086025908E-5</c:v>
                </c:pt>
                <c:pt idx="1068">
                  <c:v>6.1078016156134739E-5</c:v>
                </c:pt>
                <c:pt idx="1069">
                  <c:v>6.2323774374379825E-5</c:v>
                </c:pt>
                <c:pt idx="1070">
                  <c:v>6.3581891116446638E-5</c:v>
                </c:pt>
                <c:pt idx="1071">
                  <c:v>6.4852357672462593E-5</c:v>
                </c:pt>
                <c:pt idx="1072">
                  <c:v>6.6135165247058553E-5</c:v>
                </c:pt>
                <c:pt idx="1073">
                  <c:v>6.7430304959429396E-5</c:v>
                </c:pt>
                <c:pt idx="1074">
                  <c:v>6.8737767843394433E-5</c:v>
                </c:pt>
                <c:pt idx="1075">
                  <c:v>7.0057544847461117E-5</c:v>
                </c:pt>
                <c:pt idx="1076">
                  <c:v>7.138962683488664E-5</c:v>
                </c:pt>
                <c:pt idx="1077">
                  <c:v>7.2734004583741629E-5</c:v>
                </c:pt>
                <c:pt idx="1078">
                  <c:v>7.4090668786973464E-5</c:v>
                </c:pt>
                <c:pt idx="1079">
                  <c:v>7.5459610052471739E-5</c:v>
                </c:pt>
                <c:pt idx="1080">
                  <c:v>7.6840818903131831E-5</c:v>
                </c:pt>
                <c:pt idx="1081">
                  <c:v>7.823428577692198E-5</c:v>
                </c:pt>
                <c:pt idx="1082">
                  <c:v>7.9640001026948495E-5</c:v>
                </c:pt>
                <c:pt idx="1083">
                  <c:v>8.1057954921522857E-5</c:v>
                </c:pt>
                <c:pt idx="1084">
                  <c:v>8.2488137644228996E-5</c:v>
                </c:pt>
                <c:pt idx="1085">
                  <c:v>8.3930539293991928E-5</c:v>
                </c:pt>
                <c:pt idx="1086">
                  <c:v>8.5385149885144941E-5</c:v>
                </c:pt>
                <c:pt idx="1087">
                  <c:v>8.6851959347500094E-5</c:v>
                </c:pt>
                <c:pt idx="1088">
                  <c:v>8.833095752641668E-5</c:v>
                </c:pt>
                <c:pt idx="1089">
                  <c:v>8.98221341828731E-5</c:v>
                </c:pt>
                <c:pt idx="1090">
                  <c:v>9.1325478993535954E-5</c:v>
                </c:pt>
                <c:pt idx="1091">
                  <c:v>9.2840981550832826E-5</c:v>
                </c:pt>
                <c:pt idx="1092">
                  <c:v>9.4368631363023916E-5</c:v>
                </c:pt>
                <c:pt idx="1093">
                  <c:v>9.5908417854274582E-5</c:v>
                </c:pt>
                <c:pt idx="1094">
                  <c:v>9.7460330364728662E-5</c:v>
                </c:pt>
                <c:pt idx="1095">
                  <c:v>9.9024358150582006E-5</c:v>
                </c:pt>
                <c:pt idx="1096">
                  <c:v>1.0060049038415763E-4</c:v>
                </c:pt>
                <c:pt idx="1097">
                  <c:v>1.0218871615397929E-4</c:v>
                </c:pt>
                <c:pt idx="1098">
                  <c:v>1.0378902446484865E-4</c:v>
                </c:pt>
                <c:pt idx="1099">
                  <c:v>1.0540140423792012E-4</c:v>
                </c:pt>
                <c:pt idx="1100">
                  <c:v>1.0702584431077857E-4</c:v>
                </c:pt>
                <c:pt idx="1101">
                  <c:v>1.0866233343751552E-4</c:v>
                </c:pt>
                <c:pt idx="1102">
                  <c:v>1.1031086028880779E-4</c:v>
                </c:pt>
                <c:pt idx="1103">
                  <c:v>1.1197141345199594E-4</c:v>
                </c:pt>
                <c:pt idx="1104">
                  <c:v>1.136439814311623E-4</c:v>
                </c:pt>
                <c:pt idx="1105">
                  <c:v>1.1532855264721237E-4</c:v>
                </c:pt>
                <c:pt idx="1106">
                  <c:v>1.1702511543795303E-4</c:v>
                </c:pt>
                <c:pt idx="1107">
                  <c:v>1.1873365805817463E-4</c:v>
                </c:pt>
                <c:pt idx="1108">
                  <c:v>1.2045416867973161E-4</c:v>
                </c:pt>
                <c:pt idx="1109">
                  <c:v>1.2218663539162472E-4</c:v>
                </c:pt>
                <c:pt idx="1110">
                  <c:v>1.239310462000831E-4</c:v>
                </c:pt>
                <c:pt idx="1111">
                  <c:v>1.2568738902864795E-4</c:v>
                </c:pt>
                <c:pt idx="1112">
                  <c:v>1.2745565171825581E-4</c:v>
                </c:pt>
                <c:pt idx="1113">
                  <c:v>1.29235822027322E-4</c:v>
                </c:pt>
                <c:pt idx="1114">
                  <c:v>1.3102788763182663E-4</c:v>
                </c:pt>
                <c:pt idx="1115">
                  <c:v>1.3283183612539966E-4</c:v>
                </c:pt>
                <c:pt idx="1116">
                  <c:v>1.3464765501940547E-4</c:v>
                </c:pt>
                <c:pt idx="1117">
                  <c:v>1.3647533174303118E-4</c:v>
                </c:pt>
                <c:pt idx="1118">
                  <c:v>1.3831485364337246E-4</c:v>
                </c:pt>
                <c:pt idx="1119">
                  <c:v>1.4016620798552174E-4</c:v>
                </c:pt>
                <c:pt idx="1120">
                  <c:v>1.4202938195265544E-4</c:v>
                </c:pt>
                <c:pt idx="1121">
                  <c:v>1.439043626461244E-4</c:v>
                </c:pt>
                <c:pt idx="1122">
                  <c:v>1.457911370855412E-4</c:v>
                </c:pt>
                <c:pt idx="1123">
                  <c:v>1.476896922088716E-4</c:v>
                </c:pt>
                <c:pt idx="1124">
                  <c:v>1.4960001487252395E-4</c:v>
                </c:pt>
                <c:pt idx="1125">
                  <c:v>1.515220918514408E-4</c:v>
                </c:pt>
                <c:pt idx="1126">
                  <c:v>1.5345590983919041E-4</c:v>
                </c:pt>
                <c:pt idx="1127">
                  <c:v>1.5540145544805815E-4</c:v>
                </c:pt>
                <c:pt idx="1128">
                  <c:v>1.5735871520913998E-4</c:v>
                </c:pt>
                <c:pt idx="1129">
                  <c:v>1.593276755724356E-4</c:v>
                </c:pt>
                <c:pt idx="1130">
                  <c:v>1.6130832290694197E-4</c:v>
                </c:pt>
                <c:pt idx="1131">
                  <c:v>1.6330064350074782E-4</c:v>
                </c:pt>
                <c:pt idx="1132">
                  <c:v>1.653046235611285E-4</c:v>
                </c:pt>
                <c:pt idx="1133">
                  <c:v>1.6732024921464145E-4</c:v>
                </c:pt>
                <c:pt idx="1134">
                  <c:v>1.6934750650722251E-4</c:v>
                </c:pt>
                <c:pt idx="1135">
                  <c:v>1.7138638140428228E-4</c:v>
                </c:pt>
                <c:pt idx="1136">
                  <c:v>1.7343685979080326E-4</c:v>
                </c:pt>
                <c:pt idx="1137">
                  <c:v>1.7549892747143766E-4</c:v>
                </c:pt>
                <c:pt idx="1138">
                  <c:v>1.7757257017060566E-4</c:v>
                </c:pt>
                <c:pt idx="1139">
                  <c:v>1.7965777353259421E-4</c:v>
                </c:pt>
                <c:pt idx="1140">
                  <c:v>1.8175452312165624E-4</c:v>
                </c:pt>
                <c:pt idx="1141">
                  <c:v>1.8386280442211141E-4</c:v>
                </c:pt>
                <c:pt idx="1142">
                  <c:v>1.8598260283844551E-4</c:v>
                </c:pt>
                <c:pt idx="1143">
                  <c:v>1.8811390369541188E-4</c:v>
                </c:pt>
                <c:pt idx="1144">
                  <c:v>1.902566922381333E-4</c:v>
                </c:pt>
                <c:pt idx="1145">
                  <c:v>1.9241095363220389E-4</c:v>
                </c:pt>
                <c:pt idx="1146">
                  <c:v>1.9457667296379178E-4</c:v>
                </c:pt>
                <c:pt idx="1147">
                  <c:v>1.9675383523974299E-4</c:v>
                </c:pt>
                <c:pt idx="1148">
                  <c:v>1.9894242538768365E-4</c:v>
                </c:pt>
                <c:pt idx="1149">
                  <c:v>2.0114242825612638E-4</c:v>
                </c:pt>
                <c:pt idx="1150">
                  <c:v>2.0335382861457339E-4</c:v>
                </c:pt>
                <c:pt idx="1151">
                  <c:v>2.0557661115362333E-4</c:v>
                </c:pt>
                <c:pt idx="1152">
                  <c:v>2.0781076048507612E-4</c:v>
                </c:pt>
                <c:pt idx="1153">
                  <c:v>2.1005626114204028E-4</c:v>
                </c:pt>
                <c:pt idx="1154">
                  <c:v>2.1231309757903987E-4</c:v>
                </c:pt>
                <c:pt idx="1155">
                  <c:v>2.1458125417212154E-4</c:v>
                </c:pt>
                <c:pt idx="1156">
                  <c:v>2.1686071521896384E-4</c:v>
                </c:pt>
                <c:pt idx="1157">
                  <c:v>2.1915146493898423E-4</c:v>
                </c:pt>
                <c:pt idx="1158">
                  <c:v>2.2145348747345004E-4</c:v>
                </c:pt>
                <c:pt idx="1159">
                  <c:v>2.2376676688558775E-4</c:v>
                </c:pt>
                <c:pt idx="1160">
                  <c:v>2.2609128716069205E-4</c:v>
                </c:pt>
                <c:pt idx="1161">
                  <c:v>2.2842703220623861E-4</c:v>
                </c:pt>
                <c:pt idx="1162">
                  <c:v>2.3077398585199472E-4</c:v>
                </c:pt>
                <c:pt idx="1163">
                  <c:v>2.331321318501309E-4</c:v>
                </c:pt>
                <c:pt idx="1164">
                  <c:v>2.3550145387533325E-4</c:v>
                </c:pt>
                <c:pt idx="1165">
                  <c:v>2.378819355249172E-4</c:v>
                </c:pt>
                <c:pt idx="1166">
                  <c:v>2.4027356031894103E-4</c:v>
                </c:pt>
                <c:pt idx="1167">
                  <c:v>2.4267631170031917E-4</c:v>
                </c:pt>
                <c:pt idx="1168">
                  <c:v>2.4509017303493778E-4</c:v>
                </c:pt>
                <c:pt idx="1169">
                  <c:v>2.475151276117685E-4</c:v>
                </c:pt>
                <c:pt idx="1170">
                  <c:v>2.4995115864298638E-4</c:v>
                </c:pt>
                <c:pt idx="1171">
                  <c:v>2.5239824926408396E-4</c:v>
                </c:pt>
                <c:pt idx="1172">
                  <c:v>2.5485638253398883E-4</c:v>
                </c:pt>
                <c:pt idx="1173">
                  <c:v>2.5732554143518145E-4</c:v>
                </c:pt>
                <c:pt idx="1174">
                  <c:v>2.598057088738117E-4</c:v>
                </c:pt>
                <c:pt idx="1175">
                  <c:v>2.622968676798187E-4</c:v>
                </c:pt>
                <c:pt idx="1176">
                  <c:v>2.6479900060704862E-4</c:v>
                </c:pt>
                <c:pt idx="1177">
                  <c:v>2.6731209033337432E-4</c:v>
                </c:pt>
                <c:pt idx="1178">
                  <c:v>2.6983611946081556E-4</c:v>
                </c:pt>
                <c:pt idx="1179">
                  <c:v>2.7237107051565889E-4</c:v>
                </c:pt>
                <c:pt idx="1180">
                  <c:v>2.7491692594857942E-4</c:v>
                </c:pt>
                <c:pt idx="1181">
                  <c:v>2.7747366813476185E-4</c:v>
                </c:pt>
                <c:pt idx="1182">
                  <c:v>2.8004127937402166E-4</c:v>
                </c:pt>
                <c:pt idx="1183">
                  <c:v>2.8261974189092972E-4</c:v>
                </c:pt>
                <c:pt idx="1184">
                  <c:v>2.8520903783493308E-4</c:v>
                </c:pt>
                <c:pt idx="1185">
                  <c:v>2.878091492804801E-4</c:v>
                </c:pt>
                <c:pt idx="1186">
                  <c:v>2.9042005822714414E-4</c:v>
                </c:pt>
                <c:pt idx="1187">
                  <c:v>2.9304174659974737E-4</c:v>
                </c:pt>
                <c:pt idx="1188">
                  <c:v>2.9567419624848735E-4</c:v>
                </c:pt>
                <c:pt idx="1189">
                  <c:v>2.9831738894906174E-4</c:v>
                </c:pt>
                <c:pt idx="1190">
                  <c:v>3.0097130640279444E-4</c:v>
                </c:pt>
                <c:pt idx="1191">
                  <c:v>3.0363593023676236E-4</c:v>
                </c:pt>
                <c:pt idx="1192">
                  <c:v>3.0631124200392322E-4</c:v>
                </c:pt>
                <c:pt idx="1193">
                  <c:v>3.0899722318324249E-4</c:v>
                </c:pt>
                <c:pt idx="1194">
                  <c:v>3.1169385517982147E-4</c:v>
                </c:pt>
                <c:pt idx="1195">
                  <c:v>3.1440111932502763E-4</c:v>
                </c:pt>
                <c:pt idx="1196">
                  <c:v>3.1711899687662142E-4</c:v>
                </c:pt>
                <c:pt idx="1197">
                  <c:v>3.1984746901888769E-4</c:v>
                </c:pt>
                <c:pt idx="1198">
                  <c:v>3.22586516862766E-4</c:v>
                </c:pt>
                <c:pt idx="1199">
                  <c:v>3.2533612144598057E-4</c:v>
                </c:pt>
                <c:pt idx="1200">
                  <c:v>3.2809626373317142E-4</c:v>
                </c:pt>
                <c:pt idx="1201">
                  <c:v>3.30866924616027E-4</c:v>
                </c:pt>
                <c:pt idx="1202">
                  <c:v>3.3364808491341671E-4</c:v>
                </c:pt>
                <c:pt idx="1203">
                  <c:v>3.3643972537152219E-4</c:v>
                </c:pt>
                <c:pt idx="1204">
                  <c:v>3.3924182666397208E-4</c:v>
                </c:pt>
                <c:pt idx="1205">
                  <c:v>3.420543693919748E-4</c:v>
                </c:pt>
                <c:pt idx="1206">
                  <c:v>3.4487733408445362E-4</c:v>
                </c:pt>
                <c:pt idx="1207">
                  <c:v>3.4771070119818111E-4</c:v>
                </c:pt>
                <c:pt idx="1208">
                  <c:v>3.505544511179145E-4</c:v>
                </c:pt>
                <c:pt idx="1209">
                  <c:v>3.53408564156531E-4</c:v>
                </c:pt>
                <c:pt idx="1210">
                  <c:v>3.562730205551651E-4</c:v>
                </c:pt>
                <c:pt idx="1211">
                  <c:v>3.5914780048334436E-4</c:v>
                </c:pt>
                <c:pt idx="1212">
                  <c:v>3.6203288403912747E-4</c:v>
                </c:pt>
                <c:pt idx="1213">
                  <c:v>3.6492825124924129E-4</c:v>
                </c:pt>
                <c:pt idx="1214">
                  <c:v>3.6783388206921994E-4</c:v>
                </c:pt>
                <c:pt idx="1215">
                  <c:v>3.7074975638354263E-4</c:v>
                </c:pt>
                <c:pt idx="1216">
                  <c:v>3.7367585400577388E-4</c:v>
                </c:pt>
                <c:pt idx="1217">
                  <c:v>3.7661215467870297E-4</c:v>
                </c:pt>
                <c:pt idx="1218">
                  <c:v>3.7955863807448301E-4</c:v>
                </c:pt>
                <c:pt idx="1219">
                  <c:v>3.8251528379477402E-4</c:v>
                </c:pt>
                <c:pt idx="1220">
                  <c:v>3.8548207137088195E-4</c:v>
                </c:pt>
                <c:pt idx="1221">
                  <c:v>3.8845898026390152E-4</c:v>
                </c:pt>
                <c:pt idx="1222">
                  <c:v>3.9144598986485803E-4</c:v>
                </c:pt>
                <c:pt idx="1223">
                  <c:v>3.9444307949485007E-4</c:v>
                </c:pt>
                <c:pt idx="1224">
                  <c:v>3.9745022840519329E-4</c:v>
                </c:pt>
                <c:pt idx="1225">
                  <c:v>4.0046741577756255E-4</c:v>
                </c:pt>
                <c:pt idx="1226">
                  <c:v>4.0349462072413811E-4</c:v>
                </c:pt>
                <c:pt idx="1227">
                  <c:v>4.0653182228774822E-4</c:v>
                </c:pt>
                <c:pt idx="1228">
                  <c:v>4.0957899944201554E-4</c:v>
                </c:pt>
                <c:pt idx="1229">
                  <c:v>4.1263613109150204E-4</c:v>
                </c:pt>
                <c:pt idx="1230">
                  <c:v>4.1570319607185571E-4</c:v>
                </c:pt>
                <c:pt idx="1231">
                  <c:v>4.1878017314995612E-4</c:v>
                </c:pt>
                <c:pt idx="1232">
                  <c:v>4.2186704102406211E-4</c:v>
                </c:pt>
                <c:pt idx="1233">
                  <c:v>4.2496377832395893E-4</c:v>
                </c:pt>
                <c:pt idx="1234">
                  <c:v>4.2807036361110717E-4</c:v>
                </c:pt>
                <c:pt idx="1235">
                  <c:v>4.3118677537878946E-4</c:v>
                </c:pt>
                <c:pt idx="1236">
                  <c:v>4.3431299205226023E-4</c:v>
                </c:pt>
                <c:pt idx="1237">
                  <c:v>4.3744899198889582E-4</c:v>
                </c:pt>
                <c:pt idx="1238">
                  <c:v>4.4059475347834302E-4</c:v>
                </c:pt>
                <c:pt idx="1239">
                  <c:v>4.4375025474266991E-4</c:v>
                </c:pt>
                <c:pt idx="1240">
                  <c:v>4.4691547393651654E-4</c:v>
                </c:pt>
                <c:pt idx="1241">
                  <c:v>4.500903891472473E-4</c:v>
                </c:pt>
                <c:pt idx="1242">
                  <c:v>4.5327497839510027E-4</c:v>
                </c:pt>
                <c:pt idx="1243">
                  <c:v>4.5646921963334139E-4</c:v>
                </c:pt>
                <c:pt idx="1244">
                  <c:v>4.5967309074841645E-4</c:v>
                </c:pt>
                <c:pt idx="1245">
                  <c:v>4.6288656956010397E-4</c:v>
                </c:pt>
                <c:pt idx="1246">
                  <c:v>4.6610963382166863E-4</c:v>
                </c:pt>
                <c:pt idx="1247">
                  <c:v>4.6934226122001614E-4</c:v>
                </c:pt>
                <c:pt idx="1248">
                  <c:v>4.7258442937584685E-4</c:v>
                </c:pt>
                <c:pt idx="1249">
                  <c:v>4.7583611584381093E-4</c:v>
                </c:pt>
                <c:pt idx="1250">
                  <c:v>4.79097298112664E-4</c:v>
                </c:pt>
                <c:pt idx="1251">
                  <c:v>4.8236795360542237E-4</c:v>
                </c:pt>
                <c:pt idx="1252">
                  <c:v>4.8564805967952059E-4</c:v>
                </c:pt>
                <c:pt idx="1253">
                  <c:v>4.8893759362696621E-4</c:v>
                </c:pt>
                <c:pt idx="1254">
                  <c:v>4.9223653267449908E-4</c:v>
                </c:pt>
                <c:pt idx="1255">
                  <c:v>4.9554485398374776E-4</c:v>
                </c:pt>
                <c:pt idx="1256">
                  <c:v>4.988625346513876E-4</c:v>
                </c:pt>
                <c:pt idx="1257">
                  <c:v>5.021895517093001E-4</c:v>
                </c:pt>
                <c:pt idx="1258">
                  <c:v>5.0552588212473127E-4</c:v>
                </c:pt>
                <c:pt idx="1259">
                  <c:v>5.088715028004516E-4</c:v>
                </c:pt>
                <c:pt idx="1260">
                  <c:v>5.1222639057491482E-4</c:v>
                </c:pt>
                <c:pt idx="1261">
                  <c:v>5.1559052222241973E-4</c:v>
                </c:pt>
                <c:pt idx="1262">
                  <c:v>5.1896387445326978E-4</c:v>
                </c:pt>
                <c:pt idx="1263">
                  <c:v>5.2234642391393578E-4</c:v>
                </c:pt>
                <c:pt idx="1264">
                  <c:v>5.2573814718721574E-4</c:v>
                </c:pt>
                <c:pt idx="1265">
                  <c:v>5.2913902079239794E-4</c:v>
                </c:pt>
                <c:pt idx="1266">
                  <c:v>5.3254902118542407E-4</c:v>
                </c:pt>
                <c:pt idx="1267">
                  <c:v>5.3596812475905069E-4</c:v>
                </c:pt>
                <c:pt idx="1268">
                  <c:v>5.3939630784301436E-4</c:v>
                </c:pt>
                <c:pt idx="1269">
                  <c:v>5.428335467041938E-4</c:v>
                </c:pt>
                <c:pt idx="1270">
                  <c:v>5.4627981754677625E-4</c:v>
                </c:pt>
                <c:pt idx="1271">
                  <c:v>5.4973509651242E-4</c:v>
                </c:pt>
                <c:pt idx="1272">
                  <c:v>5.5319935968042118E-4</c:v>
                </c:pt>
                <c:pt idx="1273">
                  <c:v>5.5667258306787851E-4</c:v>
                </c:pt>
                <c:pt idx="1274">
                  <c:v>5.6015474262986005E-4</c:v>
                </c:pt>
                <c:pt idx="1275">
                  <c:v>5.6364581425956861E-4</c:v>
                </c:pt>
                <c:pt idx="1276">
                  <c:v>5.6714577378850931E-4</c:v>
                </c:pt>
                <c:pt idx="1277">
                  <c:v>5.7065459698665767E-4</c:v>
                </c:pt>
                <c:pt idx="1278">
                  <c:v>5.7417225956262559E-4</c:v>
                </c:pt>
                <c:pt idx="1279">
                  <c:v>5.776987371638306E-4</c:v>
                </c:pt>
                <c:pt idx="1280">
                  <c:v>5.8123400537666442E-4</c:v>
                </c:pt>
                <c:pt idx="1281">
                  <c:v>5.847780397266626E-4</c:v>
                </c:pt>
                <c:pt idx="1282">
                  <c:v>5.8833081567867182E-4</c:v>
                </c:pt>
                <c:pt idx="1283">
                  <c:v>5.9189230863702198E-4</c:v>
                </c:pt>
                <c:pt idx="1284">
                  <c:v>5.9546249394569581E-4</c:v>
                </c:pt>
                <c:pt idx="1285">
                  <c:v>5.9904134688849896E-4</c:v>
                </c:pt>
                <c:pt idx="1286">
                  <c:v>6.0262884268923124E-4</c:v>
                </c:pt>
                <c:pt idx="1287">
                  <c:v>6.0622495651185891E-4</c:v>
                </c:pt>
                <c:pt idx="1288">
                  <c:v>6.0982966346068655E-4</c:v>
                </c:pt>
                <c:pt idx="1289">
                  <c:v>6.1344293858052825E-4</c:v>
                </c:pt>
                <c:pt idx="1290">
                  <c:v>6.1706475685688105E-4</c:v>
                </c:pt>
                <c:pt idx="1291">
                  <c:v>6.2069509321609911E-4</c:v>
                </c:pt>
                <c:pt idx="1292">
                  <c:v>6.2433392252556541E-4</c:v>
                </c:pt>
                <c:pt idx="1293">
                  <c:v>6.2798121959386718E-4</c:v>
                </c:pt>
                <c:pt idx="1294">
                  <c:v>6.3163695917096974E-4</c:v>
                </c:pt>
                <c:pt idx="1295">
                  <c:v>6.3530111594839185E-4</c:v>
                </c:pt>
                <c:pt idx="1296">
                  <c:v>6.3897366455937924E-4</c:v>
                </c:pt>
                <c:pt idx="1297">
                  <c:v>6.4265457957908285E-4</c:v>
                </c:pt>
                <c:pt idx="1298">
                  <c:v>6.4634383552473194E-4</c:v>
                </c:pt>
                <c:pt idx="1299">
                  <c:v>6.5004140685581398E-4</c:v>
                </c:pt>
                <c:pt idx="1300">
                  <c:v>6.5374726797424771E-4</c:v>
                </c:pt>
                <c:pt idx="1301">
                  <c:v>6.5746139322456286E-4</c:v>
                </c:pt>
                <c:pt idx="1302">
                  <c:v>6.6118375689407734E-4</c:v>
                </c:pt>
                <c:pt idx="1303">
                  <c:v>6.6491433321307395E-4</c:v>
                </c:pt>
                <c:pt idx="1304">
                  <c:v>6.6865309635498102E-4</c:v>
                </c:pt>
                <c:pt idx="1305">
                  <c:v>6.7240002043654858E-4</c:v>
                </c:pt>
                <c:pt idx="1306">
                  <c:v>6.7615507951803062E-4</c:v>
                </c:pt>
                <c:pt idx="1307">
                  <c:v>6.7991824760336138E-4</c:v>
                </c:pt>
                <c:pt idx="1308">
                  <c:v>6.836894986403377E-4</c:v>
                </c:pt>
                <c:pt idx="1309">
                  <c:v>6.8746880652079871E-4</c:v>
                </c:pt>
                <c:pt idx="1310">
                  <c:v>6.9125614508080599E-4</c:v>
                </c:pt>
                <c:pt idx="1311">
                  <c:v>6.9505148810082562E-4</c:v>
                </c:pt>
                <c:pt idx="1312">
                  <c:v>6.9885480930590869E-4</c:v>
                </c:pt>
                <c:pt idx="1313">
                  <c:v>7.0266608236587466E-4</c:v>
                </c:pt>
                <c:pt idx="1314">
                  <c:v>7.0648528089549195E-4</c:v>
                </c:pt>
                <c:pt idx="1315">
                  <c:v>7.1031237845466143E-4</c:v>
                </c:pt>
                <c:pt idx="1316">
                  <c:v>7.1414734854859932E-4</c:v>
                </c:pt>
                <c:pt idx="1317">
                  <c:v>7.179901646280221E-4</c:v>
                </c:pt>
                <c:pt idx="1318">
                  <c:v>7.21840800089327E-4</c:v>
                </c:pt>
                <c:pt idx="1319">
                  <c:v>7.2569922827477918E-4</c:v>
                </c:pt>
                <c:pt idx="1320">
                  <c:v>7.2956542247269501E-4</c:v>
                </c:pt>
                <c:pt idx="1321">
                  <c:v>7.334393559176273E-4</c:v>
                </c:pt>
                <c:pt idx="1322">
                  <c:v>7.3732100179055033E-4</c:v>
                </c:pt>
                <c:pt idx="1323">
                  <c:v>7.412103332190452E-4</c:v>
                </c:pt>
                <c:pt idx="1324">
                  <c:v>7.4510732327748752E-4</c:v>
                </c:pt>
                <c:pt idx="1325">
                  <c:v>7.4901194498723153E-4</c:v>
                </c:pt>
                <c:pt idx="1326">
                  <c:v>7.5292417131679872E-4</c:v>
                </c:pt>
                <c:pt idx="1327">
                  <c:v>7.5684397518206302E-4</c:v>
                </c:pt>
                <c:pt idx="1328">
                  <c:v>7.6077132944644163E-4</c:v>
                </c:pt>
                <c:pt idx="1329">
                  <c:v>7.6470620692107888E-4</c:v>
                </c:pt>
                <c:pt idx="1330">
                  <c:v>7.6864858036503644E-4</c:v>
                </c:pt>
                <c:pt idx="1331">
                  <c:v>7.7259842248548322E-4</c:v>
                </c:pt>
                <c:pt idx="1332">
                  <c:v>7.7655570593788156E-4</c:v>
                </c:pt>
                <c:pt idx="1333">
                  <c:v>7.8052040332617816E-4</c:v>
                </c:pt>
                <c:pt idx="1334">
                  <c:v>7.8449248720299358E-4</c:v>
                </c:pt>
                <c:pt idx="1335">
                  <c:v>7.8847193006981251E-4</c:v>
                </c:pt>
                <c:pt idx="1336">
                  <c:v>7.9245870437717324E-4</c:v>
                </c:pt>
                <c:pt idx="1337">
                  <c:v>7.9645278252485862E-4</c:v>
                </c:pt>
                <c:pt idx="1338">
                  <c:v>8.0045413686208864E-4</c:v>
                </c:pt>
                <c:pt idx="1339">
                  <c:v>8.0446273968770923E-4</c:v>
                </c:pt>
                <c:pt idx="1340">
                  <c:v>8.0847856325038639E-4</c:v>
                </c:pt>
                <c:pt idx="1341">
                  <c:v>8.125015797487968E-4</c:v>
                </c:pt>
                <c:pt idx="1342">
                  <c:v>8.1653176133182138E-4</c:v>
                </c:pt>
                <c:pt idx="1343">
                  <c:v>8.2056908009873716E-4</c:v>
                </c:pt>
                <c:pt idx="1344">
                  <c:v>8.2461350809941072E-4</c:v>
                </c:pt>
                <c:pt idx="1345">
                  <c:v>8.2866501733449194E-4</c:v>
                </c:pt>
                <c:pt idx="1346">
                  <c:v>8.3272357975560838E-4</c:v>
                </c:pt>
                <c:pt idx="1347">
                  <c:v>8.3678916726555785E-4</c:v>
                </c:pt>
                <c:pt idx="1348">
                  <c:v>8.4086175171850411E-4</c:v>
                </c:pt>
                <c:pt idx="1349">
                  <c:v>8.44941304920172E-4</c:v>
                </c:pt>
                <c:pt idx="1350">
                  <c:v>8.4902779862804133E-4</c:v>
                </c:pt>
                <c:pt idx="1351">
                  <c:v>8.5312120455154365E-4</c:v>
                </c:pt>
                <c:pt idx="1352">
                  <c:v>8.5722149435225729E-4</c:v>
                </c:pt>
                <c:pt idx="1353">
                  <c:v>8.6132863964410468E-4</c:v>
                </c:pt>
                <c:pt idx="1354">
                  <c:v>8.6544261199354678E-4</c:v>
                </c:pt>
                <c:pt idx="1355">
                  <c:v>8.6956338291978232E-4</c:v>
                </c:pt>
                <c:pt idx="1356">
                  <c:v>8.7369092389494307E-4</c:v>
                </c:pt>
                <c:pt idx="1357">
                  <c:v>8.7782520634429337E-4</c:v>
                </c:pt>
                <c:pt idx="1358">
                  <c:v>8.819662016464249E-4</c:v>
                </c:pt>
                <c:pt idx="1359">
                  <c:v>8.8611388113345787E-4</c:v>
                </c:pt>
                <c:pt idx="1360">
                  <c:v>8.9026821609123816E-4</c:v>
                </c:pt>
                <c:pt idx="1361">
                  <c:v>8.9442917775953612E-4</c:v>
                </c:pt>
                <c:pt idx="1362">
                  <c:v>8.9859673733224527E-4</c:v>
                </c:pt>
                <c:pt idx="1363">
                  <c:v>9.0277086595758245E-4</c:v>
                </c:pt>
                <c:pt idx="1364">
                  <c:v>9.0695153473828829E-4</c:v>
                </c:pt>
                <c:pt idx="1365">
                  <c:v>9.1113871473182421E-4</c:v>
                </c:pt>
                <c:pt idx="1366">
                  <c:v>9.1533237695057669E-4</c:v>
                </c:pt>
                <c:pt idx="1367">
                  <c:v>9.1953249236205578E-4</c:v>
                </c:pt>
                <c:pt idx="1368">
                  <c:v>9.237390318890961E-4</c:v>
                </c:pt>
                <c:pt idx="1369">
                  <c:v>9.2795196641005809E-4</c:v>
                </c:pt>
                <c:pt idx="1370">
                  <c:v>9.3217126675903075E-4</c:v>
                </c:pt>
                <c:pt idx="1371">
                  <c:v>9.3639690372603296E-4</c:v>
                </c:pt>
                <c:pt idx="1372">
                  <c:v>9.4062884805721429E-4</c:v>
                </c:pt>
                <c:pt idx="1373">
                  <c:v>9.448670704550596E-4</c:v>
                </c:pt>
                <c:pt idx="1374">
                  <c:v>9.4911154157859186E-4</c:v>
                </c:pt>
                <c:pt idx="1375">
                  <c:v>9.533622320435734E-4</c:v>
                </c:pt>
                <c:pt idx="1376">
                  <c:v>9.5761911242271008E-4</c:v>
                </c:pt>
                <c:pt idx="1377">
                  <c:v>9.6188215324585606E-4</c:v>
                </c:pt>
                <c:pt idx="1378">
                  <c:v>9.6615132500021711E-4</c:v>
                </c:pt>
                <c:pt idx="1379">
                  <c:v>9.7042659813055532E-4</c:v>
                </c:pt>
                <c:pt idx="1380">
                  <c:v>9.7470794303939137E-4</c:v>
                </c:pt>
                <c:pt idx="1381">
                  <c:v>9.7899533008721372E-4</c:v>
                </c:pt>
                <c:pt idx="1382">
                  <c:v>9.8328872959268002E-4</c:v>
                </c:pt>
                <c:pt idx="1383">
                  <c:v>9.87588111832824E-4</c:v>
                </c:pt>
                <c:pt idx="1384">
                  <c:v>9.918934470432622E-4</c:v>
                </c:pt>
                <c:pt idx="1385">
                  <c:v>9.9620470541839806E-4</c:v>
                </c:pt>
                <c:pt idx="1386">
                  <c:v>1.0005218571116305E-3</c:v>
                </c:pt>
                <c:pt idx="1387">
                  <c:v>1.0048448722355574E-3</c:v>
                </c:pt>
                <c:pt idx="1388">
                  <c:v>1.0091737208621863E-3</c:v>
                </c:pt>
                <c:pt idx="1389">
                  <c:v>1.0135083730231393E-3</c:v>
                </c:pt>
                <c:pt idx="1390">
                  <c:v>1.0178487987098598E-3</c:v>
                </c:pt>
                <c:pt idx="1391">
                  <c:v>1.0221949678738227E-3</c:v>
                </c:pt>
                <c:pt idx="1392">
                  <c:v>1.0265468504267407E-3</c:v>
                </c:pt>
                <c:pt idx="1393">
                  <c:v>1.0309044162407734E-3</c:v>
                </c:pt>
                <c:pt idx="1394">
                  <c:v>1.0352676351487345E-3</c:v>
                </c:pt>
                <c:pt idx="1395">
                  <c:v>1.0396364769443024E-3</c:v>
                </c:pt>
                <c:pt idx="1396">
                  <c:v>1.0440109113822285E-3</c:v>
                </c:pt>
                <c:pt idx="1397">
                  <c:v>1.0483909081785473E-3</c:v>
                </c:pt>
                <c:pt idx="1398">
                  <c:v>1.0527764370107833E-3</c:v>
                </c:pt>
                <c:pt idx="1399">
                  <c:v>1.0571674675181652E-3</c:v>
                </c:pt>
                <c:pt idx="1400">
                  <c:v>1.0615639693018334E-3</c:v>
                </c:pt>
                <c:pt idx="1401">
                  <c:v>1.0659659119250499E-3</c:v>
                </c:pt>
                <c:pt idx="1402">
                  <c:v>1.070373264913411E-3</c:v>
                </c:pt>
                <c:pt idx="1403">
                  <c:v>1.0747859977550576E-3</c:v>
                </c:pt>
                <c:pt idx="1404">
                  <c:v>1.0792040799008859E-3</c:v>
                </c:pt>
                <c:pt idx="1405">
                  <c:v>1.0836274807647583E-3</c:v>
                </c:pt>
                <c:pt idx="1406">
                  <c:v>1.0880561697237171E-3</c:v>
                </c:pt>
                <c:pt idx="1407">
                  <c:v>1.0924901161181954E-3</c:v>
                </c:pt>
                <c:pt idx="1408">
                  <c:v>1.0969292892522285E-3</c:v>
                </c:pt>
                <c:pt idx="1409">
                  <c:v>1.1013736583936676E-3</c:v>
                </c:pt>
                <c:pt idx="1410">
                  <c:v>1.1058231927743929E-3</c:v>
                </c:pt>
                <c:pt idx="1411">
                  <c:v>1.1102778615905257E-3</c:v>
                </c:pt>
                <c:pt idx="1412">
                  <c:v>1.1147376340026409E-3</c:v>
                </c:pt>
                <c:pt idx="1413">
                  <c:v>1.1192024791359823E-3</c:v>
                </c:pt>
                <c:pt idx="1414">
                  <c:v>1.123672366080676E-3</c:v>
                </c:pt>
                <c:pt idx="1415">
                  <c:v>1.1281472638919436E-3</c:v>
                </c:pt>
                <c:pt idx="1416">
                  <c:v>1.1326271415903154E-3</c:v>
                </c:pt>
                <c:pt idx="1417">
                  <c:v>1.1371119681618481E-3</c:v>
                </c:pt>
                <c:pt idx="1418">
                  <c:v>1.1416017125583371E-3</c:v>
                </c:pt>
                <c:pt idx="1419">
                  <c:v>1.1460963436975312E-3</c:v>
                </c:pt>
                <c:pt idx="1420">
                  <c:v>1.1505958304633493E-3</c:v>
                </c:pt>
                <c:pt idx="1421">
                  <c:v>1.1551001417060946E-3</c:v>
                </c:pt>
                <c:pt idx="1422">
                  <c:v>1.1596092462426719E-3</c:v>
                </c:pt>
                <c:pt idx="1423">
                  <c:v>1.1641231128568003E-3</c:v>
                </c:pt>
                <c:pt idx="1424">
                  <c:v>1.1686417102992328E-3</c:v>
                </c:pt>
                <c:pt idx="1425">
                  <c:v>1.1731650072879709E-3</c:v>
                </c:pt>
                <c:pt idx="1426">
                  <c:v>1.1776929725084812E-3</c:v>
                </c:pt>
                <c:pt idx="1427">
                  <c:v>1.1822255746139119E-3</c:v>
                </c:pt>
                <c:pt idx="1428">
                  <c:v>1.1867627822253115E-3</c:v>
                </c:pt>
                <c:pt idx="1429">
                  <c:v>1.1913045639318437E-3</c:v>
                </c:pt>
                <c:pt idx="1430">
                  <c:v>1.1958508882910065E-3</c:v>
                </c:pt>
                <c:pt idx="1431">
                  <c:v>1.2004017238288495E-3</c:v>
                </c:pt>
                <c:pt idx="1432">
                  <c:v>1.204957039040191E-3</c:v>
                </c:pt>
                <c:pt idx="1433">
                  <c:v>1.2095168023888382E-3</c:v>
                </c:pt>
                <c:pt idx="1434">
                  <c:v>1.2140809823078024E-3</c:v>
                </c:pt>
                <c:pt idx="1435">
                  <c:v>1.2186495471995199E-3</c:v>
                </c:pt>
                <c:pt idx="1436">
                  <c:v>1.2232224654360707E-3</c:v>
                </c:pt>
                <c:pt idx="1437">
                  <c:v>1.2277997053593954E-3</c:v>
                </c:pt>
                <c:pt idx="1438">
                  <c:v>1.2323812352815174E-3</c:v>
                </c:pt>
                <c:pt idx="1439">
                  <c:v>1.2369670234847598E-3</c:v>
                </c:pt>
                <c:pt idx="1440">
                  <c:v>1.2415570382219663E-3</c:v>
                </c:pt>
                <c:pt idx="1441">
                  <c:v>1.2461512477167196E-3</c:v>
                </c:pt>
                <c:pt idx="1442">
                  <c:v>1.2507496201635631E-3</c:v>
                </c:pt>
                <c:pt idx="1443">
                  <c:v>1.2553521237282208E-3</c:v>
                </c:pt>
                <c:pt idx="1444">
                  <c:v>1.2599587265478165E-3</c:v>
                </c:pt>
                <c:pt idx="1445">
                  <c:v>1.2645693967310945E-3</c:v>
                </c:pt>
                <c:pt idx="1446">
                  <c:v>1.269184102358642E-3</c:v>
                </c:pt>
                <c:pt idx="1447">
                  <c:v>1.2738028114831093E-3</c:v>
                </c:pt>
                <c:pt idx="1448">
                  <c:v>1.2784254921294291E-3</c:v>
                </c:pt>
                <c:pt idx="1449">
                  <c:v>1.2830521122950411E-3</c:v>
                </c:pt>
                <c:pt idx="1450">
                  <c:v>1.2876826399501112E-3</c:v>
                </c:pt>
                <c:pt idx="1451">
                  <c:v>1.2923170430377544E-3</c:v>
                </c:pt>
                <c:pt idx="1452">
                  <c:v>1.2969552894742551E-3</c:v>
                </c:pt>
                <c:pt idx="1453">
                  <c:v>1.3015973471492918E-3</c:v>
                </c:pt>
                <c:pt idx="1454">
                  <c:v>1.3062431839261581E-3</c:v>
                </c:pt>
                <c:pt idx="1455">
                  <c:v>1.3108927676419835E-3</c:v>
                </c:pt>
                <c:pt idx="1456">
                  <c:v>1.3155460661079593E-3</c:v>
                </c:pt>
                <c:pt idx="1457">
                  <c:v>1.3202030471095585E-3</c:v>
                </c:pt>
                <c:pt idx="1458">
                  <c:v>1.3248636784067617E-3</c:v>
                </c:pt>
                <c:pt idx="1459">
                  <c:v>1.3295279277342766E-3</c:v>
                </c:pt>
                <c:pt idx="1460">
                  <c:v>1.3341957628017649E-3</c:v>
                </c:pt>
                <c:pt idx="1461">
                  <c:v>1.3388671512940648E-3</c:v>
                </c:pt>
                <c:pt idx="1462">
                  <c:v>1.3435420608714137E-3</c:v>
                </c:pt>
                <c:pt idx="1463">
                  <c:v>1.3482204591696717E-3</c:v>
                </c:pt>
                <c:pt idx="1464">
                  <c:v>1.3529023138005485E-3</c:v>
                </c:pt>
                <c:pt idx="1465">
                  <c:v>1.3575875923518247E-3</c:v>
                </c:pt>
                <c:pt idx="1466">
                  <c:v>1.3622762623875775E-3</c:v>
                </c:pt>
                <c:pt idx="1467">
                  <c:v>1.3669682914484052E-3</c:v>
                </c:pt>
                <c:pt idx="1468">
                  <c:v>1.3716636470516518E-3</c:v>
                </c:pt>
                <c:pt idx="1469">
                  <c:v>1.3763622966916319E-3</c:v>
                </c:pt>
                <c:pt idx="1470">
                  <c:v>1.3810642078398551E-3</c:v>
                </c:pt>
                <c:pt idx="1471">
                  <c:v>1.3857693479452518E-3</c:v>
                </c:pt>
                <c:pt idx="1472">
                  <c:v>1.3904776844344E-3</c:v>
                </c:pt>
                <c:pt idx="1473">
                  <c:v>1.3951891847117466E-3</c:v>
                </c:pt>
                <c:pt idx="1474">
                  <c:v>1.3999038161598386E-3</c:v>
                </c:pt>
                <c:pt idx="1475">
                  <c:v>1.404621546139544E-3</c:v>
                </c:pt>
                <c:pt idx="1476">
                  <c:v>1.4093423419902814E-3</c:v>
                </c:pt>
                <c:pt idx="1477">
                  <c:v>1.4140661710302428E-3</c:v>
                </c:pt>
                <c:pt idx="1478">
                  <c:v>1.4187930005566235E-3</c:v>
                </c:pt>
                <c:pt idx="1479">
                  <c:v>1.4235227978458451E-3</c:v>
                </c:pt>
                <c:pt idx="1480">
                  <c:v>1.4282555301537844E-3</c:v>
                </c:pt>
                <c:pt idx="1481">
                  <c:v>1.4329911647159995E-3</c:v>
                </c:pt>
                <c:pt idx="1482">
                  <c:v>1.4377296687479546E-3</c:v>
                </c:pt>
                <c:pt idx="1483">
                  <c:v>1.4424710094452509E-3</c:v>
                </c:pt>
                <c:pt idx="1484">
                  <c:v>1.4472151539838497E-3</c:v>
                </c:pt>
                <c:pt idx="1485">
                  <c:v>1.4519620695203031E-3</c:v>
                </c:pt>
                <c:pt idx="1486">
                  <c:v>1.456711723191979E-3</c:v>
                </c:pt>
                <c:pt idx="1487">
                  <c:v>1.4614640821172887E-3</c:v>
                </c:pt>
                <c:pt idx="1488">
                  <c:v>1.4662191133959156E-3</c:v>
                </c:pt>
                <c:pt idx="1489">
                  <c:v>1.4709767841090441E-3</c:v>
                </c:pt>
                <c:pt idx="1490">
                  <c:v>1.4757370613195831E-3</c:v>
                </c:pt>
                <c:pt idx="1491">
                  <c:v>1.4804999120723982E-3</c:v>
                </c:pt>
                <c:pt idx="1492">
                  <c:v>1.4852653033945405E-3</c:v>
                </c:pt>
                <c:pt idx="1493">
                  <c:v>1.490033202295469E-3</c:v>
                </c:pt>
                <c:pt idx="1494">
                  <c:v>1.4948035757672861E-3</c:v>
                </c:pt>
                <c:pt idx="1495">
                  <c:v>1.4995763907849613E-3</c:v>
                </c:pt>
                <c:pt idx="1496">
                  <c:v>1.5043516143065617E-3</c:v>
                </c:pt>
                <c:pt idx="1497">
                  <c:v>1.5091292132734808E-3</c:v>
                </c:pt>
                <c:pt idx="1498">
                  <c:v>1.5139091546106662E-3</c:v>
                </c:pt>
                <c:pt idx="1499">
                  <c:v>1.5186914052268507E-3</c:v>
                </c:pt>
                <c:pt idx="1500">
                  <c:v>1.5234759320147792E-3</c:v>
                </c:pt>
                <c:pt idx="1501">
                  <c:v>1.5282627018514381E-3</c:v>
                </c:pt>
                <c:pt idx="1502">
                  <c:v>1.5330516815982868E-3</c:v>
                </c:pt>
                <c:pt idx="1503">
                  <c:v>1.537842838101486E-3</c:v>
                </c:pt>
                <c:pt idx="1504">
                  <c:v>1.5426361381921238E-3</c:v>
                </c:pt>
                <c:pt idx="1505">
                  <c:v>1.5474315486864515E-3</c:v>
                </c:pt>
                <c:pt idx="1506">
                  <c:v>1.5522290363861094E-3</c:v>
                </c:pt>
                <c:pt idx="1507">
                  <c:v>1.5570285680783565E-3</c:v>
                </c:pt>
                <c:pt idx="1508">
                  <c:v>1.5618301105363023E-3</c:v>
                </c:pt>
                <c:pt idx="1509">
                  <c:v>1.5666336305191345E-3</c:v>
                </c:pt>
                <c:pt idx="1510">
                  <c:v>1.5714390947723527E-3</c:v>
                </c:pt>
                <c:pt idx="1511">
                  <c:v>1.5762464700279952E-3</c:v>
                </c:pt>
                <c:pt idx="1512">
                  <c:v>1.5810557230048696E-3</c:v>
                </c:pt>
                <c:pt idx="1513">
                  <c:v>1.5858668204087854E-3</c:v>
                </c:pt>
                <c:pt idx="1514">
                  <c:v>1.5906797289327846E-3</c:v>
                </c:pt>
                <c:pt idx="1515">
                  <c:v>1.5954944152573665E-3</c:v>
                </c:pt>
                <c:pt idx="1516">
                  <c:v>1.6003108460507277E-3</c:v>
                </c:pt>
                <c:pt idx="1517">
                  <c:v>1.6051289879689856E-3</c:v>
                </c:pt>
                <c:pt idx="1518">
                  <c:v>1.6099488076564104E-3</c:v>
                </c:pt>
                <c:pt idx="1519">
                  <c:v>1.6147702717456604E-3</c:v>
                </c:pt>
                <c:pt idx="1520">
                  <c:v>1.6195933468580064E-3</c:v>
                </c:pt>
                <c:pt idx="1521">
                  <c:v>1.6244179996035685E-3</c:v>
                </c:pt>
                <c:pt idx="1522">
                  <c:v>1.6292441965815442E-3</c:v>
                </c:pt>
                <c:pt idx="1523">
                  <c:v>1.6340719043804401E-3</c:v>
                </c:pt>
                <c:pt idx="1524">
                  <c:v>1.6389010895783037E-3</c:v>
                </c:pt>
                <c:pt idx="1525">
                  <c:v>1.6437317187429552E-3</c:v>
                </c:pt>
                <c:pt idx="1526">
                  <c:v>1.6485637584322164E-3</c:v>
                </c:pt>
                <c:pt idx="1527">
                  <c:v>1.6533971751941461E-3</c:v>
                </c:pt>
                <c:pt idx="1528">
                  <c:v>1.65823193556727E-3</c:v>
                </c:pt>
                <c:pt idx="1529">
                  <c:v>1.6630680060808092E-3</c:v>
                </c:pt>
                <c:pt idx="1530">
                  <c:v>1.6679053532549181E-3</c:v>
                </c:pt>
                <c:pt idx="1531">
                  <c:v>1.6727439436009103E-3</c:v>
                </c:pt>
                <c:pt idx="1532">
                  <c:v>1.6775837436214945E-3</c:v>
                </c:pt>
                <c:pt idx="1533">
                  <c:v>1.6824247198110047E-3</c:v>
                </c:pt>
                <c:pt idx="1534">
                  <c:v>1.6872668386556317E-3</c:v>
                </c:pt>
                <c:pt idx="1535">
                  <c:v>1.692110066633656E-3</c:v>
                </c:pt>
                <c:pt idx="1536">
                  <c:v>1.6969543702156805E-3</c:v>
                </c:pt>
                <c:pt idx="1537">
                  <c:v>1.7017997158648599E-3</c:v>
                </c:pt>
                <c:pt idx="1538">
                  <c:v>1.7066460700371365E-3</c:v>
                </c:pt>
                <c:pt idx="1539">
                  <c:v>1.7114933991814706E-3</c:v>
                </c:pt>
                <c:pt idx="1540">
                  <c:v>1.7163416697400715E-3</c:v>
                </c:pt>
                <c:pt idx="1541">
                  <c:v>1.7211908481486319E-3</c:v>
                </c:pt>
                <c:pt idx="1542">
                  <c:v>1.7260409008365599E-3</c:v>
                </c:pt>
                <c:pt idx="1543">
                  <c:v>1.7308917942272101E-3</c:v>
                </c:pt>
                <c:pt idx="1544">
                  <c:v>1.735743494738118E-3</c:v>
                </c:pt>
                <c:pt idx="1545">
                  <c:v>1.7405959687812303E-3</c:v>
                </c:pt>
                <c:pt idx="1546">
                  <c:v>1.7454491827631393E-3</c:v>
                </c:pt>
                <c:pt idx="1547">
                  <c:v>1.7503031030853154E-3</c:v>
                </c:pt>
                <c:pt idx="1548">
                  <c:v>1.7551576961443369E-3</c:v>
                </c:pt>
                <c:pt idx="1549">
                  <c:v>1.7600129283321267E-3</c:v>
                </c:pt>
                <c:pt idx="1550">
                  <c:v>1.7648687660361841E-3</c:v>
                </c:pt>
                <c:pt idx="1551">
                  <c:v>1.7697251756398121E-3</c:v>
                </c:pt>
                <c:pt idx="1552">
                  <c:v>1.774582123522359E-3</c:v>
                </c:pt>
                <c:pt idx="1553">
                  <c:v>1.779439576059445E-3</c:v>
                </c:pt>
                <c:pt idx="1554">
                  <c:v>1.7842974996231955E-3</c:v>
                </c:pt>
                <c:pt idx="1555">
                  <c:v>1.7891558605824765E-3</c:v>
                </c:pt>
                <c:pt idx="1556">
                  <c:v>1.7940146253031251E-3</c:v>
                </c:pt>
                <c:pt idx="1557">
                  <c:v>1.7988737601481834E-3</c:v>
                </c:pt>
                <c:pt idx="1558">
                  <c:v>1.8037332314781321E-3</c:v>
                </c:pt>
                <c:pt idx="1559">
                  <c:v>1.8085930056511202E-3</c:v>
                </c:pt>
                <c:pt idx="1560">
                  <c:v>1.813453049023202E-3</c:v>
                </c:pt>
                <c:pt idx="1561">
                  <c:v>1.8183133279485689E-3</c:v>
                </c:pt>
                <c:pt idx="1562">
                  <c:v>1.8231738087797784E-3</c:v>
                </c:pt>
                <c:pt idx="1563">
                  <c:v>1.828034457867993E-3</c:v>
                </c:pt>
                <c:pt idx="1564">
                  <c:v>1.8328952415632099E-3</c:v>
                </c:pt>
                <c:pt idx="1565">
                  <c:v>1.8377561262144934E-3</c:v>
                </c:pt>
                <c:pt idx="1566">
                  <c:v>1.8426170781702103E-3</c:v>
                </c:pt>
                <c:pt idx="1567">
                  <c:v>1.8474780637782592E-3</c:v>
                </c:pt>
                <c:pt idx="1568">
                  <c:v>1.8523390493863086E-3</c:v>
                </c:pt>
                <c:pt idx="1569">
                  <c:v>1.8572000013420253E-3</c:v>
                </c:pt>
                <c:pt idx="1570">
                  <c:v>1.8620608859933085E-3</c:v>
                </c:pt>
                <c:pt idx="1571">
                  <c:v>1.8669216696885255E-3</c:v>
                </c:pt>
                <c:pt idx="1572">
                  <c:v>1.8717823187767405E-3</c:v>
                </c:pt>
                <c:pt idx="1573">
                  <c:v>1.8766427996079499E-3</c:v>
                </c:pt>
                <c:pt idx="1574">
                  <c:v>1.881503078533316E-3</c:v>
                </c:pt>
                <c:pt idx="1575">
                  <c:v>1.8863631219053986E-3</c:v>
                </c:pt>
                <c:pt idx="1576">
                  <c:v>1.8912228960783868E-3</c:v>
                </c:pt>
                <c:pt idx="1577">
                  <c:v>1.896082367408335E-3</c:v>
                </c:pt>
                <c:pt idx="1578">
                  <c:v>1.9009415022533936E-3</c:v>
                </c:pt>
                <c:pt idx="1579">
                  <c:v>1.9058002669740421E-3</c:v>
                </c:pt>
                <c:pt idx="1580">
                  <c:v>1.9106586279333234E-3</c:v>
                </c:pt>
                <c:pt idx="1581">
                  <c:v>1.9155165514970741E-3</c:v>
                </c:pt>
                <c:pt idx="1582">
                  <c:v>1.9203740040341594E-3</c:v>
                </c:pt>
                <c:pt idx="1583">
                  <c:v>1.9252309519167067E-3</c:v>
                </c:pt>
                <c:pt idx="1584">
                  <c:v>1.9300873615203352E-3</c:v>
                </c:pt>
                <c:pt idx="1585">
                  <c:v>1.9349431992243913E-3</c:v>
                </c:pt>
                <c:pt idx="1586">
                  <c:v>1.9397984314121826E-3</c:v>
                </c:pt>
                <c:pt idx="1587">
                  <c:v>1.9446530244712041E-3</c:v>
                </c:pt>
                <c:pt idx="1588">
                  <c:v>1.9495069447933793E-3</c:v>
                </c:pt>
                <c:pt idx="1589">
                  <c:v>1.954360158775289E-3</c:v>
                </c:pt>
                <c:pt idx="1590">
                  <c:v>1.9592126328184011E-3</c:v>
                </c:pt>
                <c:pt idx="1591">
                  <c:v>1.9640643333293092E-3</c:v>
                </c:pt>
                <c:pt idx="1592">
                  <c:v>1.9689152267199595E-3</c:v>
                </c:pt>
                <c:pt idx="1593">
                  <c:v>1.9737652794078872E-3</c:v>
                </c:pt>
                <c:pt idx="1594">
                  <c:v>1.978614457816448E-3</c:v>
                </c:pt>
                <c:pt idx="1595">
                  <c:v>1.9834627283750487E-3</c:v>
                </c:pt>
                <c:pt idx="1596">
                  <c:v>1.9883100575193821E-3</c:v>
                </c:pt>
                <c:pt idx="1597">
                  <c:v>1.9931564116916598E-3</c:v>
                </c:pt>
                <c:pt idx="1598">
                  <c:v>1.9980017573408395E-3</c:v>
                </c:pt>
                <c:pt idx="1599">
                  <c:v>2.0028460609228635E-3</c:v>
                </c:pt>
                <c:pt idx="1600">
                  <c:v>2.007689288900888E-3</c:v>
                </c:pt>
                <c:pt idx="1601">
                  <c:v>2.012531407745515E-3</c:v>
                </c:pt>
                <c:pt idx="1602">
                  <c:v>2.017372383935026E-3</c:v>
                </c:pt>
                <c:pt idx="1603">
                  <c:v>2.0222121839556114E-3</c:v>
                </c:pt>
                <c:pt idx="1604">
                  <c:v>2.0270507743016045E-3</c:v>
                </c:pt>
                <c:pt idx="1605">
                  <c:v>2.031888121475714E-3</c:v>
                </c:pt>
                <c:pt idx="1606">
                  <c:v>2.0367241919892545E-3</c:v>
                </c:pt>
                <c:pt idx="1607">
                  <c:v>2.0415589523623788E-3</c:v>
                </c:pt>
                <c:pt idx="1608">
                  <c:v>2.0463923691243099E-3</c:v>
                </c:pt>
                <c:pt idx="1609">
                  <c:v>2.0512244088135723E-3</c:v>
                </c:pt>
                <c:pt idx="1610">
                  <c:v>2.0560550379782245E-3</c:v>
                </c:pt>
                <c:pt idx="1611">
                  <c:v>2.0608842231760885E-3</c:v>
                </c:pt>
                <c:pt idx="1612">
                  <c:v>2.0657119309749859E-3</c:v>
                </c:pt>
                <c:pt idx="1613">
                  <c:v>2.0705381279529623E-3</c:v>
                </c:pt>
                <c:pt idx="1614">
                  <c:v>2.0753627806985257E-3</c:v>
                </c:pt>
                <c:pt idx="1615">
                  <c:v>2.0801858558108723E-3</c:v>
                </c:pt>
                <c:pt idx="1616">
                  <c:v>2.0850073199001232E-3</c:v>
                </c:pt>
                <c:pt idx="1617">
                  <c:v>2.0898271395875488E-3</c:v>
                </c:pt>
                <c:pt idx="1618">
                  <c:v>2.0946452815058078E-3</c:v>
                </c:pt>
                <c:pt idx="1619">
                  <c:v>2.0994617122991697E-3</c:v>
                </c:pt>
                <c:pt idx="1620">
                  <c:v>2.1042763986237533E-3</c:v>
                </c:pt>
                <c:pt idx="1621">
                  <c:v>2.1090893071477527E-3</c:v>
                </c:pt>
                <c:pt idx="1622">
                  <c:v>2.1139004045516705E-3</c:v>
                </c:pt>
                <c:pt idx="1623">
                  <c:v>2.1187096575285458E-3</c:v>
                </c:pt>
                <c:pt idx="1624">
                  <c:v>2.1235170327841891E-3</c:v>
                </c:pt>
                <c:pt idx="1625">
                  <c:v>2.128322497037408E-3</c:v>
                </c:pt>
                <c:pt idx="1626">
                  <c:v>2.1331260170202411E-3</c:v>
                </c:pt>
                <c:pt idx="1627">
                  <c:v>2.1379275594781873E-3</c:v>
                </c:pt>
                <c:pt idx="1628">
                  <c:v>2.1427270911704354E-3</c:v>
                </c:pt>
                <c:pt idx="1629">
                  <c:v>2.1475245788700943E-3</c:v>
                </c:pt>
                <c:pt idx="1630">
                  <c:v>2.152319989364423E-3</c:v>
                </c:pt>
                <c:pt idx="1631">
                  <c:v>2.1571132894550623E-3</c:v>
                </c:pt>
                <c:pt idx="1632">
                  <c:v>2.1619044459582622E-3</c:v>
                </c:pt>
                <c:pt idx="1633">
                  <c:v>2.1666934257051121E-3</c:v>
                </c:pt>
                <c:pt idx="1634">
                  <c:v>2.1714801955417724E-3</c:v>
                </c:pt>
                <c:pt idx="1635">
                  <c:v>2.1762647223297011E-3</c:v>
                </c:pt>
                <c:pt idx="1636">
                  <c:v>2.1810469729458865E-3</c:v>
                </c:pt>
                <c:pt idx="1637">
                  <c:v>2.1858269142830734E-3</c:v>
                </c:pt>
                <c:pt idx="1638">
                  <c:v>2.1906045132499934E-3</c:v>
                </c:pt>
                <c:pt idx="1639">
                  <c:v>2.1953797367715946E-3</c:v>
                </c:pt>
                <c:pt idx="1640">
                  <c:v>2.2001525517892709E-3</c:v>
                </c:pt>
                <c:pt idx="1641">
                  <c:v>2.2049229252610885E-3</c:v>
                </c:pt>
                <c:pt idx="1642">
                  <c:v>2.209690824162018E-3</c:v>
                </c:pt>
                <c:pt idx="1643">
                  <c:v>2.214456215484161E-3</c:v>
                </c:pt>
                <c:pt idx="1644">
                  <c:v>2.2192190662369774E-3</c:v>
                </c:pt>
                <c:pt idx="1645">
                  <c:v>2.2239793434475179E-3</c:v>
                </c:pt>
                <c:pt idx="1646">
                  <c:v>2.2287370141606468E-3</c:v>
                </c:pt>
                <c:pt idx="1647">
                  <c:v>2.2334920454392753E-3</c:v>
                </c:pt>
                <c:pt idx="1648">
                  <c:v>2.2382444043645856E-3</c:v>
                </c:pt>
                <c:pt idx="1649">
                  <c:v>2.2429940580362628E-3</c:v>
                </c:pt>
                <c:pt idx="1650">
                  <c:v>2.247740973572717E-3</c:v>
                </c:pt>
                <c:pt idx="1651">
                  <c:v>2.2524851181113174E-3</c:v>
                </c:pt>
                <c:pt idx="1652">
                  <c:v>2.2572264588086141E-3</c:v>
                </c:pt>
                <c:pt idx="1653">
                  <c:v>2.2619649628405703E-3</c:v>
                </c:pt>
                <c:pt idx="1654">
                  <c:v>2.2667005974027856E-3</c:v>
                </c:pt>
                <c:pt idx="1655">
                  <c:v>2.2714333297107268E-3</c:v>
                </c:pt>
                <c:pt idx="1656">
                  <c:v>2.2761631269999486E-3</c:v>
                </c:pt>
                <c:pt idx="1657">
                  <c:v>2.2808899565263303E-3</c:v>
                </c:pt>
                <c:pt idx="1658">
                  <c:v>2.2856137855662931E-3</c:v>
                </c:pt>
                <c:pt idx="1659">
                  <c:v>2.290334581417031E-3</c:v>
                </c:pt>
                <c:pt idx="1660">
                  <c:v>2.2950523113967379E-3</c:v>
                </c:pt>
                <c:pt idx="1661">
                  <c:v>2.2997669428448304E-3</c:v>
                </c:pt>
                <c:pt idx="1662">
                  <c:v>2.3044784431221787E-3</c:v>
                </c:pt>
                <c:pt idx="1663">
                  <c:v>2.3091867796113273E-3</c:v>
                </c:pt>
                <c:pt idx="1664">
                  <c:v>2.3138919197167257E-3</c:v>
                </c:pt>
                <c:pt idx="1665">
                  <c:v>2.3185938308649492E-3</c:v>
                </c:pt>
                <c:pt idx="1666">
                  <c:v>2.3232924805049304E-3</c:v>
                </c:pt>
                <c:pt idx="1667">
                  <c:v>2.327987836108178E-3</c:v>
                </c:pt>
                <c:pt idx="1668">
                  <c:v>2.3326798651690066E-3</c:v>
                </c:pt>
                <c:pt idx="1669">
                  <c:v>2.3373685352047605E-3</c:v>
                </c:pt>
                <c:pt idx="1670">
                  <c:v>2.3420538137560376E-3</c:v>
                </c:pt>
                <c:pt idx="1671">
                  <c:v>2.3467356683869152E-3</c:v>
                </c:pt>
                <c:pt idx="1672">
                  <c:v>2.3514140666851743E-3</c:v>
                </c:pt>
                <c:pt idx="1673">
                  <c:v>2.3560889762625241E-3</c:v>
                </c:pt>
                <c:pt idx="1674">
                  <c:v>2.3607603647548248E-3</c:v>
                </c:pt>
                <c:pt idx="1675">
                  <c:v>2.3654281998223147E-3</c:v>
                </c:pt>
                <c:pt idx="1676">
                  <c:v>2.3700924491498309E-3</c:v>
                </c:pt>
                <c:pt idx="1677">
                  <c:v>2.3747530804470347E-3</c:v>
                </c:pt>
                <c:pt idx="1678">
                  <c:v>2.379410061448635E-3</c:v>
                </c:pt>
                <c:pt idx="1679">
                  <c:v>2.3840633599146112E-3</c:v>
                </c:pt>
                <c:pt idx="1680">
                  <c:v>2.3887129436304384E-3</c:v>
                </c:pt>
                <c:pt idx="1681">
                  <c:v>2.3933587804073051E-3</c:v>
                </c:pt>
                <c:pt idx="1682">
                  <c:v>2.3980008380823431E-3</c:v>
                </c:pt>
                <c:pt idx="1683">
                  <c:v>2.4026390845188453E-3</c:v>
                </c:pt>
                <c:pt idx="1684">
                  <c:v>2.4072734876064892E-3</c:v>
                </c:pt>
                <c:pt idx="1685">
                  <c:v>2.4119040152615597E-3</c:v>
                </c:pt>
                <c:pt idx="1686">
                  <c:v>2.4165306354271728E-3</c:v>
                </c:pt>
                <c:pt idx="1687">
                  <c:v>2.4211533160734939E-3</c:v>
                </c:pt>
                <c:pt idx="1688">
                  <c:v>2.4257720251979619E-3</c:v>
                </c:pt>
                <c:pt idx="1689">
                  <c:v>2.4303867308255104E-3</c:v>
                </c:pt>
                <c:pt idx="1690">
                  <c:v>2.4349974010087895E-3</c:v>
                </c:pt>
                <c:pt idx="1691">
                  <c:v>2.4396040038283861E-3</c:v>
                </c:pt>
                <c:pt idx="1692">
                  <c:v>2.4442065073930451E-3</c:v>
                </c:pt>
                <c:pt idx="1693">
                  <c:v>2.4488048798398899E-3</c:v>
                </c:pt>
                <c:pt idx="1694">
                  <c:v>2.4533990893346441E-3</c:v>
                </c:pt>
                <c:pt idx="1695">
                  <c:v>2.4579891040718508E-3</c:v>
                </c:pt>
                <c:pt idx="1696">
                  <c:v>2.4625748922750949E-3</c:v>
                </c:pt>
                <c:pt idx="1697">
                  <c:v>2.4671564221972176E-3</c:v>
                </c:pt>
                <c:pt idx="1698">
                  <c:v>2.471733662120544E-3</c:v>
                </c:pt>
                <c:pt idx="1699">
                  <c:v>2.476306580357095E-3</c:v>
                </c:pt>
                <c:pt idx="1700">
                  <c:v>2.4808751452488134E-3</c:v>
                </c:pt>
                <c:pt idx="1701">
                  <c:v>2.4854393251677789E-3</c:v>
                </c:pt>
                <c:pt idx="1702">
                  <c:v>2.4899990885164261E-3</c:v>
                </c:pt>
                <c:pt idx="1703">
                  <c:v>2.4945544037277695E-3</c:v>
                </c:pt>
                <c:pt idx="1704">
                  <c:v>2.4991052392656127E-3</c:v>
                </c:pt>
                <c:pt idx="1705">
                  <c:v>2.503651563624777E-3</c:v>
                </c:pt>
                <c:pt idx="1706">
                  <c:v>2.5081933453313101E-3</c:v>
                </c:pt>
                <c:pt idx="1707">
                  <c:v>2.5127305529427106E-3</c:v>
                </c:pt>
                <c:pt idx="1708">
                  <c:v>2.5172631550481428E-3</c:v>
                </c:pt>
                <c:pt idx="1709">
                  <c:v>2.5217911202686538E-3</c:v>
                </c:pt>
                <c:pt idx="1710">
                  <c:v>2.5263144172573927E-3</c:v>
                </c:pt>
                <c:pt idx="1711">
                  <c:v>2.5308330146998266E-3</c:v>
                </c:pt>
                <c:pt idx="1712">
                  <c:v>2.5353468813139558E-3</c:v>
                </c:pt>
                <c:pt idx="1713">
                  <c:v>2.5398559858505342E-3</c:v>
                </c:pt>
                <c:pt idx="1714">
                  <c:v>2.5443602970932808E-3</c:v>
                </c:pt>
                <c:pt idx="1715">
                  <c:v>2.5488597838590993E-3</c:v>
                </c:pt>
                <c:pt idx="1716">
                  <c:v>2.5533544149982947E-3</c:v>
                </c:pt>
                <c:pt idx="1717">
                  <c:v>2.5578441593947844E-3</c:v>
                </c:pt>
                <c:pt idx="1718">
                  <c:v>2.5623289859663181E-3</c:v>
                </c:pt>
                <c:pt idx="1719">
                  <c:v>2.5668088636646913E-3</c:v>
                </c:pt>
                <c:pt idx="1720">
                  <c:v>2.5712837614759597E-3</c:v>
                </c:pt>
                <c:pt idx="1721">
                  <c:v>2.575753648420654E-3</c:v>
                </c:pt>
                <c:pt idx="1722">
                  <c:v>2.5802184935539967E-3</c:v>
                </c:pt>
                <c:pt idx="1723">
                  <c:v>2.5846782659661128E-3</c:v>
                </c:pt>
                <c:pt idx="1724">
                  <c:v>2.5891329347822469E-3</c:v>
                </c:pt>
                <c:pt idx="1725">
                  <c:v>2.5935824691629733E-3</c:v>
                </c:pt>
                <c:pt idx="1726">
                  <c:v>2.5980268383044131E-3</c:v>
                </c:pt>
                <c:pt idx="1727">
                  <c:v>2.6024660114384473E-3</c:v>
                </c:pt>
                <c:pt idx="1728">
                  <c:v>2.6068999578329265E-3</c:v>
                </c:pt>
                <c:pt idx="1729">
                  <c:v>2.6113286467918865E-3</c:v>
                </c:pt>
                <c:pt idx="1730">
                  <c:v>2.6157520476557594E-3</c:v>
                </c:pt>
                <c:pt idx="1731">
                  <c:v>2.6201701298015885E-3</c:v>
                </c:pt>
                <c:pt idx="1732">
                  <c:v>2.6245828626432358E-3</c:v>
                </c:pt>
                <c:pt idx="1733">
                  <c:v>2.6289902156315984E-3</c:v>
                </c:pt>
                <c:pt idx="1734">
                  <c:v>2.633392158254816E-3</c:v>
                </c:pt>
                <c:pt idx="1735">
                  <c:v>2.6377886600384851E-3</c:v>
                </c:pt>
                <c:pt idx="1736">
                  <c:v>2.6421796905458676E-3</c:v>
                </c:pt>
                <c:pt idx="1737">
                  <c:v>2.6465652193781051E-3</c:v>
                </c:pt>
                <c:pt idx="1738">
                  <c:v>2.6509452161744243E-3</c:v>
                </c:pt>
                <c:pt idx="1739">
                  <c:v>2.6553196506123519E-3</c:v>
                </c:pt>
                <c:pt idx="1740">
                  <c:v>2.6596884924079203E-3</c:v>
                </c:pt>
                <c:pt idx="1741">
                  <c:v>2.6640517113158827E-3</c:v>
                </c:pt>
                <c:pt idx="1742">
                  <c:v>2.6684092771299167E-3</c:v>
                </c:pt>
                <c:pt idx="1743">
                  <c:v>2.672761159682836E-3</c:v>
                </c:pt>
                <c:pt idx="1744">
                  <c:v>2.6771073288467994E-3</c:v>
                </c:pt>
                <c:pt idx="1745">
                  <c:v>2.6814477545335203E-3</c:v>
                </c:pt>
                <c:pt idx="1746">
                  <c:v>2.6857824066944739E-3</c:v>
                </c:pt>
                <c:pt idx="1747">
                  <c:v>2.6901112553211043E-3</c:v>
                </c:pt>
                <c:pt idx="1748">
                  <c:v>2.694434270445033E-3</c:v>
                </c:pt>
                <c:pt idx="1749">
                  <c:v>2.698751422138265E-3</c:v>
                </c:pt>
                <c:pt idx="1750">
                  <c:v>2.7030626805134021E-3</c:v>
                </c:pt>
                <c:pt idx="1751">
                  <c:v>2.7073680157238419E-3</c:v>
                </c:pt>
                <c:pt idx="1752">
                  <c:v>2.7116673979639869E-3</c:v>
                </c:pt>
                <c:pt idx="1753">
                  <c:v>2.7159607974694537E-3</c:v>
                </c:pt>
                <c:pt idx="1754">
                  <c:v>2.7202481845172771E-3</c:v>
                </c:pt>
                <c:pt idx="1755">
                  <c:v>2.7245295294261143E-3</c:v>
                </c:pt>
                <c:pt idx="1756">
                  <c:v>2.7288048025564528E-3</c:v>
                </c:pt>
                <c:pt idx="1757">
                  <c:v>2.7330739743108151E-3</c:v>
                </c:pt>
                <c:pt idx="1758">
                  <c:v>2.7373370151339621E-3</c:v>
                </c:pt>
                <c:pt idx="1759">
                  <c:v>2.7415938955130999E-3</c:v>
                </c:pt>
                <c:pt idx="1760">
                  <c:v>2.7458445859780819E-3</c:v>
                </c:pt>
                <c:pt idx="1761">
                  <c:v>2.7500890571016149E-3</c:v>
                </c:pt>
                <c:pt idx="1762">
                  <c:v>2.7543272794994618E-3</c:v>
                </c:pt>
                <c:pt idx="1763">
                  <c:v>2.758559223830644E-3</c:v>
                </c:pt>
                <c:pt idx="1764">
                  <c:v>2.762784860797647E-3</c:v>
                </c:pt>
                <c:pt idx="1765">
                  <c:v>2.7670041611466203E-3</c:v>
                </c:pt>
                <c:pt idx="1766">
                  <c:v>2.7712170956675835E-3</c:v>
                </c:pt>
                <c:pt idx="1767">
                  <c:v>2.7754236351946247E-3</c:v>
                </c:pt>
                <c:pt idx="1768">
                  <c:v>2.7796237506061052E-3</c:v>
                </c:pt>
                <c:pt idx="1769">
                  <c:v>2.7838174128248581E-3</c:v>
                </c:pt>
                <c:pt idx="1770">
                  <c:v>2.7880045928183952E-3</c:v>
                </c:pt>
                <c:pt idx="1771">
                  <c:v>2.7921852615991017E-3</c:v>
                </c:pt>
                <c:pt idx="1772">
                  <c:v>2.7963593902244404E-3</c:v>
                </c:pt>
                <c:pt idx="1773">
                  <c:v>2.80052694979715E-3</c:v>
                </c:pt>
                <c:pt idx="1774">
                  <c:v>2.8046879114654484E-3</c:v>
                </c:pt>
                <c:pt idx="1775">
                  <c:v>2.8088422464232301E-3</c:v>
                </c:pt>
                <c:pt idx="1776">
                  <c:v>2.8129899259102639E-3</c:v>
                </c:pt>
                <c:pt idx="1777">
                  <c:v>2.8171309212123965E-3</c:v>
                </c:pt>
                <c:pt idx="1778">
                  <c:v>2.8212652036617475E-3</c:v>
                </c:pt>
                <c:pt idx="1779">
                  <c:v>2.8253927446369093E-3</c:v>
                </c:pt>
                <c:pt idx="1780">
                  <c:v>2.8295135155631461E-3</c:v>
                </c:pt>
                <c:pt idx="1781">
                  <c:v>2.8336274879125893E-3</c:v>
                </c:pt>
                <c:pt idx="1782">
                  <c:v>2.837734633204437E-3</c:v>
                </c:pt>
                <c:pt idx="1783">
                  <c:v>2.8418349230051516E-3</c:v>
                </c:pt>
                <c:pt idx="1784">
                  <c:v>2.8459283289286553E-3</c:v>
                </c:pt>
                <c:pt idx="1785">
                  <c:v>2.8500148226365254E-3</c:v>
                </c:pt>
                <c:pt idx="1786">
                  <c:v>2.8540943758381941E-3</c:v>
                </c:pt>
                <c:pt idx="1787">
                  <c:v>2.8581669602911414E-3</c:v>
                </c:pt>
                <c:pt idx="1788">
                  <c:v>2.862232547801092E-3</c:v>
                </c:pt>
                <c:pt idx="1789">
                  <c:v>2.8662911102222089E-3</c:v>
                </c:pt>
                <c:pt idx="1790">
                  <c:v>2.8703426194572916E-3</c:v>
                </c:pt>
                <c:pt idx="1791">
                  <c:v>2.8743870474579655E-3</c:v>
                </c:pt>
                <c:pt idx="1792">
                  <c:v>2.8784243662248821E-3</c:v>
                </c:pt>
                <c:pt idx="1793">
                  <c:v>2.8824545478079071E-3</c:v>
                </c:pt>
                <c:pt idx="1794">
                  <c:v>2.8864775643063184E-3</c:v>
                </c:pt>
                <c:pt idx="1795">
                  <c:v>2.8904933878689965E-3</c:v>
                </c:pt>
                <c:pt idx="1796">
                  <c:v>2.8945019906946182E-3</c:v>
                </c:pt>
                <c:pt idx="1797">
                  <c:v>2.8985033450318492E-3</c:v>
                </c:pt>
                <c:pt idx="1798">
                  <c:v>2.9024974231795357E-3</c:v>
                </c:pt>
                <c:pt idx="1799">
                  <c:v>2.906484197486897E-3</c:v>
                </c:pt>
                <c:pt idx="1800">
                  <c:v>2.910463640353717E-3</c:v>
                </c:pt>
                <c:pt idx="1801">
                  <c:v>2.9144357242305336E-3</c:v>
                </c:pt>
                <c:pt idx="1802">
                  <c:v>2.9184004216188308E-3</c:v>
                </c:pt>
                <c:pt idx="1803">
                  <c:v>2.9223577050712297E-3</c:v>
                </c:pt>
                <c:pt idx="1804">
                  <c:v>2.9263075471916769E-3</c:v>
                </c:pt>
                <c:pt idx="1805">
                  <c:v>2.9302499206356361E-3</c:v>
                </c:pt>
                <c:pt idx="1806">
                  <c:v>2.9341847981102739E-3</c:v>
                </c:pt>
                <c:pt idx="1807">
                  <c:v>2.9381121523746529E-3</c:v>
                </c:pt>
                <c:pt idx="1808">
                  <c:v>2.9420319562399187E-3</c:v>
                </c:pt>
                <c:pt idx="1809">
                  <c:v>2.9459441825694867E-3</c:v>
                </c:pt>
                <c:pt idx="1810">
                  <c:v>2.9498488042792319E-3</c:v>
                </c:pt>
                <c:pt idx="1811">
                  <c:v>2.9537457943376749E-3</c:v>
                </c:pt>
                <c:pt idx="1812">
                  <c:v>2.9576351257661706E-3</c:v>
                </c:pt>
                <c:pt idx="1813">
                  <c:v>2.9615167716390946E-3</c:v>
                </c:pt>
                <c:pt idx="1814">
                  <c:v>2.9653907050840277E-3</c:v>
                </c:pt>
                <c:pt idx="1815">
                  <c:v>2.969256899281944E-3</c:v>
                </c:pt>
                <c:pt idx="1816">
                  <c:v>2.9731153274673975E-3</c:v>
                </c:pt>
                <c:pt idx="1817">
                  <c:v>2.9769659629287032E-3</c:v>
                </c:pt>
                <c:pt idx="1818">
                  <c:v>2.980808779008126E-3</c:v>
                </c:pt>
                <c:pt idx="1819">
                  <c:v>2.9846437491020655E-3</c:v>
                </c:pt>
                <c:pt idx="1820">
                  <c:v>2.9884708466612355E-3</c:v>
                </c:pt>
                <c:pt idx="1821">
                  <c:v>2.9922900451908535E-3</c:v>
                </c:pt>
                <c:pt idx="1822">
                  <c:v>2.9961013182508204E-3</c:v>
                </c:pt>
                <c:pt idx="1823">
                  <c:v>2.9999046394559043E-3</c:v>
                </c:pt>
                <c:pt idx="1824">
                  <c:v>3.0036999824759243E-3</c:v>
                </c:pt>
                <c:pt idx="1825">
                  <c:v>3.0074873210359327E-3</c:v>
                </c:pt>
                <c:pt idx="1826">
                  <c:v>3.0112666289163949E-3</c:v>
                </c:pt>
                <c:pt idx="1827">
                  <c:v>3.0150378799533714E-3</c:v>
                </c:pt>
                <c:pt idx="1828">
                  <c:v>3.0188010480387039E-3</c:v>
                </c:pt>
                <c:pt idx="1829">
                  <c:v>3.0225561071201864E-3</c:v>
                </c:pt>
                <c:pt idx="1830">
                  <c:v>3.0263030312017553E-3</c:v>
                </c:pt>
                <c:pt idx="1831">
                  <c:v>3.0300417943436623E-3</c:v>
                </c:pt>
                <c:pt idx="1832">
                  <c:v>3.0337723706626604E-3</c:v>
                </c:pt>
                <c:pt idx="1833">
                  <c:v>3.0374947343321749E-3</c:v>
                </c:pt>
                <c:pt idx="1834">
                  <c:v>3.0412088595824908E-3</c:v>
                </c:pt>
                <c:pt idx="1835">
                  <c:v>3.0449147207009261E-3</c:v>
                </c:pt>
                <c:pt idx="1836">
                  <c:v>3.048612292032008E-3</c:v>
                </c:pt>
                <c:pt idx="1837">
                  <c:v>3.0523015479776584E-3</c:v>
                </c:pt>
                <c:pt idx="1838">
                  <c:v>3.0559824629973627E-3</c:v>
                </c:pt>
                <c:pt idx="1839">
                  <c:v>3.0596550116083511E-3</c:v>
                </c:pt>
                <c:pt idx="1840">
                  <c:v>3.0633191683857733E-3</c:v>
                </c:pt>
                <c:pt idx="1841">
                  <c:v>3.0669749079628768E-3</c:v>
                </c:pt>
                <c:pt idx="1842">
                  <c:v>3.0706222050311798E-3</c:v>
                </c:pt>
                <c:pt idx="1843">
                  <c:v>3.0742610343406471E-3</c:v>
                </c:pt>
                <c:pt idx="1844">
                  <c:v>3.0778913706998659E-3</c:v>
                </c:pt>
                <c:pt idx="1845">
                  <c:v>3.0815131889762194E-3</c:v>
                </c:pt>
                <c:pt idx="1846">
                  <c:v>3.085126464096062E-3</c:v>
                </c:pt>
                <c:pt idx="1847">
                  <c:v>3.08873117104489E-3</c:v>
                </c:pt>
                <c:pt idx="1848">
                  <c:v>3.0923272848675186E-3</c:v>
                </c:pt>
                <c:pt idx="1849">
                  <c:v>3.0959147806682514E-3</c:v>
                </c:pt>
                <c:pt idx="1850">
                  <c:v>3.0994936336110556E-3</c:v>
                </c:pt>
                <c:pt idx="1851">
                  <c:v>3.1030638189197299E-3</c:v>
                </c:pt>
                <c:pt idx="1852">
                  <c:v>3.1066253118780802E-3</c:v>
                </c:pt>
                <c:pt idx="1853">
                  <c:v>3.1101780878300908E-3</c:v>
                </c:pt>
                <c:pt idx="1854">
                  <c:v>3.1137221221800896E-3</c:v>
                </c:pt>
                <c:pt idx="1855">
                  <c:v>3.1172573903929246E-3</c:v>
                </c:pt>
                <c:pt idx="1856">
                  <c:v>3.1207838679941299E-3</c:v>
                </c:pt>
                <c:pt idx="1857">
                  <c:v>3.1243015305700986E-3</c:v>
                </c:pt>
                <c:pt idx="1858">
                  <c:v>3.1278103537682477E-3</c:v>
                </c:pt>
                <c:pt idx="1859">
                  <c:v>3.1313103132971898E-3</c:v>
                </c:pt>
                <c:pt idx="1860">
                  <c:v>3.1348013849268985E-3</c:v>
                </c:pt>
                <c:pt idx="1861">
                  <c:v>3.1382835444888806E-3</c:v>
                </c:pt>
                <c:pt idx="1862">
                  <c:v>3.1417567678763384E-3</c:v>
                </c:pt>
                <c:pt idx="1863">
                  <c:v>3.1452210310443408E-3</c:v>
                </c:pt>
                <c:pt idx="1864">
                  <c:v>3.1486763100099851E-3</c:v>
                </c:pt>
                <c:pt idx="1865">
                  <c:v>3.1521225808525681E-3</c:v>
                </c:pt>
                <c:pt idx="1866">
                  <c:v>3.1555598197137488E-3</c:v>
                </c:pt>
                <c:pt idx="1867">
                  <c:v>3.1589880027977132E-3</c:v>
                </c:pt>
                <c:pt idx="1868">
                  <c:v>3.1624071063713409E-3</c:v>
                </c:pt>
                <c:pt idx="1869">
                  <c:v>3.1658171067643665E-3</c:v>
                </c:pt>
                <c:pt idx="1870">
                  <c:v>3.1692179803695501E-3</c:v>
                </c:pt>
                <c:pt idx="1871">
                  <c:v>3.1726097036428309E-3</c:v>
                </c:pt>
                <c:pt idx="1872">
                  <c:v>3.1759922531034977E-3</c:v>
                </c:pt>
                <c:pt idx="1873">
                  <c:v>3.1793656053343482E-3</c:v>
                </c:pt>
                <c:pt idx="1874">
                  <c:v>3.182729736981854E-3</c:v>
                </c:pt>
                <c:pt idx="1875">
                  <c:v>3.1860846247563183E-3</c:v>
                </c:pt>
                <c:pt idx="1876">
                  <c:v>3.1894302454320385E-3</c:v>
                </c:pt>
                <c:pt idx="1877">
                  <c:v>3.1927665758474701E-3</c:v>
                </c:pt>
                <c:pt idx="1878">
                  <c:v>3.1960935929053833E-3</c:v>
                </c:pt>
                <c:pt idx="1879">
                  <c:v>3.1994112735730237E-3</c:v>
                </c:pt>
                <c:pt idx="1880">
                  <c:v>3.2027195948822734E-3</c:v>
                </c:pt>
                <c:pt idx="1881">
                  <c:v>3.2060185339298072E-3</c:v>
                </c:pt>
                <c:pt idx="1882">
                  <c:v>3.2093080678772534E-3</c:v>
                </c:pt>
                <c:pt idx="1883">
                  <c:v>3.2125881739513522E-3</c:v>
                </c:pt>
                <c:pt idx="1884">
                  <c:v>3.2158588294441113E-3</c:v>
                </c:pt>
                <c:pt idx="1885">
                  <c:v>3.2191200117129646E-3</c:v>
                </c:pt>
                <c:pt idx="1886">
                  <c:v>3.2223716981809297E-3</c:v>
                </c:pt>
                <c:pt idx="1887">
                  <c:v>3.225613866336761E-3</c:v>
                </c:pt>
                <c:pt idx="1888">
                  <c:v>3.2288464937351097E-3</c:v>
                </c:pt>
                <c:pt idx="1889">
                  <c:v>3.2320695579966746E-3</c:v>
                </c:pt>
                <c:pt idx="1890">
                  <c:v>3.2352830368083626E-3</c:v>
                </c:pt>
                <c:pt idx="1891">
                  <c:v>3.2384869079234383E-3</c:v>
                </c:pt>
                <c:pt idx="1892">
                  <c:v>3.2416811491616801E-3</c:v>
                </c:pt>
                <c:pt idx="1893">
                  <c:v>3.2448657384095336E-3</c:v>
                </c:pt>
                <c:pt idx="1894">
                  <c:v>3.2480406536202649E-3</c:v>
                </c:pt>
                <c:pt idx="1895">
                  <c:v>3.2512058728141123E-3</c:v>
                </c:pt>
                <c:pt idx="1896">
                  <c:v>3.25436137407844E-3</c:v>
                </c:pt>
                <c:pt idx="1897">
                  <c:v>3.2575071355678878E-3</c:v>
                </c:pt>
                <c:pt idx="1898">
                  <c:v>3.2606431355045235E-3</c:v>
                </c:pt>
                <c:pt idx="1899">
                  <c:v>3.2637693521779948E-3</c:v>
                </c:pt>
                <c:pt idx="1900">
                  <c:v>3.2668857639456782E-3</c:v>
                </c:pt>
                <c:pt idx="1901">
                  <c:v>3.2699923492328269E-3</c:v>
                </c:pt>
                <c:pt idx="1902">
                  <c:v>3.2730890865327244E-3</c:v>
                </c:pt>
                <c:pt idx="1903">
                  <c:v>3.276175954406831E-3</c:v>
                </c:pt>
                <c:pt idx="1904">
                  <c:v>3.2792529314849325E-3</c:v>
                </c:pt>
                <c:pt idx="1905">
                  <c:v>3.2823199964652867E-3</c:v>
                </c:pt>
                <c:pt idx="1906">
                  <c:v>3.2853771281147735E-3</c:v>
                </c:pt>
                <c:pt idx="1907">
                  <c:v>3.2884243052690408E-3</c:v>
                </c:pt>
                <c:pt idx="1908">
                  <c:v>3.2914615068326517E-3</c:v>
                </c:pt>
                <c:pt idx="1909">
                  <c:v>3.2944887117792279E-3</c:v>
                </c:pt>
                <c:pt idx="1910">
                  <c:v>3.2975058991515978E-3</c:v>
                </c:pt>
                <c:pt idx="1911">
                  <c:v>3.3005130480619413E-3</c:v>
                </c:pt>
                <c:pt idx="1912">
                  <c:v>3.3035101376919342E-3</c:v>
                </c:pt>
                <c:pt idx="1913">
                  <c:v>3.3064971472928912E-3</c:v>
                </c:pt>
                <c:pt idx="1914">
                  <c:v>3.3094740561859111E-3</c:v>
                </c:pt>
                <c:pt idx="1915">
                  <c:v>3.3124408437620197E-3</c:v>
                </c:pt>
                <c:pt idx="1916">
                  <c:v>3.3153974894823113E-3</c:v>
                </c:pt>
                <c:pt idx="1917">
                  <c:v>3.3183439728780924E-3</c:v>
                </c:pt>
                <c:pt idx="1918">
                  <c:v>3.3212802735510215E-3</c:v>
                </c:pt>
                <c:pt idx="1919">
                  <c:v>3.3242063711732533E-3</c:v>
                </c:pt>
                <c:pt idx="1920">
                  <c:v>3.3271222454875769E-3</c:v>
                </c:pt>
                <c:pt idx="1921">
                  <c:v>3.3300278763075562E-3</c:v>
                </c:pt>
                <c:pt idx="1922">
                  <c:v>3.3329232435176702E-3</c:v>
                </c:pt>
                <c:pt idx="1923">
                  <c:v>3.3358083270734534E-3</c:v>
                </c:pt>
                <c:pt idx="1924">
                  <c:v>3.3386831070016331E-3</c:v>
                </c:pt>
                <c:pt idx="1925">
                  <c:v>3.3415475634002681E-3</c:v>
                </c:pt>
                <c:pt idx="1926">
                  <c:v>3.3444016764388853E-3</c:v>
                </c:pt>
                <c:pt idx="1927">
                  <c:v>3.347245426358619E-3</c:v>
                </c:pt>
                <c:pt idx="1928">
                  <c:v>3.3500787934723467E-3</c:v>
                </c:pt>
                <c:pt idx="1929">
                  <c:v>3.3529017581648262E-3</c:v>
                </c:pt>
                <c:pt idx="1930">
                  <c:v>3.3557143008928298E-3</c:v>
                </c:pt>
                <c:pt idx="1931">
                  <c:v>3.3585164021852796E-3</c:v>
                </c:pt>
                <c:pt idx="1932">
                  <c:v>3.3613080426433857E-3</c:v>
                </c:pt>
                <c:pt idx="1933">
                  <c:v>3.3640892029407764E-3</c:v>
                </c:pt>
                <c:pt idx="1934">
                  <c:v>3.3668598638236327E-3</c:v>
                </c:pt>
                <c:pt idx="1935">
                  <c:v>3.3696200061108239E-3</c:v>
                </c:pt>
                <c:pt idx="1936">
                  <c:v>3.3723696106940384E-3</c:v>
                </c:pt>
                <c:pt idx="1937">
                  <c:v>3.3751086585379168E-3</c:v>
                </c:pt>
                <c:pt idx="1938">
                  <c:v>3.3778371306801844E-3</c:v>
                </c:pt>
                <c:pt idx="1939">
                  <c:v>3.380555008231778E-3</c:v>
                </c:pt>
                <c:pt idx="1940">
                  <c:v>3.3832622723769844E-3</c:v>
                </c:pt>
                <c:pt idx="1941">
                  <c:v>3.3859589043735644E-3</c:v>
                </c:pt>
                <c:pt idx="1942">
                  <c:v>3.3886448855528842E-3</c:v>
                </c:pt>
                <c:pt idx="1943">
                  <c:v>3.3913201973200455E-3</c:v>
                </c:pt>
                <c:pt idx="1944">
                  <c:v>3.3939848211540138E-3</c:v>
                </c:pt>
                <c:pt idx="1945">
                  <c:v>3.396638738607747E-3</c:v>
                </c:pt>
                <c:pt idx="1946">
                  <c:v>3.3992819313083218E-3</c:v>
                </c:pt>
                <c:pt idx="1947">
                  <c:v>3.4019143809570621E-3</c:v>
                </c:pt>
                <c:pt idx="1948">
                  <c:v>3.4045360693296658E-3</c:v>
                </c:pt>
                <c:pt idx="1949">
                  <c:v>3.4071469782763304E-3</c:v>
                </c:pt>
                <c:pt idx="1950">
                  <c:v>3.4097470897218782E-3</c:v>
                </c:pt>
                <c:pt idx="1951">
                  <c:v>3.4123363856658814E-3</c:v>
                </c:pt>
                <c:pt idx="1952">
                  <c:v>3.4149148481827894E-3</c:v>
                </c:pt>
                <c:pt idx="1953">
                  <c:v>3.4174824594220502E-3</c:v>
                </c:pt>
                <c:pt idx="1954">
                  <c:v>3.4200392016082329E-3</c:v>
                </c:pt>
                <c:pt idx="1955">
                  <c:v>3.422585057041154E-3</c:v>
                </c:pt>
                <c:pt idx="1956">
                  <c:v>3.4251200080959976E-3</c:v>
                </c:pt>
                <c:pt idx="1957">
                  <c:v>3.4276440372234397E-3</c:v>
                </c:pt>
                <c:pt idx="1958">
                  <c:v>3.4301571269497655E-3</c:v>
                </c:pt>
                <c:pt idx="1959">
                  <c:v>3.4326592598769956E-3</c:v>
                </c:pt>
                <c:pt idx="1960">
                  <c:v>3.4351504186830029E-3</c:v>
                </c:pt>
                <c:pt idx="1961">
                  <c:v>3.437630586121634E-3</c:v>
                </c:pt>
                <c:pt idx="1962">
                  <c:v>3.4400997450228267E-3</c:v>
                </c:pt>
                <c:pt idx="1963">
                  <c:v>3.4425578782927321E-3</c:v>
                </c:pt>
                <c:pt idx="1964">
                  <c:v>3.4450049689138296E-3</c:v>
                </c:pt>
                <c:pt idx="1965">
                  <c:v>3.4474409999450482E-3</c:v>
                </c:pt>
                <c:pt idx="1966">
                  <c:v>3.4498659545218794E-3</c:v>
                </c:pt>
                <c:pt idx="1967">
                  <c:v>3.4522798158564982E-3</c:v>
                </c:pt>
                <c:pt idx="1968">
                  <c:v>3.4546825672378766E-3</c:v>
                </c:pt>
                <c:pt idx="1969">
                  <c:v>3.4570741920319009E-3</c:v>
                </c:pt>
                <c:pt idx="1970">
                  <c:v>3.459454673681485E-3</c:v>
                </c:pt>
                <c:pt idx="1971">
                  <c:v>3.4618239957066878E-3</c:v>
                </c:pt>
                <c:pt idx="1972">
                  <c:v>3.4641821417048238E-3</c:v>
                </c:pt>
                <c:pt idx="1973">
                  <c:v>3.4665290953505806E-3</c:v>
                </c:pt>
                <c:pt idx="1974">
                  <c:v>3.4688648403961276E-3</c:v>
                </c:pt>
                <c:pt idx="1975">
                  <c:v>3.4711893606712324E-3</c:v>
                </c:pt>
                <c:pt idx="1976">
                  <c:v>3.4735026400833698E-3</c:v>
                </c:pt>
                <c:pt idx="1977">
                  <c:v>3.4758046626178363E-3</c:v>
                </c:pt>
                <c:pt idx="1978">
                  <c:v>3.4780954123378571E-3</c:v>
                </c:pt>
                <c:pt idx="1979">
                  <c:v>3.4803748733846997E-3</c:v>
                </c:pt>
                <c:pt idx="1980">
                  <c:v>3.4826430299777817E-3</c:v>
                </c:pt>
                <c:pt idx="1981">
                  <c:v>3.4848998664147811E-3</c:v>
                </c:pt>
                <c:pt idx="1982">
                  <c:v>3.4871453670717459E-3</c:v>
                </c:pt>
                <c:pt idx="1983">
                  <c:v>3.4893795164031992E-3</c:v>
                </c:pt>
                <c:pt idx="1984">
                  <c:v>3.4916022989422493E-3</c:v>
                </c:pt>
                <c:pt idx="1985">
                  <c:v>3.4938136993006965E-3</c:v>
                </c:pt>
                <c:pt idx="1986">
                  <c:v>3.4960137021691393E-3</c:v>
                </c:pt>
                <c:pt idx="1987">
                  <c:v>3.4982022923170809E-3</c:v>
                </c:pt>
                <c:pt idx="1988">
                  <c:v>3.5003794545930321E-3</c:v>
                </c:pt>
                <c:pt idx="1989">
                  <c:v>3.5025451739246201E-3</c:v>
                </c:pt>
                <c:pt idx="1990">
                  <c:v>3.5046994353186904E-3</c:v>
                </c:pt>
                <c:pt idx="1991">
                  <c:v>3.5068422238614129E-3</c:v>
                </c:pt>
                <c:pt idx="1992">
                  <c:v>3.5089735247183793E-3</c:v>
                </c:pt>
                <c:pt idx="1993">
                  <c:v>3.5110933231347133E-3</c:v>
                </c:pt>
                <c:pt idx="1994">
                  <c:v>3.5132016044351687E-3</c:v>
                </c:pt>
                <c:pt idx="1995">
                  <c:v>3.5152983540242318E-3</c:v>
                </c:pt>
                <c:pt idx="1996">
                  <c:v>3.5173835573862203E-3</c:v>
                </c:pt>
                <c:pt idx="1997">
                  <c:v>3.5194572000853885E-3</c:v>
                </c:pt>
                <c:pt idx="1998">
                  <c:v>3.5215192677660228E-3</c:v>
                </c:pt>
                <c:pt idx="1999">
                  <c:v>3.5235697461525441E-3</c:v>
                </c:pt>
                <c:pt idx="2000">
                  <c:v>3.5256086210496041E-3</c:v>
                </c:pt>
                <c:pt idx="2001">
                  <c:v>3.5276358783421853E-3</c:v>
                </c:pt>
                <c:pt idx="2002">
                  <c:v>3.5296515039956984E-3</c:v>
                </c:pt>
                <c:pt idx="2003">
                  <c:v>3.5316554840560789E-3</c:v>
                </c:pt>
                <c:pt idx="2004">
                  <c:v>3.5336478046498858E-3</c:v>
                </c:pt>
                <c:pt idx="2005">
                  <c:v>3.5356284519843916E-3</c:v>
                </c:pt>
                <c:pt idx="2006">
                  <c:v>3.5375974123476876E-3</c:v>
                </c:pt>
                <c:pt idx="2007">
                  <c:v>3.5395546721087696E-3</c:v>
                </c:pt>
                <c:pt idx="2008">
                  <c:v>3.5415002177176377E-3</c:v>
                </c:pt>
                <c:pt idx="2009">
                  <c:v>3.5434340357053873E-3</c:v>
                </c:pt>
                <c:pt idx="2010">
                  <c:v>3.545356112684305E-3</c:v>
                </c:pt>
                <c:pt idx="2011">
                  <c:v>3.5472664353479572E-3</c:v>
                </c:pt>
                <c:pt idx="2012">
                  <c:v>3.5491649904712879E-3</c:v>
                </c:pt>
                <c:pt idx="2013">
                  <c:v>3.5510517649107046E-3</c:v>
                </c:pt>
                <c:pt idx="2014">
                  <c:v>3.5529267456041735E-3</c:v>
                </c:pt>
                <c:pt idx="2015">
                  <c:v>3.5547899195713072E-3</c:v>
                </c:pt>
                <c:pt idx="2016">
                  <c:v>3.5566412739134572E-3</c:v>
                </c:pt>
                <c:pt idx="2017">
                  <c:v>3.5584807958137983E-3</c:v>
                </c:pt>
                <c:pt idx="2018">
                  <c:v>3.560308472537424E-3</c:v>
                </c:pt>
                <c:pt idx="2019">
                  <c:v>3.56212429143143E-3</c:v>
                </c:pt>
                <c:pt idx="2020">
                  <c:v>3.5639282399250027E-3</c:v>
                </c:pt>
                <c:pt idx="2021">
                  <c:v>3.5657203055295085E-3</c:v>
                </c:pt>
                <c:pt idx="2022">
                  <c:v>3.5675004758385742E-3</c:v>
                </c:pt>
                <c:pt idx="2023">
                  <c:v>3.5692687385281826E-3</c:v>
                </c:pt>
                <c:pt idx="2024">
                  <c:v>3.5710250813567475E-3</c:v>
                </c:pt>
                <c:pt idx="2025">
                  <c:v>3.5727694921652065E-3</c:v>
                </c:pt>
                <c:pt idx="2026">
                  <c:v>3.5745019588770991E-3</c:v>
                </c:pt>
                <c:pt idx="2027">
                  <c:v>3.5762224694986561E-3</c:v>
                </c:pt>
                <c:pt idx="2028">
                  <c:v>3.5779310121188774E-3</c:v>
                </c:pt>
                <c:pt idx="2029">
                  <c:v>3.5796275749096183E-3</c:v>
                </c:pt>
                <c:pt idx="2030">
                  <c:v>3.581312146125669E-3</c:v>
                </c:pt>
                <c:pt idx="2031">
                  <c:v>3.5829847141048352E-3</c:v>
                </c:pt>
                <c:pt idx="2032">
                  <c:v>3.5846452672680233E-3</c:v>
                </c:pt>
                <c:pt idx="2033">
                  <c:v>3.5862937941193154E-3</c:v>
                </c:pt>
                <c:pt idx="2034">
                  <c:v>3.5879302832460521E-3</c:v>
                </c:pt>
                <c:pt idx="2035">
                  <c:v>3.5895547233189113E-3</c:v>
                </c:pt>
                <c:pt idx="2036">
                  <c:v>3.591167103091983E-3</c:v>
                </c:pt>
                <c:pt idx="2037">
                  <c:v>3.5927674114028516E-3</c:v>
                </c:pt>
                <c:pt idx="2038">
                  <c:v>3.594355637172674E-3</c:v>
                </c:pt>
                <c:pt idx="2039">
                  <c:v>3.5959317694062493E-3</c:v>
                </c:pt>
                <c:pt idx="2040">
                  <c:v>3.5974957971921027E-3</c:v>
                </c:pt>
                <c:pt idx="2041">
                  <c:v>3.5990477097025569E-3</c:v>
                </c:pt>
                <c:pt idx="2042">
                  <c:v>3.6005874961938075E-3</c:v>
                </c:pt>
                <c:pt idx="2043">
                  <c:v>3.6021151460059984E-3</c:v>
                </c:pt>
                <c:pt idx="2044">
                  <c:v>3.6036306485632955E-3</c:v>
                </c:pt>
                <c:pt idx="2045">
                  <c:v>3.6051339933739586E-3</c:v>
                </c:pt>
                <c:pt idx="2046">
                  <c:v>3.6066251700304147E-3</c:v>
                </c:pt>
                <c:pt idx="2047">
                  <c:v>3.6081041682093314E-3</c:v>
                </c:pt>
                <c:pt idx="2048">
                  <c:v>3.6095709776716861E-3</c:v>
                </c:pt>
                <c:pt idx="2049">
                  <c:v>3.6110255882628394E-3</c:v>
                </c:pt>
                <c:pt idx="2050">
                  <c:v>3.6124679899126027E-3</c:v>
                </c:pt>
                <c:pt idx="2051">
                  <c:v>3.6138981726353088E-3</c:v>
                </c:pt>
                <c:pt idx="2052">
                  <c:v>3.6153161265298829E-3</c:v>
                </c:pt>
                <c:pt idx="2053">
                  <c:v>3.6167218417799095E-3</c:v>
                </c:pt>
                <c:pt idx="2054">
                  <c:v>3.6181153086536997E-3</c:v>
                </c:pt>
                <c:pt idx="2055">
                  <c:v>3.6194965175043599E-3</c:v>
                </c:pt>
                <c:pt idx="2056">
                  <c:v>3.6208654587698576E-3</c:v>
                </c:pt>
                <c:pt idx="2057">
                  <c:v>3.6222221229730901E-3</c:v>
                </c:pt>
                <c:pt idx="2058">
                  <c:v>3.6235665007219452E-3</c:v>
                </c:pt>
                <c:pt idx="2059">
                  <c:v>3.62489858270937E-3</c:v>
                </c:pt>
                <c:pt idx="2060">
                  <c:v>3.6262183597134366E-3</c:v>
                </c:pt>
                <c:pt idx="2061">
                  <c:v>3.6275258225974025E-3</c:v>
                </c:pt>
                <c:pt idx="2062">
                  <c:v>3.6288209623097727E-3</c:v>
                </c:pt>
                <c:pt idx="2063">
                  <c:v>3.6301037698843685E-3</c:v>
                </c:pt>
                <c:pt idx="2064">
                  <c:v>3.6313742364403843E-3</c:v>
                </c:pt>
                <c:pt idx="2065">
                  <c:v>3.632632353182451E-3</c:v>
                </c:pt>
                <c:pt idx="2066">
                  <c:v>3.6338781114006965E-3</c:v>
                </c:pt>
                <c:pt idx="2067">
                  <c:v>3.6351115024708049E-3</c:v>
                </c:pt>
                <c:pt idx="2068">
                  <c:v>3.6363325178540794E-3</c:v>
                </c:pt>
                <c:pt idx="2069">
                  <c:v>3.6375411490974984E-3</c:v>
                </c:pt>
                <c:pt idx="2070">
                  <c:v>3.6387373878337746E-3</c:v>
                </c:pt>
                <c:pt idx="2071">
                  <c:v>3.6399212257814144E-3</c:v>
                </c:pt>
                <c:pt idx="2072">
                  <c:v>3.6410926547447726E-3</c:v>
                </c:pt>
                <c:pt idx="2073">
                  <c:v>3.6422516666141129E-3</c:v>
                </c:pt>
                <c:pt idx="2074">
                  <c:v>3.64339825336566E-3</c:v>
                </c:pt>
                <c:pt idx="2075">
                  <c:v>3.6445324070616568E-3</c:v>
                </c:pt>
                <c:pt idx="2076">
                  <c:v>3.645654119850422E-3</c:v>
                </c:pt>
                <c:pt idx="2077">
                  <c:v>3.646763383966399E-3</c:v>
                </c:pt>
                <c:pt idx="2078">
                  <c:v>3.6478601917302143E-3</c:v>
                </c:pt>
                <c:pt idx="2079">
                  <c:v>3.6489445355487298E-3</c:v>
                </c:pt>
                <c:pt idx="2080">
                  <c:v>3.6500164079150926E-3</c:v>
                </c:pt>
                <c:pt idx="2081">
                  <c:v>3.6510758014087902E-3</c:v>
                </c:pt>
                <c:pt idx="2082">
                  <c:v>3.6521227086957E-3</c:v>
                </c:pt>
                <c:pt idx="2083">
                  <c:v>3.6531571225281419E-3</c:v>
                </c:pt>
                <c:pt idx="2084">
                  <c:v>3.6541790357449261E-3</c:v>
                </c:pt>
                <c:pt idx="2085">
                  <c:v>3.6551884412714037E-3</c:v>
                </c:pt>
                <c:pt idx="2086">
                  <c:v>3.6561853321195169E-3</c:v>
                </c:pt>
                <c:pt idx="2087">
                  <c:v>3.6571697013878467E-3</c:v>
                </c:pt>
                <c:pt idx="2088">
                  <c:v>3.6581415422616576E-3</c:v>
                </c:pt>
                <c:pt idx="2089">
                  <c:v>3.6591008480129513E-3</c:v>
                </c:pt>
                <c:pt idx="2090">
                  <c:v>3.6600476120005054E-3</c:v>
                </c:pt>
                <c:pt idx="2091">
                  <c:v>3.6609818276699267E-3</c:v>
                </c:pt>
                <c:pt idx="2092">
                  <c:v>3.6619034885536925E-3</c:v>
                </c:pt>
                <c:pt idx="2093">
                  <c:v>3.6628125882711944E-3</c:v>
                </c:pt>
                <c:pt idx="2094">
                  <c:v>3.6637091205287873E-3</c:v>
                </c:pt>
                <c:pt idx="2095">
                  <c:v>3.6645930791198269E-3</c:v>
                </c:pt>
                <c:pt idx="2096">
                  <c:v>3.6654644579247179E-3</c:v>
                </c:pt>
                <c:pt idx="2097">
                  <c:v>3.6663232509109526E-3</c:v>
                </c:pt>
                <c:pt idx="2098">
                  <c:v>3.6671694521331552E-3</c:v>
                </c:pt>
                <c:pt idx="2099">
                  <c:v>3.6680030557331221E-3</c:v>
                </c:pt>
                <c:pt idx="2100">
                  <c:v>3.6688240559398615E-3</c:v>
                </c:pt>
                <c:pt idx="2101">
                  <c:v>3.6696324470696347E-3</c:v>
                </c:pt>
                <c:pt idx="2102">
                  <c:v>3.6704282235259953E-3</c:v>
                </c:pt>
                <c:pt idx="2103">
                  <c:v>3.6712113797998268E-3</c:v>
                </c:pt>
                <c:pt idx="2104">
                  <c:v>3.6719819104693821E-3</c:v>
                </c:pt>
                <c:pt idx="2105">
                  <c:v>3.67273981020032E-3</c:v>
                </c:pt>
                <c:pt idx="2106">
                  <c:v>3.6734850737457428E-3</c:v>
                </c:pt>
                <c:pt idx="2107">
                  <c:v>3.6742176959462334E-3</c:v>
                </c:pt>
                <c:pt idx="2108">
                  <c:v>3.6749376717298871E-3</c:v>
                </c:pt>
                <c:pt idx="2109">
                  <c:v>3.6756449961123537E-3</c:v>
                </c:pt>
                <c:pt idx="2110">
                  <c:v>3.676339664196864E-3</c:v>
                </c:pt>
                <c:pt idx="2111">
                  <c:v>3.677021671174271E-3</c:v>
                </c:pt>
                <c:pt idx="2112">
                  <c:v>3.6776910123230782E-3</c:v>
                </c:pt>
                <c:pt idx="2113">
                  <c:v>3.678347683009473E-3</c:v>
                </c:pt>
                <c:pt idx="2114">
                  <c:v>3.6789916786873615E-3</c:v>
                </c:pt>
                <c:pt idx="2115">
                  <c:v>3.6796229948983976E-3</c:v>
                </c:pt>
                <c:pt idx="2116">
                  <c:v>3.6802416272720142E-3</c:v>
                </c:pt>
                <c:pt idx="2117">
                  <c:v>3.6808475715254534E-3</c:v>
                </c:pt>
                <c:pt idx="2118">
                  <c:v>3.6814408234637969E-3</c:v>
                </c:pt>
                <c:pt idx="2119">
                  <c:v>3.6820213789799951E-3</c:v>
                </c:pt>
                <c:pt idx="2120">
                  <c:v>3.682589234054894E-3</c:v>
                </c:pt>
                <c:pt idx="2121">
                  <c:v>3.6831443847572644E-3</c:v>
                </c:pt>
                <c:pt idx="2122">
                  <c:v>3.6836868272438297E-3</c:v>
                </c:pt>
                <c:pt idx="2123">
                  <c:v>3.6842165577592894E-3</c:v>
                </c:pt>
                <c:pt idx="2124">
                  <c:v>3.6847335726363497E-3</c:v>
                </c:pt>
                <c:pt idx="2125">
                  <c:v>3.6852378682957453E-3</c:v>
                </c:pt>
                <c:pt idx="2126">
                  <c:v>3.6857294412462648E-3</c:v>
                </c:pt>
                <c:pt idx="2127">
                  <c:v>3.6862082880847764E-3</c:v>
                </c:pt>
                <c:pt idx="2128">
                  <c:v>3.6866744054962499E-3</c:v>
                </c:pt>
                <c:pt idx="2129">
                  <c:v>3.6871277902537805E-3</c:v>
                </c:pt>
                <c:pt idx="2130">
                  <c:v>3.6875684392186111E-3</c:v>
                </c:pt>
                <c:pt idx="2131">
                  <c:v>3.687996349340153E-3</c:v>
                </c:pt>
                <c:pt idx="2132">
                  <c:v>3.6884115176560083E-3</c:v>
                </c:pt>
                <c:pt idx="2133">
                  <c:v>3.6888139412919901E-3</c:v>
                </c:pt>
                <c:pt idx="2134">
                  <c:v>3.6892036174621416E-3</c:v>
                </c:pt>
                <c:pt idx="2135">
                  <c:v>3.6895805434687566E-3</c:v>
                </c:pt>
                <c:pt idx="2136">
                  <c:v>3.6899447167023968E-3</c:v>
                </c:pt>
                <c:pt idx="2137">
                  <c:v>3.6902961346419118E-3</c:v>
                </c:pt>
                <c:pt idx="2138">
                  <c:v>3.6906347948544548E-3</c:v>
                </c:pt>
                <c:pt idx="2139">
                  <c:v>3.6909606949955E-3</c:v>
                </c:pt>
                <c:pt idx="2140">
                  <c:v>3.691273832808858E-3</c:v>
                </c:pt>
                <c:pt idx="2141">
                  <c:v>3.6915742061266943E-3</c:v>
                </c:pt>
                <c:pt idx="2142">
                  <c:v>3.6918618128695397E-3</c:v>
                </c:pt>
                <c:pt idx="2143">
                  <c:v>3.6921366510463106E-3</c:v>
                </c:pt>
                <c:pt idx="2144">
                  <c:v>3.692398718754316E-3</c:v>
                </c:pt>
                <c:pt idx="2145">
                  <c:v>3.6926480141792764E-3</c:v>
                </c:pt>
                <c:pt idx="2146">
                  <c:v>3.6928845355953337E-3</c:v>
                </c:pt>
                <c:pt idx="2147">
                  <c:v>3.6931082813650628E-3</c:v>
                </c:pt>
                <c:pt idx="2148">
                  <c:v>3.6933192499394845E-3</c:v>
                </c:pt>
                <c:pt idx="2149">
                  <c:v>3.6935174398580748E-3</c:v>
                </c:pt>
                <c:pt idx="2150">
                  <c:v>3.6937028497487762E-3</c:v>
                </c:pt>
                <c:pt idx="2151">
                  <c:v>3.6938754783280058E-3</c:v>
                </c:pt>
                <c:pt idx="2152">
                  <c:v>3.6940353244006665E-3</c:v>
                </c:pt>
                <c:pt idx="2153">
                  <c:v>3.6941823868601518E-3</c:v>
                </c:pt>
                <c:pt idx="2154">
                  <c:v>3.6943166646883573E-3</c:v>
                </c:pt>
                <c:pt idx="2155">
                  <c:v>3.694438156955685E-3</c:v>
                </c:pt>
                <c:pt idx="2156">
                  <c:v>3.6945468628210502E-3</c:v>
                </c:pt>
                <c:pt idx="2157">
                  <c:v>3.694642781531888E-3</c:v>
                </c:pt>
                <c:pt idx="2158">
                  <c:v>3.6947259124241599E-3</c:v>
                </c:pt>
                <c:pt idx="2159">
                  <c:v>3.6947962549223534E-3</c:v>
                </c:pt>
                <c:pt idx="2160">
                  <c:v>3.6948538085394928E-3</c:v>
                </c:pt>
                <c:pt idx="2161">
                  <c:v>3.6948985728771375E-3</c:v>
                </c:pt>
                <c:pt idx="2162">
                  <c:v>3.6949305476253864E-3</c:v>
                </c:pt>
                <c:pt idx="2163">
                  <c:v>3.6949497325628792E-3</c:v>
                </c:pt>
                <c:pt idx="2164">
                  <c:v>3.6949561275568003E-3</c:v>
                </c:pt>
                <c:pt idx="2165">
                  <c:v>3.6949497325628779E-3</c:v>
                </c:pt>
                <c:pt idx="2166">
                  <c:v>3.6949305476253829E-3</c:v>
                </c:pt>
                <c:pt idx="2167">
                  <c:v>3.6948985728771336E-3</c:v>
                </c:pt>
                <c:pt idx="2168">
                  <c:v>3.6948538085394872E-3</c:v>
                </c:pt>
                <c:pt idx="2169">
                  <c:v>3.694796254922346E-3</c:v>
                </c:pt>
                <c:pt idx="2170">
                  <c:v>3.6947259124241508E-3</c:v>
                </c:pt>
                <c:pt idx="2171">
                  <c:v>3.694642781531878E-3</c:v>
                </c:pt>
                <c:pt idx="2172">
                  <c:v>3.6945468628210381E-3</c:v>
                </c:pt>
                <c:pt idx="2173">
                  <c:v>3.6944381569556715E-3</c:v>
                </c:pt>
                <c:pt idx="2174">
                  <c:v>3.6943166646883426E-3</c:v>
                </c:pt>
                <c:pt idx="2175">
                  <c:v>3.6941823868601358E-3</c:v>
                </c:pt>
                <c:pt idx="2176">
                  <c:v>3.6940353244006483E-3</c:v>
                </c:pt>
                <c:pt idx="2177">
                  <c:v>3.6938754783279867E-3</c:v>
                </c:pt>
                <c:pt idx="2178">
                  <c:v>3.693702849748755E-3</c:v>
                </c:pt>
                <c:pt idx="2179">
                  <c:v>3.6935174398580522E-3</c:v>
                </c:pt>
                <c:pt idx="2180">
                  <c:v>3.6933192499394607E-3</c:v>
                </c:pt>
                <c:pt idx="2181">
                  <c:v>3.6931082813650377E-3</c:v>
                </c:pt>
                <c:pt idx="2182">
                  <c:v>3.6928845355953068E-3</c:v>
                </c:pt>
                <c:pt idx="2183">
                  <c:v>3.6926480141792483E-3</c:v>
                </c:pt>
                <c:pt idx="2184">
                  <c:v>3.6923987187542861E-3</c:v>
                </c:pt>
                <c:pt idx="2185">
                  <c:v>3.6921366510462793E-3</c:v>
                </c:pt>
                <c:pt idx="2186">
                  <c:v>3.6918618128695072E-3</c:v>
                </c:pt>
                <c:pt idx="2187">
                  <c:v>3.6915742061266596E-3</c:v>
                </c:pt>
                <c:pt idx="2188">
                  <c:v>3.691273832808822E-3</c:v>
                </c:pt>
                <c:pt idx="2189">
                  <c:v>3.6909606949954627E-3</c:v>
                </c:pt>
                <c:pt idx="2190">
                  <c:v>3.6906347948544157E-3</c:v>
                </c:pt>
                <c:pt idx="2191">
                  <c:v>3.6902961346418719E-3</c:v>
                </c:pt>
                <c:pt idx="2192">
                  <c:v>3.6899447167023551E-3</c:v>
                </c:pt>
                <c:pt idx="2193">
                  <c:v>3.6895805434687132E-3</c:v>
                </c:pt>
                <c:pt idx="2194">
                  <c:v>3.6892036174620965E-3</c:v>
                </c:pt>
                <c:pt idx="2195">
                  <c:v>3.6888139412919437E-3</c:v>
                </c:pt>
                <c:pt idx="2196">
                  <c:v>3.6884115176559606E-3</c:v>
                </c:pt>
                <c:pt idx="2197">
                  <c:v>3.687996349340104E-3</c:v>
                </c:pt>
                <c:pt idx="2198">
                  <c:v>3.6875684392185608E-3</c:v>
                </c:pt>
                <c:pt idx="2199">
                  <c:v>3.6871277902537285E-3</c:v>
                </c:pt>
                <c:pt idx="2200">
                  <c:v>3.6866744054961965E-3</c:v>
                </c:pt>
                <c:pt idx="2201">
                  <c:v>3.6862082880847213E-3</c:v>
                </c:pt>
                <c:pt idx="2202">
                  <c:v>3.685729441246208E-3</c:v>
                </c:pt>
                <c:pt idx="2203">
                  <c:v>3.6852378682956871E-3</c:v>
                </c:pt>
                <c:pt idx="2204">
                  <c:v>3.6847335726362903E-3</c:v>
                </c:pt>
                <c:pt idx="2205">
                  <c:v>3.6842165577592287E-3</c:v>
                </c:pt>
                <c:pt idx="2206">
                  <c:v>3.6836868272437672E-3</c:v>
                </c:pt>
                <c:pt idx="2207">
                  <c:v>3.6831443847572002E-3</c:v>
                </c:pt>
                <c:pt idx="2208">
                  <c:v>3.6825892340548285E-3</c:v>
                </c:pt>
                <c:pt idx="2209">
                  <c:v>3.6820213789799279E-3</c:v>
                </c:pt>
                <c:pt idx="2210">
                  <c:v>3.6814408234637289E-3</c:v>
                </c:pt>
                <c:pt idx="2211">
                  <c:v>3.6808475715253836E-3</c:v>
                </c:pt>
                <c:pt idx="2212">
                  <c:v>3.6802416272719426E-3</c:v>
                </c:pt>
                <c:pt idx="2213">
                  <c:v>3.6796229948983248E-3</c:v>
                </c:pt>
                <c:pt idx="2214">
                  <c:v>3.6789916786872873E-3</c:v>
                </c:pt>
                <c:pt idx="2215">
                  <c:v>3.6783476830093975E-3</c:v>
                </c:pt>
                <c:pt idx="2216">
                  <c:v>3.677691012323001E-3</c:v>
                </c:pt>
                <c:pt idx="2217">
                  <c:v>3.6770216711741921E-3</c:v>
                </c:pt>
                <c:pt idx="2218">
                  <c:v>3.6763396641967842E-3</c:v>
                </c:pt>
                <c:pt idx="2219">
                  <c:v>3.6756449961122721E-3</c:v>
                </c:pt>
                <c:pt idx="2220">
                  <c:v>3.6749376717298038E-3</c:v>
                </c:pt>
                <c:pt idx="2221">
                  <c:v>3.6742176959461488E-3</c:v>
                </c:pt>
                <c:pt idx="2222">
                  <c:v>3.6734850737456569E-3</c:v>
                </c:pt>
                <c:pt idx="2223">
                  <c:v>3.6727398102002324E-3</c:v>
                </c:pt>
                <c:pt idx="2224">
                  <c:v>3.6719819104692932E-3</c:v>
                </c:pt>
                <c:pt idx="2225">
                  <c:v>3.6712113797997365E-3</c:v>
                </c:pt>
                <c:pt idx="2226">
                  <c:v>3.6704282235259038E-3</c:v>
                </c:pt>
                <c:pt idx="2227">
                  <c:v>3.669632447069541E-3</c:v>
                </c:pt>
                <c:pt idx="2228">
                  <c:v>3.6688240559397665E-3</c:v>
                </c:pt>
                <c:pt idx="2229">
                  <c:v>3.6680030557330254E-3</c:v>
                </c:pt>
                <c:pt idx="2230">
                  <c:v>3.6671694521330576E-3</c:v>
                </c:pt>
                <c:pt idx="2231">
                  <c:v>3.6663232509108533E-3</c:v>
                </c:pt>
                <c:pt idx="2232">
                  <c:v>3.6654644579246169E-3</c:v>
                </c:pt>
                <c:pt idx="2233">
                  <c:v>3.6645930791197245E-3</c:v>
                </c:pt>
                <c:pt idx="2234">
                  <c:v>3.6637091205286836E-3</c:v>
                </c:pt>
                <c:pt idx="2235">
                  <c:v>3.6628125882710895E-3</c:v>
                </c:pt>
                <c:pt idx="2236">
                  <c:v>3.6619034885535858E-3</c:v>
                </c:pt>
                <c:pt idx="2237">
                  <c:v>3.6609818276698188E-3</c:v>
                </c:pt>
                <c:pt idx="2238">
                  <c:v>3.6600476120003957E-3</c:v>
                </c:pt>
                <c:pt idx="2239">
                  <c:v>3.6591008480128398E-3</c:v>
                </c:pt>
                <c:pt idx="2240">
                  <c:v>3.6581415422615453E-3</c:v>
                </c:pt>
                <c:pt idx="2241">
                  <c:v>3.6571697013877331E-3</c:v>
                </c:pt>
                <c:pt idx="2242">
                  <c:v>3.6561853321194025E-3</c:v>
                </c:pt>
                <c:pt idx="2243">
                  <c:v>3.6551884412712871E-3</c:v>
                </c:pt>
                <c:pt idx="2244">
                  <c:v>3.6541790357448077E-3</c:v>
                </c:pt>
                <c:pt idx="2245">
                  <c:v>3.6531571225280222E-3</c:v>
                </c:pt>
                <c:pt idx="2246">
                  <c:v>3.6521227086955791E-3</c:v>
                </c:pt>
                <c:pt idx="2247">
                  <c:v>3.6510758014086679E-3</c:v>
                </c:pt>
                <c:pt idx="2248">
                  <c:v>3.6500164079149686E-3</c:v>
                </c:pt>
                <c:pt idx="2249">
                  <c:v>3.6489445355486045E-3</c:v>
                </c:pt>
                <c:pt idx="2250">
                  <c:v>3.6478601917300877E-3</c:v>
                </c:pt>
                <c:pt idx="2251">
                  <c:v>3.646763383966271E-3</c:v>
                </c:pt>
                <c:pt idx="2252">
                  <c:v>3.6456541198502919E-3</c:v>
                </c:pt>
                <c:pt idx="2253">
                  <c:v>3.6445324070615258E-3</c:v>
                </c:pt>
                <c:pt idx="2254">
                  <c:v>3.6433982533655269E-3</c:v>
                </c:pt>
                <c:pt idx="2255">
                  <c:v>3.6422516666139789E-3</c:v>
                </c:pt>
                <c:pt idx="2256">
                  <c:v>3.6410926547446373E-3</c:v>
                </c:pt>
                <c:pt idx="2257">
                  <c:v>3.6399212257812769E-3</c:v>
                </c:pt>
                <c:pt idx="2258">
                  <c:v>3.6387373878336358E-3</c:v>
                </c:pt>
                <c:pt idx="2259">
                  <c:v>3.6375411490973579E-3</c:v>
                </c:pt>
                <c:pt idx="2260">
                  <c:v>3.636332517853938E-3</c:v>
                </c:pt>
                <c:pt idx="2261">
                  <c:v>3.6351115024706618E-3</c:v>
                </c:pt>
                <c:pt idx="2262">
                  <c:v>3.6338781114005517E-3</c:v>
                </c:pt>
                <c:pt idx="2263">
                  <c:v>3.6326323531823052E-3</c:v>
                </c:pt>
                <c:pt idx="2264">
                  <c:v>3.6313742364402378E-3</c:v>
                </c:pt>
                <c:pt idx="2265">
                  <c:v>3.6301037698842197E-3</c:v>
                </c:pt>
                <c:pt idx="2266">
                  <c:v>3.6288209623096222E-3</c:v>
                </c:pt>
                <c:pt idx="2267">
                  <c:v>3.6275258225972507E-3</c:v>
                </c:pt>
                <c:pt idx="2268">
                  <c:v>3.626218359713284E-3</c:v>
                </c:pt>
                <c:pt idx="2269">
                  <c:v>3.624898582709216E-3</c:v>
                </c:pt>
                <c:pt idx="2270">
                  <c:v>3.6235665007217886E-3</c:v>
                </c:pt>
                <c:pt idx="2271">
                  <c:v>3.6222221229729326E-3</c:v>
                </c:pt>
                <c:pt idx="2272">
                  <c:v>3.6208654587696993E-3</c:v>
                </c:pt>
                <c:pt idx="2273">
                  <c:v>3.6194965175042003E-3</c:v>
                </c:pt>
                <c:pt idx="2274">
                  <c:v>3.6181153086535384E-3</c:v>
                </c:pt>
                <c:pt idx="2275">
                  <c:v>3.6167218417797469E-3</c:v>
                </c:pt>
                <c:pt idx="2276">
                  <c:v>3.6153161265297185E-3</c:v>
                </c:pt>
                <c:pt idx="2277">
                  <c:v>3.6138981726351431E-3</c:v>
                </c:pt>
                <c:pt idx="2278">
                  <c:v>3.6124679899124353E-3</c:v>
                </c:pt>
                <c:pt idx="2279">
                  <c:v>3.6110255882626716E-3</c:v>
                </c:pt>
                <c:pt idx="2280">
                  <c:v>3.6095709776715165E-3</c:v>
                </c:pt>
                <c:pt idx="2281">
                  <c:v>3.6081041682091597E-3</c:v>
                </c:pt>
                <c:pt idx="2282">
                  <c:v>3.6066251700302416E-3</c:v>
                </c:pt>
                <c:pt idx="2283">
                  <c:v>3.6051339933737847E-3</c:v>
                </c:pt>
                <c:pt idx="2284">
                  <c:v>3.6036306485631203E-3</c:v>
                </c:pt>
                <c:pt idx="2285">
                  <c:v>3.6021151460058215E-3</c:v>
                </c:pt>
                <c:pt idx="2286">
                  <c:v>3.6005874961936293E-3</c:v>
                </c:pt>
                <c:pt idx="2287">
                  <c:v>3.5990477097023769E-3</c:v>
                </c:pt>
                <c:pt idx="2288">
                  <c:v>3.5974957971919214E-3</c:v>
                </c:pt>
                <c:pt idx="2289">
                  <c:v>3.5959317694060663E-3</c:v>
                </c:pt>
                <c:pt idx="2290">
                  <c:v>3.5943556371724897E-3</c:v>
                </c:pt>
                <c:pt idx="2291">
                  <c:v>3.5927674114026665E-3</c:v>
                </c:pt>
                <c:pt idx="2292">
                  <c:v>3.5911671030917961E-3</c:v>
                </c:pt>
                <c:pt idx="2293">
                  <c:v>3.5895547233187226E-3</c:v>
                </c:pt>
                <c:pt idx="2294">
                  <c:v>3.5879302832458626E-3</c:v>
                </c:pt>
                <c:pt idx="2295">
                  <c:v>3.5862937941191246E-3</c:v>
                </c:pt>
                <c:pt idx="2296">
                  <c:v>3.5846452672678307E-3</c:v>
                </c:pt>
                <c:pt idx="2297">
                  <c:v>3.5829847141046409E-3</c:v>
                </c:pt>
                <c:pt idx="2298">
                  <c:v>3.581312146125473E-3</c:v>
                </c:pt>
                <c:pt idx="2299">
                  <c:v>3.5796275749094214E-3</c:v>
                </c:pt>
                <c:pt idx="2300">
                  <c:v>3.5779310121186797E-3</c:v>
                </c:pt>
                <c:pt idx="2301">
                  <c:v>3.5762224694984566E-3</c:v>
                </c:pt>
                <c:pt idx="2302">
                  <c:v>3.5745019588768975E-3</c:v>
                </c:pt>
                <c:pt idx="2303">
                  <c:v>3.5727694921650036E-3</c:v>
                </c:pt>
                <c:pt idx="2304">
                  <c:v>3.5710250813565433E-3</c:v>
                </c:pt>
                <c:pt idx="2305">
                  <c:v>3.5692687385279775E-3</c:v>
                </c:pt>
                <c:pt idx="2306">
                  <c:v>3.5675004758383673E-3</c:v>
                </c:pt>
                <c:pt idx="2307">
                  <c:v>3.5657203055293003E-3</c:v>
                </c:pt>
                <c:pt idx="2308">
                  <c:v>3.5639282399247936E-3</c:v>
                </c:pt>
                <c:pt idx="2309">
                  <c:v>3.5621242914312197E-3</c:v>
                </c:pt>
                <c:pt idx="2310">
                  <c:v>3.5603084725372119E-3</c:v>
                </c:pt>
                <c:pt idx="2311">
                  <c:v>3.5584807958135849E-3</c:v>
                </c:pt>
                <c:pt idx="2312">
                  <c:v>3.5566412739132416E-3</c:v>
                </c:pt>
                <c:pt idx="2313">
                  <c:v>3.5547899195710916E-3</c:v>
                </c:pt>
                <c:pt idx="2314">
                  <c:v>3.5529267456039563E-3</c:v>
                </c:pt>
                <c:pt idx="2315">
                  <c:v>3.5510517649104856E-3</c:v>
                </c:pt>
                <c:pt idx="2316">
                  <c:v>3.5491649904710676E-3</c:v>
                </c:pt>
                <c:pt idx="2317">
                  <c:v>3.5472664353477352E-3</c:v>
                </c:pt>
                <c:pt idx="2318">
                  <c:v>3.5453561126840816E-3</c:v>
                </c:pt>
                <c:pt idx="2319">
                  <c:v>3.5434340357051626E-3</c:v>
                </c:pt>
                <c:pt idx="2320">
                  <c:v>3.5415002177174122E-3</c:v>
                </c:pt>
                <c:pt idx="2321">
                  <c:v>3.5395546721085427E-3</c:v>
                </c:pt>
                <c:pt idx="2322">
                  <c:v>3.5375974123474595E-3</c:v>
                </c:pt>
                <c:pt idx="2323">
                  <c:v>3.5356284519841622E-3</c:v>
                </c:pt>
                <c:pt idx="2324">
                  <c:v>3.5336478046496538E-3</c:v>
                </c:pt>
                <c:pt idx="2325">
                  <c:v>3.5316554840558465E-3</c:v>
                </c:pt>
                <c:pt idx="2326">
                  <c:v>3.5296515039954647E-3</c:v>
                </c:pt>
                <c:pt idx="2327">
                  <c:v>3.5276358783419498E-3</c:v>
                </c:pt>
                <c:pt idx="2328">
                  <c:v>3.5256086210493673E-3</c:v>
                </c:pt>
                <c:pt idx="2329">
                  <c:v>3.523569746152306E-3</c:v>
                </c:pt>
                <c:pt idx="2330">
                  <c:v>3.5215192677657834E-3</c:v>
                </c:pt>
                <c:pt idx="2331">
                  <c:v>3.5194572000851474E-3</c:v>
                </c:pt>
                <c:pt idx="2332">
                  <c:v>3.5173835573859774E-3</c:v>
                </c:pt>
                <c:pt idx="2333">
                  <c:v>3.5152983540239881E-3</c:v>
                </c:pt>
                <c:pt idx="2334">
                  <c:v>3.5132016044349241E-3</c:v>
                </c:pt>
                <c:pt idx="2335">
                  <c:v>3.5110933231344674E-3</c:v>
                </c:pt>
                <c:pt idx="2336">
                  <c:v>3.5089735247181317E-3</c:v>
                </c:pt>
                <c:pt idx="2337">
                  <c:v>3.506842223861164E-3</c:v>
                </c:pt>
                <c:pt idx="2338">
                  <c:v>3.5046994353184406E-3</c:v>
                </c:pt>
                <c:pt idx="2339">
                  <c:v>3.5025451739243685E-3</c:v>
                </c:pt>
                <c:pt idx="2340">
                  <c:v>3.5003794545927789E-3</c:v>
                </c:pt>
                <c:pt idx="2341">
                  <c:v>3.4982022923168263E-3</c:v>
                </c:pt>
                <c:pt idx="2342">
                  <c:v>3.4960137021688834E-3</c:v>
                </c:pt>
                <c:pt idx="2343">
                  <c:v>3.4938136993004397E-3</c:v>
                </c:pt>
                <c:pt idx="2344">
                  <c:v>3.4916022989419913E-3</c:v>
                </c:pt>
                <c:pt idx="2345">
                  <c:v>3.4893795164029399E-3</c:v>
                </c:pt>
                <c:pt idx="2346">
                  <c:v>3.4871453670714857E-3</c:v>
                </c:pt>
                <c:pt idx="2347">
                  <c:v>3.4848998664145192E-3</c:v>
                </c:pt>
                <c:pt idx="2348">
                  <c:v>3.4826430299775184E-3</c:v>
                </c:pt>
                <c:pt idx="2349">
                  <c:v>3.4803748733844347E-3</c:v>
                </c:pt>
                <c:pt idx="2350">
                  <c:v>3.4780954123375912E-3</c:v>
                </c:pt>
                <c:pt idx="2351">
                  <c:v>3.4758046626175688E-3</c:v>
                </c:pt>
                <c:pt idx="2352">
                  <c:v>3.4735026400831018E-3</c:v>
                </c:pt>
                <c:pt idx="2353">
                  <c:v>3.4711893606709627E-3</c:v>
                </c:pt>
                <c:pt idx="2354">
                  <c:v>3.468864840395857E-3</c:v>
                </c:pt>
                <c:pt idx="2355">
                  <c:v>3.4665290953503074E-3</c:v>
                </c:pt>
                <c:pt idx="2356">
                  <c:v>3.4641821417045505E-3</c:v>
                </c:pt>
                <c:pt idx="2357">
                  <c:v>3.4618239957064129E-3</c:v>
                </c:pt>
                <c:pt idx="2358">
                  <c:v>3.4594546736812092E-3</c:v>
                </c:pt>
                <c:pt idx="2359">
                  <c:v>3.4570741920316233E-3</c:v>
                </c:pt>
                <c:pt idx="2360">
                  <c:v>3.4546825672375978E-3</c:v>
                </c:pt>
                <c:pt idx="2361">
                  <c:v>3.4522798158562176E-3</c:v>
                </c:pt>
                <c:pt idx="2362">
                  <c:v>3.4498659545215975E-3</c:v>
                </c:pt>
                <c:pt idx="2363">
                  <c:v>3.4474409999447654E-3</c:v>
                </c:pt>
                <c:pt idx="2364">
                  <c:v>3.4450049689135451E-3</c:v>
                </c:pt>
                <c:pt idx="2365">
                  <c:v>3.4425578782924463E-3</c:v>
                </c:pt>
                <c:pt idx="2366">
                  <c:v>3.4400997450225396E-3</c:v>
                </c:pt>
                <c:pt idx="2367">
                  <c:v>3.437630586121346E-3</c:v>
                </c:pt>
                <c:pt idx="2368">
                  <c:v>3.4351504186827132E-3</c:v>
                </c:pt>
                <c:pt idx="2369">
                  <c:v>3.432659259876705E-3</c:v>
                </c:pt>
                <c:pt idx="2370">
                  <c:v>3.4301571269494732E-3</c:v>
                </c:pt>
                <c:pt idx="2371">
                  <c:v>3.4276440372231461E-3</c:v>
                </c:pt>
                <c:pt idx="2372">
                  <c:v>3.4251200080957036E-3</c:v>
                </c:pt>
                <c:pt idx="2373">
                  <c:v>3.4225850570408578E-3</c:v>
                </c:pt>
                <c:pt idx="2374">
                  <c:v>3.4200392016079358E-3</c:v>
                </c:pt>
                <c:pt idx="2375">
                  <c:v>3.4174824594217518E-3</c:v>
                </c:pt>
                <c:pt idx="2376">
                  <c:v>3.4149148481824911E-3</c:v>
                </c:pt>
                <c:pt idx="2377">
                  <c:v>3.41233638566558E-3</c:v>
                </c:pt>
                <c:pt idx="2378">
                  <c:v>3.409747089721576E-3</c:v>
                </c:pt>
                <c:pt idx="2379">
                  <c:v>3.4071469782760268E-3</c:v>
                </c:pt>
                <c:pt idx="2380">
                  <c:v>3.4045360693293614E-3</c:v>
                </c:pt>
                <c:pt idx="2381">
                  <c:v>3.401914380956756E-3</c:v>
                </c:pt>
                <c:pt idx="2382">
                  <c:v>3.3992819313080147E-3</c:v>
                </c:pt>
                <c:pt idx="2383">
                  <c:v>3.3966387386074387E-3</c:v>
                </c:pt>
                <c:pt idx="2384">
                  <c:v>3.3939848211537046E-3</c:v>
                </c:pt>
                <c:pt idx="2385">
                  <c:v>3.3913201973197341E-3</c:v>
                </c:pt>
                <c:pt idx="2386">
                  <c:v>3.3886448855525715E-3</c:v>
                </c:pt>
                <c:pt idx="2387">
                  <c:v>3.3859589043732513E-3</c:v>
                </c:pt>
                <c:pt idx="2388">
                  <c:v>3.38326227237667E-3</c:v>
                </c:pt>
                <c:pt idx="2389">
                  <c:v>3.3805550082314628E-3</c:v>
                </c:pt>
                <c:pt idx="2390">
                  <c:v>3.3778371306798665E-3</c:v>
                </c:pt>
                <c:pt idx="2391">
                  <c:v>3.3751086585375989E-3</c:v>
                </c:pt>
                <c:pt idx="2392">
                  <c:v>3.3723696106937192E-3</c:v>
                </c:pt>
                <c:pt idx="2393">
                  <c:v>3.369620006110503E-3</c:v>
                </c:pt>
                <c:pt idx="2394">
                  <c:v>3.36685986382331E-3</c:v>
                </c:pt>
                <c:pt idx="2395">
                  <c:v>3.3640892029404529E-3</c:v>
                </c:pt>
                <c:pt idx="2396">
                  <c:v>3.3613080426430613E-3</c:v>
                </c:pt>
                <c:pt idx="2397">
                  <c:v>3.3585164021849544E-3</c:v>
                </c:pt>
                <c:pt idx="2398">
                  <c:v>3.3557143008925028E-3</c:v>
                </c:pt>
                <c:pt idx="2399">
                  <c:v>3.3529017581644983E-3</c:v>
                </c:pt>
                <c:pt idx="2400">
                  <c:v>3.3500787934720171E-3</c:v>
                </c:pt>
                <c:pt idx="2401">
                  <c:v>3.3472454263582881E-3</c:v>
                </c:pt>
                <c:pt idx="2402">
                  <c:v>3.3444016764385539E-3</c:v>
                </c:pt>
                <c:pt idx="2403">
                  <c:v>3.341547563399935E-3</c:v>
                </c:pt>
                <c:pt idx="2404">
                  <c:v>3.3386831070012992E-3</c:v>
                </c:pt>
                <c:pt idx="2405">
                  <c:v>3.3358083270731186E-3</c:v>
                </c:pt>
                <c:pt idx="2406">
                  <c:v>3.3329232435173337E-3</c:v>
                </c:pt>
                <c:pt idx="2407">
                  <c:v>3.3300278763072184E-3</c:v>
                </c:pt>
                <c:pt idx="2408">
                  <c:v>3.3271222454872382E-3</c:v>
                </c:pt>
                <c:pt idx="2409">
                  <c:v>3.3242063711729133E-3</c:v>
                </c:pt>
                <c:pt idx="2410">
                  <c:v>3.3212802735506802E-3</c:v>
                </c:pt>
                <c:pt idx="2411">
                  <c:v>3.3183439728777494E-3</c:v>
                </c:pt>
                <c:pt idx="2412">
                  <c:v>3.3153974894819679E-3</c:v>
                </c:pt>
                <c:pt idx="2413">
                  <c:v>3.3124408437616745E-3</c:v>
                </c:pt>
                <c:pt idx="2414">
                  <c:v>3.3094740561855655E-3</c:v>
                </c:pt>
                <c:pt idx="2415">
                  <c:v>3.3064971472925443E-3</c:v>
                </c:pt>
                <c:pt idx="2416">
                  <c:v>3.303510137691586E-3</c:v>
                </c:pt>
                <c:pt idx="2417">
                  <c:v>3.3005130480615926E-3</c:v>
                </c:pt>
                <c:pt idx="2418">
                  <c:v>3.2975058991512474E-3</c:v>
                </c:pt>
                <c:pt idx="2419">
                  <c:v>3.2944887117788762E-3</c:v>
                </c:pt>
                <c:pt idx="2420">
                  <c:v>3.2914615068322987E-3</c:v>
                </c:pt>
                <c:pt idx="2421">
                  <c:v>3.2884243052686878E-3</c:v>
                </c:pt>
                <c:pt idx="2422">
                  <c:v>3.2853771281144174E-3</c:v>
                </c:pt>
                <c:pt idx="2423">
                  <c:v>3.2823199964649298E-3</c:v>
                </c:pt>
                <c:pt idx="2424">
                  <c:v>3.2792529314845742E-3</c:v>
                </c:pt>
                <c:pt idx="2425">
                  <c:v>3.2761759544064724E-3</c:v>
                </c:pt>
                <c:pt idx="2426">
                  <c:v>3.273089086532364E-3</c:v>
                </c:pt>
                <c:pt idx="2427">
                  <c:v>3.2699923492324656E-3</c:v>
                </c:pt>
                <c:pt idx="2428">
                  <c:v>3.2668857639453156E-3</c:v>
                </c:pt>
                <c:pt idx="2429">
                  <c:v>3.2637693521776322E-3</c:v>
                </c:pt>
                <c:pt idx="2430">
                  <c:v>3.2606431355041584E-3</c:v>
                </c:pt>
                <c:pt idx="2431">
                  <c:v>3.2575071355675218E-3</c:v>
                </c:pt>
                <c:pt idx="2432">
                  <c:v>3.2543613740780735E-3</c:v>
                </c:pt>
                <c:pt idx="2433">
                  <c:v>3.251205872813745E-3</c:v>
                </c:pt>
                <c:pt idx="2434">
                  <c:v>3.2480406536198967E-3</c:v>
                </c:pt>
                <c:pt idx="2435">
                  <c:v>3.2448657384091632E-3</c:v>
                </c:pt>
                <c:pt idx="2436">
                  <c:v>3.2416811491613089E-3</c:v>
                </c:pt>
                <c:pt idx="2437">
                  <c:v>3.2384869079230653E-3</c:v>
                </c:pt>
                <c:pt idx="2438">
                  <c:v>3.2352830368079892E-3</c:v>
                </c:pt>
                <c:pt idx="2439">
                  <c:v>3.2320695579962995E-3</c:v>
                </c:pt>
                <c:pt idx="2440">
                  <c:v>3.2288464937347333E-3</c:v>
                </c:pt>
                <c:pt idx="2441">
                  <c:v>3.2256138663363837E-3</c:v>
                </c:pt>
                <c:pt idx="2442">
                  <c:v>3.2223716981805519E-3</c:v>
                </c:pt>
                <c:pt idx="2443">
                  <c:v>3.2191200117125851E-3</c:v>
                </c:pt>
                <c:pt idx="2444">
                  <c:v>3.2158588294437305E-3</c:v>
                </c:pt>
                <c:pt idx="2445">
                  <c:v>3.2125881739509705E-3</c:v>
                </c:pt>
                <c:pt idx="2446">
                  <c:v>3.2093080678768714E-3</c:v>
                </c:pt>
                <c:pt idx="2447">
                  <c:v>3.2060185339294243E-3</c:v>
                </c:pt>
                <c:pt idx="2448">
                  <c:v>3.2027195948818882E-3</c:v>
                </c:pt>
                <c:pt idx="2449">
                  <c:v>3.1994112735726386E-3</c:v>
                </c:pt>
                <c:pt idx="2450">
                  <c:v>3.1960935929049969E-3</c:v>
                </c:pt>
                <c:pt idx="2451">
                  <c:v>3.1927665758470828E-3</c:v>
                </c:pt>
                <c:pt idx="2452">
                  <c:v>3.189430245431649E-3</c:v>
                </c:pt>
                <c:pt idx="2453">
                  <c:v>3.1860846247559276E-3</c:v>
                </c:pt>
                <c:pt idx="2454">
                  <c:v>3.1827297369814624E-3</c:v>
                </c:pt>
                <c:pt idx="2455">
                  <c:v>3.1793656053339561E-3</c:v>
                </c:pt>
                <c:pt idx="2456">
                  <c:v>3.1759922531031039E-3</c:v>
                </c:pt>
                <c:pt idx="2457">
                  <c:v>3.1726097036424363E-3</c:v>
                </c:pt>
                <c:pt idx="2458">
                  <c:v>3.1692179803691546E-3</c:v>
                </c:pt>
                <c:pt idx="2459">
                  <c:v>3.1658171067639705E-3</c:v>
                </c:pt>
                <c:pt idx="2460">
                  <c:v>3.1624071063709428E-3</c:v>
                </c:pt>
                <c:pt idx="2461">
                  <c:v>3.1589880027973146E-3</c:v>
                </c:pt>
                <c:pt idx="2462">
                  <c:v>3.1555598197133493E-3</c:v>
                </c:pt>
                <c:pt idx="2463">
                  <c:v>3.1521225808521674E-3</c:v>
                </c:pt>
                <c:pt idx="2464">
                  <c:v>3.148676310009584E-3</c:v>
                </c:pt>
                <c:pt idx="2465">
                  <c:v>3.1452210310439384E-3</c:v>
                </c:pt>
                <c:pt idx="2466">
                  <c:v>3.1417567678759355E-3</c:v>
                </c:pt>
                <c:pt idx="2467">
                  <c:v>3.1382835444884755E-3</c:v>
                </c:pt>
                <c:pt idx="2468">
                  <c:v>3.134801384926493E-3</c:v>
                </c:pt>
                <c:pt idx="2469">
                  <c:v>3.1313103132967822E-3</c:v>
                </c:pt>
                <c:pt idx="2470">
                  <c:v>3.1278103537678401E-3</c:v>
                </c:pt>
                <c:pt idx="2471">
                  <c:v>3.1243015305696892E-3</c:v>
                </c:pt>
                <c:pt idx="2472">
                  <c:v>3.1207838679937201E-3</c:v>
                </c:pt>
                <c:pt idx="2473">
                  <c:v>3.1172573903925135E-3</c:v>
                </c:pt>
                <c:pt idx="2474">
                  <c:v>3.113722122179678E-3</c:v>
                </c:pt>
                <c:pt idx="2475">
                  <c:v>3.1101780878296783E-3</c:v>
                </c:pt>
                <c:pt idx="2476">
                  <c:v>3.1066253118776669E-3</c:v>
                </c:pt>
                <c:pt idx="2477">
                  <c:v>3.1030638189193153E-3</c:v>
                </c:pt>
                <c:pt idx="2478">
                  <c:v>3.0994936336106393E-3</c:v>
                </c:pt>
                <c:pt idx="2479">
                  <c:v>3.095914780667835E-3</c:v>
                </c:pt>
                <c:pt idx="2480">
                  <c:v>3.0923272848671001E-3</c:v>
                </c:pt>
                <c:pt idx="2481">
                  <c:v>3.0887311710444711E-3</c:v>
                </c:pt>
                <c:pt idx="2482">
                  <c:v>3.0851264640956414E-3</c:v>
                </c:pt>
                <c:pt idx="2483">
                  <c:v>3.0815131889757983E-3</c:v>
                </c:pt>
                <c:pt idx="2484">
                  <c:v>3.0778913706994431E-3</c:v>
                </c:pt>
                <c:pt idx="2485">
                  <c:v>3.0742610343402234E-3</c:v>
                </c:pt>
                <c:pt idx="2486">
                  <c:v>3.0706222050307552E-3</c:v>
                </c:pt>
                <c:pt idx="2487">
                  <c:v>3.0669749079624518E-3</c:v>
                </c:pt>
                <c:pt idx="2488">
                  <c:v>3.0633191683853466E-3</c:v>
                </c:pt>
                <c:pt idx="2489">
                  <c:v>3.0596550116079239E-3</c:v>
                </c:pt>
                <c:pt idx="2490">
                  <c:v>3.0559824629969351E-3</c:v>
                </c:pt>
                <c:pt idx="2491">
                  <c:v>3.052301547977229E-3</c:v>
                </c:pt>
                <c:pt idx="2492">
                  <c:v>3.0486122920315782E-3</c:v>
                </c:pt>
                <c:pt idx="2493">
                  <c:v>3.0449147207004951E-3</c:v>
                </c:pt>
                <c:pt idx="2494">
                  <c:v>3.0412088595820602E-3</c:v>
                </c:pt>
                <c:pt idx="2495">
                  <c:v>3.0374947343317425E-3</c:v>
                </c:pt>
                <c:pt idx="2496">
                  <c:v>3.0337723706622267E-3</c:v>
                </c:pt>
                <c:pt idx="2497">
                  <c:v>3.0300417943432277E-3</c:v>
                </c:pt>
                <c:pt idx="2498">
                  <c:v>3.026303031201319E-3</c:v>
                </c:pt>
                <c:pt idx="2499">
                  <c:v>3.0225561071197484E-3</c:v>
                </c:pt>
                <c:pt idx="2500">
                  <c:v>3.0188010480382654E-3</c:v>
                </c:pt>
                <c:pt idx="2501">
                  <c:v>3.0150378799529334E-3</c:v>
                </c:pt>
                <c:pt idx="2502">
                  <c:v>3.0112666289159552E-3</c:v>
                </c:pt>
                <c:pt idx="2503">
                  <c:v>3.0074873210354921E-3</c:v>
                </c:pt>
                <c:pt idx="2504">
                  <c:v>3.0036999824754832E-3</c:v>
                </c:pt>
                <c:pt idx="2505">
                  <c:v>2.9999046394554628E-3</c:v>
                </c:pt>
                <c:pt idx="2506">
                  <c:v>2.9961013182503767E-3</c:v>
                </c:pt>
                <c:pt idx="2507">
                  <c:v>2.9922900451904095E-3</c:v>
                </c:pt>
                <c:pt idx="2508">
                  <c:v>2.9884708466607897E-3</c:v>
                </c:pt>
                <c:pt idx="2509">
                  <c:v>2.9846437491016188E-3</c:v>
                </c:pt>
                <c:pt idx="2510">
                  <c:v>2.9808087790076797E-3</c:v>
                </c:pt>
                <c:pt idx="2511">
                  <c:v>2.9769659629282556E-3</c:v>
                </c:pt>
                <c:pt idx="2512">
                  <c:v>2.9731153274669478E-3</c:v>
                </c:pt>
                <c:pt idx="2513">
                  <c:v>2.9692568992814943E-3</c:v>
                </c:pt>
                <c:pt idx="2514">
                  <c:v>2.9653907050835762E-3</c:v>
                </c:pt>
                <c:pt idx="2515">
                  <c:v>2.9615167716386431E-3</c:v>
                </c:pt>
                <c:pt idx="2516">
                  <c:v>2.9576351257657187E-3</c:v>
                </c:pt>
                <c:pt idx="2517">
                  <c:v>2.9537457943372208E-3</c:v>
                </c:pt>
                <c:pt idx="2518">
                  <c:v>2.9498488042787774E-3</c:v>
                </c:pt>
                <c:pt idx="2519">
                  <c:v>2.9459441825690322E-3</c:v>
                </c:pt>
                <c:pt idx="2520">
                  <c:v>2.9420319562394638E-3</c:v>
                </c:pt>
                <c:pt idx="2521">
                  <c:v>2.9381121523741963E-3</c:v>
                </c:pt>
                <c:pt idx="2522">
                  <c:v>2.9341847981098168E-3</c:v>
                </c:pt>
                <c:pt idx="2523">
                  <c:v>2.9302499206351768E-3</c:v>
                </c:pt>
                <c:pt idx="2524">
                  <c:v>2.9263075471912176E-3</c:v>
                </c:pt>
                <c:pt idx="2525">
                  <c:v>2.92235770507077E-3</c:v>
                </c:pt>
                <c:pt idx="2526">
                  <c:v>2.9184004216183702E-3</c:v>
                </c:pt>
                <c:pt idx="2527">
                  <c:v>2.9144357242300713E-3</c:v>
                </c:pt>
                <c:pt idx="2528">
                  <c:v>2.9104636403532542E-3</c:v>
                </c:pt>
                <c:pt idx="2529">
                  <c:v>2.9064841974864326E-3</c:v>
                </c:pt>
                <c:pt idx="2530">
                  <c:v>2.9024974231790712E-3</c:v>
                </c:pt>
                <c:pt idx="2531">
                  <c:v>2.898503345031383E-3</c:v>
                </c:pt>
                <c:pt idx="2532">
                  <c:v>2.8945019906941516E-3</c:v>
                </c:pt>
                <c:pt idx="2533">
                  <c:v>2.8904933878685299E-3</c:v>
                </c:pt>
                <c:pt idx="2534">
                  <c:v>2.8864775643058509E-3</c:v>
                </c:pt>
                <c:pt idx="2535">
                  <c:v>2.8824545478074396E-3</c:v>
                </c:pt>
                <c:pt idx="2536">
                  <c:v>2.8784243662244129E-3</c:v>
                </c:pt>
                <c:pt idx="2537">
                  <c:v>2.8743870474574958E-3</c:v>
                </c:pt>
                <c:pt idx="2538">
                  <c:v>2.8703426194568197E-3</c:v>
                </c:pt>
                <c:pt idx="2539">
                  <c:v>2.8662911102217371E-3</c:v>
                </c:pt>
                <c:pt idx="2540">
                  <c:v>2.8622325478006179E-3</c:v>
                </c:pt>
                <c:pt idx="2541">
                  <c:v>2.858166960290667E-3</c:v>
                </c:pt>
                <c:pt idx="2542">
                  <c:v>2.8540943758377196E-3</c:v>
                </c:pt>
                <c:pt idx="2543">
                  <c:v>2.8500148226360505E-3</c:v>
                </c:pt>
                <c:pt idx="2544">
                  <c:v>2.8459283289281783E-3</c:v>
                </c:pt>
                <c:pt idx="2545">
                  <c:v>2.841834923004675E-3</c:v>
                </c:pt>
                <c:pt idx="2546">
                  <c:v>2.8377346332039586E-3</c:v>
                </c:pt>
                <c:pt idx="2547">
                  <c:v>2.83362748791211E-3</c:v>
                </c:pt>
                <c:pt idx="2548">
                  <c:v>2.8295135155626651E-3</c:v>
                </c:pt>
                <c:pt idx="2549">
                  <c:v>2.8253927446364288E-3</c:v>
                </c:pt>
                <c:pt idx="2550">
                  <c:v>2.8212652036612666E-3</c:v>
                </c:pt>
                <c:pt idx="2551">
                  <c:v>2.8171309212119151E-3</c:v>
                </c:pt>
                <c:pt idx="2552">
                  <c:v>2.8129899259097821E-3</c:v>
                </c:pt>
                <c:pt idx="2553">
                  <c:v>2.808842246422747E-3</c:v>
                </c:pt>
                <c:pt idx="2554">
                  <c:v>2.8046879114649653E-3</c:v>
                </c:pt>
                <c:pt idx="2555">
                  <c:v>2.8005269497966652E-3</c:v>
                </c:pt>
                <c:pt idx="2556">
                  <c:v>2.7963593902239547E-3</c:v>
                </c:pt>
                <c:pt idx="2557">
                  <c:v>2.7921852615986143E-3</c:v>
                </c:pt>
                <c:pt idx="2558">
                  <c:v>2.7880045928179078E-3</c:v>
                </c:pt>
                <c:pt idx="2559">
                  <c:v>2.7838174128243702E-3</c:v>
                </c:pt>
                <c:pt idx="2560">
                  <c:v>2.7796237506056169E-3</c:v>
                </c:pt>
                <c:pt idx="2561">
                  <c:v>2.7754236351941351E-3</c:v>
                </c:pt>
                <c:pt idx="2562">
                  <c:v>2.7712170956670935E-3</c:v>
                </c:pt>
                <c:pt idx="2563">
                  <c:v>2.767004161146129E-3</c:v>
                </c:pt>
                <c:pt idx="2564">
                  <c:v>2.7627848607971548E-3</c:v>
                </c:pt>
                <c:pt idx="2565">
                  <c:v>2.7585592238301522E-3</c:v>
                </c:pt>
                <c:pt idx="2566">
                  <c:v>2.7543272794989682E-3</c:v>
                </c:pt>
                <c:pt idx="2567">
                  <c:v>2.7500890571011214E-3</c:v>
                </c:pt>
                <c:pt idx="2568">
                  <c:v>2.7458445859775875E-3</c:v>
                </c:pt>
                <c:pt idx="2569">
                  <c:v>2.7415938955126055E-3</c:v>
                </c:pt>
                <c:pt idx="2570">
                  <c:v>2.7373370151334659E-3</c:v>
                </c:pt>
                <c:pt idx="2571">
                  <c:v>2.7330739743103185E-3</c:v>
                </c:pt>
                <c:pt idx="2572">
                  <c:v>2.7288048025559549E-3</c:v>
                </c:pt>
                <c:pt idx="2573">
                  <c:v>2.724529529425616E-3</c:v>
                </c:pt>
                <c:pt idx="2574">
                  <c:v>2.7202481845167784E-3</c:v>
                </c:pt>
                <c:pt idx="2575">
                  <c:v>2.7159607974689536E-3</c:v>
                </c:pt>
                <c:pt idx="2576">
                  <c:v>2.711667397963486E-3</c:v>
                </c:pt>
                <c:pt idx="2577">
                  <c:v>2.707368015723341E-3</c:v>
                </c:pt>
                <c:pt idx="2578">
                  <c:v>2.7030626805128999E-3</c:v>
                </c:pt>
                <c:pt idx="2579">
                  <c:v>2.6987514221377632E-3</c:v>
                </c:pt>
                <c:pt idx="2580">
                  <c:v>2.6944342704445299E-3</c:v>
                </c:pt>
                <c:pt idx="2581">
                  <c:v>2.6901112553206004E-3</c:v>
                </c:pt>
                <c:pt idx="2582">
                  <c:v>2.68578240669397E-3</c:v>
                </c:pt>
                <c:pt idx="2583">
                  <c:v>2.6814477545330164E-3</c:v>
                </c:pt>
                <c:pt idx="2584">
                  <c:v>2.6771073288462933E-3</c:v>
                </c:pt>
                <c:pt idx="2585">
                  <c:v>2.6727611596823291E-3</c:v>
                </c:pt>
                <c:pt idx="2586">
                  <c:v>2.6684092771294098E-3</c:v>
                </c:pt>
                <c:pt idx="2587">
                  <c:v>2.6640517113153744E-3</c:v>
                </c:pt>
                <c:pt idx="2588">
                  <c:v>2.6596884924074125E-3</c:v>
                </c:pt>
                <c:pt idx="2589">
                  <c:v>2.6553196506118419E-3</c:v>
                </c:pt>
                <c:pt idx="2590">
                  <c:v>2.6509452161739147E-3</c:v>
                </c:pt>
                <c:pt idx="2591">
                  <c:v>2.6465652193775951E-3</c:v>
                </c:pt>
                <c:pt idx="2592">
                  <c:v>2.6421796905453576E-3</c:v>
                </c:pt>
                <c:pt idx="2593">
                  <c:v>2.6377886600379729E-3</c:v>
                </c:pt>
                <c:pt idx="2594">
                  <c:v>2.6333921582543042E-3</c:v>
                </c:pt>
                <c:pt idx="2595">
                  <c:v>2.6289902156310867E-3</c:v>
                </c:pt>
                <c:pt idx="2596">
                  <c:v>2.6245828626427223E-3</c:v>
                </c:pt>
                <c:pt idx="2597">
                  <c:v>2.6201701298010751E-3</c:v>
                </c:pt>
                <c:pt idx="2598">
                  <c:v>2.6157520476552442E-3</c:v>
                </c:pt>
                <c:pt idx="2599">
                  <c:v>2.6113286467913705E-3</c:v>
                </c:pt>
                <c:pt idx="2600">
                  <c:v>2.6068999578324108E-3</c:v>
                </c:pt>
                <c:pt idx="2601">
                  <c:v>2.6024660114379317E-3</c:v>
                </c:pt>
                <c:pt idx="2602">
                  <c:v>2.5980268383038957E-3</c:v>
                </c:pt>
                <c:pt idx="2603">
                  <c:v>2.5935824691624555E-3</c:v>
                </c:pt>
                <c:pt idx="2604">
                  <c:v>2.5891329347817278E-3</c:v>
                </c:pt>
                <c:pt idx="2605">
                  <c:v>2.5846782659655941E-3</c:v>
                </c:pt>
                <c:pt idx="2606">
                  <c:v>2.5802184935534763E-3</c:v>
                </c:pt>
                <c:pt idx="2607">
                  <c:v>2.5757536484201332E-3</c:v>
                </c:pt>
                <c:pt idx="2608">
                  <c:v>2.5712837614754384E-3</c:v>
                </c:pt>
                <c:pt idx="2609">
                  <c:v>2.5668088636641704E-3</c:v>
                </c:pt>
                <c:pt idx="2610">
                  <c:v>2.5623289859657973E-3</c:v>
                </c:pt>
                <c:pt idx="2611">
                  <c:v>2.5578441593942622E-3</c:v>
                </c:pt>
                <c:pt idx="2612">
                  <c:v>2.5533544149977726E-3</c:v>
                </c:pt>
                <c:pt idx="2613">
                  <c:v>2.5488597838585754E-3</c:v>
                </c:pt>
                <c:pt idx="2614">
                  <c:v>2.5443602970927565E-3</c:v>
                </c:pt>
                <c:pt idx="2615">
                  <c:v>2.5398559858500081E-3</c:v>
                </c:pt>
                <c:pt idx="2616">
                  <c:v>2.5353468813134302E-3</c:v>
                </c:pt>
                <c:pt idx="2617">
                  <c:v>2.5308330146993005E-3</c:v>
                </c:pt>
                <c:pt idx="2618">
                  <c:v>2.5263144172568671E-3</c:v>
                </c:pt>
                <c:pt idx="2619">
                  <c:v>2.5217911202681264E-3</c:v>
                </c:pt>
                <c:pt idx="2620">
                  <c:v>2.517263155047615E-3</c:v>
                </c:pt>
                <c:pt idx="2621">
                  <c:v>2.512730552942182E-3</c:v>
                </c:pt>
                <c:pt idx="2622">
                  <c:v>2.5081933453307815E-3</c:v>
                </c:pt>
                <c:pt idx="2623">
                  <c:v>2.5036515636242484E-3</c:v>
                </c:pt>
                <c:pt idx="2624">
                  <c:v>2.4991052392650827E-3</c:v>
                </c:pt>
                <c:pt idx="2625">
                  <c:v>2.4945544037272391E-3</c:v>
                </c:pt>
                <c:pt idx="2626">
                  <c:v>2.4899990885158961E-3</c:v>
                </c:pt>
                <c:pt idx="2627">
                  <c:v>2.4854393251672485E-3</c:v>
                </c:pt>
                <c:pt idx="2628">
                  <c:v>2.4808751452482822E-3</c:v>
                </c:pt>
                <c:pt idx="2629">
                  <c:v>2.4763065803565633E-3</c:v>
                </c:pt>
                <c:pt idx="2630">
                  <c:v>2.4717336621200101E-3</c:v>
                </c:pt>
                <c:pt idx="2631">
                  <c:v>2.4671564221966842E-3</c:v>
                </c:pt>
                <c:pt idx="2632">
                  <c:v>2.4625748922745597E-3</c:v>
                </c:pt>
                <c:pt idx="2633">
                  <c:v>2.4579891040713165E-3</c:v>
                </c:pt>
                <c:pt idx="2634">
                  <c:v>2.4533990893341093E-3</c:v>
                </c:pt>
                <c:pt idx="2635">
                  <c:v>2.4488048798393552E-3</c:v>
                </c:pt>
                <c:pt idx="2636">
                  <c:v>2.4442065073925082E-3</c:v>
                </c:pt>
                <c:pt idx="2637">
                  <c:v>2.4396040038278501E-3</c:v>
                </c:pt>
                <c:pt idx="2638">
                  <c:v>2.4349974010082535E-3</c:v>
                </c:pt>
                <c:pt idx="2639">
                  <c:v>2.4303867308249731E-3</c:v>
                </c:pt>
                <c:pt idx="2640">
                  <c:v>2.4257720251974245E-3</c:v>
                </c:pt>
                <c:pt idx="2641">
                  <c:v>2.4211533160729565E-3</c:v>
                </c:pt>
                <c:pt idx="2642">
                  <c:v>2.4165306354266341E-3</c:v>
                </c:pt>
                <c:pt idx="2643">
                  <c:v>2.4119040152610211E-3</c:v>
                </c:pt>
                <c:pt idx="2644">
                  <c:v>2.4072734876059501E-3</c:v>
                </c:pt>
                <c:pt idx="2645">
                  <c:v>2.4026390845183045E-3</c:v>
                </c:pt>
                <c:pt idx="2646">
                  <c:v>2.3980008380818031E-3</c:v>
                </c:pt>
                <c:pt idx="2647">
                  <c:v>2.3933587804067635E-3</c:v>
                </c:pt>
                <c:pt idx="2648">
                  <c:v>2.3887129436298967E-3</c:v>
                </c:pt>
                <c:pt idx="2649">
                  <c:v>2.3840633599140704E-3</c:v>
                </c:pt>
                <c:pt idx="2650">
                  <c:v>2.3794100614480942E-3</c:v>
                </c:pt>
                <c:pt idx="2651">
                  <c:v>2.3747530804464918E-3</c:v>
                </c:pt>
                <c:pt idx="2652">
                  <c:v>2.3700924491492884E-3</c:v>
                </c:pt>
                <c:pt idx="2653">
                  <c:v>2.3654281998217721E-3</c:v>
                </c:pt>
                <c:pt idx="2654">
                  <c:v>2.3607603647542814E-3</c:v>
                </c:pt>
                <c:pt idx="2655">
                  <c:v>2.3560889762619802E-3</c:v>
                </c:pt>
                <c:pt idx="2656">
                  <c:v>2.3514140666846296E-3</c:v>
                </c:pt>
                <c:pt idx="2657">
                  <c:v>2.3467356683863705E-3</c:v>
                </c:pt>
                <c:pt idx="2658">
                  <c:v>2.3420538137554929E-3</c:v>
                </c:pt>
                <c:pt idx="2659">
                  <c:v>2.3373685352042158E-3</c:v>
                </c:pt>
                <c:pt idx="2660">
                  <c:v>2.3326798651684606E-3</c:v>
                </c:pt>
                <c:pt idx="2661">
                  <c:v>2.327987836107632E-3</c:v>
                </c:pt>
                <c:pt idx="2662">
                  <c:v>2.3232924805043826E-3</c:v>
                </c:pt>
                <c:pt idx="2663">
                  <c:v>2.3185938308644019E-3</c:v>
                </c:pt>
                <c:pt idx="2664">
                  <c:v>2.3138919197161767E-3</c:v>
                </c:pt>
                <c:pt idx="2665">
                  <c:v>2.3091867796107791E-3</c:v>
                </c:pt>
                <c:pt idx="2666">
                  <c:v>2.3044784431216301E-3</c:v>
                </c:pt>
                <c:pt idx="2667">
                  <c:v>2.2997669428442822E-3</c:v>
                </c:pt>
                <c:pt idx="2668">
                  <c:v>2.2950523113961902E-3</c:v>
                </c:pt>
                <c:pt idx="2669">
                  <c:v>2.290334581416482E-3</c:v>
                </c:pt>
                <c:pt idx="2670">
                  <c:v>2.2856137855657441E-3</c:v>
                </c:pt>
                <c:pt idx="2671">
                  <c:v>2.2808899565257799E-3</c:v>
                </c:pt>
                <c:pt idx="2672">
                  <c:v>2.2761631269993987E-3</c:v>
                </c:pt>
                <c:pt idx="2673">
                  <c:v>2.2714333297101743E-3</c:v>
                </c:pt>
                <c:pt idx="2674">
                  <c:v>2.266700597402234E-3</c:v>
                </c:pt>
                <c:pt idx="2675">
                  <c:v>2.2619649628400191E-3</c:v>
                </c:pt>
                <c:pt idx="2676">
                  <c:v>2.2572264588080625E-3</c:v>
                </c:pt>
                <c:pt idx="2677">
                  <c:v>2.252485118110764E-3</c:v>
                </c:pt>
                <c:pt idx="2678">
                  <c:v>2.2477409735721645E-3</c:v>
                </c:pt>
                <c:pt idx="2679">
                  <c:v>2.2429940580357089E-3</c:v>
                </c:pt>
                <c:pt idx="2680">
                  <c:v>2.2382444043640326E-3</c:v>
                </c:pt>
                <c:pt idx="2681">
                  <c:v>2.2334920454387202E-3</c:v>
                </c:pt>
                <c:pt idx="2682">
                  <c:v>2.2287370141600925E-3</c:v>
                </c:pt>
                <c:pt idx="2683">
                  <c:v>2.2239793434469636E-3</c:v>
                </c:pt>
                <c:pt idx="2684">
                  <c:v>2.2192190662364236E-3</c:v>
                </c:pt>
                <c:pt idx="2685">
                  <c:v>2.2144562154836076E-3</c:v>
                </c:pt>
                <c:pt idx="2686">
                  <c:v>2.2096908241614633E-3</c:v>
                </c:pt>
                <c:pt idx="2687">
                  <c:v>2.2049229252605338E-3</c:v>
                </c:pt>
                <c:pt idx="2688">
                  <c:v>2.2001525517887145E-3</c:v>
                </c:pt>
                <c:pt idx="2689">
                  <c:v>2.1953797367710386E-3</c:v>
                </c:pt>
                <c:pt idx="2690">
                  <c:v>2.1906045132494356E-3</c:v>
                </c:pt>
                <c:pt idx="2691">
                  <c:v>2.1858269142825165E-3</c:v>
                </c:pt>
                <c:pt idx="2692">
                  <c:v>2.1810469729453301E-3</c:v>
                </c:pt>
                <c:pt idx="2693">
                  <c:v>2.1762647223291451E-3</c:v>
                </c:pt>
                <c:pt idx="2694">
                  <c:v>2.1714801955412147E-3</c:v>
                </c:pt>
                <c:pt idx="2695">
                  <c:v>2.1666934257045549E-3</c:v>
                </c:pt>
                <c:pt idx="2696">
                  <c:v>2.1619044459577031E-3</c:v>
                </c:pt>
                <c:pt idx="2697">
                  <c:v>2.1571132894545042E-3</c:v>
                </c:pt>
                <c:pt idx="2698">
                  <c:v>2.1523199893638653E-3</c:v>
                </c:pt>
                <c:pt idx="2699">
                  <c:v>2.1475245788695353E-3</c:v>
                </c:pt>
                <c:pt idx="2700">
                  <c:v>2.1427270911698764E-3</c:v>
                </c:pt>
                <c:pt idx="2701">
                  <c:v>2.1379275594776291E-3</c:v>
                </c:pt>
                <c:pt idx="2702">
                  <c:v>2.1331260170196829E-3</c:v>
                </c:pt>
                <c:pt idx="2703">
                  <c:v>2.1283224970368481E-3</c:v>
                </c:pt>
                <c:pt idx="2704">
                  <c:v>2.1235170327836292E-3</c:v>
                </c:pt>
                <c:pt idx="2705">
                  <c:v>2.1187096575279851E-3</c:v>
                </c:pt>
                <c:pt idx="2706">
                  <c:v>2.1139004045511098E-3</c:v>
                </c:pt>
                <c:pt idx="2707">
                  <c:v>2.1090893071471929E-3</c:v>
                </c:pt>
                <c:pt idx="2708">
                  <c:v>2.1042763986231939E-3</c:v>
                </c:pt>
                <c:pt idx="2709">
                  <c:v>2.0994617122986089E-3</c:v>
                </c:pt>
                <c:pt idx="2710">
                  <c:v>2.0946452815052471E-3</c:v>
                </c:pt>
                <c:pt idx="2711">
                  <c:v>2.0898271395869872E-3</c:v>
                </c:pt>
                <c:pt idx="2712">
                  <c:v>2.0850073198995615E-3</c:v>
                </c:pt>
                <c:pt idx="2713">
                  <c:v>2.0801858558103115E-3</c:v>
                </c:pt>
                <c:pt idx="2714">
                  <c:v>2.0753627806979632E-3</c:v>
                </c:pt>
                <c:pt idx="2715">
                  <c:v>2.0705381279524007E-3</c:v>
                </c:pt>
                <c:pt idx="2716">
                  <c:v>2.0657119309744247E-3</c:v>
                </c:pt>
                <c:pt idx="2717">
                  <c:v>2.0608842231755278E-3</c:v>
                </c:pt>
                <c:pt idx="2718">
                  <c:v>2.056055037977662E-3</c:v>
                </c:pt>
                <c:pt idx="2719">
                  <c:v>2.0512244088130107E-3</c:v>
                </c:pt>
                <c:pt idx="2720">
                  <c:v>2.0463923691237469E-3</c:v>
                </c:pt>
                <c:pt idx="2721">
                  <c:v>2.0415589523618159E-3</c:v>
                </c:pt>
                <c:pt idx="2722">
                  <c:v>2.0367241919886903E-3</c:v>
                </c:pt>
                <c:pt idx="2723">
                  <c:v>2.0318881214751502E-3</c:v>
                </c:pt>
                <c:pt idx="2724">
                  <c:v>2.0270507743010415E-3</c:v>
                </c:pt>
                <c:pt idx="2725">
                  <c:v>2.0222121839550485E-3</c:v>
                </c:pt>
                <c:pt idx="2726">
                  <c:v>2.0173723839344618E-3</c:v>
                </c:pt>
                <c:pt idx="2727">
                  <c:v>2.0125314077449516E-3</c:v>
                </c:pt>
                <c:pt idx="2728">
                  <c:v>2.0076892889003242E-3</c:v>
                </c:pt>
                <c:pt idx="2729">
                  <c:v>2.0028460609222976E-3</c:v>
                </c:pt>
                <c:pt idx="2730">
                  <c:v>1.9980017573402726E-3</c:v>
                </c:pt>
                <c:pt idx="2731">
                  <c:v>1.9931564116910908E-3</c:v>
                </c:pt>
                <c:pt idx="2732">
                  <c:v>1.9883100575188136E-3</c:v>
                </c:pt>
                <c:pt idx="2733">
                  <c:v>1.9834627283744793E-3</c:v>
                </c:pt>
                <c:pt idx="2734">
                  <c:v>1.9786144578158782E-3</c:v>
                </c:pt>
                <c:pt idx="2735">
                  <c:v>1.9737652794073151E-3</c:v>
                </c:pt>
                <c:pt idx="2736">
                  <c:v>1.9689152267193871E-3</c:v>
                </c:pt>
                <c:pt idx="2737">
                  <c:v>1.9640643333287346E-3</c:v>
                </c:pt>
                <c:pt idx="2738">
                  <c:v>1.9592126328178269E-3</c:v>
                </c:pt>
                <c:pt idx="2739">
                  <c:v>1.9543601587747122E-3</c:v>
                </c:pt>
                <c:pt idx="2740">
                  <c:v>1.949506944792803E-3</c:v>
                </c:pt>
                <c:pt idx="2741">
                  <c:v>1.9446530244706269E-3</c:v>
                </c:pt>
                <c:pt idx="2742">
                  <c:v>1.9397984314116043E-3</c:v>
                </c:pt>
                <c:pt idx="2743">
                  <c:v>1.9349431992238136E-3</c:v>
                </c:pt>
                <c:pt idx="2744">
                  <c:v>1.9300873615197551E-3</c:v>
                </c:pt>
                <c:pt idx="2745">
                  <c:v>1.9252309519161262E-3</c:v>
                </c:pt>
                <c:pt idx="2746">
                  <c:v>1.9203740040335769E-3</c:v>
                </c:pt>
                <c:pt idx="2747">
                  <c:v>1.915516551496491E-3</c:v>
                </c:pt>
                <c:pt idx="2748">
                  <c:v>1.9106586279327385E-3</c:v>
                </c:pt>
                <c:pt idx="2749">
                  <c:v>1.9058002669734573E-3</c:v>
                </c:pt>
                <c:pt idx="2750">
                  <c:v>1.9009415022528081E-3</c:v>
                </c:pt>
                <c:pt idx="2751">
                  <c:v>1.8960823674077493E-3</c:v>
                </c:pt>
                <c:pt idx="2752">
                  <c:v>1.8912228960777989E-3</c:v>
                </c:pt>
                <c:pt idx="2753">
                  <c:v>1.8863631219048103E-3</c:v>
                </c:pt>
                <c:pt idx="2754">
                  <c:v>1.8815030785327262E-3</c:v>
                </c:pt>
                <c:pt idx="2755">
                  <c:v>1.8766427996073597E-3</c:v>
                </c:pt>
                <c:pt idx="2756">
                  <c:v>1.8717823187761494E-3</c:v>
                </c:pt>
                <c:pt idx="2757">
                  <c:v>1.8669216696879328E-3</c:v>
                </c:pt>
                <c:pt idx="2758">
                  <c:v>1.8620608859927156E-3</c:v>
                </c:pt>
                <c:pt idx="2759">
                  <c:v>1.8572000013414318E-3</c:v>
                </c:pt>
                <c:pt idx="2760">
                  <c:v>1.8523390493857151E-3</c:v>
                </c:pt>
                <c:pt idx="2761">
                  <c:v>1.8474780637776638E-3</c:v>
                </c:pt>
                <c:pt idx="2762">
                  <c:v>1.8426170781696142E-3</c:v>
                </c:pt>
                <c:pt idx="2763">
                  <c:v>1.8377561262138957E-3</c:v>
                </c:pt>
                <c:pt idx="2764">
                  <c:v>1.8328952415626119E-3</c:v>
                </c:pt>
                <c:pt idx="2765">
                  <c:v>1.8280344578673949E-3</c:v>
                </c:pt>
                <c:pt idx="2766">
                  <c:v>1.8231738087791782E-3</c:v>
                </c:pt>
                <c:pt idx="2767">
                  <c:v>1.8183133279479683E-3</c:v>
                </c:pt>
                <c:pt idx="2768">
                  <c:v>1.8134530490226018E-3</c:v>
                </c:pt>
                <c:pt idx="2769">
                  <c:v>1.8085930056505174E-3</c:v>
                </c:pt>
                <c:pt idx="2770">
                  <c:v>1.8037332314775288E-3</c:v>
                </c:pt>
                <c:pt idx="2771">
                  <c:v>1.7988737601475804E-3</c:v>
                </c:pt>
                <c:pt idx="2772">
                  <c:v>1.7940146253025199E-3</c:v>
                </c:pt>
                <c:pt idx="2773">
                  <c:v>1.7891558605818711E-3</c:v>
                </c:pt>
                <c:pt idx="2774">
                  <c:v>1.7842974996225901E-3</c:v>
                </c:pt>
                <c:pt idx="2775">
                  <c:v>1.7794395760588391E-3</c:v>
                </c:pt>
                <c:pt idx="2776">
                  <c:v>1.7745821235217517E-3</c:v>
                </c:pt>
                <c:pt idx="2777">
                  <c:v>1.7697251756392043E-3</c:v>
                </c:pt>
                <c:pt idx="2778">
                  <c:v>1.7648687660355739E-3</c:v>
                </c:pt>
                <c:pt idx="2779">
                  <c:v>1.7600129283315172E-3</c:v>
                </c:pt>
                <c:pt idx="2780">
                  <c:v>1.7551576961437247E-3</c:v>
                </c:pt>
                <c:pt idx="2781">
                  <c:v>1.7503031030847028E-3</c:v>
                </c:pt>
                <c:pt idx="2782">
                  <c:v>1.7454491827625269E-3</c:v>
                </c:pt>
                <c:pt idx="2783">
                  <c:v>1.7405959687806175E-3</c:v>
                </c:pt>
                <c:pt idx="2784">
                  <c:v>1.7357434947375034E-3</c:v>
                </c:pt>
                <c:pt idx="2785">
                  <c:v>1.7308917942265958E-3</c:v>
                </c:pt>
                <c:pt idx="2786">
                  <c:v>1.7260409008359452E-3</c:v>
                </c:pt>
                <c:pt idx="2787">
                  <c:v>1.7211908481480154E-3</c:v>
                </c:pt>
                <c:pt idx="2788">
                  <c:v>1.7163416697394548E-3</c:v>
                </c:pt>
                <c:pt idx="2789">
                  <c:v>1.7114933991808521E-3</c:v>
                </c:pt>
                <c:pt idx="2790">
                  <c:v>1.7066460700365178E-3</c:v>
                </c:pt>
                <c:pt idx="2791">
                  <c:v>1.7017997158642409E-3</c:v>
                </c:pt>
                <c:pt idx="2792">
                  <c:v>1.6969543702150609E-3</c:v>
                </c:pt>
                <c:pt idx="2793">
                  <c:v>1.6921100666330352E-3</c:v>
                </c:pt>
                <c:pt idx="2794">
                  <c:v>1.6872668386550104E-3</c:v>
                </c:pt>
                <c:pt idx="2795">
                  <c:v>1.6824247198103817E-3</c:v>
                </c:pt>
                <c:pt idx="2796">
                  <c:v>1.6775837436208715E-3</c:v>
                </c:pt>
                <c:pt idx="2797">
                  <c:v>1.6727439436002856E-3</c:v>
                </c:pt>
                <c:pt idx="2798">
                  <c:v>1.6679053532542931E-3</c:v>
                </c:pt>
                <c:pt idx="2799">
                  <c:v>1.6630680060801845E-3</c:v>
                </c:pt>
                <c:pt idx="2800">
                  <c:v>1.6582319355666448E-3</c:v>
                </c:pt>
                <c:pt idx="2801">
                  <c:v>1.6533971751935212E-3</c:v>
                </c:pt>
                <c:pt idx="2802">
                  <c:v>1.6485637584315895E-3</c:v>
                </c:pt>
                <c:pt idx="2803">
                  <c:v>1.6437317187423276E-3</c:v>
                </c:pt>
                <c:pt idx="2804">
                  <c:v>1.6389010895776748E-3</c:v>
                </c:pt>
                <c:pt idx="2805">
                  <c:v>1.634071904379811E-3</c:v>
                </c:pt>
                <c:pt idx="2806">
                  <c:v>1.6292441965809132E-3</c:v>
                </c:pt>
                <c:pt idx="2807">
                  <c:v>1.6244179996029375E-3</c:v>
                </c:pt>
                <c:pt idx="2808">
                  <c:v>1.6195933468573756E-3</c:v>
                </c:pt>
                <c:pt idx="2809">
                  <c:v>1.6147702717450292E-3</c:v>
                </c:pt>
                <c:pt idx="2810">
                  <c:v>1.6099488076557779E-3</c:v>
                </c:pt>
                <c:pt idx="2811">
                  <c:v>1.6051289879683527E-3</c:v>
                </c:pt>
                <c:pt idx="2812">
                  <c:v>1.6003108460500937E-3</c:v>
                </c:pt>
                <c:pt idx="2813">
                  <c:v>1.5954944152567322E-3</c:v>
                </c:pt>
                <c:pt idx="2814">
                  <c:v>1.5906797289321482E-3</c:v>
                </c:pt>
                <c:pt idx="2815">
                  <c:v>1.5858668204081496E-3</c:v>
                </c:pt>
                <c:pt idx="2816">
                  <c:v>1.5810557230042331E-3</c:v>
                </c:pt>
                <c:pt idx="2817">
                  <c:v>1.5762464700273585E-3</c:v>
                </c:pt>
                <c:pt idx="2818">
                  <c:v>1.5714390947717163E-3</c:v>
                </c:pt>
                <c:pt idx="2819">
                  <c:v>1.5666336305184964E-3</c:v>
                </c:pt>
                <c:pt idx="2820">
                  <c:v>1.5618301105356639E-3</c:v>
                </c:pt>
                <c:pt idx="2821">
                  <c:v>1.5570285680777168E-3</c:v>
                </c:pt>
                <c:pt idx="2822">
                  <c:v>1.5522290363854697E-3</c:v>
                </c:pt>
                <c:pt idx="2823">
                  <c:v>1.5474315486858122E-3</c:v>
                </c:pt>
                <c:pt idx="2824">
                  <c:v>1.5426361381914826E-3</c:v>
                </c:pt>
                <c:pt idx="2825">
                  <c:v>1.5378428381008441E-3</c:v>
                </c:pt>
                <c:pt idx="2826">
                  <c:v>1.5330516815976456E-3</c:v>
                </c:pt>
                <c:pt idx="2827">
                  <c:v>1.528262701850795E-3</c:v>
                </c:pt>
                <c:pt idx="2828">
                  <c:v>1.5234759320141356E-3</c:v>
                </c:pt>
                <c:pt idx="2829">
                  <c:v>1.5186914052262061E-3</c:v>
                </c:pt>
                <c:pt idx="2830">
                  <c:v>1.5139091546100215E-3</c:v>
                </c:pt>
                <c:pt idx="2831">
                  <c:v>1.5091292132728361E-3</c:v>
                </c:pt>
                <c:pt idx="2832">
                  <c:v>1.504351614305917E-3</c:v>
                </c:pt>
                <c:pt idx="2833">
                  <c:v>1.4995763907843169E-3</c:v>
                </c:pt>
                <c:pt idx="2834">
                  <c:v>1.4948035757666402E-3</c:v>
                </c:pt>
                <c:pt idx="2835">
                  <c:v>1.4900332022948232E-3</c:v>
                </c:pt>
                <c:pt idx="2836">
                  <c:v>1.4852653033938926E-3</c:v>
                </c:pt>
                <c:pt idx="2837">
                  <c:v>1.4804999120717509E-3</c:v>
                </c:pt>
                <c:pt idx="2838">
                  <c:v>1.4757370613189338E-3</c:v>
                </c:pt>
                <c:pt idx="2839">
                  <c:v>1.4709767841083947E-3</c:v>
                </c:pt>
                <c:pt idx="2840">
                  <c:v>1.4662191133952669E-3</c:v>
                </c:pt>
                <c:pt idx="2841">
                  <c:v>1.4614640821166397E-3</c:v>
                </c:pt>
                <c:pt idx="2842">
                  <c:v>1.4567117231913283E-3</c:v>
                </c:pt>
                <c:pt idx="2843">
                  <c:v>1.4519620695196526E-3</c:v>
                </c:pt>
                <c:pt idx="2844">
                  <c:v>1.4472151539831979E-3</c:v>
                </c:pt>
                <c:pt idx="2845">
                  <c:v>1.4424710094445988E-3</c:v>
                </c:pt>
                <c:pt idx="2846">
                  <c:v>1.437729668747303E-3</c:v>
                </c:pt>
                <c:pt idx="2847">
                  <c:v>1.4329911647153462E-3</c:v>
                </c:pt>
                <c:pt idx="2848">
                  <c:v>1.4282555301531317E-3</c:v>
                </c:pt>
                <c:pt idx="2849">
                  <c:v>1.4235227978451922E-3</c:v>
                </c:pt>
                <c:pt idx="2850">
                  <c:v>1.4187930005559709E-3</c:v>
                </c:pt>
                <c:pt idx="2851">
                  <c:v>1.4140661710295886E-3</c:v>
                </c:pt>
                <c:pt idx="2852">
                  <c:v>1.409342341989627E-3</c:v>
                </c:pt>
                <c:pt idx="2853">
                  <c:v>1.4046215461388884E-3</c:v>
                </c:pt>
                <c:pt idx="2854">
                  <c:v>1.3999038161591831E-3</c:v>
                </c:pt>
                <c:pt idx="2855">
                  <c:v>1.3951891847110898E-3</c:v>
                </c:pt>
                <c:pt idx="2856">
                  <c:v>1.390477684433743E-3</c:v>
                </c:pt>
                <c:pt idx="2857">
                  <c:v>1.3857693479445955E-3</c:v>
                </c:pt>
                <c:pt idx="2858">
                  <c:v>1.3810642078391983E-3</c:v>
                </c:pt>
                <c:pt idx="2859">
                  <c:v>1.376362296690974E-3</c:v>
                </c:pt>
                <c:pt idx="2860">
                  <c:v>1.3716636470509941E-3</c:v>
                </c:pt>
                <c:pt idx="2861">
                  <c:v>1.366968291447748E-3</c:v>
                </c:pt>
                <c:pt idx="2862">
                  <c:v>1.3622762623869188E-3</c:v>
                </c:pt>
                <c:pt idx="2863">
                  <c:v>1.3575875923511659E-3</c:v>
                </c:pt>
                <c:pt idx="2864">
                  <c:v>1.3529023137998884E-3</c:v>
                </c:pt>
                <c:pt idx="2865">
                  <c:v>1.3482204591690119E-3</c:v>
                </c:pt>
                <c:pt idx="2866">
                  <c:v>1.3435420608707538E-3</c:v>
                </c:pt>
                <c:pt idx="2867">
                  <c:v>1.3388671512934054E-3</c:v>
                </c:pt>
                <c:pt idx="2868">
                  <c:v>1.3341957628011042E-3</c:v>
                </c:pt>
                <c:pt idx="2869">
                  <c:v>1.3295279277336157E-3</c:v>
                </c:pt>
                <c:pt idx="2870">
                  <c:v>1.3248636784060992E-3</c:v>
                </c:pt>
                <c:pt idx="2871">
                  <c:v>1.3202030471088969E-3</c:v>
                </c:pt>
                <c:pt idx="2872">
                  <c:v>1.315546066107296E-3</c:v>
                </c:pt>
                <c:pt idx="2873">
                  <c:v>1.3108927676413207E-3</c:v>
                </c:pt>
                <c:pt idx="2874">
                  <c:v>1.3062431839254954E-3</c:v>
                </c:pt>
                <c:pt idx="2875">
                  <c:v>1.3015973471486298E-3</c:v>
                </c:pt>
                <c:pt idx="2876">
                  <c:v>1.2969552894735929E-3</c:v>
                </c:pt>
                <c:pt idx="2877">
                  <c:v>1.2923170430370907E-3</c:v>
                </c:pt>
                <c:pt idx="2878">
                  <c:v>1.2876826399494481E-3</c:v>
                </c:pt>
                <c:pt idx="2879">
                  <c:v>1.2830521122943767E-3</c:v>
                </c:pt>
                <c:pt idx="2880">
                  <c:v>1.278425492128765E-3</c:v>
                </c:pt>
                <c:pt idx="2881">
                  <c:v>1.2738028114824454E-3</c:v>
                </c:pt>
                <c:pt idx="2882">
                  <c:v>1.2691841023579772E-3</c:v>
                </c:pt>
                <c:pt idx="2883">
                  <c:v>1.2645693967304297E-3</c:v>
                </c:pt>
                <c:pt idx="2884">
                  <c:v>1.2599587265471519E-3</c:v>
                </c:pt>
                <c:pt idx="2885">
                  <c:v>1.2553521237275551E-3</c:v>
                </c:pt>
                <c:pt idx="2886">
                  <c:v>1.2507496201628978E-3</c:v>
                </c:pt>
                <c:pt idx="2887">
                  <c:v>1.2461512477160528E-3</c:v>
                </c:pt>
                <c:pt idx="2888">
                  <c:v>1.2415570382212995E-3</c:v>
                </c:pt>
                <c:pt idx="2889">
                  <c:v>1.2369670234840939E-3</c:v>
                </c:pt>
                <c:pt idx="2890">
                  <c:v>1.2323812352808515E-3</c:v>
                </c:pt>
                <c:pt idx="2891">
                  <c:v>1.2277997053587284E-3</c:v>
                </c:pt>
                <c:pt idx="2892">
                  <c:v>1.2232224654354039E-3</c:v>
                </c:pt>
                <c:pt idx="2893">
                  <c:v>1.2186495471988538E-3</c:v>
                </c:pt>
                <c:pt idx="2894">
                  <c:v>1.2140809823071349E-3</c:v>
                </c:pt>
                <c:pt idx="2895">
                  <c:v>1.2095168023881712E-3</c:v>
                </c:pt>
                <c:pt idx="2896">
                  <c:v>1.2049570390395231E-3</c:v>
                </c:pt>
                <c:pt idx="2897">
                  <c:v>1.2004017238281817E-3</c:v>
                </c:pt>
                <c:pt idx="2898">
                  <c:v>1.1958508882903391E-3</c:v>
                </c:pt>
                <c:pt idx="2899">
                  <c:v>1.1913045639311767E-3</c:v>
                </c:pt>
                <c:pt idx="2900">
                  <c:v>1.1867627822246434E-3</c:v>
                </c:pt>
                <c:pt idx="2901">
                  <c:v>1.1822255746132442E-3</c:v>
                </c:pt>
                <c:pt idx="2902">
                  <c:v>1.1776929725078123E-3</c:v>
                </c:pt>
                <c:pt idx="2903">
                  <c:v>1.1731650072873026E-3</c:v>
                </c:pt>
                <c:pt idx="2904">
                  <c:v>1.1686417102985648E-3</c:v>
                </c:pt>
                <c:pt idx="2905">
                  <c:v>1.1641231128561313E-3</c:v>
                </c:pt>
                <c:pt idx="2906">
                  <c:v>1.1596092462420032E-3</c:v>
                </c:pt>
                <c:pt idx="2907">
                  <c:v>1.1551001417054263E-3</c:v>
                </c:pt>
                <c:pt idx="2908">
                  <c:v>1.1505958304626814E-3</c:v>
                </c:pt>
                <c:pt idx="2909">
                  <c:v>1.1460963436968621E-3</c:v>
                </c:pt>
                <c:pt idx="2910">
                  <c:v>1.1416017125576684E-3</c:v>
                </c:pt>
                <c:pt idx="2911">
                  <c:v>1.1371119681611787E-3</c:v>
                </c:pt>
                <c:pt idx="2912">
                  <c:v>1.1326271415896462E-3</c:v>
                </c:pt>
                <c:pt idx="2913">
                  <c:v>1.1281472638912731E-3</c:v>
                </c:pt>
                <c:pt idx="2914">
                  <c:v>1.1236723660800066E-3</c:v>
                </c:pt>
                <c:pt idx="2915">
                  <c:v>1.1192024791353132E-3</c:v>
                </c:pt>
                <c:pt idx="2916">
                  <c:v>1.114737634001972E-3</c:v>
                </c:pt>
                <c:pt idx="2917">
                  <c:v>1.1102778615898559E-3</c:v>
                </c:pt>
                <c:pt idx="2918">
                  <c:v>1.1058231927737238E-3</c:v>
                </c:pt>
                <c:pt idx="2919">
                  <c:v>1.1013736583929989E-3</c:v>
                </c:pt>
                <c:pt idx="2920">
                  <c:v>1.0969292892515584E-3</c:v>
                </c:pt>
                <c:pt idx="2921">
                  <c:v>1.092490116117526E-3</c:v>
                </c:pt>
                <c:pt idx="2922">
                  <c:v>1.088056169723047E-3</c:v>
                </c:pt>
                <c:pt idx="2923">
                  <c:v>1.0836274807640887E-3</c:v>
                </c:pt>
                <c:pt idx="2924">
                  <c:v>1.0792040799002167E-3</c:v>
                </c:pt>
                <c:pt idx="2925">
                  <c:v>1.0747859977543893E-3</c:v>
                </c:pt>
                <c:pt idx="2926">
                  <c:v>1.0703732649127414E-3</c:v>
                </c:pt>
                <c:pt idx="2927">
                  <c:v>1.0659659119243807E-3</c:v>
                </c:pt>
                <c:pt idx="2928">
                  <c:v>1.0615639693011632E-3</c:v>
                </c:pt>
                <c:pt idx="2929">
                  <c:v>1.057167467517496E-3</c:v>
                </c:pt>
                <c:pt idx="2930">
                  <c:v>1.0527764370101131E-3</c:v>
                </c:pt>
                <c:pt idx="2931">
                  <c:v>1.0483909081778775E-3</c:v>
                </c:pt>
                <c:pt idx="2932">
                  <c:v>1.0440109113815596E-3</c:v>
                </c:pt>
                <c:pt idx="2933">
                  <c:v>1.0396364769436339E-3</c:v>
                </c:pt>
                <c:pt idx="2934">
                  <c:v>1.0352676351480664E-3</c:v>
                </c:pt>
                <c:pt idx="2935">
                  <c:v>1.0309044162401045E-3</c:v>
                </c:pt>
                <c:pt idx="2936">
                  <c:v>1.0265468504260728E-3</c:v>
                </c:pt>
                <c:pt idx="2937">
                  <c:v>1.0221949678731535E-3</c:v>
                </c:pt>
                <c:pt idx="2938">
                  <c:v>1.017848798709191E-3</c:v>
                </c:pt>
                <c:pt idx="2939">
                  <c:v>1.0135083730224697E-3</c:v>
                </c:pt>
                <c:pt idx="2940">
                  <c:v>1.0091737208615178E-3</c:v>
                </c:pt>
                <c:pt idx="2941">
                  <c:v>1.0048448722348893E-3</c:v>
                </c:pt>
                <c:pt idx="2942">
                  <c:v>1.000521857110963E-3</c:v>
                </c:pt>
                <c:pt idx="2943">
                  <c:v>9.9620470541773019E-4</c:v>
                </c:pt>
                <c:pt idx="2944">
                  <c:v>9.9189344704259455E-4</c:v>
                </c:pt>
                <c:pt idx="2945">
                  <c:v>9.875881118321557E-4</c:v>
                </c:pt>
                <c:pt idx="2946">
                  <c:v>9.8328872959201215E-4</c:v>
                </c:pt>
                <c:pt idx="2947">
                  <c:v>9.7899533008654672E-4</c:v>
                </c:pt>
                <c:pt idx="2948">
                  <c:v>9.7470794303872513E-4</c:v>
                </c:pt>
                <c:pt idx="2949">
                  <c:v>9.704265981298881E-4</c:v>
                </c:pt>
                <c:pt idx="2950">
                  <c:v>9.6615132499955087E-4</c:v>
                </c:pt>
                <c:pt idx="2951">
                  <c:v>9.6188215324519047E-4</c:v>
                </c:pt>
                <c:pt idx="2952">
                  <c:v>9.576191124220434E-4</c:v>
                </c:pt>
                <c:pt idx="2953">
                  <c:v>9.5336223204290759E-4</c:v>
                </c:pt>
                <c:pt idx="2954">
                  <c:v>9.491115415779255E-4</c:v>
                </c:pt>
                <c:pt idx="2955">
                  <c:v>9.4486707045439401E-4</c:v>
                </c:pt>
                <c:pt idx="2956">
                  <c:v>9.4062884805654892E-4</c:v>
                </c:pt>
                <c:pt idx="2957">
                  <c:v>9.3639690372536834E-4</c:v>
                </c:pt>
                <c:pt idx="2958">
                  <c:v>9.3217126675836581E-4</c:v>
                </c:pt>
                <c:pt idx="2959">
                  <c:v>9.2795196640939391E-4</c:v>
                </c:pt>
                <c:pt idx="2960">
                  <c:v>0</c:v>
                </c:pt>
              </c:numCache>
            </c:numRef>
          </c:xVal>
          <c:yVal>
            <c:numRef>
              <c:f>Plotting!$B$17:$B$2977</c:f>
              <c:numCache>
                <c:formatCode>0.00</c:formatCode>
                <c:ptCount val="296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3B-646E-49C4-AD2E-168DF3797BDE}"/>
            </c:ext>
          </c:extLst>
        </c:ser>
        <c:ser>
          <c:idx val="3"/>
          <c:order val="3"/>
          <c:tx>
            <c:v>Stage 4</c:v>
          </c:tx>
          <c:spPr>
            <a:ln w="19050" cap="rnd">
              <a:solidFill>
                <a:srgbClr val="C00000"/>
              </a:solidFill>
              <a:round/>
            </a:ln>
            <a:effectLst/>
          </c:spPr>
          <c:marker>
            <c:symbol val="none"/>
          </c:marker>
          <c:xVal>
            <c:numRef>
              <c:f>Plotting!$H$17:$H$2977</c:f>
              <c:numCache>
                <c:formatCode>0.0000</c:formatCode>
                <c:ptCount val="29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6.0635550584579592E-9</c:v>
                </c:pt>
                <c:pt idx="1452">
                  <c:v>2.4254147327318661E-8</c:v>
                </c:pt>
                <c:pt idx="1453">
                  <c:v>5.4571558085922809E-8</c:v>
                </c:pt>
                <c:pt idx="1454">
                  <c:v>9.701542280282428E-8</c:v>
                </c:pt>
                <c:pt idx="1455">
                  <c:v>1.5158523114015717E-7</c:v>
                </c:pt>
                <c:pt idx="1456">
                  <c:v>2.182803269595705E-7</c:v>
                </c:pt>
                <c:pt idx="1457">
                  <c:v>2.9709990833040253E-7</c:v>
                </c:pt>
                <c:pt idx="1458">
                  <c:v>3.8804302753942255E-7</c:v>
                </c:pt>
                <c:pt idx="1459">
                  <c:v>4.9110859110158072E-7</c:v>
                </c:pt>
                <c:pt idx="1460">
                  <c:v>6.0629535977400486E-7</c:v>
                </c:pt>
                <c:pt idx="1461">
                  <c:v>7.3360194857010964E-7</c:v>
                </c:pt>
                <c:pt idx="1462">
                  <c:v>8.7302682677684065E-7</c:v>
                </c:pt>
                <c:pt idx="1463">
                  <c:v>1.0245683179729267E-6</c:v>
                </c:pt>
                <c:pt idx="1464">
                  <c:v>1.1882246000488113E-6</c:v>
                </c:pt>
                <c:pt idx="1465">
                  <c:v>1.3639937052287124E-6</c:v>
                </c:pt>
                <c:pt idx="1466">
                  <c:v>1.5518735200945839E-6</c:v>
                </c:pt>
                <c:pt idx="1467">
                  <c:v>1.7518617856107528E-6</c:v>
                </c:pt>
                <c:pt idx="1468">
                  <c:v>1.9639560971519103E-6</c:v>
                </c:pt>
                <c:pt idx="1469">
                  <c:v>2.1881539045317797E-6</c:v>
                </c:pt>
                <c:pt idx="1470">
                  <c:v>2.4244525120332375E-6</c:v>
                </c:pt>
                <c:pt idx="1471">
                  <c:v>2.6728490784415697E-6</c:v>
                </c:pt>
                <c:pt idx="1472">
                  <c:v>2.9333406170779522E-6</c:v>
                </c:pt>
                <c:pt idx="1473">
                  <c:v>3.2059239958359576E-6</c:v>
                </c:pt>
                <c:pt idx="1474">
                  <c:v>3.4905959372186146E-6</c:v>
                </c:pt>
                <c:pt idx="1475">
                  <c:v>3.7873530183782768E-6</c:v>
                </c:pt>
                <c:pt idx="1476">
                  <c:v>4.0961916711574895E-6</c:v>
                </c:pt>
                <c:pt idx="1477">
                  <c:v>4.4171081821319905E-6</c:v>
                </c:pt>
                <c:pt idx="1478">
                  <c:v>4.7500986926553887E-6</c:v>
                </c:pt>
                <c:pt idx="1479">
                  <c:v>5.0951591989057454E-6</c:v>
                </c:pt>
                <c:pt idx="1480">
                  <c:v>5.4522855519332754E-6</c:v>
                </c:pt>
                <c:pt idx="1481">
                  <c:v>5.8214734577106257E-6</c:v>
                </c:pt>
                <c:pt idx="1482">
                  <c:v>6.2027184771841601E-6</c:v>
                </c:pt>
                <c:pt idx="1483">
                  <c:v>6.5960160263277055E-6</c:v>
                </c:pt>
                <c:pt idx="1484">
                  <c:v>7.0013613761974248E-6</c:v>
                </c:pt>
                <c:pt idx="1485">
                  <c:v>7.4187496529888075E-6</c:v>
                </c:pt>
                <c:pt idx="1486">
                  <c:v>7.8481758380951238E-6</c:v>
                </c:pt>
                <c:pt idx="1487">
                  <c:v>8.2896347681678922E-6</c:v>
                </c:pt>
                <c:pt idx="1488">
                  <c:v>8.7431211351789115E-6</c:v>
                </c:pt>
                <c:pt idx="1489">
                  <c:v>9.2086294864840893E-6</c:v>
                </c:pt>
                <c:pt idx="1490">
                  <c:v>9.6861542248890598E-6</c:v>
                </c:pt>
                <c:pt idx="1491">
                  <c:v>1.0175689608716258E-5</c:v>
                </c:pt>
                <c:pt idx="1492">
                  <c:v>1.0677229751874451E-5</c:v>
                </c:pt>
                <c:pt idx="1493">
                  <c:v>1.1190768623928845E-5</c:v>
                </c:pt>
                <c:pt idx="1494">
                  <c:v>1.171630005017431E-5</c:v>
                </c:pt>
                <c:pt idx="1495">
                  <c:v>1.2253817711708725E-5</c:v>
                </c:pt>
                <c:pt idx="1496">
                  <c:v>1.2803315145510131E-5</c:v>
                </c:pt>
                <c:pt idx="1497">
                  <c:v>1.3364785744513211E-5</c:v>
                </c:pt>
                <c:pt idx="1498">
                  <c:v>1.3938222757689687E-5</c:v>
                </c:pt>
                <c:pt idx="1499">
                  <c:v>1.4523619290129055E-5</c:v>
                </c:pt>
                <c:pt idx="1500">
                  <c:v>1.5120968303121339E-5</c:v>
                </c:pt>
                <c:pt idx="1501">
                  <c:v>1.5730262614242296E-5</c:v>
                </c:pt>
                <c:pt idx="1502">
                  <c:v>1.6351494897439086E-5</c:v>
                </c:pt>
                <c:pt idx="1503">
                  <c:v>1.6984657683118952E-5</c:v>
                </c:pt>
                <c:pt idx="1504">
                  <c:v>1.7629743358238696E-5</c:v>
                </c:pt>
                <c:pt idx="1505">
                  <c:v>1.8286744166396037E-5</c:v>
                </c:pt>
                <c:pt idx="1506">
                  <c:v>1.8955652207923577E-5</c:v>
                </c:pt>
                <c:pt idx="1507">
                  <c:v>1.9636459439982952E-5</c:v>
                </c:pt>
                <c:pt idx="1508">
                  <c:v>2.0329157676662276E-5</c:v>
                </c:pt>
                <c:pt idx="1509">
                  <c:v>2.1033738589073877E-5</c:v>
                </c:pt>
                <c:pt idx="1510">
                  <c:v>2.1750193705455071E-5</c:v>
                </c:pt>
                <c:pt idx="1511">
                  <c:v>2.2478514411269414E-5</c:v>
                </c:pt>
                <c:pt idx="1512">
                  <c:v>2.3218691949310926E-5</c:v>
                </c:pt>
                <c:pt idx="1513">
                  <c:v>2.3970717419808916E-5</c:v>
                </c:pt>
                <c:pt idx="1514">
                  <c:v>2.4734581780535016E-5</c:v>
                </c:pt>
                <c:pt idx="1515">
                  <c:v>2.5510275846912374E-5</c:v>
                </c:pt>
                <c:pt idx="1516">
                  <c:v>2.629779029212538E-5</c:v>
                </c:pt>
                <c:pt idx="1517">
                  <c:v>2.7097115647232321E-5</c:v>
                </c:pt>
                <c:pt idx="1518">
                  <c:v>2.7908242301279143E-5</c:v>
                </c:pt>
                <c:pt idx="1519">
                  <c:v>2.8731160501414778E-5</c:v>
                </c:pt>
                <c:pt idx="1520">
                  <c:v>2.9565860353008853E-5</c:v>
                </c:pt>
                <c:pt idx="1521">
                  <c:v>3.0412331819770028E-5</c:v>
                </c:pt>
                <c:pt idx="1522">
                  <c:v>3.1270564723867391E-5</c:v>
                </c:pt>
                <c:pt idx="1523">
                  <c:v>3.2140548746052166E-5</c:v>
                </c:pt>
                <c:pt idx="1524">
                  <c:v>3.302227342578246E-5</c:v>
                </c:pt>
                <c:pt idx="1525">
                  <c:v>3.3915728161348346E-5</c:v>
                </c:pt>
                <c:pt idx="1526">
                  <c:v>3.482090220999982E-5</c:v>
                </c:pt>
                <c:pt idx="1527">
                  <c:v>3.5737784688075741E-5</c:v>
                </c:pt>
                <c:pt idx="1528">
                  <c:v>3.6666364571135018E-5</c:v>
                </c:pt>
                <c:pt idx="1529">
                  <c:v>3.7606630694088649E-5</c:v>
                </c:pt>
                <c:pt idx="1530">
                  <c:v>3.8558571751334319E-5</c:v>
                </c:pt>
                <c:pt idx="1531">
                  <c:v>3.9522176296892204E-5</c:v>
                </c:pt>
                <c:pt idx="1532">
                  <c:v>4.0497432744542859E-5</c:v>
                </c:pt>
                <c:pt idx="1533">
                  <c:v>4.1484329367966242E-5</c:v>
                </c:pt>
                <c:pt idx="1534">
                  <c:v>4.2482854300882502E-5</c:v>
                </c:pt>
                <c:pt idx="1535">
                  <c:v>4.3492995537195395E-5</c:v>
                </c:pt>
                <c:pt idx="1536">
                  <c:v>4.4514740931135755E-5</c:v>
                </c:pt>
                <c:pt idx="1537">
                  <c:v>4.5548078197408494E-5</c:v>
                </c:pt>
                <c:pt idx="1538">
                  <c:v>4.6592994911339177E-5</c:v>
                </c:pt>
                <c:pt idx="1539">
                  <c:v>4.7649478509024434E-5</c:v>
                </c:pt>
                <c:pt idx="1540">
                  <c:v>4.8717516287482643E-5</c:v>
                </c:pt>
                <c:pt idx="1541">
                  <c:v>4.9797095404806354E-5</c:v>
                </c:pt>
                <c:pt idx="1542">
                  <c:v>5.0888202880317253E-5</c:v>
                </c:pt>
                <c:pt idx="1543">
                  <c:v>5.1990825594722038E-5</c:v>
                </c:pt>
                <c:pt idx="1544">
                  <c:v>5.310495029026963E-5</c:v>
                </c:pt>
                <c:pt idx="1545">
                  <c:v>5.4230563570911754E-5</c:v>
                </c:pt>
                <c:pt idx="1546">
                  <c:v>5.5367651902462717E-5</c:v>
                </c:pt>
                <c:pt idx="1547">
                  <c:v>5.6516201612763111E-5</c:v>
                </c:pt>
                <c:pt idx="1548">
                  <c:v>5.7676198891843548E-5</c:v>
                </c:pt>
                <c:pt idx="1549">
                  <c:v>5.8847629792091254E-5</c:v>
                </c:pt>
                <c:pt idx="1550">
                  <c:v>6.0030480228417273E-5</c:v>
                </c:pt>
                <c:pt idx="1551">
                  <c:v>6.1224735978426202E-5</c:v>
                </c:pt>
                <c:pt idx="1552">
                  <c:v>6.2430382682587181E-5</c:v>
                </c:pt>
                <c:pt idx="1553">
                  <c:v>6.3647405844405997E-5</c:v>
                </c:pt>
                <c:pt idx="1554">
                  <c:v>6.4875790830600351E-5</c:v>
                </c:pt>
                <c:pt idx="1555">
                  <c:v>6.6115522871274977E-5</c:v>
                </c:pt>
                <c:pt idx="1556">
                  <c:v>6.7366587060099445E-5</c:v>
                </c:pt>
                <c:pt idx="1557">
                  <c:v>6.8628968354487641E-5</c:v>
                </c:pt>
                <c:pt idx="1558">
                  <c:v>6.9902651575778557E-5</c:v>
                </c:pt>
                <c:pt idx="1559">
                  <c:v>7.1187621409418315E-5</c:v>
                </c:pt>
                <c:pt idx="1560">
                  <c:v>7.2483862405145185E-5</c:v>
                </c:pt>
                <c:pt idx="1561">
                  <c:v>7.3791358977174618E-5</c:v>
                </c:pt>
                <c:pt idx="1562">
                  <c:v>7.5110095404386896E-5</c:v>
                </c:pt>
                <c:pt idx="1563">
                  <c:v>7.6440055830516188E-5</c:v>
                </c:pt>
                <c:pt idx="1564">
                  <c:v>7.7781224264341275E-5</c:v>
                </c:pt>
                <c:pt idx="1565">
                  <c:v>7.9133584579877577E-5</c:v>
                </c:pt>
                <c:pt idx="1566">
                  <c:v>8.0497120516571344E-5</c:v>
                </c:pt>
                <c:pt idx="1567">
                  <c:v>8.1871815679494898E-5</c:v>
                </c:pt>
                <c:pt idx="1568">
                  <c:v>8.3257653539544103E-5</c:v>
                </c:pt>
                <c:pt idx="1569">
                  <c:v>8.46546174336366E-5</c:v>
                </c:pt>
                <c:pt idx="1570">
                  <c:v>8.6062690564912671E-5</c:v>
                </c:pt>
                <c:pt idx="1571">
                  <c:v>8.7481856002936948E-5</c:v>
                </c:pt>
                <c:pt idx="1572">
                  <c:v>8.8912096683902128E-5</c:v>
                </c:pt>
                <c:pt idx="1573">
                  <c:v>9.0353395410833735E-5</c:v>
                </c:pt>
                <c:pt idx="1574">
                  <c:v>9.1805734853797488E-5</c:v>
                </c:pt>
                <c:pt idx="1575">
                  <c:v>9.3269097550107468E-5</c:v>
                </c:pt>
                <c:pt idx="1576">
                  <c:v>9.4743465904535543E-5</c:v>
                </c:pt>
                <c:pt idx="1577">
                  <c:v>9.6228822189523957E-5</c:v>
                </c:pt>
                <c:pt idx="1578">
                  <c:v>9.7725148545397557E-5</c:v>
                </c:pt>
                <c:pt idx="1579">
                  <c:v>9.9232426980578825E-5</c:v>
                </c:pt>
                <c:pt idx="1580">
                  <c:v>1.0075063937180478E-4</c:v>
                </c:pt>
                <c:pt idx="1581">
                  <c:v>1.0227976746434362E-4</c:v>
                </c:pt>
                <c:pt idx="1582">
                  <c:v>1.0381979287221582E-4</c:v>
                </c:pt>
                <c:pt idx="1583">
                  <c:v>1.0537069707841363E-4</c:v>
                </c:pt>
                <c:pt idx="1584">
                  <c:v>1.0693246143512492E-4</c:v>
                </c:pt>
                <c:pt idx="1585">
                  <c:v>1.0850506716395679E-4</c:v>
                </c:pt>
                <c:pt idx="1586">
                  <c:v>1.1008849535616138E-4</c:v>
                </c:pt>
                <c:pt idx="1587">
                  <c:v>1.1168272697286363E-4</c:v>
                </c:pt>
                <c:pt idx="1588">
                  <c:v>1.1328774284528955E-4</c:v>
                </c:pt>
                <c:pt idx="1589">
                  <c:v>1.149035236749974E-4</c:v>
                </c:pt>
                <c:pt idx="1590">
                  <c:v>1.1653005003410911E-4</c:v>
                </c:pt>
                <c:pt idx="1591">
                  <c:v>1.1816730236554431E-4</c:v>
                </c:pt>
                <c:pt idx="1592">
                  <c:v>1.1981526098325549E-4</c:v>
                </c:pt>
                <c:pt idx="1593">
                  <c:v>1.2147390607246426E-4</c:v>
                </c:pt>
                <c:pt idx="1594">
                  <c:v>1.2314321768990008E-4</c:v>
                </c:pt>
                <c:pt idx="1595">
                  <c:v>1.2482317576403967E-4</c:v>
                </c:pt>
                <c:pt idx="1596">
                  <c:v>1.2651376009534883E-4</c:v>
                </c:pt>
                <c:pt idx="1597">
                  <c:v>1.2821495035652479E-4</c:v>
                </c:pt>
                <c:pt idx="1598">
                  <c:v>1.2992672609274091E-4</c:v>
                </c:pt>
                <c:pt idx="1599">
                  <c:v>1.3164906672189259E-4</c:v>
                </c:pt>
                <c:pt idx="1600">
                  <c:v>1.3338195153484486E-4</c:v>
                </c:pt>
                <c:pt idx="1601">
                  <c:v>1.3512535969568089E-4</c:v>
                </c:pt>
                <c:pt idx="1602">
                  <c:v>1.3687927024195359E-4</c:v>
                </c:pt>
                <c:pt idx="1603">
                  <c:v>1.3864366208493609E-4</c:v>
                </c:pt>
                <c:pt idx="1604">
                  <c:v>1.4041851400987645E-4</c:v>
                </c:pt>
                <c:pt idx="1605">
                  <c:v>1.4220380467625269E-4</c:v>
                </c:pt>
                <c:pt idx="1606">
                  <c:v>1.4399951261802907E-4</c:v>
                </c:pt>
                <c:pt idx="1607">
                  <c:v>1.4580561624391404E-4</c:v>
                </c:pt>
                <c:pt idx="1608">
                  <c:v>1.476220938376203E-4</c:v>
                </c:pt>
                <c:pt idx="1609">
                  <c:v>1.4944892355812567E-4</c:v>
                </c:pt>
                <c:pt idx="1610">
                  <c:v>1.5128608343993591E-4</c:v>
                </c:pt>
                <c:pt idx="1611">
                  <c:v>1.5313355139334809E-4</c:v>
                </c:pt>
                <c:pt idx="1612">
                  <c:v>1.549913052047174E-4</c:v>
                </c:pt>
                <c:pt idx="1613">
                  <c:v>1.5685932253672327E-4</c:v>
                </c:pt>
                <c:pt idx="1614">
                  <c:v>1.5873758092863833E-4</c:v>
                </c:pt>
                <c:pt idx="1615">
                  <c:v>1.6062605779659838E-4</c:v>
                </c:pt>
                <c:pt idx="1616">
                  <c:v>1.6252473043387421E-4</c:v>
                </c:pt>
                <c:pt idx="1617">
                  <c:v>1.6443357601114396E-4</c:v>
                </c:pt>
                <c:pt idx="1618">
                  <c:v>1.6635257157676843E-4</c:v>
                </c:pt>
                <c:pt idx="1619">
                  <c:v>1.6828169405706643E-4</c:v>
                </c:pt>
                <c:pt idx="1620">
                  <c:v>1.7022092025659245E-4</c:v>
                </c:pt>
                <c:pt idx="1621">
                  <c:v>1.721702268584159E-4</c:v>
                </c:pt>
                <c:pt idx="1622">
                  <c:v>1.7412959042440069E-4</c:v>
                </c:pt>
                <c:pt idx="1623">
                  <c:v>1.7609898739548766E-4</c:v>
                </c:pt>
                <c:pt idx="1624">
                  <c:v>1.7807839409197756E-4</c:v>
                </c:pt>
                <c:pt idx="1625">
                  <c:v>1.8006778671381617E-4</c:v>
                </c:pt>
                <c:pt idx="1626">
                  <c:v>1.8206714134087979E-4</c:v>
                </c:pt>
                <c:pt idx="1627">
                  <c:v>1.8407643393326365E-4</c:v>
                </c:pt>
                <c:pt idx="1628">
                  <c:v>1.8609564033157008E-4</c:v>
                </c:pt>
                <c:pt idx="1629">
                  <c:v>1.8812473625719989E-4</c:v>
                </c:pt>
                <c:pt idx="1630">
                  <c:v>1.9016369731264353E-4</c:v>
                </c:pt>
                <c:pt idx="1631">
                  <c:v>1.9221249898177512E-4</c:v>
                </c:pt>
                <c:pt idx="1632">
                  <c:v>1.9427111663014671E-4</c:v>
                </c:pt>
                <c:pt idx="1633">
                  <c:v>1.9633952550528446E-4</c:v>
                </c:pt>
                <c:pt idx="1634">
                  <c:v>1.9841770073698699E-4</c:v>
                </c:pt>
                <c:pt idx="1635">
                  <c:v>2.0050561733762323E-4</c:v>
                </c:pt>
                <c:pt idx="1636">
                  <c:v>2.0260325020243414E-4</c:v>
                </c:pt>
                <c:pt idx="1637">
                  <c:v>2.0471057410983366E-4</c:v>
                </c:pt>
                <c:pt idx="1638">
                  <c:v>2.0682756372171203E-4</c:v>
                </c:pt>
                <c:pt idx="1639">
                  <c:v>2.0895419358374104E-4</c:v>
                </c:pt>
                <c:pt idx="1640">
                  <c:v>2.1109043812567955E-4</c:v>
                </c:pt>
                <c:pt idx="1641">
                  <c:v>2.1323627166168122E-4</c:v>
                </c:pt>
                <c:pt idx="1642">
                  <c:v>2.1539166839060331E-4</c:v>
                </c:pt>
                <c:pt idx="1643">
                  <c:v>2.1755660239631652E-4</c:v>
                </c:pt>
                <c:pt idx="1644">
                  <c:v>2.197310476480174E-4</c:v>
                </c:pt>
                <c:pt idx="1645">
                  <c:v>2.2191497800054036E-4</c:v>
                </c:pt>
                <c:pt idx="1646">
                  <c:v>2.2410836719467309E-4</c:v>
                </c:pt>
                <c:pt idx="1647">
                  <c:v>2.2631118885747128E-4</c:v>
                </c:pt>
                <c:pt idx="1648">
                  <c:v>2.285234165025763E-4</c:v>
                </c:pt>
                <c:pt idx="1649">
                  <c:v>2.3074502353053399E-4</c:v>
                </c:pt>
                <c:pt idx="1650">
                  <c:v>2.3297598322911359E-4</c:v>
                </c:pt>
                <c:pt idx="1651">
                  <c:v>2.352162687736295E-4</c:v>
                </c:pt>
                <c:pt idx="1652">
                  <c:v>2.3746585322726357E-4</c:v>
                </c:pt>
                <c:pt idx="1653">
                  <c:v>2.3972470954138967E-4</c:v>
                </c:pt>
                <c:pt idx="1654">
                  <c:v>2.419928105558978E-4</c:v>
                </c:pt>
                <c:pt idx="1655">
                  <c:v>2.442701289995215E-4</c:v>
                </c:pt>
                <c:pt idx="1656">
                  <c:v>2.4655663749016541E-4</c:v>
                </c:pt>
                <c:pt idx="1657">
                  <c:v>2.4885230853523456E-4</c:v>
                </c:pt>
                <c:pt idx="1658">
                  <c:v>2.5115711453196503E-4</c:v>
                </c:pt>
                <c:pt idx="1659">
                  <c:v>2.5347102776775572E-4</c:v>
                </c:pt>
                <c:pt idx="1660">
                  <c:v>2.5579402042050166E-4</c:v>
                </c:pt>
                <c:pt idx="1661">
                  <c:v>2.5812606455892858E-4</c:v>
                </c:pt>
                <c:pt idx="1662">
                  <c:v>2.6046713214292839E-4</c:v>
                </c:pt>
                <c:pt idx="1663">
                  <c:v>2.6281719502389676E-4</c:v>
                </c:pt>
                <c:pt idx="1664">
                  <c:v>2.6517622494507152E-4</c:v>
                </c:pt>
                <c:pt idx="1665">
                  <c:v>2.6754419354187229E-4</c:v>
                </c:pt>
                <c:pt idx="1666">
                  <c:v>2.6992107234224131E-4</c:v>
                </c:pt>
                <c:pt idx="1667">
                  <c:v>2.7230683276698622E-4</c:v>
                </c:pt>
                <c:pt idx="1668">
                  <c:v>2.7470144613012348E-4</c:v>
                </c:pt>
                <c:pt idx="1669">
                  <c:v>2.7710488363922339E-4</c:v>
                </c:pt>
                <c:pt idx="1670">
                  <c:v>2.7951711639575595E-4</c:v>
                </c:pt>
                <c:pt idx="1671">
                  <c:v>2.8193811539543878E-4</c:v>
                </c:pt>
                <c:pt idx="1672">
                  <c:v>2.8436785152858565E-4</c:v>
                </c:pt>
                <c:pt idx="1673">
                  <c:v>2.8680629558045645E-4</c:v>
                </c:pt>
                <c:pt idx="1674">
                  <c:v>2.8925341823160853E-4</c:v>
                </c:pt>
                <c:pt idx="1675">
                  <c:v>2.9170919005824911E-4</c:v>
                </c:pt>
                <c:pt idx="1676">
                  <c:v>2.9417358153258939E-4</c:v>
                </c:pt>
                <c:pt idx="1677">
                  <c:v>2.9664656302319932E-4</c:v>
                </c:pt>
                <c:pt idx="1678">
                  <c:v>2.9912810479536354E-4</c:v>
                </c:pt>
                <c:pt idx="1679">
                  <c:v>3.0161817701143998E-4</c:v>
                </c:pt>
                <c:pt idx="1680">
                  <c:v>3.0411674973121754E-4</c:v>
                </c:pt>
                <c:pt idx="1681">
                  <c:v>3.0662379291227632E-4</c:v>
                </c:pt>
                <c:pt idx="1682">
                  <c:v>3.0913927641034936E-4</c:v>
                </c:pt>
                <c:pt idx="1683">
                  <c:v>3.1166316997968473E-4</c:v>
                </c:pt>
                <c:pt idx="1684">
                  <c:v>3.1419544327340905E-4</c:v>
                </c:pt>
                <c:pt idx="1685">
                  <c:v>3.1673606584389238E-4</c:v>
                </c:pt>
                <c:pt idx="1686">
                  <c:v>3.1928500714311481E-4</c:v>
                </c:pt>
                <c:pt idx="1687">
                  <c:v>3.2184223652303334E-4</c:v>
                </c:pt>
                <c:pt idx="1688">
                  <c:v>3.2440772323595043E-4</c:v>
                </c:pt>
                <c:pt idx="1689">
                  <c:v>3.2698143643488363E-4</c:v>
                </c:pt>
                <c:pt idx="1690">
                  <c:v>3.2956334517393696E-4</c:v>
                </c:pt>
                <c:pt idx="1691">
                  <c:v>3.3215341840867225E-4</c:v>
                </c:pt>
                <c:pt idx="1692">
                  <c:v>3.3475162499648295E-4</c:v>
                </c:pt>
                <c:pt idx="1693">
                  <c:v>3.3735793369696853E-4</c:v>
                </c:pt>
                <c:pt idx="1694">
                  <c:v>3.3997231317230977E-4</c:v>
                </c:pt>
                <c:pt idx="1695">
                  <c:v>3.4259473198764611E-4</c:v>
                </c:pt>
                <c:pt idx="1696">
                  <c:v>3.4522515861145318E-4</c:v>
                </c:pt>
                <c:pt idx="1697">
                  <c:v>3.478635614159219E-4</c:v>
                </c:pt>
                <c:pt idx="1698">
                  <c:v>3.5050990867733925E-4</c:v>
                </c:pt>
                <c:pt idx="1699">
                  <c:v>3.5316416857646924E-4</c:v>
                </c:pt>
                <c:pt idx="1700">
                  <c:v>3.5582630919893534E-4</c:v>
                </c:pt>
                <c:pt idx="1701">
                  <c:v>3.5849629853560512E-4</c:v>
                </c:pt>
                <c:pt idx="1702">
                  <c:v>3.6117410448297427E-4</c:v>
                </c:pt>
                <c:pt idx="1703">
                  <c:v>3.6385969484355256E-4</c:v>
                </c:pt>
                <c:pt idx="1704">
                  <c:v>3.6655303732625156E-4</c:v>
                </c:pt>
                <c:pt idx="1705">
                  <c:v>3.6925409954677275E-4</c:v>
                </c:pt>
                <c:pt idx="1706">
                  <c:v>3.719628490279965E-4</c:v>
                </c:pt>
                <c:pt idx="1707">
                  <c:v>3.7467925320037304E-4</c:v>
                </c:pt>
                <c:pt idx="1708">
                  <c:v>3.774032794023139E-4</c:v>
                </c:pt>
                <c:pt idx="1709">
                  <c:v>3.8013489488058409E-4</c:v>
                </c:pt>
                <c:pt idx="1710">
                  <c:v>3.8287406679069738E-4</c:v>
                </c:pt>
                <c:pt idx="1711">
                  <c:v>3.8562076219730959E-4</c:v>
                </c:pt>
                <c:pt idx="1712">
                  <c:v>3.8837494807461516E-4</c:v>
                </c:pt>
                <c:pt idx="1713">
                  <c:v>3.9113659130674493E-4</c:v>
                </c:pt>
                <c:pt idx="1714">
                  <c:v>3.9390565868816337E-4</c:v>
                </c:pt>
                <c:pt idx="1715">
                  <c:v>3.9668211692406828E-4</c:v>
                </c:pt>
                <c:pt idx="1716">
                  <c:v>3.9946593263079117E-4</c:v>
                </c:pt>
                <c:pt idx="1717">
                  <c:v>4.0225707233619822E-4</c:v>
                </c:pt>
                <c:pt idx="1718">
                  <c:v>4.050555024800937E-4</c:v>
                </c:pt>
                <c:pt idx="1719">
                  <c:v>4.0786118941462242E-4</c:v>
                </c:pt>
                <c:pt idx="1720">
                  <c:v>4.1067409940467468E-4</c:v>
                </c:pt>
                <c:pt idx="1721">
                  <c:v>4.134941986282924E-4</c:v>
                </c:pt>
                <c:pt idx="1722">
                  <c:v>4.1632145317707485E-4</c:v>
                </c:pt>
                <c:pt idx="1723">
                  <c:v>4.1915582905658726E-4</c:v>
                </c:pt>
                <c:pt idx="1724">
                  <c:v>4.2199729218676872E-4</c:v>
                </c:pt>
                <c:pt idx="1725">
                  <c:v>4.2484580840234314E-4</c:v>
                </c:pt>
                <c:pt idx="1726">
                  <c:v>4.2770134345322864E-4</c:v>
                </c:pt>
                <c:pt idx="1727">
                  <c:v>4.3056386300495051E-4</c:v>
                </c:pt>
                <c:pt idx="1728">
                  <c:v>4.3343333263905312E-4</c:v>
                </c:pt>
                <c:pt idx="1729">
                  <c:v>4.3630971785351444E-4</c:v>
                </c:pt>
                <c:pt idx="1730">
                  <c:v>4.3919298406316074E-4</c:v>
                </c:pt>
                <c:pt idx="1731">
                  <c:v>4.4208309660008233E-4</c:v>
                </c:pt>
                <c:pt idx="1732">
                  <c:v>4.4498002071405031E-4</c:v>
                </c:pt>
                <c:pt idx="1733">
                  <c:v>4.4788372157293459E-4</c:v>
                </c:pt>
                <c:pt idx="1734">
                  <c:v>4.5079416426312266E-4</c:v>
                </c:pt>
                <c:pt idx="1735">
                  <c:v>4.5371131378993932E-4</c:v>
                </c:pt>
                <c:pt idx="1736">
                  <c:v>4.566351350780676E-4</c:v>
                </c:pt>
                <c:pt idx="1737">
                  <c:v>4.5956559297197002E-4</c:v>
                </c:pt>
                <c:pt idx="1738">
                  <c:v>4.6250265223631221E-4</c:v>
                </c:pt>
                <c:pt idx="1739">
                  <c:v>4.6544627755638554E-4</c:v>
                </c:pt>
                <c:pt idx="1740">
                  <c:v>4.683964335385327E-4</c:v>
                </c:pt>
                <c:pt idx="1741">
                  <c:v>4.7135308471057231E-4</c:v>
                </c:pt>
                <c:pt idx="1742">
                  <c:v>4.743161955222263E-4</c:v>
                </c:pt>
                <c:pt idx="1743">
                  <c:v>4.7728573034554666E-4</c:v>
                </c:pt>
                <c:pt idx="1744">
                  <c:v>4.8026165347534453E-4</c:v>
                </c:pt>
                <c:pt idx="1745">
                  <c:v>4.8324392912961868E-4</c:v>
                </c:pt>
                <c:pt idx="1746">
                  <c:v>4.8623252144998607E-4</c:v>
                </c:pt>
                <c:pt idx="1747">
                  <c:v>4.8922739450211431E-4</c:v>
                </c:pt>
                <c:pt idx="1748">
                  <c:v>4.9222851227615101E-4</c:v>
                </c:pt>
                <c:pt idx="1749">
                  <c:v>4.9523583868715934E-4</c:v>
                </c:pt>
                <c:pt idx="1750">
                  <c:v>4.9824933757555017E-4</c:v>
                </c:pt>
                <c:pt idx="1751">
                  <c:v>5.0126897270751818E-4</c:v>
                </c:pt>
                <c:pt idx="1752">
                  <c:v>5.0429470777547621E-4</c:v>
                </c:pt>
                <c:pt idx="1753">
                  <c:v>5.0732650639849291E-4</c:v>
                </c:pt>
                <c:pt idx="1754">
                  <c:v>5.1036433212273006E-4</c:v>
                </c:pt>
                <c:pt idx="1755">
                  <c:v>5.1340814842187985E-4</c:v>
                </c:pt>
                <c:pt idx="1756">
                  <c:v>5.1645791869760541E-4</c:v>
                </c:pt>
                <c:pt idx="1757">
                  <c:v>5.1951360627997966E-4</c:v>
                </c:pt>
                <c:pt idx="1758">
                  <c:v>5.2257517442792778E-4</c:v>
                </c:pt>
                <c:pt idx="1759">
                  <c:v>5.2564258632966656E-4</c:v>
                </c:pt>
                <c:pt idx="1760">
                  <c:v>5.2871580510314997E-4</c:v>
                </c:pt>
                <c:pt idx="1761">
                  <c:v>5.3179479379651012E-4</c:v>
                </c:pt>
                <c:pt idx="1762">
                  <c:v>5.3487951538850329E-4</c:v>
                </c:pt>
                <c:pt idx="1763">
                  <c:v>5.3796993278895384E-4</c:v>
                </c:pt>
                <c:pt idx="1764">
                  <c:v>5.4106600883920052E-4</c:v>
                </c:pt>
                <c:pt idx="1765">
                  <c:v>5.4416770631254428E-4</c:v>
                </c:pt>
                <c:pt idx="1766">
                  <c:v>5.4727498791469389E-4</c:v>
                </c:pt>
                <c:pt idx="1767">
                  <c:v>5.5038781628421649E-4</c:v>
                </c:pt>
                <c:pt idx="1768">
                  <c:v>5.5350615399298476E-4</c:v>
                </c:pt>
                <c:pt idx="1769">
                  <c:v>5.5662996354662985E-4</c:v>
                </c:pt>
                <c:pt idx="1770">
                  <c:v>5.5975920738498793E-4</c:v>
                </c:pt>
                <c:pt idx="1771">
                  <c:v>5.6289384788255634E-4</c:v>
                </c:pt>
                <c:pt idx="1772">
                  <c:v>5.6603384734894261E-4</c:v>
                </c:pt>
                <c:pt idx="1773">
                  <c:v>5.6917916802931914E-4</c:v>
                </c:pt>
                <c:pt idx="1774">
                  <c:v>5.7232977210487786E-4</c:v>
                </c:pt>
                <c:pt idx="1775">
                  <c:v>5.754856216932825E-4</c:v>
                </c:pt>
                <c:pt idx="1776">
                  <c:v>5.7864667884912691E-4</c:v>
                </c:pt>
                <c:pt idx="1777">
                  <c:v>5.8181290556438955E-4</c:v>
                </c:pt>
                <c:pt idx="1778">
                  <c:v>5.8498426376889093E-4</c:v>
                </c:pt>
                <c:pt idx="1779">
                  <c:v>5.8816071533075124E-4</c:v>
                </c:pt>
                <c:pt idx="1780">
                  <c:v>5.9134222205684971E-4</c:v>
                </c:pt>
                <c:pt idx="1781">
                  <c:v>5.9452874569328217E-4</c:v>
                </c:pt>
                <c:pt idx="1782">
                  <c:v>5.9772024792582249E-4</c:v>
                </c:pt>
                <c:pt idx="1783">
                  <c:v>6.0091669038038269E-4</c:v>
                </c:pt>
                <c:pt idx="1784">
                  <c:v>6.0411803462347418E-4</c:v>
                </c:pt>
                <c:pt idx="1785">
                  <c:v>6.0732424216267068E-4</c:v>
                </c:pt>
                <c:pt idx="1786">
                  <c:v>6.105352744470695E-4</c:v>
                </c:pt>
                <c:pt idx="1787">
                  <c:v>6.1375109286775694E-4</c:v>
                </c:pt>
                <c:pt idx="1788">
                  <c:v>6.1697165875827082E-4</c:v>
                </c:pt>
                <c:pt idx="1789">
                  <c:v>6.2019693339506713E-4</c:v>
                </c:pt>
                <c:pt idx="1790">
                  <c:v>6.234268779979834E-4</c:v>
                </c:pt>
                <c:pt idx="1791">
                  <c:v>6.2666145373070745E-4</c:v>
                </c:pt>
                <c:pt idx="1792">
                  <c:v>6.2990062170124265E-4</c:v>
                </c:pt>
                <c:pt idx="1793">
                  <c:v>6.3314434296237604E-4</c:v>
                </c:pt>
                <c:pt idx="1794">
                  <c:v>6.3639257851214699E-4</c:v>
                </c:pt>
                <c:pt idx="1795">
                  <c:v>6.3964528929431506E-4</c:v>
                </c:pt>
                <c:pt idx="1796">
                  <c:v>6.429024361988316E-4</c:v>
                </c:pt>
                <c:pt idx="1797">
                  <c:v>6.4616398006230719E-4</c:v>
                </c:pt>
                <c:pt idx="1798">
                  <c:v>6.4942988166848559E-4</c:v>
                </c:pt>
                <c:pt idx="1799">
                  <c:v>6.5270010174871306E-4</c:v>
                </c:pt>
                <c:pt idx="1800">
                  <c:v>6.5597460098241122E-4</c:v>
                </c:pt>
                <c:pt idx="1801">
                  <c:v>6.5925333999755024E-4</c:v>
                </c:pt>
                <c:pt idx="1802">
                  <c:v>6.6253627937112132E-4</c:v>
                </c:pt>
                <c:pt idx="1803">
                  <c:v>6.6582337962961188E-4</c:v>
                </c:pt>
                <c:pt idx="1804">
                  <c:v>6.6911460124947897E-4</c:v>
                </c:pt>
                <c:pt idx="1805">
                  <c:v>6.7240990465762562E-4</c:v>
                </c:pt>
                <c:pt idx="1806">
                  <c:v>6.7570925023187562E-4</c:v>
                </c:pt>
                <c:pt idx="1807">
                  <c:v>6.7901259830145113E-4</c:v>
                </c:pt>
                <c:pt idx="1808">
                  <c:v>6.8231990914744789E-4</c:v>
                </c:pt>
                <c:pt idx="1809">
                  <c:v>6.8563114300331505E-4</c:v>
                </c:pt>
                <c:pt idx="1810">
                  <c:v>6.889462600553315E-4</c:v>
                </c:pt>
                <c:pt idx="1811">
                  <c:v>6.9226522044308486E-4</c:v>
                </c:pt>
                <c:pt idx="1812">
                  <c:v>6.9558798425995209E-4</c:v>
                </c:pt>
                <c:pt idx="1813">
                  <c:v>6.9891451155357752E-4</c:v>
                </c:pt>
                <c:pt idx="1814">
                  <c:v>7.0224476232635513E-4</c:v>
                </c:pt>
                <c:pt idx="1815">
                  <c:v>7.0557869653590675E-4</c:v>
                </c:pt>
                <c:pt idx="1816">
                  <c:v>7.0891627409556696E-4</c:v>
                </c:pt>
                <c:pt idx="1817">
                  <c:v>7.1225745487486195E-4</c:v>
                </c:pt>
                <c:pt idx="1818">
                  <c:v>7.1560219869999415E-4</c:v>
                </c:pt>
                <c:pt idx="1819">
                  <c:v>7.189504653543243E-4</c:v>
                </c:pt>
                <c:pt idx="1820">
                  <c:v>7.2230221457885476E-4</c:v>
                </c:pt>
                <c:pt idx="1821">
                  <c:v>7.2565740607271549E-4</c:v>
                </c:pt>
                <c:pt idx="1822">
                  <c:v>7.2901599949364536E-4</c:v>
                </c:pt>
                <c:pt idx="1823">
                  <c:v>7.3237795445848044E-4</c:v>
                </c:pt>
                <c:pt idx="1824">
                  <c:v>7.357432305436371E-4</c:v>
                </c:pt>
                <c:pt idx="1825">
                  <c:v>7.3911178728560019E-4</c:v>
                </c:pt>
                <c:pt idx="1826">
                  <c:v>7.4248358418140751E-4</c:v>
                </c:pt>
                <c:pt idx="1827">
                  <c:v>7.4585858068913823E-4</c:v>
                </c:pt>
                <c:pt idx="1828">
                  <c:v>7.4923673622840042E-4</c:v>
                </c:pt>
                <c:pt idx="1829">
                  <c:v>7.5261801018081716E-4</c:v>
                </c:pt>
                <c:pt idx="1830">
                  <c:v>7.5600236189051785E-4</c:v>
                </c:pt>
                <c:pt idx="1831">
                  <c:v>7.5938975066462406E-4</c:v>
                </c:pt>
                <c:pt idx="1832">
                  <c:v>7.6278013577374133E-4</c:v>
                </c:pt>
                <c:pt idx="1833">
                  <c:v>7.6617347645244671E-4</c:v>
                </c:pt>
                <c:pt idx="1834">
                  <c:v>7.6956973189978113E-4</c:v>
                </c:pt>
                <c:pt idx="1835">
                  <c:v>7.7296886127973738E-4</c:v>
                </c:pt>
                <c:pt idx="1836">
                  <c:v>7.7637082372175429E-4</c:v>
                </c:pt>
                <c:pt idx="1837">
                  <c:v>7.7977557832120529E-4</c:v>
                </c:pt>
                <c:pt idx="1838">
                  <c:v>7.8318308413989136E-4</c:v>
                </c:pt>
                <c:pt idx="1839">
                  <c:v>7.8659330020653371E-4</c:v>
                </c:pt>
                <c:pt idx="1840">
                  <c:v>7.9000618551726583E-4</c:v>
                </c:pt>
                <c:pt idx="1841">
                  <c:v>7.9342169903612672E-4</c:v>
                </c:pt>
                <c:pt idx="1842">
                  <c:v>7.9683979969555373E-4</c:v>
                </c:pt>
                <c:pt idx="1843">
                  <c:v>8.0026044639687813E-4</c:v>
                </c:pt>
                <c:pt idx="1844">
                  <c:v>8.0368359801081656E-4</c:v>
                </c:pt>
                <c:pt idx="1845">
                  <c:v>8.0710921337796815E-4</c:v>
                </c:pt>
                <c:pt idx="1846">
                  <c:v>8.1053725130930719E-4</c:v>
                </c:pt>
                <c:pt idx="1847">
                  <c:v>8.1396767058668066E-4</c:v>
                </c:pt>
                <c:pt idx="1848">
                  <c:v>8.1740042996330154E-4</c:v>
                </c:pt>
                <c:pt idx="1849">
                  <c:v>8.2083548816424623E-4</c:v>
                </c:pt>
                <c:pt idx="1850">
                  <c:v>8.2427280388695128E-4</c:v>
                </c:pt>
                <c:pt idx="1851">
                  <c:v>8.2771233580170771E-4</c:v>
                </c:pt>
                <c:pt idx="1852">
                  <c:v>8.3115404255216065E-4</c:v>
                </c:pt>
                <c:pt idx="1853">
                  <c:v>8.3459788275580462E-4</c:v>
                </c:pt>
                <c:pt idx="1854">
                  <c:v>8.380438150044821E-4</c:v>
                </c:pt>
                <c:pt idx="1855">
                  <c:v>8.4149179786488135E-4</c:v>
                </c:pt>
                <c:pt idx="1856">
                  <c:v>8.4494178987903424E-4</c:v>
                </c:pt>
                <c:pt idx="1857">
                  <c:v>8.4839374956481464E-4</c:v>
                </c:pt>
                <c:pt idx="1858">
                  <c:v>8.5184763541643798E-4</c:v>
                </c:pt>
                <c:pt idx="1859">
                  <c:v>8.5530340590495989E-4</c:v>
                </c:pt>
                <c:pt idx="1860">
                  <c:v>8.5876101947877427E-4</c:v>
                </c:pt>
                <c:pt idx="1861">
                  <c:v>8.6222043456411594E-4</c:v>
                </c:pt>
                <c:pt idx="1862">
                  <c:v>8.6568160956555687E-4</c:v>
                </c:pt>
                <c:pt idx="1863">
                  <c:v>8.6914450286650915E-4</c:v>
                </c:pt>
                <c:pt idx="1864">
                  <c:v>8.7260907282972391E-4</c:v>
                </c:pt>
                <c:pt idx="1865">
                  <c:v>8.760752777977924E-4</c:v>
                </c:pt>
                <c:pt idx="1866">
                  <c:v>8.7954307609364743E-4</c:v>
                </c:pt>
                <c:pt idx="1867">
                  <c:v>8.830124260210629E-4</c:v>
                </c:pt>
                <c:pt idx="1868">
                  <c:v>8.8648328586515693E-4</c:v>
                </c:pt>
                <c:pt idx="1869">
                  <c:v>8.8995561389289203E-4</c:v>
                </c:pt>
                <c:pt idx="1870">
                  <c:v>8.934293683535786E-4</c:v>
                </c:pt>
                <c:pt idx="1871">
                  <c:v>8.969045074793743E-4</c:v>
                </c:pt>
                <c:pt idx="1872">
                  <c:v>9.0038098948578898E-4</c:v>
                </c:pt>
                <c:pt idx="1873">
                  <c:v>9.0385877257218548E-4</c:v>
                </c:pt>
                <c:pt idx="1874">
                  <c:v>9.0733781492228311E-4</c:v>
                </c:pt>
                <c:pt idx="1875">
                  <c:v>9.1081807470465943E-4</c:v>
                </c:pt>
                <c:pt idx="1876">
                  <c:v>9.1429951007325385E-4</c:v>
                </c:pt>
                <c:pt idx="1877">
                  <c:v>9.1778207916787117E-4</c:v>
                </c:pt>
                <c:pt idx="1878">
                  <c:v>9.2126574011468384E-4</c:v>
                </c:pt>
                <c:pt idx="1879">
                  <c:v>9.2475045102673658E-4</c:v>
                </c:pt>
                <c:pt idx="1880">
                  <c:v>9.2823617000444957E-4</c:v>
                </c:pt>
                <c:pt idx="1881">
                  <c:v>9.3172285513612191E-4</c:v>
                </c:pt>
                <c:pt idx="1882">
                  <c:v>9.352104644984355E-4</c:v>
                </c:pt>
                <c:pt idx="1883">
                  <c:v>9.386989561569601E-4</c:v>
                </c:pt>
                <c:pt idx="1884">
                  <c:v>9.4218828816665661E-4</c:v>
                </c:pt>
                <c:pt idx="1885">
                  <c:v>9.4567841857238143E-4</c:v>
                </c:pt>
                <c:pt idx="1886">
                  <c:v>9.4916930540939149E-4</c:v>
                </c:pt>
                <c:pt idx="1887">
                  <c:v>9.5266090670384864E-4</c:v>
                </c:pt>
                <c:pt idx="1888">
                  <c:v>9.5615318047332395E-4</c:v>
                </c:pt>
                <c:pt idx="1889">
                  <c:v>9.5964608472730274E-4</c:v>
                </c:pt>
                <c:pt idx="1890">
                  <c:v>9.6313957746768978E-4</c:v>
                </c:pt>
                <c:pt idx="1891">
                  <c:v>9.6663361668931349E-4</c:v>
                </c:pt>
                <c:pt idx="1892">
                  <c:v>9.7012816038043203E-4</c:v>
                </c:pt>
                <c:pt idx="1893">
                  <c:v>9.7362316652323743E-4</c:v>
                </c:pt>
                <c:pt idx="1894">
                  <c:v>9.7711859309436173E-4</c:v>
                </c:pt>
                <c:pt idx="1895">
                  <c:v>9.8061439806538153E-4</c:v>
                </c:pt>
                <c:pt idx="1896">
                  <c:v>9.8411053940332372E-4</c:v>
                </c:pt>
                <c:pt idx="1897">
                  <c:v>9.8760697507117054E-4</c:v>
                </c:pt>
                <c:pt idx="1898">
                  <c:v>9.9110366302836562E-4</c:v>
                </c:pt>
                <c:pt idx="1899">
                  <c:v>9.946005612313188E-4</c:v>
                </c:pt>
                <c:pt idx="1900">
                  <c:v>9.9809762763391216E-4</c:v>
                </c:pt>
                <c:pt idx="1901">
                  <c:v>1.0015948201880049E-3</c:v>
                </c:pt>
                <c:pt idx="1902">
                  <c:v>1.0050920968439408E-3</c:v>
                </c:pt>
                <c:pt idx="1903">
                  <c:v>1.0085894155510504E-3</c:v>
                </c:pt>
                <c:pt idx="1904">
                  <c:v>1.0120867342581603E-3</c:v>
                </c:pt>
                <c:pt idx="1905">
                  <c:v>1.0155840109140957E-3</c:v>
                </c:pt>
                <c:pt idx="1906">
                  <c:v>1.0190812034681887E-3</c:v>
                </c:pt>
                <c:pt idx="1907">
                  <c:v>1.0225782698707821E-3</c:v>
                </c:pt>
                <c:pt idx="1908">
                  <c:v>1.0260751680737353E-3</c:v>
                </c:pt>
                <c:pt idx="1909">
                  <c:v>1.0295718560309301E-3</c:v>
                </c:pt>
                <c:pt idx="1910">
                  <c:v>1.0330682916987772E-3</c:v>
                </c:pt>
                <c:pt idx="1911">
                  <c:v>1.0365644330367191E-3</c:v>
                </c:pt>
                <c:pt idx="1912">
                  <c:v>1.0400602380077389E-3</c:v>
                </c:pt>
                <c:pt idx="1913">
                  <c:v>1.0435556645788633E-3</c:v>
                </c:pt>
                <c:pt idx="1914">
                  <c:v>1.0470506707216689E-3</c:v>
                </c:pt>
                <c:pt idx="1915">
                  <c:v>1.0505452144127874E-3</c:v>
                </c:pt>
                <c:pt idx="1916">
                  <c:v>1.0540392536344107E-3</c:v>
                </c:pt>
                <c:pt idx="1917">
                  <c:v>1.0575327463747978E-3</c:v>
                </c:pt>
                <c:pt idx="1918">
                  <c:v>1.0610256506287765E-3</c:v>
                </c:pt>
                <c:pt idx="1919">
                  <c:v>1.064517924398252E-3</c:v>
                </c:pt>
                <c:pt idx="1920">
                  <c:v>1.068009525692709E-3</c:v>
                </c:pt>
                <c:pt idx="1921">
                  <c:v>1.0715004125297193E-3</c:v>
                </c:pt>
                <c:pt idx="1922">
                  <c:v>1.0749905429354443E-3</c:v>
                </c:pt>
                <c:pt idx="1923">
                  <c:v>1.0784798749451402E-3</c:v>
                </c:pt>
                <c:pt idx="1924">
                  <c:v>1.081968366603665E-3</c:v>
                </c:pt>
                <c:pt idx="1925">
                  <c:v>1.0854559759659783E-3</c:v>
                </c:pt>
                <c:pt idx="1926">
                  <c:v>1.0889426610976509E-3</c:v>
                </c:pt>
                <c:pt idx="1927">
                  <c:v>1.0924283800753636E-3</c:v>
                </c:pt>
                <c:pt idx="1928">
                  <c:v>1.0959130909874166E-3</c:v>
                </c:pt>
                <c:pt idx="1929">
                  <c:v>1.0993967519342294E-3</c:v>
                </c:pt>
                <c:pt idx="1930">
                  <c:v>1.1028793210288465E-3</c:v>
                </c:pt>
                <c:pt idx="1931">
                  <c:v>1.106360756397441E-3</c:v>
                </c:pt>
                <c:pt idx="1932">
                  <c:v>1.1098410161798171E-3</c:v>
                </c:pt>
                <c:pt idx="1933">
                  <c:v>1.1133200585299145E-3</c:v>
                </c:pt>
                <c:pt idx="1934">
                  <c:v>1.1167978416163112E-3</c:v>
                </c:pt>
                <c:pt idx="1935">
                  <c:v>1.1202743236227262E-3</c:v>
                </c:pt>
                <c:pt idx="1936">
                  <c:v>1.1237494627485216E-3</c:v>
                </c:pt>
                <c:pt idx="1937">
                  <c:v>1.127223217209208E-3</c:v>
                </c:pt>
                <c:pt idx="1938">
                  <c:v>1.1306955452369428E-3</c:v>
                </c:pt>
                <c:pt idx="1939">
                  <c:v>1.1341664050810369E-3</c:v>
                </c:pt>
                <c:pt idx="1940">
                  <c:v>1.1376357550084526E-3</c:v>
                </c:pt>
                <c:pt idx="1941">
                  <c:v>1.1411035533043074E-3</c:v>
                </c:pt>
                <c:pt idx="1942">
                  <c:v>1.1445697582723761E-3</c:v>
                </c:pt>
                <c:pt idx="1943">
                  <c:v>1.1480343282355907E-3</c:v>
                </c:pt>
                <c:pt idx="1944">
                  <c:v>1.1514972215365428E-3</c:v>
                </c:pt>
                <c:pt idx="1945">
                  <c:v>1.1549583965379836E-3</c:v>
                </c:pt>
                <c:pt idx="1946">
                  <c:v>1.1584178116233251E-3</c:v>
                </c:pt>
                <c:pt idx="1947">
                  <c:v>1.1618754251971394E-3</c:v>
                </c:pt>
                <c:pt idx="1948">
                  <c:v>1.1653311956856614E-3</c:v>
                </c:pt>
                <c:pt idx="1949">
                  <c:v>1.1687850815372848E-3</c:v>
                </c:pt>
                <c:pt idx="1950">
                  <c:v>1.1722370412230651E-3</c:v>
                </c:pt>
                <c:pt idx="1951">
                  <c:v>1.175687033237218E-3</c:v>
                </c:pt>
                <c:pt idx="1952">
                  <c:v>1.1791350160976169E-3</c:v>
                </c:pt>
                <c:pt idx="1953">
                  <c:v>1.1825809483462944E-3</c:v>
                </c:pt>
                <c:pt idx="1954">
                  <c:v>1.1860247885499382E-3</c:v>
                </c:pt>
                <c:pt idx="1955">
                  <c:v>1.1894664953003911E-3</c:v>
                </c:pt>
                <c:pt idx="1956">
                  <c:v>1.1929060272151473E-3</c:v>
                </c:pt>
                <c:pt idx="1957">
                  <c:v>1.1963433429378525E-3</c:v>
                </c:pt>
                <c:pt idx="1958">
                  <c:v>1.1997784011387972E-3</c:v>
                </c:pt>
                <c:pt idx="1959">
                  <c:v>1.2032111605154181E-3</c:v>
                </c:pt>
                <c:pt idx="1960">
                  <c:v>1.2066415797927911E-3</c:v>
                </c:pt>
                <c:pt idx="1961">
                  <c:v>1.2100696177241301E-3</c:v>
                </c:pt>
                <c:pt idx="1962">
                  <c:v>1.2134952330912817E-3</c:v>
                </c:pt>
                <c:pt idx="1963">
                  <c:v>1.2169183847052199E-3</c:v>
                </c:pt>
                <c:pt idx="1964">
                  <c:v>1.2203390314065444E-3</c:v>
                </c:pt>
                <c:pt idx="1965">
                  <c:v>1.2237571320659715E-3</c:v>
                </c:pt>
                <c:pt idx="1966">
                  <c:v>1.2271726455848325E-3</c:v>
                </c:pt>
                <c:pt idx="1967">
                  <c:v>1.230585530895564E-3</c:v>
                </c:pt>
                <c:pt idx="1968">
                  <c:v>1.2339957469622066E-3</c:v>
                </c:pt>
                <c:pt idx="1969">
                  <c:v>1.2374032527808926E-3</c:v>
                </c:pt>
                <c:pt idx="1970">
                  <c:v>1.2408080073803432E-3</c:v>
                </c:pt>
                <c:pt idx="1971">
                  <c:v>1.2442099698223598E-3</c:v>
                </c:pt>
                <c:pt idx="1972">
                  <c:v>1.2476090992023161E-3</c:v>
                </c:pt>
                <c:pt idx="1973">
                  <c:v>1.2510053546496503E-3</c:v>
                </c:pt>
                <c:pt idx="1974">
                  <c:v>1.2543986953283558E-3</c:v>
                </c:pt>
                <c:pt idx="1975">
                  <c:v>1.2577890804374727E-3</c:v>
                </c:pt>
                <c:pt idx="1976">
                  <c:v>1.2611764692115792E-3</c:v>
                </c:pt>
                <c:pt idx="1977">
                  <c:v>1.2645608209212794E-3</c:v>
                </c:pt>
                <c:pt idx="1978">
                  <c:v>1.2679420948736966E-3</c:v>
                </c:pt>
                <c:pt idx="1979">
                  <c:v>1.2713202504129582E-3</c:v>
                </c:pt>
                <c:pt idx="1980">
                  <c:v>1.2746952469206894E-3</c:v>
                </c:pt>
                <c:pt idx="1981">
                  <c:v>1.2780670438164961E-3</c:v>
                </c:pt>
                <c:pt idx="1982">
                  <c:v>1.2814356005584593E-3</c:v>
                </c:pt>
                <c:pt idx="1983">
                  <c:v>1.284800876643616E-3</c:v>
                </c:pt>
                <c:pt idx="1984">
                  <c:v>1.2881628316084508E-3</c:v>
                </c:pt>
                <c:pt idx="1985">
                  <c:v>1.2915214250293805E-3</c:v>
                </c:pt>
                <c:pt idx="1986">
                  <c:v>1.2948766165232408E-3</c:v>
                </c:pt>
                <c:pt idx="1987">
                  <c:v>1.2982283657477713E-3</c:v>
                </c:pt>
                <c:pt idx="1988">
                  <c:v>1.3015766324021012E-3</c:v>
                </c:pt>
                <c:pt idx="1989">
                  <c:v>1.3049213762272333E-3</c:v>
                </c:pt>
                <c:pt idx="1990">
                  <c:v>1.3082625570065283E-3</c:v>
                </c:pt>
                <c:pt idx="1991">
                  <c:v>1.3116001345661883E-3</c:v>
                </c:pt>
                <c:pt idx="1992">
                  <c:v>1.3149340687757399E-3</c:v>
                </c:pt>
                <c:pt idx="1993">
                  <c:v>1.3182643195485174E-3</c:v>
                </c:pt>
                <c:pt idx="1994">
                  <c:v>1.3215908468421427E-3</c:v>
                </c:pt>
                <c:pt idx="1995">
                  <c:v>1.3249136106590102E-3</c:v>
                </c:pt>
                <c:pt idx="1996">
                  <c:v>1.3282325710467634E-3</c:v>
                </c:pt>
                <c:pt idx="1997">
                  <c:v>1.3315476880987795E-3</c:v>
                </c:pt>
                <c:pt idx="1998">
                  <c:v>1.3348589219546465E-3</c:v>
                </c:pt>
                <c:pt idx="1999">
                  <c:v>1.3381662328006431E-3</c:v>
                </c:pt>
                <c:pt idx="2000">
                  <c:v>1.3414695808702183E-3</c:v>
                </c:pt>
                <c:pt idx="2001">
                  <c:v>1.3447689264444679E-3</c:v>
                </c:pt>
                <c:pt idx="2002">
                  <c:v>1.3480642298526145E-3</c:v>
                </c:pt>
                <c:pt idx="2003">
                  <c:v>1.3513554514724816E-3</c:v>
                </c:pt>
                <c:pt idx="2004">
                  <c:v>1.354642551730972E-3</c:v>
                </c:pt>
                <c:pt idx="2005">
                  <c:v>1.3579254911045432E-3</c:v>
                </c:pt>
                <c:pt idx="2006">
                  <c:v>1.3612042301196817E-3</c:v>
                </c:pt>
                <c:pt idx="2007">
                  <c:v>1.3644787293533801E-3</c:v>
                </c:pt>
                <c:pt idx="2008">
                  <c:v>1.3677489494336073E-3</c:v>
                </c:pt>
                <c:pt idx="2009">
                  <c:v>1.3710148510397856E-3</c:v>
                </c:pt>
                <c:pt idx="2010">
                  <c:v>1.3742763949032609E-3</c:v>
                </c:pt>
                <c:pt idx="2011">
                  <c:v>1.3775335418077773E-3</c:v>
                </c:pt>
                <c:pt idx="2012">
                  <c:v>1.3807862525899454E-3</c:v>
                </c:pt>
                <c:pt idx="2013">
                  <c:v>1.3840344881397161E-3</c:v>
                </c:pt>
                <c:pt idx="2014">
                  <c:v>1.3872782094008491E-3</c:v>
                </c:pt>
                <c:pt idx="2015">
                  <c:v>1.3905173773713843E-3</c:v>
                </c:pt>
                <c:pt idx="2016">
                  <c:v>1.3937519531041082E-3</c:v>
                </c:pt>
                <c:pt idx="2017">
                  <c:v>1.3969818977070242E-3</c:v>
                </c:pt>
                <c:pt idx="2018">
                  <c:v>1.4002071723438201E-3</c:v>
                </c:pt>
                <c:pt idx="2019">
                  <c:v>1.4034277382343342E-3</c:v>
                </c:pt>
                <c:pt idx="2020">
                  <c:v>1.4066435566550213E-3</c:v>
                </c:pt>
                <c:pt idx="2021">
                  <c:v>1.4098545889394199E-3</c:v>
                </c:pt>
                <c:pt idx="2022">
                  <c:v>1.4130607964786164E-3</c:v>
                </c:pt>
                <c:pt idx="2023">
                  <c:v>1.4162621407217077E-3</c:v>
                </c:pt>
                <c:pt idx="2024">
                  <c:v>1.4194585831762679E-3</c:v>
                </c:pt>
                <c:pt idx="2025">
                  <c:v>1.422650085408808E-3</c:v>
                </c:pt>
                <c:pt idx="2026">
                  <c:v>1.4258366090452402E-3</c:v>
                </c:pt>
                <c:pt idx="2027">
                  <c:v>1.4290181157713385E-3</c:v>
                </c:pt>
                <c:pt idx="2028">
                  <c:v>1.4321945673331986E-3</c:v>
                </c:pt>
                <c:pt idx="2029">
                  <c:v>1.4353659255376997E-3</c:v>
                </c:pt>
                <c:pt idx="2030">
                  <c:v>1.4385321522529622E-3</c:v>
                </c:pt>
                <c:pt idx="2031">
                  <c:v>1.4416932094088065E-3</c:v>
                </c:pt>
                <c:pt idx="2032">
                  <c:v>1.444849058997211E-3</c:v>
                </c:pt>
                <c:pt idx="2033">
                  <c:v>1.4479996630727694E-3</c:v>
                </c:pt>
                <c:pt idx="2034">
                  <c:v>1.4511449837531459E-3</c:v>
                </c:pt>
                <c:pt idx="2035">
                  <c:v>1.4542849832195317E-3</c:v>
                </c:pt>
                <c:pt idx="2036">
                  <c:v>1.4574196237170996E-3</c:v>
                </c:pt>
                <c:pt idx="2037">
                  <c:v>1.4605488675554583E-3</c:v>
                </c:pt>
                <c:pt idx="2038">
                  <c:v>1.4636726771091028E-3</c:v>
                </c:pt>
                <c:pt idx="2039">
                  <c:v>1.4667910148178712E-3</c:v>
                </c:pt>
                <c:pt idx="2040">
                  <c:v>1.4699038431873934E-3</c:v>
                </c:pt>
                <c:pt idx="2041">
                  <c:v>1.4730111247895433E-3</c:v>
                </c:pt>
                <c:pt idx="2042">
                  <c:v>1.4761128222628864E-3</c:v>
                </c:pt>
                <c:pt idx="2043">
                  <c:v>1.4792088983131329E-3</c:v>
                </c:pt>
                <c:pt idx="2044">
                  <c:v>1.4822993157135834E-3</c:v>
                </c:pt>
                <c:pt idx="2045">
                  <c:v>1.4853840373055759E-3</c:v>
                </c:pt>
                <c:pt idx="2046">
                  <c:v>1.4884630259989361E-3</c:v>
                </c:pt>
                <c:pt idx="2047">
                  <c:v>1.491536244772419E-3</c:v>
                </c:pt>
                <c:pt idx="2048">
                  <c:v>1.4946036566741581E-3</c:v>
                </c:pt>
                <c:pt idx="2049">
                  <c:v>1.4976652248221058E-3</c:v>
                </c:pt>
                <c:pt idx="2050">
                  <c:v>1.5007209124044798E-3</c:v>
                </c:pt>
                <c:pt idx="2051">
                  <c:v>1.5037706826802055E-3</c:v>
                </c:pt>
                <c:pt idx="2052">
                  <c:v>1.506814498979355E-3</c:v>
                </c:pt>
                <c:pt idx="2053">
                  <c:v>1.5098523247035916E-3</c:v>
                </c:pt>
                <c:pt idx="2054">
                  <c:v>1.5128841233266082E-3</c:v>
                </c:pt>
                <c:pt idx="2055">
                  <c:v>1.5159098583945665E-3</c:v>
                </c:pt>
                <c:pt idx="2056">
                  <c:v>1.5189294935265341E-3</c:v>
                </c:pt>
                <c:pt idx="2057">
                  <c:v>1.5219429924149248E-3</c:v>
                </c:pt>
                <c:pt idx="2058">
                  <c:v>1.5249503188259326E-3</c:v>
                </c:pt>
                <c:pt idx="2059">
                  <c:v>1.5279514365999693E-3</c:v>
                </c:pt>
                <c:pt idx="2060">
                  <c:v>1.5309463096520965E-3</c:v>
                </c:pt>
                <c:pt idx="2061">
                  <c:v>1.5339349019724642E-3</c:v>
                </c:pt>
                <c:pt idx="2062">
                  <c:v>1.5369171776267382E-3</c:v>
                </c:pt>
                <c:pt idx="2063">
                  <c:v>1.5398931007565358E-3</c:v>
                </c:pt>
                <c:pt idx="2064">
                  <c:v>1.5428626355798558E-3</c:v>
                </c:pt>
                <c:pt idx="2065">
                  <c:v>1.5458257463915096E-3</c:v>
                </c:pt>
                <c:pt idx="2066">
                  <c:v>1.5487823975635492E-3</c:v>
                </c:pt>
                <c:pt idx="2067">
                  <c:v>1.5517325535456962E-3</c:v>
                </c:pt>
                <c:pt idx="2068">
                  <c:v>1.5546761788657693E-3</c:v>
                </c:pt>
                <c:pt idx="2069">
                  <c:v>1.5576132381301109E-3</c:v>
                </c:pt>
                <c:pt idx="2070">
                  <c:v>1.5605436960240136E-3</c:v>
                </c:pt>
                <c:pt idx="2071">
                  <c:v>1.5634675173121413E-3</c:v>
                </c:pt>
                <c:pt idx="2072">
                  <c:v>1.5663846668389578E-3</c:v>
                </c:pt>
                <c:pt idx="2073">
                  <c:v>1.569295109529146E-3</c:v>
                </c:pt>
                <c:pt idx="2074">
                  <c:v>1.5721988103880298E-3</c:v>
                </c:pt>
                <c:pt idx="2075">
                  <c:v>1.5750957345019971E-3</c:v>
                </c:pt>
                <c:pt idx="2076">
                  <c:v>1.5779858470389182E-3</c:v>
                </c:pt>
                <c:pt idx="2077">
                  <c:v>1.5808691132485648E-3</c:v>
                </c:pt>
                <c:pt idx="2078">
                  <c:v>1.583745498463026E-3</c:v>
                </c:pt>
                <c:pt idx="2079">
                  <c:v>1.5866149680971281E-3</c:v>
                </c:pt>
                <c:pt idx="2080">
                  <c:v>1.5894774876488499E-3</c:v>
                </c:pt>
                <c:pt idx="2081">
                  <c:v>1.5923330226997351E-3</c:v>
                </c:pt>
                <c:pt idx="2082">
                  <c:v>1.5951815389153093E-3</c:v>
                </c:pt>
                <c:pt idx="2083">
                  <c:v>1.5980230020454906E-3</c:v>
                </c:pt>
                <c:pt idx="2084">
                  <c:v>1.6008573779250032E-3</c:v>
                </c:pt>
                <c:pt idx="2085">
                  <c:v>1.6036846324737851E-3</c:v>
                </c:pt>
                <c:pt idx="2086">
                  <c:v>1.6065047316974022E-3</c:v>
                </c:pt>
                <c:pt idx="2087">
                  <c:v>1.6093176416874546E-3</c:v>
                </c:pt>
                <c:pt idx="2088">
                  <c:v>1.612123328621983E-3</c:v>
                </c:pt>
                <c:pt idx="2089">
                  <c:v>1.6149217587658781E-3</c:v>
                </c:pt>
                <c:pt idx="2090">
                  <c:v>1.6177128984712847E-3</c:v>
                </c:pt>
                <c:pt idx="2091">
                  <c:v>1.6204967141780077E-3</c:v>
                </c:pt>
                <c:pt idx="2092">
                  <c:v>1.6232731724139123E-3</c:v>
                </c:pt>
                <c:pt idx="2093">
                  <c:v>1.6260422397953301E-3</c:v>
                </c:pt>
                <c:pt idx="2094">
                  <c:v>1.6288038830274596E-3</c:v>
                </c:pt>
                <c:pt idx="2095">
                  <c:v>1.6315580689047651E-3</c:v>
                </c:pt>
                <c:pt idx="2096">
                  <c:v>1.6343047643113773E-3</c:v>
                </c:pt>
                <c:pt idx="2097">
                  <c:v>1.6370439362214902E-3</c:v>
                </c:pt>
                <c:pt idx="2098">
                  <c:v>1.6397755516997599E-3</c:v>
                </c:pt>
                <c:pt idx="2099">
                  <c:v>1.6424995779017008E-3</c:v>
                </c:pt>
                <c:pt idx="2100">
                  <c:v>1.645215982074077E-3</c:v>
                </c:pt>
                <c:pt idx="2101">
                  <c:v>1.6479247315553003E-3</c:v>
                </c:pt>
                <c:pt idx="2102">
                  <c:v>1.6506257937758215E-3</c:v>
                </c:pt>
                <c:pt idx="2103">
                  <c:v>1.6533191362585204E-3</c:v>
                </c:pt>
                <c:pt idx="2104">
                  <c:v>1.6560047266190978E-3</c:v>
                </c:pt>
                <c:pt idx="2105">
                  <c:v>1.6586825325664665E-3</c:v>
                </c:pt>
                <c:pt idx="2106">
                  <c:v>1.6613525219031362E-3</c:v>
                </c:pt>
                <c:pt idx="2107">
                  <c:v>1.664014662525602E-3</c:v>
                </c:pt>
                <c:pt idx="2108">
                  <c:v>1.6666689224247317E-3</c:v>
                </c:pt>
                <c:pt idx="2109">
                  <c:v>1.6693152696861493E-3</c:v>
                </c:pt>
                <c:pt idx="2110">
                  <c:v>1.6719536724906176E-3</c:v>
                </c:pt>
                <c:pt idx="2111">
                  <c:v>1.6745840991144244E-3</c:v>
                </c:pt>
                <c:pt idx="2112">
                  <c:v>1.6772065179297604E-3</c:v>
                </c:pt>
                <c:pt idx="2113">
                  <c:v>1.6798208974051017E-3</c:v>
                </c:pt>
                <c:pt idx="2114">
                  <c:v>1.6824272061055868E-3</c:v>
                </c:pt>
                <c:pt idx="2115">
                  <c:v>1.685025412693397E-3</c:v>
                </c:pt>
                <c:pt idx="2116">
                  <c:v>1.6876154859281321E-3</c:v>
                </c:pt>
                <c:pt idx="2117">
                  <c:v>1.6901973946671851E-3</c:v>
                </c:pt>
                <c:pt idx="2118">
                  <c:v>1.6927711078661182E-3</c:v>
                </c:pt>
                <c:pt idx="2119">
                  <c:v>1.6953365945790346E-3</c:v>
                </c:pt>
                <c:pt idx="2120">
                  <c:v>1.6978938239589529E-3</c:v>
                </c:pt>
                <c:pt idx="2121">
                  <c:v>1.7004427652581751E-3</c:v>
                </c:pt>
                <c:pt idx="2122">
                  <c:v>1.7029833878286582E-3</c:v>
                </c:pt>
                <c:pt idx="2123">
                  <c:v>1.705515661122382E-3</c:v>
                </c:pt>
                <c:pt idx="2124">
                  <c:v>1.7080395546917172E-3</c:v>
                </c:pt>
                <c:pt idx="2125">
                  <c:v>1.71055503818979E-3</c:v>
                </c:pt>
                <c:pt idx="2126">
                  <c:v>1.7130620813708486E-3</c:v>
                </c:pt>
                <c:pt idx="2127">
                  <c:v>1.7155606540906262E-3</c:v>
                </c:pt>
                <c:pt idx="2128">
                  <c:v>1.7180507263067019E-3</c:v>
                </c:pt>
                <c:pt idx="2129">
                  <c:v>1.7205322680788658E-3</c:v>
                </c:pt>
                <c:pt idx="2130">
                  <c:v>1.7230052495694752E-3</c:v>
                </c:pt>
                <c:pt idx="2131">
                  <c:v>1.7254696410438156E-3</c:v>
                </c:pt>
                <c:pt idx="2132">
                  <c:v>1.7279254128704559E-3</c:v>
                </c:pt>
                <c:pt idx="2133">
                  <c:v>1.7303725355216075E-3</c:v>
                </c:pt>
                <c:pt idx="2134">
                  <c:v>1.7328109795734781E-3</c:v>
                </c:pt>
                <c:pt idx="2135">
                  <c:v>1.7352407157066245E-3</c:v>
                </c:pt>
                <c:pt idx="2136">
                  <c:v>1.7376617147063069E-3</c:v>
                </c:pt>
                <c:pt idx="2137">
                  <c:v>1.7400739474628393E-3</c:v>
                </c:pt>
                <c:pt idx="2138">
                  <c:v>1.742477384971939E-3</c:v>
                </c:pt>
                <c:pt idx="2139">
                  <c:v>1.7448719983350759E-3</c:v>
                </c:pt>
                <c:pt idx="2140">
                  <c:v>1.7472577587598205E-3</c:v>
                </c:pt>
                <c:pt idx="2141">
                  <c:v>1.749634637560189E-3</c:v>
                </c:pt>
                <c:pt idx="2142">
                  <c:v>1.7520026061569897E-3</c:v>
                </c:pt>
                <c:pt idx="2143">
                  <c:v>1.7543616360781644E-3</c:v>
                </c:pt>
                <c:pt idx="2144">
                  <c:v>1.7567116989591323E-3</c:v>
                </c:pt>
                <c:pt idx="2145">
                  <c:v>1.7590527665431318E-3</c:v>
                </c:pt>
                <c:pt idx="2146">
                  <c:v>1.7613848106815585E-3</c:v>
                </c:pt>
                <c:pt idx="2147">
                  <c:v>1.763707803334304E-3</c:v>
                </c:pt>
                <c:pt idx="2148">
                  <c:v>1.7660217165700943E-3</c:v>
                </c:pt>
                <c:pt idx="2149">
                  <c:v>1.7683265225668244E-3</c:v>
                </c:pt>
                <c:pt idx="2150">
                  <c:v>1.7706221936118934E-3</c:v>
                </c:pt>
                <c:pt idx="2151">
                  <c:v>1.7729087021025366E-3</c:v>
                </c:pt>
                <c:pt idx="2152">
                  <c:v>1.77518602054616E-3</c:v>
                </c:pt>
                <c:pt idx="2153">
                  <c:v>1.7774541215606681E-3</c:v>
                </c:pt>
                <c:pt idx="2154">
                  <c:v>1.7797129778747939E-3</c:v>
                </c:pt>
                <c:pt idx="2155">
                  <c:v>1.7819625623284275E-3</c:v>
                </c:pt>
                <c:pt idx="2156">
                  <c:v>1.7842028478729432E-3</c:v>
                </c:pt>
                <c:pt idx="2157">
                  <c:v>1.7864338075715225E-3</c:v>
                </c:pt>
                <c:pt idx="2158">
                  <c:v>1.7886554145994799E-3</c:v>
                </c:pt>
                <c:pt idx="2159">
                  <c:v>1.7908676422445846E-3</c:v>
                </c:pt>
                <c:pt idx="2160">
                  <c:v>1.7930704639073825E-3</c:v>
                </c:pt>
                <c:pt idx="2161">
                  <c:v>1.7952638531015146E-3</c:v>
                </c:pt>
                <c:pt idx="2162">
                  <c:v>1.7974477834540375E-3</c:v>
                </c:pt>
                <c:pt idx="2163">
                  <c:v>1.799622228705738E-3</c:v>
                </c:pt>
                <c:pt idx="2164">
                  <c:v>1.8017871627114507E-3</c:v>
                </c:pt>
                <c:pt idx="2165">
                  <c:v>1.8039425594403723E-3</c:v>
                </c:pt>
                <c:pt idx="2166">
                  <c:v>1.8060883929763736E-3</c:v>
                </c:pt>
                <c:pt idx="2167">
                  <c:v>1.808224637518312E-3</c:v>
                </c:pt>
                <c:pt idx="2168">
                  <c:v>1.8103512673803407E-3</c:v>
                </c:pt>
                <c:pt idx="2169">
                  <c:v>1.8124682569922188E-3</c:v>
                </c:pt>
                <c:pt idx="2170">
                  <c:v>1.8145755808996178E-3</c:v>
                </c:pt>
                <c:pt idx="2171">
                  <c:v>1.8166732137644287E-3</c:v>
                </c:pt>
                <c:pt idx="2172">
                  <c:v>1.8187611303650646E-3</c:v>
                </c:pt>
                <c:pt idx="2173">
                  <c:v>1.8208393055967667E-3</c:v>
                </c:pt>
                <c:pt idx="2174">
                  <c:v>1.8229077144719043E-3</c:v>
                </c:pt>
                <c:pt idx="2175">
                  <c:v>1.8249663321202754E-3</c:v>
                </c:pt>
                <c:pt idx="2176">
                  <c:v>1.8270151337894066E-3</c:v>
                </c:pt>
                <c:pt idx="2177">
                  <c:v>1.82905409484485E-3</c:v>
                </c:pt>
                <c:pt idx="2178">
                  <c:v>1.8310831907704793E-3</c:v>
                </c:pt>
                <c:pt idx="2179">
                  <c:v>1.8331023971687854E-3</c:v>
                </c:pt>
                <c:pt idx="2180">
                  <c:v>1.8351116897611685E-3</c:v>
                </c:pt>
                <c:pt idx="2181">
                  <c:v>1.837111044388232E-3</c:v>
                </c:pt>
                <c:pt idx="2182">
                  <c:v>1.8391004370100703E-3</c:v>
                </c:pt>
                <c:pt idx="2183">
                  <c:v>1.8410798437065597E-3</c:v>
                </c:pt>
                <c:pt idx="2184">
                  <c:v>1.8430492406776465E-3</c:v>
                </c:pt>
                <c:pt idx="2185">
                  <c:v>1.845008604243631E-3</c:v>
                </c:pt>
                <c:pt idx="2186">
                  <c:v>1.8469579108454539E-3</c:v>
                </c:pt>
                <c:pt idx="2187">
                  <c:v>1.8488971370449797E-3</c:v>
                </c:pt>
                <c:pt idx="2188">
                  <c:v>1.8508262595252774E-3</c:v>
                </c:pt>
                <c:pt idx="2189">
                  <c:v>1.8527452550909018E-3</c:v>
                </c:pt>
                <c:pt idx="2190">
                  <c:v>1.8546541006681709E-3</c:v>
                </c:pt>
                <c:pt idx="2191">
                  <c:v>1.8565527733054464E-3</c:v>
                </c:pt>
                <c:pt idx="2192">
                  <c:v>1.858441250173406E-3</c:v>
                </c:pt>
                <c:pt idx="2193">
                  <c:v>1.8603195085653208E-3</c:v>
                </c:pt>
                <c:pt idx="2194">
                  <c:v>1.8621875258973263E-3</c:v>
                </c:pt>
                <c:pt idx="2195">
                  <c:v>1.8640452797086949E-3</c:v>
                </c:pt>
                <c:pt idx="2196">
                  <c:v>1.865892747662107E-3</c:v>
                </c:pt>
                <c:pt idx="2197">
                  <c:v>1.8677299075439168E-3</c:v>
                </c:pt>
                <c:pt idx="2198">
                  <c:v>1.8695567372644219E-3</c:v>
                </c:pt>
                <c:pt idx="2199">
                  <c:v>1.8713732148581278E-3</c:v>
                </c:pt>
                <c:pt idx="2200">
                  <c:v>1.8731793184840126E-3</c:v>
                </c:pt>
                <c:pt idx="2201">
                  <c:v>1.8749750264257883E-3</c:v>
                </c:pt>
                <c:pt idx="2202">
                  <c:v>1.8767603170921643E-3</c:v>
                </c:pt>
                <c:pt idx="2203">
                  <c:v>1.8785351690171045E-3</c:v>
                </c:pt>
                <c:pt idx="2204">
                  <c:v>1.8802995608600867E-3</c:v>
                </c:pt>
                <c:pt idx="2205">
                  <c:v>1.8820534714063589E-3</c:v>
                </c:pt>
                <c:pt idx="2206">
                  <c:v>1.8837968795671948E-3</c:v>
                </c:pt>
                <c:pt idx="2207">
                  <c:v>1.8855297643801472E-3</c:v>
                </c:pt>
                <c:pt idx="2208">
                  <c:v>1.8872521050092984E-3</c:v>
                </c:pt>
                <c:pt idx="2209">
                  <c:v>1.8889638807455145E-3</c:v>
                </c:pt>
                <c:pt idx="2210">
                  <c:v>1.8906650710066905E-3</c:v>
                </c:pt>
                <c:pt idx="2211">
                  <c:v>1.8923556553379997E-3</c:v>
                </c:pt>
                <c:pt idx="2212">
                  <c:v>1.8940356134121389E-3</c:v>
                </c:pt>
                <c:pt idx="2213">
                  <c:v>1.8957049250295746E-3</c:v>
                </c:pt>
                <c:pt idx="2214">
                  <c:v>1.8973635701187836E-3</c:v>
                </c:pt>
                <c:pt idx="2215">
                  <c:v>1.8990115287364948E-3</c:v>
                </c:pt>
                <c:pt idx="2216">
                  <c:v>1.9006487810679297E-3</c:v>
                </c:pt>
                <c:pt idx="2217">
                  <c:v>1.9022753074270412E-3</c:v>
                </c:pt>
                <c:pt idx="2218">
                  <c:v>1.9038910882567491E-3</c:v>
                </c:pt>
                <c:pt idx="2219">
                  <c:v>1.9054961041291749E-3</c:v>
                </c:pt>
                <c:pt idx="2220">
                  <c:v>1.907090335745877E-3</c:v>
                </c:pt>
                <c:pt idx="2221">
                  <c:v>1.9086737639380817E-3</c:v>
                </c:pt>
                <c:pt idx="2222">
                  <c:v>1.9102463696669132E-3</c:v>
                </c:pt>
                <c:pt idx="2223">
                  <c:v>1.9118081340236243E-3</c:v>
                </c:pt>
                <c:pt idx="2224">
                  <c:v>1.913359038229822E-3</c:v>
                </c:pt>
                <c:pt idx="2225">
                  <c:v>1.9148990636376939E-3</c:v>
                </c:pt>
                <c:pt idx="2226">
                  <c:v>1.9164281917302328E-3</c:v>
                </c:pt>
                <c:pt idx="2227">
                  <c:v>1.9179464041214585E-3</c:v>
                </c:pt>
                <c:pt idx="2228">
                  <c:v>1.9194536825566399E-3</c:v>
                </c:pt>
                <c:pt idx="2229">
                  <c:v>1.9209500089125129E-3</c:v>
                </c:pt>
                <c:pt idx="2230">
                  <c:v>1.9224353651975015E-3</c:v>
                </c:pt>
                <c:pt idx="2231">
                  <c:v>1.9239097335519292E-3</c:v>
                </c:pt>
                <c:pt idx="2232">
                  <c:v>1.9253730962482392E-3</c:v>
                </c:pt>
                <c:pt idx="2233">
                  <c:v>1.9268254356912026E-3</c:v>
                </c:pt>
                <c:pt idx="2234">
                  <c:v>1.9282667344181343E-3</c:v>
                </c:pt>
                <c:pt idx="2235">
                  <c:v>1.9296969750990992E-3</c:v>
                </c:pt>
                <c:pt idx="2236">
                  <c:v>1.9311161405371233E-3</c:v>
                </c:pt>
                <c:pt idx="2237">
                  <c:v>1.9325242136683989E-3</c:v>
                </c:pt>
                <c:pt idx="2238">
                  <c:v>1.9339211775624911E-3</c:v>
                </c:pt>
                <c:pt idx="2239">
                  <c:v>1.9353070154225402E-3</c:v>
                </c:pt>
                <c:pt idx="2240">
                  <c:v>1.9366817105854635E-3</c:v>
                </c:pt>
                <c:pt idx="2241">
                  <c:v>1.9380452465221571E-3</c:v>
                </c:pt>
                <c:pt idx="2242">
                  <c:v>1.9393976068376932E-3</c:v>
                </c:pt>
                <c:pt idx="2243">
                  <c:v>1.940738775271518E-3</c:v>
                </c:pt>
                <c:pt idx="2244">
                  <c:v>1.942068735697647E-3</c:v>
                </c:pt>
                <c:pt idx="2245">
                  <c:v>1.9433874721248594E-3</c:v>
                </c:pt>
                <c:pt idx="2246">
                  <c:v>1.9446949686968884E-3</c:v>
                </c:pt>
                <c:pt idx="2247">
                  <c:v>1.9459912096926148E-3</c:v>
                </c:pt>
                <c:pt idx="2248">
                  <c:v>1.9472761795262547E-3</c:v>
                </c:pt>
                <c:pt idx="2249">
                  <c:v>1.9485498627475452E-3</c:v>
                </c:pt>
                <c:pt idx="2250">
                  <c:v>1.9498122440419331E-3</c:v>
                </c:pt>
                <c:pt idx="2251">
                  <c:v>1.9510633082307574E-3</c:v>
                </c:pt>
                <c:pt idx="2252">
                  <c:v>1.9523030402714314E-3</c:v>
                </c:pt>
                <c:pt idx="2253">
                  <c:v>1.9535314252576257E-3</c:v>
                </c:pt>
                <c:pt idx="2254">
                  <c:v>1.9547484484194444E-3</c:v>
                </c:pt>
                <c:pt idx="2255">
                  <c:v>1.9559540951236049E-3</c:v>
                </c:pt>
                <c:pt idx="2256">
                  <c:v>1.9571483508736137E-3</c:v>
                </c:pt>
                <c:pt idx="2257">
                  <c:v>1.9583312013099394E-3</c:v>
                </c:pt>
                <c:pt idx="2258">
                  <c:v>1.9595026322101871E-3</c:v>
                </c:pt>
                <c:pt idx="2259">
                  <c:v>1.9606626294892669E-3</c:v>
                </c:pt>
                <c:pt idx="2260">
                  <c:v>1.961811179199567E-3</c:v>
                </c:pt>
                <c:pt idx="2261">
                  <c:v>1.9629482675311179E-3</c:v>
                </c:pt>
                <c:pt idx="2262">
                  <c:v>1.9640738808117597E-3</c:v>
                </c:pt>
                <c:pt idx="2263">
                  <c:v>1.9651880055073065E-3</c:v>
                </c:pt>
                <c:pt idx="2264">
                  <c:v>1.9662906282217111E-3</c:v>
                </c:pt>
                <c:pt idx="2265">
                  <c:v>1.9673817356972217E-3</c:v>
                </c:pt>
                <c:pt idx="2266">
                  <c:v>1.968461314814545E-3</c:v>
                </c:pt>
                <c:pt idx="2267">
                  <c:v>1.9695293525930028E-3</c:v>
                </c:pt>
                <c:pt idx="2268">
                  <c:v>1.9705858361906878E-3</c:v>
                </c:pt>
                <c:pt idx="2269">
                  <c:v>1.9716307529046182E-3</c:v>
                </c:pt>
                <c:pt idx="2270">
                  <c:v>1.9726640901708906E-3</c:v>
                </c:pt>
                <c:pt idx="2271">
                  <c:v>1.9736858355648306E-3</c:v>
                </c:pt>
                <c:pt idx="2272">
                  <c:v>1.9746959768011433E-3</c:v>
                </c:pt>
                <c:pt idx="2273">
                  <c:v>1.9756945017340589E-3</c:v>
                </c:pt>
                <c:pt idx="2274">
                  <c:v>1.9766813983574821E-3</c:v>
                </c:pt>
                <c:pt idx="2275">
                  <c:v>1.9776566548051324E-3</c:v>
                </c:pt>
                <c:pt idx="2276">
                  <c:v>1.9786202593506897E-3</c:v>
                </c:pt>
                <c:pt idx="2277">
                  <c:v>1.9795722004079352E-3</c:v>
                </c:pt>
                <c:pt idx="2278">
                  <c:v>1.9805124665308884E-3</c:v>
                </c:pt>
                <c:pt idx="2279">
                  <c:v>1.9814410464139474E-3</c:v>
                </c:pt>
                <c:pt idx="2280">
                  <c:v>1.9823579288920229E-3</c:v>
                </c:pt>
                <c:pt idx="2281">
                  <c:v>1.9832631029406736E-3</c:v>
                </c:pt>
                <c:pt idx="2282">
                  <c:v>1.9841565576762393E-3</c:v>
                </c:pt>
                <c:pt idx="2283">
                  <c:v>1.9850382823559691E-3</c:v>
                </c:pt>
                <c:pt idx="2284">
                  <c:v>1.9859082663781537E-3</c:v>
                </c:pt>
                <c:pt idx="2285">
                  <c:v>1.9867664992822506E-3</c:v>
                </c:pt>
                <c:pt idx="2286">
                  <c:v>1.9876129707490113E-3</c:v>
                </c:pt>
                <c:pt idx="2287">
                  <c:v>1.988447670600605E-3</c:v>
                </c:pt>
                <c:pt idx="2288">
                  <c:v>1.9892705888007404E-3</c:v>
                </c:pt>
                <c:pt idx="2289">
                  <c:v>1.9900817154547864E-3</c:v>
                </c:pt>
                <c:pt idx="2290">
                  <c:v>1.9908810408098931E-3</c:v>
                </c:pt>
                <c:pt idx="2291">
                  <c:v>1.9916685552551056E-3</c:v>
                </c:pt>
                <c:pt idx="2292">
                  <c:v>1.9924442493214822E-3</c:v>
                </c:pt>
                <c:pt idx="2293">
                  <c:v>1.993208113682208E-3</c:v>
                </c:pt>
                <c:pt idx="2294">
                  <c:v>1.9939601391527053E-3</c:v>
                </c:pt>
                <c:pt idx="2295">
                  <c:v>1.9947003166907468E-3</c:v>
                </c:pt>
                <c:pt idx="2296">
                  <c:v>1.9954286373965605E-3</c:v>
                </c:pt>
                <c:pt idx="2297">
                  <c:v>1.9961450925129408E-3</c:v>
                </c:pt>
                <c:pt idx="2298">
                  <c:v>1.9968496734253521E-3</c:v>
                </c:pt>
                <c:pt idx="2299">
                  <c:v>1.9975423716620312E-3</c:v>
                </c:pt>
                <c:pt idx="2300">
                  <c:v>1.99822317889409E-3</c:v>
                </c:pt>
                <c:pt idx="2301">
                  <c:v>1.9988920869356171E-3</c:v>
                </c:pt>
                <c:pt idx="2302">
                  <c:v>1.9995490877437738E-3</c:v>
                </c:pt>
                <c:pt idx="2303">
                  <c:v>2.0001941734188928E-3</c:v>
                </c:pt>
                <c:pt idx="2304">
                  <c:v>2.0008273362045722E-3</c:v>
                </c:pt>
                <c:pt idx="2305">
                  <c:v>2.0014485684877689E-3</c:v>
                </c:pt>
                <c:pt idx="2306">
                  <c:v>2.002057862798889E-3</c:v>
                </c:pt>
                <c:pt idx="2307">
                  <c:v>2.0026552118118809E-3</c:v>
                </c:pt>
                <c:pt idx="2308">
                  <c:v>2.0032406083443197E-3</c:v>
                </c:pt>
                <c:pt idx="2309">
                  <c:v>2.0038140453574956E-3</c:v>
                </c:pt>
                <c:pt idx="2310">
                  <c:v>2.0043755159564981E-3</c:v>
                </c:pt>
                <c:pt idx="2311">
                  <c:v>2.0049250133902991E-3</c:v>
                </c:pt>
                <c:pt idx="2312">
                  <c:v>2.0054625310518331E-3</c:v>
                </c:pt>
                <c:pt idx="2313">
                  <c:v>2.0059880624780776E-3</c:v>
                </c:pt>
                <c:pt idx="2314">
                  <c:v>2.0065016013501315E-3</c:v>
                </c:pt>
                <c:pt idx="2315">
                  <c:v>2.0070031414932891E-3</c:v>
                </c:pt>
                <c:pt idx="2316">
                  <c:v>2.007492676877116E-3</c:v>
                </c:pt>
                <c:pt idx="2317">
                  <c:v>2.0079702016155203E-3</c:v>
                </c:pt>
                <c:pt idx="2318">
                  <c:v>2.0084357099668252E-3</c:v>
                </c:pt>
                <c:pt idx="2319">
                  <c:v>2.0088891963338353E-3</c:v>
                </c:pt>
                <c:pt idx="2320">
                  <c:v>2.0093306552639079E-3</c:v>
                </c:pt>
                <c:pt idx="2321">
                  <c:v>2.0097600814490131E-3</c:v>
                </c:pt>
                <c:pt idx="2322">
                  <c:v>2.0101774697258044E-3</c:v>
                </c:pt>
                <c:pt idx="2323">
                  <c:v>2.0105828150756731E-3</c:v>
                </c:pt>
                <c:pt idx="2324">
                  <c:v>2.010976112624816E-3</c:v>
                </c:pt>
                <c:pt idx="2325">
                  <c:v>2.0113573576442893E-3</c:v>
                </c:pt>
                <c:pt idx="2326">
                  <c:v>2.0117265455500658E-3</c:v>
                </c:pt>
                <c:pt idx="2327">
                  <c:v>2.0120836719030926E-3</c:v>
                </c:pt>
                <c:pt idx="2328">
                  <c:v>2.0124287324093425E-3</c:v>
                </c:pt>
                <c:pt idx="2329">
                  <c:v>2.0127617229198651E-3</c:v>
                </c:pt>
                <c:pt idx="2330">
                  <c:v>2.0130826394308392E-3</c:v>
                </c:pt>
                <c:pt idx="2331">
                  <c:v>2.0133914780836176E-3</c:v>
                </c:pt>
                <c:pt idx="2332">
                  <c:v>2.0136882351647766E-3</c:v>
                </c:pt>
                <c:pt idx="2333">
                  <c:v>2.0139729071061586E-3</c:v>
                </c:pt>
                <c:pt idx="2334">
                  <c:v>2.0142454904849161E-3</c:v>
                </c:pt>
                <c:pt idx="2335">
                  <c:v>2.0145059820235517E-3</c:v>
                </c:pt>
                <c:pt idx="2336">
                  <c:v>2.0147543785899594E-3</c:v>
                </c:pt>
                <c:pt idx="2337">
                  <c:v>2.0149906771974604E-3</c:v>
                </c:pt>
                <c:pt idx="2338">
                  <c:v>2.0152148750048394E-3</c:v>
                </c:pt>
                <c:pt idx="2339">
                  <c:v>2.01542696931638E-3</c:v>
                </c:pt>
                <c:pt idx="2340">
                  <c:v>2.0156269575818953E-3</c:v>
                </c:pt>
                <c:pt idx="2341">
                  <c:v>2.0158148373967608E-3</c:v>
                </c:pt>
                <c:pt idx="2342">
                  <c:v>2.0159906065019399E-3</c:v>
                </c:pt>
                <c:pt idx="2343">
                  <c:v>2.0161542627840151E-3</c:v>
                </c:pt>
                <c:pt idx="2344">
                  <c:v>2.0163058042752102E-3</c:v>
                </c:pt>
                <c:pt idx="2345">
                  <c:v>2.0164452291534167E-3</c:v>
                </c:pt>
                <c:pt idx="2346">
                  <c:v>2.0165725357422118E-3</c:v>
                </c:pt>
                <c:pt idx="2347">
                  <c:v>2.0166877225108837E-3</c:v>
                </c:pt>
                <c:pt idx="2348">
                  <c:v>2.0167907880744452E-3</c:v>
                </c:pt>
                <c:pt idx="2349">
                  <c:v>2.0168817311936533E-3</c:v>
                </c:pt>
                <c:pt idx="2350">
                  <c:v>2.0169605507750236E-3</c:v>
                </c:pt>
                <c:pt idx="2351">
                  <c:v>2.0170272458708421E-3</c:v>
                </c:pt>
                <c:pt idx="2352">
                  <c:v>2.0170818156791787E-3</c:v>
                </c:pt>
                <c:pt idx="2353">
                  <c:v>2.017124259543895E-3</c:v>
                </c:pt>
                <c:pt idx="2354">
                  <c:v>2.0171545769546526E-3</c:v>
                </c:pt>
                <c:pt idx="2355">
                  <c:v>2.0171727675469208E-3</c:v>
                </c:pt>
                <c:pt idx="2356">
                  <c:v>2.0171788311019786E-3</c:v>
                </c:pt>
                <c:pt idx="2357">
                  <c:v>2.0171727675469186E-3</c:v>
                </c:pt>
                <c:pt idx="2358">
                  <c:v>2.0171545769546483E-3</c:v>
                </c:pt>
                <c:pt idx="2359">
                  <c:v>2.0171242595438885E-3</c:v>
                </c:pt>
                <c:pt idx="2360">
                  <c:v>2.01708181567917E-3</c:v>
                </c:pt>
                <c:pt idx="2361">
                  <c:v>2.0170272458708313E-3</c:v>
                </c:pt>
                <c:pt idx="2362">
                  <c:v>2.0169605507750106E-3</c:v>
                </c:pt>
                <c:pt idx="2363">
                  <c:v>2.0168817311936385E-3</c:v>
                </c:pt>
                <c:pt idx="2364">
                  <c:v>2.0167907880744278E-3</c:v>
                </c:pt>
                <c:pt idx="2365">
                  <c:v>2.0166877225108642E-3</c:v>
                </c:pt>
                <c:pt idx="2366">
                  <c:v>2.0165725357421905E-3</c:v>
                </c:pt>
                <c:pt idx="2367">
                  <c:v>2.0164452291533928E-3</c:v>
                </c:pt>
                <c:pt idx="2368">
                  <c:v>2.0163058042751846E-3</c:v>
                </c:pt>
                <c:pt idx="2369">
                  <c:v>2.0161542627839869E-3</c:v>
                </c:pt>
                <c:pt idx="2370">
                  <c:v>2.0159906065019099E-3</c:v>
                </c:pt>
                <c:pt idx="2371">
                  <c:v>2.0158148373967282E-3</c:v>
                </c:pt>
                <c:pt idx="2372">
                  <c:v>2.015626957581861E-3</c:v>
                </c:pt>
                <c:pt idx="2373">
                  <c:v>2.0154269693163436E-3</c:v>
                </c:pt>
                <c:pt idx="2374">
                  <c:v>2.0152148750048008E-3</c:v>
                </c:pt>
                <c:pt idx="2375">
                  <c:v>2.01499067719742E-3</c:v>
                </c:pt>
                <c:pt idx="2376">
                  <c:v>2.0147543785899165E-3</c:v>
                </c:pt>
                <c:pt idx="2377">
                  <c:v>2.014505982023507E-3</c:v>
                </c:pt>
                <c:pt idx="2378">
                  <c:v>2.0142454904848689E-3</c:v>
                </c:pt>
                <c:pt idx="2379">
                  <c:v>2.0139729071061096E-3</c:v>
                </c:pt>
                <c:pt idx="2380">
                  <c:v>2.013688235164725E-3</c:v>
                </c:pt>
                <c:pt idx="2381">
                  <c:v>2.0133914780835643E-3</c:v>
                </c:pt>
                <c:pt idx="2382">
                  <c:v>2.0130826394307837E-3</c:v>
                </c:pt>
                <c:pt idx="2383">
                  <c:v>2.0127617229198074E-3</c:v>
                </c:pt>
                <c:pt idx="2384">
                  <c:v>2.0124287324092822E-3</c:v>
                </c:pt>
                <c:pt idx="2385">
                  <c:v>2.0120836719030306E-3</c:v>
                </c:pt>
                <c:pt idx="2386">
                  <c:v>2.011726545550002E-3</c:v>
                </c:pt>
                <c:pt idx="2387">
                  <c:v>2.0113573576442229E-3</c:v>
                </c:pt>
                <c:pt idx="2388">
                  <c:v>2.0109761126247479E-3</c:v>
                </c:pt>
                <c:pt idx="2389">
                  <c:v>2.0105828150756028E-3</c:v>
                </c:pt>
                <c:pt idx="2390">
                  <c:v>2.0101774697257315E-3</c:v>
                </c:pt>
                <c:pt idx="2391">
                  <c:v>2.0097600814489385E-3</c:v>
                </c:pt>
                <c:pt idx="2392">
                  <c:v>2.0093306552638308E-3</c:v>
                </c:pt>
                <c:pt idx="2393">
                  <c:v>2.0088891963337564E-3</c:v>
                </c:pt>
                <c:pt idx="2394">
                  <c:v>2.0084357099667441E-3</c:v>
                </c:pt>
                <c:pt idx="2395">
                  <c:v>2.0079702016154374E-3</c:v>
                </c:pt>
                <c:pt idx="2396">
                  <c:v>2.0074926768770306E-3</c:v>
                </c:pt>
                <c:pt idx="2397">
                  <c:v>2.007003141493202E-3</c:v>
                </c:pt>
                <c:pt idx="2398">
                  <c:v>2.0065016013500422E-3</c:v>
                </c:pt>
                <c:pt idx="2399">
                  <c:v>2.0059880624779861E-3</c:v>
                </c:pt>
                <c:pt idx="2400">
                  <c:v>2.0054625310517394E-3</c:v>
                </c:pt>
                <c:pt idx="2401">
                  <c:v>2.0049250133902033E-3</c:v>
                </c:pt>
                <c:pt idx="2402">
                  <c:v>2.0043755159564001E-3</c:v>
                </c:pt>
                <c:pt idx="2403">
                  <c:v>2.0038140453573958E-3</c:v>
                </c:pt>
                <c:pt idx="2404">
                  <c:v>2.0032406083442178E-3</c:v>
                </c:pt>
                <c:pt idx="2405">
                  <c:v>2.0026552118117763E-3</c:v>
                </c:pt>
                <c:pt idx="2406">
                  <c:v>2.0020578627987827E-3</c:v>
                </c:pt>
                <c:pt idx="2407">
                  <c:v>2.00144856848766E-3</c:v>
                </c:pt>
                <c:pt idx="2408">
                  <c:v>2.0008273362044616E-3</c:v>
                </c:pt>
                <c:pt idx="2409">
                  <c:v>2.0001941734187805E-3</c:v>
                </c:pt>
                <c:pt idx="2410">
                  <c:v>1.9995490877436589E-3</c:v>
                </c:pt>
                <c:pt idx="2411">
                  <c:v>1.9988920869355E-3</c:v>
                </c:pt>
                <c:pt idx="2412">
                  <c:v>1.9982231788939707E-3</c:v>
                </c:pt>
                <c:pt idx="2413">
                  <c:v>1.9975423716619097E-3</c:v>
                </c:pt>
                <c:pt idx="2414">
                  <c:v>1.996849673425229E-3</c:v>
                </c:pt>
                <c:pt idx="2415">
                  <c:v>1.9961450925128159E-3</c:v>
                </c:pt>
                <c:pt idx="2416">
                  <c:v>1.995428637396433E-3</c:v>
                </c:pt>
                <c:pt idx="2417">
                  <c:v>1.9947003166906172E-3</c:v>
                </c:pt>
                <c:pt idx="2418">
                  <c:v>1.9939601391525739E-3</c:v>
                </c:pt>
                <c:pt idx="2419">
                  <c:v>1.9932081136820744E-3</c:v>
                </c:pt>
                <c:pt idx="2420">
                  <c:v>1.9924442493213465E-3</c:v>
                </c:pt>
                <c:pt idx="2421">
                  <c:v>1.9916685552549677E-3</c:v>
                </c:pt>
                <c:pt idx="2422">
                  <c:v>1.990881040809753E-3</c:v>
                </c:pt>
                <c:pt idx="2423">
                  <c:v>1.9900817154546442E-3</c:v>
                </c:pt>
                <c:pt idx="2424">
                  <c:v>1.989270588800596E-3</c:v>
                </c:pt>
                <c:pt idx="2425">
                  <c:v>1.9884476706004584E-3</c:v>
                </c:pt>
                <c:pt idx="2426">
                  <c:v>1.987612970748863E-3</c:v>
                </c:pt>
                <c:pt idx="2427">
                  <c:v>1.9867664992821001E-3</c:v>
                </c:pt>
                <c:pt idx="2428">
                  <c:v>1.985908266378001E-3</c:v>
                </c:pt>
                <c:pt idx="2429">
                  <c:v>1.9850382823558147E-3</c:v>
                </c:pt>
                <c:pt idx="2430">
                  <c:v>1.9841565576760828E-3</c:v>
                </c:pt>
                <c:pt idx="2431">
                  <c:v>1.9832631029405154E-3</c:v>
                </c:pt>
                <c:pt idx="2432">
                  <c:v>1.982357928891862E-3</c:v>
                </c:pt>
                <c:pt idx="2433">
                  <c:v>1.9814410464137843E-3</c:v>
                </c:pt>
                <c:pt idx="2434">
                  <c:v>1.9805124665307232E-3</c:v>
                </c:pt>
                <c:pt idx="2435">
                  <c:v>1.9795722004077683E-3</c:v>
                </c:pt>
                <c:pt idx="2436">
                  <c:v>1.978620259350521E-3</c:v>
                </c:pt>
                <c:pt idx="2437">
                  <c:v>1.9776566548049611E-3</c:v>
                </c:pt>
                <c:pt idx="2438">
                  <c:v>1.9766813983573086E-3</c:v>
                </c:pt>
                <c:pt idx="2439">
                  <c:v>1.9756945017338841E-3</c:v>
                </c:pt>
                <c:pt idx="2440">
                  <c:v>1.9746959768009659E-3</c:v>
                </c:pt>
                <c:pt idx="2441">
                  <c:v>1.9736858355646515E-3</c:v>
                </c:pt>
                <c:pt idx="2442">
                  <c:v>1.9726640901707093E-3</c:v>
                </c:pt>
                <c:pt idx="2443">
                  <c:v>1.9716307529044348E-3</c:v>
                </c:pt>
                <c:pt idx="2444">
                  <c:v>1.9705858361905026E-3</c:v>
                </c:pt>
                <c:pt idx="2445">
                  <c:v>1.9695293525928154E-3</c:v>
                </c:pt>
                <c:pt idx="2446">
                  <c:v>1.9684613148143559E-3</c:v>
                </c:pt>
                <c:pt idx="2447">
                  <c:v>1.9673817356970305E-3</c:v>
                </c:pt>
                <c:pt idx="2448">
                  <c:v>1.9662906282215177E-3</c:v>
                </c:pt>
                <c:pt idx="2449">
                  <c:v>1.9651880055071109E-3</c:v>
                </c:pt>
                <c:pt idx="2450">
                  <c:v>1.9640738808115615E-3</c:v>
                </c:pt>
                <c:pt idx="2451">
                  <c:v>1.9629482675309179E-3</c:v>
                </c:pt>
                <c:pt idx="2452">
                  <c:v>1.9618111791993654E-3</c:v>
                </c:pt>
                <c:pt idx="2453">
                  <c:v>1.960662629489063E-3</c:v>
                </c:pt>
                <c:pt idx="2454">
                  <c:v>1.9595026322099807E-3</c:v>
                </c:pt>
                <c:pt idx="2455">
                  <c:v>1.9583312013097317E-3</c:v>
                </c:pt>
                <c:pt idx="2456">
                  <c:v>1.9571483508734038E-3</c:v>
                </c:pt>
                <c:pt idx="2457">
                  <c:v>1.9559540951233929E-3</c:v>
                </c:pt>
                <c:pt idx="2458">
                  <c:v>1.9547484484192306E-3</c:v>
                </c:pt>
                <c:pt idx="2459">
                  <c:v>1.9535314252574101E-3</c:v>
                </c:pt>
                <c:pt idx="2460">
                  <c:v>1.9523030402712139E-3</c:v>
                </c:pt>
                <c:pt idx="2461">
                  <c:v>1.9510633082305375E-3</c:v>
                </c:pt>
                <c:pt idx="2462">
                  <c:v>1.9498122440417115E-3</c:v>
                </c:pt>
                <c:pt idx="2463">
                  <c:v>1.9485498627473212E-3</c:v>
                </c:pt>
                <c:pt idx="2464">
                  <c:v>1.9472761795260288E-3</c:v>
                </c:pt>
                <c:pt idx="2465">
                  <c:v>1.9459912096923874E-3</c:v>
                </c:pt>
                <c:pt idx="2466">
                  <c:v>1.9446949686966585E-3</c:v>
                </c:pt>
                <c:pt idx="2467">
                  <c:v>1.9433874721246273E-3</c:v>
                </c:pt>
                <c:pt idx="2468">
                  <c:v>1.9420687356974133E-3</c:v>
                </c:pt>
                <c:pt idx="2469">
                  <c:v>1.9407387752712825E-3</c:v>
                </c:pt>
                <c:pt idx="2470">
                  <c:v>1.9393976068374555E-3</c:v>
                </c:pt>
                <c:pt idx="2471">
                  <c:v>1.9380452465219175E-3</c:v>
                </c:pt>
                <c:pt idx="2472">
                  <c:v>1.9366817105852219E-3</c:v>
                </c:pt>
                <c:pt idx="2473">
                  <c:v>1.9353070154222967E-3</c:v>
                </c:pt>
                <c:pt idx="2474">
                  <c:v>1.9339211775622456E-3</c:v>
                </c:pt>
                <c:pt idx="2475">
                  <c:v>1.9325242136681517E-3</c:v>
                </c:pt>
                <c:pt idx="2476">
                  <c:v>1.9311161405368735E-3</c:v>
                </c:pt>
                <c:pt idx="2477">
                  <c:v>1.9296969750988476E-3</c:v>
                </c:pt>
                <c:pt idx="2478">
                  <c:v>1.9282667344178806E-3</c:v>
                </c:pt>
                <c:pt idx="2479">
                  <c:v>1.9268254356909474E-3</c:v>
                </c:pt>
                <c:pt idx="2480">
                  <c:v>1.9253730962479816E-3</c:v>
                </c:pt>
                <c:pt idx="2481">
                  <c:v>1.9239097335516698E-3</c:v>
                </c:pt>
                <c:pt idx="2482">
                  <c:v>1.9224353651972402E-3</c:v>
                </c:pt>
                <c:pt idx="2483">
                  <c:v>1.9209500089122501E-3</c:v>
                </c:pt>
                <c:pt idx="2484">
                  <c:v>1.9194536825563749E-3</c:v>
                </c:pt>
                <c:pt idx="2485">
                  <c:v>1.9179464041211914E-3</c:v>
                </c:pt>
                <c:pt idx="2486">
                  <c:v>1.9164281917299639E-3</c:v>
                </c:pt>
                <c:pt idx="2487">
                  <c:v>1.9148990636374231E-3</c:v>
                </c:pt>
                <c:pt idx="2488">
                  <c:v>1.9133590382295492E-3</c:v>
                </c:pt>
                <c:pt idx="2489">
                  <c:v>1.9118081340233496E-3</c:v>
                </c:pt>
                <c:pt idx="2490">
                  <c:v>1.9102463696666367E-3</c:v>
                </c:pt>
                <c:pt idx="2491">
                  <c:v>1.9086737639378028E-3</c:v>
                </c:pt>
                <c:pt idx="2492">
                  <c:v>1.9070903357455964E-3</c:v>
                </c:pt>
                <c:pt idx="2493">
                  <c:v>1.9054961041288924E-3</c:v>
                </c:pt>
                <c:pt idx="2494">
                  <c:v>1.9038910882564649E-3</c:v>
                </c:pt>
                <c:pt idx="2495">
                  <c:v>1.9022753074267552E-3</c:v>
                </c:pt>
                <c:pt idx="2496">
                  <c:v>1.9006487810676418E-3</c:v>
                </c:pt>
                <c:pt idx="2497">
                  <c:v>1.8990115287362049E-3</c:v>
                </c:pt>
                <c:pt idx="2498">
                  <c:v>1.8973635701184917E-3</c:v>
                </c:pt>
                <c:pt idx="2499">
                  <c:v>1.8957049250292813E-3</c:v>
                </c:pt>
                <c:pt idx="2500">
                  <c:v>1.8940356134118433E-3</c:v>
                </c:pt>
                <c:pt idx="2501">
                  <c:v>1.8923556553377022E-3</c:v>
                </c:pt>
                <c:pt idx="2502">
                  <c:v>1.8906650710063912E-3</c:v>
                </c:pt>
                <c:pt idx="2503">
                  <c:v>1.8889638807452135E-3</c:v>
                </c:pt>
                <c:pt idx="2504">
                  <c:v>1.8872521050089953E-3</c:v>
                </c:pt>
                <c:pt idx="2505">
                  <c:v>1.8855297643798421E-3</c:v>
                </c:pt>
                <c:pt idx="2506">
                  <c:v>1.8837968795668879E-3</c:v>
                </c:pt>
                <c:pt idx="2507">
                  <c:v>1.8820534714060501E-3</c:v>
                </c:pt>
                <c:pt idx="2508">
                  <c:v>1.8802995608597757E-3</c:v>
                </c:pt>
                <c:pt idx="2509">
                  <c:v>1.8785351690167921E-3</c:v>
                </c:pt>
                <c:pt idx="2510">
                  <c:v>1.8767603170918503E-3</c:v>
                </c:pt>
                <c:pt idx="2511">
                  <c:v>1.8749750264254723E-3</c:v>
                </c:pt>
                <c:pt idx="2512">
                  <c:v>1.8731793184836949E-3</c:v>
                </c:pt>
                <c:pt idx="2513">
                  <c:v>1.8713732148578084E-3</c:v>
                </c:pt>
                <c:pt idx="2514">
                  <c:v>1.8695567372641005E-3</c:v>
                </c:pt>
                <c:pt idx="2515">
                  <c:v>1.8677299075435933E-3</c:v>
                </c:pt>
                <c:pt idx="2516">
                  <c:v>1.8658927476617824E-3</c:v>
                </c:pt>
                <c:pt idx="2517">
                  <c:v>1.8640452797083684E-3</c:v>
                </c:pt>
                <c:pt idx="2518">
                  <c:v>1.8621875258969976E-3</c:v>
                </c:pt>
                <c:pt idx="2519">
                  <c:v>1.8603195085649899E-3</c:v>
                </c:pt>
                <c:pt idx="2520">
                  <c:v>1.8584412501730738E-3</c:v>
                </c:pt>
                <c:pt idx="2521">
                  <c:v>1.8565527733051118E-3</c:v>
                </c:pt>
                <c:pt idx="2522">
                  <c:v>1.8546541006678348E-3</c:v>
                </c:pt>
                <c:pt idx="2523">
                  <c:v>1.8527452550905635E-3</c:v>
                </c:pt>
                <c:pt idx="2524">
                  <c:v>1.8508262595249379E-3</c:v>
                </c:pt>
                <c:pt idx="2525">
                  <c:v>1.8488971370446384E-3</c:v>
                </c:pt>
                <c:pt idx="2526">
                  <c:v>1.8469579108451109E-3</c:v>
                </c:pt>
                <c:pt idx="2527">
                  <c:v>1.8450086042432862E-3</c:v>
                </c:pt>
                <c:pt idx="2528">
                  <c:v>1.8430492406772997E-3</c:v>
                </c:pt>
                <c:pt idx="2529">
                  <c:v>1.8410798437062117E-3</c:v>
                </c:pt>
                <c:pt idx="2530">
                  <c:v>1.8391004370097201E-3</c:v>
                </c:pt>
                <c:pt idx="2531">
                  <c:v>1.8371110443878805E-3</c:v>
                </c:pt>
                <c:pt idx="2532">
                  <c:v>1.8351116897608148E-3</c:v>
                </c:pt>
                <c:pt idx="2533">
                  <c:v>1.83310239716843E-3</c:v>
                </c:pt>
                <c:pt idx="2534">
                  <c:v>1.8310831907701218E-3</c:v>
                </c:pt>
                <c:pt idx="2535">
                  <c:v>1.8290540948444909E-3</c:v>
                </c:pt>
                <c:pt idx="2536">
                  <c:v>1.8270151337890454E-3</c:v>
                </c:pt>
                <c:pt idx="2537">
                  <c:v>1.8249663321199129E-3</c:v>
                </c:pt>
                <c:pt idx="2538">
                  <c:v>1.8229077144715396E-3</c:v>
                </c:pt>
                <c:pt idx="2539">
                  <c:v>1.8208393055964005E-3</c:v>
                </c:pt>
                <c:pt idx="2540">
                  <c:v>1.818761130364697E-3</c:v>
                </c:pt>
                <c:pt idx="2541">
                  <c:v>1.8166732137640592E-3</c:v>
                </c:pt>
                <c:pt idx="2542">
                  <c:v>1.8145755808992468E-3</c:v>
                </c:pt>
                <c:pt idx="2543">
                  <c:v>1.8124682569918458E-3</c:v>
                </c:pt>
                <c:pt idx="2544">
                  <c:v>1.8103512673799667E-3</c:v>
                </c:pt>
                <c:pt idx="2545">
                  <c:v>1.8082246375179358E-3</c:v>
                </c:pt>
                <c:pt idx="2546">
                  <c:v>1.8060883929759959E-3</c:v>
                </c:pt>
                <c:pt idx="2547">
                  <c:v>1.8039425594399928E-3</c:v>
                </c:pt>
                <c:pt idx="2548">
                  <c:v>1.8017871627110697E-3</c:v>
                </c:pt>
                <c:pt idx="2549">
                  <c:v>1.7996222287053551E-3</c:v>
                </c:pt>
                <c:pt idx="2550">
                  <c:v>1.7974477834536526E-3</c:v>
                </c:pt>
                <c:pt idx="2551">
                  <c:v>1.7952638531011282E-3</c:v>
                </c:pt>
                <c:pt idx="2552">
                  <c:v>1.7930704639069943E-3</c:v>
                </c:pt>
                <c:pt idx="2553">
                  <c:v>1.7908676422441949E-3</c:v>
                </c:pt>
                <c:pt idx="2554">
                  <c:v>1.7886554145990885E-3</c:v>
                </c:pt>
                <c:pt idx="2555">
                  <c:v>1.7864338075711298E-3</c:v>
                </c:pt>
                <c:pt idx="2556">
                  <c:v>1.7842028478725486E-3</c:v>
                </c:pt>
                <c:pt idx="2557">
                  <c:v>1.7819625623280316E-3</c:v>
                </c:pt>
                <c:pt idx="2558">
                  <c:v>1.7797129778743957E-3</c:v>
                </c:pt>
                <c:pt idx="2559">
                  <c:v>1.7774541215602687E-3</c:v>
                </c:pt>
                <c:pt idx="2560">
                  <c:v>1.7751860205457591E-3</c:v>
                </c:pt>
                <c:pt idx="2561">
                  <c:v>1.7729087021021344E-3</c:v>
                </c:pt>
                <c:pt idx="2562">
                  <c:v>1.7706221936114887E-3</c:v>
                </c:pt>
                <c:pt idx="2563">
                  <c:v>1.7683265225664187E-3</c:v>
                </c:pt>
                <c:pt idx="2564">
                  <c:v>1.7660217165696866E-3</c:v>
                </c:pt>
                <c:pt idx="2565">
                  <c:v>1.7637078033338948E-3</c:v>
                </c:pt>
                <c:pt idx="2566">
                  <c:v>1.7613848106811472E-3</c:v>
                </c:pt>
                <c:pt idx="2567">
                  <c:v>1.7590527665427194E-3</c:v>
                </c:pt>
                <c:pt idx="2568">
                  <c:v>1.7567116989587182E-3</c:v>
                </c:pt>
                <c:pt idx="2569">
                  <c:v>1.7543616360777485E-3</c:v>
                </c:pt>
                <c:pt idx="2570">
                  <c:v>1.7520026061565728E-3</c:v>
                </c:pt>
                <c:pt idx="2571">
                  <c:v>1.7496346375597707E-3</c:v>
                </c:pt>
                <c:pt idx="2572">
                  <c:v>1.7472577587594003E-3</c:v>
                </c:pt>
                <c:pt idx="2573">
                  <c:v>1.7448719983346539E-3</c:v>
                </c:pt>
                <c:pt idx="2574">
                  <c:v>1.7424773849715157E-3</c:v>
                </c:pt>
                <c:pt idx="2575">
                  <c:v>1.7400739474624143E-3</c:v>
                </c:pt>
                <c:pt idx="2576">
                  <c:v>1.7376617147058806E-3</c:v>
                </c:pt>
                <c:pt idx="2577">
                  <c:v>1.7352407157061962E-3</c:v>
                </c:pt>
                <c:pt idx="2578">
                  <c:v>1.7328109795730488E-3</c:v>
                </c:pt>
                <c:pt idx="2579">
                  <c:v>1.730372535521176E-3</c:v>
                </c:pt>
                <c:pt idx="2580">
                  <c:v>1.7279254128700233E-3</c:v>
                </c:pt>
                <c:pt idx="2581">
                  <c:v>1.725469641043381E-3</c:v>
                </c:pt>
                <c:pt idx="2582">
                  <c:v>1.72300524956904E-3</c:v>
                </c:pt>
                <c:pt idx="2583">
                  <c:v>1.7205322680784283E-3</c:v>
                </c:pt>
                <c:pt idx="2584">
                  <c:v>1.718050726306263E-3</c:v>
                </c:pt>
                <c:pt idx="2585">
                  <c:v>1.7155606540901857E-3</c:v>
                </c:pt>
                <c:pt idx="2586">
                  <c:v>1.7130620813704065E-3</c:v>
                </c:pt>
                <c:pt idx="2587">
                  <c:v>1.710555038189347E-3</c:v>
                </c:pt>
                <c:pt idx="2588">
                  <c:v>1.7080395546912725E-3</c:v>
                </c:pt>
                <c:pt idx="2589">
                  <c:v>1.7055156611219364E-3</c:v>
                </c:pt>
                <c:pt idx="2590">
                  <c:v>1.7029833878282104E-3</c:v>
                </c:pt>
                <c:pt idx="2591">
                  <c:v>1.7004427652577263E-3</c:v>
                </c:pt>
                <c:pt idx="2592">
                  <c:v>1.6978938239585021E-3</c:v>
                </c:pt>
                <c:pt idx="2593">
                  <c:v>1.6953365945785827E-3</c:v>
                </c:pt>
                <c:pt idx="2594">
                  <c:v>1.6927711078656641E-3</c:v>
                </c:pt>
                <c:pt idx="2595">
                  <c:v>1.6901973946667301E-3</c:v>
                </c:pt>
                <c:pt idx="2596">
                  <c:v>1.6876154859276757E-3</c:v>
                </c:pt>
                <c:pt idx="2597">
                  <c:v>1.6850254126929392E-3</c:v>
                </c:pt>
                <c:pt idx="2598">
                  <c:v>1.6824272061051271E-3</c:v>
                </c:pt>
                <c:pt idx="2599">
                  <c:v>1.6798208974046407E-3</c:v>
                </c:pt>
                <c:pt idx="2600">
                  <c:v>1.6772065179292985E-3</c:v>
                </c:pt>
                <c:pt idx="2601">
                  <c:v>1.6745840991139608E-3</c:v>
                </c:pt>
                <c:pt idx="2602">
                  <c:v>1.6719536724901529E-3</c:v>
                </c:pt>
                <c:pt idx="2603">
                  <c:v>1.6693152696856826E-3</c:v>
                </c:pt>
                <c:pt idx="2604">
                  <c:v>1.6666689224242644E-3</c:v>
                </c:pt>
                <c:pt idx="2605">
                  <c:v>1.664014662525133E-3</c:v>
                </c:pt>
                <c:pt idx="2606">
                  <c:v>1.6613525219026657E-3</c:v>
                </c:pt>
                <c:pt idx="2607">
                  <c:v>1.6586825325659949E-3</c:v>
                </c:pt>
                <c:pt idx="2608">
                  <c:v>1.6560047266186248E-3</c:v>
                </c:pt>
                <c:pt idx="2609">
                  <c:v>1.6533191362580457E-3</c:v>
                </c:pt>
                <c:pt idx="2610">
                  <c:v>1.6506257937753453E-3</c:v>
                </c:pt>
                <c:pt idx="2611">
                  <c:v>1.6479247315548224E-3</c:v>
                </c:pt>
                <c:pt idx="2612">
                  <c:v>1.6452159820735984E-3</c:v>
                </c:pt>
                <c:pt idx="2613">
                  <c:v>1.6424995779012203E-3</c:v>
                </c:pt>
                <c:pt idx="2614">
                  <c:v>1.6397755516992785E-3</c:v>
                </c:pt>
                <c:pt idx="2615">
                  <c:v>1.6370439362210078E-3</c:v>
                </c:pt>
                <c:pt idx="2616">
                  <c:v>1.6343047643108928E-3</c:v>
                </c:pt>
                <c:pt idx="2617">
                  <c:v>1.6315580689042796E-3</c:v>
                </c:pt>
                <c:pt idx="2618">
                  <c:v>1.6288038830269732E-3</c:v>
                </c:pt>
                <c:pt idx="2619">
                  <c:v>1.6260422397948425E-3</c:v>
                </c:pt>
                <c:pt idx="2620">
                  <c:v>1.6232731724134231E-3</c:v>
                </c:pt>
                <c:pt idx="2621">
                  <c:v>1.6204967141775172E-3</c:v>
                </c:pt>
                <c:pt idx="2622">
                  <c:v>1.6177128984707924E-3</c:v>
                </c:pt>
                <c:pt idx="2623">
                  <c:v>1.6149217587653852E-3</c:v>
                </c:pt>
                <c:pt idx="2624">
                  <c:v>1.6121233286214881E-3</c:v>
                </c:pt>
                <c:pt idx="2625">
                  <c:v>1.6093176416869582E-3</c:v>
                </c:pt>
                <c:pt idx="2626">
                  <c:v>1.6065047316969052E-3</c:v>
                </c:pt>
                <c:pt idx="2627">
                  <c:v>1.6036846324732866E-3</c:v>
                </c:pt>
                <c:pt idx="2628">
                  <c:v>1.6008573779245023E-3</c:v>
                </c:pt>
                <c:pt idx="2629">
                  <c:v>1.5980230020449901E-3</c:v>
                </c:pt>
                <c:pt idx="2630">
                  <c:v>1.5951815389148075E-3</c:v>
                </c:pt>
                <c:pt idx="2631">
                  <c:v>1.5923330226992314E-3</c:v>
                </c:pt>
                <c:pt idx="2632">
                  <c:v>1.5894774876483457E-3</c:v>
                </c:pt>
                <c:pt idx="2633">
                  <c:v>1.5866149680966223E-3</c:v>
                </c:pt>
                <c:pt idx="2634">
                  <c:v>1.5837454984625194E-3</c:v>
                </c:pt>
                <c:pt idx="2635">
                  <c:v>1.5808691132480563E-3</c:v>
                </c:pt>
                <c:pt idx="2636">
                  <c:v>1.5779858470384093E-3</c:v>
                </c:pt>
                <c:pt idx="2637">
                  <c:v>1.5750957345014869E-3</c:v>
                </c:pt>
                <c:pt idx="2638">
                  <c:v>1.5721988103875179E-3</c:v>
                </c:pt>
                <c:pt idx="2639">
                  <c:v>1.5692951095286319E-3</c:v>
                </c:pt>
                <c:pt idx="2640">
                  <c:v>1.5663846668384437E-3</c:v>
                </c:pt>
                <c:pt idx="2641">
                  <c:v>1.5634675173116252E-3</c:v>
                </c:pt>
                <c:pt idx="2642">
                  <c:v>1.5605436960234964E-3</c:v>
                </c:pt>
                <c:pt idx="2643">
                  <c:v>1.557613238129594E-3</c:v>
                </c:pt>
                <c:pt idx="2644">
                  <c:v>1.5546761788652501E-3</c:v>
                </c:pt>
                <c:pt idx="2645">
                  <c:v>1.5517325535451755E-3</c:v>
                </c:pt>
                <c:pt idx="2646">
                  <c:v>1.5487823975630279E-3</c:v>
                </c:pt>
                <c:pt idx="2647">
                  <c:v>1.5458257463909874E-3</c:v>
                </c:pt>
                <c:pt idx="2648">
                  <c:v>1.5428626355793325E-3</c:v>
                </c:pt>
                <c:pt idx="2649">
                  <c:v>1.5398931007560115E-3</c:v>
                </c:pt>
                <c:pt idx="2650">
                  <c:v>1.536917177626212E-3</c:v>
                </c:pt>
                <c:pt idx="2651">
                  <c:v>1.5339349019719379E-3</c:v>
                </c:pt>
                <c:pt idx="2652">
                  <c:v>1.5309463096515685E-3</c:v>
                </c:pt>
                <c:pt idx="2653">
                  <c:v>1.5279514365994398E-3</c:v>
                </c:pt>
                <c:pt idx="2654">
                  <c:v>1.5249503188254022E-3</c:v>
                </c:pt>
                <c:pt idx="2655">
                  <c:v>1.5219429924143932E-3</c:v>
                </c:pt>
                <c:pt idx="2656">
                  <c:v>1.5189294935260016E-3</c:v>
                </c:pt>
                <c:pt idx="2657">
                  <c:v>1.5159098583940329E-3</c:v>
                </c:pt>
                <c:pt idx="2658">
                  <c:v>1.5128841233260739E-3</c:v>
                </c:pt>
                <c:pt idx="2659">
                  <c:v>1.5098523247030562E-3</c:v>
                </c:pt>
                <c:pt idx="2660">
                  <c:v>1.5068144989788185E-3</c:v>
                </c:pt>
                <c:pt idx="2661">
                  <c:v>1.5037706826796671E-3</c:v>
                </c:pt>
                <c:pt idx="2662">
                  <c:v>1.5007209124039418E-3</c:v>
                </c:pt>
                <c:pt idx="2663">
                  <c:v>1.4976652248215657E-3</c:v>
                </c:pt>
                <c:pt idx="2664">
                  <c:v>1.4946036566736171E-3</c:v>
                </c:pt>
                <c:pt idx="2665">
                  <c:v>1.4915362447718774E-3</c:v>
                </c:pt>
                <c:pt idx="2666">
                  <c:v>1.4884630259983933E-3</c:v>
                </c:pt>
                <c:pt idx="2667">
                  <c:v>1.4853840373050323E-3</c:v>
                </c:pt>
                <c:pt idx="2668">
                  <c:v>1.4822993157130385E-3</c:v>
                </c:pt>
                <c:pt idx="2669">
                  <c:v>1.4792088983125865E-3</c:v>
                </c:pt>
                <c:pt idx="2670">
                  <c:v>1.4761128222623397E-3</c:v>
                </c:pt>
                <c:pt idx="2671">
                  <c:v>1.4730111247889947E-3</c:v>
                </c:pt>
                <c:pt idx="2672">
                  <c:v>1.4699038431868444E-3</c:v>
                </c:pt>
                <c:pt idx="2673">
                  <c:v>1.4667910148173221E-3</c:v>
                </c:pt>
                <c:pt idx="2674">
                  <c:v>1.4636726771085518E-3</c:v>
                </c:pt>
                <c:pt idx="2675">
                  <c:v>1.4605488675549063E-3</c:v>
                </c:pt>
                <c:pt idx="2676">
                  <c:v>1.4574196237165473E-3</c:v>
                </c:pt>
                <c:pt idx="2677">
                  <c:v>1.4542849832189782E-3</c:v>
                </c:pt>
                <c:pt idx="2678">
                  <c:v>1.4511449837525908E-3</c:v>
                </c:pt>
                <c:pt idx="2679">
                  <c:v>1.4479996630722143E-3</c:v>
                </c:pt>
                <c:pt idx="2680">
                  <c:v>1.4448490589966541E-3</c:v>
                </c:pt>
                <c:pt idx="2681">
                  <c:v>1.4416932094082496E-3</c:v>
                </c:pt>
                <c:pt idx="2682">
                  <c:v>1.4385321522524036E-3</c:v>
                </c:pt>
                <c:pt idx="2683">
                  <c:v>1.4353659255371403E-3</c:v>
                </c:pt>
                <c:pt idx="2684">
                  <c:v>1.4321945673326382E-3</c:v>
                </c:pt>
                <c:pt idx="2685">
                  <c:v>1.4290181157707773E-3</c:v>
                </c:pt>
                <c:pt idx="2686">
                  <c:v>1.4258366090446773E-3</c:v>
                </c:pt>
                <c:pt idx="2687">
                  <c:v>1.4226500854082453E-3</c:v>
                </c:pt>
                <c:pt idx="2688">
                  <c:v>1.4194585831757043E-3</c:v>
                </c:pt>
                <c:pt idx="2689">
                  <c:v>1.4162621407211426E-3</c:v>
                </c:pt>
                <c:pt idx="2690">
                  <c:v>1.4130607964780513E-3</c:v>
                </c:pt>
                <c:pt idx="2691">
                  <c:v>1.4098545889388535E-3</c:v>
                </c:pt>
                <c:pt idx="2692">
                  <c:v>1.406643556654454E-3</c:v>
                </c:pt>
                <c:pt idx="2693">
                  <c:v>1.4034277382337661E-3</c:v>
                </c:pt>
                <c:pt idx="2694">
                  <c:v>1.4002071723432515E-3</c:v>
                </c:pt>
                <c:pt idx="2695">
                  <c:v>1.3969818977064548E-3</c:v>
                </c:pt>
                <c:pt idx="2696">
                  <c:v>1.3937519531035379E-3</c:v>
                </c:pt>
                <c:pt idx="2697">
                  <c:v>1.3905173773708123E-3</c:v>
                </c:pt>
                <c:pt idx="2698">
                  <c:v>1.3872782094002775E-3</c:v>
                </c:pt>
                <c:pt idx="2699">
                  <c:v>1.3840344881391425E-3</c:v>
                </c:pt>
                <c:pt idx="2700">
                  <c:v>1.3807862525893715E-3</c:v>
                </c:pt>
                <c:pt idx="2701">
                  <c:v>1.3775335418072024E-3</c:v>
                </c:pt>
                <c:pt idx="2702">
                  <c:v>1.3742763949026857E-3</c:v>
                </c:pt>
                <c:pt idx="2703">
                  <c:v>1.3710148510392094E-3</c:v>
                </c:pt>
                <c:pt idx="2704">
                  <c:v>1.3677489494330305E-3</c:v>
                </c:pt>
                <c:pt idx="2705">
                  <c:v>1.3644787293528025E-3</c:v>
                </c:pt>
                <c:pt idx="2706">
                  <c:v>1.3612042301191039E-3</c:v>
                </c:pt>
                <c:pt idx="2707">
                  <c:v>1.3579254911039644E-3</c:v>
                </c:pt>
                <c:pt idx="2708">
                  <c:v>1.3546425517303919E-3</c:v>
                </c:pt>
                <c:pt idx="2709">
                  <c:v>1.3513554514719016E-3</c:v>
                </c:pt>
                <c:pt idx="2710">
                  <c:v>1.3480642298520332E-3</c:v>
                </c:pt>
                <c:pt idx="2711">
                  <c:v>1.3447689264438861E-3</c:v>
                </c:pt>
                <c:pt idx="2712">
                  <c:v>1.3414695808696355E-3</c:v>
                </c:pt>
                <c:pt idx="2713">
                  <c:v>1.3381662328000596E-3</c:v>
                </c:pt>
                <c:pt idx="2714">
                  <c:v>1.3348589219540623E-3</c:v>
                </c:pt>
                <c:pt idx="2715">
                  <c:v>1.3315476880981947E-3</c:v>
                </c:pt>
                <c:pt idx="2716">
                  <c:v>1.3282325710461773E-3</c:v>
                </c:pt>
                <c:pt idx="2717">
                  <c:v>1.3249136106584243E-3</c:v>
                </c:pt>
                <c:pt idx="2718">
                  <c:v>1.3215908468415564E-3</c:v>
                </c:pt>
                <c:pt idx="2719">
                  <c:v>1.3182643195479295E-3</c:v>
                </c:pt>
                <c:pt idx="2720">
                  <c:v>1.3149340687751525E-3</c:v>
                </c:pt>
                <c:pt idx="2721">
                  <c:v>1.3116001345655996E-3</c:v>
                </c:pt>
                <c:pt idx="2722">
                  <c:v>1.3082625570059389E-3</c:v>
                </c:pt>
                <c:pt idx="2723">
                  <c:v>1.3049213762266435E-3</c:v>
                </c:pt>
                <c:pt idx="2724">
                  <c:v>1.301576632401511E-3</c:v>
                </c:pt>
                <c:pt idx="2725">
                  <c:v>1.2982283657471804E-3</c:v>
                </c:pt>
                <c:pt idx="2726">
                  <c:v>1.2948766165226493E-3</c:v>
                </c:pt>
                <c:pt idx="2727">
                  <c:v>1.2915214250287875E-3</c:v>
                </c:pt>
                <c:pt idx="2728">
                  <c:v>1.2881628316078581E-3</c:v>
                </c:pt>
                <c:pt idx="2729">
                  <c:v>1.2848008766430219E-3</c:v>
                </c:pt>
                <c:pt idx="2730">
                  <c:v>1.2814356005578648E-3</c:v>
                </c:pt>
                <c:pt idx="2731">
                  <c:v>1.2780670438159013E-3</c:v>
                </c:pt>
                <c:pt idx="2732">
                  <c:v>1.2746952469200935E-3</c:v>
                </c:pt>
                <c:pt idx="2733">
                  <c:v>1.2713202504123623E-3</c:v>
                </c:pt>
                <c:pt idx="2734">
                  <c:v>1.2679420948731E-3</c:v>
                </c:pt>
                <c:pt idx="2735">
                  <c:v>1.2645608209206829E-3</c:v>
                </c:pt>
                <c:pt idx="2736">
                  <c:v>1.261176469210981E-3</c:v>
                </c:pt>
                <c:pt idx="2737">
                  <c:v>1.2577890804368753E-3</c:v>
                </c:pt>
                <c:pt idx="2738">
                  <c:v>1.2543986953277568E-3</c:v>
                </c:pt>
                <c:pt idx="2739">
                  <c:v>1.251005354649052E-3</c:v>
                </c:pt>
                <c:pt idx="2740">
                  <c:v>1.2476090992017167E-3</c:v>
                </c:pt>
                <c:pt idx="2741">
                  <c:v>1.2442099698217596E-3</c:v>
                </c:pt>
                <c:pt idx="2742">
                  <c:v>1.2408080073797426E-3</c:v>
                </c:pt>
                <c:pt idx="2743">
                  <c:v>1.2374032527802913E-3</c:v>
                </c:pt>
                <c:pt idx="2744">
                  <c:v>1.2339957469616042E-3</c:v>
                </c:pt>
                <c:pt idx="2745">
                  <c:v>1.2305855308949623E-3</c:v>
                </c:pt>
                <c:pt idx="2746">
                  <c:v>1.227172645584229E-3</c:v>
                </c:pt>
                <c:pt idx="2747">
                  <c:v>1.223757132065368E-3</c:v>
                </c:pt>
                <c:pt idx="2748">
                  <c:v>1.2203390314059412E-3</c:v>
                </c:pt>
                <c:pt idx="2749">
                  <c:v>1.216918384704616E-3</c:v>
                </c:pt>
                <c:pt idx="2750">
                  <c:v>1.2134952330906772E-3</c:v>
                </c:pt>
                <c:pt idx="2751">
                  <c:v>1.2100696177235256E-3</c:v>
                </c:pt>
                <c:pt idx="2752">
                  <c:v>1.2066415797921861E-3</c:v>
                </c:pt>
                <c:pt idx="2753">
                  <c:v>1.2032111605148124E-3</c:v>
                </c:pt>
                <c:pt idx="2754">
                  <c:v>1.1997784011381913E-3</c:v>
                </c:pt>
                <c:pt idx="2755">
                  <c:v>1.1963433429372453E-3</c:v>
                </c:pt>
                <c:pt idx="2756">
                  <c:v>1.192906027214541E-3</c:v>
                </c:pt>
                <c:pt idx="2757">
                  <c:v>1.1894664952997835E-3</c:v>
                </c:pt>
                <c:pt idx="2758">
                  <c:v>1.1860247885493304E-3</c:v>
                </c:pt>
                <c:pt idx="2759">
                  <c:v>1.1825809483456862E-3</c:v>
                </c:pt>
                <c:pt idx="2760">
                  <c:v>1.1791350160970085E-3</c:v>
                </c:pt>
                <c:pt idx="2761">
                  <c:v>1.1756870332366091E-3</c:v>
                </c:pt>
                <c:pt idx="2762">
                  <c:v>1.172237041222456E-3</c:v>
                </c:pt>
                <c:pt idx="2763">
                  <c:v>1.1687850815366755E-3</c:v>
                </c:pt>
                <c:pt idx="2764">
                  <c:v>1.1653311956850518E-3</c:v>
                </c:pt>
                <c:pt idx="2765">
                  <c:v>1.1618754251965298E-3</c:v>
                </c:pt>
                <c:pt idx="2766">
                  <c:v>1.1584178116227143E-3</c:v>
                </c:pt>
                <c:pt idx="2767">
                  <c:v>1.1549583965373734E-3</c:v>
                </c:pt>
                <c:pt idx="2768">
                  <c:v>1.1514972215359316E-3</c:v>
                </c:pt>
                <c:pt idx="2769">
                  <c:v>1.1480343282349792E-3</c:v>
                </c:pt>
                <c:pt idx="2770">
                  <c:v>1.1445697582717642E-3</c:v>
                </c:pt>
                <c:pt idx="2771">
                  <c:v>1.1411035533036955E-3</c:v>
                </c:pt>
                <c:pt idx="2772">
                  <c:v>1.1376357550078404E-3</c:v>
                </c:pt>
                <c:pt idx="2773">
                  <c:v>1.1341664050804248E-3</c:v>
                </c:pt>
                <c:pt idx="2774">
                  <c:v>1.1306955452363297E-3</c:v>
                </c:pt>
                <c:pt idx="2775">
                  <c:v>1.1272232172085952E-3</c:v>
                </c:pt>
                <c:pt idx="2776">
                  <c:v>1.1237494627479088E-3</c:v>
                </c:pt>
                <c:pt idx="2777">
                  <c:v>1.1202743236221123E-3</c:v>
                </c:pt>
                <c:pt idx="2778">
                  <c:v>1.1167978416156982E-3</c:v>
                </c:pt>
                <c:pt idx="2779">
                  <c:v>1.1133200585293004E-3</c:v>
                </c:pt>
                <c:pt idx="2780">
                  <c:v>1.109841016179203E-3</c:v>
                </c:pt>
                <c:pt idx="2781">
                  <c:v>1.1063607563968267E-3</c:v>
                </c:pt>
                <c:pt idx="2782">
                  <c:v>1.102879321028232E-3</c:v>
                </c:pt>
                <c:pt idx="2783">
                  <c:v>1.099396751933614E-3</c:v>
                </c:pt>
                <c:pt idx="2784">
                  <c:v>1.0959130909868021E-3</c:v>
                </c:pt>
                <c:pt idx="2785">
                  <c:v>1.0924283800747483E-3</c:v>
                </c:pt>
                <c:pt idx="2786">
                  <c:v>1.0889426610970361E-3</c:v>
                </c:pt>
                <c:pt idx="2787">
                  <c:v>1.0854559759653629E-3</c:v>
                </c:pt>
                <c:pt idx="2788">
                  <c:v>1.0819683666030493E-3</c:v>
                </c:pt>
                <c:pt idx="2789">
                  <c:v>1.0784798749445246E-3</c:v>
                </c:pt>
                <c:pt idx="2790">
                  <c:v>1.0749905429348282E-3</c:v>
                </c:pt>
                <c:pt idx="2791">
                  <c:v>1.0715004125291033E-3</c:v>
                </c:pt>
                <c:pt idx="2792">
                  <c:v>1.0680095256920931E-3</c:v>
                </c:pt>
                <c:pt idx="2793">
                  <c:v>1.064517924397636E-3</c:v>
                </c:pt>
                <c:pt idx="2794">
                  <c:v>1.0610256506281598E-3</c:v>
                </c:pt>
                <c:pt idx="2795">
                  <c:v>1.057532746374182E-3</c:v>
                </c:pt>
                <c:pt idx="2796">
                  <c:v>1.054039253633794E-3</c:v>
                </c:pt>
                <c:pt idx="2797">
                  <c:v>1.0505452144121705E-3</c:v>
                </c:pt>
                <c:pt idx="2798">
                  <c:v>1.0470506707210519E-3</c:v>
                </c:pt>
                <c:pt idx="2799">
                  <c:v>1.0435556645782464E-3</c:v>
                </c:pt>
                <c:pt idx="2800">
                  <c:v>1.040060238007122E-3</c:v>
                </c:pt>
                <c:pt idx="2801">
                  <c:v>1.0365644330361024E-3</c:v>
                </c:pt>
                <c:pt idx="2802">
                  <c:v>1.0330682916981594E-3</c:v>
                </c:pt>
                <c:pt idx="2803">
                  <c:v>1.0295718560303134E-3</c:v>
                </c:pt>
                <c:pt idx="2804">
                  <c:v>1.0260751680731177E-3</c:v>
                </c:pt>
                <c:pt idx="2805">
                  <c:v>1.0225782698701645E-3</c:v>
                </c:pt>
                <c:pt idx="2806">
                  <c:v>1.0190812034675722E-3</c:v>
                </c:pt>
                <c:pt idx="2807">
                  <c:v>1.0155840109134784E-3</c:v>
                </c:pt>
                <c:pt idx="2808">
                  <c:v>1.0120867342575427E-3</c:v>
                </c:pt>
                <c:pt idx="2809">
                  <c:v>1.0085894155504333E-3</c:v>
                </c:pt>
                <c:pt idx="2810">
                  <c:v>1.0050920968433237E-3</c:v>
                </c:pt>
                <c:pt idx="2811">
                  <c:v>1.0015948201873882E-3</c:v>
                </c:pt>
                <c:pt idx="2812">
                  <c:v>9.9809762763329504E-4</c:v>
                </c:pt>
                <c:pt idx="2813">
                  <c:v>9.9460056123070102E-4</c:v>
                </c:pt>
                <c:pt idx="2814">
                  <c:v>9.9110366302774893E-4</c:v>
                </c:pt>
                <c:pt idx="2815">
                  <c:v>9.8760697507055319E-4</c:v>
                </c:pt>
                <c:pt idx="2816">
                  <c:v>9.8411053940270637E-4</c:v>
                </c:pt>
                <c:pt idx="2817">
                  <c:v>9.8061439806476441E-4</c:v>
                </c:pt>
                <c:pt idx="2818">
                  <c:v>9.7711859309374482E-4</c:v>
                </c:pt>
                <c:pt idx="2819">
                  <c:v>9.7362316652262074E-4</c:v>
                </c:pt>
                <c:pt idx="2820">
                  <c:v>9.7012816037981534E-4</c:v>
                </c:pt>
                <c:pt idx="2821">
                  <c:v>9.6663361668869702E-4</c:v>
                </c:pt>
                <c:pt idx="2822">
                  <c:v>9.6313957746707341E-4</c:v>
                </c:pt>
                <c:pt idx="2823">
                  <c:v>9.5964608472668669E-4</c:v>
                </c:pt>
                <c:pt idx="2824">
                  <c:v>9.5615318047270715E-4</c:v>
                </c:pt>
                <c:pt idx="2825">
                  <c:v>9.5266090670323303E-4</c:v>
                </c:pt>
                <c:pt idx="2826">
                  <c:v>9.4916930540877513E-4</c:v>
                </c:pt>
                <c:pt idx="2827">
                  <c:v>9.4567841857176517E-4</c:v>
                </c:pt>
                <c:pt idx="2828">
                  <c:v>9.4218828816604056E-4</c:v>
                </c:pt>
                <c:pt idx="2829">
                  <c:v>9.3869895615634449E-4</c:v>
                </c:pt>
                <c:pt idx="2830">
                  <c:v>9.3521046449781913E-4</c:v>
                </c:pt>
                <c:pt idx="2831">
                  <c:v>9.3172285513550674E-4</c:v>
                </c:pt>
                <c:pt idx="2832">
                  <c:v>9.2823617000383385E-4</c:v>
                </c:pt>
                <c:pt idx="2833">
                  <c:v>9.2475045102612206E-4</c:v>
                </c:pt>
                <c:pt idx="2834">
                  <c:v>9.2126574011406855E-4</c:v>
                </c:pt>
                <c:pt idx="2835">
                  <c:v>9.1778207916725599E-4</c:v>
                </c:pt>
                <c:pt idx="2836">
                  <c:v>9.1429951007263998E-4</c:v>
                </c:pt>
                <c:pt idx="2837">
                  <c:v>9.1081807470404501E-4</c:v>
                </c:pt>
                <c:pt idx="2838">
                  <c:v>9.0733781492166902E-4</c:v>
                </c:pt>
                <c:pt idx="2839">
                  <c:v>9.0385877257157183E-4</c:v>
                </c:pt>
                <c:pt idx="2840">
                  <c:v>9.0038098948517554E-4</c:v>
                </c:pt>
                <c:pt idx="2841">
                  <c:v>8.969045074787602E-4</c:v>
                </c:pt>
                <c:pt idx="2842">
                  <c:v>8.9342936835296559E-4</c:v>
                </c:pt>
                <c:pt idx="2843">
                  <c:v>8.8995561389227881E-4</c:v>
                </c:pt>
                <c:pt idx="2844">
                  <c:v>8.8648328586454393E-4</c:v>
                </c:pt>
                <c:pt idx="2845">
                  <c:v>8.8301242602045033E-4</c:v>
                </c:pt>
                <c:pt idx="2846">
                  <c:v>8.7954307609303518E-4</c:v>
                </c:pt>
                <c:pt idx="2847">
                  <c:v>8.7607527779718058E-4</c:v>
                </c:pt>
                <c:pt idx="2848">
                  <c:v>8.726090728291122E-4</c:v>
                </c:pt>
                <c:pt idx="2849">
                  <c:v>8.6914450286589701E-4</c:v>
                </c:pt>
                <c:pt idx="2850">
                  <c:v>8.6568160956494603E-4</c:v>
                </c:pt>
                <c:pt idx="2851">
                  <c:v>8.6222043456350543E-4</c:v>
                </c:pt>
                <c:pt idx="2852">
                  <c:v>8.5876101947816353E-4</c:v>
                </c:pt>
                <c:pt idx="2853">
                  <c:v>8.5530340590435024E-4</c:v>
                </c:pt>
                <c:pt idx="2854">
                  <c:v>8.5184763541582811E-4</c:v>
                </c:pt>
                <c:pt idx="2855">
                  <c:v>8.483937495642051E-4</c:v>
                </c:pt>
                <c:pt idx="2856">
                  <c:v>8.4494178987842502E-4</c:v>
                </c:pt>
                <c:pt idx="2857">
                  <c:v>8.4149179786427257E-4</c:v>
                </c:pt>
                <c:pt idx="2858">
                  <c:v>8.3804381500387386E-4</c:v>
                </c:pt>
                <c:pt idx="2859">
                  <c:v>8.3459788275519681E-4</c:v>
                </c:pt>
                <c:pt idx="2860">
                  <c:v>8.3115404255155241E-4</c:v>
                </c:pt>
                <c:pt idx="2861">
                  <c:v>8.2771233580110088E-4</c:v>
                </c:pt>
                <c:pt idx="2862">
                  <c:v>8.2427280388634402E-4</c:v>
                </c:pt>
                <c:pt idx="2863">
                  <c:v>8.2083548816363951E-4</c:v>
                </c:pt>
                <c:pt idx="2864">
                  <c:v>8.1740042996269514E-4</c:v>
                </c:pt>
                <c:pt idx="2865">
                  <c:v>8.1396767058607481E-4</c:v>
                </c:pt>
                <c:pt idx="2866">
                  <c:v>8.1053725130870199E-4</c:v>
                </c:pt>
                <c:pt idx="2867">
                  <c:v>8.0710921337736339E-4</c:v>
                </c:pt>
                <c:pt idx="2868">
                  <c:v>8.0368359801021255E-4</c:v>
                </c:pt>
                <c:pt idx="2869">
                  <c:v>8.0026044639627445E-4</c:v>
                </c:pt>
                <c:pt idx="2870">
                  <c:v>7.968397996949507E-4</c:v>
                </c:pt>
                <c:pt idx="2871">
                  <c:v>7.9342169903552314E-4</c:v>
                </c:pt>
                <c:pt idx="2872">
                  <c:v>7.9000618551666366E-4</c:v>
                </c:pt>
                <c:pt idx="2873">
                  <c:v>7.8659330020593133E-4</c:v>
                </c:pt>
                <c:pt idx="2874">
                  <c:v>7.8318308413928952E-4</c:v>
                </c:pt>
                <c:pt idx="2875">
                  <c:v>7.7977557832060399E-4</c:v>
                </c:pt>
                <c:pt idx="2876">
                  <c:v>7.7637082372115375E-4</c:v>
                </c:pt>
                <c:pt idx="2877">
                  <c:v>7.7296886127913651E-4</c:v>
                </c:pt>
                <c:pt idx="2878">
                  <c:v>7.6956973189918146E-4</c:v>
                </c:pt>
                <c:pt idx="2879">
                  <c:v>7.6617347645184704E-4</c:v>
                </c:pt>
                <c:pt idx="2880">
                  <c:v>7.6278013577314296E-4</c:v>
                </c:pt>
                <c:pt idx="2881">
                  <c:v>7.5938975066402656E-4</c:v>
                </c:pt>
                <c:pt idx="2882">
                  <c:v>7.5600236188991992E-4</c:v>
                </c:pt>
                <c:pt idx="2883">
                  <c:v>7.5261801018022085E-4</c:v>
                </c:pt>
                <c:pt idx="2884">
                  <c:v>7.4923673622780379E-4</c:v>
                </c:pt>
                <c:pt idx="2885">
                  <c:v>7.4585858068854235E-4</c:v>
                </c:pt>
                <c:pt idx="2886">
                  <c:v>7.4248358418081218E-4</c:v>
                </c:pt>
                <c:pt idx="2887">
                  <c:v>7.391117872850054E-4</c:v>
                </c:pt>
                <c:pt idx="2888">
                  <c:v>7.357432305430423E-4</c:v>
                </c:pt>
                <c:pt idx="2889">
                  <c:v>7.3237795445788695E-4</c:v>
                </c:pt>
                <c:pt idx="2890">
                  <c:v>7.2901599949305187E-4</c:v>
                </c:pt>
                <c:pt idx="2891">
                  <c:v>7.2565740607212265E-4</c:v>
                </c:pt>
                <c:pt idx="2892">
                  <c:v>7.223022145782629E-4</c:v>
                </c:pt>
                <c:pt idx="2893">
                  <c:v>7.1895046535373275E-4</c:v>
                </c:pt>
                <c:pt idx="2894">
                  <c:v>7.1560219869940336E-4</c:v>
                </c:pt>
                <c:pt idx="2895">
                  <c:v>7.1225745487427203E-4</c:v>
                </c:pt>
                <c:pt idx="2896">
                  <c:v>7.089162740949777E-4</c:v>
                </c:pt>
                <c:pt idx="2897">
                  <c:v>7.0557869653531835E-4</c:v>
                </c:pt>
                <c:pt idx="2898">
                  <c:v>7.0224476232576727E-4</c:v>
                </c:pt>
                <c:pt idx="2899">
                  <c:v>6.9891451155298977E-4</c:v>
                </c:pt>
                <c:pt idx="2900">
                  <c:v>6.9558798425936575E-4</c:v>
                </c:pt>
                <c:pt idx="2901">
                  <c:v>6.9226522044249842E-4</c:v>
                </c:pt>
                <c:pt idx="2902">
                  <c:v>6.889462600547456E-4</c:v>
                </c:pt>
                <c:pt idx="2903">
                  <c:v>6.8563114300273012E-4</c:v>
                </c:pt>
                <c:pt idx="2904">
                  <c:v>6.8231990914686383E-4</c:v>
                </c:pt>
                <c:pt idx="2905">
                  <c:v>6.7901259830086772E-4</c:v>
                </c:pt>
                <c:pt idx="2906">
                  <c:v>6.7570925023129318E-4</c:v>
                </c:pt>
                <c:pt idx="2907">
                  <c:v>6.7240990465704308E-4</c:v>
                </c:pt>
                <c:pt idx="2908">
                  <c:v>6.6911460124889806E-4</c:v>
                </c:pt>
                <c:pt idx="2909">
                  <c:v>6.6582337962903162E-4</c:v>
                </c:pt>
                <c:pt idx="2910">
                  <c:v>6.6253627937054105E-4</c:v>
                </c:pt>
                <c:pt idx="2911">
                  <c:v>6.592533399969716E-4</c:v>
                </c:pt>
                <c:pt idx="2912">
                  <c:v>6.5597460098183269E-4</c:v>
                </c:pt>
                <c:pt idx="2913">
                  <c:v>6.527001017481354E-4</c:v>
                </c:pt>
                <c:pt idx="2914">
                  <c:v>6.494298816679088E-4</c:v>
                </c:pt>
                <c:pt idx="2915">
                  <c:v>6.4616398006173126E-4</c:v>
                </c:pt>
                <c:pt idx="2916">
                  <c:v>6.4290243619825622E-4</c:v>
                </c:pt>
                <c:pt idx="2917">
                  <c:v>6.3964528929374097E-4</c:v>
                </c:pt>
                <c:pt idx="2918">
                  <c:v>6.3639257851157279E-4</c:v>
                </c:pt>
                <c:pt idx="2919">
                  <c:v>6.3314434296180358E-4</c:v>
                </c:pt>
                <c:pt idx="2920">
                  <c:v>6.299006217006703E-4</c:v>
                </c:pt>
                <c:pt idx="2921">
                  <c:v>6.2666145373013596E-4</c:v>
                </c:pt>
                <c:pt idx="2922">
                  <c:v>6.2342687799741279E-4</c:v>
                </c:pt>
                <c:pt idx="2923">
                  <c:v>6.2019693339449727E-4</c:v>
                </c:pt>
                <c:pt idx="2924">
                  <c:v>6.1697165875770215E-4</c:v>
                </c:pt>
                <c:pt idx="2925">
                  <c:v>6.1375109286718893E-4</c:v>
                </c:pt>
                <c:pt idx="2926">
                  <c:v>6.1053527444650268E-4</c:v>
                </c:pt>
                <c:pt idx="2927">
                  <c:v>6.0732424216210473E-4</c:v>
                </c:pt>
                <c:pt idx="2928">
                  <c:v>6.041180346229092E-4</c:v>
                </c:pt>
                <c:pt idx="2929">
                  <c:v>6.0091669037981772E-4</c:v>
                </c:pt>
                <c:pt idx="2930">
                  <c:v>5.9772024792525925E-4</c:v>
                </c:pt>
                <c:pt idx="2931">
                  <c:v>5.9452874569271925E-4</c:v>
                </c:pt>
                <c:pt idx="2932">
                  <c:v>5.9134222205628776E-4</c:v>
                </c:pt>
                <c:pt idx="2933">
                  <c:v>5.8816071533019027E-4</c:v>
                </c:pt>
                <c:pt idx="2934">
                  <c:v>5.8498426376833083E-4</c:v>
                </c:pt>
                <c:pt idx="2935">
                  <c:v>5.8181290556382967E-4</c:v>
                </c:pt>
                <c:pt idx="2936">
                  <c:v>5.7864667884856887E-4</c:v>
                </c:pt>
                <c:pt idx="2937">
                  <c:v>5.7548562169272457E-4</c:v>
                </c:pt>
                <c:pt idx="2938">
                  <c:v>5.723297721043208E-4</c:v>
                </c:pt>
                <c:pt idx="2939">
                  <c:v>5.6917916802876414E-4</c:v>
                </c:pt>
                <c:pt idx="2940">
                  <c:v>5.6603384734838771E-4</c:v>
                </c:pt>
                <c:pt idx="2941">
                  <c:v>5.6289384788200329E-4</c:v>
                </c:pt>
                <c:pt idx="2942">
                  <c:v>5.597592073844352E-4</c:v>
                </c:pt>
                <c:pt idx="2943">
                  <c:v>5.5662996354607799E-4</c:v>
                </c:pt>
                <c:pt idx="2944">
                  <c:v>5.5350615399243431E-4</c:v>
                </c:pt>
                <c:pt idx="2945">
                  <c:v>5.5038781628366669E-4</c:v>
                </c:pt>
                <c:pt idx="2946">
                  <c:v>5.4727498791414442E-4</c:v>
                </c:pt>
                <c:pt idx="2947">
                  <c:v>5.4416770631199654E-4</c:v>
                </c:pt>
                <c:pt idx="2948">
                  <c:v>5.4106600883865332E-4</c:v>
                </c:pt>
                <c:pt idx="2949">
                  <c:v>5.3796993278840751E-4</c:v>
                </c:pt>
                <c:pt idx="2950">
                  <c:v>5.3487951538795815E-4</c:v>
                </c:pt>
                <c:pt idx="2951">
                  <c:v>5.3179479379596617E-4</c:v>
                </c:pt>
                <c:pt idx="2952">
                  <c:v>5.28715805102607E-4</c:v>
                </c:pt>
                <c:pt idx="2953">
                  <c:v>5.2564258632912478E-4</c:v>
                </c:pt>
                <c:pt idx="2954">
                  <c:v>5.2257517442738687E-4</c:v>
                </c:pt>
                <c:pt idx="2955">
                  <c:v>5.1951360627944016E-4</c:v>
                </c:pt>
                <c:pt idx="2956">
                  <c:v>5.1645791869706689E-4</c:v>
                </c:pt>
                <c:pt idx="2957">
                  <c:v>5.1340814842134176E-4</c:v>
                </c:pt>
                <c:pt idx="2958">
                  <c:v>5.1036433212219392E-4</c:v>
                </c:pt>
                <c:pt idx="2959">
                  <c:v>5.0732650639795721E-4</c:v>
                </c:pt>
                <c:pt idx="2960">
                  <c:v>0</c:v>
                </c:pt>
              </c:numCache>
            </c:numRef>
          </c:xVal>
          <c:yVal>
            <c:numRef>
              <c:f>Plotting!$B$17:$B$2977</c:f>
              <c:numCache>
                <c:formatCode>0.00</c:formatCode>
                <c:ptCount val="296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3C-646E-49C4-AD2E-168DF3797BDE}"/>
            </c:ext>
          </c:extLst>
        </c:ser>
        <c:ser>
          <c:idx val="4"/>
          <c:order val="4"/>
          <c:tx>
            <c:v>Stage 5</c:v>
          </c:tx>
          <c:spPr>
            <a:ln w="19050" cap="rnd">
              <a:solidFill>
                <a:srgbClr val="FFC000"/>
              </a:solidFill>
              <a:round/>
            </a:ln>
            <a:effectLst/>
          </c:spPr>
          <c:marker>
            <c:symbol val="none"/>
          </c:marker>
          <c:xVal>
            <c:numRef>
              <c:f>Plotting!$I$17:$I$2977</c:f>
              <c:numCache>
                <c:formatCode>0.0000</c:formatCode>
                <c:ptCount val="29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3.7383630347507625E-9</c:v>
                </c:pt>
                <c:pt idx="1932">
                  <c:v>1.4953355532825717E-8</c:v>
                </c:pt>
                <c:pt idx="1933">
                  <c:v>3.3644687679258396E-8</c:v>
                </c:pt>
                <c:pt idx="1934">
                  <c:v>5.9811876457359986E-8</c:v>
                </c:pt>
                <c:pt idx="1935">
                  <c:v>9.3454245661278926E-8</c:v>
                </c:pt>
                <c:pt idx="1936">
                  <c:v>1.3457092591344312E-7</c:v>
                </c:pt>
                <c:pt idx="1937">
                  <c:v>1.8316085468704508E-7</c:v>
                </c:pt>
                <c:pt idx="1938">
                  <c:v>2.3922277633347407E-7</c:v>
                </c:pt>
                <c:pt idx="1939">
                  <c:v>3.027552421147269E-7</c:v>
                </c:pt>
                <c:pt idx="1940">
                  <c:v>3.7375661024099042E-7</c:v>
                </c:pt>
                <c:pt idx="1941">
                  <c:v>4.5222504591284968E-7</c:v>
                </c:pt>
                <c:pt idx="1942">
                  <c:v>5.3815852136895662E-7</c:v>
                </c:pt>
                <c:pt idx="1943">
                  <c:v>6.3155481593819562E-7</c:v>
                </c:pt>
                <c:pt idx="1944">
                  <c:v>7.3241151609721431E-7</c:v>
                </c:pt>
                <c:pt idx="1945">
                  <c:v>8.4072601553273902E-7</c:v>
                </c:pt>
                <c:pt idx="1946">
                  <c:v>9.5649551520896684E-7</c:v>
                </c:pt>
                <c:pt idx="1947">
                  <c:v>1.0797170234398075E-6</c:v>
                </c:pt>
                <c:pt idx="1948">
                  <c:v>1.2103873559663607E-6</c:v>
                </c:pt>
                <c:pt idx="1949">
                  <c:v>1.3485031360389883E-6</c:v>
                </c:pt>
                <c:pt idx="1950">
                  <c:v>1.4940607945047168E-6</c:v>
                </c:pt>
                <c:pt idx="1951">
                  <c:v>1.6470565698994907E-6</c:v>
                </c:pt>
                <c:pt idx="1952">
                  <c:v>1.807486508545279E-6</c:v>
                </c:pt>
                <c:pt idx="1953">
                  <c:v>1.9753464646522513E-6</c:v>
                </c:pt>
                <c:pt idx="1954">
                  <c:v>2.1506321004260357E-6</c:v>
                </c:pt>
                <c:pt idx="1955">
                  <c:v>2.3333388861796929E-6</c:v>
                </c:pt>
                <c:pt idx="1956">
                  <c:v>2.5234621004507696E-6</c:v>
                </c:pt>
                <c:pt idx="1957">
                  <c:v>2.7209968301233932E-6</c:v>
                </c:pt>
                <c:pt idx="1958">
                  <c:v>2.9259379705551514E-6</c:v>
                </c:pt>
                <c:pt idx="1959">
                  <c:v>3.1382802257091477E-6</c:v>
                </c:pt>
                <c:pt idx="1960">
                  <c:v>3.3580181082905809E-6</c:v>
                </c:pt>
                <c:pt idx="1961">
                  <c:v>3.5851459398888841E-6</c:v>
                </c:pt>
                <c:pt idx="1962">
                  <c:v>3.8196578511242027E-6</c:v>
                </c:pt>
                <c:pt idx="1963">
                  <c:v>4.0615477817992302E-6</c:v>
                </c:pt>
                <c:pt idx="1964">
                  <c:v>4.3108094810556775E-6</c:v>
                </c:pt>
                <c:pt idx="1965">
                  <c:v>4.5674365075360025E-6</c:v>
                </c:pt>
                <c:pt idx="1966">
                  <c:v>4.8314222295495796E-6</c:v>
                </c:pt>
                <c:pt idx="1967">
                  <c:v>5.1027598252444198E-6</c:v>
                </c:pt>
                <c:pt idx="1968">
                  <c:v>5.3814422827831037E-6</c:v>
                </c:pt>
                <c:pt idx="1969">
                  <c:v>5.6674624005243324E-6</c:v>
                </c:pt>
                <c:pt idx="1970">
                  <c:v>5.9608127872086899E-6</c:v>
                </c:pt>
                <c:pt idx="1971">
                  <c:v>6.261485862149895E-6</c:v>
                </c:pt>
                <c:pt idx="1972">
                  <c:v>6.5694738554306147E-6</c:v>
                </c:pt>
                <c:pt idx="1973">
                  <c:v>6.8847688081032602E-6</c:v>
                </c:pt>
                <c:pt idx="1974">
                  <c:v>7.2073625723955644E-6</c:v>
                </c:pt>
                <c:pt idx="1975">
                  <c:v>7.5372468119213331E-6</c:v>
                </c:pt>
                <c:pt idx="1976">
                  <c:v>7.8744130018956946E-6</c:v>
                </c:pt>
                <c:pt idx="1977">
                  <c:v>8.2188524293554857E-6</c:v>
                </c:pt>
                <c:pt idx="1978">
                  <c:v>8.5705561933843949E-6</c:v>
                </c:pt>
                <c:pt idx="1979">
                  <c:v>8.9295152053428864E-6</c:v>
                </c:pt>
                <c:pt idx="1980">
                  <c:v>9.2957201891032441E-6</c:v>
                </c:pt>
                <c:pt idx="1981">
                  <c:v>9.669161681289188E-6</c:v>
                </c:pt>
                <c:pt idx="1982">
                  <c:v>1.0049830031520332E-5</c:v>
                </c:pt>
                <c:pt idx="1983">
                  <c:v>1.0437715402661763E-5</c:v>
                </c:pt>
                <c:pt idx="1984">
                  <c:v>1.0832807771078034E-5</c:v>
                </c:pt>
                <c:pt idx="1985">
                  <c:v>1.123509692689241E-5</c:v>
                </c:pt>
                <c:pt idx="1986">
                  <c:v>1.1644572474250537E-5</c:v>
                </c:pt>
                <c:pt idx="1987">
                  <c:v>1.2061223831589126E-5</c:v>
                </c:pt>
                <c:pt idx="1988">
                  <c:v>1.248504023190955E-5</c:v>
                </c:pt>
                <c:pt idx="1989">
                  <c:v>1.2916010723055808E-5</c:v>
                </c:pt>
                <c:pt idx="1990">
                  <c:v>1.3354124167997825E-5</c:v>
                </c:pt>
                <c:pt idx="1991">
                  <c:v>1.3799369245119026E-5</c:v>
                </c:pt>
                <c:pt idx="1992">
                  <c:v>1.4251734448509068E-5</c:v>
                </c:pt>
                <c:pt idx="1993">
                  <c:v>1.4711208088261061E-5</c:v>
                </c:pt>
                <c:pt idx="1994">
                  <c:v>1.517777829077377E-5</c:v>
                </c:pt>
                <c:pt idx="1995">
                  <c:v>1.5651432999058344E-5</c:v>
                </c:pt>
                <c:pt idx="1996">
                  <c:v>1.6132159973049907E-5</c:v>
                </c:pt>
                <c:pt idx="1997">
                  <c:v>1.6619946789923972E-5</c:v>
                </c:pt>
                <c:pt idx="1998">
                  <c:v>1.7114780844417258E-5</c:v>
                </c:pt>
                <c:pt idx="1999">
                  <c:v>1.7616649349153687E-5</c:v>
                </c:pt>
                <c:pt idx="2000">
                  <c:v>1.81255393349746E-5</c:v>
                </c:pt>
                <c:pt idx="2001">
                  <c:v>1.8641437651274067E-5</c:v>
                </c:pt>
                <c:pt idx="2002">
                  <c:v>1.9164330966338589E-5</c:v>
                </c:pt>
                <c:pt idx="2003">
                  <c:v>1.969420576769181E-5</c:v>
                </c:pt>
                <c:pt idx="2004">
                  <c:v>2.0231048362443451E-5</c:v>
                </c:pt>
                <c:pt idx="2005">
                  <c:v>2.0774844877643332E-5</c:v>
                </c:pt>
                <c:pt idx="2006">
                  <c:v>2.1325581260639793E-5</c:v>
                </c:pt>
                <c:pt idx="2007">
                  <c:v>2.1883243279442971E-5</c:v>
                </c:pt>
                <c:pt idx="2008">
                  <c:v>2.2447816523092355E-5</c:v>
                </c:pt>
                <c:pt idx="2009">
                  <c:v>2.3019286402029345E-5</c:v>
                </c:pt>
                <c:pt idx="2010">
                  <c:v>2.3597638148474318E-5</c:v>
                </c:pt>
                <c:pt idx="2011">
                  <c:v>2.4182856816808093E-5</c:v>
                </c:pt>
                <c:pt idx="2012">
                  <c:v>2.477492728395824E-5</c:v>
                </c:pt>
                <c:pt idx="2013">
                  <c:v>2.5373834249789949E-5</c:v>
                </c:pt>
                <c:pt idx="2014">
                  <c:v>2.5979562237501259E-5</c:v>
                </c:pt>
                <c:pt idx="2015">
                  <c:v>2.6592095594023154E-5</c:v>
                </c:pt>
                <c:pt idx="2016">
                  <c:v>2.7211418490423993E-5</c:v>
                </c:pt>
                <c:pt idx="2017">
                  <c:v>2.7837514922318503E-5</c:v>
                </c:pt>
                <c:pt idx="2018">
                  <c:v>2.8470368710281552E-5</c:v>
                </c:pt>
                <c:pt idx="2019">
                  <c:v>2.9109963500266007E-5</c:v>
                </c:pt>
                <c:pt idx="2020">
                  <c:v>2.9756282764025503E-5</c:v>
                </c:pt>
                <c:pt idx="2021">
                  <c:v>3.040930979954156E-5</c:v>
                </c:pt>
                <c:pt idx="2022">
                  <c:v>3.1069027731455136E-5</c:v>
                </c:pt>
                <c:pt idx="2023">
                  <c:v>3.1735419511502786E-5</c:v>
                </c:pt>
                <c:pt idx="2024">
                  <c:v>3.2408467918957045E-5</c:v>
                </c:pt>
                <c:pt idx="2025">
                  <c:v>3.3088155561071768E-5</c:v>
                </c:pt>
                <c:pt idx="2026">
                  <c:v>3.3774464873531209E-5</c:v>
                </c:pt>
                <c:pt idx="2027">
                  <c:v>3.446737812090423E-5</c:v>
                </c:pt>
                <c:pt idx="2028">
                  <c:v>3.5166877397102382E-5</c:v>
                </c:pt>
                <c:pt idx="2029">
                  <c:v>3.5872944625842755E-5</c:v>
                </c:pt>
                <c:pt idx="2030">
                  <c:v>3.6585561561115151E-5</c:v>
                </c:pt>
                <c:pt idx="2031">
                  <c:v>3.7304709787653417E-5</c:v>
                </c:pt>
                <c:pt idx="2032">
                  <c:v>3.8030370721411489E-5</c:v>
                </c:pt>
                <c:pt idx="2033">
                  <c:v>3.8762525610043519E-5</c:v>
                </c:pt>
                <c:pt idx="2034">
                  <c:v>3.9501155533388618E-5</c:v>
                </c:pt>
                <c:pt idx="2035">
                  <c:v>4.0246241403959533E-5</c:v>
                </c:pt>
                <c:pt idx="2036">
                  <c:v>4.099776396743627E-5</c:v>
                </c:pt>
                <c:pt idx="2037">
                  <c:v>4.1755703803163307E-5</c:v>
                </c:pt>
                <c:pt idx="2038">
                  <c:v>4.2520041324651593E-5</c:v>
                </c:pt>
                <c:pt idx="2039">
                  <c:v>4.32907567800848E-5</c:v>
                </c:pt>
                <c:pt idx="2040">
                  <c:v>4.4067830252829537E-5</c:v>
                </c:pt>
                <c:pt idx="2041">
                  <c:v>4.4851241661950245E-5</c:v>
                </c:pt>
                <c:pt idx="2042">
                  <c:v>4.5640970762727924E-5</c:v>
                </c:pt>
                <c:pt idx="2043">
                  <c:v>4.6436997147183482E-5</c:v>
                </c:pt>
                <c:pt idx="2044">
                  <c:v>4.7239300244604955E-5</c:v>
                </c:pt>
                <c:pt idx="2045">
                  <c:v>4.8047859322079168E-5</c:v>
                </c:pt>
                <c:pt idx="2046">
                  <c:v>4.8862653485027519E-5</c:v>
                </c:pt>
                <c:pt idx="2047">
                  <c:v>4.9683661677745878E-5</c:v>
                </c:pt>
                <c:pt idx="2048">
                  <c:v>5.0510862683948775E-5</c:v>
                </c:pt>
                <c:pt idx="2049">
                  <c:v>5.1344235127317554E-5</c:v>
                </c:pt>
                <c:pt idx="2050">
                  <c:v>5.2183757472052887E-5</c:v>
                </c:pt>
                <c:pt idx="2051">
                  <c:v>5.3029408023431309E-5</c:v>
                </c:pt>
                <c:pt idx="2052">
                  <c:v>5.3881164928365691E-5</c:v>
                </c:pt>
                <c:pt idx="2053">
                  <c:v>5.4739006175970107E-5</c:v>
                </c:pt>
                <c:pt idx="2054">
                  <c:v>5.5602909598128677E-5</c:v>
                </c:pt>
                <c:pt idx="2055">
                  <c:v>5.6472852870068132E-5</c:v>
                </c:pt>
                <c:pt idx="2056">
                  <c:v>5.7348813510935205E-5</c:v>
                </c:pt>
                <c:pt idx="2057">
                  <c:v>5.8230768884377048E-5</c:v>
                </c:pt>
                <c:pt idx="2058">
                  <c:v>5.9118696199126668E-5</c:v>
                </c:pt>
                <c:pt idx="2059">
                  <c:v>6.0012572509591513E-5</c:v>
                </c:pt>
                <c:pt idx="2060">
                  <c:v>6.0912374716446703E-5</c:v>
                </c:pt>
                <c:pt idx="2061">
                  <c:v>6.1818079567231828E-5</c:v>
                </c:pt>
                <c:pt idx="2062">
                  <c:v>6.2729663656951851E-5</c:v>
                </c:pt>
                <c:pt idx="2063">
                  <c:v>6.364710342868182E-5</c:v>
                </c:pt>
                <c:pt idx="2064">
                  <c:v>6.4570375174175906E-5</c:v>
                </c:pt>
                <c:pt idx="2065">
                  <c:v>6.54994550344798E-5</c:v>
                </c:pt>
                <c:pt idx="2066">
                  <c:v>6.6434319000547394E-5</c:v>
                </c:pt>
                <c:pt idx="2067">
                  <c:v>6.7374942913861122E-5</c:v>
                </c:pt>
                <c:pt idx="2068">
                  <c:v>6.8321302467056418E-5</c:v>
                </c:pt>
                <c:pt idx="2069">
                  <c:v>6.9273373204549688E-5</c:v>
                </c:pt>
                <c:pt idx="2070">
                  <c:v>7.0231130523170436E-5</c:v>
                </c:pt>
                <c:pt idx="2071">
                  <c:v>7.1194549672796859E-5</c:v>
                </c:pt>
                <c:pt idx="2072">
                  <c:v>7.2163605756995732E-5</c:v>
                </c:pt>
                <c:pt idx="2073">
                  <c:v>7.3138273733665377E-5</c:v>
                </c:pt>
                <c:pt idx="2074">
                  <c:v>7.411852841568321E-5</c:v>
                </c:pt>
                <c:pt idx="2075">
                  <c:v>7.5104344471556278E-5</c:v>
                </c:pt>
                <c:pt idx="2076">
                  <c:v>7.6095696426076173E-5</c:v>
                </c:pt>
                <c:pt idx="2077">
                  <c:v>7.7092558660977044E-5</c:v>
                </c:pt>
                <c:pt idx="2078">
                  <c:v>7.8094905415597817E-5</c:v>
                </c:pt>
                <c:pt idx="2079">
                  <c:v>7.9102710787547922E-5</c:v>
                </c:pt>
                <c:pt idx="2080">
                  <c:v>8.0115948733376502E-5</c:v>
                </c:pt>
                <c:pt idx="2081">
                  <c:v>8.1134593069245514E-5</c:v>
                </c:pt>
                <c:pt idx="2082">
                  <c:v>8.2158617471606366E-5</c:v>
                </c:pt>
                <c:pt idx="2083">
                  <c:v>8.318799547788021E-5</c:v>
                </c:pt>
                <c:pt idx="2084">
                  <c:v>8.4222700487141674E-5</c:v>
                </c:pt>
                <c:pt idx="2085">
                  <c:v>8.526270576080628E-5</c:v>
                </c:pt>
                <c:pt idx="2086">
                  <c:v>8.6307984423321464E-5</c:v>
                </c:pt>
                <c:pt idx="2087">
                  <c:v>8.7358509462861234E-5</c:v>
                </c:pt>
                <c:pt idx="2088">
                  <c:v>8.8414253732023874E-5</c:v>
                </c:pt>
                <c:pt idx="2089">
                  <c:v>8.9475189948533742E-5</c:v>
                </c:pt>
                <c:pt idx="2090">
                  <c:v>9.0541290695946196E-5</c:v>
                </c:pt>
                <c:pt idx="2091">
                  <c:v>9.1612528424356128E-5</c:v>
                </c:pt>
                <c:pt idx="2092">
                  <c:v>9.2688875451109803E-5</c:v>
                </c:pt>
                <c:pt idx="2093">
                  <c:v>9.3770303961520347E-5</c:v>
                </c:pt>
                <c:pt idx="2094">
                  <c:v>9.4856786009586466E-5</c:v>
                </c:pt>
                <c:pt idx="2095">
                  <c:v>9.5948293518714593E-5</c:v>
                </c:pt>
                <c:pt idx="2096">
                  <c:v>9.7044798282444557E-5</c:v>
                </c:pt>
                <c:pt idx="2097">
                  <c:v>9.8146271965178234E-5</c:v>
                </c:pt>
                <c:pt idx="2098">
                  <c:v>9.9252686102912159E-5</c:v>
                </c:pt>
                <c:pt idx="2099">
                  <c:v>1.0036401210397278E-4</c:v>
                </c:pt>
                <c:pt idx="2100">
                  <c:v>1.0148022124975538E-4</c:v>
                </c:pt>
                <c:pt idx="2101">
                  <c:v>1.0260128469546631E-4</c:v>
                </c:pt>
                <c:pt idx="2102">
                  <c:v>1.0372717347086836E-4</c:v>
                </c:pt>
                <c:pt idx="2103">
                  <c:v>1.048578584810293E-4</c:v>
                </c:pt>
                <c:pt idx="2104">
                  <c:v>1.0599331050707384E-4</c:v>
                </c:pt>
                <c:pt idx="2105">
                  <c:v>1.0713350020693874E-4</c:v>
                </c:pt>
                <c:pt idx="2106">
                  <c:v>1.0827839811613091E-4</c:v>
                </c:pt>
                <c:pt idx="2107">
                  <c:v>1.0942797464848893E-4</c:v>
                </c:pt>
                <c:pt idx="2108">
                  <c:v>1.105822000969476E-4</c:v>
                </c:pt>
                <c:pt idx="2109">
                  <c:v>1.1174104463430565E-4</c:v>
                </c:pt>
                <c:pt idx="2110">
                  <c:v>1.1290447831399643E-4</c:v>
                </c:pt>
                <c:pt idx="2111">
                  <c:v>1.140724710708618E-4</c:v>
                </c:pt>
                <c:pt idx="2112">
                  <c:v>1.1524499272192921E-4</c:v>
                </c:pt>
                <c:pt idx="2113">
                  <c:v>1.1642201296719149E-4</c:v>
                </c:pt>
                <c:pt idx="2114">
                  <c:v>1.1760350139039001E-4</c:v>
                </c:pt>
                <c:pt idx="2115">
                  <c:v>1.1878942745980052E-4</c:v>
                </c:pt>
                <c:pt idx="2116">
                  <c:v>1.1997976052902234E-4</c:v>
                </c:pt>
                <c:pt idx="2117">
                  <c:v>1.2117446983777017E-4</c:v>
                </c:pt>
                <c:pt idx="2118">
                  <c:v>1.2237352451266906E-4</c:v>
                </c:pt>
                <c:pt idx="2119">
                  <c:v>1.2357689356805218E-4</c:v>
                </c:pt>
                <c:pt idx="2120">
                  <c:v>1.2478454590676157E-4</c:v>
                </c:pt>
                <c:pt idx="2121">
                  <c:v>1.259964503209518E-4</c:v>
                </c:pt>
                <c:pt idx="2122">
                  <c:v>1.2721257549289639E-4</c:v>
                </c:pt>
                <c:pt idx="2123">
                  <c:v>1.28432889995797E-4</c:v>
                </c:pt>
                <c:pt idx="2124">
                  <c:v>1.2965736229459575E-4</c:v>
                </c:pt>
                <c:pt idx="2125">
                  <c:v>1.3088596074679009E-4</c:v>
                </c:pt>
                <c:pt idx="2126">
                  <c:v>1.321186536032503E-4</c:v>
                </c:pt>
                <c:pt idx="2127">
                  <c:v>1.333554090090403E-4</c:v>
                </c:pt>
                <c:pt idx="2128">
                  <c:v>1.3459619500424058E-4</c:v>
                </c:pt>
                <c:pt idx="2129">
                  <c:v>1.3584097952477409E-4</c:v>
                </c:pt>
                <c:pt idx="2130">
                  <c:v>1.3708973040323484E-4</c:v>
                </c:pt>
                <c:pt idx="2131">
                  <c:v>1.3834241536971948E-4</c:v>
                </c:pt>
                <c:pt idx="2132">
                  <c:v>1.3959900205266077E-4</c:v>
                </c:pt>
                <c:pt idx="2133">
                  <c:v>1.408594579796643E-4</c:v>
                </c:pt>
                <c:pt idx="2134">
                  <c:v>1.4212375057834762E-4</c:v>
                </c:pt>
                <c:pt idx="2135">
                  <c:v>1.4339184717718218E-4</c:v>
                </c:pt>
                <c:pt idx="2136">
                  <c:v>1.4466371500633713E-4</c:v>
                </c:pt>
                <c:pt idx="2137">
                  <c:v>1.4593932119852672E-4</c:v>
                </c:pt>
                <c:pt idx="2138">
                  <c:v>1.4721863278985918E-4</c:v>
                </c:pt>
                <c:pt idx="2139">
                  <c:v>1.4850161672068881E-4</c:v>
                </c:pt>
                <c:pt idx="2140">
                  <c:v>1.4978823983647022E-4</c:v>
                </c:pt>
                <c:pt idx="2141">
                  <c:v>1.5107846888861526E-4</c:v>
                </c:pt>
                <c:pt idx="2142">
                  <c:v>1.5237227053535189E-4</c:v>
                </c:pt>
                <c:pt idx="2143">
                  <c:v>1.5366961134258611E-4</c:v>
                </c:pt>
                <c:pt idx="2144">
                  <c:v>1.5497045778476579E-4</c:v>
                </c:pt>
                <c:pt idx="2145">
                  <c:v>1.5627477624574715E-4</c:v>
                </c:pt>
                <c:pt idx="2146">
                  <c:v>1.5758253301966321E-4</c:v>
                </c:pt>
                <c:pt idx="2147">
                  <c:v>1.5889369431179514E-4</c:v>
                </c:pt>
                <c:pt idx="2148">
                  <c:v>1.6020822623944532E-4</c:v>
                </c:pt>
                <c:pt idx="2149">
                  <c:v>1.6152609483281315E-4</c:v>
                </c:pt>
                <c:pt idx="2150">
                  <c:v>1.6284726603587257E-4</c:v>
                </c:pt>
                <c:pt idx="2151">
                  <c:v>1.6417170570725244E-4</c:v>
                </c:pt>
                <c:pt idx="2152">
                  <c:v>1.6549937962111869E-4</c:v>
                </c:pt>
                <c:pt idx="2153">
                  <c:v>1.6683025346805874E-4</c:v>
                </c:pt>
                <c:pt idx="2154">
                  <c:v>1.6816429285596815E-4</c:v>
                </c:pt>
                <c:pt idx="2155">
                  <c:v>1.6950146331093946E-4</c:v>
                </c:pt>
                <c:pt idx="2156">
                  <c:v>1.7084173027815278E-4</c:v>
                </c:pt>
                <c:pt idx="2157">
                  <c:v>1.7218505912276915E-4</c:v>
                </c:pt>
                <c:pt idx="2158">
                  <c:v>1.7353141513082519E-4</c:v>
                </c:pt>
                <c:pt idx="2159">
                  <c:v>1.7488076351013045E-4</c:v>
                </c:pt>
                <c:pt idx="2160">
                  <c:v>1.7623306939116629E-4</c:v>
                </c:pt>
                <c:pt idx="2161">
                  <c:v>1.7758829782798711E-4</c:v>
                </c:pt>
                <c:pt idx="2162">
                  <c:v>1.7894641379912331E-4</c:v>
                </c:pt>
                <c:pt idx="2163">
                  <c:v>1.8030738220848634E-4</c:v>
                </c:pt>
                <c:pt idx="2164">
                  <c:v>1.8167116788627598E-4</c:v>
                </c:pt>
                <c:pt idx="2165">
                  <c:v>1.8303773558988842E-4</c:v>
                </c:pt>
                <c:pt idx="2166">
                  <c:v>1.844070500048276E-4</c:v>
                </c:pt>
                <c:pt idx="2167">
                  <c:v>1.8577907574561772E-4</c:v>
                </c:pt>
                <c:pt idx="2168">
                  <c:v>1.8715377735671775E-4</c:v>
                </c:pt>
                <c:pt idx="2169">
                  <c:v>1.8853111931343703E-4</c:v>
                </c:pt>
                <c:pt idx="2170">
                  <c:v>1.8991106602285417E-4</c:v>
                </c:pt>
                <c:pt idx="2171">
                  <c:v>1.9129358182473614E-4</c:v>
                </c:pt>
                <c:pt idx="2172">
                  <c:v>1.9267863099246049E-4</c:v>
                </c:pt>
                <c:pt idx="2173">
                  <c:v>1.940661777339376E-4</c:v>
                </c:pt>
                <c:pt idx="2174">
                  <c:v>1.9545618619253656E-4</c:v>
                </c:pt>
                <c:pt idx="2175">
                  <c:v>1.9684862044801145E-4</c:v>
                </c:pt>
                <c:pt idx="2176">
                  <c:v>1.9824344451742926E-4</c:v>
                </c:pt>
                <c:pt idx="2177">
                  <c:v>1.9964062235610012E-4</c:v>
                </c:pt>
                <c:pt idx="2178">
                  <c:v>2.0104011785850861E-4</c:v>
                </c:pt>
                <c:pt idx="2179">
                  <c:v>2.0244189485924704E-4</c:v>
                </c:pt>
                <c:pt idx="2180">
                  <c:v>2.0384591713394967E-4</c:v>
                </c:pt>
                <c:pt idx="2181">
                  <c:v>2.052521484002288E-4</c:v>
                </c:pt>
                <c:pt idx="2182">
                  <c:v>2.0666055231861267E-4</c:v>
                </c:pt>
                <c:pt idx="2183">
                  <c:v>2.0807109249348463E-4</c:v>
                </c:pt>
                <c:pt idx="2184">
                  <c:v>2.0948373247402306E-4</c:v>
                </c:pt>
                <c:pt idx="2185">
                  <c:v>2.1089843575514394E-4</c:v>
                </c:pt>
                <c:pt idx="2186">
                  <c:v>2.1231516577844374E-4</c:v>
                </c:pt>
                <c:pt idx="2187">
                  <c:v>2.1373388593314449E-4</c:v>
                </c:pt>
                <c:pt idx="2188">
                  <c:v>2.151545595570399E-4</c:v>
                </c:pt>
                <c:pt idx="2189">
                  <c:v>2.1657714993744242E-4</c:v>
                </c:pt>
                <c:pt idx="2190">
                  <c:v>2.1800162031213217E-4</c:v>
                </c:pt>
                <c:pt idx="2191">
                  <c:v>2.1942793387030708E-4</c:v>
                </c:pt>
                <c:pt idx="2192">
                  <c:v>2.2085605375353387E-4</c:v>
                </c:pt>
                <c:pt idx="2193">
                  <c:v>2.2228594305670075E-4</c:v>
                </c:pt>
                <c:pt idx="2194">
                  <c:v>2.2371756482897093E-4</c:v>
                </c:pt>
                <c:pt idx="2195">
                  <c:v>2.2515088207473758E-4</c:v>
                </c:pt>
                <c:pt idx="2196">
                  <c:v>2.2658585775458008E-4</c:v>
                </c:pt>
                <c:pt idx="2197">
                  <c:v>2.2802245478622079E-4</c:v>
                </c:pt>
                <c:pt idx="2198">
                  <c:v>2.2946063604548355E-4</c:v>
                </c:pt>
                <c:pt idx="2199">
                  <c:v>2.3090036436725301E-4</c:v>
                </c:pt>
                <c:pt idx="2200">
                  <c:v>2.3234160254643501E-4</c:v>
                </c:pt>
                <c:pt idx="2201">
                  <c:v>2.3378431333891808E-4</c:v>
                </c:pt>
                <c:pt idx="2202">
                  <c:v>2.3522845946253562E-4</c:v>
                </c:pt>
                <c:pt idx="2203">
                  <c:v>2.3667400359803008E-4</c:v>
                </c:pt>
                <c:pt idx="2204">
                  <c:v>2.3812090839001626E-4</c:v>
                </c:pt>
                <c:pt idx="2205">
                  <c:v>2.3956913644794758E-4</c:v>
                </c:pt>
                <c:pt idx="2206">
                  <c:v>2.4101865034708187E-4</c:v>
                </c:pt>
                <c:pt idx="2207">
                  <c:v>2.4246941262944847E-4</c:v>
                </c:pt>
                <c:pt idx="2208">
                  <c:v>2.4392138580481653E-4</c:v>
                </c:pt>
                <c:pt idx="2209">
                  <c:v>2.4537453235166337E-4</c:v>
                </c:pt>
                <c:pt idx="2210">
                  <c:v>2.4682881471814461E-4</c:v>
                </c:pt>
                <c:pt idx="2211">
                  <c:v>2.4828419532306413E-4</c:v>
                </c:pt>
                <c:pt idx="2212">
                  <c:v>2.497406365568453E-4</c:v>
                </c:pt>
                <c:pt idx="2213">
                  <c:v>2.5119810078250328E-4</c:v>
                </c:pt>
                <c:pt idx="2214">
                  <c:v>2.5265655033661707E-4</c:v>
                </c:pt>
                <c:pt idx="2215">
                  <c:v>2.5411594753030326E-4</c:v>
                </c:pt>
                <c:pt idx="2216">
                  <c:v>2.555762546501897E-4</c:v>
                </c:pt>
                <c:pt idx="2217">
                  <c:v>2.5703743395939001E-4</c:v>
                </c:pt>
                <c:pt idx="2218">
                  <c:v>2.5849944769847923E-4</c:v>
                </c:pt>
                <c:pt idx="2219">
                  <c:v>2.59962258086469E-4</c:v>
                </c:pt>
                <c:pt idx="2220">
                  <c:v>2.614258273217844E-4</c:v>
                </c:pt>
                <c:pt idx="2221">
                  <c:v>2.6289011758324024E-4</c:v>
                </c:pt>
                <c:pt idx="2222">
                  <c:v>2.6435509103101907E-4</c:v>
                </c:pt>
                <c:pt idx="2223">
                  <c:v>2.6582070980764848E-4</c:v>
                </c:pt>
                <c:pt idx="2224">
                  <c:v>2.6728693603897982E-4</c:v>
                </c:pt>
                <c:pt idx="2225">
                  <c:v>2.6875373183516668E-4</c:v>
                </c:pt>
                <c:pt idx="2226">
                  <c:v>2.7022105929164409E-4</c:v>
                </c:pt>
                <c:pt idx="2227">
                  <c:v>2.7168888049010803E-4</c:v>
                </c:pt>
                <c:pt idx="2228">
                  <c:v>2.7315715749949549E-4</c:v>
                </c:pt>
                <c:pt idx="2229">
                  <c:v>2.7462585237696412E-4</c:v>
                </c:pt>
                <c:pt idx="2230">
                  <c:v>2.7609492716887347E-4</c:v>
                </c:pt>
                <c:pt idx="2231">
                  <c:v>2.7756434391176544E-4</c:v>
                </c:pt>
                <c:pt idx="2232">
                  <c:v>2.7903406463334501E-4</c:v>
                </c:pt>
                <c:pt idx="2233">
                  <c:v>2.8050405135346233E-4</c:v>
                </c:pt>
                <c:pt idx="2234">
                  <c:v>2.8197426608509319E-4</c:v>
                </c:pt>
                <c:pt idx="2235">
                  <c:v>2.8344467083532142E-4</c:v>
                </c:pt>
                <c:pt idx="2236">
                  <c:v>2.8491522760632035E-4</c:v>
                </c:pt>
                <c:pt idx="2237">
                  <c:v>2.8638589839633492E-4</c:v>
                </c:pt>
                <c:pt idx="2238">
                  <c:v>2.8785664520066342E-4</c:v>
                </c:pt>
                <c:pt idx="2239">
                  <c:v>2.8932743001264E-4</c:v>
                </c:pt>
                <c:pt idx="2240">
                  <c:v>2.9079821482461658E-4</c:v>
                </c:pt>
                <c:pt idx="2241">
                  <c:v>2.9226896162894513E-4</c:v>
                </c:pt>
                <c:pt idx="2242">
                  <c:v>2.9373963241895965E-4</c:v>
                </c:pt>
                <c:pt idx="2243">
                  <c:v>2.9521018918995853E-4</c:v>
                </c:pt>
                <c:pt idx="2244">
                  <c:v>2.9668059394018681E-4</c:v>
                </c:pt>
                <c:pt idx="2245">
                  <c:v>2.9815080867181762E-4</c:v>
                </c:pt>
                <c:pt idx="2246">
                  <c:v>2.9962079539193483E-4</c:v>
                </c:pt>
                <c:pt idx="2247">
                  <c:v>3.0109051611351445E-4</c:v>
                </c:pt>
                <c:pt idx="2248">
                  <c:v>3.0255993285640642E-4</c:v>
                </c:pt>
                <c:pt idx="2249">
                  <c:v>3.0402900764831572E-4</c:v>
                </c:pt>
                <c:pt idx="2250">
                  <c:v>3.054977025257843E-4</c:v>
                </c:pt>
                <c:pt idx="2251">
                  <c:v>3.0696597953517153E-4</c:v>
                </c:pt>
                <c:pt idx="2252">
                  <c:v>3.0843380073363548E-4</c:v>
                </c:pt>
                <c:pt idx="2253">
                  <c:v>3.0990112819011283E-4</c:v>
                </c:pt>
                <c:pt idx="2254">
                  <c:v>3.1136792398629953E-4</c:v>
                </c:pt>
                <c:pt idx="2255">
                  <c:v>3.1283415021763088E-4</c:v>
                </c:pt>
                <c:pt idx="2256">
                  <c:v>3.1429976899426029E-4</c:v>
                </c:pt>
                <c:pt idx="2257">
                  <c:v>3.1576474244203895E-4</c:v>
                </c:pt>
                <c:pt idx="2258">
                  <c:v>3.1722903270349473E-4</c:v>
                </c:pt>
                <c:pt idx="2259">
                  <c:v>3.1869260193880992E-4</c:v>
                </c:pt>
                <c:pt idx="2260">
                  <c:v>3.2015541232679958E-4</c:v>
                </c:pt>
                <c:pt idx="2261">
                  <c:v>3.2161742606588863E-4</c:v>
                </c:pt>
                <c:pt idx="2262">
                  <c:v>3.230786053750889E-4</c:v>
                </c:pt>
                <c:pt idx="2263">
                  <c:v>3.2453891249497523E-4</c:v>
                </c:pt>
                <c:pt idx="2264">
                  <c:v>3.259983096886613E-4</c:v>
                </c:pt>
                <c:pt idx="2265">
                  <c:v>3.2745675924277499E-4</c:v>
                </c:pt>
                <c:pt idx="2266">
                  <c:v>3.2891422346843281E-4</c:v>
                </c:pt>
                <c:pt idx="2267">
                  <c:v>3.3037066470221387E-4</c:v>
                </c:pt>
                <c:pt idx="2268">
                  <c:v>3.3182604530713317E-4</c:v>
                </c:pt>
                <c:pt idx="2269">
                  <c:v>3.3328032767361419E-4</c:v>
                </c:pt>
                <c:pt idx="2270">
                  <c:v>3.3473347422046095E-4</c:v>
                </c:pt>
                <c:pt idx="2271">
                  <c:v>3.3618544739582885E-4</c:v>
                </c:pt>
                <c:pt idx="2272">
                  <c:v>3.3763620967819537E-4</c:v>
                </c:pt>
                <c:pt idx="2273">
                  <c:v>3.3908572357732938E-4</c:v>
                </c:pt>
                <c:pt idx="2274">
                  <c:v>3.4053395163526057E-4</c:v>
                </c:pt>
                <c:pt idx="2275">
                  <c:v>3.4198085642724659E-4</c:v>
                </c:pt>
                <c:pt idx="2276">
                  <c:v>3.4342640056274072E-4</c:v>
                </c:pt>
                <c:pt idx="2277">
                  <c:v>3.4487054668635813E-4</c:v>
                </c:pt>
                <c:pt idx="2278">
                  <c:v>3.4631325747884099E-4</c:v>
                </c:pt>
                <c:pt idx="2279">
                  <c:v>3.4775449565802285E-4</c:v>
                </c:pt>
                <c:pt idx="2280">
                  <c:v>3.4919422397979206E-4</c:v>
                </c:pt>
                <c:pt idx="2281">
                  <c:v>3.5063240523905463E-4</c:v>
                </c:pt>
                <c:pt idx="2282">
                  <c:v>3.5206900227069507E-4</c:v>
                </c:pt>
                <c:pt idx="2283">
                  <c:v>3.535039779505373E-4</c:v>
                </c:pt>
                <c:pt idx="2284">
                  <c:v>3.5493729519630376E-4</c:v>
                </c:pt>
                <c:pt idx="2285">
                  <c:v>3.5636891696857369E-4</c:v>
                </c:pt>
                <c:pt idx="2286">
                  <c:v>3.5779880627174028E-4</c:v>
                </c:pt>
                <c:pt idx="2287">
                  <c:v>3.5922692615496682E-4</c:v>
                </c:pt>
                <c:pt idx="2288">
                  <c:v>3.6065323971314149E-4</c:v>
                </c:pt>
                <c:pt idx="2289">
                  <c:v>3.6207771008783107E-4</c:v>
                </c:pt>
                <c:pt idx="2290">
                  <c:v>3.635003004682333E-4</c:v>
                </c:pt>
                <c:pt idx="2291">
                  <c:v>3.6492097409212838E-4</c:v>
                </c:pt>
                <c:pt idx="2292">
                  <c:v>3.6633969424682889E-4</c:v>
                </c:pt>
                <c:pt idx="2293">
                  <c:v>3.6775642427012842E-4</c:v>
                </c:pt>
                <c:pt idx="2294">
                  <c:v>3.6917112755124897E-4</c:v>
                </c:pt>
                <c:pt idx="2295">
                  <c:v>3.7058376753178711E-4</c:v>
                </c:pt>
                <c:pt idx="2296">
                  <c:v>3.7199430770665877E-4</c:v>
                </c:pt>
                <c:pt idx="2297">
                  <c:v>3.7340271162504242E-4</c:v>
                </c:pt>
                <c:pt idx="2298">
                  <c:v>3.7480894289132125E-4</c:v>
                </c:pt>
                <c:pt idx="2299">
                  <c:v>3.762129651660235E-4</c:v>
                </c:pt>
                <c:pt idx="2300">
                  <c:v>3.7761474216676155E-4</c:v>
                </c:pt>
                <c:pt idx="2301">
                  <c:v>3.7901423766916983E-4</c:v>
                </c:pt>
                <c:pt idx="2302">
                  <c:v>3.8041141550784031E-4</c:v>
                </c:pt>
                <c:pt idx="2303">
                  <c:v>3.8180623957725777E-4</c:v>
                </c:pt>
                <c:pt idx="2304">
                  <c:v>3.8319867383273235E-4</c:v>
                </c:pt>
                <c:pt idx="2305">
                  <c:v>3.8458868229133091E-4</c:v>
                </c:pt>
                <c:pt idx="2306">
                  <c:v>3.8597622903280775E-4</c:v>
                </c:pt>
                <c:pt idx="2307">
                  <c:v>3.873612782005317E-4</c:v>
                </c:pt>
                <c:pt idx="2308">
                  <c:v>3.8874379400241334E-4</c:v>
                </c:pt>
                <c:pt idx="2309">
                  <c:v>3.9012374071183017E-4</c:v>
                </c:pt>
                <c:pt idx="2310">
                  <c:v>3.9150108266854908E-4</c:v>
                </c:pt>
                <c:pt idx="2311">
                  <c:v>3.9287578427964865E-4</c:v>
                </c:pt>
                <c:pt idx="2312">
                  <c:v>3.9424781002043844E-4</c:v>
                </c:pt>
                <c:pt idx="2313">
                  <c:v>3.9561712443537722E-4</c:v>
                </c:pt>
                <c:pt idx="2314">
                  <c:v>3.9698369213898936E-4</c:v>
                </c:pt>
                <c:pt idx="2315">
                  <c:v>3.9834747781677845E-4</c:v>
                </c:pt>
                <c:pt idx="2316">
                  <c:v>3.9970844622614124E-4</c:v>
                </c:pt>
                <c:pt idx="2317">
                  <c:v>4.0106656219727701E-4</c:v>
                </c:pt>
                <c:pt idx="2318">
                  <c:v>4.0242179063409739E-4</c:v>
                </c:pt>
                <c:pt idx="2319">
                  <c:v>4.0377409651513288E-4</c:v>
                </c:pt>
                <c:pt idx="2320">
                  <c:v>4.0512344489443761E-4</c:v>
                </c:pt>
                <c:pt idx="2321">
                  <c:v>4.0646980090249327E-4</c:v>
                </c:pt>
                <c:pt idx="2322">
                  <c:v>4.078131297471092E-4</c:v>
                </c:pt>
                <c:pt idx="2323">
                  <c:v>4.0915339671432214E-4</c:v>
                </c:pt>
                <c:pt idx="2324">
                  <c:v>4.1049056716929293E-4</c:v>
                </c:pt>
                <c:pt idx="2325">
                  <c:v>4.1182460655720196E-4</c:v>
                </c:pt>
                <c:pt idx="2326">
                  <c:v>4.1315548040414161E-4</c:v>
                </c:pt>
                <c:pt idx="2327">
                  <c:v>4.1448315431800742E-4</c:v>
                </c:pt>
                <c:pt idx="2328">
                  <c:v>4.1580759398938678E-4</c:v>
                </c:pt>
                <c:pt idx="2329">
                  <c:v>4.1712876519244576E-4</c:v>
                </c:pt>
                <c:pt idx="2330">
                  <c:v>4.1844663378581305E-4</c:v>
                </c:pt>
                <c:pt idx="2331">
                  <c:v>4.1976116571346286E-4</c:v>
                </c:pt>
                <c:pt idx="2332">
                  <c:v>4.2107232700559424E-4</c:v>
                </c:pt>
                <c:pt idx="2333">
                  <c:v>4.2238008377950989E-4</c:v>
                </c:pt>
                <c:pt idx="2334">
                  <c:v>4.2368440224049083E-4</c:v>
                </c:pt>
                <c:pt idx="2335">
                  <c:v>4.2498524868266979E-4</c:v>
                </c:pt>
                <c:pt idx="2336">
                  <c:v>4.2628258948990361E-4</c:v>
                </c:pt>
                <c:pt idx="2337">
                  <c:v>4.2757639113663983E-4</c:v>
                </c:pt>
                <c:pt idx="2338">
                  <c:v>4.2886662018878425E-4</c:v>
                </c:pt>
                <c:pt idx="2339">
                  <c:v>4.3015324330456526E-4</c:v>
                </c:pt>
                <c:pt idx="2340">
                  <c:v>4.3143622723539429E-4</c:v>
                </c:pt>
                <c:pt idx="2341">
                  <c:v>4.3271553882672626E-4</c:v>
                </c:pt>
                <c:pt idx="2342">
                  <c:v>4.3399114501891528E-4</c:v>
                </c:pt>
                <c:pt idx="2343">
                  <c:v>4.3526301284806975E-4</c:v>
                </c:pt>
                <c:pt idx="2344">
                  <c:v>4.3653110944690378E-4</c:v>
                </c:pt>
                <c:pt idx="2345">
                  <c:v>4.3779540204558665E-4</c:v>
                </c:pt>
                <c:pt idx="2346">
                  <c:v>4.3905585797258956E-4</c:v>
                </c:pt>
                <c:pt idx="2347">
                  <c:v>4.4031244465553038E-4</c:v>
                </c:pt>
                <c:pt idx="2348">
                  <c:v>4.4156512962201439E-4</c:v>
                </c:pt>
                <c:pt idx="2349">
                  <c:v>4.4281388050047469E-4</c:v>
                </c:pt>
                <c:pt idx="2350">
                  <c:v>4.4405866502100755E-4</c:v>
                </c:pt>
                <c:pt idx="2351">
                  <c:v>4.452994510162072E-4</c:v>
                </c:pt>
                <c:pt idx="2352">
                  <c:v>4.4653620642199672E-4</c:v>
                </c:pt>
                <c:pt idx="2353">
                  <c:v>4.4776889927845636E-4</c:v>
                </c:pt>
                <c:pt idx="2354">
                  <c:v>4.4899749773065012E-4</c:v>
                </c:pt>
                <c:pt idx="2355">
                  <c:v>4.5022197002944837E-4</c:v>
                </c:pt>
                <c:pt idx="2356">
                  <c:v>4.5144228453234834E-4</c:v>
                </c:pt>
                <c:pt idx="2357">
                  <c:v>4.5265840970429224E-4</c:v>
                </c:pt>
                <c:pt idx="2358">
                  <c:v>4.5387031411848192E-4</c:v>
                </c:pt>
                <c:pt idx="2359">
                  <c:v>4.5507796645719072E-4</c:v>
                </c:pt>
                <c:pt idx="2360">
                  <c:v>4.5628133551257335E-4</c:v>
                </c:pt>
                <c:pt idx="2361">
                  <c:v>4.574803901874716E-4</c:v>
                </c:pt>
                <c:pt idx="2362">
                  <c:v>4.5867509949621874E-4</c:v>
                </c:pt>
                <c:pt idx="2363">
                  <c:v>4.5986543256544001E-4</c:v>
                </c:pt>
                <c:pt idx="2364">
                  <c:v>4.6105135863484993E-4</c:v>
                </c:pt>
                <c:pt idx="2365">
                  <c:v>4.622328470580477E-4</c:v>
                </c:pt>
                <c:pt idx="2366">
                  <c:v>4.6340986730330943E-4</c:v>
                </c:pt>
                <c:pt idx="2367">
                  <c:v>4.6458238895437614E-4</c:v>
                </c:pt>
                <c:pt idx="2368">
                  <c:v>4.6575038171124098E-4</c:v>
                </c:pt>
                <c:pt idx="2369">
                  <c:v>4.6691381539093116E-4</c:v>
                </c:pt>
                <c:pt idx="2370">
                  <c:v>4.6807265992828843E-4</c:v>
                </c:pt>
                <c:pt idx="2371">
                  <c:v>4.6922688537674658E-4</c:v>
                </c:pt>
                <c:pt idx="2372">
                  <c:v>4.703764619091039E-4</c:v>
                </c:pt>
                <c:pt idx="2373">
                  <c:v>4.7152135981829536E-4</c:v>
                </c:pt>
                <c:pt idx="2374">
                  <c:v>4.7266154951815963E-4</c:v>
                </c:pt>
                <c:pt idx="2375">
                  <c:v>4.7379700154420349E-4</c:v>
                </c:pt>
                <c:pt idx="2376">
                  <c:v>4.749276865543638E-4</c:v>
                </c:pt>
                <c:pt idx="2377">
                  <c:v>4.7605357532976521E-4</c:v>
                </c:pt>
                <c:pt idx="2378">
                  <c:v>4.7717463877547535E-4</c:v>
                </c:pt>
                <c:pt idx="2379">
                  <c:v>4.7829084792125733E-4</c:v>
                </c:pt>
                <c:pt idx="2380">
                  <c:v>4.7940217392231728E-4</c:v>
                </c:pt>
                <c:pt idx="2381">
                  <c:v>4.8050858806005046E-4</c:v>
                </c:pt>
                <c:pt idx="2382">
                  <c:v>4.8161006174278351E-4</c:v>
                </c:pt>
                <c:pt idx="2383">
                  <c:v>4.8270656650651272E-4</c:v>
                </c:pt>
                <c:pt idx="2384">
                  <c:v>4.8379807401564026E-4</c:v>
                </c:pt>
                <c:pt idx="2385">
                  <c:v>4.8488455606370554E-4</c:v>
                </c:pt>
                <c:pt idx="2386">
                  <c:v>4.8596598457411547E-4</c:v>
                </c:pt>
                <c:pt idx="2387">
                  <c:v>4.8704233160086838E-4</c:v>
                </c:pt>
                <c:pt idx="2388">
                  <c:v>4.881135693292776E-4</c:v>
                </c:pt>
                <c:pt idx="2389">
                  <c:v>4.891796700766893E-4</c:v>
                </c:pt>
                <c:pt idx="2390">
                  <c:v>4.9024060629319856E-4</c:v>
                </c:pt>
                <c:pt idx="2391">
                  <c:v>4.912963505623604E-4</c:v>
                </c:pt>
                <c:pt idx="2392">
                  <c:v>4.9234687560189942E-4</c:v>
                </c:pt>
                <c:pt idx="2393">
                  <c:v>4.933921542644139E-4</c:v>
                </c:pt>
                <c:pt idx="2394">
                  <c:v>4.9443215953807768E-4</c:v>
                </c:pt>
                <c:pt idx="2395">
                  <c:v>4.9546686454733841E-4</c:v>
                </c:pt>
                <c:pt idx="2396">
                  <c:v>4.9649624255361155E-4</c:v>
                </c:pt>
                <c:pt idx="2397">
                  <c:v>4.9752026695597164E-4</c:v>
                </c:pt>
                <c:pt idx="2398">
                  <c:v>4.9853891129183993E-4</c:v>
                </c:pt>
                <c:pt idx="2399">
                  <c:v>4.9955214923766769E-4</c:v>
                </c:pt>
                <c:pt idx="2400">
                  <c:v>5.0055995460961708E-4</c:v>
                </c:pt>
                <c:pt idx="2401">
                  <c:v>5.0156230136423705E-4</c:v>
                </c:pt>
                <c:pt idx="2402">
                  <c:v>5.0255916359913714E-4</c:v>
                </c:pt>
                <c:pt idx="2403">
                  <c:v>5.0355051555365626E-4</c:v>
                </c:pt>
                <c:pt idx="2404">
                  <c:v>5.0453633160952866E-4</c:v>
                </c:pt>
                <c:pt idx="2405">
                  <c:v>5.0551658629154571E-4</c:v>
                </c:pt>
                <c:pt idx="2406">
                  <c:v>5.0649125426821453E-4</c:v>
                </c:pt>
                <c:pt idx="2407">
                  <c:v>5.0746031035241255E-4</c:v>
                </c:pt>
                <c:pt idx="2408">
                  <c:v>5.0842372950203824E-4</c:v>
                </c:pt>
                <c:pt idx="2409">
                  <c:v>5.0938148682065816E-4</c:v>
                </c:pt>
                <c:pt idx="2410">
                  <c:v>5.1033355755815066E-4</c:v>
                </c:pt>
                <c:pt idx="2411">
                  <c:v>5.1127991711134521E-4</c:v>
                </c:pt>
                <c:pt idx="2412">
                  <c:v>5.122205410246581E-4</c:v>
                </c:pt>
                <c:pt idx="2413">
                  <c:v>5.1315540499072482E-4</c:v>
                </c:pt>
                <c:pt idx="2414">
                  <c:v>5.1408448485102808E-4</c:v>
                </c:pt>
                <c:pt idx="2415">
                  <c:v>5.1500775659652127E-4</c:v>
                </c:pt>
                <c:pt idx="2416">
                  <c:v>5.1592519636825041E-4</c:v>
                </c:pt>
                <c:pt idx="2417">
                  <c:v>5.1683678045796953E-4</c:v>
                </c:pt>
                <c:pt idx="2418">
                  <c:v>5.1774248530875376E-4</c:v>
                </c:pt>
                <c:pt idx="2419">
                  <c:v>5.1864228751560826E-4</c:v>
                </c:pt>
                <c:pt idx="2420">
                  <c:v>5.195361638260723E-4</c:v>
                </c:pt>
                <c:pt idx="2421">
                  <c:v>5.2042409114082114E-4</c:v>
                </c:pt>
                <c:pt idx="2422">
                  <c:v>5.2130604651426209E-4</c:v>
                </c:pt>
                <c:pt idx="2423">
                  <c:v>5.2218200715512832E-4</c:v>
                </c:pt>
                <c:pt idx="2424">
                  <c:v>5.2305195042706687E-4</c:v>
                </c:pt>
                <c:pt idx="2425">
                  <c:v>5.2391585384922463E-4</c:v>
                </c:pt>
                <c:pt idx="2426">
                  <c:v>5.2477369509682816E-4</c:v>
                </c:pt>
                <c:pt idx="2427">
                  <c:v>5.2562545200176181E-4</c:v>
                </c:pt>
                <c:pt idx="2428">
                  <c:v>5.2647110255313919E-4</c:v>
                </c:pt>
                <c:pt idx="2429">
                  <c:v>5.2731062489787381E-4</c:v>
                </c:pt>
                <c:pt idx="2430">
                  <c:v>5.2814399734124173E-4</c:v>
                </c:pt>
                <c:pt idx="2431">
                  <c:v>5.2897119834744365E-4</c:v>
                </c:pt>
                <c:pt idx="2432">
                  <c:v>5.2979220654016123E-4</c:v>
                </c:pt>
                <c:pt idx="2433">
                  <c:v>5.3060700070310879E-4</c:v>
                </c:pt>
                <c:pt idx="2434">
                  <c:v>5.3141555978058195E-4</c:v>
                </c:pt>
                <c:pt idx="2435">
                  <c:v>5.3221786287800264E-4</c:v>
                </c:pt>
                <c:pt idx="2436">
                  <c:v>5.3301388926245733E-4</c:v>
                </c:pt>
                <c:pt idx="2437">
                  <c:v>5.3380361836323411E-4</c:v>
                </c:pt>
                <c:pt idx="2438">
                  <c:v>5.3458702977235396E-4</c:v>
                </c:pt>
                <c:pt idx="2439">
                  <c:v>5.3536410324509778E-4</c:v>
                </c:pt>
                <c:pt idx="2440">
                  <c:v>5.3613481870053007E-4</c:v>
                </c:pt>
                <c:pt idx="2441">
                  <c:v>5.368991562220175E-4</c:v>
                </c:pt>
                <c:pt idx="2442">
                  <c:v>5.3765709605774355E-4</c:v>
                </c:pt>
                <c:pt idx="2443">
                  <c:v>5.3840861862121945E-4</c:v>
                </c:pt>
                <c:pt idx="2444">
                  <c:v>5.3915370449178946E-4</c:v>
                </c:pt>
                <c:pt idx="2445">
                  <c:v>5.3989233441513365E-4</c:v>
                </c:pt>
                <c:pt idx="2446">
                  <c:v>5.406244893037649E-4</c:v>
                </c:pt>
                <c:pt idx="2447">
                  <c:v>5.4135015023752198E-4</c:v>
                </c:pt>
                <c:pt idx="2448">
                  <c:v>5.4206929846405941E-4</c:v>
                </c:pt>
                <c:pt idx="2449">
                  <c:v>5.4278191539933087E-4</c:v>
                </c:pt>
                <c:pt idx="2450">
                  <c:v>5.4348798262807022E-4</c:v>
                </c:pt>
                <c:pt idx="2451">
                  <c:v>5.4418748190426748E-4</c:v>
                </c:pt>
                <c:pt idx="2452">
                  <c:v>5.4488039515163957E-4</c:v>
                </c:pt>
                <c:pt idx="2453">
                  <c:v>5.4556670446409799E-4</c:v>
                </c:pt>
                <c:pt idx="2454">
                  <c:v>5.4624639210621188E-4</c:v>
                </c:pt>
                <c:pt idx="2455">
                  <c:v>5.4691944051366514E-4</c:v>
                </c:pt>
                <c:pt idx="2456">
                  <c:v>5.4758583229371188E-4</c:v>
                </c:pt>
                <c:pt idx="2457">
                  <c:v>5.4824555022562466E-4</c:v>
                </c:pt>
                <c:pt idx="2458">
                  <c:v>5.4889857726113974E-4</c:v>
                </c:pt>
                <c:pt idx="2459">
                  <c:v>5.4954489652489827E-4</c:v>
                </c:pt>
                <c:pt idx="2460">
                  <c:v>5.5018449131488179E-4</c:v>
                </c:pt>
                <c:pt idx="2461">
                  <c:v>5.5081734510284387E-4</c:v>
                </c:pt>
                <c:pt idx="2462">
                  <c:v>5.5144344153473747E-4</c:v>
                </c:pt>
                <c:pt idx="2463">
                  <c:v>5.520627644311374E-4</c:v>
                </c:pt>
                <c:pt idx="2464">
                  <c:v>5.5267529778765822E-4</c:v>
                </c:pt>
                <c:pt idx="2465">
                  <c:v>5.5328102577536858E-4</c:v>
                </c:pt>
                <c:pt idx="2466">
                  <c:v>5.5387993274119934E-4</c:v>
                </c:pt>
                <c:pt idx="2467">
                  <c:v>5.544720032083486E-4</c:v>
                </c:pt>
                <c:pt idx="2468">
                  <c:v>5.5505722187668138E-4</c:v>
                </c:pt>
                <c:pt idx="2469">
                  <c:v>5.5563557362312531E-4</c:v>
                </c:pt>
                <c:pt idx="2470">
                  <c:v>5.5620704350206141E-4</c:v>
                </c:pt>
                <c:pt idx="2471">
                  <c:v>5.567716167457098E-4</c:v>
                </c:pt>
                <c:pt idx="2472">
                  <c:v>5.5732927876451209E-4</c:v>
                </c:pt>
                <c:pt idx="2473">
                  <c:v>5.5788001514750756E-4</c:v>
                </c:pt>
                <c:pt idx="2474">
                  <c:v>5.584238116627065E-4</c:v>
                </c:pt>
                <c:pt idx="2475">
                  <c:v>5.5896065425745719E-4</c:v>
                </c:pt>
                <c:pt idx="2476">
                  <c:v>5.594905290588094E-4</c:v>
                </c:pt>
                <c:pt idx="2477">
                  <c:v>5.6001342237387301E-4</c:v>
                </c:pt>
                <c:pt idx="2478">
                  <c:v>5.605293206901714E-4</c:v>
                </c:pt>
                <c:pt idx="2479">
                  <c:v>5.6103821067599133E-4</c:v>
                </c:pt>
                <c:pt idx="2480">
                  <c:v>5.6154007918072667E-4</c:v>
                </c:pt>
                <c:pt idx="2481">
                  <c:v>5.620349132352191E-4</c:v>
                </c:pt>
                <c:pt idx="2482">
                  <c:v>5.6252270005209223E-4</c:v>
                </c:pt>
                <c:pt idx="2483">
                  <c:v>5.6300342702608275E-4</c:v>
                </c:pt>
                <c:pt idx="2484">
                  <c:v>5.6347708173436629E-4</c:v>
                </c:pt>
                <c:pt idx="2485">
                  <c:v>5.6394365193687809E-4</c:v>
                </c:pt>
                <c:pt idx="2486">
                  <c:v>5.6440312557662906E-4</c:v>
                </c:pt>
                <c:pt idx="2487">
                  <c:v>5.6485549078001804E-4</c:v>
                </c:pt>
                <c:pt idx="2488">
                  <c:v>5.6530073585713827E-4</c:v>
                </c:pt>
                <c:pt idx="2489">
                  <c:v>5.6573884930207928E-4</c:v>
                </c:pt>
                <c:pt idx="2490">
                  <c:v>5.6616981979322456E-4</c:v>
                </c:pt>
                <c:pt idx="2491">
                  <c:v>5.6659363619354392E-4</c:v>
                </c:pt>
                <c:pt idx="2492">
                  <c:v>5.6701028755088161E-4</c:v>
                </c:pt>
                <c:pt idx="2493">
                  <c:v>5.6741976309823867E-4</c:v>
                </c:pt>
                <c:pt idx="2494">
                  <c:v>5.6782205225405194E-4</c:v>
                </c:pt>
                <c:pt idx="2495">
                  <c:v>5.6821714462246741E-4</c:v>
                </c:pt>
                <c:pt idx="2496">
                  <c:v>5.6860502999360766E-4</c:v>
                </c:pt>
                <c:pt idx="2497">
                  <c:v>5.6898569834383788E-4</c:v>
                </c:pt>
                <c:pt idx="2498">
                  <c:v>5.6935913983602272E-4</c:v>
                </c:pt>
                <c:pt idx="2499">
                  <c:v>5.6972534481978209E-4</c:v>
                </c:pt>
                <c:pt idx="2500">
                  <c:v>5.7008430383173961E-4</c:v>
                </c:pt>
                <c:pt idx="2501">
                  <c:v>5.7043600759576756E-4</c:v>
                </c:pt>
                <c:pt idx="2502">
                  <c:v>5.7078044702322628E-4</c:v>
                </c:pt>
                <c:pt idx="2503">
                  <c:v>5.7111761321319962E-4</c:v>
                </c:pt>
                <c:pt idx="2504">
                  <c:v>5.714474974527244E-4</c:v>
                </c:pt>
                <c:pt idx="2505">
                  <c:v>5.717700912170158E-4</c:v>
                </c:pt>
                <c:pt idx="2506">
                  <c:v>5.7208538616968722E-4</c:v>
                </c:pt>
                <c:pt idx="2507">
                  <c:v>5.7239337416296703E-4</c:v>
                </c:pt>
                <c:pt idx="2508">
                  <c:v>5.7269404723790716E-4</c:v>
                </c:pt>
                <c:pt idx="2509">
                  <c:v>5.7298739762459054E-4</c:v>
                </c:pt>
                <c:pt idx="2510">
                  <c:v>5.7327341774233065E-4</c:v>
                </c:pt>
                <c:pt idx="2511">
                  <c:v>5.7355210019986844E-4</c:v>
                </c:pt>
                <c:pt idx="2512">
                  <c:v>5.7382343779556217E-4</c:v>
                </c:pt>
                <c:pt idx="2513">
                  <c:v>5.7408742351757478E-4</c:v>
                </c:pt>
                <c:pt idx="2514">
                  <c:v>5.7434405054405404E-4</c:v>
                </c:pt>
                <c:pt idx="2515">
                  <c:v>5.7459331224330942E-4</c:v>
                </c:pt>
                <c:pt idx="2516">
                  <c:v>5.7483520217398339E-4</c:v>
                </c:pt>
                <c:pt idx="2517">
                  <c:v>5.7506971408521771E-4</c:v>
                </c:pt>
                <c:pt idx="2518">
                  <c:v>5.7529684191681501E-4</c:v>
                </c:pt>
                <c:pt idx="2519">
                  <c:v>5.7551657979939533E-4</c:v>
                </c:pt>
                <c:pt idx="2520">
                  <c:v>5.7572892205454834E-4</c:v>
                </c:pt>
                <c:pt idx="2521">
                  <c:v>5.7593386319497908E-4</c:v>
                </c:pt>
                <c:pt idx="2522">
                  <c:v>5.7613139792465071E-4</c:v>
                </c:pt>
                <c:pt idx="2523">
                  <c:v>5.7632152113892073E-4</c:v>
                </c:pt>
                <c:pt idx="2524">
                  <c:v>5.7650422792467331E-4</c:v>
                </c:pt>
                <c:pt idx="2525">
                  <c:v>5.7667951356044609E-4</c:v>
                </c:pt>
                <c:pt idx="2526">
                  <c:v>5.7684737351655201E-4</c:v>
                </c:pt>
                <c:pt idx="2527">
                  <c:v>5.7700780345519673E-4</c:v>
                </c:pt>
                <c:pt idx="2528">
                  <c:v>5.7716079923059041E-4</c:v>
                </c:pt>
                <c:pt idx="2529">
                  <c:v>5.7730635688905518E-4</c:v>
                </c:pt>
                <c:pt idx="2530">
                  <c:v>5.7744447266912669E-4</c:v>
                </c:pt>
                <c:pt idx="2531">
                  <c:v>5.7757514300165228E-4</c:v>
                </c:pt>
                <c:pt idx="2532">
                  <c:v>5.776983645098821E-4</c:v>
                </c:pt>
                <c:pt idx="2533">
                  <c:v>5.7781413400955731E-4</c:v>
                </c:pt>
                <c:pt idx="2534">
                  <c:v>5.779224485089918E-4</c:v>
                </c:pt>
                <c:pt idx="2535">
                  <c:v>5.7802330520914972E-4</c:v>
                </c:pt>
                <c:pt idx="2536">
                  <c:v>5.7811670150371801E-4</c:v>
                </c:pt>
                <c:pt idx="2537">
                  <c:v>5.7820263497917297E-4</c:v>
                </c:pt>
                <c:pt idx="2538">
                  <c:v>5.782811034148439E-4</c:v>
                </c:pt>
                <c:pt idx="2539">
                  <c:v>5.7835210478296894E-4</c:v>
                </c:pt>
                <c:pt idx="2540">
                  <c:v>5.784156372487492E-4</c:v>
                </c:pt>
                <c:pt idx="2541">
                  <c:v>5.7847169917039454E-4</c:v>
                </c:pt>
                <c:pt idx="2542">
                  <c:v>5.7852028909916714E-4</c:v>
                </c:pt>
                <c:pt idx="2543">
                  <c:v>5.7856140577941832E-4</c:v>
                </c:pt>
                <c:pt idx="2544">
                  <c:v>5.7859504814862116E-4</c:v>
                </c:pt>
                <c:pt idx="2545">
                  <c:v>5.7862121533739828E-4</c:v>
                </c:pt>
                <c:pt idx="2546">
                  <c:v>5.7863990666954352E-4</c:v>
                </c:pt>
                <c:pt idx="2547">
                  <c:v>5.7865112166204059E-4</c:v>
                </c:pt>
                <c:pt idx="2548">
                  <c:v>5.7865486002507433E-4</c:v>
                </c:pt>
                <c:pt idx="2549">
                  <c:v>5.7865112166203886E-4</c:v>
                </c:pt>
                <c:pt idx="2550">
                  <c:v>5.7863990666954005E-4</c:v>
                </c:pt>
                <c:pt idx="2551">
                  <c:v>5.7862121533739297E-4</c:v>
                </c:pt>
                <c:pt idx="2552">
                  <c:v>5.7859504814861411E-4</c:v>
                </c:pt>
                <c:pt idx="2553">
                  <c:v>5.7856140577940943E-4</c:v>
                </c:pt>
                <c:pt idx="2554">
                  <c:v>5.7852028909915652E-4</c:v>
                </c:pt>
                <c:pt idx="2555">
                  <c:v>5.7847169917038218E-4</c:v>
                </c:pt>
                <c:pt idx="2556">
                  <c:v>5.784156372487351E-4</c:v>
                </c:pt>
                <c:pt idx="2557">
                  <c:v>5.7835210478295312E-4</c:v>
                </c:pt>
                <c:pt idx="2558">
                  <c:v>5.7828110341482612E-4</c:v>
                </c:pt>
                <c:pt idx="2559">
                  <c:v>5.7820263497915356E-4</c:v>
                </c:pt>
                <c:pt idx="2560">
                  <c:v>5.7811670150369676E-4</c:v>
                </c:pt>
                <c:pt idx="2561">
                  <c:v>5.7802330520912674E-4</c:v>
                </c:pt>
                <c:pt idx="2562">
                  <c:v>5.7792244850896708E-4</c:v>
                </c:pt>
                <c:pt idx="2563">
                  <c:v>5.7781413400953075E-4</c:v>
                </c:pt>
                <c:pt idx="2564">
                  <c:v>5.776983645098538E-4</c:v>
                </c:pt>
                <c:pt idx="2565">
                  <c:v>5.7757514300162225E-4</c:v>
                </c:pt>
                <c:pt idx="2566">
                  <c:v>5.7744447266909504E-4</c:v>
                </c:pt>
                <c:pt idx="2567">
                  <c:v>5.7730635688902168E-4</c:v>
                </c:pt>
                <c:pt idx="2568">
                  <c:v>5.7716079923055517E-4</c:v>
                </c:pt>
                <c:pt idx="2569">
                  <c:v>5.7700780345515976E-4</c:v>
                </c:pt>
                <c:pt idx="2570">
                  <c:v>5.768473735165132E-4</c:v>
                </c:pt>
                <c:pt idx="2571">
                  <c:v>5.7667951356040555E-4</c:v>
                </c:pt>
                <c:pt idx="2572">
                  <c:v>5.7650422792463103E-4</c:v>
                </c:pt>
                <c:pt idx="2573">
                  <c:v>5.7632152113887671E-4</c:v>
                </c:pt>
                <c:pt idx="2574">
                  <c:v>5.7613139792460485E-4</c:v>
                </c:pt>
                <c:pt idx="2575">
                  <c:v>5.7593386319493148E-4</c:v>
                </c:pt>
                <c:pt idx="2576">
                  <c:v>5.7572892205449901E-4</c:v>
                </c:pt>
                <c:pt idx="2577">
                  <c:v>5.7551657979934437E-4</c:v>
                </c:pt>
                <c:pt idx="2578">
                  <c:v>5.7529684191676221E-4</c:v>
                </c:pt>
                <c:pt idx="2579">
                  <c:v>5.7506971408516317E-4</c:v>
                </c:pt>
                <c:pt idx="2580">
                  <c:v>5.7483520217392712E-4</c:v>
                </c:pt>
                <c:pt idx="2581">
                  <c:v>5.7459331224325131E-4</c:v>
                </c:pt>
                <c:pt idx="2582">
                  <c:v>5.7434405054399419E-4</c:v>
                </c:pt>
                <c:pt idx="2583">
                  <c:v>5.7408742351751319E-4</c:v>
                </c:pt>
                <c:pt idx="2584">
                  <c:v>5.7382343779549896E-4</c:v>
                </c:pt>
                <c:pt idx="2585">
                  <c:v>5.7355210019980338E-4</c:v>
                </c:pt>
                <c:pt idx="2586">
                  <c:v>5.7327341774226397E-4</c:v>
                </c:pt>
                <c:pt idx="2587">
                  <c:v>5.7298739762452202E-4</c:v>
                </c:pt>
                <c:pt idx="2588">
                  <c:v>5.7269404723783702E-4</c:v>
                </c:pt>
                <c:pt idx="2589">
                  <c:v>5.7239337416289504E-4</c:v>
                </c:pt>
                <c:pt idx="2590">
                  <c:v>5.720853861696136E-4</c:v>
                </c:pt>
                <c:pt idx="2591">
                  <c:v>5.7177009121694034E-4</c:v>
                </c:pt>
                <c:pt idx="2592">
                  <c:v>5.7144749745264721E-4</c:v>
                </c:pt>
                <c:pt idx="2593">
                  <c:v>5.711176132131208E-4</c:v>
                </c:pt>
                <c:pt idx="2594">
                  <c:v>5.7078044702314572E-4</c:v>
                </c:pt>
                <c:pt idx="2595">
                  <c:v>5.7043600759568516E-4</c:v>
                </c:pt>
                <c:pt idx="2596">
                  <c:v>5.7008430383165569E-4</c:v>
                </c:pt>
                <c:pt idx="2597">
                  <c:v>5.6972534481969643E-4</c:v>
                </c:pt>
                <c:pt idx="2598">
                  <c:v>5.6935913983593544E-4</c:v>
                </c:pt>
                <c:pt idx="2599">
                  <c:v>5.6898569834374876E-4</c:v>
                </c:pt>
                <c:pt idx="2600">
                  <c:v>5.6860502999351692E-4</c:v>
                </c:pt>
                <c:pt idx="2601">
                  <c:v>5.6821714462237482E-4</c:v>
                </c:pt>
                <c:pt idx="2602">
                  <c:v>5.6782205225395783E-4</c:v>
                </c:pt>
                <c:pt idx="2603">
                  <c:v>5.6741976309814272E-4</c:v>
                </c:pt>
                <c:pt idx="2604">
                  <c:v>5.6701028755078392E-4</c:v>
                </c:pt>
                <c:pt idx="2605">
                  <c:v>5.6659363619344461E-4</c:v>
                </c:pt>
                <c:pt idx="2606">
                  <c:v>5.6616981979312352E-4</c:v>
                </c:pt>
                <c:pt idx="2607">
                  <c:v>5.657388493019766E-4</c:v>
                </c:pt>
                <c:pt idx="2608">
                  <c:v>5.6530073585703386E-4</c:v>
                </c:pt>
                <c:pt idx="2609">
                  <c:v>5.6485549077991189E-4</c:v>
                </c:pt>
                <c:pt idx="2610">
                  <c:v>5.6440312557652129E-4</c:v>
                </c:pt>
                <c:pt idx="2611">
                  <c:v>5.6394365193676859E-4</c:v>
                </c:pt>
                <c:pt idx="2612">
                  <c:v>5.6347708173425527E-4</c:v>
                </c:pt>
                <c:pt idx="2613">
                  <c:v>5.6300342702596999E-4</c:v>
                </c:pt>
                <c:pt idx="2614">
                  <c:v>5.6252270005197774E-4</c:v>
                </c:pt>
                <c:pt idx="2615">
                  <c:v>5.6203491323510298E-4</c:v>
                </c:pt>
                <c:pt idx="2616">
                  <c:v>5.6154007918060903E-4</c:v>
                </c:pt>
                <c:pt idx="2617">
                  <c:v>5.6103821067587185E-4</c:v>
                </c:pt>
                <c:pt idx="2618">
                  <c:v>5.6052932069005029E-4</c:v>
                </c:pt>
                <c:pt idx="2619">
                  <c:v>5.6001342237375017E-4</c:v>
                </c:pt>
                <c:pt idx="2620">
                  <c:v>5.5949052905868483E-4</c:v>
                </c:pt>
                <c:pt idx="2621">
                  <c:v>5.5896065425733099E-4</c:v>
                </c:pt>
                <c:pt idx="2622">
                  <c:v>5.5842381166257868E-4</c:v>
                </c:pt>
                <c:pt idx="2623">
                  <c:v>5.5788001514737822E-4</c:v>
                </c:pt>
                <c:pt idx="2624">
                  <c:v>5.5732927876438101E-4</c:v>
                </c:pt>
                <c:pt idx="2625">
                  <c:v>5.5677161674557709E-4</c:v>
                </c:pt>
                <c:pt idx="2626">
                  <c:v>5.5620704350192707E-4</c:v>
                </c:pt>
                <c:pt idx="2627">
                  <c:v>5.5563557362298956E-4</c:v>
                </c:pt>
                <c:pt idx="2628">
                  <c:v>5.5505722187654391E-4</c:v>
                </c:pt>
                <c:pt idx="2629">
                  <c:v>5.5447200320820939E-4</c:v>
                </c:pt>
                <c:pt idx="2630">
                  <c:v>5.5387993274105861E-4</c:v>
                </c:pt>
                <c:pt idx="2631">
                  <c:v>5.5328102577522622E-4</c:v>
                </c:pt>
                <c:pt idx="2632">
                  <c:v>5.5267529778751424E-4</c:v>
                </c:pt>
                <c:pt idx="2633">
                  <c:v>5.5206276443099168E-4</c:v>
                </c:pt>
                <c:pt idx="2634">
                  <c:v>5.5144344153459023E-4</c:v>
                </c:pt>
                <c:pt idx="2635">
                  <c:v>5.5081734510269501E-4</c:v>
                </c:pt>
                <c:pt idx="2636">
                  <c:v>5.5018449131473131E-4</c:v>
                </c:pt>
                <c:pt idx="2637">
                  <c:v>5.4954489652474627E-4</c:v>
                </c:pt>
                <c:pt idx="2638">
                  <c:v>5.4889857726098611E-4</c:v>
                </c:pt>
                <c:pt idx="2639">
                  <c:v>5.482455502254694E-4</c:v>
                </c:pt>
                <c:pt idx="2640">
                  <c:v>5.475858322935551E-4</c:v>
                </c:pt>
                <c:pt idx="2641">
                  <c:v>5.4691944051350684E-4</c:v>
                </c:pt>
                <c:pt idx="2642">
                  <c:v>5.4624639210605196E-4</c:v>
                </c:pt>
                <c:pt idx="2643">
                  <c:v>5.4556670446393666E-4</c:v>
                </c:pt>
                <c:pt idx="2644">
                  <c:v>5.4488039515147651E-4</c:v>
                </c:pt>
                <c:pt idx="2645">
                  <c:v>5.441874819041029E-4</c:v>
                </c:pt>
                <c:pt idx="2646">
                  <c:v>5.4348798262790412E-4</c:v>
                </c:pt>
                <c:pt idx="2647">
                  <c:v>5.4278191539916304E-4</c:v>
                </c:pt>
                <c:pt idx="2648">
                  <c:v>5.4206929846389005E-4</c:v>
                </c:pt>
                <c:pt idx="2649">
                  <c:v>5.4135015023735122E-4</c:v>
                </c:pt>
                <c:pt idx="2650">
                  <c:v>5.4062448930359251E-4</c:v>
                </c:pt>
                <c:pt idx="2651">
                  <c:v>5.3989233441495985E-4</c:v>
                </c:pt>
                <c:pt idx="2652">
                  <c:v>5.3915370449161414E-4</c:v>
                </c:pt>
                <c:pt idx="2653">
                  <c:v>5.3840861862104251E-4</c:v>
                </c:pt>
                <c:pt idx="2654">
                  <c:v>5.3765709605756509E-4</c:v>
                </c:pt>
                <c:pt idx="2655">
                  <c:v>5.3689915622183752E-4</c:v>
                </c:pt>
                <c:pt idx="2656">
                  <c:v>5.3613481870034858E-4</c:v>
                </c:pt>
                <c:pt idx="2657">
                  <c:v>5.3536410324491487E-4</c:v>
                </c:pt>
                <c:pt idx="2658">
                  <c:v>5.3458702977216943E-4</c:v>
                </c:pt>
                <c:pt idx="2659">
                  <c:v>5.3380361836304817E-4</c:v>
                </c:pt>
                <c:pt idx="2660">
                  <c:v>5.3301388926226987E-4</c:v>
                </c:pt>
                <c:pt idx="2661">
                  <c:v>5.3221786287781377E-4</c:v>
                </c:pt>
                <c:pt idx="2662">
                  <c:v>5.3141555978039167E-4</c:v>
                </c:pt>
                <c:pt idx="2663">
                  <c:v>5.3060700070291678E-4</c:v>
                </c:pt>
                <c:pt idx="2664">
                  <c:v>5.2979220653996781E-4</c:v>
                </c:pt>
                <c:pt idx="2665">
                  <c:v>5.2897119834724893E-4</c:v>
                </c:pt>
                <c:pt idx="2666">
                  <c:v>5.2814399734104538E-4</c:v>
                </c:pt>
                <c:pt idx="2667">
                  <c:v>5.2731062489767605E-4</c:v>
                </c:pt>
                <c:pt idx="2668">
                  <c:v>5.2647110255294013E-4</c:v>
                </c:pt>
                <c:pt idx="2669">
                  <c:v>5.2562545200156112E-4</c:v>
                </c:pt>
                <c:pt idx="2670">
                  <c:v>5.2477369509662606E-4</c:v>
                </c:pt>
                <c:pt idx="2671">
                  <c:v>5.2391585384902112E-4</c:v>
                </c:pt>
                <c:pt idx="2672">
                  <c:v>5.2305195042686207E-4</c:v>
                </c:pt>
                <c:pt idx="2673">
                  <c:v>5.22182007154922E-4</c:v>
                </c:pt>
                <c:pt idx="2674">
                  <c:v>5.2130604651405435E-4</c:v>
                </c:pt>
                <c:pt idx="2675">
                  <c:v>5.2042409114061189E-4</c:v>
                </c:pt>
                <c:pt idx="2676">
                  <c:v>5.1953616382586175E-4</c:v>
                </c:pt>
                <c:pt idx="2677">
                  <c:v>5.186422875153963E-4</c:v>
                </c:pt>
                <c:pt idx="2678">
                  <c:v>5.177424853085405E-4</c:v>
                </c:pt>
                <c:pt idx="2679">
                  <c:v>5.1683678045775475E-4</c:v>
                </c:pt>
                <c:pt idx="2680">
                  <c:v>5.1592519636803422E-4</c:v>
                </c:pt>
                <c:pt idx="2681">
                  <c:v>5.1500775659630367E-4</c:v>
                </c:pt>
                <c:pt idx="2682">
                  <c:v>5.1408448485080907E-4</c:v>
                </c:pt>
                <c:pt idx="2683">
                  <c:v>5.1315540499050451E-4</c:v>
                </c:pt>
                <c:pt idx="2684">
                  <c:v>5.1222054102443649E-4</c:v>
                </c:pt>
                <c:pt idx="2685">
                  <c:v>5.1127991711112208E-4</c:v>
                </c:pt>
                <c:pt idx="2686">
                  <c:v>5.1033355755792644E-4</c:v>
                </c:pt>
                <c:pt idx="2687">
                  <c:v>5.0938148682043254E-4</c:v>
                </c:pt>
                <c:pt idx="2688">
                  <c:v>5.0842372950181121E-4</c:v>
                </c:pt>
                <c:pt idx="2689">
                  <c:v>5.0746031035218422E-4</c:v>
                </c:pt>
                <c:pt idx="2690">
                  <c:v>5.0649125426798479E-4</c:v>
                </c:pt>
                <c:pt idx="2691">
                  <c:v>5.0551658629131467E-4</c:v>
                </c:pt>
                <c:pt idx="2692">
                  <c:v>5.0453633160929621E-4</c:v>
                </c:pt>
                <c:pt idx="2693">
                  <c:v>5.0355051555342261E-4</c:v>
                </c:pt>
                <c:pt idx="2694">
                  <c:v>5.0255916359890219E-4</c:v>
                </c:pt>
                <c:pt idx="2695">
                  <c:v>5.015623013640007E-4</c:v>
                </c:pt>
                <c:pt idx="2696">
                  <c:v>5.0055995460937953E-4</c:v>
                </c:pt>
                <c:pt idx="2697">
                  <c:v>4.9955214923742884E-4</c:v>
                </c:pt>
                <c:pt idx="2698">
                  <c:v>4.9853891129159977E-4</c:v>
                </c:pt>
                <c:pt idx="2699">
                  <c:v>4.9752026695573019E-4</c:v>
                </c:pt>
                <c:pt idx="2700">
                  <c:v>4.964962425533688E-4</c:v>
                </c:pt>
                <c:pt idx="2701">
                  <c:v>4.9546686454709447E-4</c:v>
                </c:pt>
                <c:pt idx="2702">
                  <c:v>4.9443215953783254E-4</c:v>
                </c:pt>
                <c:pt idx="2703">
                  <c:v>4.9339215426416746E-4</c:v>
                </c:pt>
                <c:pt idx="2704">
                  <c:v>4.9234687560165179E-4</c:v>
                </c:pt>
                <c:pt idx="2705">
                  <c:v>4.9129635056211146E-4</c:v>
                </c:pt>
                <c:pt idx="2706">
                  <c:v>4.9024060629294832E-4</c:v>
                </c:pt>
                <c:pt idx="2707">
                  <c:v>4.8917967007643798E-4</c:v>
                </c:pt>
                <c:pt idx="2708">
                  <c:v>4.8811356932902493E-4</c:v>
                </c:pt>
                <c:pt idx="2709">
                  <c:v>4.8704233160061456E-4</c:v>
                </c:pt>
                <c:pt idx="2710">
                  <c:v>4.8596598457386036E-4</c:v>
                </c:pt>
                <c:pt idx="2711">
                  <c:v>4.848845560634494E-4</c:v>
                </c:pt>
                <c:pt idx="2712">
                  <c:v>4.8379807401538276E-4</c:v>
                </c:pt>
                <c:pt idx="2713">
                  <c:v>4.8270656650625403E-4</c:v>
                </c:pt>
                <c:pt idx="2714">
                  <c:v>4.8161006174252374E-4</c:v>
                </c:pt>
                <c:pt idx="2715">
                  <c:v>4.8050858805978954E-4</c:v>
                </c:pt>
                <c:pt idx="2716">
                  <c:v>4.7940217392205523E-4</c:v>
                </c:pt>
                <c:pt idx="2717">
                  <c:v>4.7829084792099419E-4</c:v>
                </c:pt>
                <c:pt idx="2718">
                  <c:v>4.7717463877521108E-4</c:v>
                </c:pt>
                <c:pt idx="2719">
                  <c:v>4.7605357532949958E-4</c:v>
                </c:pt>
                <c:pt idx="2720">
                  <c:v>4.7492768655409704E-4</c:v>
                </c:pt>
                <c:pt idx="2721">
                  <c:v>4.7379700154393575E-4</c:v>
                </c:pt>
                <c:pt idx="2722">
                  <c:v>4.726615495178907E-4</c:v>
                </c:pt>
                <c:pt idx="2723">
                  <c:v>4.7152135981802534E-4</c:v>
                </c:pt>
                <c:pt idx="2724">
                  <c:v>4.7037646190883269E-4</c:v>
                </c:pt>
                <c:pt idx="2725">
                  <c:v>4.6922688537647417E-4</c:v>
                </c:pt>
                <c:pt idx="2726">
                  <c:v>4.6807265992801516E-4</c:v>
                </c:pt>
                <c:pt idx="2727">
                  <c:v>4.6691381539065659E-4</c:v>
                </c:pt>
                <c:pt idx="2728">
                  <c:v>4.6575038171096537E-4</c:v>
                </c:pt>
                <c:pt idx="2729">
                  <c:v>4.6458238895409946E-4</c:v>
                </c:pt>
                <c:pt idx="2730">
                  <c:v>4.6340986730303177E-4</c:v>
                </c:pt>
                <c:pt idx="2731">
                  <c:v>4.6223284705776901E-4</c:v>
                </c:pt>
                <c:pt idx="2732">
                  <c:v>4.6105135863457004E-4</c:v>
                </c:pt>
                <c:pt idx="2733">
                  <c:v>4.5986543256515926E-4</c:v>
                </c:pt>
                <c:pt idx="2734">
                  <c:v>4.5867509949593696E-4</c:v>
                </c:pt>
                <c:pt idx="2735">
                  <c:v>4.5748039018718862E-4</c:v>
                </c:pt>
                <c:pt idx="2736">
                  <c:v>4.5628133551228923E-4</c:v>
                </c:pt>
                <c:pt idx="2737">
                  <c:v>4.550779664569059E-4</c:v>
                </c:pt>
                <c:pt idx="2738">
                  <c:v>4.5387031411819607E-4</c:v>
                </c:pt>
                <c:pt idx="2739">
                  <c:v>4.5265840970400536E-4</c:v>
                </c:pt>
                <c:pt idx="2740">
                  <c:v>4.5144228453206027E-4</c:v>
                </c:pt>
                <c:pt idx="2741">
                  <c:v>4.5022197002915926E-4</c:v>
                </c:pt>
                <c:pt idx="2742">
                  <c:v>4.4899749773036026E-4</c:v>
                </c:pt>
                <c:pt idx="2743">
                  <c:v>4.4776889927816547E-4</c:v>
                </c:pt>
                <c:pt idx="2744">
                  <c:v>4.465362064217048E-4</c:v>
                </c:pt>
                <c:pt idx="2745">
                  <c:v>4.4529945101591452E-4</c:v>
                </c:pt>
                <c:pt idx="2746">
                  <c:v>4.4405866502071384E-4</c:v>
                </c:pt>
                <c:pt idx="2747">
                  <c:v>4.4281388050017995E-4</c:v>
                </c:pt>
                <c:pt idx="2748">
                  <c:v>4.4156512962171895E-4</c:v>
                </c:pt>
                <c:pt idx="2749">
                  <c:v>4.403124446552338E-4</c:v>
                </c:pt>
                <c:pt idx="2750">
                  <c:v>4.3905585797229211E-4</c:v>
                </c:pt>
                <c:pt idx="2751">
                  <c:v>4.3779540204528817E-4</c:v>
                </c:pt>
                <c:pt idx="2752">
                  <c:v>4.3653110944660438E-4</c:v>
                </c:pt>
                <c:pt idx="2753">
                  <c:v>4.3526301284776969E-4</c:v>
                </c:pt>
                <c:pt idx="2754">
                  <c:v>4.3399114501861425E-4</c:v>
                </c:pt>
                <c:pt idx="2755">
                  <c:v>4.3271553882642425E-4</c:v>
                </c:pt>
                <c:pt idx="2756">
                  <c:v>4.3143622723509136E-4</c:v>
                </c:pt>
                <c:pt idx="2757">
                  <c:v>4.3015324330426135E-4</c:v>
                </c:pt>
                <c:pt idx="2758">
                  <c:v>4.2886662018847975E-4</c:v>
                </c:pt>
                <c:pt idx="2759">
                  <c:v>4.2757639113633435E-4</c:v>
                </c:pt>
                <c:pt idx="2760">
                  <c:v>4.2628258948959754E-4</c:v>
                </c:pt>
                <c:pt idx="2761">
                  <c:v>4.2498524868236291E-4</c:v>
                </c:pt>
                <c:pt idx="2762">
                  <c:v>4.236844022401828E-4</c:v>
                </c:pt>
                <c:pt idx="2763">
                  <c:v>4.2238008377920116E-4</c:v>
                </c:pt>
                <c:pt idx="2764">
                  <c:v>4.2107232700528487E-4</c:v>
                </c:pt>
                <c:pt idx="2765">
                  <c:v>4.1976116571315256E-4</c:v>
                </c:pt>
                <c:pt idx="2766">
                  <c:v>4.1844663378550194E-4</c:v>
                </c:pt>
                <c:pt idx="2767">
                  <c:v>4.1712876519213379E-4</c:v>
                </c:pt>
                <c:pt idx="2768">
                  <c:v>4.1580759398907399E-4</c:v>
                </c:pt>
                <c:pt idx="2769">
                  <c:v>4.1448315431769404E-4</c:v>
                </c:pt>
                <c:pt idx="2770">
                  <c:v>4.1315548040382735E-4</c:v>
                </c:pt>
                <c:pt idx="2771">
                  <c:v>4.1182460655688694E-4</c:v>
                </c:pt>
                <c:pt idx="2772">
                  <c:v>4.104905671689771E-4</c:v>
                </c:pt>
                <c:pt idx="2773">
                  <c:v>4.091533967140055E-4</c:v>
                </c:pt>
                <c:pt idx="2774">
                  <c:v>4.0781312974679207E-4</c:v>
                </c:pt>
                <c:pt idx="2775">
                  <c:v>4.0646980090217532E-4</c:v>
                </c:pt>
                <c:pt idx="2776">
                  <c:v>4.0512344489411918E-4</c:v>
                </c:pt>
                <c:pt idx="2777">
                  <c:v>4.0377409651481358E-4</c:v>
                </c:pt>
                <c:pt idx="2778">
                  <c:v>4.0242179063377744E-4</c:v>
                </c:pt>
                <c:pt idx="2779">
                  <c:v>4.0106656219695625E-4</c:v>
                </c:pt>
                <c:pt idx="2780">
                  <c:v>3.9970844622582E-4</c:v>
                </c:pt>
                <c:pt idx="2781">
                  <c:v>3.983474778164565E-4</c:v>
                </c:pt>
                <c:pt idx="2782">
                  <c:v>3.9698369213866659E-4</c:v>
                </c:pt>
                <c:pt idx="2783">
                  <c:v>3.9561712443505391E-4</c:v>
                </c:pt>
                <c:pt idx="2784">
                  <c:v>3.9424781002011432E-4</c:v>
                </c:pt>
                <c:pt idx="2785">
                  <c:v>3.928757842793241E-4</c:v>
                </c:pt>
                <c:pt idx="2786">
                  <c:v>3.9150108266822382E-4</c:v>
                </c:pt>
                <c:pt idx="2787">
                  <c:v>3.9012374071150415E-4</c:v>
                </c:pt>
                <c:pt idx="2788">
                  <c:v>3.8874379400208672E-4</c:v>
                </c:pt>
                <c:pt idx="2789">
                  <c:v>3.8736127820020465E-4</c:v>
                </c:pt>
                <c:pt idx="2790">
                  <c:v>3.8597622903248011E-4</c:v>
                </c:pt>
                <c:pt idx="2791">
                  <c:v>3.8458868229100283E-4</c:v>
                </c:pt>
                <c:pt idx="2792">
                  <c:v>3.8319867383240357E-4</c:v>
                </c:pt>
                <c:pt idx="2793">
                  <c:v>3.8180623957692839E-4</c:v>
                </c:pt>
                <c:pt idx="2794">
                  <c:v>3.8041141550751033E-4</c:v>
                </c:pt>
                <c:pt idx="2795">
                  <c:v>3.7901423766883925E-4</c:v>
                </c:pt>
                <c:pt idx="2796">
                  <c:v>3.7761474216643065E-4</c:v>
                </c:pt>
                <c:pt idx="2797">
                  <c:v>3.762129651656919E-4</c:v>
                </c:pt>
                <c:pt idx="2798">
                  <c:v>3.748089428909891E-4</c:v>
                </c:pt>
                <c:pt idx="2799">
                  <c:v>3.7340271162470968E-4</c:v>
                </c:pt>
                <c:pt idx="2800">
                  <c:v>3.7199430770632548E-4</c:v>
                </c:pt>
                <c:pt idx="2801">
                  <c:v>3.705837675314535E-4</c:v>
                </c:pt>
                <c:pt idx="2802">
                  <c:v>3.6917112755091477E-4</c:v>
                </c:pt>
                <c:pt idx="2803">
                  <c:v>3.6775642426979373E-4</c:v>
                </c:pt>
                <c:pt idx="2804">
                  <c:v>3.6633969424649387E-4</c:v>
                </c:pt>
                <c:pt idx="2805">
                  <c:v>3.6492097409179276E-4</c:v>
                </c:pt>
                <c:pt idx="2806">
                  <c:v>3.635003004678972E-4</c:v>
                </c:pt>
                <c:pt idx="2807">
                  <c:v>3.620777100874947E-4</c:v>
                </c:pt>
                <c:pt idx="2808">
                  <c:v>3.6065323971280462E-4</c:v>
                </c:pt>
                <c:pt idx="2809">
                  <c:v>3.5922692615462948E-4</c:v>
                </c:pt>
                <c:pt idx="2810">
                  <c:v>3.5779880627140244E-4</c:v>
                </c:pt>
                <c:pt idx="2811">
                  <c:v>3.5636891696823542E-4</c:v>
                </c:pt>
                <c:pt idx="2812">
                  <c:v>3.5493729519596527E-4</c:v>
                </c:pt>
                <c:pt idx="2813">
                  <c:v>3.5350397795019838E-4</c:v>
                </c:pt>
                <c:pt idx="2814">
                  <c:v>3.5206900227035561E-4</c:v>
                </c:pt>
                <c:pt idx="2815">
                  <c:v>3.5063240523871468E-4</c:v>
                </c:pt>
                <c:pt idx="2816">
                  <c:v>3.4919422397945178E-4</c:v>
                </c:pt>
                <c:pt idx="2817">
                  <c:v>3.477544956576823E-4</c:v>
                </c:pt>
                <c:pt idx="2818">
                  <c:v>3.4631325747850011E-4</c:v>
                </c:pt>
                <c:pt idx="2819">
                  <c:v>3.4487054668601714E-4</c:v>
                </c:pt>
                <c:pt idx="2820">
                  <c:v>3.4342640056239925E-4</c:v>
                </c:pt>
                <c:pt idx="2821">
                  <c:v>3.4198085642690474E-4</c:v>
                </c:pt>
                <c:pt idx="2822">
                  <c:v>3.4053395163491829E-4</c:v>
                </c:pt>
                <c:pt idx="2823">
                  <c:v>3.3908572357698705E-4</c:v>
                </c:pt>
                <c:pt idx="2824">
                  <c:v>3.376362096778526E-4</c:v>
                </c:pt>
                <c:pt idx="2825">
                  <c:v>3.3618544739548575E-4</c:v>
                </c:pt>
                <c:pt idx="2826">
                  <c:v>3.3473347422011753E-4</c:v>
                </c:pt>
                <c:pt idx="2827">
                  <c:v>3.3328032767327044E-4</c:v>
                </c:pt>
                <c:pt idx="2828">
                  <c:v>3.3182604530678937E-4</c:v>
                </c:pt>
                <c:pt idx="2829">
                  <c:v>3.3037066470186974E-4</c:v>
                </c:pt>
                <c:pt idx="2830">
                  <c:v>3.289142234680883E-4</c:v>
                </c:pt>
                <c:pt idx="2831">
                  <c:v>3.2745675924243021E-4</c:v>
                </c:pt>
                <c:pt idx="2832">
                  <c:v>3.2599830968831626E-4</c:v>
                </c:pt>
                <c:pt idx="2833">
                  <c:v>3.2453891249463018E-4</c:v>
                </c:pt>
                <c:pt idx="2834">
                  <c:v>3.2307860537474385E-4</c:v>
                </c:pt>
                <c:pt idx="2835">
                  <c:v>3.2161742606554337E-4</c:v>
                </c:pt>
                <c:pt idx="2836">
                  <c:v>3.2015541232645399E-4</c:v>
                </c:pt>
                <c:pt idx="2837">
                  <c:v>3.1869260193846406E-4</c:v>
                </c:pt>
                <c:pt idx="2838">
                  <c:v>3.1722903270314855E-4</c:v>
                </c:pt>
                <c:pt idx="2839">
                  <c:v>3.1576474244169288E-4</c:v>
                </c:pt>
                <c:pt idx="2840">
                  <c:v>3.1429976899391394E-4</c:v>
                </c:pt>
                <c:pt idx="2841">
                  <c:v>3.1283415021728437E-4</c:v>
                </c:pt>
                <c:pt idx="2842">
                  <c:v>3.1136792398595286E-4</c:v>
                </c:pt>
                <c:pt idx="2843">
                  <c:v>3.0990112818976589E-4</c:v>
                </c:pt>
                <c:pt idx="2844">
                  <c:v>3.0843380073328864E-4</c:v>
                </c:pt>
                <c:pt idx="2845">
                  <c:v>3.0696597953482454E-4</c:v>
                </c:pt>
                <c:pt idx="2846">
                  <c:v>3.0549770252543708E-4</c:v>
                </c:pt>
                <c:pt idx="2847">
                  <c:v>3.0402900764796834E-4</c:v>
                </c:pt>
                <c:pt idx="2848">
                  <c:v>3.025599328560591E-4</c:v>
                </c:pt>
                <c:pt idx="2849">
                  <c:v>3.0109051611316707E-4</c:v>
                </c:pt>
                <c:pt idx="2850">
                  <c:v>2.9962079539158756E-4</c:v>
                </c:pt>
                <c:pt idx="2851">
                  <c:v>2.9815080867147018E-4</c:v>
                </c:pt>
                <c:pt idx="2852">
                  <c:v>2.9668059393983922E-4</c:v>
                </c:pt>
                <c:pt idx="2853">
                  <c:v>2.9521018918961099E-4</c:v>
                </c:pt>
                <c:pt idx="2854">
                  <c:v>2.9373963241861195E-4</c:v>
                </c:pt>
                <c:pt idx="2855">
                  <c:v>2.9226896162859765E-4</c:v>
                </c:pt>
                <c:pt idx="2856">
                  <c:v>2.9079821482426904E-4</c:v>
                </c:pt>
                <c:pt idx="2857">
                  <c:v>2.8932743001229235E-4</c:v>
                </c:pt>
                <c:pt idx="2858">
                  <c:v>2.8785664520031561E-4</c:v>
                </c:pt>
                <c:pt idx="2859">
                  <c:v>2.8638589839598706E-4</c:v>
                </c:pt>
                <c:pt idx="2860">
                  <c:v>2.8491522760597276E-4</c:v>
                </c:pt>
                <c:pt idx="2861">
                  <c:v>2.8344467083497377E-4</c:v>
                </c:pt>
                <c:pt idx="2862">
                  <c:v>2.8197426608474554E-4</c:v>
                </c:pt>
                <c:pt idx="2863">
                  <c:v>2.805040513531149E-4</c:v>
                </c:pt>
                <c:pt idx="2864">
                  <c:v>2.7903406463299763E-4</c:v>
                </c:pt>
                <c:pt idx="2865">
                  <c:v>2.7756434391141795E-4</c:v>
                </c:pt>
                <c:pt idx="2866">
                  <c:v>2.7609492716852631E-4</c:v>
                </c:pt>
                <c:pt idx="2867">
                  <c:v>2.7462585237661696E-4</c:v>
                </c:pt>
                <c:pt idx="2868">
                  <c:v>2.7315715749914833E-4</c:v>
                </c:pt>
                <c:pt idx="2869">
                  <c:v>2.7168888048976104E-4</c:v>
                </c:pt>
                <c:pt idx="2870">
                  <c:v>2.7022105929129709E-4</c:v>
                </c:pt>
                <c:pt idx="2871">
                  <c:v>2.6875373183482001E-4</c:v>
                </c:pt>
                <c:pt idx="2872">
                  <c:v>2.672869360386332E-4</c:v>
                </c:pt>
                <c:pt idx="2873">
                  <c:v>2.6582070980730191E-4</c:v>
                </c:pt>
                <c:pt idx="2874">
                  <c:v>2.6435509103067256E-4</c:v>
                </c:pt>
                <c:pt idx="2875">
                  <c:v>2.6289011758289383E-4</c:v>
                </c:pt>
                <c:pt idx="2876">
                  <c:v>2.6142582732143832E-4</c:v>
                </c:pt>
                <c:pt idx="2877">
                  <c:v>2.5996225808612314E-4</c:v>
                </c:pt>
                <c:pt idx="2878">
                  <c:v>2.584994476981337E-4</c:v>
                </c:pt>
                <c:pt idx="2879">
                  <c:v>2.5703743395904464E-4</c:v>
                </c:pt>
                <c:pt idx="2880">
                  <c:v>2.5557625464984438E-4</c:v>
                </c:pt>
                <c:pt idx="2881">
                  <c:v>2.541159475299581E-4</c:v>
                </c:pt>
                <c:pt idx="2882">
                  <c:v>2.5265655033627235E-4</c:v>
                </c:pt>
                <c:pt idx="2883">
                  <c:v>2.5119810078215872E-4</c:v>
                </c:pt>
                <c:pt idx="2884">
                  <c:v>2.497406365565009E-4</c:v>
                </c:pt>
                <c:pt idx="2885">
                  <c:v>2.482841953227199E-4</c:v>
                </c:pt>
                <c:pt idx="2886">
                  <c:v>2.4682881471780064E-4</c:v>
                </c:pt>
                <c:pt idx="2887">
                  <c:v>2.4537453235131984E-4</c:v>
                </c:pt>
                <c:pt idx="2888">
                  <c:v>2.4392138580447316E-4</c:v>
                </c:pt>
                <c:pt idx="2889">
                  <c:v>2.4246941262910532E-4</c:v>
                </c:pt>
                <c:pt idx="2890">
                  <c:v>2.4101865034673893E-4</c:v>
                </c:pt>
                <c:pt idx="2891">
                  <c:v>2.3956913644760489E-4</c:v>
                </c:pt>
                <c:pt idx="2892">
                  <c:v>2.3812090838967406E-4</c:v>
                </c:pt>
                <c:pt idx="2893">
                  <c:v>2.3667400359768837E-4</c:v>
                </c:pt>
                <c:pt idx="2894">
                  <c:v>2.3522845946219426E-4</c:v>
                </c:pt>
                <c:pt idx="2895">
                  <c:v>2.3378431333857688E-4</c:v>
                </c:pt>
                <c:pt idx="2896">
                  <c:v>2.3234160254609413E-4</c:v>
                </c:pt>
                <c:pt idx="2897">
                  <c:v>2.3090036436691243E-4</c:v>
                </c:pt>
                <c:pt idx="2898">
                  <c:v>2.2946063604514352E-4</c:v>
                </c:pt>
                <c:pt idx="2899">
                  <c:v>2.2802245478588108E-4</c:v>
                </c:pt>
                <c:pt idx="2900">
                  <c:v>2.2658585775424067E-4</c:v>
                </c:pt>
                <c:pt idx="2901">
                  <c:v>2.2515088207439849E-4</c:v>
                </c:pt>
                <c:pt idx="2902">
                  <c:v>2.2371756482863212E-4</c:v>
                </c:pt>
                <c:pt idx="2903">
                  <c:v>2.2228594305636254E-4</c:v>
                </c:pt>
                <c:pt idx="2904">
                  <c:v>2.2085605375319608E-4</c:v>
                </c:pt>
                <c:pt idx="2905">
                  <c:v>2.1942793386996965E-4</c:v>
                </c:pt>
                <c:pt idx="2906">
                  <c:v>2.1800162031179512E-4</c:v>
                </c:pt>
                <c:pt idx="2907">
                  <c:v>2.1657714993710597E-4</c:v>
                </c:pt>
                <c:pt idx="2908">
                  <c:v>2.1515455955670385E-4</c:v>
                </c:pt>
                <c:pt idx="2909">
                  <c:v>2.137338859328091E-4</c:v>
                </c:pt>
                <c:pt idx="2910">
                  <c:v>2.1231516577810864E-4</c:v>
                </c:pt>
                <c:pt idx="2911">
                  <c:v>2.1089843575480927E-4</c:v>
                </c:pt>
                <c:pt idx="2912">
                  <c:v>2.0948373247368885E-4</c:v>
                </c:pt>
                <c:pt idx="2913">
                  <c:v>2.0807109249315088E-4</c:v>
                </c:pt>
                <c:pt idx="2914">
                  <c:v>2.0666055231827963E-4</c:v>
                </c:pt>
                <c:pt idx="2915">
                  <c:v>2.0525214839989611E-4</c:v>
                </c:pt>
                <c:pt idx="2916">
                  <c:v>2.0384591713361745E-4</c:v>
                </c:pt>
                <c:pt idx="2917">
                  <c:v>2.0244189485891536E-4</c:v>
                </c:pt>
                <c:pt idx="2918">
                  <c:v>2.0104011785817741E-4</c:v>
                </c:pt>
                <c:pt idx="2919">
                  <c:v>1.9964062235576957E-4</c:v>
                </c:pt>
                <c:pt idx="2920">
                  <c:v>1.9824344451709923E-4</c:v>
                </c:pt>
                <c:pt idx="2921">
                  <c:v>1.9684862044768193E-4</c:v>
                </c:pt>
                <c:pt idx="2922">
                  <c:v>1.9545618619220783E-4</c:v>
                </c:pt>
                <c:pt idx="2923">
                  <c:v>1.9406617773360933E-4</c:v>
                </c:pt>
                <c:pt idx="2924">
                  <c:v>1.9267863099213273E-4</c:v>
                </c:pt>
                <c:pt idx="2925">
                  <c:v>1.9129358182440919E-4</c:v>
                </c:pt>
                <c:pt idx="2926">
                  <c:v>1.8991106602252771E-4</c:v>
                </c:pt>
                <c:pt idx="2927">
                  <c:v>1.8853111931311112E-4</c:v>
                </c:pt>
                <c:pt idx="2928">
                  <c:v>1.8715377735639238E-4</c:v>
                </c:pt>
                <c:pt idx="2929">
                  <c:v>1.8577907574529302E-4</c:v>
                </c:pt>
                <c:pt idx="2930">
                  <c:v>1.8440705000450361E-4</c:v>
                </c:pt>
                <c:pt idx="2931">
                  <c:v>1.83037735589565E-4</c:v>
                </c:pt>
                <c:pt idx="2932">
                  <c:v>1.8167116788595322E-4</c:v>
                </c:pt>
                <c:pt idx="2933">
                  <c:v>1.8030738220816423E-4</c:v>
                </c:pt>
                <c:pt idx="2934">
                  <c:v>1.7894641379880195E-4</c:v>
                </c:pt>
                <c:pt idx="2935">
                  <c:v>1.775882978276664E-4</c:v>
                </c:pt>
                <c:pt idx="2936">
                  <c:v>1.7623306939084621E-4</c:v>
                </c:pt>
                <c:pt idx="2937">
                  <c:v>1.7488076350981123E-4</c:v>
                </c:pt>
                <c:pt idx="2938">
                  <c:v>1.7353141513050665E-4</c:v>
                </c:pt>
                <c:pt idx="2939">
                  <c:v>1.7218505912245123E-4</c:v>
                </c:pt>
                <c:pt idx="2940">
                  <c:v>1.7084173027783552E-4</c:v>
                </c:pt>
                <c:pt idx="2941">
                  <c:v>1.6950146331062312E-4</c:v>
                </c:pt>
                <c:pt idx="2942">
                  <c:v>1.6816429285565249E-4</c:v>
                </c:pt>
                <c:pt idx="2943">
                  <c:v>1.6683025346774376E-4</c:v>
                </c:pt>
                <c:pt idx="2944">
                  <c:v>1.6549937962080441E-4</c:v>
                </c:pt>
                <c:pt idx="2945">
                  <c:v>1.6417170570693883E-4</c:v>
                </c:pt>
                <c:pt idx="2946">
                  <c:v>1.6284726603555988E-4</c:v>
                </c:pt>
                <c:pt idx="2947">
                  <c:v>1.615260948325012E-4</c:v>
                </c:pt>
                <c:pt idx="2948">
                  <c:v>1.6020822623913412E-4</c:v>
                </c:pt>
                <c:pt idx="2949">
                  <c:v>1.5889369431148465E-4</c:v>
                </c:pt>
                <c:pt idx="2950">
                  <c:v>1.5758253301935369E-4</c:v>
                </c:pt>
                <c:pt idx="2951">
                  <c:v>1.562747762454384E-4</c:v>
                </c:pt>
                <c:pt idx="2952">
                  <c:v>1.5497045778445806E-4</c:v>
                </c:pt>
                <c:pt idx="2953">
                  <c:v>1.5366961134227891E-4</c:v>
                </c:pt>
                <c:pt idx="2954">
                  <c:v>1.5237227053504568E-4</c:v>
                </c:pt>
                <c:pt idx="2955">
                  <c:v>1.5107846888830984E-4</c:v>
                </c:pt>
                <c:pt idx="2956">
                  <c:v>1.4978823983616561E-4</c:v>
                </c:pt>
                <c:pt idx="2957">
                  <c:v>1.4850161672038496E-4</c:v>
                </c:pt>
                <c:pt idx="2958">
                  <c:v>1.4721863278955636E-4</c:v>
                </c:pt>
                <c:pt idx="2959">
                  <c:v>1.4593932119822496E-4</c:v>
                </c:pt>
                <c:pt idx="2960">
                  <c:v>0</c:v>
                </c:pt>
              </c:numCache>
            </c:numRef>
          </c:xVal>
          <c:yVal>
            <c:numRef>
              <c:f>Plotting!$B$17:$B$2977</c:f>
              <c:numCache>
                <c:formatCode>0.00</c:formatCode>
                <c:ptCount val="296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3D-646E-49C4-AD2E-168DF3797BDE}"/>
            </c:ext>
          </c:extLst>
        </c:ser>
        <c:ser>
          <c:idx val="5"/>
          <c:order val="5"/>
          <c:tx>
            <c:v>Prop Depths</c:v>
          </c:tx>
          <c:spPr>
            <a:ln w="19050" cap="rnd">
              <a:solidFill>
                <a:srgbClr val="0070C0"/>
              </a:solidFill>
              <a:round/>
              <a:headEnd type="triangle"/>
              <a:tailEnd type="none"/>
            </a:ln>
            <a:effectLst/>
          </c:spPr>
          <c:marker>
            <c:symbol val="none"/>
          </c:marker>
          <c:xVal>
            <c:numLit>
              <c:formatCode>General</c:formatCode>
              <c:ptCount val="2"/>
              <c:pt idx="0">
                <c:v>0</c:v>
              </c:pt>
              <c:pt idx="1">
                <c:v>5.0000000000000001E-3</c:v>
              </c:pt>
            </c:numLit>
          </c:xVal>
          <c:yVal>
            <c:numRef>
              <c:f>(Plotting!$F$5,Plotting!$F$5)</c:f>
              <c:numCache>
                <c:formatCode>0.0</c:formatCode>
                <c:ptCount val="2"/>
                <c:pt idx="0">
                  <c:v>4.5999999999999996</c:v>
                </c:pt>
                <c:pt idx="1">
                  <c:v>4.5999999999999996</c:v>
                </c:pt>
              </c:numCache>
            </c:numRef>
          </c:yVal>
          <c:smooth val="0"/>
          <c:extLst>
            <c:ext xmlns:c16="http://schemas.microsoft.com/office/drawing/2014/chart" uri="{C3380CC4-5D6E-409C-BE32-E72D297353CC}">
              <c16:uniqueId val="{00000001-646E-49C4-AD2E-168DF3797BDE}"/>
            </c:ext>
          </c:extLst>
        </c:ser>
        <c:ser>
          <c:idx val="6"/>
          <c:order val="6"/>
          <c:spPr>
            <a:ln w="19050" cap="rnd">
              <a:solidFill>
                <a:srgbClr val="00B050"/>
              </a:solidFill>
              <a:round/>
              <a:headEnd type="triangle"/>
            </a:ln>
            <a:effectLst/>
          </c:spPr>
          <c:marker>
            <c:symbol val="none"/>
          </c:marker>
          <c:xVal>
            <c:numLit>
              <c:formatCode>General</c:formatCode>
              <c:ptCount val="2"/>
              <c:pt idx="0">
                <c:v>0</c:v>
              </c:pt>
              <c:pt idx="1">
                <c:v>5.0000000000000001E-3</c:v>
              </c:pt>
            </c:numLit>
          </c:xVal>
          <c:yVal>
            <c:numRef>
              <c:f>(Plotting!$G$5,Plotting!$G$5)</c:f>
              <c:numCache>
                <c:formatCode>0.0</c:formatCode>
                <c:ptCount val="2"/>
                <c:pt idx="0">
                  <c:v>9.6999999999999993</c:v>
                </c:pt>
                <c:pt idx="1">
                  <c:v>9.6999999999999993</c:v>
                </c:pt>
              </c:numCache>
            </c:numRef>
          </c:yVal>
          <c:smooth val="0"/>
          <c:extLst>
            <c:ext xmlns:c16="http://schemas.microsoft.com/office/drawing/2014/chart" uri="{C3380CC4-5D6E-409C-BE32-E72D297353CC}">
              <c16:uniqueId val="{00000002-646E-49C4-AD2E-168DF3797BDE}"/>
            </c:ext>
          </c:extLst>
        </c:ser>
        <c:ser>
          <c:idx val="7"/>
          <c:order val="7"/>
          <c:spPr>
            <a:ln w="19050" cap="rnd">
              <a:solidFill>
                <a:srgbClr val="C00000"/>
              </a:solidFill>
              <a:round/>
              <a:headEnd type="triangle"/>
            </a:ln>
            <a:effectLst/>
          </c:spPr>
          <c:marker>
            <c:symbol val="none"/>
          </c:marker>
          <c:xVal>
            <c:numLit>
              <c:formatCode>General</c:formatCode>
              <c:ptCount val="2"/>
              <c:pt idx="0">
                <c:v>0</c:v>
              </c:pt>
              <c:pt idx="1">
                <c:v>5.0000000000000001E-3</c:v>
              </c:pt>
            </c:numLit>
          </c:xVal>
          <c:yVal>
            <c:numRef>
              <c:f>(Plotting!$H$5,Plotting!$H$5)</c:f>
              <c:numCache>
                <c:formatCode>0.0</c:formatCode>
                <c:ptCount val="2"/>
                <c:pt idx="0">
                  <c:v>14.5</c:v>
                </c:pt>
                <c:pt idx="1">
                  <c:v>14.5</c:v>
                </c:pt>
              </c:numCache>
            </c:numRef>
          </c:yVal>
          <c:smooth val="0"/>
          <c:extLst>
            <c:ext xmlns:c16="http://schemas.microsoft.com/office/drawing/2014/chart" uri="{C3380CC4-5D6E-409C-BE32-E72D297353CC}">
              <c16:uniqueId val="{00000003-646E-49C4-AD2E-168DF3797BDE}"/>
            </c:ext>
          </c:extLst>
        </c:ser>
        <c:ser>
          <c:idx val="8"/>
          <c:order val="8"/>
          <c:spPr>
            <a:ln w="19050" cap="rnd">
              <a:solidFill>
                <a:srgbClr val="FFC000"/>
              </a:solidFill>
              <a:round/>
              <a:headEnd type="triangle"/>
            </a:ln>
            <a:effectLst/>
          </c:spPr>
          <c:marker>
            <c:symbol val="none"/>
          </c:marker>
          <c:xVal>
            <c:numLit>
              <c:formatCode>General</c:formatCode>
              <c:ptCount val="2"/>
              <c:pt idx="0">
                <c:v>0</c:v>
              </c:pt>
              <c:pt idx="1">
                <c:v>5.0000000000000001E-3</c:v>
              </c:pt>
            </c:numLit>
          </c:xVal>
          <c:yVal>
            <c:numRef>
              <c:f>(Plotting!$I$5,Plotting!$I$5)</c:f>
              <c:numCache>
                <c:formatCode>0.0</c:formatCode>
                <c:ptCount val="2"/>
                <c:pt idx="0">
                  <c:v>19.3</c:v>
                </c:pt>
                <c:pt idx="1">
                  <c:v>19.3</c:v>
                </c:pt>
              </c:numCache>
            </c:numRef>
          </c:yVal>
          <c:smooth val="0"/>
          <c:extLst>
            <c:ext xmlns:c16="http://schemas.microsoft.com/office/drawing/2014/chart" uri="{C3380CC4-5D6E-409C-BE32-E72D297353CC}">
              <c16:uniqueId val="{00000004-646E-49C4-AD2E-168DF3797BDE}"/>
            </c:ext>
          </c:extLst>
        </c:ser>
        <c:ser>
          <c:idx val="9"/>
          <c:order val="9"/>
          <c:tx>
            <c:v>Excavation Depths</c:v>
          </c:tx>
          <c:spPr>
            <a:ln w="19050" cap="rnd">
              <a:solidFill>
                <a:schemeClr val="bg2">
                  <a:lumMod val="10000"/>
                </a:schemeClr>
              </a:solidFill>
              <a:prstDash val="dash"/>
              <a:round/>
            </a:ln>
            <a:effectLst/>
          </c:spPr>
          <c:marker>
            <c:symbol val="none"/>
          </c:marker>
          <c:xVal>
            <c:numLit>
              <c:formatCode>General</c:formatCode>
              <c:ptCount val="2"/>
              <c:pt idx="0">
                <c:v>0</c:v>
              </c:pt>
              <c:pt idx="1">
                <c:v>0.05</c:v>
              </c:pt>
            </c:numLit>
          </c:xVal>
          <c:yVal>
            <c:numRef>
              <c:f>(Plotting!$E$4,Plotting!$E$4)</c:f>
              <c:numCache>
                <c:formatCode>0.0</c:formatCode>
                <c:ptCount val="2"/>
                <c:pt idx="0">
                  <c:v>5.2</c:v>
                </c:pt>
                <c:pt idx="1">
                  <c:v>5.2</c:v>
                </c:pt>
              </c:numCache>
            </c:numRef>
          </c:yVal>
          <c:smooth val="0"/>
          <c:extLst>
            <c:ext xmlns:c16="http://schemas.microsoft.com/office/drawing/2014/chart" uri="{C3380CC4-5D6E-409C-BE32-E72D297353CC}">
              <c16:uniqueId val="{00000005-646E-49C4-AD2E-168DF3797BDE}"/>
            </c:ext>
          </c:extLst>
        </c:ser>
        <c:ser>
          <c:idx val="10"/>
          <c:order val="10"/>
          <c:spPr>
            <a:ln w="19050" cap="rnd">
              <a:solidFill>
                <a:srgbClr val="0070C0"/>
              </a:solidFill>
              <a:prstDash val="dash"/>
              <a:round/>
            </a:ln>
            <a:effectLst/>
          </c:spPr>
          <c:marker>
            <c:symbol val="none"/>
          </c:marker>
          <c:xVal>
            <c:numLit>
              <c:formatCode>General</c:formatCode>
              <c:ptCount val="2"/>
              <c:pt idx="0">
                <c:v>0</c:v>
              </c:pt>
              <c:pt idx="1">
                <c:v>0.05</c:v>
              </c:pt>
            </c:numLit>
          </c:xVal>
          <c:yVal>
            <c:numRef>
              <c:f>(Plotting!$F$4,Plotting!$F$4)</c:f>
              <c:numCache>
                <c:formatCode>0.0</c:formatCode>
                <c:ptCount val="2"/>
                <c:pt idx="0">
                  <c:v>10.3</c:v>
                </c:pt>
                <c:pt idx="1">
                  <c:v>10.3</c:v>
                </c:pt>
              </c:numCache>
            </c:numRef>
          </c:yVal>
          <c:smooth val="0"/>
          <c:extLst>
            <c:ext xmlns:c16="http://schemas.microsoft.com/office/drawing/2014/chart" uri="{C3380CC4-5D6E-409C-BE32-E72D297353CC}">
              <c16:uniqueId val="{00000006-646E-49C4-AD2E-168DF3797BDE}"/>
            </c:ext>
          </c:extLst>
        </c:ser>
        <c:ser>
          <c:idx val="11"/>
          <c:order val="11"/>
          <c:spPr>
            <a:ln w="19050" cap="rnd">
              <a:solidFill>
                <a:srgbClr val="00B050"/>
              </a:solidFill>
              <a:prstDash val="dash"/>
              <a:round/>
            </a:ln>
            <a:effectLst/>
          </c:spPr>
          <c:marker>
            <c:symbol val="none"/>
          </c:marker>
          <c:xVal>
            <c:numLit>
              <c:formatCode>General</c:formatCode>
              <c:ptCount val="2"/>
              <c:pt idx="0">
                <c:v>0</c:v>
              </c:pt>
              <c:pt idx="1">
                <c:v>0.05</c:v>
              </c:pt>
            </c:numLit>
          </c:xVal>
          <c:yVal>
            <c:numRef>
              <c:f>(Plotting!$G$4,Plotting!$G$4)</c:f>
              <c:numCache>
                <c:formatCode>0.0</c:formatCode>
                <c:ptCount val="2"/>
                <c:pt idx="0">
                  <c:v>15.1</c:v>
                </c:pt>
                <c:pt idx="1">
                  <c:v>15.1</c:v>
                </c:pt>
              </c:numCache>
            </c:numRef>
          </c:yVal>
          <c:smooth val="0"/>
          <c:extLst>
            <c:ext xmlns:c16="http://schemas.microsoft.com/office/drawing/2014/chart" uri="{C3380CC4-5D6E-409C-BE32-E72D297353CC}">
              <c16:uniqueId val="{00000007-646E-49C4-AD2E-168DF3797BDE}"/>
            </c:ext>
          </c:extLst>
        </c:ser>
        <c:ser>
          <c:idx val="12"/>
          <c:order val="12"/>
          <c:spPr>
            <a:ln w="19050" cap="rnd">
              <a:solidFill>
                <a:srgbClr val="C00000"/>
              </a:solidFill>
              <a:prstDash val="dash"/>
              <a:round/>
            </a:ln>
            <a:effectLst/>
          </c:spPr>
          <c:marker>
            <c:symbol val="none"/>
          </c:marker>
          <c:xVal>
            <c:numLit>
              <c:formatCode>General</c:formatCode>
              <c:ptCount val="2"/>
              <c:pt idx="0">
                <c:v>0</c:v>
              </c:pt>
              <c:pt idx="1">
                <c:v>0.05</c:v>
              </c:pt>
            </c:numLit>
          </c:xVal>
          <c:yVal>
            <c:numRef>
              <c:f>(Plotting!$H$4,Plotting!$H$4)</c:f>
              <c:numCache>
                <c:formatCode>0.0</c:formatCode>
                <c:ptCount val="2"/>
                <c:pt idx="0">
                  <c:v>19.899999999999999</c:v>
                </c:pt>
                <c:pt idx="1">
                  <c:v>19.899999999999999</c:v>
                </c:pt>
              </c:numCache>
            </c:numRef>
          </c:yVal>
          <c:smooth val="0"/>
          <c:extLst>
            <c:ext xmlns:c16="http://schemas.microsoft.com/office/drawing/2014/chart" uri="{C3380CC4-5D6E-409C-BE32-E72D297353CC}">
              <c16:uniqueId val="{00000008-646E-49C4-AD2E-168DF3797BDE}"/>
            </c:ext>
          </c:extLst>
        </c:ser>
        <c:ser>
          <c:idx val="13"/>
          <c:order val="13"/>
          <c:spPr>
            <a:ln w="19050" cap="rnd">
              <a:solidFill>
                <a:schemeClr val="accent2">
                  <a:lumMod val="80000"/>
                  <a:lumOff val="20000"/>
                </a:schemeClr>
              </a:solidFill>
              <a:prstDash val="dash"/>
              <a:round/>
            </a:ln>
            <a:effectLst/>
          </c:spPr>
          <c:marker>
            <c:symbol val="none"/>
          </c:marker>
          <c:dPt>
            <c:idx val="0"/>
            <c:marker>
              <c:symbol val="none"/>
            </c:marker>
            <c:bubble3D val="0"/>
            <c:spPr>
              <a:ln w="19050" cap="rnd">
                <a:solidFill>
                  <a:schemeClr val="accent2">
                    <a:lumMod val="80000"/>
                    <a:lumOff val="20000"/>
                  </a:schemeClr>
                </a:solidFill>
                <a:prstDash val="dash"/>
                <a:round/>
              </a:ln>
              <a:effectLst/>
            </c:spPr>
            <c:extLst>
              <c:ext xmlns:c16="http://schemas.microsoft.com/office/drawing/2014/chart" uri="{C3380CC4-5D6E-409C-BE32-E72D297353CC}">
                <c16:uniqueId val="{00000001-FC35-4FDD-A9F4-1D27097FCB8A}"/>
              </c:ext>
            </c:extLst>
          </c:dPt>
          <c:xVal>
            <c:numLit>
              <c:formatCode>General</c:formatCode>
              <c:ptCount val="2"/>
              <c:pt idx="0">
                <c:v>0</c:v>
              </c:pt>
              <c:pt idx="1">
                <c:v>0.05</c:v>
              </c:pt>
            </c:numLit>
          </c:xVal>
          <c:yVal>
            <c:numRef>
              <c:f>(Plotting!$I$4,Plotting!$I$4)</c:f>
              <c:numCache>
                <c:formatCode>0.0</c:formatCode>
                <c:ptCount val="2"/>
                <c:pt idx="0">
                  <c:v>24.9</c:v>
                </c:pt>
                <c:pt idx="1">
                  <c:v>24.9</c:v>
                </c:pt>
              </c:numCache>
            </c:numRef>
          </c:yVal>
          <c:smooth val="0"/>
          <c:extLst>
            <c:ext xmlns:c16="http://schemas.microsoft.com/office/drawing/2014/chart" uri="{C3380CC4-5D6E-409C-BE32-E72D297353CC}">
              <c16:uniqueId val="{00000009-646E-49C4-AD2E-168DF3797BDE}"/>
            </c:ext>
          </c:extLst>
        </c:ser>
        <c:dLbls>
          <c:showLegendKey val="0"/>
          <c:showVal val="0"/>
          <c:showCatName val="0"/>
          <c:showSerName val="0"/>
          <c:showPercent val="0"/>
          <c:showBubbleSize val="0"/>
        </c:dLbls>
        <c:axId val="862362728"/>
        <c:axId val="862359776"/>
      </c:scatterChart>
      <c:valAx>
        <c:axId val="862362728"/>
        <c:scaling>
          <c:orientation val="minMax"/>
          <c:max val="2.0000000000000004E-2"/>
          <c:min val="-1.0000000000000002E-2"/>
        </c:scaling>
        <c:delete val="0"/>
        <c:axPos val="t"/>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a:t>Wall Displacement (m)</a:t>
                </a:r>
              </a:p>
            </c:rich>
          </c:tx>
          <c:layout>
            <c:manualLayout>
              <c:xMode val="edge"/>
              <c:yMode val="edge"/>
              <c:x val="0.36760116215419597"/>
              <c:y val="2.484230169759744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0"/>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62359776"/>
        <c:crosses val="autoZero"/>
        <c:crossBetween val="midCat"/>
      </c:valAx>
      <c:valAx>
        <c:axId val="862359776"/>
        <c:scaling>
          <c:orientation val="maxMin"/>
          <c:max val="29.6"/>
          <c:min val="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 sourceLinked="0"/>
        <c:majorTickMark val="cross"/>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62362728"/>
        <c:crosses val="autoZero"/>
        <c:crossBetween val="midCat"/>
      </c:valAx>
      <c:spPr>
        <a:noFill/>
        <a:ln w="9525">
          <a:solidFill>
            <a:schemeClr val="tx1"/>
          </a:solidFill>
        </a:ln>
        <a:effectLst/>
      </c:spPr>
    </c:plotArea>
    <c:legend>
      <c:legendPos val="r"/>
      <c:legendEntry>
        <c:idx val="6"/>
        <c:delete val="1"/>
      </c:legendEntry>
      <c:legendEntry>
        <c:idx val="7"/>
        <c:delete val="1"/>
      </c:legendEntry>
      <c:legendEntry>
        <c:idx val="8"/>
        <c:delete val="1"/>
      </c:legendEntry>
      <c:legendEntry>
        <c:idx val="10"/>
        <c:delete val="1"/>
      </c:legendEntry>
      <c:legendEntry>
        <c:idx val="11"/>
        <c:delete val="1"/>
      </c:legendEntry>
      <c:legendEntry>
        <c:idx val="12"/>
        <c:delete val="1"/>
      </c:legendEntry>
      <c:legendEntry>
        <c:idx val="13"/>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18142995869944E-2"/>
          <c:y val="0.12032068381214993"/>
          <c:w val="0.65896331309254996"/>
          <c:h val="0.83853318548735012"/>
        </c:manualLayout>
      </c:layout>
      <c:scatterChart>
        <c:scatterStyle val="lineMarker"/>
        <c:varyColors val="0"/>
        <c:ser>
          <c:idx val="0"/>
          <c:order val="0"/>
          <c:tx>
            <c:v>Stage 1</c:v>
          </c:tx>
          <c:spPr>
            <a:ln w="19050" cap="rnd">
              <a:solidFill>
                <a:schemeClr val="tx1"/>
              </a:solidFill>
              <a:round/>
            </a:ln>
            <a:effectLst/>
          </c:spPr>
          <c:marker>
            <c:symbol val="none"/>
          </c:marker>
          <c:xVal>
            <c:numRef>
              <c:f>Plotting!$O$17:$O$2977</c:f>
              <c:numCache>
                <c:formatCode>0.0000</c:formatCode>
                <c:ptCount val="2961"/>
                <c:pt idx="0">
                  <c:v>1.4153522575174023E-2</c:v>
                </c:pt>
                <c:pt idx="1">
                  <c:v>1.4148740979709437E-2</c:v>
                </c:pt>
                <c:pt idx="2">
                  <c:v>1.4143959384244851E-2</c:v>
                </c:pt>
                <c:pt idx="3">
                  <c:v>1.4139177788780266E-2</c:v>
                </c:pt>
                <c:pt idx="4">
                  <c:v>1.413439619331568E-2</c:v>
                </c:pt>
                <c:pt idx="5">
                  <c:v>1.4129614597851094E-2</c:v>
                </c:pt>
                <c:pt idx="6">
                  <c:v>1.4124833002386507E-2</c:v>
                </c:pt>
                <c:pt idx="7">
                  <c:v>1.4120051406921923E-2</c:v>
                </c:pt>
                <c:pt idx="8">
                  <c:v>1.4115269811457337E-2</c:v>
                </c:pt>
                <c:pt idx="9">
                  <c:v>1.4110488215992751E-2</c:v>
                </c:pt>
                <c:pt idx="10">
                  <c:v>1.4105706620528164E-2</c:v>
                </c:pt>
                <c:pt idx="11">
                  <c:v>1.410092502506358E-2</c:v>
                </c:pt>
                <c:pt idx="12">
                  <c:v>1.4096143429598994E-2</c:v>
                </c:pt>
                <c:pt idx="13">
                  <c:v>1.4091361834134408E-2</c:v>
                </c:pt>
                <c:pt idx="14">
                  <c:v>1.4086580238669821E-2</c:v>
                </c:pt>
                <c:pt idx="15">
                  <c:v>1.4081798643205237E-2</c:v>
                </c:pt>
                <c:pt idx="16">
                  <c:v>1.4077017047740651E-2</c:v>
                </c:pt>
                <c:pt idx="17">
                  <c:v>1.4072235452276064E-2</c:v>
                </c:pt>
                <c:pt idx="18">
                  <c:v>1.4067453856811478E-2</c:v>
                </c:pt>
                <c:pt idx="19">
                  <c:v>1.4062672261346894E-2</c:v>
                </c:pt>
                <c:pt idx="20">
                  <c:v>1.4057890665882306E-2</c:v>
                </c:pt>
                <c:pt idx="21">
                  <c:v>1.4053109070417721E-2</c:v>
                </c:pt>
                <c:pt idx="22">
                  <c:v>1.4048327474953135E-2</c:v>
                </c:pt>
                <c:pt idx="23">
                  <c:v>1.4043545879488551E-2</c:v>
                </c:pt>
                <c:pt idx="24">
                  <c:v>1.4038764284023963E-2</c:v>
                </c:pt>
                <c:pt idx="25">
                  <c:v>1.4033982688559378E-2</c:v>
                </c:pt>
                <c:pt idx="26">
                  <c:v>1.4029201093094792E-2</c:v>
                </c:pt>
                <c:pt idx="27">
                  <c:v>1.4024419497630206E-2</c:v>
                </c:pt>
                <c:pt idx="28">
                  <c:v>1.401963790216562E-2</c:v>
                </c:pt>
                <c:pt idx="29">
                  <c:v>1.4014856306701035E-2</c:v>
                </c:pt>
                <c:pt idx="30">
                  <c:v>1.4010074711236449E-2</c:v>
                </c:pt>
                <c:pt idx="31">
                  <c:v>1.4005293115771863E-2</c:v>
                </c:pt>
                <c:pt idx="32">
                  <c:v>1.4000511520307277E-2</c:v>
                </c:pt>
                <c:pt idx="33">
                  <c:v>1.3995729924842692E-2</c:v>
                </c:pt>
                <c:pt idx="34">
                  <c:v>1.3990948329378104E-2</c:v>
                </c:pt>
                <c:pt idx="35">
                  <c:v>1.398616673391352E-2</c:v>
                </c:pt>
                <c:pt idx="36">
                  <c:v>1.3981385138448934E-2</c:v>
                </c:pt>
                <c:pt idx="37">
                  <c:v>1.3976603542984349E-2</c:v>
                </c:pt>
                <c:pt idx="38">
                  <c:v>1.3971821947519761E-2</c:v>
                </c:pt>
                <c:pt idx="39">
                  <c:v>1.3967040352055177E-2</c:v>
                </c:pt>
                <c:pt idx="40">
                  <c:v>1.396225875659059E-2</c:v>
                </c:pt>
                <c:pt idx="41">
                  <c:v>1.3957477161126004E-2</c:v>
                </c:pt>
                <c:pt idx="42">
                  <c:v>1.3952695565661418E-2</c:v>
                </c:pt>
                <c:pt idx="43">
                  <c:v>1.3947913970196834E-2</c:v>
                </c:pt>
                <c:pt idx="44">
                  <c:v>1.3943132374732247E-2</c:v>
                </c:pt>
                <c:pt idx="45">
                  <c:v>1.3938350779267661E-2</c:v>
                </c:pt>
                <c:pt idx="46">
                  <c:v>1.3933569183803075E-2</c:v>
                </c:pt>
                <c:pt idx="47">
                  <c:v>1.3928787588338491E-2</c:v>
                </c:pt>
                <c:pt idx="48">
                  <c:v>1.3924005992873903E-2</c:v>
                </c:pt>
                <c:pt idx="49">
                  <c:v>1.3919224397409318E-2</c:v>
                </c:pt>
                <c:pt idx="50">
                  <c:v>1.3914442801944732E-2</c:v>
                </c:pt>
                <c:pt idx="51">
                  <c:v>1.3909661206480147E-2</c:v>
                </c:pt>
                <c:pt idx="52">
                  <c:v>1.390487961101556E-2</c:v>
                </c:pt>
                <c:pt idx="53">
                  <c:v>1.3900098015550975E-2</c:v>
                </c:pt>
                <c:pt idx="54">
                  <c:v>1.3895316420086389E-2</c:v>
                </c:pt>
                <c:pt idx="55">
                  <c:v>1.3890534824621803E-2</c:v>
                </c:pt>
                <c:pt idx="56">
                  <c:v>1.3885753229157216E-2</c:v>
                </c:pt>
                <c:pt idx="57">
                  <c:v>1.3880971633692632E-2</c:v>
                </c:pt>
                <c:pt idx="58">
                  <c:v>1.3876190038228046E-2</c:v>
                </c:pt>
                <c:pt idx="59">
                  <c:v>1.387140844276346E-2</c:v>
                </c:pt>
                <c:pt idx="60">
                  <c:v>1.3866626847298873E-2</c:v>
                </c:pt>
                <c:pt idx="61">
                  <c:v>1.3861845251834289E-2</c:v>
                </c:pt>
                <c:pt idx="62">
                  <c:v>1.3857063656369701E-2</c:v>
                </c:pt>
                <c:pt idx="63">
                  <c:v>1.3852282060905117E-2</c:v>
                </c:pt>
                <c:pt idx="64">
                  <c:v>1.384750046544053E-2</c:v>
                </c:pt>
                <c:pt idx="65">
                  <c:v>1.3842718869975946E-2</c:v>
                </c:pt>
                <c:pt idx="66">
                  <c:v>1.3837937274511358E-2</c:v>
                </c:pt>
                <c:pt idx="67">
                  <c:v>1.3833155679046773E-2</c:v>
                </c:pt>
                <c:pt idx="68">
                  <c:v>1.3828374083582187E-2</c:v>
                </c:pt>
                <c:pt idx="69">
                  <c:v>1.3823592488117601E-2</c:v>
                </c:pt>
                <c:pt idx="70">
                  <c:v>1.3818810892653015E-2</c:v>
                </c:pt>
                <c:pt idx="71">
                  <c:v>1.381402929718843E-2</c:v>
                </c:pt>
                <c:pt idx="72">
                  <c:v>1.3809247701723844E-2</c:v>
                </c:pt>
                <c:pt idx="73">
                  <c:v>1.3804466106259258E-2</c:v>
                </c:pt>
                <c:pt idx="74">
                  <c:v>1.3799684510794672E-2</c:v>
                </c:pt>
                <c:pt idx="75">
                  <c:v>1.3794902915330087E-2</c:v>
                </c:pt>
                <c:pt idx="76">
                  <c:v>1.3790121319865499E-2</c:v>
                </c:pt>
                <c:pt idx="77">
                  <c:v>1.3785339724400915E-2</c:v>
                </c:pt>
                <c:pt idx="78">
                  <c:v>1.3780558128936329E-2</c:v>
                </c:pt>
                <c:pt idx="79">
                  <c:v>1.3775776533471744E-2</c:v>
                </c:pt>
                <c:pt idx="80">
                  <c:v>1.3770994938007156E-2</c:v>
                </c:pt>
                <c:pt idx="81">
                  <c:v>1.3766213342542572E-2</c:v>
                </c:pt>
                <c:pt idx="82">
                  <c:v>1.3761431747077986E-2</c:v>
                </c:pt>
                <c:pt idx="83">
                  <c:v>1.3756650151613401E-2</c:v>
                </c:pt>
                <c:pt idx="84">
                  <c:v>1.3751868556148813E-2</c:v>
                </c:pt>
                <c:pt idx="85">
                  <c:v>1.3747086960684229E-2</c:v>
                </c:pt>
                <c:pt idx="86">
                  <c:v>1.3742305365219643E-2</c:v>
                </c:pt>
                <c:pt idx="87">
                  <c:v>1.3737523769755056E-2</c:v>
                </c:pt>
                <c:pt idx="88">
                  <c:v>1.373274217429047E-2</c:v>
                </c:pt>
                <c:pt idx="89">
                  <c:v>1.3727960578825886E-2</c:v>
                </c:pt>
                <c:pt idx="90">
                  <c:v>1.3723178983361299E-2</c:v>
                </c:pt>
                <c:pt idx="91">
                  <c:v>1.3718397387896713E-2</c:v>
                </c:pt>
                <c:pt idx="92">
                  <c:v>1.3713615792432127E-2</c:v>
                </c:pt>
                <c:pt idx="93">
                  <c:v>1.3708834196967543E-2</c:v>
                </c:pt>
                <c:pt idx="94">
                  <c:v>1.3704052601502955E-2</c:v>
                </c:pt>
                <c:pt idx="95">
                  <c:v>1.369927100603837E-2</c:v>
                </c:pt>
                <c:pt idx="96">
                  <c:v>1.3694489410573784E-2</c:v>
                </c:pt>
                <c:pt idx="97">
                  <c:v>1.3689707815109199E-2</c:v>
                </c:pt>
                <c:pt idx="98">
                  <c:v>1.3684926219644612E-2</c:v>
                </c:pt>
                <c:pt idx="99">
                  <c:v>1.3680144624180027E-2</c:v>
                </c:pt>
                <c:pt idx="100">
                  <c:v>1.3675363028715441E-2</c:v>
                </c:pt>
                <c:pt idx="101">
                  <c:v>1.3670581433250855E-2</c:v>
                </c:pt>
                <c:pt idx="102">
                  <c:v>1.3665799837786268E-2</c:v>
                </c:pt>
                <c:pt idx="103">
                  <c:v>1.3661018242321684E-2</c:v>
                </c:pt>
                <c:pt idx="104">
                  <c:v>1.3656236646857098E-2</c:v>
                </c:pt>
                <c:pt idx="105">
                  <c:v>1.3651455051392512E-2</c:v>
                </c:pt>
                <c:pt idx="106">
                  <c:v>1.3646673455927925E-2</c:v>
                </c:pt>
                <c:pt idx="107">
                  <c:v>1.3641891860463341E-2</c:v>
                </c:pt>
                <c:pt idx="108">
                  <c:v>1.3637110264998753E-2</c:v>
                </c:pt>
                <c:pt idx="109">
                  <c:v>1.3632328669534169E-2</c:v>
                </c:pt>
                <c:pt idx="110">
                  <c:v>1.3627547074069582E-2</c:v>
                </c:pt>
                <c:pt idx="111">
                  <c:v>1.3622765478604998E-2</c:v>
                </c:pt>
                <c:pt idx="112">
                  <c:v>1.361798388314041E-2</c:v>
                </c:pt>
                <c:pt idx="113">
                  <c:v>1.3613202287675825E-2</c:v>
                </c:pt>
                <c:pt idx="114">
                  <c:v>1.3608420692211239E-2</c:v>
                </c:pt>
                <c:pt idx="115">
                  <c:v>1.3603639096746653E-2</c:v>
                </c:pt>
                <c:pt idx="116">
                  <c:v>1.3598857501282067E-2</c:v>
                </c:pt>
                <c:pt idx="117">
                  <c:v>1.3594075905817482E-2</c:v>
                </c:pt>
                <c:pt idx="118">
                  <c:v>1.3589294310352896E-2</c:v>
                </c:pt>
                <c:pt idx="119">
                  <c:v>1.358451271488831E-2</c:v>
                </c:pt>
                <c:pt idx="120">
                  <c:v>1.3579731119423724E-2</c:v>
                </c:pt>
                <c:pt idx="121">
                  <c:v>1.3574949523959139E-2</c:v>
                </c:pt>
                <c:pt idx="122">
                  <c:v>1.3570167928494551E-2</c:v>
                </c:pt>
                <c:pt idx="123">
                  <c:v>1.3565386333029967E-2</c:v>
                </c:pt>
                <c:pt idx="124">
                  <c:v>1.3560604737565381E-2</c:v>
                </c:pt>
                <c:pt idx="125">
                  <c:v>1.3555823142100796E-2</c:v>
                </c:pt>
                <c:pt idx="126">
                  <c:v>1.3551041546636208E-2</c:v>
                </c:pt>
                <c:pt idx="127">
                  <c:v>1.3546259951171624E-2</c:v>
                </c:pt>
                <c:pt idx="128">
                  <c:v>1.3541478355707038E-2</c:v>
                </c:pt>
                <c:pt idx="129">
                  <c:v>1.3536696760242453E-2</c:v>
                </c:pt>
                <c:pt idx="130">
                  <c:v>1.3531915164777865E-2</c:v>
                </c:pt>
                <c:pt idx="131">
                  <c:v>1.3527133569313281E-2</c:v>
                </c:pt>
                <c:pt idx="132">
                  <c:v>1.3522351973848695E-2</c:v>
                </c:pt>
                <c:pt idx="133">
                  <c:v>1.3517570378384108E-2</c:v>
                </c:pt>
                <c:pt idx="134">
                  <c:v>1.3512788782919522E-2</c:v>
                </c:pt>
                <c:pt idx="135">
                  <c:v>1.3508007187454938E-2</c:v>
                </c:pt>
                <c:pt idx="136">
                  <c:v>1.3503225591990351E-2</c:v>
                </c:pt>
                <c:pt idx="137">
                  <c:v>1.3498443996525765E-2</c:v>
                </c:pt>
                <c:pt idx="138">
                  <c:v>1.3493662401061179E-2</c:v>
                </c:pt>
                <c:pt idx="139">
                  <c:v>1.3488880805596595E-2</c:v>
                </c:pt>
                <c:pt idx="140">
                  <c:v>1.3484099210132007E-2</c:v>
                </c:pt>
                <c:pt idx="141">
                  <c:v>1.3479317614667422E-2</c:v>
                </c:pt>
                <c:pt idx="142">
                  <c:v>1.3474536019202836E-2</c:v>
                </c:pt>
                <c:pt idx="143">
                  <c:v>1.3469754423738252E-2</c:v>
                </c:pt>
                <c:pt idx="144">
                  <c:v>1.3464972828273664E-2</c:v>
                </c:pt>
                <c:pt idx="145">
                  <c:v>1.3460191232809079E-2</c:v>
                </c:pt>
                <c:pt idx="146">
                  <c:v>1.3455409637344493E-2</c:v>
                </c:pt>
                <c:pt idx="147">
                  <c:v>1.3450628041879907E-2</c:v>
                </c:pt>
                <c:pt idx="148">
                  <c:v>1.3445846446415321E-2</c:v>
                </c:pt>
                <c:pt idx="149">
                  <c:v>1.3441064850950736E-2</c:v>
                </c:pt>
                <c:pt idx="150">
                  <c:v>1.343628325548615E-2</c:v>
                </c:pt>
                <c:pt idx="151">
                  <c:v>1.3431501660021564E-2</c:v>
                </c:pt>
                <c:pt idx="152">
                  <c:v>1.3426720064556977E-2</c:v>
                </c:pt>
                <c:pt idx="153">
                  <c:v>1.3421938469092393E-2</c:v>
                </c:pt>
                <c:pt idx="154">
                  <c:v>1.3417156873627805E-2</c:v>
                </c:pt>
                <c:pt idx="155">
                  <c:v>1.3412375278163221E-2</c:v>
                </c:pt>
                <c:pt idx="156">
                  <c:v>1.3407593682698634E-2</c:v>
                </c:pt>
                <c:pt idx="157">
                  <c:v>1.340281208723405E-2</c:v>
                </c:pt>
                <c:pt idx="158">
                  <c:v>1.3398030491769462E-2</c:v>
                </c:pt>
                <c:pt idx="159">
                  <c:v>1.3393248896304877E-2</c:v>
                </c:pt>
                <c:pt idx="160">
                  <c:v>1.3388467300840291E-2</c:v>
                </c:pt>
                <c:pt idx="161">
                  <c:v>1.3383685705375705E-2</c:v>
                </c:pt>
                <c:pt idx="162">
                  <c:v>1.3378904109911119E-2</c:v>
                </c:pt>
                <c:pt idx="163">
                  <c:v>1.3374122514446534E-2</c:v>
                </c:pt>
                <c:pt idx="164">
                  <c:v>1.3369340918981948E-2</c:v>
                </c:pt>
                <c:pt idx="165">
                  <c:v>1.3364559323517362E-2</c:v>
                </c:pt>
                <c:pt idx="166">
                  <c:v>1.3359777728052776E-2</c:v>
                </c:pt>
                <c:pt idx="167">
                  <c:v>1.3354996132588191E-2</c:v>
                </c:pt>
                <c:pt idx="168">
                  <c:v>1.3350214537123603E-2</c:v>
                </c:pt>
                <c:pt idx="169">
                  <c:v>1.3345432941659019E-2</c:v>
                </c:pt>
                <c:pt idx="170">
                  <c:v>1.3340651346194433E-2</c:v>
                </c:pt>
                <c:pt idx="171">
                  <c:v>1.3335869750729848E-2</c:v>
                </c:pt>
                <c:pt idx="172">
                  <c:v>1.333108815526526E-2</c:v>
                </c:pt>
                <c:pt idx="173">
                  <c:v>1.3326306559800676E-2</c:v>
                </c:pt>
                <c:pt idx="174">
                  <c:v>1.332152496433609E-2</c:v>
                </c:pt>
                <c:pt idx="175">
                  <c:v>1.3316743368871503E-2</c:v>
                </c:pt>
                <c:pt idx="176">
                  <c:v>1.3311961773406917E-2</c:v>
                </c:pt>
                <c:pt idx="177">
                  <c:v>1.3307180177942333E-2</c:v>
                </c:pt>
                <c:pt idx="178">
                  <c:v>1.3302398582477747E-2</c:v>
                </c:pt>
                <c:pt idx="179">
                  <c:v>1.329761698701316E-2</c:v>
                </c:pt>
                <c:pt idx="180">
                  <c:v>1.3292835391548574E-2</c:v>
                </c:pt>
                <c:pt idx="181">
                  <c:v>1.328805379608399E-2</c:v>
                </c:pt>
                <c:pt idx="182">
                  <c:v>1.3283272200619404E-2</c:v>
                </c:pt>
                <c:pt idx="183">
                  <c:v>1.3278490605154817E-2</c:v>
                </c:pt>
                <c:pt idx="184">
                  <c:v>1.3273709009690231E-2</c:v>
                </c:pt>
                <c:pt idx="185">
                  <c:v>1.3268927414225647E-2</c:v>
                </c:pt>
                <c:pt idx="186">
                  <c:v>1.326414581876106E-2</c:v>
                </c:pt>
                <c:pt idx="187">
                  <c:v>1.3259364223296474E-2</c:v>
                </c:pt>
                <c:pt idx="188">
                  <c:v>1.3254582627831888E-2</c:v>
                </c:pt>
                <c:pt idx="189">
                  <c:v>1.3249801032367302E-2</c:v>
                </c:pt>
                <c:pt idx="190">
                  <c:v>1.3245019436902717E-2</c:v>
                </c:pt>
                <c:pt idx="191">
                  <c:v>1.3240237841438131E-2</c:v>
                </c:pt>
                <c:pt idx="192">
                  <c:v>1.3235456245973545E-2</c:v>
                </c:pt>
                <c:pt idx="193">
                  <c:v>1.3230674650508959E-2</c:v>
                </c:pt>
                <c:pt idx="194">
                  <c:v>1.3225893055044374E-2</c:v>
                </c:pt>
                <c:pt idx="195">
                  <c:v>1.3221111459579788E-2</c:v>
                </c:pt>
                <c:pt idx="196">
                  <c:v>1.3216329864115202E-2</c:v>
                </c:pt>
                <c:pt idx="197">
                  <c:v>1.3211548268650616E-2</c:v>
                </c:pt>
                <c:pt idx="198">
                  <c:v>1.3206766673186031E-2</c:v>
                </c:pt>
                <c:pt idx="199">
                  <c:v>1.3201985077721445E-2</c:v>
                </c:pt>
                <c:pt idx="200">
                  <c:v>1.3197203482256859E-2</c:v>
                </c:pt>
                <c:pt idx="201">
                  <c:v>1.3192421886792273E-2</c:v>
                </c:pt>
                <c:pt idx="202">
                  <c:v>1.3187640291327686E-2</c:v>
                </c:pt>
                <c:pt idx="203">
                  <c:v>1.3182858695863102E-2</c:v>
                </c:pt>
                <c:pt idx="204">
                  <c:v>1.3178077100398516E-2</c:v>
                </c:pt>
                <c:pt idx="205">
                  <c:v>1.317329550493393E-2</c:v>
                </c:pt>
                <c:pt idx="206">
                  <c:v>1.3168513909469343E-2</c:v>
                </c:pt>
                <c:pt idx="207">
                  <c:v>1.3163732314004759E-2</c:v>
                </c:pt>
                <c:pt idx="208">
                  <c:v>1.3158950718540173E-2</c:v>
                </c:pt>
                <c:pt idx="209">
                  <c:v>1.3154169123075588E-2</c:v>
                </c:pt>
                <c:pt idx="210">
                  <c:v>1.3149387527611E-2</c:v>
                </c:pt>
                <c:pt idx="211">
                  <c:v>1.3144605932146416E-2</c:v>
                </c:pt>
                <c:pt idx="212">
                  <c:v>1.313982433668183E-2</c:v>
                </c:pt>
                <c:pt idx="213">
                  <c:v>1.3135042741217245E-2</c:v>
                </c:pt>
                <c:pt idx="214">
                  <c:v>1.3130261145752657E-2</c:v>
                </c:pt>
                <c:pt idx="215">
                  <c:v>1.3125479550288073E-2</c:v>
                </c:pt>
                <c:pt idx="216">
                  <c:v>1.3120697954823487E-2</c:v>
                </c:pt>
                <c:pt idx="217">
                  <c:v>1.3115916359358902E-2</c:v>
                </c:pt>
                <c:pt idx="218">
                  <c:v>1.3111134763894316E-2</c:v>
                </c:pt>
                <c:pt idx="219">
                  <c:v>1.310635316842973E-2</c:v>
                </c:pt>
                <c:pt idx="220">
                  <c:v>1.3101571572965143E-2</c:v>
                </c:pt>
                <c:pt idx="221">
                  <c:v>1.3096789977500559E-2</c:v>
                </c:pt>
                <c:pt idx="222">
                  <c:v>1.3092008382035973E-2</c:v>
                </c:pt>
                <c:pt idx="223">
                  <c:v>1.3087226786571387E-2</c:v>
                </c:pt>
                <c:pt idx="224">
                  <c:v>1.30824451911068E-2</c:v>
                </c:pt>
                <c:pt idx="225">
                  <c:v>1.3077663595642216E-2</c:v>
                </c:pt>
                <c:pt idx="226">
                  <c:v>1.307288200017763E-2</c:v>
                </c:pt>
                <c:pt idx="227">
                  <c:v>1.3068100404713045E-2</c:v>
                </c:pt>
                <c:pt idx="228">
                  <c:v>1.3063318809248457E-2</c:v>
                </c:pt>
                <c:pt idx="229">
                  <c:v>1.3058537213783873E-2</c:v>
                </c:pt>
                <c:pt idx="230">
                  <c:v>1.3053755618319287E-2</c:v>
                </c:pt>
                <c:pt idx="231">
                  <c:v>1.3048974022854702E-2</c:v>
                </c:pt>
                <c:pt idx="232">
                  <c:v>1.3044192427390114E-2</c:v>
                </c:pt>
                <c:pt idx="233">
                  <c:v>1.303941083192553E-2</c:v>
                </c:pt>
                <c:pt idx="234">
                  <c:v>1.3034629236460944E-2</c:v>
                </c:pt>
                <c:pt idx="235">
                  <c:v>1.3029847640996359E-2</c:v>
                </c:pt>
                <c:pt idx="236">
                  <c:v>1.3025066045531773E-2</c:v>
                </c:pt>
                <c:pt idx="237">
                  <c:v>1.3020284450067187E-2</c:v>
                </c:pt>
                <c:pt idx="238">
                  <c:v>1.30155028546026E-2</c:v>
                </c:pt>
                <c:pt idx="239">
                  <c:v>1.3010721259138016E-2</c:v>
                </c:pt>
                <c:pt idx="240">
                  <c:v>1.300593966367343E-2</c:v>
                </c:pt>
                <c:pt idx="241">
                  <c:v>1.3001158068208844E-2</c:v>
                </c:pt>
                <c:pt idx="242">
                  <c:v>1.2996376472744257E-2</c:v>
                </c:pt>
                <c:pt idx="243">
                  <c:v>1.2991594877279673E-2</c:v>
                </c:pt>
                <c:pt idx="244">
                  <c:v>1.2986813281815087E-2</c:v>
                </c:pt>
                <c:pt idx="245">
                  <c:v>1.2982031686350502E-2</c:v>
                </c:pt>
                <c:pt idx="246">
                  <c:v>1.2977250090885916E-2</c:v>
                </c:pt>
                <c:pt idx="247">
                  <c:v>1.297246849542133E-2</c:v>
                </c:pt>
                <c:pt idx="248">
                  <c:v>1.2967686899956744E-2</c:v>
                </c:pt>
                <c:pt idx="249">
                  <c:v>1.2962905304492159E-2</c:v>
                </c:pt>
                <c:pt idx="250">
                  <c:v>1.2958123709027573E-2</c:v>
                </c:pt>
                <c:pt idx="251">
                  <c:v>1.2953342113562987E-2</c:v>
                </c:pt>
                <c:pt idx="252">
                  <c:v>1.2948560518098401E-2</c:v>
                </c:pt>
                <c:pt idx="253">
                  <c:v>1.2943778922633816E-2</c:v>
                </c:pt>
                <c:pt idx="254">
                  <c:v>1.293899732716923E-2</c:v>
                </c:pt>
                <c:pt idx="255">
                  <c:v>1.2934215731704645E-2</c:v>
                </c:pt>
                <c:pt idx="256">
                  <c:v>1.2929434136240057E-2</c:v>
                </c:pt>
                <c:pt idx="257">
                  <c:v>1.2924652540775473E-2</c:v>
                </c:pt>
                <c:pt idx="258">
                  <c:v>1.2919870945310887E-2</c:v>
                </c:pt>
                <c:pt idx="259">
                  <c:v>1.2915089349846302E-2</c:v>
                </c:pt>
                <c:pt idx="260">
                  <c:v>1.2910307754381714E-2</c:v>
                </c:pt>
                <c:pt idx="261">
                  <c:v>1.290552615891713E-2</c:v>
                </c:pt>
                <c:pt idx="262">
                  <c:v>1.2900744563452544E-2</c:v>
                </c:pt>
                <c:pt idx="263">
                  <c:v>1.2895962967987959E-2</c:v>
                </c:pt>
                <c:pt idx="264">
                  <c:v>1.2891181372523373E-2</c:v>
                </c:pt>
                <c:pt idx="265">
                  <c:v>1.2886399777058787E-2</c:v>
                </c:pt>
                <c:pt idx="266">
                  <c:v>1.2881618181594201E-2</c:v>
                </c:pt>
                <c:pt idx="267">
                  <c:v>1.2876836586129616E-2</c:v>
                </c:pt>
                <c:pt idx="268">
                  <c:v>1.287205499066503E-2</c:v>
                </c:pt>
                <c:pt idx="269">
                  <c:v>1.2867273395200444E-2</c:v>
                </c:pt>
                <c:pt idx="270">
                  <c:v>1.2862491799735858E-2</c:v>
                </c:pt>
                <c:pt idx="271">
                  <c:v>1.2857710204271273E-2</c:v>
                </c:pt>
                <c:pt idx="272">
                  <c:v>1.2852928608806687E-2</c:v>
                </c:pt>
                <c:pt idx="273">
                  <c:v>1.2848147013342102E-2</c:v>
                </c:pt>
                <c:pt idx="274">
                  <c:v>1.2843365417877515E-2</c:v>
                </c:pt>
                <c:pt idx="275">
                  <c:v>1.283858382241293E-2</c:v>
                </c:pt>
                <c:pt idx="276">
                  <c:v>1.2833802226948344E-2</c:v>
                </c:pt>
                <c:pt idx="277">
                  <c:v>1.2829020631483759E-2</c:v>
                </c:pt>
                <c:pt idx="278">
                  <c:v>1.2824239036019171E-2</c:v>
                </c:pt>
                <c:pt idx="279">
                  <c:v>1.2819457440554587E-2</c:v>
                </c:pt>
                <c:pt idx="280">
                  <c:v>1.2814675845090001E-2</c:v>
                </c:pt>
                <c:pt idx="281">
                  <c:v>1.2809894249625416E-2</c:v>
                </c:pt>
                <c:pt idx="282">
                  <c:v>1.280511265416083E-2</c:v>
                </c:pt>
                <c:pt idx="283">
                  <c:v>1.2800331058696246E-2</c:v>
                </c:pt>
                <c:pt idx="284">
                  <c:v>1.2795549463231658E-2</c:v>
                </c:pt>
                <c:pt idx="285">
                  <c:v>1.2790767867767073E-2</c:v>
                </c:pt>
                <c:pt idx="286">
                  <c:v>1.2785986272302487E-2</c:v>
                </c:pt>
                <c:pt idx="287">
                  <c:v>1.2781204676837903E-2</c:v>
                </c:pt>
                <c:pt idx="288">
                  <c:v>1.2776423081373315E-2</c:v>
                </c:pt>
                <c:pt idx="289">
                  <c:v>1.277164148590873E-2</c:v>
                </c:pt>
                <c:pt idx="290">
                  <c:v>1.2766859890444144E-2</c:v>
                </c:pt>
                <c:pt idx="291">
                  <c:v>1.2762078294979559E-2</c:v>
                </c:pt>
                <c:pt idx="292">
                  <c:v>1.2757296699514973E-2</c:v>
                </c:pt>
                <c:pt idx="293">
                  <c:v>1.2752515104050387E-2</c:v>
                </c:pt>
                <c:pt idx="294">
                  <c:v>1.2747733508585801E-2</c:v>
                </c:pt>
                <c:pt idx="295">
                  <c:v>1.2742951913121216E-2</c:v>
                </c:pt>
                <c:pt idx="296">
                  <c:v>1.273817031765663E-2</c:v>
                </c:pt>
                <c:pt idx="297">
                  <c:v>1.2733388722192044E-2</c:v>
                </c:pt>
                <c:pt idx="298">
                  <c:v>1.2728607126727458E-2</c:v>
                </c:pt>
                <c:pt idx="299">
                  <c:v>1.2723825531262873E-2</c:v>
                </c:pt>
                <c:pt idx="300">
                  <c:v>1.2719043935798287E-2</c:v>
                </c:pt>
                <c:pt idx="301">
                  <c:v>1.2714262340333703E-2</c:v>
                </c:pt>
                <c:pt idx="302">
                  <c:v>1.2709480744869115E-2</c:v>
                </c:pt>
                <c:pt idx="303">
                  <c:v>1.270469914940453E-2</c:v>
                </c:pt>
                <c:pt idx="304">
                  <c:v>1.2699917553939944E-2</c:v>
                </c:pt>
                <c:pt idx="305">
                  <c:v>1.269513595847536E-2</c:v>
                </c:pt>
                <c:pt idx="306">
                  <c:v>1.2690354363010772E-2</c:v>
                </c:pt>
                <c:pt idx="307">
                  <c:v>1.2685572767546187E-2</c:v>
                </c:pt>
                <c:pt idx="308">
                  <c:v>1.2680791172081601E-2</c:v>
                </c:pt>
                <c:pt idx="309">
                  <c:v>1.2676009576617017E-2</c:v>
                </c:pt>
                <c:pt idx="310">
                  <c:v>1.267122798115243E-2</c:v>
                </c:pt>
                <c:pt idx="311">
                  <c:v>1.2666446385687844E-2</c:v>
                </c:pt>
                <c:pt idx="312">
                  <c:v>1.2661664790223258E-2</c:v>
                </c:pt>
                <c:pt idx="313">
                  <c:v>1.2656883194758673E-2</c:v>
                </c:pt>
                <c:pt idx="314">
                  <c:v>1.2652101599294087E-2</c:v>
                </c:pt>
                <c:pt idx="315">
                  <c:v>1.2647320003829501E-2</c:v>
                </c:pt>
                <c:pt idx="316">
                  <c:v>1.2642538408364915E-2</c:v>
                </c:pt>
                <c:pt idx="317">
                  <c:v>1.263775681290033E-2</c:v>
                </c:pt>
                <c:pt idx="318">
                  <c:v>1.2632975217435744E-2</c:v>
                </c:pt>
                <c:pt idx="319">
                  <c:v>1.262819362197116E-2</c:v>
                </c:pt>
                <c:pt idx="320">
                  <c:v>1.2623412026506573E-2</c:v>
                </c:pt>
                <c:pt idx="321">
                  <c:v>1.2618630431041987E-2</c:v>
                </c:pt>
                <c:pt idx="322">
                  <c:v>1.2613848835577401E-2</c:v>
                </c:pt>
                <c:pt idx="323">
                  <c:v>1.2609067240112817E-2</c:v>
                </c:pt>
                <c:pt idx="324">
                  <c:v>1.260428564464823E-2</c:v>
                </c:pt>
                <c:pt idx="325">
                  <c:v>1.2599504049183644E-2</c:v>
                </c:pt>
                <c:pt idx="326">
                  <c:v>1.2594722453719058E-2</c:v>
                </c:pt>
                <c:pt idx="327">
                  <c:v>1.2589940858254474E-2</c:v>
                </c:pt>
                <c:pt idx="328">
                  <c:v>1.2585159262789887E-2</c:v>
                </c:pt>
                <c:pt idx="329">
                  <c:v>1.2580377667325301E-2</c:v>
                </c:pt>
                <c:pt idx="330">
                  <c:v>1.2575596071860715E-2</c:v>
                </c:pt>
                <c:pt idx="331">
                  <c:v>1.257081447639613E-2</c:v>
                </c:pt>
                <c:pt idx="332">
                  <c:v>1.2566032880931544E-2</c:v>
                </c:pt>
                <c:pt idx="333">
                  <c:v>1.2561251285466958E-2</c:v>
                </c:pt>
                <c:pt idx="334">
                  <c:v>1.2556469690002372E-2</c:v>
                </c:pt>
                <c:pt idx="335">
                  <c:v>1.2551688094537787E-2</c:v>
                </c:pt>
                <c:pt idx="336">
                  <c:v>1.2546906499073201E-2</c:v>
                </c:pt>
                <c:pt idx="337">
                  <c:v>1.2542124903608615E-2</c:v>
                </c:pt>
                <c:pt idx="338">
                  <c:v>1.2537343308144031E-2</c:v>
                </c:pt>
                <c:pt idx="339">
                  <c:v>1.2532561712679444E-2</c:v>
                </c:pt>
                <c:pt idx="340">
                  <c:v>1.2527780117214858E-2</c:v>
                </c:pt>
                <c:pt idx="341">
                  <c:v>1.2522998521750272E-2</c:v>
                </c:pt>
                <c:pt idx="342">
                  <c:v>1.2518216926285687E-2</c:v>
                </c:pt>
                <c:pt idx="343">
                  <c:v>1.2513435330821101E-2</c:v>
                </c:pt>
                <c:pt idx="344">
                  <c:v>1.2508653735356515E-2</c:v>
                </c:pt>
                <c:pt idx="345">
                  <c:v>1.2503872139891929E-2</c:v>
                </c:pt>
                <c:pt idx="346">
                  <c:v>1.2499090544427344E-2</c:v>
                </c:pt>
                <c:pt idx="347">
                  <c:v>1.2494308948962758E-2</c:v>
                </c:pt>
                <c:pt idx="348">
                  <c:v>1.2489527353498172E-2</c:v>
                </c:pt>
                <c:pt idx="349">
                  <c:v>1.2484745758033586E-2</c:v>
                </c:pt>
                <c:pt idx="350">
                  <c:v>1.2479964162569001E-2</c:v>
                </c:pt>
                <c:pt idx="351">
                  <c:v>1.2475182567104415E-2</c:v>
                </c:pt>
                <c:pt idx="352">
                  <c:v>1.2470400971639831E-2</c:v>
                </c:pt>
                <c:pt idx="353">
                  <c:v>1.2465619376175243E-2</c:v>
                </c:pt>
                <c:pt idx="354">
                  <c:v>1.2460837780710658E-2</c:v>
                </c:pt>
                <c:pt idx="355">
                  <c:v>1.2456056185246072E-2</c:v>
                </c:pt>
                <c:pt idx="356">
                  <c:v>1.2451274589781488E-2</c:v>
                </c:pt>
                <c:pt idx="357">
                  <c:v>1.2446492994316901E-2</c:v>
                </c:pt>
                <c:pt idx="358">
                  <c:v>1.2441711398852315E-2</c:v>
                </c:pt>
                <c:pt idx="359">
                  <c:v>1.2436929803387729E-2</c:v>
                </c:pt>
                <c:pt idx="360">
                  <c:v>1.2432148207923144E-2</c:v>
                </c:pt>
                <c:pt idx="361">
                  <c:v>1.2427366612458558E-2</c:v>
                </c:pt>
                <c:pt idx="362">
                  <c:v>1.2422585016993972E-2</c:v>
                </c:pt>
                <c:pt idx="363">
                  <c:v>1.2417803421529386E-2</c:v>
                </c:pt>
                <c:pt idx="364">
                  <c:v>1.2413021826064801E-2</c:v>
                </c:pt>
                <c:pt idx="365">
                  <c:v>1.2408240230600215E-2</c:v>
                </c:pt>
                <c:pt idx="366">
                  <c:v>1.2403458635135631E-2</c:v>
                </c:pt>
                <c:pt idx="367">
                  <c:v>1.2398677039671043E-2</c:v>
                </c:pt>
                <c:pt idx="368">
                  <c:v>1.2393895444206458E-2</c:v>
                </c:pt>
                <c:pt idx="369">
                  <c:v>1.2389113848741872E-2</c:v>
                </c:pt>
                <c:pt idx="370">
                  <c:v>1.2384332253277288E-2</c:v>
                </c:pt>
                <c:pt idx="371">
                  <c:v>1.23795506578127E-2</c:v>
                </c:pt>
                <c:pt idx="372">
                  <c:v>1.2374769062348115E-2</c:v>
                </c:pt>
                <c:pt idx="373">
                  <c:v>1.2369987466883529E-2</c:v>
                </c:pt>
                <c:pt idx="374">
                  <c:v>1.2365205871418945E-2</c:v>
                </c:pt>
                <c:pt idx="375">
                  <c:v>1.2360424275954358E-2</c:v>
                </c:pt>
                <c:pt idx="376">
                  <c:v>1.2355642680489774E-2</c:v>
                </c:pt>
                <c:pt idx="377">
                  <c:v>1.2350861085025186E-2</c:v>
                </c:pt>
                <c:pt idx="378">
                  <c:v>1.2346079489560602E-2</c:v>
                </c:pt>
                <c:pt idx="379">
                  <c:v>1.2341297894096015E-2</c:v>
                </c:pt>
                <c:pt idx="380">
                  <c:v>1.2336516298631429E-2</c:v>
                </c:pt>
                <c:pt idx="381">
                  <c:v>1.2331734703166843E-2</c:v>
                </c:pt>
                <c:pt idx="382">
                  <c:v>1.2326953107702258E-2</c:v>
                </c:pt>
                <c:pt idx="383">
                  <c:v>1.2322171512237672E-2</c:v>
                </c:pt>
                <c:pt idx="384">
                  <c:v>1.2317389916773088E-2</c:v>
                </c:pt>
                <c:pt idx="385">
                  <c:v>1.2312608321308502E-2</c:v>
                </c:pt>
                <c:pt idx="386">
                  <c:v>1.2307826725843915E-2</c:v>
                </c:pt>
                <c:pt idx="387">
                  <c:v>1.2303045130379329E-2</c:v>
                </c:pt>
                <c:pt idx="388">
                  <c:v>1.2298263534914745E-2</c:v>
                </c:pt>
                <c:pt idx="389">
                  <c:v>1.2293481939450157E-2</c:v>
                </c:pt>
                <c:pt idx="390">
                  <c:v>1.2288700343985572E-2</c:v>
                </c:pt>
                <c:pt idx="391">
                  <c:v>1.2283918748520986E-2</c:v>
                </c:pt>
                <c:pt idx="392">
                  <c:v>1.2279137153056402E-2</c:v>
                </c:pt>
                <c:pt idx="393">
                  <c:v>1.2274355557591815E-2</c:v>
                </c:pt>
                <c:pt idx="394">
                  <c:v>1.2269573962127231E-2</c:v>
                </c:pt>
                <c:pt idx="395">
                  <c:v>1.2264792366662643E-2</c:v>
                </c:pt>
                <c:pt idx="396">
                  <c:v>1.2260010771198059E-2</c:v>
                </c:pt>
                <c:pt idx="397">
                  <c:v>1.2255229175733472E-2</c:v>
                </c:pt>
                <c:pt idx="398">
                  <c:v>1.2250447580268888E-2</c:v>
                </c:pt>
                <c:pt idx="399">
                  <c:v>1.22456659848043E-2</c:v>
                </c:pt>
                <c:pt idx="400">
                  <c:v>1.2240884389339715E-2</c:v>
                </c:pt>
                <c:pt idx="401">
                  <c:v>1.2236102793875129E-2</c:v>
                </c:pt>
                <c:pt idx="402">
                  <c:v>1.2231321198410545E-2</c:v>
                </c:pt>
                <c:pt idx="403">
                  <c:v>1.2226539602945959E-2</c:v>
                </c:pt>
                <c:pt idx="404">
                  <c:v>1.2221758007481372E-2</c:v>
                </c:pt>
                <c:pt idx="405">
                  <c:v>1.2216976412016786E-2</c:v>
                </c:pt>
                <c:pt idx="406">
                  <c:v>1.2212194816552202E-2</c:v>
                </c:pt>
                <c:pt idx="407">
                  <c:v>1.2207413221087614E-2</c:v>
                </c:pt>
                <c:pt idx="408">
                  <c:v>1.2202631625623029E-2</c:v>
                </c:pt>
                <c:pt idx="409">
                  <c:v>1.2197850030158443E-2</c:v>
                </c:pt>
                <c:pt idx="410">
                  <c:v>1.2193068434693859E-2</c:v>
                </c:pt>
                <c:pt idx="411">
                  <c:v>1.2188286839229272E-2</c:v>
                </c:pt>
                <c:pt idx="412">
                  <c:v>1.2183505243764688E-2</c:v>
                </c:pt>
                <c:pt idx="413">
                  <c:v>1.21787236483001E-2</c:v>
                </c:pt>
                <c:pt idx="414">
                  <c:v>1.2173942052835516E-2</c:v>
                </c:pt>
                <c:pt idx="415">
                  <c:v>1.2169160457370929E-2</c:v>
                </c:pt>
                <c:pt idx="416">
                  <c:v>1.2164378861906343E-2</c:v>
                </c:pt>
                <c:pt idx="417">
                  <c:v>1.2159597266441757E-2</c:v>
                </c:pt>
                <c:pt idx="418">
                  <c:v>1.2154815670977172E-2</c:v>
                </c:pt>
                <c:pt idx="419">
                  <c:v>1.2150034075512586E-2</c:v>
                </c:pt>
                <c:pt idx="420">
                  <c:v>1.2145252480048002E-2</c:v>
                </c:pt>
                <c:pt idx="421">
                  <c:v>1.2140470884583416E-2</c:v>
                </c:pt>
                <c:pt idx="422">
                  <c:v>1.2135689289118829E-2</c:v>
                </c:pt>
                <c:pt idx="423">
                  <c:v>1.2130907693654243E-2</c:v>
                </c:pt>
                <c:pt idx="424">
                  <c:v>1.2126126098189659E-2</c:v>
                </c:pt>
                <c:pt idx="425">
                  <c:v>1.2121344502725073E-2</c:v>
                </c:pt>
                <c:pt idx="426">
                  <c:v>1.2116562907260486E-2</c:v>
                </c:pt>
                <c:pt idx="427">
                  <c:v>1.21117813117959E-2</c:v>
                </c:pt>
                <c:pt idx="428">
                  <c:v>1.2106999716331316E-2</c:v>
                </c:pt>
                <c:pt idx="429">
                  <c:v>1.2102218120866729E-2</c:v>
                </c:pt>
                <c:pt idx="430">
                  <c:v>1.2097436525402145E-2</c:v>
                </c:pt>
                <c:pt idx="431">
                  <c:v>1.2092654929937557E-2</c:v>
                </c:pt>
                <c:pt idx="432">
                  <c:v>1.2087873334472973E-2</c:v>
                </c:pt>
                <c:pt idx="433">
                  <c:v>1.2083091739008386E-2</c:v>
                </c:pt>
                <c:pt idx="434">
                  <c:v>1.2078310143543802E-2</c:v>
                </c:pt>
                <c:pt idx="435">
                  <c:v>1.2073528548079214E-2</c:v>
                </c:pt>
                <c:pt idx="436">
                  <c:v>1.206874695261463E-2</c:v>
                </c:pt>
                <c:pt idx="437">
                  <c:v>1.2063965357150043E-2</c:v>
                </c:pt>
                <c:pt idx="438">
                  <c:v>1.2059183761685459E-2</c:v>
                </c:pt>
                <c:pt idx="439">
                  <c:v>1.2054402166220873E-2</c:v>
                </c:pt>
                <c:pt idx="440">
                  <c:v>1.2049620570756288E-2</c:v>
                </c:pt>
                <c:pt idx="441">
                  <c:v>1.20448389752917E-2</c:v>
                </c:pt>
                <c:pt idx="442">
                  <c:v>1.2040057379827116E-2</c:v>
                </c:pt>
                <c:pt idx="443">
                  <c:v>1.203527578436253E-2</c:v>
                </c:pt>
                <c:pt idx="444">
                  <c:v>1.2030494188897943E-2</c:v>
                </c:pt>
                <c:pt idx="445">
                  <c:v>1.2025712593433357E-2</c:v>
                </c:pt>
                <c:pt idx="446">
                  <c:v>1.2020930997968773E-2</c:v>
                </c:pt>
                <c:pt idx="447">
                  <c:v>1.2016149402504187E-2</c:v>
                </c:pt>
                <c:pt idx="448">
                  <c:v>1.2011367807039602E-2</c:v>
                </c:pt>
                <c:pt idx="449">
                  <c:v>1.2006586211575016E-2</c:v>
                </c:pt>
                <c:pt idx="450">
                  <c:v>1.200180461611043E-2</c:v>
                </c:pt>
                <c:pt idx="451">
                  <c:v>1.1997023020645843E-2</c:v>
                </c:pt>
                <c:pt idx="452">
                  <c:v>1.1992241425181259E-2</c:v>
                </c:pt>
                <c:pt idx="453">
                  <c:v>1.1987459829716671E-2</c:v>
                </c:pt>
                <c:pt idx="454">
                  <c:v>1.1982678234252087E-2</c:v>
                </c:pt>
                <c:pt idx="455">
                  <c:v>1.19778966387875E-2</c:v>
                </c:pt>
                <c:pt idx="456">
                  <c:v>1.1973115043322916E-2</c:v>
                </c:pt>
                <c:pt idx="457">
                  <c:v>1.196833344785833E-2</c:v>
                </c:pt>
                <c:pt idx="458">
                  <c:v>1.1963551852393745E-2</c:v>
                </c:pt>
                <c:pt idx="459">
                  <c:v>1.1958770256929157E-2</c:v>
                </c:pt>
                <c:pt idx="460">
                  <c:v>1.1953988661464573E-2</c:v>
                </c:pt>
                <c:pt idx="461">
                  <c:v>1.1949207065999987E-2</c:v>
                </c:pt>
                <c:pt idx="462">
                  <c:v>1.1944425470535402E-2</c:v>
                </c:pt>
                <c:pt idx="463">
                  <c:v>1.1939643875070814E-2</c:v>
                </c:pt>
                <c:pt idx="464">
                  <c:v>1.193486227960623E-2</c:v>
                </c:pt>
                <c:pt idx="465">
                  <c:v>1.1930080684141644E-2</c:v>
                </c:pt>
                <c:pt idx="466">
                  <c:v>1.1925299088677059E-2</c:v>
                </c:pt>
                <c:pt idx="467">
                  <c:v>1.1920517493212473E-2</c:v>
                </c:pt>
                <c:pt idx="468">
                  <c:v>1.1915735897747887E-2</c:v>
                </c:pt>
                <c:pt idx="469">
                  <c:v>1.19109543022833E-2</c:v>
                </c:pt>
                <c:pt idx="470">
                  <c:v>1.1906172706818716E-2</c:v>
                </c:pt>
                <c:pt idx="471">
                  <c:v>1.190139111135413E-2</c:v>
                </c:pt>
                <c:pt idx="472">
                  <c:v>1.1896609515889544E-2</c:v>
                </c:pt>
                <c:pt idx="473">
                  <c:v>1.1891827920424957E-2</c:v>
                </c:pt>
                <c:pt idx="474">
                  <c:v>1.1887046324960371E-2</c:v>
                </c:pt>
                <c:pt idx="475">
                  <c:v>1.1882264729495787E-2</c:v>
                </c:pt>
                <c:pt idx="476">
                  <c:v>1.1877483134031201E-2</c:v>
                </c:pt>
                <c:pt idx="477">
                  <c:v>1.1872701538566616E-2</c:v>
                </c:pt>
                <c:pt idx="478">
                  <c:v>1.1867919943102028E-2</c:v>
                </c:pt>
                <c:pt idx="479">
                  <c:v>1.1863138347637444E-2</c:v>
                </c:pt>
                <c:pt idx="480">
                  <c:v>1.1858356752172857E-2</c:v>
                </c:pt>
                <c:pt idx="481">
                  <c:v>1.1853575156708271E-2</c:v>
                </c:pt>
                <c:pt idx="482">
                  <c:v>1.1848793561243685E-2</c:v>
                </c:pt>
                <c:pt idx="483">
                  <c:v>1.1844011965779101E-2</c:v>
                </c:pt>
                <c:pt idx="484">
                  <c:v>1.1839230370314514E-2</c:v>
                </c:pt>
                <c:pt idx="485">
                  <c:v>1.183444877484993E-2</c:v>
                </c:pt>
                <c:pt idx="486">
                  <c:v>1.1829667179385344E-2</c:v>
                </c:pt>
                <c:pt idx="487">
                  <c:v>1.1824885583920757E-2</c:v>
                </c:pt>
                <c:pt idx="488">
                  <c:v>1.1820103988456171E-2</c:v>
                </c:pt>
                <c:pt idx="489">
                  <c:v>1.1815322392991587E-2</c:v>
                </c:pt>
                <c:pt idx="490">
                  <c:v>1.1810540797526999E-2</c:v>
                </c:pt>
                <c:pt idx="491">
                  <c:v>1.1805759202062414E-2</c:v>
                </c:pt>
                <c:pt idx="492">
                  <c:v>1.1800977606597828E-2</c:v>
                </c:pt>
                <c:pt idx="493">
                  <c:v>1.1796196011133244E-2</c:v>
                </c:pt>
                <c:pt idx="494">
                  <c:v>1.1791414415668658E-2</c:v>
                </c:pt>
                <c:pt idx="495">
                  <c:v>1.1786632820204073E-2</c:v>
                </c:pt>
                <c:pt idx="496">
                  <c:v>1.1781851224739485E-2</c:v>
                </c:pt>
                <c:pt idx="497">
                  <c:v>1.1777069629274901E-2</c:v>
                </c:pt>
                <c:pt idx="498">
                  <c:v>1.1772288033810314E-2</c:v>
                </c:pt>
                <c:pt idx="499">
                  <c:v>1.176750643834573E-2</c:v>
                </c:pt>
                <c:pt idx="500">
                  <c:v>1.1762724842881142E-2</c:v>
                </c:pt>
                <c:pt idx="501">
                  <c:v>1.1757943247416558E-2</c:v>
                </c:pt>
                <c:pt idx="502">
                  <c:v>1.1753161651951971E-2</c:v>
                </c:pt>
                <c:pt idx="503">
                  <c:v>1.1748380056487387E-2</c:v>
                </c:pt>
                <c:pt idx="504">
                  <c:v>1.1743598461022801E-2</c:v>
                </c:pt>
                <c:pt idx="505">
                  <c:v>1.1738816865558215E-2</c:v>
                </c:pt>
                <c:pt idx="506">
                  <c:v>1.1734035270093628E-2</c:v>
                </c:pt>
                <c:pt idx="507">
                  <c:v>1.1729253674629044E-2</c:v>
                </c:pt>
                <c:pt idx="508">
                  <c:v>1.1724472079164458E-2</c:v>
                </c:pt>
                <c:pt idx="509">
                  <c:v>1.1719690483699871E-2</c:v>
                </c:pt>
                <c:pt idx="510">
                  <c:v>1.1714908888235285E-2</c:v>
                </c:pt>
                <c:pt idx="511">
                  <c:v>1.1710127292770701E-2</c:v>
                </c:pt>
                <c:pt idx="512">
                  <c:v>1.1705345697306115E-2</c:v>
                </c:pt>
                <c:pt idx="513">
                  <c:v>1.170056410184153E-2</c:v>
                </c:pt>
                <c:pt idx="514">
                  <c:v>1.1695782506376944E-2</c:v>
                </c:pt>
                <c:pt idx="515">
                  <c:v>1.1691000910912358E-2</c:v>
                </c:pt>
                <c:pt idx="516">
                  <c:v>1.1686219315447771E-2</c:v>
                </c:pt>
                <c:pt idx="517">
                  <c:v>1.1681437719983187E-2</c:v>
                </c:pt>
                <c:pt idx="518">
                  <c:v>1.1676656124518599E-2</c:v>
                </c:pt>
                <c:pt idx="519">
                  <c:v>1.1671874529054015E-2</c:v>
                </c:pt>
                <c:pt idx="520">
                  <c:v>1.1667092933589428E-2</c:v>
                </c:pt>
                <c:pt idx="521">
                  <c:v>1.1662311338124844E-2</c:v>
                </c:pt>
                <c:pt idx="522">
                  <c:v>1.1657529742660258E-2</c:v>
                </c:pt>
                <c:pt idx="523">
                  <c:v>1.1652748147195673E-2</c:v>
                </c:pt>
                <c:pt idx="524">
                  <c:v>1.1647966551731085E-2</c:v>
                </c:pt>
                <c:pt idx="525">
                  <c:v>1.1643184956266501E-2</c:v>
                </c:pt>
                <c:pt idx="526">
                  <c:v>1.1638403360801915E-2</c:v>
                </c:pt>
                <c:pt idx="527">
                  <c:v>1.1633621765337328E-2</c:v>
                </c:pt>
                <c:pt idx="528">
                  <c:v>1.1628840169872742E-2</c:v>
                </c:pt>
                <c:pt idx="529">
                  <c:v>1.1624058574408158E-2</c:v>
                </c:pt>
                <c:pt idx="530">
                  <c:v>1.1619276978943572E-2</c:v>
                </c:pt>
                <c:pt idx="531">
                  <c:v>1.1614495383478987E-2</c:v>
                </c:pt>
                <c:pt idx="532">
                  <c:v>1.1609713788014401E-2</c:v>
                </c:pt>
                <c:pt idx="533">
                  <c:v>1.1604932192549815E-2</c:v>
                </c:pt>
                <c:pt idx="534">
                  <c:v>1.1600150597085229E-2</c:v>
                </c:pt>
                <c:pt idx="535">
                  <c:v>1.1595369001620644E-2</c:v>
                </c:pt>
                <c:pt idx="536">
                  <c:v>1.1590587406156058E-2</c:v>
                </c:pt>
                <c:pt idx="537">
                  <c:v>1.1585805810691472E-2</c:v>
                </c:pt>
                <c:pt idx="538">
                  <c:v>1.1581024215226885E-2</c:v>
                </c:pt>
                <c:pt idx="539">
                  <c:v>1.1576242619762301E-2</c:v>
                </c:pt>
                <c:pt idx="540">
                  <c:v>1.1571461024297715E-2</c:v>
                </c:pt>
                <c:pt idx="541">
                  <c:v>1.156667942883313E-2</c:v>
                </c:pt>
                <c:pt idx="542">
                  <c:v>1.1561897833368544E-2</c:v>
                </c:pt>
                <c:pt idx="543">
                  <c:v>1.1557116237903958E-2</c:v>
                </c:pt>
                <c:pt idx="544">
                  <c:v>1.1552334642439372E-2</c:v>
                </c:pt>
                <c:pt idx="545">
                  <c:v>1.1547553046974787E-2</c:v>
                </c:pt>
                <c:pt idx="546">
                  <c:v>1.1542771451510199E-2</c:v>
                </c:pt>
                <c:pt idx="547">
                  <c:v>1.1537989856045615E-2</c:v>
                </c:pt>
                <c:pt idx="548">
                  <c:v>1.1533208260581029E-2</c:v>
                </c:pt>
                <c:pt idx="549">
                  <c:v>1.1528426665116444E-2</c:v>
                </c:pt>
                <c:pt idx="550">
                  <c:v>1.1523645069651858E-2</c:v>
                </c:pt>
                <c:pt idx="551">
                  <c:v>1.1518863474187273E-2</c:v>
                </c:pt>
                <c:pt idx="552">
                  <c:v>1.1514081878722686E-2</c:v>
                </c:pt>
                <c:pt idx="553">
                  <c:v>1.1509300283258101E-2</c:v>
                </c:pt>
                <c:pt idx="554">
                  <c:v>1.1504518687793515E-2</c:v>
                </c:pt>
                <c:pt idx="555">
                  <c:v>1.1499737092328929E-2</c:v>
                </c:pt>
                <c:pt idx="556">
                  <c:v>1.1494955496864342E-2</c:v>
                </c:pt>
                <c:pt idx="557">
                  <c:v>1.1490173901399758E-2</c:v>
                </c:pt>
                <c:pt idx="558">
                  <c:v>1.1485392305935172E-2</c:v>
                </c:pt>
                <c:pt idx="559">
                  <c:v>1.1480610710470587E-2</c:v>
                </c:pt>
                <c:pt idx="560">
                  <c:v>1.1475829115006001E-2</c:v>
                </c:pt>
                <c:pt idx="561">
                  <c:v>1.1471047519541415E-2</c:v>
                </c:pt>
                <c:pt idx="562">
                  <c:v>1.1466265924076829E-2</c:v>
                </c:pt>
                <c:pt idx="563">
                  <c:v>1.1461484328612244E-2</c:v>
                </c:pt>
                <c:pt idx="564">
                  <c:v>1.1456702733147656E-2</c:v>
                </c:pt>
                <c:pt idx="565">
                  <c:v>1.1451921137683072E-2</c:v>
                </c:pt>
                <c:pt idx="566">
                  <c:v>1.1447139542218486E-2</c:v>
                </c:pt>
                <c:pt idx="567">
                  <c:v>1.1442357946753901E-2</c:v>
                </c:pt>
                <c:pt idx="568">
                  <c:v>1.1437576351289315E-2</c:v>
                </c:pt>
                <c:pt idx="569">
                  <c:v>1.1432794755824731E-2</c:v>
                </c:pt>
                <c:pt idx="570">
                  <c:v>1.1428013160360143E-2</c:v>
                </c:pt>
                <c:pt idx="571">
                  <c:v>1.1423231564895558E-2</c:v>
                </c:pt>
                <c:pt idx="572">
                  <c:v>1.1418449969430972E-2</c:v>
                </c:pt>
                <c:pt idx="573">
                  <c:v>1.1413668373966387E-2</c:v>
                </c:pt>
                <c:pt idx="574">
                  <c:v>1.14088867785018E-2</c:v>
                </c:pt>
                <c:pt idx="575">
                  <c:v>1.1404105183037215E-2</c:v>
                </c:pt>
                <c:pt idx="576">
                  <c:v>1.1399323587572629E-2</c:v>
                </c:pt>
                <c:pt idx="577">
                  <c:v>1.1394541992108044E-2</c:v>
                </c:pt>
                <c:pt idx="578">
                  <c:v>1.1389760396643458E-2</c:v>
                </c:pt>
                <c:pt idx="579">
                  <c:v>1.1384978801178874E-2</c:v>
                </c:pt>
                <c:pt idx="580">
                  <c:v>1.1380197205714286E-2</c:v>
                </c:pt>
                <c:pt idx="581">
                  <c:v>1.1375415610249701E-2</c:v>
                </c:pt>
                <c:pt idx="582">
                  <c:v>1.1370634014785115E-2</c:v>
                </c:pt>
                <c:pt idx="583">
                  <c:v>1.1365852419320529E-2</c:v>
                </c:pt>
                <c:pt idx="584">
                  <c:v>1.1361070823855943E-2</c:v>
                </c:pt>
                <c:pt idx="585">
                  <c:v>1.1356289228391358E-2</c:v>
                </c:pt>
                <c:pt idx="586">
                  <c:v>1.1351507632926772E-2</c:v>
                </c:pt>
                <c:pt idx="587">
                  <c:v>1.1346726037462188E-2</c:v>
                </c:pt>
                <c:pt idx="588">
                  <c:v>1.1341944441997601E-2</c:v>
                </c:pt>
                <c:pt idx="589">
                  <c:v>1.1337162846533015E-2</c:v>
                </c:pt>
                <c:pt idx="590">
                  <c:v>1.1332381251068429E-2</c:v>
                </c:pt>
                <c:pt idx="591">
                  <c:v>1.1327599655603844E-2</c:v>
                </c:pt>
                <c:pt idx="592">
                  <c:v>1.1322818060139257E-2</c:v>
                </c:pt>
                <c:pt idx="593">
                  <c:v>1.1318036464674672E-2</c:v>
                </c:pt>
                <c:pt idx="594">
                  <c:v>1.1313254869210086E-2</c:v>
                </c:pt>
                <c:pt idx="595">
                  <c:v>1.1308473273745501E-2</c:v>
                </c:pt>
                <c:pt idx="596">
                  <c:v>1.1303691678280915E-2</c:v>
                </c:pt>
                <c:pt idx="597">
                  <c:v>1.1298910082816329E-2</c:v>
                </c:pt>
                <c:pt idx="598">
                  <c:v>1.1294128487351743E-2</c:v>
                </c:pt>
                <c:pt idx="599">
                  <c:v>1.1289346891887158E-2</c:v>
                </c:pt>
                <c:pt idx="600">
                  <c:v>1.1284565296422572E-2</c:v>
                </c:pt>
                <c:pt idx="601">
                  <c:v>1.1279783700957986E-2</c:v>
                </c:pt>
                <c:pt idx="602">
                  <c:v>1.12750021054934E-2</c:v>
                </c:pt>
                <c:pt idx="603">
                  <c:v>1.1270220510028815E-2</c:v>
                </c:pt>
                <c:pt idx="604">
                  <c:v>1.1265438914564229E-2</c:v>
                </c:pt>
                <c:pt idx="605">
                  <c:v>1.1260657319099643E-2</c:v>
                </c:pt>
                <c:pt idx="606">
                  <c:v>1.1255875723635058E-2</c:v>
                </c:pt>
                <c:pt idx="607">
                  <c:v>1.1251094128170472E-2</c:v>
                </c:pt>
                <c:pt idx="608">
                  <c:v>1.1246312532705886E-2</c:v>
                </c:pt>
                <c:pt idx="609">
                  <c:v>1.12415309372413E-2</c:v>
                </c:pt>
                <c:pt idx="610">
                  <c:v>1.1236749341776715E-2</c:v>
                </c:pt>
                <c:pt idx="611">
                  <c:v>1.1231967746312129E-2</c:v>
                </c:pt>
                <c:pt idx="612">
                  <c:v>1.1227186150847543E-2</c:v>
                </c:pt>
                <c:pt idx="613">
                  <c:v>1.1222404555382957E-2</c:v>
                </c:pt>
                <c:pt idx="614">
                  <c:v>1.1217622959918372E-2</c:v>
                </c:pt>
                <c:pt idx="615">
                  <c:v>1.1212841364453786E-2</c:v>
                </c:pt>
                <c:pt idx="616">
                  <c:v>1.1208059768989202E-2</c:v>
                </c:pt>
                <c:pt idx="617">
                  <c:v>1.1203278173524614E-2</c:v>
                </c:pt>
                <c:pt idx="618">
                  <c:v>1.1198496578060029E-2</c:v>
                </c:pt>
                <c:pt idx="619">
                  <c:v>1.1193714982595443E-2</c:v>
                </c:pt>
                <c:pt idx="620">
                  <c:v>1.1188933387130857E-2</c:v>
                </c:pt>
                <c:pt idx="621">
                  <c:v>1.1184151791666271E-2</c:v>
                </c:pt>
                <c:pt idx="622">
                  <c:v>1.1179370196201686E-2</c:v>
                </c:pt>
                <c:pt idx="623">
                  <c:v>1.11745886007371E-2</c:v>
                </c:pt>
                <c:pt idx="624">
                  <c:v>1.1169807005272515E-2</c:v>
                </c:pt>
                <c:pt idx="625">
                  <c:v>1.1165025409807929E-2</c:v>
                </c:pt>
                <c:pt idx="626">
                  <c:v>1.1160243814343343E-2</c:v>
                </c:pt>
                <c:pt idx="627">
                  <c:v>1.1155462218878757E-2</c:v>
                </c:pt>
                <c:pt idx="628">
                  <c:v>1.1150680623414172E-2</c:v>
                </c:pt>
                <c:pt idx="629">
                  <c:v>1.1145899027949584E-2</c:v>
                </c:pt>
                <c:pt idx="630">
                  <c:v>1.1141117432485E-2</c:v>
                </c:pt>
                <c:pt idx="631">
                  <c:v>1.1136335837020414E-2</c:v>
                </c:pt>
                <c:pt idx="632">
                  <c:v>1.1131554241555829E-2</c:v>
                </c:pt>
                <c:pt idx="633">
                  <c:v>1.1126772646091243E-2</c:v>
                </c:pt>
                <c:pt idx="634">
                  <c:v>1.1121991050626659E-2</c:v>
                </c:pt>
                <c:pt idx="635">
                  <c:v>1.1117209455162071E-2</c:v>
                </c:pt>
                <c:pt idx="636">
                  <c:v>1.1112427859697486E-2</c:v>
                </c:pt>
                <c:pt idx="637">
                  <c:v>1.11076462642329E-2</c:v>
                </c:pt>
                <c:pt idx="638">
                  <c:v>1.1102864668768316E-2</c:v>
                </c:pt>
                <c:pt idx="639">
                  <c:v>1.1098083073303728E-2</c:v>
                </c:pt>
                <c:pt idx="640">
                  <c:v>1.1093301477839143E-2</c:v>
                </c:pt>
                <c:pt idx="641">
                  <c:v>1.1088519882374557E-2</c:v>
                </c:pt>
                <c:pt idx="642">
                  <c:v>1.1083738286909972E-2</c:v>
                </c:pt>
                <c:pt idx="643">
                  <c:v>1.1078956691445386E-2</c:v>
                </c:pt>
                <c:pt idx="644">
                  <c:v>1.10741750959808E-2</c:v>
                </c:pt>
                <c:pt idx="645">
                  <c:v>1.1069393500516214E-2</c:v>
                </c:pt>
                <c:pt idx="646">
                  <c:v>1.1064611905051629E-2</c:v>
                </c:pt>
                <c:pt idx="647">
                  <c:v>1.1059830309587043E-2</c:v>
                </c:pt>
                <c:pt idx="648">
                  <c:v>1.1055048714122457E-2</c:v>
                </c:pt>
                <c:pt idx="649">
                  <c:v>1.1050267118657871E-2</c:v>
                </c:pt>
                <c:pt idx="650">
                  <c:v>1.1045485523193286E-2</c:v>
                </c:pt>
                <c:pt idx="651">
                  <c:v>1.10407039277287E-2</c:v>
                </c:pt>
                <c:pt idx="652">
                  <c:v>1.1035922332264116E-2</c:v>
                </c:pt>
                <c:pt idx="653">
                  <c:v>1.1031140736799529E-2</c:v>
                </c:pt>
                <c:pt idx="654">
                  <c:v>1.1026359141334943E-2</c:v>
                </c:pt>
                <c:pt idx="655">
                  <c:v>1.1021577545870357E-2</c:v>
                </c:pt>
                <c:pt idx="656">
                  <c:v>1.1016795950405773E-2</c:v>
                </c:pt>
                <c:pt idx="657">
                  <c:v>1.1012014354941185E-2</c:v>
                </c:pt>
                <c:pt idx="658">
                  <c:v>1.10072327594766E-2</c:v>
                </c:pt>
                <c:pt idx="659">
                  <c:v>1.1002451164012014E-2</c:v>
                </c:pt>
                <c:pt idx="660">
                  <c:v>1.0997669568547429E-2</c:v>
                </c:pt>
                <c:pt idx="661">
                  <c:v>1.0992887973082843E-2</c:v>
                </c:pt>
                <c:pt idx="662">
                  <c:v>1.0988106377618259E-2</c:v>
                </c:pt>
                <c:pt idx="663">
                  <c:v>1.0983324782153671E-2</c:v>
                </c:pt>
                <c:pt idx="664">
                  <c:v>1.0978543186689086E-2</c:v>
                </c:pt>
                <c:pt idx="665">
                  <c:v>1.09737615912245E-2</c:v>
                </c:pt>
                <c:pt idx="666">
                  <c:v>1.0968979995759914E-2</c:v>
                </c:pt>
                <c:pt idx="667">
                  <c:v>1.0964198400295328E-2</c:v>
                </c:pt>
                <c:pt idx="668">
                  <c:v>1.0959416804830743E-2</c:v>
                </c:pt>
                <c:pt idx="669">
                  <c:v>1.0954635209366157E-2</c:v>
                </c:pt>
                <c:pt idx="670">
                  <c:v>1.0949853613901573E-2</c:v>
                </c:pt>
                <c:pt idx="671">
                  <c:v>1.0945072018436986E-2</c:v>
                </c:pt>
                <c:pt idx="672">
                  <c:v>1.09402904229724E-2</c:v>
                </c:pt>
                <c:pt idx="673">
                  <c:v>1.0935508827507814E-2</c:v>
                </c:pt>
                <c:pt idx="674">
                  <c:v>1.093072723204323E-2</c:v>
                </c:pt>
                <c:pt idx="675">
                  <c:v>1.0925945636578643E-2</c:v>
                </c:pt>
                <c:pt idx="676">
                  <c:v>1.0921164041114057E-2</c:v>
                </c:pt>
                <c:pt idx="677">
                  <c:v>1.0916382445649471E-2</c:v>
                </c:pt>
                <c:pt idx="678">
                  <c:v>1.0911600850184886E-2</c:v>
                </c:pt>
                <c:pt idx="679">
                  <c:v>1.09068192547203E-2</c:v>
                </c:pt>
                <c:pt idx="680">
                  <c:v>1.0902037659255716E-2</c:v>
                </c:pt>
                <c:pt idx="681">
                  <c:v>1.0897256063791128E-2</c:v>
                </c:pt>
                <c:pt idx="682">
                  <c:v>1.0892474468326543E-2</c:v>
                </c:pt>
                <c:pt idx="683">
                  <c:v>1.0887692872861957E-2</c:v>
                </c:pt>
                <c:pt idx="684">
                  <c:v>1.0882911277397373E-2</c:v>
                </c:pt>
                <c:pt idx="685">
                  <c:v>1.0878129681932785E-2</c:v>
                </c:pt>
                <c:pt idx="686">
                  <c:v>1.08733480864682E-2</c:v>
                </c:pt>
                <c:pt idx="687">
                  <c:v>1.0868566491003614E-2</c:v>
                </c:pt>
                <c:pt idx="688">
                  <c:v>1.086378489553903E-2</c:v>
                </c:pt>
                <c:pt idx="689">
                  <c:v>1.0859003300074443E-2</c:v>
                </c:pt>
                <c:pt idx="690">
                  <c:v>1.0854221704609859E-2</c:v>
                </c:pt>
                <c:pt idx="691">
                  <c:v>1.0849440109145271E-2</c:v>
                </c:pt>
                <c:pt idx="692">
                  <c:v>1.0844658513680687E-2</c:v>
                </c:pt>
                <c:pt idx="693">
                  <c:v>1.08398769182161E-2</c:v>
                </c:pt>
                <c:pt idx="694">
                  <c:v>1.0835095322751514E-2</c:v>
                </c:pt>
                <c:pt idx="695">
                  <c:v>1.0830313727286928E-2</c:v>
                </c:pt>
                <c:pt idx="696">
                  <c:v>1.0825532131822344E-2</c:v>
                </c:pt>
                <c:pt idx="697">
                  <c:v>1.0820750536357757E-2</c:v>
                </c:pt>
                <c:pt idx="698">
                  <c:v>1.0815968940893173E-2</c:v>
                </c:pt>
                <c:pt idx="699">
                  <c:v>1.0811187345428587E-2</c:v>
                </c:pt>
                <c:pt idx="700">
                  <c:v>1.0806405749964E-2</c:v>
                </c:pt>
                <c:pt idx="701">
                  <c:v>1.0801624154499414E-2</c:v>
                </c:pt>
                <c:pt idx="702">
                  <c:v>1.079684255903483E-2</c:v>
                </c:pt>
                <c:pt idx="703">
                  <c:v>1.0792060963570242E-2</c:v>
                </c:pt>
                <c:pt idx="704">
                  <c:v>1.0787279368105657E-2</c:v>
                </c:pt>
                <c:pt idx="705">
                  <c:v>1.0782497772641071E-2</c:v>
                </c:pt>
                <c:pt idx="706">
                  <c:v>1.0777716177176487E-2</c:v>
                </c:pt>
                <c:pt idx="707">
                  <c:v>1.0772934581711901E-2</c:v>
                </c:pt>
                <c:pt idx="708">
                  <c:v>1.0768152986247316E-2</c:v>
                </c:pt>
                <c:pt idx="709">
                  <c:v>1.0763371390782728E-2</c:v>
                </c:pt>
                <c:pt idx="710">
                  <c:v>1.0758589795318144E-2</c:v>
                </c:pt>
                <c:pt idx="711">
                  <c:v>1.0753808199853557E-2</c:v>
                </c:pt>
                <c:pt idx="712">
                  <c:v>1.0749026604388973E-2</c:v>
                </c:pt>
                <c:pt idx="713">
                  <c:v>1.0744245008924385E-2</c:v>
                </c:pt>
                <c:pt idx="714">
                  <c:v>1.0739463413459801E-2</c:v>
                </c:pt>
                <c:pt idx="715">
                  <c:v>1.0734681817995214E-2</c:v>
                </c:pt>
                <c:pt idx="716">
                  <c:v>1.072990022253063E-2</c:v>
                </c:pt>
                <c:pt idx="717">
                  <c:v>1.0725118627066044E-2</c:v>
                </c:pt>
                <c:pt idx="718">
                  <c:v>1.0720337031601457E-2</c:v>
                </c:pt>
                <c:pt idx="719">
                  <c:v>1.0715555436136871E-2</c:v>
                </c:pt>
                <c:pt idx="720">
                  <c:v>1.0710773840672287E-2</c:v>
                </c:pt>
                <c:pt idx="721">
                  <c:v>1.0705992245207701E-2</c:v>
                </c:pt>
                <c:pt idx="722">
                  <c:v>1.0701210649743114E-2</c:v>
                </c:pt>
                <c:pt idx="723">
                  <c:v>1.0696429054278528E-2</c:v>
                </c:pt>
                <c:pt idx="724">
                  <c:v>1.0691647458813944E-2</c:v>
                </c:pt>
                <c:pt idx="725">
                  <c:v>1.0686865863349358E-2</c:v>
                </c:pt>
                <c:pt idx="726">
                  <c:v>1.0682084267884773E-2</c:v>
                </c:pt>
                <c:pt idx="727">
                  <c:v>1.0677302672420187E-2</c:v>
                </c:pt>
                <c:pt idx="728">
                  <c:v>1.0672521076955601E-2</c:v>
                </c:pt>
                <c:pt idx="729">
                  <c:v>1.0667739481491014E-2</c:v>
                </c:pt>
                <c:pt idx="730">
                  <c:v>1.066295788602643E-2</c:v>
                </c:pt>
                <c:pt idx="731">
                  <c:v>1.0658176290561842E-2</c:v>
                </c:pt>
                <c:pt idx="732">
                  <c:v>1.0653394695097258E-2</c:v>
                </c:pt>
                <c:pt idx="733">
                  <c:v>1.0648613099632671E-2</c:v>
                </c:pt>
                <c:pt idx="734">
                  <c:v>1.0643831504168087E-2</c:v>
                </c:pt>
                <c:pt idx="735">
                  <c:v>1.0639049908703501E-2</c:v>
                </c:pt>
                <c:pt idx="736">
                  <c:v>1.0634268313238915E-2</c:v>
                </c:pt>
                <c:pt idx="737">
                  <c:v>1.0629486717774328E-2</c:v>
                </c:pt>
                <c:pt idx="738">
                  <c:v>1.0624705122309744E-2</c:v>
                </c:pt>
                <c:pt idx="739">
                  <c:v>1.0619923526845158E-2</c:v>
                </c:pt>
                <c:pt idx="740">
                  <c:v>1.0615141931380571E-2</c:v>
                </c:pt>
                <c:pt idx="741">
                  <c:v>1.0610360335915985E-2</c:v>
                </c:pt>
                <c:pt idx="742">
                  <c:v>1.0605578740451399E-2</c:v>
                </c:pt>
                <c:pt idx="743">
                  <c:v>1.0600797144986815E-2</c:v>
                </c:pt>
                <c:pt idx="744">
                  <c:v>1.0596015549522228E-2</c:v>
                </c:pt>
                <c:pt idx="745">
                  <c:v>1.0591233954057644E-2</c:v>
                </c:pt>
                <c:pt idx="746">
                  <c:v>1.0586452358593058E-2</c:v>
                </c:pt>
                <c:pt idx="747">
                  <c:v>1.0581670763128471E-2</c:v>
                </c:pt>
                <c:pt idx="748">
                  <c:v>1.0576889167663885E-2</c:v>
                </c:pt>
                <c:pt idx="749">
                  <c:v>1.0572107572199299E-2</c:v>
                </c:pt>
                <c:pt idx="750">
                  <c:v>1.0567325976734713E-2</c:v>
                </c:pt>
                <c:pt idx="751">
                  <c:v>1.0562544381270128E-2</c:v>
                </c:pt>
                <c:pt idx="752">
                  <c:v>1.0557762785805542E-2</c:v>
                </c:pt>
                <c:pt idx="753">
                  <c:v>1.0552981190340958E-2</c:v>
                </c:pt>
                <c:pt idx="754">
                  <c:v>1.0548199594876372E-2</c:v>
                </c:pt>
                <c:pt idx="755">
                  <c:v>1.0543417999411787E-2</c:v>
                </c:pt>
                <c:pt idx="756">
                  <c:v>1.0538636403947199E-2</c:v>
                </c:pt>
                <c:pt idx="757">
                  <c:v>1.0533854808482615E-2</c:v>
                </c:pt>
                <c:pt idx="758">
                  <c:v>1.0529073213018027E-2</c:v>
                </c:pt>
                <c:pt idx="759">
                  <c:v>1.0524291617553442E-2</c:v>
                </c:pt>
                <c:pt idx="760">
                  <c:v>1.0519510022088856E-2</c:v>
                </c:pt>
                <c:pt idx="761">
                  <c:v>1.0514728426624272E-2</c:v>
                </c:pt>
                <c:pt idx="762">
                  <c:v>1.0509946831159685E-2</c:v>
                </c:pt>
                <c:pt idx="763">
                  <c:v>1.0505165235695101E-2</c:v>
                </c:pt>
                <c:pt idx="764">
                  <c:v>1.0500383640230515E-2</c:v>
                </c:pt>
                <c:pt idx="765">
                  <c:v>1.0495602044765929E-2</c:v>
                </c:pt>
                <c:pt idx="766">
                  <c:v>1.0490820449301342E-2</c:v>
                </c:pt>
                <c:pt idx="767">
                  <c:v>1.0486038853836758E-2</c:v>
                </c:pt>
                <c:pt idx="768">
                  <c:v>1.048125725837217E-2</c:v>
                </c:pt>
                <c:pt idx="769">
                  <c:v>1.0476475662907585E-2</c:v>
                </c:pt>
                <c:pt idx="770">
                  <c:v>1.0471694067442999E-2</c:v>
                </c:pt>
                <c:pt idx="771">
                  <c:v>1.0466912471978415E-2</c:v>
                </c:pt>
                <c:pt idx="772">
                  <c:v>1.0462130876513829E-2</c:v>
                </c:pt>
                <c:pt idx="773">
                  <c:v>1.0457349281049244E-2</c:v>
                </c:pt>
                <c:pt idx="774">
                  <c:v>1.0452567685584656E-2</c:v>
                </c:pt>
                <c:pt idx="775">
                  <c:v>1.0447786090120072E-2</c:v>
                </c:pt>
                <c:pt idx="776">
                  <c:v>1.0443004494655485E-2</c:v>
                </c:pt>
                <c:pt idx="777">
                  <c:v>1.0438222899190899E-2</c:v>
                </c:pt>
                <c:pt idx="778">
                  <c:v>1.0433441303726313E-2</c:v>
                </c:pt>
                <c:pt idx="779">
                  <c:v>1.0428659708261729E-2</c:v>
                </c:pt>
                <c:pt idx="780">
                  <c:v>1.0423878112797142E-2</c:v>
                </c:pt>
                <c:pt idx="781">
                  <c:v>1.0419096517332558E-2</c:v>
                </c:pt>
                <c:pt idx="782">
                  <c:v>1.0414314921867972E-2</c:v>
                </c:pt>
                <c:pt idx="783">
                  <c:v>1.0409533326403387E-2</c:v>
                </c:pt>
                <c:pt idx="784">
                  <c:v>1.0404751730938799E-2</c:v>
                </c:pt>
                <c:pt idx="785">
                  <c:v>1.0399970135474215E-2</c:v>
                </c:pt>
                <c:pt idx="786">
                  <c:v>1.0395188540009627E-2</c:v>
                </c:pt>
                <c:pt idx="787">
                  <c:v>1.0390406944545042E-2</c:v>
                </c:pt>
                <c:pt idx="788">
                  <c:v>1.0385625349080456E-2</c:v>
                </c:pt>
                <c:pt idx="789">
                  <c:v>1.0380843753615872E-2</c:v>
                </c:pt>
                <c:pt idx="790">
                  <c:v>1.0376062158151286E-2</c:v>
                </c:pt>
                <c:pt idx="791">
                  <c:v>1.0371280562686701E-2</c:v>
                </c:pt>
                <c:pt idx="792">
                  <c:v>1.0366498967222115E-2</c:v>
                </c:pt>
                <c:pt idx="793">
                  <c:v>1.0361717371757529E-2</c:v>
                </c:pt>
                <c:pt idx="794">
                  <c:v>1.0356935776292943E-2</c:v>
                </c:pt>
                <c:pt idx="795">
                  <c:v>1.0352154180828356E-2</c:v>
                </c:pt>
                <c:pt idx="796">
                  <c:v>1.034737258536377E-2</c:v>
                </c:pt>
                <c:pt idx="797">
                  <c:v>1.0342590989899186E-2</c:v>
                </c:pt>
                <c:pt idx="798">
                  <c:v>1.0337809394434599E-2</c:v>
                </c:pt>
                <c:pt idx="799">
                  <c:v>1.0333027798970015E-2</c:v>
                </c:pt>
                <c:pt idx="800">
                  <c:v>1.0328246203505429E-2</c:v>
                </c:pt>
                <c:pt idx="801">
                  <c:v>1.0323464608040844E-2</c:v>
                </c:pt>
                <c:pt idx="802">
                  <c:v>1.0318683012576256E-2</c:v>
                </c:pt>
                <c:pt idx="803">
                  <c:v>1.0313901417111672E-2</c:v>
                </c:pt>
                <c:pt idx="804">
                  <c:v>1.0309119821647086E-2</c:v>
                </c:pt>
                <c:pt idx="805">
                  <c:v>1.03043382261825E-2</c:v>
                </c:pt>
                <c:pt idx="806">
                  <c:v>1.0299556630717913E-2</c:v>
                </c:pt>
                <c:pt idx="807">
                  <c:v>1.0294775035253329E-2</c:v>
                </c:pt>
                <c:pt idx="808">
                  <c:v>1.0289993439788743E-2</c:v>
                </c:pt>
                <c:pt idx="809">
                  <c:v>1.0285211844324158E-2</c:v>
                </c:pt>
                <c:pt idx="810">
                  <c:v>1.0280430248859572E-2</c:v>
                </c:pt>
                <c:pt idx="811">
                  <c:v>1.0275648653394987E-2</c:v>
                </c:pt>
                <c:pt idx="812">
                  <c:v>1.02708670579304E-2</c:v>
                </c:pt>
                <c:pt idx="813">
                  <c:v>1.0266085462465815E-2</c:v>
                </c:pt>
                <c:pt idx="814">
                  <c:v>1.0261303867001227E-2</c:v>
                </c:pt>
                <c:pt idx="815">
                  <c:v>1.0256522271536643E-2</c:v>
                </c:pt>
                <c:pt idx="816">
                  <c:v>1.0251740676072056E-2</c:v>
                </c:pt>
                <c:pt idx="817">
                  <c:v>1.0246959080607472E-2</c:v>
                </c:pt>
                <c:pt idx="818">
                  <c:v>1.0242177485142886E-2</c:v>
                </c:pt>
                <c:pt idx="819">
                  <c:v>1.0237395889678301E-2</c:v>
                </c:pt>
                <c:pt idx="820">
                  <c:v>1.0232614294213715E-2</c:v>
                </c:pt>
                <c:pt idx="821">
                  <c:v>1.0227832698749129E-2</c:v>
                </c:pt>
                <c:pt idx="822">
                  <c:v>1.0223051103284543E-2</c:v>
                </c:pt>
                <c:pt idx="823">
                  <c:v>1.0218269507819957E-2</c:v>
                </c:pt>
                <c:pt idx="824">
                  <c:v>1.021348791235537E-2</c:v>
                </c:pt>
                <c:pt idx="825">
                  <c:v>1.0208706316890786E-2</c:v>
                </c:pt>
                <c:pt idx="826">
                  <c:v>1.02039247214262E-2</c:v>
                </c:pt>
                <c:pt idx="827">
                  <c:v>1.0199143125961615E-2</c:v>
                </c:pt>
                <c:pt idx="828">
                  <c:v>1.0194361530497029E-2</c:v>
                </c:pt>
                <c:pt idx="829">
                  <c:v>1.0189579935032445E-2</c:v>
                </c:pt>
                <c:pt idx="830">
                  <c:v>1.0184798339567857E-2</c:v>
                </c:pt>
                <c:pt idx="831">
                  <c:v>1.0180016744103272E-2</c:v>
                </c:pt>
                <c:pt idx="832">
                  <c:v>1.0175235148638684E-2</c:v>
                </c:pt>
                <c:pt idx="833">
                  <c:v>1.01704535531741E-2</c:v>
                </c:pt>
                <c:pt idx="834">
                  <c:v>1.0165671957709514E-2</c:v>
                </c:pt>
                <c:pt idx="835">
                  <c:v>1.0160890362244929E-2</c:v>
                </c:pt>
                <c:pt idx="836">
                  <c:v>1.0156108766780343E-2</c:v>
                </c:pt>
                <c:pt idx="837">
                  <c:v>1.0151327171315758E-2</c:v>
                </c:pt>
                <c:pt idx="838">
                  <c:v>1.0146545575851172E-2</c:v>
                </c:pt>
                <c:pt idx="839">
                  <c:v>1.0141763980386586E-2</c:v>
                </c:pt>
                <c:pt idx="840">
                  <c:v>1.0136982384922E-2</c:v>
                </c:pt>
                <c:pt idx="841">
                  <c:v>1.0132200789457415E-2</c:v>
                </c:pt>
                <c:pt idx="842">
                  <c:v>1.0127419193992827E-2</c:v>
                </c:pt>
                <c:pt idx="843">
                  <c:v>1.0122637598528243E-2</c:v>
                </c:pt>
                <c:pt idx="844">
                  <c:v>1.0117856003063657E-2</c:v>
                </c:pt>
                <c:pt idx="845">
                  <c:v>1.0113074407599072E-2</c:v>
                </c:pt>
                <c:pt idx="846">
                  <c:v>1.0108292812134486E-2</c:v>
                </c:pt>
                <c:pt idx="847">
                  <c:v>1.0103511216669902E-2</c:v>
                </c:pt>
                <c:pt idx="848">
                  <c:v>1.0098729621205315E-2</c:v>
                </c:pt>
                <c:pt idx="849">
                  <c:v>1.0093948025740729E-2</c:v>
                </c:pt>
                <c:pt idx="850">
                  <c:v>1.0089166430276143E-2</c:v>
                </c:pt>
                <c:pt idx="851">
                  <c:v>1.0084384834811557E-2</c:v>
                </c:pt>
                <c:pt idx="852">
                  <c:v>1.0079603239346971E-2</c:v>
                </c:pt>
                <c:pt idx="853">
                  <c:v>1.0074821643882386E-2</c:v>
                </c:pt>
                <c:pt idx="854">
                  <c:v>1.00700400484178E-2</c:v>
                </c:pt>
                <c:pt idx="855">
                  <c:v>1.0065258452953215E-2</c:v>
                </c:pt>
                <c:pt idx="856">
                  <c:v>1.0060476857488629E-2</c:v>
                </c:pt>
                <c:pt idx="857">
                  <c:v>1.0055695262024043E-2</c:v>
                </c:pt>
                <c:pt idx="858">
                  <c:v>1.0050913666559457E-2</c:v>
                </c:pt>
                <c:pt idx="859">
                  <c:v>1.0046132071094872E-2</c:v>
                </c:pt>
                <c:pt idx="860">
                  <c:v>1.0041350475630284E-2</c:v>
                </c:pt>
                <c:pt idx="861">
                  <c:v>1.00365688801657E-2</c:v>
                </c:pt>
                <c:pt idx="862">
                  <c:v>1.0031787284701114E-2</c:v>
                </c:pt>
                <c:pt idx="863">
                  <c:v>1.0027005689236529E-2</c:v>
                </c:pt>
                <c:pt idx="864">
                  <c:v>1.0022224093771943E-2</c:v>
                </c:pt>
                <c:pt idx="865">
                  <c:v>1.0017442498307357E-2</c:v>
                </c:pt>
                <c:pt idx="866">
                  <c:v>1.0012660902842772E-2</c:v>
                </c:pt>
                <c:pt idx="867">
                  <c:v>1.0007879307378186E-2</c:v>
                </c:pt>
                <c:pt idx="868">
                  <c:v>1.00030977119136E-2</c:v>
                </c:pt>
                <c:pt idx="869">
                  <c:v>9.9983161164490138E-3</c:v>
                </c:pt>
                <c:pt idx="870">
                  <c:v>9.9935345209844276E-3</c:v>
                </c:pt>
                <c:pt idx="871">
                  <c:v>9.9887529255198431E-3</c:v>
                </c:pt>
                <c:pt idx="872">
                  <c:v>9.9839713300552569E-3</c:v>
                </c:pt>
                <c:pt idx="873">
                  <c:v>9.9791897345906707E-3</c:v>
                </c:pt>
                <c:pt idx="874">
                  <c:v>9.9744081391260862E-3</c:v>
                </c:pt>
                <c:pt idx="875">
                  <c:v>9.9696265436615E-3</c:v>
                </c:pt>
                <c:pt idx="876">
                  <c:v>9.9648449481969138E-3</c:v>
                </c:pt>
                <c:pt idx="877">
                  <c:v>9.9600633527323276E-3</c:v>
                </c:pt>
                <c:pt idx="878">
                  <c:v>9.9552817572677432E-3</c:v>
                </c:pt>
                <c:pt idx="879">
                  <c:v>9.950500161803157E-3</c:v>
                </c:pt>
                <c:pt idx="880">
                  <c:v>9.9457185663385708E-3</c:v>
                </c:pt>
                <c:pt idx="881">
                  <c:v>9.9409369708739845E-3</c:v>
                </c:pt>
                <c:pt idx="882">
                  <c:v>9.9361553754094001E-3</c:v>
                </c:pt>
                <c:pt idx="883">
                  <c:v>9.9313737799448139E-3</c:v>
                </c:pt>
                <c:pt idx="884">
                  <c:v>9.9265921844802294E-3</c:v>
                </c:pt>
                <c:pt idx="885">
                  <c:v>9.9218105890156432E-3</c:v>
                </c:pt>
                <c:pt idx="886">
                  <c:v>9.917028993551057E-3</c:v>
                </c:pt>
                <c:pt idx="887">
                  <c:v>9.9122473980864708E-3</c:v>
                </c:pt>
                <c:pt idx="888">
                  <c:v>9.9074658026218846E-3</c:v>
                </c:pt>
                <c:pt idx="889">
                  <c:v>9.9026842071572984E-3</c:v>
                </c:pt>
                <c:pt idx="890">
                  <c:v>9.8979026116927139E-3</c:v>
                </c:pt>
                <c:pt idx="891">
                  <c:v>9.8931210162281277E-3</c:v>
                </c:pt>
                <c:pt idx="892">
                  <c:v>9.8883394207635433E-3</c:v>
                </c:pt>
                <c:pt idx="893">
                  <c:v>9.8835578252989571E-3</c:v>
                </c:pt>
                <c:pt idx="894">
                  <c:v>9.8787762298343726E-3</c:v>
                </c:pt>
                <c:pt idx="895">
                  <c:v>9.8739946343697847E-3</c:v>
                </c:pt>
                <c:pt idx="896">
                  <c:v>9.8692130389052002E-3</c:v>
                </c:pt>
                <c:pt idx="897">
                  <c:v>9.8644314434406122E-3</c:v>
                </c:pt>
                <c:pt idx="898">
                  <c:v>9.8596498479760278E-3</c:v>
                </c:pt>
                <c:pt idx="899">
                  <c:v>9.8548682525114416E-3</c:v>
                </c:pt>
                <c:pt idx="900">
                  <c:v>9.8500866570468571E-3</c:v>
                </c:pt>
                <c:pt idx="901">
                  <c:v>9.8453050615822709E-3</c:v>
                </c:pt>
                <c:pt idx="902">
                  <c:v>9.8405234661176864E-3</c:v>
                </c:pt>
                <c:pt idx="903">
                  <c:v>9.8357418706531002E-3</c:v>
                </c:pt>
                <c:pt idx="904">
                  <c:v>9.830960275188514E-3</c:v>
                </c:pt>
                <c:pt idx="905">
                  <c:v>9.8261786797239278E-3</c:v>
                </c:pt>
                <c:pt idx="906">
                  <c:v>9.8213970842593416E-3</c:v>
                </c:pt>
                <c:pt idx="907">
                  <c:v>9.8166154887947554E-3</c:v>
                </c:pt>
                <c:pt idx="908">
                  <c:v>9.811833893330171E-3</c:v>
                </c:pt>
                <c:pt idx="909">
                  <c:v>9.8070522978655848E-3</c:v>
                </c:pt>
                <c:pt idx="910">
                  <c:v>9.8022707024010003E-3</c:v>
                </c:pt>
                <c:pt idx="911">
                  <c:v>9.7974891069364141E-3</c:v>
                </c:pt>
                <c:pt idx="912">
                  <c:v>9.7927075114718296E-3</c:v>
                </c:pt>
                <c:pt idx="913">
                  <c:v>9.7879259160072417E-3</c:v>
                </c:pt>
                <c:pt idx="914">
                  <c:v>9.7831443205426572E-3</c:v>
                </c:pt>
                <c:pt idx="915">
                  <c:v>9.778362725078071E-3</c:v>
                </c:pt>
                <c:pt idx="916">
                  <c:v>9.7735811296134848E-3</c:v>
                </c:pt>
                <c:pt idx="917">
                  <c:v>9.7687995341488986E-3</c:v>
                </c:pt>
                <c:pt idx="918">
                  <c:v>9.7640179386843141E-3</c:v>
                </c:pt>
                <c:pt idx="919">
                  <c:v>9.7592363432197279E-3</c:v>
                </c:pt>
                <c:pt idx="920">
                  <c:v>9.7544547477551435E-3</c:v>
                </c:pt>
                <c:pt idx="921">
                  <c:v>9.7496731522905573E-3</c:v>
                </c:pt>
                <c:pt idx="922">
                  <c:v>9.7448915568259728E-3</c:v>
                </c:pt>
                <c:pt idx="923">
                  <c:v>9.7401099613613849E-3</c:v>
                </c:pt>
                <c:pt idx="924">
                  <c:v>9.7353283658968004E-3</c:v>
                </c:pt>
                <c:pt idx="925">
                  <c:v>9.7305467704322125E-3</c:v>
                </c:pt>
                <c:pt idx="926">
                  <c:v>9.725765174967628E-3</c:v>
                </c:pt>
                <c:pt idx="927">
                  <c:v>9.7209835795030418E-3</c:v>
                </c:pt>
                <c:pt idx="928">
                  <c:v>9.7162019840384573E-3</c:v>
                </c:pt>
                <c:pt idx="929">
                  <c:v>9.7114203885738711E-3</c:v>
                </c:pt>
                <c:pt idx="930">
                  <c:v>9.7066387931092867E-3</c:v>
                </c:pt>
                <c:pt idx="931">
                  <c:v>9.7018571976447004E-3</c:v>
                </c:pt>
                <c:pt idx="932">
                  <c:v>9.6970756021801142E-3</c:v>
                </c:pt>
                <c:pt idx="933">
                  <c:v>9.692294006715528E-3</c:v>
                </c:pt>
                <c:pt idx="934">
                  <c:v>9.6875124112509418E-3</c:v>
                </c:pt>
                <c:pt idx="935">
                  <c:v>9.6827308157863556E-3</c:v>
                </c:pt>
                <c:pt idx="936">
                  <c:v>9.6779492203217712E-3</c:v>
                </c:pt>
                <c:pt idx="937">
                  <c:v>9.673167624857185E-3</c:v>
                </c:pt>
                <c:pt idx="938">
                  <c:v>9.6683860293926005E-3</c:v>
                </c:pt>
                <c:pt idx="939">
                  <c:v>9.6636044339280143E-3</c:v>
                </c:pt>
                <c:pt idx="940">
                  <c:v>9.6588228384634298E-3</c:v>
                </c:pt>
                <c:pt idx="941">
                  <c:v>9.6540412429988419E-3</c:v>
                </c:pt>
                <c:pt idx="942">
                  <c:v>9.6492596475342574E-3</c:v>
                </c:pt>
                <c:pt idx="943">
                  <c:v>9.6444780520696695E-3</c:v>
                </c:pt>
                <c:pt idx="944">
                  <c:v>9.639696456605085E-3</c:v>
                </c:pt>
                <c:pt idx="945">
                  <c:v>9.6349148611404988E-3</c:v>
                </c:pt>
                <c:pt idx="946">
                  <c:v>9.6301332656759144E-3</c:v>
                </c:pt>
                <c:pt idx="947">
                  <c:v>9.6253516702113281E-3</c:v>
                </c:pt>
                <c:pt idx="948">
                  <c:v>9.6205700747467437E-3</c:v>
                </c:pt>
                <c:pt idx="949">
                  <c:v>9.6157884792821575E-3</c:v>
                </c:pt>
                <c:pt idx="950">
                  <c:v>9.6110068838175713E-3</c:v>
                </c:pt>
                <c:pt idx="951">
                  <c:v>9.6062252883529851E-3</c:v>
                </c:pt>
                <c:pt idx="952">
                  <c:v>9.6014436928884006E-3</c:v>
                </c:pt>
                <c:pt idx="953">
                  <c:v>9.5966620974238127E-3</c:v>
                </c:pt>
                <c:pt idx="954">
                  <c:v>9.5918805019592282E-3</c:v>
                </c:pt>
                <c:pt idx="955">
                  <c:v>9.587098906494642E-3</c:v>
                </c:pt>
                <c:pt idx="956">
                  <c:v>9.5823173110300575E-3</c:v>
                </c:pt>
                <c:pt idx="957">
                  <c:v>9.5775357155654713E-3</c:v>
                </c:pt>
                <c:pt idx="958">
                  <c:v>9.5727541201008869E-3</c:v>
                </c:pt>
                <c:pt idx="959">
                  <c:v>9.5679725246363007E-3</c:v>
                </c:pt>
                <c:pt idx="960">
                  <c:v>9.5631909291717145E-3</c:v>
                </c:pt>
                <c:pt idx="961">
                  <c:v>9.5584093337071283E-3</c:v>
                </c:pt>
                <c:pt idx="962">
                  <c:v>9.5536277382425421E-3</c:v>
                </c:pt>
                <c:pt idx="963">
                  <c:v>9.5488461427779558E-3</c:v>
                </c:pt>
                <c:pt idx="964">
                  <c:v>9.5440645473133714E-3</c:v>
                </c:pt>
                <c:pt idx="965">
                  <c:v>9.5392829518487852E-3</c:v>
                </c:pt>
                <c:pt idx="966">
                  <c:v>9.5345013563842007E-3</c:v>
                </c:pt>
                <c:pt idx="967">
                  <c:v>9.5297197609196145E-3</c:v>
                </c:pt>
                <c:pt idx="968">
                  <c:v>9.52493816545503E-3</c:v>
                </c:pt>
                <c:pt idx="969">
                  <c:v>9.5201565699904421E-3</c:v>
                </c:pt>
                <c:pt idx="970">
                  <c:v>9.5153749745258576E-3</c:v>
                </c:pt>
                <c:pt idx="971">
                  <c:v>9.5105933790612697E-3</c:v>
                </c:pt>
                <c:pt idx="972">
                  <c:v>9.5058117835966852E-3</c:v>
                </c:pt>
                <c:pt idx="973">
                  <c:v>9.501030188132099E-3</c:v>
                </c:pt>
                <c:pt idx="974">
                  <c:v>9.4962485926675146E-3</c:v>
                </c:pt>
                <c:pt idx="975">
                  <c:v>9.4914669972029284E-3</c:v>
                </c:pt>
                <c:pt idx="976">
                  <c:v>9.4866854017383439E-3</c:v>
                </c:pt>
                <c:pt idx="977">
                  <c:v>9.4819038062737577E-3</c:v>
                </c:pt>
                <c:pt idx="978">
                  <c:v>9.4771222108091715E-3</c:v>
                </c:pt>
                <c:pt idx="979">
                  <c:v>9.4723406153445853E-3</c:v>
                </c:pt>
                <c:pt idx="980">
                  <c:v>9.4675590198799991E-3</c:v>
                </c:pt>
                <c:pt idx="981">
                  <c:v>9.4627774244154129E-3</c:v>
                </c:pt>
                <c:pt idx="982">
                  <c:v>9.4579958289508284E-3</c:v>
                </c:pt>
                <c:pt idx="983">
                  <c:v>9.4532142334862422E-3</c:v>
                </c:pt>
                <c:pt idx="984">
                  <c:v>9.4484326380216577E-3</c:v>
                </c:pt>
                <c:pt idx="985">
                  <c:v>9.4436510425570715E-3</c:v>
                </c:pt>
                <c:pt idx="986">
                  <c:v>9.4388694470924871E-3</c:v>
                </c:pt>
                <c:pt idx="987">
                  <c:v>9.4340878516278991E-3</c:v>
                </c:pt>
                <c:pt idx="988">
                  <c:v>9.4293062561633147E-3</c:v>
                </c:pt>
                <c:pt idx="989">
                  <c:v>9.4245246606987285E-3</c:v>
                </c:pt>
                <c:pt idx="990">
                  <c:v>9.4197430652341423E-3</c:v>
                </c:pt>
                <c:pt idx="991">
                  <c:v>9.4149614697695561E-3</c:v>
                </c:pt>
                <c:pt idx="992">
                  <c:v>9.4101798743049716E-3</c:v>
                </c:pt>
                <c:pt idx="993">
                  <c:v>9.4053982788403854E-3</c:v>
                </c:pt>
                <c:pt idx="994">
                  <c:v>9.4006166833758009E-3</c:v>
                </c:pt>
                <c:pt idx="995">
                  <c:v>9.3958350879112147E-3</c:v>
                </c:pt>
                <c:pt idx="996">
                  <c:v>9.3910534924466285E-3</c:v>
                </c:pt>
                <c:pt idx="997">
                  <c:v>9.3862718969820423E-3</c:v>
                </c:pt>
                <c:pt idx="998">
                  <c:v>9.3814903015174578E-3</c:v>
                </c:pt>
                <c:pt idx="999">
                  <c:v>9.3767087060528699E-3</c:v>
                </c:pt>
                <c:pt idx="1000">
                  <c:v>9.3719271105882854E-3</c:v>
                </c:pt>
                <c:pt idx="1001">
                  <c:v>9.3671455151236992E-3</c:v>
                </c:pt>
                <c:pt idx="1002">
                  <c:v>9.3623639196591148E-3</c:v>
                </c:pt>
                <c:pt idx="1003">
                  <c:v>9.3575823241945286E-3</c:v>
                </c:pt>
                <c:pt idx="1004">
                  <c:v>9.3528007287299424E-3</c:v>
                </c:pt>
                <c:pt idx="1005">
                  <c:v>9.3480191332653579E-3</c:v>
                </c:pt>
                <c:pt idx="1006">
                  <c:v>9.3432375378007717E-3</c:v>
                </c:pt>
                <c:pt idx="1007">
                  <c:v>9.3384559423361855E-3</c:v>
                </c:pt>
                <c:pt idx="1008">
                  <c:v>9.3336743468715993E-3</c:v>
                </c:pt>
                <c:pt idx="1009">
                  <c:v>9.3288927514070131E-3</c:v>
                </c:pt>
                <c:pt idx="1010">
                  <c:v>9.3241111559424286E-3</c:v>
                </c:pt>
                <c:pt idx="1011">
                  <c:v>9.3193295604778424E-3</c:v>
                </c:pt>
                <c:pt idx="1012">
                  <c:v>9.3145479650132562E-3</c:v>
                </c:pt>
                <c:pt idx="1013">
                  <c:v>9.3097663695486717E-3</c:v>
                </c:pt>
                <c:pt idx="1014">
                  <c:v>9.3049847740840855E-3</c:v>
                </c:pt>
                <c:pt idx="1015">
                  <c:v>9.3002031786194993E-3</c:v>
                </c:pt>
                <c:pt idx="1016">
                  <c:v>9.2954215831549131E-3</c:v>
                </c:pt>
                <c:pt idx="1017">
                  <c:v>9.2906399876903269E-3</c:v>
                </c:pt>
                <c:pt idx="1018">
                  <c:v>9.2858583922257407E-3</c:v>
                </c:pt>
                <c:pt idx="1019">
                  <c:v>9.2810767967611563E-3</c:v>
                </c:pt>
                <c:pt idx="1020">
                  <c:v>9.2762952012965701E-3</c:v>
                </c:pt>
                <c:pt idx="1021">
                  <c:v>9.2715136058319856E-3</c:v>
                </c:pt>
                <c:pt idx="1022">
                  <c:v>9.2667320103673994E-3</c:v>
                </c:pt>
                <c:pt idx="1023">
                  <c:v>9.2619504149028149E-3</c:v>
                </c:pt>
                <c:pt idx="1024">
                  <c:v>9.257168819438227E-3</c:v>
                </c:pt>
                <c:pt idx="1025">
                  <c:v>9.2523872239736425E-3</c:v>
                </c:pt>
                <c:pt idx="1026">
                  <c:v>9.2476056285090563E-3</c:v>
                </c:pt>
                <c:pt idx="1027">
                  <c:v>9.2428240330444701E-3</c:v>
                </c:pt>
                <c:pt idx="1028">
                  <c:v>9.2380424375798839E-3</c:v>
                </c:pt>
                <c:pt idx="1029">
                  <c:v>9.2332608421152994E-3</c:v>
                </c:pt>
                <c:pt idx="1030">
                  <c:v>9.2284792466507132E-3</c:v>
                </c:pt>
                <c:pt idx="1031">
                  <c:v>9.2236976511861288E-3</c:v>
                </c:pt>
                <c:pt idx="1032">
                  <c:v>9.2189160557215426E-3</c:v>
                </c:pt>
                <c:pt idx="1033">
                  <c:v>9.2141344602569581E-3</c:v>
                </c:pt>
                <c:pt idx="1034">
                  <c:v>9.2093528647923702E-3</c:v>
                </c:pt>
                <c:pt idx="1035">
                  <c:v>9.2045712693277857E-3</c:v>
                </c:pt>
                <c:pt idx="1036">
                  <c:v>9.1997896738631978E-3</c:v>
                </c:pt>
                <c:pt idx="1037">
                  <c:v>9.1950080783986133E-3</c:v>
                </c:pt>
                <c:pt idx="1038">
                  <c:v>9.1902264829340271E-3</c:v>
                </c:pt>
                <c:pt idx="1039">
                  <c:v>9.1854448874694426E-3</c:v>
                </c:pt>
                <c:pt idx="1040">
                  <c:v>9.1806632920048564E-3</c:v>
                </c:pt>
                <c:pt idx="1041">
                  <c:v>9.175881696540272E-3</c:v>
                </c:pt>
                <c:pt idx="1042">
                  <c:v>9.1711001010756858E-3</c:v>
                </c:pt>
                <c:pt idx="1043">
                  <c:v>9.1663185056110996E-3</c:v>
                </c:pt>
                <c:pt idx="1044">
                  <c:v>9.1615369101465133E-3</c:v>
                </c:pt>
                <c:pt idx="1045">
                  <c:v>9.1567553146819271E-3</c:v>
                </c:pt>
                <c:pt idx="1046">
                  <c:v>9.1519737192173409E-3</c:v>
                </c:pt>
                <c:pt idx="1047">
                  <c:v>9.1471921237527565E-3</c:v>
                </c:pt>
                <c:pt idx="1048">
                  <c:v>9.1424105282881703E-3</c:v>
                </c:pt>
                <c:pt idx="1049">
                  <c:v>9.1376289328235858E-3</c:v>
                </c:pt>
                <c:pt idx="1050">
                  <c:v>9.1328473373589996E-3</c:v>
                </c:pt>
                <c:pt idx="1051">
                  <c:v>9.1280657418944151E-3</c:v>
                </c:pt>
                <c:pt idx="1052">
                  <c:v>9.1232841464298272E-3</c:v>
                </c:pt>
                <c:pt idx="1053">
                  <c:v>9.1185025509652427E-3</c:v>
                </c:pt>
                <c:pt idx="1054">
                  <c:v>9.1137209555006548E-3</c:v>
                </c:pt>
                <c:pt idx="1055">
                  <c:v>9.1089393600360703E-3</c:v>
                </c:pt>
                <c:pt idx="1056">
                  <c:v>9.1041577645714841E-3</c:v>
                </c:pt>
                <c:pt idx="1057">
                  <c:v>9.0993761691068997E-3</c:v>
                </c:pt>
                <c:pt idx="1058">
                  <c:v>9.0945945736423135E-3</c:v>
                </c:pt>
                <c:pt idx="1059">
                  <c:v>9.089812978177729E-3</c:v>
                </c:pt>
                <c:pt idx="1060">
                  <c:v>9.0850313827131428E-3</c:v>
                </c:pt>
                <c:pt idx="1061">
                  <c:v>9.0802497872485566E-3</c:v>
                </c:pt>
                <c:pt idx="1062">
                  <c:v>9.0754681917839704E-3</c:v>
                </c:pt>
                <c:pt idx="1063">
                  <c:v>9.0706865963193859E-3</c:v>
                </c:pt>
                <c:pt idx="1064">
                  <c:v>9.065905000854798E-3</c:v>
                </c:pt>
                <c:pt idx="1065">
                  <c:v>9.0611234053902135E-3</c:v>
                </c:pt>
                <c:pt idx="1066">
                  <c:v>9.0563418099256273E-3</c:v>
                </c:pt>
                <c:pt idx="1067">
                  <c:v>9.0515602144610428E-3</c:v>
                </c:pt>
                <c:pt idx="1068">
                  <c:v>9.0467786189964566E-3</c:v>
                </c:pt>
                <c:pt idx="1069">
                  <c:v>9.0419970235318722E-3</c:v>
                </c:pt>
                <c:pt idx="1070">
                  <c:v>9.037215428067286E-3</c:v>
                </c:pt>
                <c:pt idx="1071">
                  <c:v>9.0324338326026998E-3</c:v>
                </c:pt>
                <c:pt idx="1072">
                  <c:v>9.0276522371381136E-3</c:v>
                </c:pt>
                <c:pt idx="1073">
                  <c:v>9.0228706416735274E-3</c:v>
                </c:pt>
                <c:pt idx="1074">
                  <c:v>9.0180890462089412E-3</c:v>
                </c:pt>
                <c:pt idx="1075">
                  <c:v>9.0133074507443567E-3</c:v>
                </c:pt>
                <c:pt idx="1076">
                  <c:v>9.0085258552797705E-3</c:v>
                </c:pt>
                <c:pt idx="1077">
                  <c:v>9.003744259815186E-3</c:v>
                </c:pt>
                <c:pt idx="1078">
                  <c:v>8.9989626643505998E-3</c:v>
                </c:pt>
                <c:pt idx="1079">
                  <c:v>8.9941810688860153E-3</c:v>
                </c:pt>
                <c:pt idx="1080">
                  <c:v>8.9893994734214274E-3</c:v>
                </c:pt>
                <c:pt idx="1081">
                  <c:v>8.9846178779568429E-3</c:v>
                </c:pt>
                <c:pt idx="1082">
                  <c:v>8.979836282492255E-3</c:v>
                </c:pt>
                <c:pt idx="1083">
                  <c:v>8.9750546870276705E-3</c:v>
                </c:pt>
                <c:pt idx="1084">
                  <c:v>8.9702730915630843E-3</c:v>
                </c:pt>
                <c:pt idx="1085">
                  <c:v>8.9654914960984999E-3</c:v>
                </c:pt>
                <c:pt idx="1086">
                  <c:v>8.9607099006339137E-3</c:v>
                </c:pt>
                <c:pt idx="1087">
                  <c:v>8.9559283051693292E-3</c:v>
                </c:pt>
                <c:pt idx="1088">
                  <c:v>8.951146709704743E-3</c:v>
                </c:pt>
                <c:pt idx="1089">
                  <c:v>8.9463651142401568E-3</c:v>
                </c:pt>
                <c:pt idx="1090">
                  <c:v>8.9415835187755706E-3</c:v>
                </c:pt>
                <c:pt idx="1091">
                  <c:v>8.9368019233109861E-3</c:v>
                </c:pt>
                <c:pt idx="1092">
                  <c:v>8.9320203278463982E-3</c:v>
                </c:pt>
                <c:pt idx="1093">
                  <c:v>8.9272387323818137E-3</c:v>
                </c:pt>
                <c:pt idx="1094">
                  <c:v>8.9224571369172275E-3</c:v>
                </c:pt>
                <c:pt idx="1095">
                  <c:v>8.917675541452643E-3</c:v>
                </c:pt>
                <c:pt idx="1096">
                  <c:v>8.9128939459880568E-3</c:v>
                </c:pt>
                <c:pt idx="1097">
                  <c:v>8.9081123505234724E-3</c:v>
                </c:pt>
                <c:pt idx="1098">
                  <c:v>8.9033307550588844E-3</c:v>
                </c:pt>
                <c:pt idx="1099">
                  <c:v>8.8985491595943E-3</c:v>
                </c:pt>
                <c:pt idx="1100">
                  <c:v>8.8937675641297138E-3</c:v>
                </c:pt>
                <c:pt idx="1101">
                  <c:v>8.8889859686651276E-3</c:v>
                </c:pt>
                <c:pt idx="1102">
                  <c:v>8.8842043732005414E-3</c:v>
                </c:pt>
                <c:pt idx="1103">
                  <c:v>8.8794227777359569E-3</c:v>
                </c:pt>
                <c:pt idx="1104">
                  <c:v>8.8746411822713707E-3</c:v>
                </c:pt>
                <c:pt idx="1105">
                  <c:v>8.8698595868067862E-3</c:v>
                </c:pt>
                <c:pt idx="1106">
                  <c:v>8.8650779913422E-3</c:v>
                </c:pt>
                <c:pt idx="1107">
                  <c:v>8.8602963958776156E-3</c:v>
                </c:pt>
                <c:pt idx="1108">
                  <c:v>8.8555148004130276E-3</c:v>
                </c:pt>
                <c:pt idx="1109">
                  <c:v>8.8507332049484432E-3</c:v>
                </c:pt>
                <c:pt idx="1110">
                  <c:v>8.8459516094838552E-3</c:v>
                </c:pt>
                <c:pt idx="1111">
                  <c:v>8.8411700140192707E-3</c:v>
                </c:pt>
                <c:pt idx="1112">
                  <c:v>8.8363884185546845E-3</c:v>
                </c:pt>
                <c:pt idx="1113">
                  <c:v>8.8316068230901001E-3</c:v>
                </c:pt>
                <c:pt idx="1114">
                  <c:v>8.8268252276255139E-3</c:v>
                </c:pt>
                <c:pt idx="1115">
                  <c:v>8.8220436321609294E-3</c:v>
                </c:pt>
                <c:pt idx="1116">
                  <c:v>8.8172620366963432E-3</c:v>
                </c:pt>
                <c:pt idx="1117">
                  <c:v>8.812480441231757E-3</c:v>
                </c:pt>
                <c:pt idx="1118">
                  <c:v>8.8076988457671708E-3</c:v>
                </c:pt>
                <c:pt idx="1119">
                  <c:v>8.8029172503025846E-3</c:v>
                </c:pt>
                <c:pt idx="1120">
                  <c:v>8.7981356548379984E-3</c:v>
                </c:pt>
                <c:pt idx="1121">
                  <c:v>8.7933540593734139E-3</c:v>
                </c:pt>
                <c:pt idx="1122">
                  <c:v>8.7885724639088277E-3</c:v>
                </c:pt>
                <c:pt idx="1123">
                  <c:v>8.7837908684442433E-3</c:v>
                </c:pt>
                <c:pt idx="1124">
                  <c:v>8.7790092729796571E-3</c:v>
                </c:pt>
                <c:pt idx="1125">
                  <c:v>8.7742276775150709E-3</c:v>
                </c:pt>
                <c:pt idx="1126">
                  <c:v>8.7694460820504846E-3</c:v>
                </c:pt>
                <c:pt idx="1127">
                  <c:v>8.7646644865859002E-3</c:v>
                </c:pt>
                <c:pt idx="1128">
                  <c:v>8.759882891121314E-3</c:v>
                </c:pt>
                <c:pt idx="1129">
                  <c:v>8.7551012956567278E-3</c:v>
                </c:pt>
                <c:pt idx="1130">
                  <c:v>8.7503197001921416E-3</c:v>
                </c:pt>
                <c:pt idx="1131">
                  <c:v>8.7455381047275571E-3</c:v>
                </c:pt>
                <c:pt idx="1132">
                  <c:v>8.7407565092629709E-3</c:v>
                </c:pt>
                <c:pt idx="1133">
                  <c:v>8.7359749137983847E-3</c:v>
                </c:pt>
                <c:pt idx="1134">
                  <c:v>8.7311933183338002E-3</c:v>
                </c:pt>
                <c:pt idx="1135">
                  <c:v>8.726411722869214E-3</c:v>
                </c:pt>
                <c:pt idx="1136">
                  <c:v>8.7216301274046278E-3</c:v>
                </c:pt>
                <c:pt idx="1137">
                  <c:v>8.7168485319400416E-3</c:v>
                </c:pt>
                <c:pt idx="1138">
                  <c:v>8.7120669364754554E-3</c:v>
                </c:pt>
                <c:pt idx="1139">
                  <c:v>8.707285341010871E-3</c:v>
                </c:pt>
                <c:pt idx="1140">
                  <c:v>8.7025037455462848E-3</c:v>
                </c:pt>
                <c:pt idx="1141">
                  <c:v>8.6977221500816985E-3</c:v>
                </c:pt>
                <c:pt idx="1142">
                  <c:v>8.6929405546171141E-3</c:v>
                </c:pt>
                <c:pt idx="1143">
                  <c:v>8.6881589591525279E-3</c:v>
                </c:pt>
                <c:pt idx="1144">
                  <c:v>8.6833773636879434E-3</c:v>
                </c:pt>
                <c:pt idx="1145">
                  <c:v>8.6785957682233555E-3</c:v>
                </c:pt>
                <c:pt idx="1146">
                  <c:v>8.673814172758771E-3</c:v>
                </c:pt>
                <c:pt idx="1147">
                  <c:v>8.6690325772941848E-3</c:v>
                </c:pt>
                <c:pt idx="1148">
                  <c:v>8.6642509818295986E-3</c:v>
                </c:pt>
                <c:pt idx="1149">
                  <c:v>8.6594693863650124E-3</c:v>
                </c:pt>
                <c:pt idx="1150">
                  <c:v>8.6546877909004279E-3</c:v>
                </c:pt>
                <c:pt idx="1151">
                  <c:v>8.6499061954358417E-3</c:v>
                </c:pt>
                <c:pt idx="1152">
                  <c:v>8.6451245999712573E-3</c:v>
                </c:pt>
                <c:pt idx="1153">
                  <c:v>8.6403430045066711E-3</c:v>
                </c:pt>
                <c:pt idx="1154">
                  <c:v>8.6355614090420849E-3</c:v>
                </c:pt>
                <c:pt idx="1155">
                  <c:v>8.6307798135774987E-3</c:v>
                </c:pt>
                <c:pt idx="1156">
                  <c:v>8.6259982181129125E-3</c:v>
                </c:pt>
                <c:pt idx="1157">
                  <c:v>8.6212166226483262E-3</c:v>
                </c:pt>
                <c:pt idx="1158">
                  <c:v>8.6164350271837418E-3</c:v>
                </c:pt>
                <c:pt idx="1159">
                  <c:v>8.6116534317191556E-3</c:v>
                </c:pt>
                <c:pt idx="1160">
                  <c:v>8.6068718362545711E-3</c:v>
                </c:pt>
                <c:pt idx="1161">
                  <c:v>8.6020902407899849E-3</c:v>
                </c:pt>
                <c:pt idx="1162">
                  <c:v>8.5973086453254004E-3</c:v>
                </c:pt>
                <c:pt idx="1163">
                  <c:v>8.5925270498608125E-3</c:v>
                </c:pt>
                <c:pt idx="1164">
                  <c:v>8.587745454396228E-3</c:v>
                </c:pt>
                <c:pt idx="1165">
                  <c:v>8.5829638589316418E-3</c:v>
                </c:pt>
                <c:pt idx="1166">
                  <c:v>8.5781822634670556E-3</c:v>
                </c:pt>
                <c:pt idx="1167">
                  <c:v>8.5734006680024694E-3</c:v>
                </c:pt>
                <c:pt idx="1168">
                  <c:v>8.568619072537885E-3</c:v>
                </c:pt>
                <c:pt idx="1169">
                  <c:v>8.5638374770732988E-3</c:v>
                </c:pt>
                <c:pt idx="1170">
                  <c:v>8.5590558816087143E-3</c:v>
                </c:pt>
                <c:pt idx="1171">
                  <c:v>8.5542742861441281E-3</c:v>
                </c:pt>
                <c:pt idx="1172">
                  <c:v>8.5494926906795436E-3</c:v>
                </c:pt>
                <c:pt idx="1173">
                  <c:v>8.5447110952149557E-3</c:v>
                </c:pt>
                <c:pt idx="1174">
                  <c:v>8.5399294997503712E-3</c:v>
                </c:pt>
                <c:pt idx="1175">
                  <c:v>8.5351479042857833E-3</c:v>
                </c:pt>
                <c:pt idx="1176">
                  <c:v>8.5303663088211988E-3</c:v>
                </c:pt>
                <c:pt idx="1177">
                  <c:v>8.5255847133566126E-3</c:v>
                </c:pt>
                <c:pt idx="1178">
                  <c:v>8.5208031178920281E-3</c:v>
                </c:pt>
                <c:pt idx="1179">
                  <c:v>8.5160215224274419E-3</c:v>
                </c:pt>
                <c:pt idx="1180">
                  <c:v>8.5112399269628575E-3</c:v>
                </c:pt>
                <c:pt idx="1181">
                  <c:v>8.5064583314982713E-3</c:v>
                </c:pt>
                <c:pt idx="1182">
                  <c:v>8.5016767360336851E-3</c:v>
                </c:pt>
                <c:pt idx="1183">
                  <c:v>8.4968951405690989E-3</c:v>
                </c:pt>
                <c:pt idx="1184">
                  <c:v>8.4921135451045127E-3</c:v>
                </c:pt>
                <c:pt idx="1185">
                  <c:v>8.4873319496399265E-3</c:v>
                </c:pt>
                <c:pt idx="1186">
                  <c:v>8.482550354175342E-3</c:v>
                </c:pt>
                <c:pt idx="1187">
                  <c:v>8.4777687587107558E-3</c:v>
                </c:pt>
                <c:pt idx="1188">
                  <c:v>8.4729871632461713E-3</c:v>
                </c:pt>
                <c:pt idx="1189">
                  <c:v>8.4682055677815851E-3</c:v>
                </c:pt>
                <c:pt idx="1190">
                  <c:v>8.4634239723170007E-3</c:v>
                </c:pt>
                <c:pt idx="1191">
                  <c:v>8.4586423768524127E-3</c:v>
                </c:pt>
                <c:pt idx="1192">
                  <c:v>8.4538607813878282E-3</c:v>
                </c:pt>
                <c:pt idx="1193">
                  <c:v>8.4490791859232403E-3</c:v>
                </c:pt>
                <c:pt idx="1194">
                  <c:v>8.4442975904586558E-3</c:v>
                </c:pt>
                <c:pt idx="1195">
                  <c:v>8.4395159949940696E-3</c:v>
                </c:pt>
                <c:pt idx="1196">
                  <c:v>8.4347343995294852E-3</c:v>
                </c:pt>
                <c:pt idx="1197">
                  <c:v>8.429952804064899E-3</c:v>
                </c:pt>
                <c:pt idx="1198">
                  <c:v>8.4251712086003145E-3</c:v>
                </c:pt>
                <c:pt idx="1199">
                  <c:v>8.4203896131357283E-3</c:v>
                </c:pt>
                <c:pt idx="1200">
                  <c:v>8.4156080176711421E-3</c:v>
                </c:pt>
                <c:pt idx="1201">
                  <c:v>8.4108264222065559E-3</c:v>
                </c:pt>
                <c:pt idx="1202">
                  <c:v>8.4060448267419714E-3</c:v>
                </c:pt>
                <c:pt idx="1203">
                  <c:v>8.4012632312773835E-3</c:v>
                </c:pt>
                <c:pt idx="1204">
                  <c:v>8.396481635812799E-3</c:v>
                </c:pt>
                <c:pt idx="1205">
                  <c:v>8.3917000403482128E-3</c:v>
                </c:pt>
                <c:pt idx="1206">
                  <c:v>8.3869184448836284E-3</c:v>
                </c:pt>
                <c:pt idx="1207">
                  <c:v>8.3821368494190421E-3</c:v>
                </c:pt>
                <c:pt idx="1208">
                  <c:v>8.3773552539544577E-3</c:v>
                </c:pt>
                <c:pt idx="1209">
                  <c:v>8.3725736584898715E-3</c:v>
                </c:pt>
                <c:pt idx="1210">
                  <c:v>8.3677920630252853E-3</c:v>
                </c:pt>
                <c:pt idx="1211">
                  <c:v>8.3630104675606991E-3</c:v>
                </c:pt>
                <c:pt idx="1212">
                  <c:v>8.3582288720961129E-3</c:v>
                </c:pt>
                <c:pt idx="1213">
                  <c:v>8.3534472766315267E-3</c:v>
                </c:pt>
                <c:pt idx="1214">
                  <c:v>8.3486656811669422E-3</c:v>
                </c:pt>
                <c:pt idx="1215">
                  <c:v>8.343884085702356E-3</c:v>
                </c:pt>
                <c:pt idx="1216">
                  <c:v>8.3391024902377715E-3</c:v>
                </c:pt>
                <c:pt idx="1217">
                  <c:v>8.3343208947731853E-3</c:v>
                </c:pt>
                <c:pt idx="1218">
                  <c:v>8.3295392993086009E-3</c:v>
                </c:pt>
                <c:pt idx="1219">
                  <c:v>8.3247577038440129E-3</c:v>
                </c:pt>
                <c:pt idx="1220">
                  <c:v>8.3199761083794285E-3</c:v>
                </c:pt>
                <c:pt idx="1221">
                  <c:v>8.3151945129148405E-3</c:v>
                </c:pt>
                <c:pt idx="1222">
                  <c:v>8.3104129174502561E-3</c:v>
                </c:pt>
                <c:pt idx="1223">
                  <c:v>8.3056313219856698E-3</c:v>
                </c:pt>
                <c:pt idx="1224">
                  <c:v>8.3008497265210854E-3</c:v>
                </c:pt>
                <c:pt idx="1225">
                  <c:v>8.2960681310564992E-3</c:v>
                </c:pt>
                <c:pt idx="1226">
                  <c:v>8.2912865355919147E-3</c:v>
                </c:pt>
                <c:pt idx="1227">
                  <c:v>8.2865049401273285E-3</c:v>
                </c:pt>
                <c:pt idx="1228">
                  <c:v>8.2817233446627423E-3</c:v>
                </c:pt>
                <c:pt idx="1229">
                  <c:v>8.2769417491981561E-3</c:v>
                </c:pt>
                <c:pt idx="1230">
                  <c:v>8.2721601537335699E-3</c:v>
                </c:pt>
                <c:pt idx="1231">
                  <c:v>8.2673785582689837E-3</c:v>
                </c:pt>
                <c:pt idx="1232">
                  <c:v>8.2625969628043992E-3</c:v>
                </c:pt>
                <c:pt idx="1233">
                  <c:v>8.257815367339813E-3</c:v>
                </c:pt>
                <c:pt idx="1234">
                  <c:v>8.2530337718752286E-3</c:v>
                </c:pt>
                <c:pt idx="1235">
                  <c:v>8.2482521764106424E-3</c:v>
                </c:pt>
                <c:pt idx="1236">
                  <c:v>8.2434705809460579E-3</c:v>
                </c:pt>
                <c:pt idx="1237">
                  <c:v>8.23868898548147E-3</c:v>
                </c:pt>
                <c:pt idx="1238">
                  <c:v>8.2339073900168855E-3</c:v>
                </c:pt>
                <c:pt idx="1239">
                  <c:v>8.2291257945522993E-3</c:v>
                </c:pt>
                <c:pt idx="1240">
                  <c:v>8.2243441990877131E-3</c:v>
                </c:pt>
                <c:pt idx="1241">
                  <c:v>8.2195626036231269E-3</c:v>
                </c:pt>
                <c:pt idx="1242">
                  <c:v>8.2147810081585424E-3</c:v>
                </c:pt>
                <c:pt idx="1243">
                  <c:v>8.2099994126939562E-3</c:v>
                </c:pt>
                <c:pt idx="1244">
                  <c:v>8.2052178172293717E-3</c:v>
                </c:pt>
                <c:pt idx="1245">
                  <c:v>8.2004362217647855E-3</c:v>
                </c:pt>
                <c:pt idx="1246">
                  <c:v>8.1956546263002011E-3</c:v>
                </c:pt>
                <c:pt idx="1247">
                  <c:v>8.1908730308356131E-3</c:v>
                </c:pt>
                <c:pt idx="1248">
                  <c:v>8.1860914353710287E-3</c:v>
                </c:pt>
                <c:pt idx="1249">
                  <c:v>8.1813098399064407E-3</c:v>
                </c:pt>
                <c:pt idx="1250">
                  <c:v>8.1765282444418563E-3</c:v>
                </c:pt>
                <c:pt idx="1251">
                  <c:v>8.1717466489772701E-3</c:v>
                </c:pt>
                <c:pt idx="1252">
                  <c:v>8.1669650535126856E-3</c:v>
                </c:pt>
                <c:pt idx="1253">
                  <c:v>8.1621834580480994E-3</c:v>
                </c:pt>
                <c:pt idx="1254">
                  <c:v>8.1574018625835149E-3</c:v>
                </c:pt>
                <c:pt idx="1255">
                  <c:v>8.1526202671189287E-3</c:v>
                </c:pt>
                <c:pt idx="1256">
                  <c:v>8.1478386716543425E-3</c:v>
                </c:pt>
                <c:pt idx="1257">
                  <c:v>8.1430570761897563E-3</c:v>
                </c:pt>
                <c:pt idx="1258">
                  <c:v>8.1382754807251701E-3</c:v>
                </c:pt>
                <c:pt idx="1259">
                  <c:v>8.1334938852605839E-3</c:v>
                </c:pt>
                <c:pt idx="1260">
                  <c:v>8.1287122897959994E-3</c:v>
                </c:pt>
                <c:pt idx="1261">
                  <c:v>8.1239306943314132E-3</c:v>
                </c:pt>
                <c:pt idx="1262">
                  <c:v>8.1191490988668288E-3</c:v>
                </c:pt>
                <c:pt idx="1263">
                  <c:v>8.1143675034022426E-3</c:v>
                </c:pt>
                <c:pt idx="1264">
                  <c:v>8.1095859079376564E-3</c:v>
                </c:pt>
                <c:pt idx="1265">
                  <c:v>8.1048043124730702E-3</c:v>
                </c:pt>
                <c:pt idx="1266">
                  <c:v>8.1000227170084857E-3</c:v>
                </c:pt>
                <c:pt idx="1267">
                  <c:v>8.0952411215438978E-3</c:v>
                </c:pt>
                <c:pt idx="1268">
                  <c:v>8.0904595260793133E-3</c:v>
                </c:pt>
                <c:pt idx="1269">
                  <c:v>8.0856779306147271E-3</c:v>
                </c:pt>
                <c:pt idx="1270">
                  <c:v>8.0808963351501426E-3</c:v>
                </c:pt>
                <c:pt idx="1271">
                  <c:v>8.0761147396855564E-3</c:v>
                </c:pt>
                <c:pt idx="1272">
                  <c:v>8.0713331442209702E-3</c:v>
                </c:pt>
                <c:pt idx="1273">
                  <c:v>8.0665515487563857E-3</c:v>
                </c:pt>
                <c:pt idx="1274">
                  <c:v>8.0617699532917995E-3</c:v>
                </c:pt>
                <c:pt idx="1275">
                  <c:v>8.0569883578272133E-3</c:v>
                </c:pt>
                <c:pt idx="1276">
                  <c:v>8.0522067623626271E-3</c:v>
                </c:pt>
                <c:pt idx="1277">
                  <c:v>8.0474251668980409E-3</c:v>
                </c:pt>
                <c:pt idx="1278">
                  <c:v>8.0426435714334565E-3</c:v>
                </c:pt>
                <c:pt idx="1279">
                  <c:v>8.0378619759688703E-3</c:v>
                </c:pt>
                <c:pt idx="1280">
                  <c:v>8.0330803805042841E-3</c:v>
                </c:pt>
                <c:pt idx="1281">
                  <c:v>8.0282987850396996E-3</c:v>
                </c:pt>
                <c:pt idx="1282">
                  <c:v>8.0235171895751134E-3</c:v>
                </c:pt>
                <c:pt idx="1283">
                  <c:v>8.0187355941105289E-3</c:v>
                </c:pt>
                <c:pt idx="1284">
                  <c:v>8.013953998645941E-3</c:v>
                </c:pt>
                <c:pt idx="1285">
                  <c:v>8.0091724031813565E-3</c:v>
                </c:pt>
                <c:pt idx="1286">
                  <c:v>8.0043908077167686E-3</c:v>
                </c:pt>
                <c:pt idx="1287">
                  <c:v>7.9996092122521841E-3</c:v>
                </c:pt>
                <c:pt idx="1288">
                  <c:v>7.9948276167875979E-3</c:v>
                </c:pt>
                <c:pt idx="1289">
                  <c:v>7.9900460213230134E-3</c:v>
                </c:pt>
                <c:pt idx="1290">
                  <c:v>7.9852644258584272E-3</c:v>
                </c:pt>
                <c:pt idx="1291">
                  <c:v>7.9804828303938428E-3</c:v>
                </c:pt>
                <c:pt idx="1292">
                  <c:v>7.9757012349292566E-3</c:v>
                </c:pt>
                <c:pt idx="1293">
                  <c:v>7.9709196394646704E-3</c:v>
                </c:pt>
                <c:pt idx="1294">
                  <c:v>7.9661380440000842E-3</c:v>
                </c:pt>
                <c:pt idx="1295">
                  <c:v>7.961356448535498E-3</c:v>
                </c:pt>
                <c:pt idx="1296">
                  <c:v>7.9565748530709118E-3</c:v>
                </c:pt>
                <c:pt idx="1297">
                  <c:v>7.9517932576063273E-3</c:v>
                </c:pt>
                <c:pt idx="1298">
                  <c:v>7.9470116621417411E-3</c:v>
                </c:pt>
                <c:pt idx="1299">
                  <c:v>7.9422300666771566E-3</c:v>
                </c:pt>
                <c:pt idx="1300">
                  <c:v>7.9374484712125704E-3</c:v>
                </c:pt>
                <c:pt idx="1301">
                  <c:v>7.932666875747986E-3</c:v>
                </c:pt>
                <c:pt idx="1302">
                  <c:v>7.927885280283398E-3</c:v>
                </c:pt>
                <c:pt idx="1303">
                  <c:v>7.9231036848188136E-3</c:v>
                </c:pt>
                <c:pt idx="1304">
                  <c:v>7.9183220893542256E-3</c:v>
                </c:pt>
                <c:pt idx="1305">
                  <c:v>7.9135404938896411E-3</c:v>
                </c:pt>
                <c:pt idx="1306">
                  <c:v>7.9087588984250549E-3</c:v>
                </c:pt>
                <c:pt idx="1307">
                  <c:v>7.9039773029604705E-3</c:v>
                </c:pt>
                <c:pt idx="1308">
                  <c:v>7.8991957074958843E-3</c:v>
                </c:pt>
                <c:pt idx="1309">
                  <c:v>7.8944141120312998E-3</c:v>
                </c:pt>
                <c:pt idx="1310">
                  <c:v>7.8896325165667136E-3</c:v>
                </c:pt>
                <c:pt idx="1311">
                  <c:v>7.8848509211021274E-3</c:v>
                </c:pt>
                <c:pt idx="1312">
                  <c:v>7.8800693256375412E-3</c:v>
                </c:pt>
                <c:pt idx="1313">
                  <c:v>7.8752877301729567E-3</c:v>
                </c:pt>
                <c:pt idx="1314">
                  <c:v>7.8705061347083688E-3</c:v>
                </c:pt>
                <c:pt idx="1315">
                  <c:v>7.8657245392437843E-3</c:v>
                </c:pt>
                <c:pt idx="1316">
                  <c:v>7.8609429437791981E-3</c:v>
                </c:pt>
                <c:pt idx="1317">
                  <c:v>7.8561613483146137E-3</c:v>
                </c:pt>
                <c:pt idx="1318">
                  <c:v>7.8513797528500275E-3</c:v>
                </c:pt>
                <c:pt idx="1319">
                  <c:v>7.846598157385443E-3</c:v>
                </c:pt>
                <c:pt idx="1320">
                  <c:v>7.8418165619208568E-3</c:v>
                </c:pt>
                <c:pt idx="1321">
                  <c:v>7.8370349664562706E-3</c:v>
                </c:pt>
                <c:pt idx="1322">
                  <c:v>7.8322533709916844E-3</c:v>
                </c:pt>
                <c:pt idx="1323">
                  <c:v>7.8274717755270982E-3</c:v>
                </c:pt>
                <c:pt idx="1324">
                  <c:v>7.822690180062512E-3</c:v>
                </c:pt>
                <c:pt idx="1325">
                  <c:v>7.8179085845979275E-3</c:v>
                </c:pt>
                <c:pt idx="1326">
                  <c:v>7.8131269891333413E-3</c:v>
                </c:pt>
                <c:pt idx="1327">
                  <c:v>7.8083453936687568E-3</c:v>
                </c:pt>
                <c:pt idx="1328">
                  <c:v>7.8035637982041706E-3</c:v>
                </c:pt>
                <c:pt idx="1329">
                  <c:v>7.7987822027395853E-3</c:v>
                </c:pt>
                <c:pt idx="1330">
                  <c:v>7.7940006072749991E-3</c:v>
                </c:pt>
                <c:pt idx="1331">
                  <c:v>7.7892190118104138E-3</c:v>
                </c:pt>
                <c:pt idx="1332">
                  <c:v>7.7844374163458267E-3</c:v>
                </c:pt>
                <c:pt idx="1333">
                  <c:v>7.7796558208812414E-3</c:v>
                </c:pt>
                <c:pt idx="1334">
                  <c:v>7.774874225416656E-3</c:v>
                </c:pt>
                <c:pt idx="1335">
                  <c:v>7.7700926299520707E-3</c:v>
                </c:pt>
                <c:pt idx="1336">
                  <c:v>7.7653110344874845E-3</c:v>
                </c:pt>
                <c:pt idx="1337">
                  <c:v>7.7605294390228991E-3</c:v>
                </c:pt>
                <c:pt idx="1338">
                  <c:v>7.7557478435583138E-3</c:v>
                </c:pt>
                <c:pt idx="1339">
                  <c:v>7.7509662480937276E-3</c:v>
                </c:pt>
                <c:pt idx="1340">
                  <c:v>7.7461846526291414E-3</c:v>
                </c:pt>
                <c:pt idx="1341">
                  <c:v>7.7414030571645552E-3</c:v>
                </c:pt>
                <c:pt idx="1342">
                  <c:v>7.7366214616999699E-3</c:v>
                </c:pt>
                <c:pt idx="1343">
                  <c:v>7.7318398662353845E-3</c:v>
                </c:pt>
                <c:pt idx="1344">
                  <c:v>7.7270582707707983E-3</c:v>
                </c:pt>
                <c:pt idx="1345">
                  <c:v>7.722276675306213E-3</c:v>
                </c:pt>
                <c:pt idx="1346">
                  <c:v>7.7174950798416277E-3</c:v>
                </c:pt>
                <c:pt idx="1347">
                  <c:v>7.7127134843770423E-3</c:v>
                </c:pt>
                <c:pt idx="1348">
                  <c:v>7.7079318889124553E-3</c:v>
                </c:pt>
                <c:pt idx="1349">
                  <c:v>7.7031502934478699E-3</c:v>
                </c:pt>
                <c:pt idx="1350">
                  <c:v>7.6983686979832846E-3</c:v>
                </c:pt>
                <c:pt idx="1351">
                  <c:v>7.6935871025186984E-3</c:v>
                </c:pt>
                <c:pt idx="1352">
                  <c:v>7.6888055070541122E-3</c:v>
                </c:pt>
                <c:pt idx="1353">
                  <c:v>7.6840239115895268E-3</c:v>
                </c:pt>
                <c:pt idx="1354">
                  <c:v>7.6792423161249415E-3</c:v>
                </c:pt>
                <c:pt idx="1355">
                  <c:v>7.6744607206603562E-3</c:v>
                </c:pt>
                <c:pt idx="1356">
                  <c:v>7.6696791251957708E-3</c:v>
                </c:pt>
                <c:pt idx="1357">
                  <c:v>7.6648975297311855E-3</c:v>
                </c:pt>
                <c:pt idx="1358">
                  <c:v>7.6601159342665984E-3</c:v>
                </c:pt>
                <c:pt idx="1359">
                  <c:v>7.6553343388020131E-3</c:v>
                </c:pt>
                <c:pt idx="1360">
                  <c:v>7.650552743337426E-3</c:v>
                </c:pt>
                <c:pt idx="1361">
                  <c:v>7.6457711478728407E-3</c:v>
                </c:pt>
                <c:pt idx="1362">
                  <c:v>7.6409895524082554E-3</c:v>
                </c:pt>
                <c:pt idx="1363">
                  <c:v>7.63620795694367E-3</c:v>
                </c:pt>
                <c:pt idx="1364">
                  <c:v>7.6314263614790847E-3</c:v>
                </c:pt>
                <c:pt idx="1365">
                  <c:v>7.6266447660144994E-3</c:v>
                </c:pt>
                <c:pt idx="1366">
                  <c:v>7.621863170549914E-3</c:v>
                </c:pt>
                <c:pt idx="1367">
                  <c:v>7.617081575085327E-3</c:v>
                </c:pt>
                <c:pt idx="1368">
                  <c:v>7.6122999796207416E-3</c:v>
                </c:pt>
                <c:pt idx="1369">
                  <c:v>7.6075183841561545E-3</c:v>
                </c:pt>
                <c:pt idx="1370">
                  <c:v>7.6027367886915692E-3</c:v>
                </c:pt>
                <c:pt idx="1371">
                  <c:v>7.5979551932269839E-3</c:v>
                </c:pt>
                <c:pt idx="1372">
                  <c:v>7.5931735977623985E-3</c:v>
                </c:pt>
                <c:pt idx="1373">
                  <c:v>7.5883920022978132E-3</c:v>
                </c:pt>
                <c:pt idx="1374">
                  <c:v>7.5836104068332279E-3</c:v>
                </c:pt>
                <c:pt idx="1375">
                  <c:v>7.5788288113686425E-3</c:v>
                </c:pt>
                <c:pt idx="1376">
                  <c:v>7.5740472159040555E-3</c:v>
                </c:pt>
                <c:pt idx="1377">
                  <c:v>7.5692656204394701E-3</c:v>
                </c:pt>
                <c:pt idx="1378">
                  <c:v>7.5644840249748831E-3</c:v>
                </c:pt>
                <c:pt idx="1379">
                  <c:v>7.5597024295102977E-3</c:v>
                </c:pt>
                <c:pt idx="1380">
                  <c:v>7.5549208340457124E-3</c:v>
                </c:pt>
                <c:pt idx="1381">
                  <c:v>7.5501392385811271E-3</c:v>
                </c:pt>
                <c:pt idx="1382">
                  <c:v>7.5453576431165417E-3</c:v>
                </c:pt>
                <c:pt idx="1383">
                  <c:v>7.5405760476519564E-3</c:v>
                </c:pt>
                <c:pt idx="1384">
                  <c:v>7.5357944521873711E-3</c:v>
                </c:pt>
                <c:pt idx="1385">
                  <c:v>7.531012856722784E-3</c:v>
                </c:pt>
                <c:pt idx="1386">
                  <c:v>7.5262312612581986E-3</c:v>
                </c:pt>
                <c:pt idx="1387">
                  <c:v>7.5214496657936133E-3</c:v>
                </c:pt>
                <c:pt idx="1388">
                  <c:v>7.5166680703290262E-3</c:v>
                </c:pt>
                <c:pt idx="1389">
                  <c:v>7.5118864748644409E-3</c:v>
                </c:pt>
                <c:pt idx="1390">
                  <c:v>7.5071048793998556E-3</c:v>
                </c:pt>
                <c:pt idx="1391">
                  <c:v>7.5023232839352702E-3</c:v>
                </c:pt>
                <c:pt idx="1392">
                  <c:v>7.4975416884706849E-3</c:v>
                </c:pt>
                <c:pt idx="1393">
                  <c:v>7.4927600930060996E-3</c:v>
                </c:pt>
                <c:pt idx="1394">
                  <c:v>7.4879784975415142E-3</c:v>
                </c:pt>
                <c:pt idx="1395">
                  <c:v>7.4831969020769272E-3</c:v>
                </c:pt>
                <c:pt idx="1396">
                  <c:v>7.4784153066123418E-3</c:v>
                </c:pt>
                <c:pt idx="1397">
                  <c:v>7.4736337111477548E-3</c:v>
                </c:pt>
                <c:pt idx="1398">
                  <c:v>7.4688521156831694E-3</c:v>
                </c:pt>
                <c:pt idx="1399">
                  <c:v>7.4640705202185841E-3</c:v>
                </c:pt>
                <c:pt idx="1400">
                  <c:v>7.4592889247539988E-3</c:v>
                </c:pt>
                <c:pt idx="1401">
                  <c:v>7.4545073292894134E-3</c:v>
                </c:pt>
                <c:pt idx="1402">
                  <c:v>7.4497257338248281E-3</c:v>
                </c:pt>
                <c:pt idx="1403">
                  <c:v>7.4449441383602427E-3</c:v>
                </c:pt>
                <c:pt idx="1404">
                  <c:v>7.4401625428956557E-3</c:v>
                </c:pt>
                <c:pt idx="1405">
                  <c:v>7.4353809474310703E-3</c:v>
                </c:pt>
                <c:pt idx="1406">
                  <c:v>7.4305993519664833E-3</c:v>
                </c:pt>
                <c:pt idx="1407">
                  <c:v>7.4258177565018979E-3</c:v>
                </c:pt>
                <c:pt idx="1408">
                  <c:v>7.4210361610373126E-3</c:v>
                </c:pt>
                <c:pt idx="1409">
                  <c:v>7.4162545655727273E-3</c:v>
                </c:pt>
                <c:pt idx="1410">
                  <c:v>7.4114729701081419E-3</c:v>
                </c:pt>
                <c:pt idx="1411">
                  <c:v>7.4066913746435566E-3</c:v>
                </c:pt>
                <c:pt idx="1412">
                  <c:v>7.4019097791789713E-3</c:v>
                </c:pt>
                <c:pt idx="1413">
                  <c:v>7.3971281837143842E-3</c:v>
                </c:pt>
                <c:pt idx="1414">
                  <c:v>7.3923465882497989E-3</c:v>
                </c:pt>
                <c:pt idx="1415">
                  <c:v>7.3875649927852118E-3</c:v>
                </c:pt>
                <c:pt idx="1416">
                  <c:v>7.3827833973206265E-3</c:v>
                </c:pt>
                <c:pt idx="1417">
                  <c:v>7.3780018018560411E-3</c:v>
                </c:pt>
                <c:pt idx="1418">
                  <c:v>7.3732202063914558E-3</c:v>
                </c:pt>
                <c:pt idx="1419">
                  <c:v>7.3684386109268704E-3</c:v>
                </c:pt>
                <c:pt idx="1420">
                  <c:v>7.3636570154622851E-3</c:v>
                </c:pt>
                <c:pt idx="1421">
                  <c:v>7.3588754199976998E-3</c:v>
                </c:pt>
                <c:pt idx="1422">
                  <c:v>7.3540938245331127E-3</c:v>
                </c:pt>
                <c:pt idx="1423">
                  <c:v>7.3493122290685274E-3</c:v>
                </c:pt>
                <c:pt idx="1424">
                  <c:v>7.344530633603942E-3</c:v>
                </c:pt>
                <c:pt idx="1425">
                  <c:v>7.339749038139355E-3</c:v>
                </c:pt>
                <c:pt idx="1426">
                  <c:v>7.3349674426747696E-3</c:v>
                </c:pt>
                <c:pt idx="1427">
                  <c:v>7.3301858472101843E-3</c:v>
                </c:pt>
                <c:pt idx="1428">
                  <c:v>7.325404251745599E-3</c:v>
                </c:pt>
                <c:pt idx="1429">
                  <c:v>7.3206226562810136E-3</c:v>
                </c:pt>
                <c:pt idx="1430">
                  <c:v>7.3158410608164283E-3</c:v>
                </c:pt>
                <c:pt idx="1431">
                  <c:v>7.311059465351843E-3</c:v>
                </c:pt>
                <c:pt idx="1432">
                  <c:v>7.3062778698872559E-3</c:v>
                </c:pt>
                <c:pt idx="1433">
                  <c:v>7.3014962744226706E-3</c:v>
                </c:pt>
                <c:pt idx="1434">
                  <c:v>7.2967146789580835E-3</c:v>
                </c:pt>
                <c:pt idx="1435">
                  <c:v>7.2919330834934981E-3</c:v>
                </c:pt>
                <c:pt idx="1436">
                  <c:v>7.2871514880289128E-3</c:v>
                </c:pt>
                <c:pt idx="1437">
                  <c:v>7.2823698925643275E-3</c:v>
                </c:pt>
                <c:pt idx="1438">
                  <c:v>7.2775882970997421E-3</c:v>
                </c:pt>
                <c:pt idx="1439">
                  <c:v>7.2728067016351568E-3</c:v>
                </c:pt>
                <c:pt idx="1440">
                  <c:v>7.2680251061705715E-3</c:v>
                </c:pt>
                <c:pt idx="1441">
                  <c:v>7.2632435107059844E-3</c:v>
                </c:pt>
                <c:pt idx="1442">
                  <c:v>7.2584619152413991E-3</c:v>
                </c:pt>
                <c:pt idx="1443">
                  <c:v>7.253680319776812E-3</c:v>
                </c:pt>
                <c:pt idx="1444">
                  <c:v>7.2488987243122267E-3</c:v>
                </c:pt>
                <c:pt idx="1445">
                  <c:v>7.2441171288476413E-3</c:v>
                </c:pt>
                <c:pt idx="1446">
                  <c:v>7.239335533383056E-3</c:v>
                </c:pt>
                <c:pt idx="1447">
                  <c:v>7.2345539379184707E-3</c:v>
                </c:pt>
                <c:pt idx="1448">
                  <c:v>7.2297723424538853E-3</c:v>
                </c:pt>
                <c:pt idx="1449">
                  <c:v>7.2249907469893E-3</c:v>
                </c:pt>
                <c:pt idx="1450">
                  <c:v>7.2202091515247129E-3</c:v>
                </c:pt>
                <c:pt idx="1451">
                  <c:v>7.2154275560601276E-3</c:v>
                </c:pt>
                <c:pt idx="1452">
                  <c:v>7.2106459605955422E-3</c:v>
                </c:pt>
                <c:pt idx="1453">
                  <c:v>7.2058643651309552E-3</c:v>
                </c:pt>
                <c:pt idx="1454">
                  <c:v>7.2010827696663698E-3</c:v>
                </c:pt>
                <c:pt idx="1455">
                  <c:v>7.1963011742017845E-3</c:v>
                </c:pt>
                <c:pt idx="1456">
                  <c:v>7.1915195787371992E-3</c:v>
                </c:pt>
                <c:pt idx="1457">
                  <c:v>7.1867379832726138E-3</c:v>
                </c:pt>
                <c:pt idx="1458">
                  <c:v>7.1819563878080276E-3</c:v>
                </c:pt>
                <c:pt idx="1459">
                  <c:v>7.1771747923434414E-3</c:v>
                </c:pt>
                <c:pt idx="1460">
                  <c:v>7.1723931968788561E-3</c:v>
                </c:pt>
                <c:pt idx="1461">
                  <c:v>7.1676116014142708E-3</c:v>
                </c:pt>
                <c:pt idx="1462">
                  <c:v>7.1628300059496837E-3</c:v>
                </c:pt>
                <c:pt idx="1463">
                  <c:v>7.1580484104850984E-3</c:v>
                </c:pt>
                <c:pt idx="1464">
                  <c:v>7.153266815020513E-3</c:v>
                </c:pt>
                <c:pt idx="1465">
                  <c:v>7.1484852195559277E-3</c:v>
                </c:pt>
                <c:pt idx="1466">
                  <c:v>7.1437036240913415E-3</c:v>
                </c:pt>
                <c:pt idx="1467">
                  <c:v>7.1389220286267561E-3</c:v>
                </c:pt>
                <c:pt idx="1468">
                  <c:v>7.1341404331621708E-3</c:v>
                </c:pt>
                <c:pt idx="1469">
                  <c:v>7.1293588376975846E-3</c:v>
                </c:pt>
                <c:pt idx="1470">
                  <c:v>7.1245772422329984E-3</c:v>
                </c:pt>
                <c:pt idx="1471">
                  <c:v>7.1197956467684122E-3</c:v>
                </c:pt>
                <c:pt idx="1472">
                  <c:v>7.1150140513038269E-3</c:v>
                </c:pt>
                <c:pt idx="1473">
                  <c:v>7.1102324558392415E-3</c:v>
                </c:pt>
                <c:pt idx="1474">
                  <c:v>7.1054508603746553E-3</c:v>
                </c:pt>
                <c:pt idx="1475">
                  <c:v>7.10066926491007E-3</c:v>
                </c:pt>
                <c:pt idx="1476">
                  <c:v>7.0958876694454847E-3</c:v>
                </c:pt>
                <c:pt idx="1477">
                  <c:v>7.0911060739808993E-3</c:v>
                </c:pt>
                <c:pt idx="1478">
                  <c:v>7.0863244785163123E-3</c:v>
                </c:pt>
                <c:pt idx="1479">
                  <c:v>7.0815428830517269E-3</c:v>
                </c:pt>
                <c:pt idx="1480">
                  <c:v>7.0767612875871407E-3</c:v>
                </c:pt>
                <c:pt idx="1481">
                  <c:v>7.0719796921225554E-3</c:v>
                </c:pt>
                <c:pt idx="1482">
                  <c:v>7.0671980966579692E-3</c:v>
                </c:pt>
                <c:pt idx="1483">
                  <c:v>7.0624165011933838E-3</c:v>
                </c:pt>
                <c:pt idx="1484">
                  <c:v>7.0576349057287985E-3</c:v>
                </c:pt>
                <c:pt idx="1485">
                  <c:v>7.0528533102642132E-3</c:v>
                </c:pt>
                <c:pt idx="1486">
                  <c:v>7.0480717147996261E-3</c:v>
                </c:pt>
                <c:pt idx="1487">
                  <c:v>7.0432901193350408E-3</c:v>
                </c:pt>
                <c:pt idx="1488">
                  <c:v>7.0385085238704554E-3</c:v>
                </c:pt>
                <c:pt idx="1489">
                  <c:v>7.0337269284058701E-3</c:v>
                </c:pt>
                <c:pt idx="1490">
                  <c:v>7.0289453329412848E-3</c:v>
                </c:pt>
                <c:pt idx="1491">
                  <c:v>7.0241637374766977E-3</c:v>
                </c:pt>
                <c:pt idx="1492">
                  <c:v>7.0193821420121124E-3</c:v>
                </c:pt>
                <c:pt idx="1493">
                  <c:v>7.014600546547527E-3</c:v>
                </c:pt>
                <c:pt idx="1494">
                  <c:v>7.0098189510829417E-3</c:v>
                </c:pt>
                <c:pt idx="1495">
                  <c:v>7.0050373556183546E-3</c:v>
                </c:pt>
                <c:pt idx="1496">
                  <c:v>7.0002557601537693E-3</c:v>
                </c:pt>
                <c:pt idx="1497">
                  <c:v>6.995474164689184E-3</c:v>
                </c:pt>
                <c:pt idx="1498">
                  <c:v>6.9906925692245986E-3</c:v>
                </c:pt>
                <c:pt idx="1499">
                  <c:v>6.9859109737600133E-3</c:v>
                </c:pt>
                <c:pt idx="1500">
                  <c:v>6.9811293782954262E-3</c:v>
                </c:pt>
                <c:pt idx="1501">
                  <c:v>6.9763477828308409E-3</c:v>
                </c:pt>
                <c:pt idx="1502">
                  <c:v>6.9715661873662555E-3</c:v>
                </c:pt>
                <c:pt idx="1503">
                  <c:v>6.9667845919016702E-3</c:v>
                </c:pt>
                <c:pt idx="1504">
                  <c:v>6.9620029964370849E-3</c:v>
                </c:pt>
                <c:pt idx="1505">
                  <c:v>6.9572214009724978E-3</c:v>
                </c:pt>
                <c:pt idx="1506">
                  <c:v>6.9524398055079125E-3</c:v>
                </c:pt>
                <c:pt idx="1507">
                  <c:v>6.9476582100433271E-3</c:v>
                </c:pt>
                <c:pt idx="1508">
                  <c:v>6.9428766145787418E-3</c:v>
                </c:pt>
                <c:pt idx="1509">
                  <c:v>6.9380950191141547E-3</c:v>
                </c:pt>
                <c:pt idx="1510">
                  <c:v>6.9333134236495694E-3</c:v>
                </c:pt>
                <c:pt idx="1511">
                  <c:v>6.9285318281849841E-3</c:v>
                </c:pt>
                <c:pt idx="1512">
                  <c:v>6.9237502327203987E-3</c:v>
                </c:pt>
                <c:pt idx="1513">
                  <c:v>6.9189686372558134E-3</c:v>
                </c:pt>
                <c:pt idx="1514">
                  <c:v>6.9141870417912263E-3</c:v>
                </c:pt>
                <c:pt idx="1515">
                  <c:v>6.909405446326641E-3</c:v>
                </c:pt>
                <c:pt idx="1516">
                  <c:v>6.9046238508620556E-3</c:v>
                </c:pt>
                <c:pt idx="1517">
                  <c:v>6.8998422553974703E-3</c:v>
                </c:pt>
                <c:pt idx="1518">
                  <c:v>6.8950606599328832E-3</c:v>
                </c:pt>
                <c:pt idx="1519">
                  <c:v>6.8902790644682979E-3</c:v>
                </c:pt>
                <c:pt idx="1520">
                  <c:v>6.8854974690037126E-3</c:v>
                </c:pt>
                <c:pt idx="1521">
                  <c:v>6.8807158735391272E-3</c:v>
                </c:pt>
                <c:pt idx="1522">
                  <c:v>6.8759342780745419E-3</c:v>
                </c:pt>
                <c:pt idx="1523">
                  <c:v>6.8711526826099548E-3</c:v>
                </c:pt>
                <c:pt idx="1524">
                  <c:v>6.8663710871453695E-3</c:v>
                </c:pt>
                <c:pt idx="1525">
                  <c:v>6.8615894916807842E-3</c:v>
                </c:pt>
                <c:pt idx="1526">
                  <c:v>6.8568078962161988E-3</c:v>
                </c:pt>
                <c:pt idx="1527">
                  <c:v>6.8520263007516135E-3</c:v>
                </c:pt>
                <c:pt idx="1528">
                  <c:v>6.8472447052870264E-3</c:v>
                </c:pt>
                <c:pt idx="1529">
                  <c:v>6.8424631098224411E-3</c:v>
                </c:pt>
                <c:pt idx="1530">
                  <c:v>6.8376815143578558E-3</c:v>
                </c:pt>
                <c:pt idx="1531">
                  <c:v>6.8328999188932704E-3</c:v>
                </c:pt>
                <c:pt idx="1532">
                  <c:v>6.8281183234286833E-3</c:v>
                </c:pt>
                <c:pt idx="1533">
                  <c:v>6.823336727964098E-3</c:v>
                </c:pt>
                <c:pt idx="1534">
                  <c:v>6.8185551324995127E-3</c:v>
                </c:pt>
                <c:pt idx="1535">
                  <c:v>6.8137735370349273E-3</c:v>
                </c:pt>
                <c:pt idx="1536">
                  <c:v>6.808991941570342E-3</c:v>
                </c:pt>
                <c:pt idx="1537">
                  <c:v>6.8042103461057549E-3</c:v>
                </c:pt>
                <c:pt idx="1538">
                  <c:v>6.7994287506411696E-3</c:v>
                </c:pt>
                <c:pt idx="1539">
                  <c:v>6.7946471551765843E-3</c:v>
                </c:pt>
                <c:pt idx="1540">
                  <c:v>6.7898655597119989E-3</c:v>
                </c:pt>
                <c:pt idx="1541">
                  <c:v>6.7850839642474136E-3</c:v>
                </c:pt>
                <c:pt idx="1542">
                  <c:v>6.7803023687828265E-3</c:v>
                </c:pt>
                <c:pt idx="1543">
                  <c:v>6.7755207733182412E-3</c:v>
                </c:pt>
                <c:pt idx="1544">
                  <c:v>6.7707391778536559E-3</c:v>
                </c:pt>
                <c:pt idx="1545">
                  <c:v>6.7659575823890705E-3</c:v>
                </c:pt>
                <c:pt idx="1546">
                  <c:v>6.7611759869244835E-3</c:v>
                </c:pt>
                <c:pt idx="1547">
                  <c:v>6.7563943914598981E-3</c:v>
                </c:pt>
                <c:pt idx="1548">
                  <c:v>6.7516127959953128E-3</c:v>
                </c:pt>
                <c:pt idx="1549">
                  <c:v>6.7468312005307274E-3</c:v>
                </c:pt>
                <c:pt idx="1550">
                  <c:v>6.7420496050661421E-3</c:v>
                </c:pt>
                <c:pt idx="1551">
                  <c:v>6.737268009601555E-3</c:v>
                </c:pt>
                <c:pt idx="1552">
                  <c:v>6.7324864141369697E-3</c:v>
                </c:pt>
                <c:pt idx="1553">
                  <c:v>6.7277048186723844E-3</c:v>
                </c:pt>
                <c:pt idx="1554">
                  <c:v>6.722923223207799E-3</c:v>
                </c:pt>
                <c:pt idx="1555">
                  <c:v>6.718141627743212E-3</c:v>
                </c:pt>
                <c:pt idx="1556">
                  <c:v>6.7133600322786266E-3</c:v>
                </c:pt>
                <c:pt idx="1557">
                  <c:v>6.7085784368140413E-3</c:v>
                </c:pt>
                <c:pt idx="1558">
                  <c:v>6.703796841349456E-3</c:v>
                </c:pt>
                <c:pt idx="1559">
                  <c:v>6.6990152458848706E-3</c:v>
                </c:pt>
                <c:pt idx="1560">
                  <c:v>6.6942336504202836E-3</c:v>
                </c:pt>
                <c:pt idx="1561">
                  <c:v>6.6894520549556982E-3</c:v>
                </c:pt>
                <c:pt idx="1562">
                  <c:v>6.6846704594911129E-3</c:v>
                </c:pt>
                <c:pt idx="1563">
                  <c:v>6.6798888640265276E-3</c:v>
                </c:pt>
                <c:pt idx="1564">
                  <c:v>6.6751072685619422E-3</c:v>
                </c:pt>
                <c:pt idx="1565">
                  <c:v>6.6703256730973551E-3</c:v>
                </c:pt>
                <c:pt idx="1566">
                  <c:v>6.6655440776327698E-3</c:v>
                </c:pt>
                <c:pt idx="1567">
                  <c:v>6.6607624821681845E-3</c:v>
                </c:pt>
                <c:pt idx="1568">
                  <c:v>6.6559808867035991E-3</c:v>
                </c:pt>
                <c:pt idx="1569">
                  <c:v>6.6511992912390121E-3</c:v>
                </c:pt>
                <c:pt idx="1570">
                  <c:v>6.6464176957744267E-3</c:v>
                </c:pt>
                <c:pt idx="1571">
                  <c:v>6.6416361003098414E-3</c:v>
                </c:pt>
                <c:pt idx="1572">
                  <c:v>6.6368545048452561E-3</c:v>
                </c:pt>
                <c:pt idx="1573">
                  <c:v>6.6320729093806707E-3</c:v>
                </c:pt>
                <c:pt idx="1574">
                  <c:v>6.6272913139160837E-3</c:v>
                </c:pt>
                <c:pt idx="1575">
                  <c:v>6.6225097184514983E-3</c:v>
                </c:pt>
                <c:pt idx="1576">
                  <c:v>6.617728122986913E-3</c:v>
                </c:pt>
                <c:pt idx="1577">
                  <c:v>6.6129465275223277E-3</c:v>
                </c:pt>
                <c:pt idx="1578">
                  <c:v>6.6081649320577423E-3</c:v>
                </c:pt>
                <c:pt idx="1579">
                  <c:v>6.6033833365931553E-3</c:v>
                </c:pt>
                <c:pt idx="1580">
                  <c:v>6.5986017411285699E-3</c:v>
                </c:pt>
                <c:pt idx="1581">
                  <c:v>6.5938201456639846E-3</c:v>
                </c:pt>
                <c:pt idx="1582">
                  <c:v>6.5890385501993992E-3</c:v>
                </c:pt>
                <c:pt idx="1583">
                  <c:v>6.5842569547348122E-3</c:v>
                </c:pt>
                <c:pt idx="1584">
                  <c:v>6.5794753592702268E-3</c:v>
                </c:pt>
                <c:pt idx="1585">
                  <c:v>6.5746937638056415E-3</c:v>
                </c:pt>
                <c:pt idx="1586">
                  <c:v>6.5699121683410562E-3</c:v>
                </c:pt>
                <c:pt idx="1587">
                  <c:v>6.5651305728764708E-3</c:v>
                </c:pt>
                <c:pt idx="1588">
                  <c:v>6.5603489774118838E-3</c:v>
                </c:pt>
                <c:pt idx="1589">
                  <c:v>6.5555673819472984E-3</c:v>
                </c:pt>
                <c:pt idx="1590">
                  <c:v>6.5507857864827131E-3</c:v>
                </c:pt>
                <c:pt idx="1591">
                  <c:v>6.5460041910181278E-3</c:v>
                </c:pt>
                <c:pt idx="1592">
                  <c:v>6.5412225955535416E-3</c:v>
                </c:pt>
                <c:pt idx="1593">
                  <c:v>6.5364410000889554E-3</c:v>
                </c:pt>
                <c:pt idx="1594">
                  <c:v>6.53165940462437E-3</c:v>
                </c:pt>
                <c:pt idx="1595">
                  <c:v>6.5268778091597847E-3</c:v>
                </c:pt>
                <c:pt idx="1596">
                  <c:v>6.5220962136951985E-3</c:v>
                </c:pt>
                <c:pt idx="1597">
                  <c:v>6.5173146182306123E-3</c:v>
                </c:pt>
                <c:pt idx="1598">
                  <c:v>6.5125330227660269E-3</c:v>
                </c:pt>
                <c:pt idx="1599">
                  <c:v>6.5077514273014416E-3</c:v>
                </c:pt>
                <c:pt idx="1600">
                  <c:v>6.5029698318368554E-3</c:v>
                </c:pt>
                <c:pt idx="1601">
                  <c:v>6.4981882363722701E-3</c:v>
                </c:pt>
                <c:pt idx="1602">
                  <c:v>6.4934066409076839E-3</c:v>
                </c:pt>
                <c:pt idx="1603">
                  <c:v>6.4886250454430968E-3</c:v>
                </c:pt>
                <c:pt idx="1604">
                  <c:v>6.4838434499785097E-3</c:v>
                </c:pt>
                <c:pt idx="1605">
                  <c:v>6.4790618545139244E-3</c:v>
                </c:pt>
                <c:pt idx="1606">
                  <c:v>6.4742802590493373E-3</c:v>
                </c:pt>
                <c:pt idx="1607">
                  <c:v>6.4694986635847503E-3</c:v>
                </c:pt>
                <c:pt idx="1608">
                  <c:v>6.4647170681201632E-3</c:v>
                </c:pt>
                <c:pt idx="1609">
                  <c:v>6.4599354726555779E-3</c:v>
                </c:pt>
                <c:pt idx="1610">
                  <c:v>6.4551538771909908E-3</c:v>
                </c:pt>
                <c:pt idx="1611">
                  <c:v>6.4503722817264037E-3</c:v>
                </c:pt>
                <c:pt idx="1612">
                  <c:v>6.4455906862618175E-3</c:v>
                </c:pt>
                <c:pt idx="1613">
                  <c:v>6.4408090907972304E-3</c:v>
                </c:pt>
                <c:pt idx="1614">
                  <c:v>6.4360274953326451E-3</c:v>
                </c:pt>
                <c:pt idx="1615">
                  <c:v>6.431245899868058E-3</c:v>
                </c:pt>
                <c:pt idx="1616">
                  <c:v>6.426464304403471E-3</c:v>
                </c:pt>
                <c:pt idx="1617">
                  <c:v>6.4216827089388839E-3</c:v>
                </c:pt>
                <c:pt idx="1618">
                  <c:v>6.4169011134742986E-3</c:v>
                </c:pt>
                <c:pt idx="1619">
                  <c:v>6.4121195180097115E-3</c:v>
                </c:pt>
                <c:pt idx="1620">
                  <c:v>6.4073379225451244E-3</c:v>
                </c:pt>
                <c:pt idx="1621">
                  <c:v>6.4025563270805374E-3</c:v>
                </c:pt>
                <c:pt idx="1622">
                  <c:v>6.397774731615952E-3</c:v>
                </c:pt>
                <c:pt idx="1623">
                  <c:v>6.3929931361513658E-3</c:v>
                </c:pt>
                <c:pt idx="1624">
                  <c:v>6.3882115406867787E-3</c:v>
                </c:pt>
                <c:pt idx="1625">
                  <c:v>6.3834299452221917E-3</c:v>
                </c:pt>
                <c:pt idx="1626">
                  <c:v>6.3786483497576063E-3</c:v>
                </c:pt>
                <c:pt idx="1627">
                  <c:v>6.3738667542930193E-3</c:v>
                </c:pt>
                <c:pt idx="1628">
                  <c:v>6.3690851588284322E-3</c:v>
                </c:pt>
                <c:pt idx="1629">
                  <c:v>6.3643035633638451E-3</c:v>
                </c:pt>
                <c:pt idx="1630">
                  <c:v>6.3595219678992598E-3</c:v>
                </c:pt>
                <c:pt idx="1631">
                  <c:v>6.3547403724346727E-3</c:v>
                </c:pt>
                <c:pt idx="1632">
                  <c:v>6.3499587769700857E-3</c:v>
                </c:pt>
                <c:pt idx="1633">
                  <c:v>6.3451771815054995E-3</c:v>
                </c:pt>
                <c:pt idx="1634">
                  <c:v>6.3403955860409141E-3</c:v>
                </c:pt>
                <c:pt idx="1635">
                  <c:v>6.335613990576327E-3</c:v>
                </c:pt>
                <c:pt idx="1636">
                  <c:v>6.33083239511174E-3</c:v>
                </c:pt>
                <c:pt idx="1637">
                  <c:v>6.3260507996471529E-3</c:v>
                </c:pt>
                <c:pt idx="1638">
                  <c:v>6.3212692041825676E-3</c:v>
                </c:pt>
                <c:pt idx="1639">
                  <c:v>6.3164876087179805E-3</c:v>
                </c:pt>
                <c:pt idx="1640">
                  <c:v>6.3117060132533934E-3</c:v>
                </c:pt>
                <c:pt idx="1641">
                  <c:v>6.3069244177888064E-3</c:v>
                </c:pt>
                <c:pt idx="1642">
                  <c:v>6.302142822324221E-3</c:v>
                </c:pt>
                <c:pt idx="1643">
                  <c:v>6.297361226859634E-3</c:v>
                </c:pt>
                <c:pt idx="1644">
                  <c:v>6.2925796313950478E-3</c:v>
                </c:pt>
                <c:pt idx="1645">
                  <c:v>6.2877980359304607E-3</c:v>
                </c:pt>
                <c:pt idx="1646">
                  <c:v>6.2830164404658754E-3</c:v>
                </c:pt>
                <c:pt idx="1647">
                  <c:v>6.2782348450012883E-3</c:v>
                </c:pt>
                <c:pt idx="1648">
                  <c:v>6.2734532495367012E-3</c:v>
                </c:pt>
                <c:pt idx="1649">
                  <c:v>6.2686716540721141E-3</c:v>
                </c:pt>
                <c:pt idx="1650">
                  <c:v>6.2638900586075271E-3</c:v>
                </c:pt>
                <c:pt idx="1651">
                  <c:v>6.2591084631429417E-3</c:v>
                </c:pt>
                <c:pt idx="1652">
                  <c:v>6.2543268676783547E-3</c:v>
                </c:pt>
                <c:pt idx="1653">
                  <c:v>6.2495452722137676E-3</c:v>
                </c:pt>
                <c:pt idx="1654">
                  <c:v>6.2447636767491814E-3</c:v>
                </c:pt>
                <c:pt idx="1655">
                  <c:v>6.2399820812845961E-3</c:v>
                </c:pt>
                <c:pt idx="1656">
                  <c:v>6.235200485820009E-3</c:v>
                </c:pt>
                <c:pt idx="1657">
                  <c:v>6.2304188903554219E-3</c:v>
                </c:pt>
                <c:pt idx="1658">
                  <c:v>6.2256372948908349E-3</c:v>
                </c:pt>
                <c:pt idx="1659">
                  <c:v>6.2208556994262495E-3</c:v>
                </c:pt>
                <c:pt idx="1660">
                  <c:v>6.2160741039616624E-3</c:v>
                </c:pt>
                <c:pt idx="1661">
                  <c:v>6.2112925084970754E-3</c:v>
                </c:pt>
                <c:pt idx="1662">
                  <c:v>6.2065109130324883E-3</c:v>
                </c:pt>
                <c:pt idx="1663">
                  <c:v>6.201729317567903E-3</c:v>
                </c:pt>
                <c:pt idx="1664">
                  <c:v>6.1969477221033159E-3</c:v>
                </c:pt>
                <c:pt idx="1665">
                  <c:v>6.1921661266387297E-3</c:v>
                </c:pt>
                <c:pt idx="1666">
                  <c:v>6.1873845311741426E-3</c:v>
                </c:pt>
                <c:pt idx="1667">
                  <c:v>6.1826029357095573E-3</c:v>
                </c:pt>
                <c:pt idx="1668">
                  <c:v>6.1778213402449702E-3</c:v>
                </c:pt>
                <c:pt idx="1669">
                  <c:v>6.1730397447803832E-3</c:v>
                </c:pt>
                <c:pt idx="1670">
                  <c:v>6.1682581493157961E-3</c:v>
                </c:pt>
                <c:pt idx="1671">
                  <c:v>6.1634765538512108E-3</c:v>
                </c:pt>
                <c:pt idx="1672">
                  <c:v>6.1586949583866237E-3</c:v>
                </c:pt>
                <c:pt idx="1673">
                  <c:v>6.1539133629220366E-3</c:v>
                </c:pt>
                <c:pt idx="1674">
                  <c:v>6.1491317674574495E-3</c:v>
                </c:pt>
                <c:pt idx="1675">
                  <c:v>6.1443501719928642E-3</c:v>
                </c:pt>
                <c:pt idx="1676">
                  <c:v>6.139568576528278E-3</c:v>
                </c:pt>
                <c:pt idx="1677">
                  <c:v>6.1347869810636909E-3</c:v>
                </c:pt>
                <c:pt idx="1678">
                  <c:v>6.1300053855991039E-3</c:v>
                </c:pt>
                <c:pt idx="1679">
                  <c:v>6.1252237901345185E-3</c:v>
                </c:pt>
                <c:pt idx="1680">
                  <c:v>6.1204421946699315E-3</c:v>
                </c:pt>
                <c:pt idx="1681">
                  <c:v>6.1156605992053444E-3</c:v>
                </c:pt>
                <c:pt idx="1682">
                  <c:v>6.1108790037407573E-3</c:v>
                </c:pt>
                <c:pt idx="1683">
                  <c:v>6.106097408276172E-3</c:v>
                </c:pt>
                <c:pt idx="1684">
                  <c:v>6.1013158128115849E-3</c:v>
                </c:pt>
                <c:pt idx="1685">
                  <c:v>6.0965342173469978E-3</c:v>
                </c:pt>
                <c:pt idx="1686">
                  <c:v>6.0917526218824116E-3</c:v>
                </c:pt>
                <c:pt idx="1687">
                  <c:v>6.0869710264178246E-3</c:v>
                </c:pt>
                <c:pt idx="1688">
                  <c:v>6.0821894309532392E-3</c:v>
                </c:pt>
                <c:pt idx="1689">
                  <c:v>6.0774078354886522E-3</c:v>
                </c:pt>
                <c:pt idx="1690">
                  <c:v>6.0726262400240651E-3</c:v>
                </c:pt>
                <c:pt idx="1691">
                  <c:v>6.067844644559478E-3</c:v>
                </c:pt>
                <c:pt idx="1692">
                  <c:v>6.0630630490948927E-3</c:v>
                </c:pt>
                <c:pt idx="1693">
                  <c:v>6.0582814536303056E-3</c:v>
                </c:pt>
                <c:pt idx="1694">
                  <c:v>6.0534998581657186E-3</c:v>
                </c:pt>
                <c:pt idx="1695">
                  <c:v>6.0487182627011315E-3</c:v>
                </c:pt>
                <c:pt idx="1696">
                  <c:v>6.0439366672365461E-3</c:v>
                </c:pt>
                <c:pt idx="1697">
                  <c:v>6.0391550717719599E-3</c:v>
                </c:pt>
                <c:pt idx="1698">
                  <c:v>6.0343734763073729E-3</c:v>
                </c:pt>
                <c:pt idx="1699">
                  <c:v>6.0295918808427858E-3</c:v>
                </c:pt>
                <c:pt idx="1700">
                  <c:v>6.0248102853782005E-3</c:v>
                </c:pt>
                <c:pt idx="1701">
                  <c:v>6.0200286899136134E-3</c:v>
                </c:pt>
                <c:pt idx="1702">
                  <c:v>6.0152470944490263E-3</c:v>
                </c:pt>
                <c:pt idx="1703">
                  <c:v>6.0104654989844393E-3</c:v>
                </c:pt>
                <c:pt idx="1704">
                  <c:v>6.0056839035198539E-3</c:v>
                </c:pt>
                <c:pt idx="1705">
                  <c:v>6.0009023080552669E-3</c:v>
                </c:pt>
                <c:pt idx="1706">
                  <c:v>5.9961207125906798E-3</c:v>
                </c:pt>
                <c:pt idx="1707">
                  <c:v>5.9913391171260936E-3</c:v>
                </c:pt>
                <c:pt idx="1708">
                  <c:v>5.9865575216615083E-3</c:v>
                </c:pt>
                <c:pt idx="1709">
                  <c:v>5.9817759261969212E-3</c:v>
                </c:pt>
                <c:pt idx="1710">
                  <c:v>5.9769943307323341E-3</c:v>
                </c:pt>
                <c:pt idx="1711">
                  <c:v>5.972212735267747E-3</c:v>
                </c:pt>
                <c:pt idx="1712">
                  <c:v>5.9674311398031617E-3</c:v>
                </c:pt>
                <c:pt idx="1713">
                  <c:v>5.9626495443385746E-3</c:v>
                </c:pt>
                <c:pt idx="1714">
                  <c:v>5.9578679488739876E-3</c:v>
                </c:pt>
                <c:pt idx="1715">
                  <c:v>5.9530863534094005E-3</c:v>
                </c:pt>
                <c:pt idx="1716">
                  <c:v>5.9483047579448152E-3</c:v>
                </c:pt>
                <c:pt idx="1717">
                  <c:v>5.9435231624802281E-3</c:v>
                </c:pt>
                <c:pt idx="1718">
                  <c:v>5.9387415670156419E-3</c:v>
                </c:pt>
                <c:pt idx="1719">
                  <c:v>5.9339599715510548E-3</c:v>
                </c:pt>
                <c:pt idx="1720">
                  <c:v>5.9291783760864695E-3</c:v>
                </c:pt>
                <c:pt idx="1721">
                  <c:v>5.9243967806218824E-3</c:v>
                </c:pt>
                <c:pt idx="1722">
                  <c:v>5.9196151851572953E-3</c:v>
                </c:pt>
                <c:pt idx="1723">
                  <c:v>5.9148335896927083E-3</c:v>
                </c:pt>
                <c:pt idx="1724">
                  <c:v>5.9100519942281212E-3</c:v>
                </c:pt>
                <c:pt idx="1725">
                  <c:v>5.9052703987635359E-3</c:v>
                </c:pt>
                <c:pt idx="1726">
                  <c:v>5.9004888032989488E-3</c:v>
                </c:pt>
                <c:pt idx="1727">
                  <c:v>5.8957072078343617E-3</c:v>
                </c:pt>
                <c:pt idx="1728">
                  <c:v>5.8909256123697755E-3</c:v>
                </c:pt>
                <c:pt idx="1729">
                  <c:v>5.8861440169051902E-3</c:v>
                </c:pt>
                <c:pt idx="1730">
                  <c:v>5.8813624214406031E-3</c:v>
                </c:pt>
                <c:pt idx="1731">
                  <c:v>5.8765808259760161E-3</c:v>
                </c:pt>
                <c:pt idx="1732">
                  <c:v>5.871799230511429E-3</c:v>
                </c:pt>
                <c:pt idx="1733">
                  <c:v>5.8670176350468436E-3</c:v>
                </c:pt>
                <c:pt idx="1734">
                  <c:v>5.8622360395822566E-3</c:v>
                </c:pt>
                <c:pt idx="1735">
                  <c:v>5.8574544441176695E-3</c:v>
                </c:pt>
                <c:pt idx="1736">
                  <c:v>5.8526728486530824E-3</c:v>
                </c:pt>
                <c:pt idx="1737">
                  <c:v>5.8478912531884971E-3</c:v>
                </c:pt>
                <c:pt idx="1738">
                  <c:v>5.84310965772391E-3</c:v>
                </c:pt>
                <c:pt idx="1739">
                  <c:v>5.8383280622593238E-3</c:v>
                </c:pt>
                <c:pt idx="1740">
                  <c:v>5.8335464667947368E-3</c:v>
                </c:pt>
                <c:pt idx="1741">
                  <c:v>5.8287648713301514E-3</c:v>
                </c:pt>
                <c:pt idx="1742">
                  <c:v>5.8239832758655644E-3</c:v>
                </c:pt>
                <c:pt idx="1743">
                  <c:v>5.8192016804009773E-3</c:v>
                </c:pt>
                <c:pt idx="1744">
                  <c:v>5.8144200849363902E-3</c:v>
                </c:pt>
                <c:pt idx="1745">
                  <c:v>5.8096384894718049E-3</c:v>
                </c:pt>
                <c:pt idx="1746">
                  <c:v>5.8048568940072178E-3</c:v>
                </c:pt>
                <c:pt idx="1747">
                  <c:v>5.8000752985426307E-3</c:v>
                </c:pt>
                <c:pt idx="1748">
                  <c:v>5.7952937030780437E-3</c:v>
                </c:pt>
                <c:pt idx="1749">
                  <c:v>5.7905121076134583E-3</c:v>
                </c:pt>
                <c:pt idx="1750">
                  <c:v>5.7857305121488721E-3</c:v>
                </c:pt>
                <c:pt idx="1751">
                  <c:v>5.7809489166842851E-3</c:v>
                </c:pt>
                <c:pt idx="1752">
                  <c:v>5.776167321219698E-3</c:v>
                </c:pt>
                <c:pt idx="1753">
                  <c:v>5.7713857257551127E-3</c:v>
                </c:pt>
                <c:pt idx="1754">
                  <c:v>5.7666041302905256E-3</c:v>
                </c:pt>
                <c:pt idx="1755">
                  <c:v>5.7618225348259385E-3</c:v>
                </c:pt>
                <c:pt idx="1756">
                  <c:v>5.7570409393613515E-3</c:v>
                </c:pt>
                <c:pt idx="1757">
                  <c:v>5.7522593438967661E-3</c:v>
                </c:pt>
                <c:pt idx="1758">
                  <c:v>5.747477748432179E-3</c:v>
                </c:pt>
                <c:pt idx="1759">
                  <c:v>5.742696152967592E-3</c:v>
                </c:pt>
                <c:pt idx="1760">
                  <c:v>5.7379145575030058E-3</c:v>
                </c:pt>
                <c:pt idx="1761">
                  <c:v>5.7331329620384204E-3</c:v>
                </c:pt>
                <c:pt idx="1762">
                  <c:v>5.7283513665738334E-3</c:v>
                </c:pt>
                <c:pt idx="1763">
                  <c:v>5.7235697711092463E-3</c:v>
                </c:pt>
                <c:pt idx="1764">
                  <c:v>5.7187881756446592E-3</c:v>
                </c:pt>
                <c:pt idx="1765">
                  <c:v>5.7140065801800722E-3</c:v>
                </c:pt>
                <c:pt idx="1766">
                  <c:v>5.7092249847154868E-3</c:v>
                </c:pt>
                <c:pt idx="1767">
                  <c:v>5.7044433892508998E-3</c:v>
                </c:pt>
                <c:pt idx="1768">
                  <c:v>5.6996617937863127E-3</c:v>
                </c:pt>
                <c:pt idx="1769">
                  <c:v>5.6948801983217256E-3</c:v>
                </c:pt>
                <c:pt idx="1770">
                  <c:v>5.6900986028571403E-3</c:v>
                </c:pt>
                <c:pt idx="1771">
                  <c:v>5.6853170073925541E-3</c:v>
                </c:pt>
                <c:pt idx="1772">
                  <c:v>5.680535411927967E-3</c:v>
                </c:pt>
                <c:pt idx="1773">
                  <c:v>5.6757538164633799E-3</c:v>
                </c:pt>
                <c:pt idx="1774">
                  <c:v>5.6709722209987946E-3</c:v>
                </c:pt>
                <c:pt idx="1775">
                  <c:v>5.6661906255342075E-3</c:v>
                </c:pt>
                <c:pt idx="1776">
                  <c:v>5.6614090300696205E-3</c:v>
                </c:pt>
                <c:pt idx="1777">
                  <c:v>5.6566274346050334E-3</c:v>
                </c:pt>
                <c:pt idx="1778">
                  <c:v>5.6518458391404481E-3</c:v>
                </c:pt>
                <c:pt idx="1779">
                  <c:v>5.647064243675861E-3</c:v>
                </c:pt>
                <c:pt idx="1780">
                  <c:v>5.6422826482112739E-3</c:v>
                </c:pt>
                <c:pt idx="1781">
                  <c:v>5.6375010527466877E-3</c:v>
                </c:pt>
                <c:pt idx="1782">
                  <c:v>5.6327194572821024E-3</c:v>
                </c:pt>
                <c:pt idx="1783">
                  <c:v>5.6279378618175153E-3</c:v>
                </c:pt>
                <c:pt idx="1784">
                  <c:v>5.6231562663529282E-3</c:v>
                </c:pt>
                <c:pt idx="1785">
                  <c:v>5.6183746708883412E-3</c:v>
                </c:pt>
                <c:pt idx="1786">
                  <c:v>5.6135930754237558E-3</c:v>
                </c:pt>
                <c:pt idx="1787">
                  <c:v>5.6088114799591688E-3</c:v>
                </c:pt>
                <c:pt idx="1788">
                  <c:v>5.6040298844945817E-3</c:v>
                </c:pt>
                <c:pt idx="1789">
                  <c:v>5.5992482890299946E-3</c:v>
                </c:pt>
                <c:pt idx="1790">
                  <c:v>5.5944666935654093E-3</c:v>
                </c:pt>
                <c:pt idx="1791">
                  <c:v>5.5896850981008222E-3</c:v>
                </c:pt>
                <c:pt idx="1792">
                  <c:v>5.584903502636236E-3</c:v>
                </c:pt>
                <c:pt idx="1793">
                  <c:v>5.580121907171649E-3</c:v>
                </c:pt>
                <c:pt idx="1794">
                  <c:v>5.5753403117070636E-3</c:v>
                </c:pt>
                <c:pt idx="1795">
                  <c:v>5.5705587162424765E-3</c:v>
                </c:pt>
                <c:pt idx="1796">
                  <c:v>5.5657771207778895E-3</c:v>
                </c:pt>
                <c:pt idx="1797">
                  <c:v>5.5609955253133024E-3</c:v>
                </c:pt>
                <c:pt idx="1798">
                  <c:v>5.5562139298487171E-3</c:v>
                </c:pt>
                <c:pt idx="1799">
                  <c:v>5.55143233438413E-3</c:v>
                </c:pt>
                <c:pt idx="1800">
                  <c:v>5.5466507389195429E-3</c:v>
                </c:pt>
                <c:pt idx="1801">
                  <c:v>5.5418691434549559E-3</c:v>
                </c:pt>
                <c:pt idx="1802">
                  <c:v>5.5370875479903697E-3</c:v>
                </c:pt>
                <c:pt idx="1803">
                  <c:v>5.5323059525257843E-3</c:v>
                </c:pt>
                <c:pt idx="1804">
                  <c:v>5.5275243570611973E-3</c:v>
                </c:pt>
                <c:pt idx="1805">
                  <c:v>5.5227427615966102E-3</c:v>
                </c:pt>
                <c:pt idx="1806">
                  <c:v>5.5179611661320231E-3</c:v>
                </c:pt>
                <c:pt idx="1807">
                  <c:v>5.5131795706674378E-3</c:v>
                </c:pt>
                <c:pt idx="1808">
                  <c:v>5.5083979752028507E-3</c:v>
                </c:pt>
                <c:pt idx="1809">
                  <c:v>5.5036163797382636E-3</c:v>
                </c:pt>
                <c:pt idx="1810">
                  <c:v>5.4988347842736766E-3</c:v>
                </c:pt>
                <c:pt idx="1811">
                  <c:v>5.4940531888090912E-3</c:v>
                </c:pt>
                <c:pt idx="1812">
                  <c:v>5.4892715933445042E-3</c:v>
                </c:pt>
                <c:pt idx="1813">
                  <c:v>5.484489997879918E-3</c:v>
                </c:pt>
                <c:pt idx="1814">
                  <c:v>5.4797084024153309E-3</c:v>
                </c:pt>
                <c:pt idx="1815">
                  <c:v>5.4749268069507456E-3</c:v>
                </c:pt>
                <c:pt idx="1816">
                  <c:v>5.4701452114861585E-3</c:v>
                </c:pt>
                <c:pt idx="1817">
                  <c:v>5.4653636160215714E-3</c:v>
                </c:pt>
                <c:pt idx="1818">
                  <c:v>5.4605820205569843E-3</c:v>
                </c:pt>
                <c:pt idx="1819">
                  <c:v>5.455800425092399E-3</c:v>
                </c:pt>
                <c:pt idx="1820">
                  <c:v>5.4510188296278119E-3</c:v>
                </c:pt>
                <c:pt idx="1821">
                  <c:v>5.4462372341632249E-3</c:v>
                </c:pt>
                <c:pt idx="1822">
                  <c:v>5.4414556386986378E-3</c:v>
                </c:pt>
                <c:pt idx="1823">
                  <c:v>5.4366740432340525E-3</c:v>
                </c:pt>
                <c:pt idx="1824">
                  <c:v>5.4318924477694663E-3</c:v>
                </c:pt>
                <c:pt idx="1825">
                  <c:v>5.4271108523048792E-3</c:v>
                </c:pt>
                <c:pt idx="1826">
                  <c:v>5.4223292568402921E-3</c:v>
                </c:pt>
                <c:pt idx="1827">
                  <c:v>5.4175476613757068E-3</c:v>
                </c:pt>
                <c:pt idx="1828">
                  <c:v>5.4127660659111197E-3</c:v>
                </c:pt>
                <c:pt idx="1829">
                  <c:v>5.4079844704465327E-3</c:v>
                </c:pt>
                <c:pt idx="1830">
                  <c:v>5.4032028749819456E-3</c:v>
                </c:pt>
                <c:pt idx="1831">
                  <c:v>5.3984212795173602E-3</c:v>
                </c:pt>
                <c:pt idx="1832">
                  <c:v>5.3936396840527732E-3</c:v>
                </c:pt>
                <c:pt idx="1833">
                  <c:v>5.3888580885881861E-3</c:v>
                </c:pt>
                <c:pt idx="1834">
                  <c:v>5.3840764931235999E-3</c:v>
                </c:pt>
                <c:pt idx="1835">
                  <c:v>5.3792948976590137E-3</c:v>
                </c:pt>
                <c:pt idx="1836">
                  <c:v>5.3745133021944275E-3</c:v>
                </c:pt>
                <c:pt idx="1837">
                  <c:v>5.3697317067298404E-3</c:v>
                </c:pt>
                <c:pt idx="1838">
                  <c:v>5.3649501112652534E-3</c:v>
                </c:pt>
                <c:pt idx="1839">
                  <c:v>5.3601685158006663E-3</c:v>
                </c:pt>
                <c:pt idx="1840">
                  <c:v>5.355386920336081E-3</c:v>
                </c:pt>
                <c:pt idx="1841">
                  <c:v>5.3506053248714939E-3</c:v>
                </c:pt>
                <c:pt idx="1842">
                  <c:v>5.3458237294069068E-3</c:v>
                </c:pt>
                <c:pt idx="1843">
                  <c:v>5.3410421339423197E-3</c:v>
                </c:pt>
                <c:pt idx="1844">
                  <c:v>5.3362605384777344E-3</c:v>
                </c:pt>
                <c:pt idx="1845">
                  <c:v>5.3314789430131482E-3</c:v>
                </c:pt>
                <c:pt idx="1846">
                  <c:v>5.3266973475485611E-3</c:v>
                </c:pt>
                <c:pt idx="1847">
                  <c:v>5.3219157520839741E-3</c:v>
                </c:pt>
                <c:pt idx="1848">
                  <c:v>5.3171341566193887E-3</c:v>
                </c:pt>
                <c:pt idx="1849">
                  <c:v>5.3123525611548017E-3</c:v>
                </c:pt>
                <c:pt idx="1850">
                  <c:v>5.3075709656902146E-3</c:v>
                </c:pt>
                <c:pt idx="1851">
                  <c:v>5.3027893702256275E-3</c:v>
                </c:pt>
                <c:pt idx="1852">
                  <c:v>5.2980077747610422E-3</c:v>
                </c:pt>
                <c:pt idx="1853">
                  <c:v>5.2932261792964551E-3</c:v>
                </c:pt>
                <c:pt idx="1854">
                  <c:v>5.2884445838318681E-3</c:v>
                </c:pt>
                <c:pt idx="1855">
                  <c:v>5.2836629883672818E-3</c:v>
                </c:pt>
                <c:pt idx="1856">
                  <c:v>5.2788813929026956E-3</c:v>
                </c:pt>
                <c:pt idx="1857">
                  <c:v>5.2740997974381094E-3</c:v>
                </c:pt>
                <c:pt idx="1858">
                  <c:v>5.2693182019735224E-3</c:v>
                </c:pt>
                <c:pt idx="1859">
                  <c:v>5.2645366065089353E-3</c:v>
                </c:pt>
                <c:pt idx="1860">
                  <c:v>5.25975501104435E-3</c:v>
                </c:pt>
                <c:pt idx="1861">
                  <c:v>5.2549734155797629E-3</c:v>
                </c:pt>
                <c:pt idx="1862">
                  <c:v>5.2501918201151758E-3</c:v>
                </c:pt>
                <c:pt idx="1863">
                  <c:v>5.2454102246505888E-3</c:v>
                </c:pt>
                <c:pt idx="1864">
                  <c:v>5.2406286291860034E-3</c:v>
                </c:pt>
                <c:pt idx="1865">
                  <c:v>5.2358470337214164E-3</c:v>
                </c:pt>
                <c:pt idx="1866">
                  <c:v>5.2310654382568302E-3</c:v>
                </c:pt>
                <c:pt idx="1867">
                  <c:v>5.2262838427922431E-3</c:v>
                </c:pt>
                <c:pt idx="1868">
                  <c:v>5.2215022473276577E-3</c:v>
                </c:pt>
                <c:pt idx="1869">
                  <c:v>5.2167206518630707E-3</c:v>
                </c:pt>
                <c:pt idx="1870">
                  <c:v>5.2119390563984836E-3</c:v>
                </c:pt>
                <c:pt idx="1871">
                  <c:v>5.2071574609338965E-3</c:v>
                </c:pt>
                <c:pt idx="1872">
                  <c:v>5.2023758654693112E-3</c:v>
                </c:pt>
                <c:pt idx="1873">
                  <c:v>5.1975942700047241E-3</c:v>
                </c:pt>
                <c:pt idx="1874">
                  <c:v>5.1928126745401371E-3</c:v>
                </c:pt>
                <c:pt idx="1875">
                  <c:v>5.18803107907555E-3</c:v>
                </c:pt>
                <c:pt idx="1876">
                  <c:v>5.1832494836109638E-3</c:v>
                </c:pt>
                <c:pt idx="1877">
                  <c:v>5.1784678881463776E-3</c:v>
                </c:pt>
                <c:pt idx="1878">
                  <c:v>5.1736862926817914E-3</c:v>
                </c:pt>
                <c:pt idx="1879">
                  <c:v>5.1689046972172043E-3</c:v>
                </c:pt>
                <c:pt idx="1880">
                  <c:v>5.1641231017526172E-3</c:v>
                </c:pt>
                <c:pt idx="1881">
                  <c:v>5.1593415062880319E-3</c:v>
                </c:pt>
                <c:pt idx="1882">
                  <c:v>5.1545599108234448E-3</c:v>
                </c:pt>
                <c:pt idx="1883">
                  <c:v>5.1497783153588578E-3</c:v>
                </c:pt>
                <c:pt idx="1884">
                  <c:v>5.1449967198942707E-3</c:v>
                </c:pt>
                <c:pt idx="1885">
                  <c:v>5.1402151244296854E-3</c:v>
                </c:pt>
                <c:pt idx="1886">
                  <c:v>5.1354335289650983E-3</c:v>
                </c:pt>
                <c:pt idx="1887">
                  <c:v>5.1306519335005121E-3</c:v>
                </c:pt>
                <c:pt idx="1888">
                  <c:v>5.125870338035925E-3</c:v>
                </c:pt>
                <c:pt idx="1889">
                  <c:v>5.1210887425713397E-3</c:v>
                </c:pt>
                <c:pt idx="1890">
                  <c:v>5.1163071471067526E-3</c:v>
                </c:pt>
                <c:pt idx="1891">
                  <c:v>5.1115255516421656E-3</c:v>
                </c:pt>
                <c:pt idx="1892">
                  <c:v>5.1067439561775785E-3</c:v>
                </c:pt>
                <c:pt idx="1893">
                  <c:v>5.1019623607129931E-3</c:v>
                </c:pt>
                <c:pt idx="1894">
                  <c:v>5.0971807652484061E-3</c:v>
                </c:pt>
                <c:pt idx="1895">
                  <c:v>5.092399169783819E-3</c:v>
                </c:pt>
                <c:pt idx="1896">
                  <c:v>5.0876175743192319E-3</c:v>
                </c:pt>
                <c:pt idx="1897">
                  <c:v>5.0828359788546466E-3</c:v>
                </c:pt>
                <c:pt idx="1898">
                  <c:v>5.0780543833900595E-3</c:v>
                </c:pt>
                <c:pt idx="1899">
                  <c:v>5.0732727879254733E-3</c:v>
                </c:pt>
                <c:pt idx="1900">
                  <c:v>5.0684911924608863E-3</c:v>
                </c:pt>
                <c:pt idx="1901">
                  <c:v>5.0637095969963009E-3</c:v>
                </c:pt>
                <c:pt idx="1902">
                  <c:v>5.0589280015317139E-3</c:v>
                </c:pt>
                <c:pt idx="1903">
                  <c:v>5.0541464060671268E-3</c:v>
                </c:pt>
                <c:pt idx="1904">
                  <c:v>5.0493648106025397E-3</c:v>
                </c:pt>
                <c:pt idx="1905">
                  <c:v>5.0445832151379544E-3</c:v>
                </c:pt>
                <c:pt idx="1906">
                  <c:v>5.0398016196733673E-3</c:v>
                </c:pt>
                <c:pt idx="1907">
                  <c:v>5.0350200242087802E-3</c:v>
                </c:pt>
                <c:pt idx="1908">
                  <c:v>5.030238428744194E-3</c:v>
                </c:pt>
                <c:pt idx="1909">
                  <c:v>5.0254568332796078E-3</c:v>
                </c:pt>
                <c:pt idx="1910">
                  <c:v>5.0206752378150216E-3</c:v>
                </c:pt>
                <c:pt idx="1911">
                  <c:v>5.0158936423504346E-3</c:v>
                </c:pt>
                <c:pt idx="1912">
                  <c:v>5.0111120468858475E-3</c:v>
                </c:pt>
                <c:pt idx="1913">
                  <c:v>5.0063304514212604E-3</c:v>
                </c:pt>
                <c:pt idx="1914">
                  <c:v>5.0015488559566751E-3</c:v>
                </c:pt>
                <c:pt idx="1915">
                  <c:v>4.996767260492088E-3</c:v>
                </c:pt>
                <c:pt idx="1916">
                  <c:v>4.9919856650275009E-3</c:v>
                </c:pt>
                <c:pt idx="1917">
                  <c:v>4.9872040695629139E-3</c:v>
                </c:pt>
                <c:pt idx="1918">
                  <c:v>4.9824224740983285E-3</c:v>
                </c:pt>
                <c:pt idx="1919">
                  <c:v>4.9776408786337415E-3</c:v>
                </c:pt>
                <c:pt idx="1920">
                  <c:v>4.9728592831691553E-3</c:v>
                </c:pt>
                <c:pt idx="1921">
                  <c:v>4.9680776877045682E-3</c:v>
                </c:pt>
                <c:pt idx="1922">
                  <c:v>4.9632960922399829E-3</c:v>
                </c:pt>
                <c:pt idx="1923">
                  <c:v>4.9585144967753958E-3</c:v>
                </c:pt>
                <c:pt idx="1924">
                  <c:v>4.9537329013108087E-3</c:v>
                </c:pt>
                <c:pt idx="1925">
                  <c:v>4.9489513058462217E-3</c:v>
                </c:pt>
                <c:pt idx="1926">
                  <c:v>4.9441697103816363E-3</c:v>
                </c:pt>
                <c:pt idx="1927">
                  <c:v>4.9393881149170493E-3</c:v>
                </c:pt>
                <c:pt idx="1928">
                  <c:v>4.9346065194524622E-3</c:v>
                </c:pt>
                <c:pt idx="1929">
                  <c:v>4.929824923987876E-3</c:v>
                </c:pt>
                <c:pt idx="1930">
                  <c:v>4.9250433285232898E-3</c:v>
                </c:pt>
                <c:pt idx="1931">
                  <c:v>4.9202617330587036E-3</c:v>
                </c:pt>
                <c:pt idx="1932">
                  <c:v>4.9154801375941165E-3</c:v>
                </c:pt>
                <c:pt idx="1933">
                  <c:v>4.9106985421295294E-3</c:v>
                </c:pt>
                <c:pt idx="1934">
                  <c:v>4.9059169466649441E-3</c:v>
                </c:pt>
                <c:pt idx="1935">
                  <c:v>4.901135351200357E-3</c:v>
                </c:pt>
                <c:pt idx="1936">
                  <c:v>4.89635375573577E-3</c:v>
                </c:pt>
                <c:pt idx="1937">
                  <c:v>4.8915721602711829E-3</c:v>
                </c:pt>
                <c:pt idx="1938">
                  <c:v>4.8867905648065976E-3</c:v>
                </c:pt>
                <c:pt idx="1939">
                  <c:v>4.8820089693420105E-3</c:v>
                </c:pt>
                <c:pt idx="1940">
                  <c:v>4.8772273738774234E-3</c:v>
                </c:pt>
                <c:pt idx="1941">
                  <c:v>4.8724457784128372E-3</c:v>
                </c:pt>
                <c:pt idx="1942">
                  <c:v>4.8676641829482519E-3</c:v>
                </c:pt>
                <c:pt idx="1943">
                  <c:v>4.8628825874836648E-3</c:v>
                </c:pt>
                <c:pt idx="1944">
                  <c:v>4.8581009920190777E-3</c:v>
                </c:pt>
                <c:pt idx="1945">
                  <c:v>4.8533193965544907E-3</c:v>
                </c:pt>
                <c:pt idx="1946">
                  <c:v>4.8485378010899053E-3</c:v>
                </c:pt>
                <c:pt idx="1947">
                  <c:v>4.8437562056253183E-3</c:v>
                </c:pt>
                <c:pt idx="1948">
                  <c:v>4.8389746101607312E-3</c:v>
                </c:pt>
                <c:pt idx="1949">
                  <c:v>4.8341930146961441E-3</c:v>
                </c:pt>
                <c:pt idx="1950">
                  <c:v>4.8294114192315588E-3</c:v>
                </c:pt>
                <c:pt idx="1951">
                  <c:v>4.8246298237669717E-3</c:v>
                </c:pt>
                <c:pt idx="1952">
                  <c:v>4.8198482283023855E-3</c:v>
                </c:pt>
                <c:pt idx="1953">
                  <c:v>4.8150666328377984E-3</c:v>
                </c:pt>
                <c:pt idx="1954">
                  <c:v>4.8102850373732114E-3</c:v>
                </c:pt>
                <c:pt idx="1955">
                  <c:v>4.805503441908626E-3</c:v>
                </c:pt>
                <c:pt idx="1956">
                  <c:v>4.800721846444039E-3</c:v>
                </c:pt>
                <c:pt idx="1957">
                  <c:v>4.7959402509794519E-3</c:v>
                </c:pt>
                <c:pt idx="1958">
                  <c:v>4.7911586555148648E-3</c:v>
                </c:pt>
                <c:pt idx="1959">
                  <c:v>4.7863770600502795E-3</c:v>
                </c:pt>
                <c:pt idx="1960">
                  <c:v>4.7815954645856924E-3</c:v>
                </c:pt>
                <c:pt idx="1961">
                  <c:v>4.7768138691211054E-3</c:v>
                </c:pt>
                <c:pt idx="1962">
                  <c:v>4.7720322736565192E-3</c:v>
                </c:pt>
                <c:pt idx="1963">
                  <c:v>4.7672506781919338E-3</c:v>
                </c:pt>
                <c:pt idx="1964">
                  <c:v>4.7624690827273468E-3</c:v>
                </c:pt>
                <c:pt idx="1965">
                  <c:v>4.7576874872627597E-3</c:v>
                </c:pt>
                <c:pt idx="1966">
                  <c:v>4.7529058917981726E-3</c:v>
                </c:pt>
                <c:pt idx="1967">
                  <c:v>4.7481242963335873E-3</c:v>
                </c:pt>
                <c:pt idx="1968">
                  <c:v>4.7433427008690002E-3</c:v>
                </c:pt>
                <c:pt idx="1969">
                  <c:v>4.7385611054044131E-3</c:v>
                </c:pt>
                <c:pt idx="1970">
                  <c:v>4.7337795099398261E-3</c:v>
                </c:pt>
                <c:pt idx="1971">
                  <c:v>4.7289979144752407E-3</c:v>
                </c:pt>
                <c:pt idx="1972">
                  <c:v>4.7242163190106537E-3</c:v>
                </c:pt>
                <c:pt idx="1973">
                  <c:v>4.7194347235460675E-3</c:v>
                </c:pt>
                <c:pt idx="1974">
                  <c:v>4.7146531280814804E-3</c:v>
                </c:pt>
                <c:pt idx="1975">
                  <c:v>4.7098715326168951E-3</c:v>
                </c:pt>
                <c:pt idx="1976">
                  <c:v>4.705089937152308E-3</c:v>
                </c:pt>
                <c:pt idx="1977">
                  <c:v>4.7003083416877209E-3</c:v>
                </c:pt>
                <c:pt idx="1978">
                  <c:v>4.6955267462231338E-3</c:v>
                </c:pt>
                <c:pt idx="1979">
                  <c:v>4.6907451507585485E-3</c:v>
                </c:pt>
                <c:pt idx="1980">
                  <c:v>4.6859635552939614E-3</c:v>
                </c:pt>
                <c:pt idx="1981">
                  <c:v>4.6811819598293744E-3</c:v>
                </c:pt>
                <c:pt idx="1982">
                  <c:v>4.6764003643647873E-3</c:v>
                </c:pt>
                <c:pt idx="1983">
                  <c:v>4.671618768900202E-3</c:v>
                </c:pt>
                <c:pt idx="1984">
                  <c:v>4.6668371734356158E-3</c:v>
                </c:pt>
                <c:pt idx="1985">
                  <c:v>4.6620555779710287E-3</c:v>
                </c:pt>
                <c:pt idx="1986">
                  <c:v>4.6572739825064416E-3</c:v>
                </c:pt>
                <c:pt idx="1987">
                  <c:v>4.6524923870418563E-3</c:v>
                </c:pt>
                <c:pt idx="1988">
                  <c:v>4.6477107915772692E-3</c:v>
                </c:pt>
                <c:pt idx="1989">
                  <c:v>4.6429291961126821E-3</c:v>
                </c:pt>
                <c:pt idx="1990">
                  <c:v>4.6381476006480951E-3</c:v>
                </c:pt>
                <c:pt idx="1991">
                  <c:v>4.633366005183508E-3</c:v>
                </c:pt>
                <c:pt idx="1992">
                  <c:v>4.6285844097189227E-3</c:v>
                </c:pt>
                <c:pt idx="1993">
                  <c:v>4.6238028142543356E-3</c:v>
                </c:pt>
                <c:pt idx="1994">
                  <c:v>4.6190212187897494E-3</c:v>
                </c:pt>
                <c:pt idx="1995">
                  <c:v>4.6142396233251623E-3</c:v>
                </c:pt>
                <c:pt idx="1996">
                  <c:v>4.609458027860577E-3</c:v>
                </c:pt>
                <c:pt idx="1997">
                  <c:v>4.6046764323959899E-3</c:v>
                </c:pt>
                <c:pt idx="1998">
                  <c:v>4.5998948369314029E-3</c:v>
                </c:pt>
                <c:pt idx="1999">
                  <c:v>4.5951132414668158E-3</c:v>
                </c:pt>
                <c:pt idx="2000">
                  <c:v>4.5903316460022305E-3</c:v>
                </c:pt>
                <c:pt idx="2001">
                  <c:v>4.5855500505376434E-3</c:v>
                </c:pt>
                <c:pt idx="2002">
                  <c:v>4.5807684550730563E-3</c:v>
                </c:pt>
                <c:pt idx="2003">
                  <c:v>4.5759868596084692E-3</c:v>
                </c:pt>
                <c:pt idx="2004">
                  <c:v>4.5712052641438839E-3</c:v>
                </c:pt>
                <c:pt idx="2005">
                  <c:v>4.5664236686792977E-3</c:v>
                </c:pt>
                <c:pt idx="2006">
                  <c:v>4.5616420732147106E-3</c:v>
                </c:pt>
                <c:pt idx="2007">
                  <c:v>4.5568604777501236E-3</c:v>
                </c:pt>
                <c:pt idx="2008">
                  <c:v>4.5520788822855382E-3</c:v>
                </c:pt>
                <c:pt idx="2009">
                  <c:v>4.5472972868209512E-3</c:v>
                </c:pt>
                <c:pt idx="2010">
                  <c:v>4.5425156913563641E-3</c:v>
                </c:pt>
                <c:pt idx="2011">
                  <c:v>4.537734095891777E-3</c:v>
                </c:pt>
                <c:pt idx="2012">
                  <c:v>4.5329525004271917E-3</c:v>
                </c:pt>
                <c:pt idx="2013">
                  <c:v>4.5281709049626046E-3</c:v>
                </c:pt>
                <c:pt idx="2014">
                  <c:v>4.5233893094980175E-3</c:v>
                </c:pt>
                <c:pt idx="2015">
                  <c:v>4.5186077140334313E-3</c:v>
                </c:pt>
                <c:pt idx="2016">
                  <c:v>4.513826118568846E-3</c:v>
                </c:pt>
                <c:pt idx="2017">
                  <c:v>4.5090445231042589E-3</c:v>
                </c:pt>
                <c:pt idx="2018">
                  <c:v>4.5042629276396719E-3</c:v>
                </c:pt>
                <c:pt idx="2019">
                  <c:v>4.4994813321750848E-3</c:v>
                </c:pt>
                <c:pt idx="2020">
                  <c:v>4.4946997367104995E-3</c:v>
                </c:pt>
                <c:pt idx="2021">
                  <c:v>4.4899181412459124E-3</c:v>
                </c:pt>
                <c:pt idx="2022">
                  <c:v>4.4851365457813253E-3</c:v>
                </c:pt>
                <c:pt idx="2023">
                  <c:v>4.4803549503167383E-3</c:v>
                </c:pt>
                <c:pt idx="2024">
                  <c:v>4.4755733548521529E-3</c:v>
                </c:pt>
                <c:pt idx="2025">
                  <c:v>4.4707917593875659E-3</c:v>
                </c:pt>
                <c:pt idx="2026">
                  <c:v>4.4660101639229796E-3</c:v>
                </c:pt>
                <c:pt idx="2027">
                  <c:v>4.4612285684583926E-3</c:v>
                </c:pt>
                <c:pt idx="2028">
                  <c:v>4.4564469729938055E-3</c:v>
                </c:pt>
                <c:pt idx="2029">
                  <c:v>4.4516653775292202E-3</c:v>
                </c:pt>
                <c:pt idx="2030">
                  <c:v>4.4468837820646331E-3</c:v>
                </c:pt>
                <c:pt idx="2031">
                  <c:v>4.442102186600046E-3</c:v>
                </c:pt>
                <c:pt idx="2032">
                  <c:v>4.437320591135459E-3</c:v>
                </c:pt>
                <c:pt idx="2033">
                  <c:v>4.4325389956708736E-3</c:v>
                </c:pt>
                <c:pt idx="2034">
                  <c:v>4.4277574002062866E-3</c:v>
                </c:pt>
                <c:pt idx="2035">
                  <c:v>4.4229758047416995E-3</c:v>
                </c:pt>
                <c:pt idx="2036">
                  <c:v>4.4181942092771133E-3</c:v>
                </c:pt>
                <c:pt idx="2037">
                  <c:v>4.413412613812528E-3</c:v>
                </c:pt>
                <c:pt idx="2038">
                  <c:v>4.4086310183479409E-3</c:v>
                </c:pt>
                <c:pt idx="2039">
                  <c:v>4.4038494228833538E-3</c:v>
                </c:pt>
                <c:pt idx="2040">
                  <c:v>4.3990678274187667E-3</c:v>
                </c:pt>
                <c:pt idx="2041">
                  <c:v>4.3942862319541814E-3</c:v>
                </c:pt>
                <c:pt idx="2042">
                  <c:v>4.3895046364895943E-3</c:v>
                </c:pt>
                <c:pt idx="2043">
                  <c:v>4.3847230410250073E-3</c:v>
                </c:pt>
                <c:pt idx="2044">
                  <c:v>4.3799414455604202E-3</c:v>
                </c:pt>
                <c:pt idx="2045">
                  <c:v>4.3751598500958349E-3</c:v>
                </c:pt>
                <c:pt idx="2046">
                  <c:v>4.3703782546312478E-3</c:v>
                </c:pt>
                <c:pt idx="2047">
                  <c:v>4.3655966591666616E-3</c:v>
                </c:pt>
                <c:pt idx="2048">
                  <c:v>4.3608150637020745E-3</c:v>
                </c:pt>
                <c:pt idx="2049">
                  <c:v>4.3560334682374892E-3</c:v>
                </c:pt>
                <c:pt idx="2050">
                  <c:v>4.3512518727729021E-3</c:v>
                </c:pt>
                <c:pt idx="2051">
                  <c:v>4.346470277308315E-3</c:v>
                </c:pt>
                <c:pt idx="2052">
                  <c:v>4.341688681843728E-3</c:v>
                </c:pt>
                <c:pt idx="2053">
                  <c:v>4.3369070863791426E-3</c:v>
                </c:pt>
                <c:pt idx="2054">
                  <c:v>4.3321254909145556E-3</c:v>
                </c:pt>
                <c:pt idx="2055">
                  <c:v>4.3273438954499685E-3</c:v>
                </c:pt>
                <c:pt idx="2056">
                  <c:v>4.3225622999853814E-3</c:v>
                </c:pt>
                <c:pt idx="2057">
                  <c:v>4.3177807045207961E-3</c:v>
                </c:pt>
                <c:pt idx="2058">
                  <c:v>4.3129991090562099E-3</c:v>
                </c:pt>
                <c:pt idx="2059">
                  <c:v>4.3082175135916228E-3</c:v>
                </c:pt>
                <c:pt idx="2060">
                  <c:v>4.3034359181270358E-3</c:v>
                </c:pt>
                <c:pt idx="2061">
                  <c:v>4.2986543226624504E-3</c:v>
                </c:pt>
                <c:pt idx="2062">
                  <c:v>4.2938727271978634E-3</c:v>
                </c:pt>
                <c:pt idx="2063">
                  <c:v>4.2890911317332763E-3</c:v>
                </c:pt>
                <c:pt idx="2064">
                  <c:v>4.2843095362686892E-3</c:v>
                </c:pt>
                <c:pt idx="2065">
                  <c:v>4.2795279408041021E-3</c:v>
                </c:pt>
                <c:pt idx="2066">
                  <c:v>4.2747463453395168E-3</c:v>
                </c:pt>
                <c:pt idx="2067">
                  <c:v>4.2699647498749297E-3</c:v>
                </c:pt>
                <c:pt idx="2068">
                  <c:v>4.2651831544103435E-3</c:v>
                </c:pt>
                <c:pt idx="2069">
                  <c:v>4.2604015589457565E-3</c:v>
                </c:pt>
                <c:pt idx="2070">
                  <c:v>4.2556199634811711E-3</c:v>
                </c:pt>
                <c:pt idx="2071">
                  <c:v>4.2508383680165841E-3</c:v>
                </c:pt>
                <c:pt idx="2072">
                  <c:v>4.246056772551997E-3</c:v>
                </c:pt>
                <c:pt idx="2073">
                  <c:v>4.2412751770874099E-3</c:v>
                </c:pt>
                <c:pt idx="2074">
                  <c:v>4.2364935816228246E-3</c:v>
                </c:pt>
                <c:pt idx="2075">
                  <c:v>4.2317119861582375E-3</c:v>
                </c:pt>
                <c:pt idx="2076">
                  <c:v>4.2269303906936504E-3</c:v>
                </c:pt>
                <c:pt idx="2077">
                  <c:v>4.2221487952290634E-3</c:v>
                </c:pt>
                <c:pt idx="2078">
                  <c:v>4.217367199764478E-3</c:v>
                </c:pt>
                <c:pt idx="2079">
                  <c:v>4.2125856042998918E-3</c:v>
                </c:pt>
                <c:pt idx="2080">
                  <c:v>4.2078040088353048E-3</c:v>
                </c:pt>
                <c:pt idx="2081">
                  <c:v>4.2030224133707177E-3</c:v>
                </c:pt>
                <c:pt idx="2082">
                  <c:v>4.1982408179061324E-3</c:v>
                </c:pt>
                <c:pt idx="2083">
                  <c:v>4.1934592224415453E-3</c:v>
                </c:pt>
                <c:pt idx="2084">
                  <c:v>4.1886776269769582E-3</c:v>
                </c:pt>
                <c:pt idx="2085">
                  <c:v>4.1838960315123712E-3</c:v>
                </c:pt>
                <c:pt idx="2086">
                  <c:v>4.1791144360477858E-3</c:v>
                </c:pt>
                <c:pt idx="2087">
                  <c:v>4.1743328405831987E-3</c:v>
                </c:pt>
                <c:pt idx="2088">
                  <c:v>4.1695512451186117E-3</c:v>
                </c:pt>
                <c:pt idx="2089">
                  <c:v>4.1647696496540255E-3</c:v>
                </c:pt>
                <c:pt idx="2090">
                  <c:v>4.1599880541894401E-3</c:v>
                </c:pt>
                <c:pt idx="2091">
                  <c:v>4.1552064587248531E-3</c:v>
                </c:pt>
                <c:pt idx="2092">
                  <c:v>4.150424863260266E-3</c:v>
                </c:pt>
                <c:pt idx="2093">
                  <c:v>4.1456432677956789E-3</c:v>
                </c:pt>
                <c:pt idx="2094">
                  <c:v>4.1408616723310936E-3</c:v>
                </c:pt>
                <c:pt idx="2095">
                  <c:v>4.1360800768665065E-3</c:v>
                </c:pt>
                <c:pt idx="2096">
                  <c:v>4.1312984814019195E-3</c:v>
                </c:pt>
                <c:pt idx="2097">
                  <c:v>4.1265168859373324E-3</c:v>
                </c:pt>
                <c:pt idx="2098">
                  <c:v>4.1217352904727471E-3</c:v>
                </c:pt>
                <c:pt idx="2099">
                  <c:v>4.11695369500816E-3</c:v>
                </c:pt>
                <c:pt idx="2100">
                  <c:v>4.1121720995435738E-3</c:v>
                </c:pt>
                <c:pt idx="2101">
                  <c:v>4.1073905040789867E-3</c:v>
                </c:pt>
                <c:pt idx="2102">
                  <c:v>4.1026089086143996E-3</c:v>
                </c:pt>
                <c:pt idx="2103">
                  <c:v>4.0978273131498143E-3</c:v>
                </c:pt>
                <c:pt idx="2104">
                  <c:v>4.0930457176852272E-3</c:v>
                </c:pt>
                <c:pt idx="2105">
                  <c:v>4.0882641222206402E-3</c:v>
                </c:pt>
                <c:pt idx="2106">
                  <c:v>4.0834825267560531E-3</c:v>
                </c:pt>
                <c:pt idx="2107">
                  <c:v>4.0787009312914678E-3</c:v>
                </c:pt>
                <c:pt idx="2108">
                  <c:v>4.0739193358268807E-3</c:v>
                </c:pt>
                <c:pt idx="2109">
                  <c:v>4.0691377403622936E-3</c:v>
                </c:pt>
                <c:pt idx="2110">
                  <c:v>4.0643561448977074E-3</c:v>
                </c:pt>
                <c:pt idx="2111">
                  <c:v>4.0595745494331221E-3</c:v>
                </c:pt>
                <c:pt idx="2112">
                  <c:v>4.054792953968535E-3</c:v>
                </c:pt>
                <c:pt idx="2113">
                  <c:v>4.0500113585039479E-3</c:v>
                </c:pt>
                <c:pt idx="2114">
                  <c:v>4.0452297630393609E-3</c:v>
                </c:pt>
                <c:pt idx="2115">
                  <c:v>4.0404481675747755E-3</c:v>
                </c:pt>
                <c:pt idx="2116">
                  <c:v>4.0356665721101885E-3</c:v>
                </c:pt>
                <c:pt idx="2117">
                  <c:v>4.0308849766456014E-3</c:v>
                </c:pt>
                <c:pt idx="2118">
                  <c:v>4.0261033811810143E-3</c:v>
                </c:pt>
                <c:pt idx="2119">
                  <c:v>4.021321785716429E-3</c:v>
                </c:pt>
                <c:pt idx="2120">
                  <c:v>4.0165401902518419E-3</c:v>
                </c:pt>
                <c:pt idx="2121">
                  <c:v>4.0117585947872557E-3</c:v>
                </c:pt>
                <c:pt idx="2122">
                  <c:v>4.0069769993226687E-3</c:v>
                </c:pt>
                <c:pt idx="2123">
                  <c:v>4.0021954038580833E-3</c:v>
                </c:pt>
                <c:pt idx="2124">
                  <c:v>3.9974138083934962E-3</c:v>
                </c:pt>
                <c:pt idx="2125">
                  <c:v>3.9926322129289092E-3</c:v>
                </c:pt>
                <c:pt idx="2126">
                  <c:v>3.9878506174643221E-3</c:v>
                </c:pt>
                <c:pt idx="2127">
                  <c:v>3.9830690219997368E-3</c:v>
                </c:pt>
                <c:pt idx="2128">
                  <c:v>3.9782874265351497E-3</c:v>
                </c:pt>
                <c:pt idx="2129">
                  <c:v>3.9735058310705626E-3</c:v>
                </c:pt>
                <c:pt idx="2130">
                  <c:v>3.9687242356059756E-3</c:v>
                </c:pt>
                <c:pt idx="2131">
                  <c:v>3.9639426401413902E-3</c:v>
                </c:pt>
                <c:pt idx="2132">
                  <c:v>3.959161044676804E-3</c:v>
                </c:pt>
                <c:pt idx="2133">
                  <c:v>3.954379449212217E-3</c:v>
                </c:pt>
                <c:pt idx="2134">
                  <c:v>3.9495978537476299E-3</c:v>
                </c:pt>
                <c:pt idx="2135">
                  <c:v>3.9448162582830446E-3</c:v>
                </c:pt>
                <c:pt idx="2136">
                  <c:v>3.9400346628184575E-3</c:v>
                </c:pt>
                <c:pt idx="2137">
                  <c:v>3.9352530673538704E-3</c:v>
                </c:pt>
                <c:pt idx="2138">
                  <c:v>3.9304714718892833E-3</c:v>
                </c:pt>
                <c:pt idx="2139">
                  <c:v>3.925689876424698E-3</c:v>
                </c:pt>
                <c:pt idx="2140">
                  <c:v>3.9209082809601109E-3</c:v>
                </c:pt>
                <c:pt idx="2141">
                  <c:v>3.9161266854955239E-3</c:v>
                </c:pt>
                <c:pt idx="2142">
                  <c:v>3.9113450900309377E-3</c:v>
                </c:pt>
                <c:pt idx="2143">
                  <c:v>3.9065634945663506E-3</c:v>
                </c:pt>
                <c:pt idx="2144">
                  <c:v>3.9017818991017648E-3</c:v>
                </c:pt>
                <c:pt idx="2145">
                  <c:v>3.8970003036371782E-3</c:v>
                </c:pt>
                <c:pt idx="2146">
                  <c:v>3.8922187081725911E-3</c:v>
                </c:pt>
                <c:pt idx="2147">
                  <c:v>3.8874371127080041E-3</c:v>
                </c:pt>
                <c:pt idx="2148">
                  <c:v>3.8826555172434187E-3</c:v>
                </c:pt>
                <c:pt idx="2149">
                  <c:v>3.8778739217788316E-3</c:v>
                </c:pt>
                <c:pt idx="2150">
                  <c:v>3.873092326314245E-3</c:v>
                </c:pt>
                <c:pt idx="2151">
                  <c:v>3.8683107308496579E-3</c:v>
                </c:pt>
                <c:pt idx="2152">
                  <c:v>3.8635291353850726E-3</c:v>
                </c:pt>
                <c:pt idx="2153">
                  <c:v>3.8587475399204855E-3</c:v>
                </c:pt>
                <c:pt idx="2154">
                  <c:v>3.8539659444558985E-3</c:v>
                </c:pt>
                <c:pt idx="2155">
                  <c:v>3.8491843489913118E-3</c:v>
                </c:pt>
                <c:pt idx="2156">
                  <c:v>3.8444027535267265E-3</c:v>
                </c:pt>
                <c:pt idx="2157">
                  <c:v>3.8396211580621394E-3</c:v>
                </c:pt>
                <c:pt idx="2158">
                  <c:v>3.8348395625975524E-3</c:v>
                </c:pt>
                <c:pt idx="2159">
                  <c:v>3.8300579671329653E-3</c:v>
                </c:pt>
                <c:pt idx="2160">
                  <c:v>3.82527637166838E-3</c:v>
                </c:pt>
                <c:pt idx="2161">
                  <c:v>3.8204947762037933E-3</c:v>
                </c:pt>
                <c:pt idx="2162">
                  <c:v>3.8157131807392062E-3</c:v>
                </c:pt>
                <c:pt idx="2163">
                  <c:v>3.8109315852746192E-3</c:v>
                </c:pt>
                <c:pt idx="2164">
                  <c:v>3.8061499898100338E-3</c:v>
                </c:pt>
                <c:pt idx="2165">
                  <c:v>3.8013683943454468E-3</c:v>
                </c:pt>
                <c:pt idx="2166">
                  <c:v>3.7965867988808601E-3</c:v>
                </c:pt>
                <c:pt idx="2167">
                  <c:v>3.7918052034162731E-3</c:v>
                </c:pt>
                <c:pt idx="2168">
                  <c:v>3.7870236079516877E-3</c:v>
                </c:pt>
                <c:pt idx="2169">
                  <c:v>3.7822420124871007E-3</c:v>
                </c:pt>
                <c:pt idx="2170">
                  <c:v>3.7774604170225136E-3</c:v>
                </c:pt>
                <c:pt idx="2171">
                  <c:v>3.772678821557927E-3</c:v>
                </c:pt>
                <c:pt idx="2172">
                  <c:v>3.7678972260933416E-3</c:v>
                </c:pt>
                <c:pt idx="2173">
                  <c:v>3.7631156306287545E-3</c:v>
                </c:pt>
                <c:pt idx="2174">
                  <c:v>3.7583340351641675E-3</c:v>
                </c:pt>
                <c:pt idx="2175">
                  <c:v>3.7535524396995804E-3</c:v>
                </c:pt>
                <c:pt idx="2176">
                  <c:v>3.7487708442349951E-3</c:v>
                </c:pt>
                <c:pt idx="2177">
                  <c:v>3.7439892487704084E-3</c:v>
                </c:pt>
                <c:pt idx="2178">
                  <c:v>3.7392076533058214E-3</c:v>
                </c:pt>
                <c:pt idx="2179">
                  <c:v>3.7344260578412343E-3</c:v>
                </c:pt>
                <c:pt idx="2180">
                  <c:v>3.7296444623766472E-3</c:v>
                </c:pt>
                <c:pt idx="2181">
                  <c:v>3.7248628669120619E-3</c:v>
                </c:pt>
                <c:pt idx="2182">
                  <c:v>3.7200812714474753E-3</c:v>
                </c:pt>
                <c:pt idx="2183">
                  <c:v>3.7152996759828882E-3</c:v>
                </c:pt>
                <c:pt idx="2184">
                  <c:v>3.7105180805183011E-3</c:v>
                </c:pt>
                <c:pt idx="2185">
                  <c:v>3.7057364850537158E-3</c:v>
                </c:pt>
                <c:pt idx="2186">
                  <c:v>3.7009548895891287E-3</c:v>
                </c:pt>
                <c:pt idx="2187">
                  <c:v>3.6961732941245421E-3</c:v>
                </c:pt>
                <c:pt idx="2188">
                  <c:v>3.691391698659955E-3</c:v>
                </c:pt>
                <c:pt idx="2189">
                  <c:v>3.6866101031953697E-3</c:v>
                </c:pt>
                <c:pt idx="2190">
                  <c:v>3.6818285077307826E-3</c:v>
                </c:pt>
                <c:pt idx="2191">
                  <c:v>3.6770469122661955E-3</c:v>
                </c:pt>
                <c:pt idx="2192">
                  <c:v>3.6722653168016089E-3</c:v>
                </c:pt>
                <c:pt idx="2193">
                  <c:v>3.6674837213370236E-3</c:v>
                </c:pt>
                <c:pt idx="2194">
                  <c:v>3.6627021258724365E-3</c:v>
                </c:pt>
                <c:pt idx="2195">
                  <c:v>3.6579205304078494E-3</c:v>
                </c:pt>
                <c:pt idx="2196">
                  <c:v>3.6531389349432624E-3</c:v>
                </c:pt>
                <c:pt idx="2197">
                  <c:v>3.648357339478677E-3</c:v>
                </c:pt>
                <c:pt idx="2198">
                  <c:v>3.6435757440140904E-3</c:v>
                </c:pt>
                <c:pt idx="2199">
                  <c:v>3.6387941485495033E-3</c:v>
                </c:pt>
                <c:pt idx="2200">
                  <c:v>3.6340125530849162E-3</c:v>
                </c:pt>
                <c:pt idx="2201">
                  <c:v>3.6292309576203309E-3</c:v>
                </c:pt>
                <c:pt idx="2202">
                  <c:v>3.6244493621557438E-3</c:v>
                </c:pt>
                <c:pt idx="2203">
                  <c:v>3.6196677666911572E-3</c:v>
                </c:pt>
                <c:pt idx="2204">
                  <c:v>3.6148861712265701E-3</c:v>
                </c:pt>
                <c:pt idx="2205">
                  <c:v>3.6101045757619848E-3</c:v>
                </c:pt>
                <c:pt idx="2206">
                  <c:v>3.6053229802973977E-3</c:v>
                </c:pt>
                <c:pt idx="2207">
                  <c:v>3.6005413848328107E-3</c:v>
                </c:pt>
                <c:pt idx="2208">
                  <c:v>3.595759789368224E-3</c:v>
                </c:pt>
                <c:pt idx="2209">
                  <c:v>3.5909781939036387E-3</c:v>
                </c:pt>
                <c:pt idx="2210">
                  <c:v>3.5861965984390516E-3</c:v>
                </c:pt>
                <c:pt idx="2211">
                  <c:v>3.5814150029744645E-3</c:v>
                </c:pt>
                <c:pt idx="2212">
                  <c:v>3.5766334075098775E-3</c:v>
                </c:pt>
                <c:pt idx="2213">
                  <c:v>3.5718518120452921E-3</c:v>
                </c:pt>
                <c:pt idx="2214">
                  <c:v>3.5670702165807055E-3</c:v>
                </c:pt>
                <c:pt idx="2215">
                  <c:v>3.5622886211161184E-3</c:v>
                </c:pt>
                <c:pt idx="2216">
                  <c:v>3.5575070256515314E-3</c:v>
                </c:pt>
                <c:pt idx="2217">
                  <c:v>3.5527254301869443E-3</c:v>
                </c:pt>
                <c:pt idx="2218">
                  <c:v>3.547943834722359E-3</c:v>
                </c:pt>
                <c:pt idx="2219">
                  <c:v>3.5431622392577723E-3</c:v>
                </c:pt>
                <c:pt idx="2220">
                  <c:v>3.5383806437931853E-3</c:v>
                </c:pt>
                <c:pt idx="2221">
                  <c:v>3.5335990483285982E-3</c:v>
                </c:pt>
                <c:pt idx="2222">
                  <c:v>3.5288174528640128E-3</c:v>
                </c:pt>
                <c:pt idx="2223">
                  <c:v>3.5240358573994258E-3</c:v>
                </c:pt>
                <c:pt idx="2224">
                  <c:v>3.5192542619348391E-3</c:v>
                </c:pt>
                <c:pt idx="2225">
                  <c:v>3.5144726664702521E-3</c:v>
                </c:pt>
                <c:pt idx="2226">
                  <c:v>3.5096910710056667E-3</c:v>
                </c:pt>
                <c:pt idx="2227">
                  <c:v>3.5049094755410797E-3</c:v>
                </c:pt>
                <c:pt idx="2228">
                  <c:v>3.5001278800764926E-3</c:v>
                </c:pt>
                <c:pt idx="2229">
                  <c:v>3.495346284611906E-3</c:v>
                </c:pt>
                <c:pt idx="2230">
                  <c:v>3.4905646891473206E-3</c:v>
                </c:pt>
                <c:pt idx="2231">
                  <c:v>3.4857830936827336E-3</c:v>
                </c:pt>
                <c:pt idx="2232">
                  <c:v>3.4810014982181465E-3</c:v>
                </c:pt>
                <c:pt idx="2233">
                  <c:v>3.4762199027535594E-3</c:v>
                </c:pt>
                <c:pt idx="2234">
                  <c:v>3.4714383072889741E-3</c:v>
                </c:pt>
                <c:pt idx="2235">
                  <c:v>3.4666567118243874E-3</c:v>
                </c:pt>
                <c:pt idx="2236">
                  <c:v>3.4618751163598004E-3</c:v>
                </c:pt>
                <c:pt idx="2237">
                  <c:v>3.4570935208952133E-3</c:v>
                </c:pt>
                <c:pt idx="2238">
                  <c:v>3.452311925430628E-3</c:v>
                </c:pt>
                <c:pt idx="2239">
                  <c:v>3.4475303299660409E-3</c:v>
                </c:pt>
                <c:pt idx="2240">
                  <c:v>3.4427487345014543E-3</c:v>
                </c:pt>
                <c:pt idx="2241">
                  <c:v>3.4379671390368672E-3</c:v>
                </c:pt>
                <c:pt idx="2242">
                  <c:v>3.4331855435722819E-3</c:v>
                </c:pt>
                <c:pt idx="2243">
                  <c:v>3.4284039481076948E-3</c:v>
                </c:pt>
                <c:pt idx="2244">
                  <c:v>3.4236223526431077E-3</c:v>
                </c:pt>
                <c:pt idx="2245">
                  <c:v>3.4188407571785211E-3</c:v>
                </c:pt>
                <c:pt idx="2246">
                  <c:v>3.4140591617139353E-3</c:v>
                </c:pt>
                <c:pt idx="2247">
                  <c:v>3.4092775662493487E-3</c:v>
                </c:pt>
                <c:pt idx="2248">
                  <c:v>3.4044959707847616E-3</c:v>
                </c:pt>
                <c:pt idx="2249">
                  <c:v>3.3997143753201745E-3</c:v>
                </c:pt>
                <c:pt idx="2250">
                  <c:v>3.3949327798555892E-3</c:v>
                </c:pt>
                <c:pt idx="2251">
                  <c:v>3.3901511843910026E-3</c:v>
                </c:pt>
                <c:pt idx="2252">
                  <c:v>3.3853695889264155E-3</c:v>
                </c:pt>
                <c:pt idx="2253">
                  <c:v>3.3805879934618284E-3</c:v>
                </c:pt>
                <c:pt idx="2254">
                  <c:v>3.3758063979972414E-3</c:v>
                </c:pt>
                <c:pt idx="2255">
                  <c:v>3.371024802532656E-3</c:v>
                </c:pt>
                <c:pt idx="2256">
                  <c:v>3.3662432070680694E-3</c:v>
                </c:pt>
                <c:pt idx="2257">
                  <c:v>3.3614616116034823E-3</c:v>
                </c:pt>
                <c:pt idx="2258">
                  <c:v>3.3566800161388952E-3</c:v>
                </c:pt>
                <c:pt idx="2259">
                  <c:v>3.3518984206743099E-3</c:v>
                </c:pt>
                <c:pt idx="2260">
                  <c:v>3.3471168252097228E-3</c:v>
                </c:pt>
                <c:pt idx="2261">
                  <c:v>3.3423352297451362E-3</c:v>
                </c:pt>
                <c:pt idx="2262">
                  <c:v>3.3375536342805491E-3</c:v>
                </c:pt>
                <c:pt idx="2263">
                  <c:v>3.3327720388159638E-3</c:v>
                </c:pt>
                <c:pt idx="2264">
                  <c:v>3.3279904433513767E-3</c:v>
                </c:pt>
                <c:pt idx="2265">
                  <c:v>3.3232088478867897E-3</c:v>
                </c:pt>
                <c:pt idx="2266">
                  <c:v>3.318427252422203E-3</c:v>
                </c:pt>
                <c:pt idx="2267">
                  <c:v>3.3136456569576173E-3</c:v>
                </c:pt>
                <c:pt idx="2268">
                  <c:v>3.3088640614930306E-3</c:v>
                </c:pt>
                <c:pt idx="2269">
                  <c:v>3.3040824660284436E-3</c:v>
                </c:pt>
                <c:pt idx="2270">
                  <c:v>3.2993008705638565E-3</c:v>
                </c:pt>
                <c:pt idx="2271">
                  <c:v>3.2945192750992711E-3</c:v>
                </c:pt>
                <c:pt idx="2272">
                  <c:v>3.2897376796346845E-3</c:v>
                </c:pt>
                <c:pt idx="2273">
                  <c:v>3.2849560841700974E-3</c:v>
                </c:pt>
                <c:pt idx="2274">
                  <c:v>3.2801744887055104E-3</c:v>
                </c:pt>
                <c:pt idx="2275">
                  <c:v>3.275392893240925E-3</c:v>
                </c:pt>
                <c:pt idx="2276">
                  <c:v>3.270611297776338E-3</c:v>
                </c:pt>
                <c:pt idx="2277">
                  <c:v>3.2658297023117513E-3</c:v>
                </c:pt>
                <c:pt idx="2278">
                  <c:v>3.2610481068471643E-3</c:v>
                </c:pt>
                <c:pt idx="2279">
                  <c:v>3.2562665113825789E-3</c:v>
                </c:pt>
                <c:pt idx="2280">
                  <c:v>3.2514849159179919E-3</c:v>
                </c:pt>
                <c:pt idx="2281">
                  <c:v>3.2467033204534048E-3</c:v>
                </c:pt>
                <c:pt idx="2282">
                  <c:v>3.2419217249888182E-3</c:v>
                </c:pt>
                <c:pt idx="2283">
                  <c:v>3.2371401295242324E-3</c:v>
                </c:pt>
                <c:pt idx="2284">
                  <c:v>3.2323585340596457E-3</c:v>
                </c:pt>
                <c:pt idx="2285">
                  <c:v>3.2275769385950587E-3</c:v>
                </c:pt>
                <c:pt idx="2286">
                  <c:v>3.2227953431304716E-3</c:v>
                </c:pt>
                <c:pt idx="2287">
                  <c:v>3.2180137476658863E-3</c:v>
                </c:pt>
                <c:pt idx="2288">
                  <c:v>3.2132321522012996E-3</c:v>
                </c:pt>
                <c:pt idx="2289">
                  <c:v>3.2084505567367126E-3</c:v>
                </c:pt>
                <c:pt idx="2290">
                  <c:v>3.2036689612721255E-3</c:v>
                </c:pt>
                <c:pt idx="2291">
                  <c:v>3.1988873658075384E-3</c:v>
                </c:pt>
                <c:pt idx="2292">
                  <c:v>3.1941057703429531E-3</c:v>
                </c:pt>
                <c:pt idx="2293">
                  <c:v>3.1893241748783665E-3</c:v>
                </c:pt>
                <c:pt idx="2294">
                  <c:v>3.1845425794137794E-3</c:v>
                </c:pt>
                <c:pt idx="2295">
                  <c:v>3.1797609839491923E-3</c:v>
                </c:pt>
                <c:pt idx="2296">
                  <c:v>3.174979388484607E-3</c:v>
                </c:pt>
                <c:pt idx="2297">
                  <c:v>3.1701977930200199E-3</c:v>
                </c:pt>
                <c:pt idx="2298">
                  <c:v>3.1654161975554333E-3</c:v>
                </c:pt>
                <c:pt idx="2299">
                  <c:v>3.1606346020908462E-3</c:v>
                </c:pt>
                <c:pt idx="2300">
                  <c:v>3.1558530066262609E-3</c:v>
                </c:pt>
                <c:pt idx="2301">
                  <c:v>3.1510714111616738E-3</c:v>
                </c:pt>
                <c:pt idx="2302">
                  <c:v>3.1462898156970867E-3</c:v>
                </c:pt>
                <c:pt idx="2303">
                  <c:v>3.1415082202325001E-3</c:v>
                </c:pt>
                <c:pt idx="2304">
                  <c:v>3.1367266247679143E-3</c:v>
                </c:pt>
                <c:pt idx="2305">
                  <c:v>3.1319450293033277E-3</c:v>
                </c:pt>
                <c:pt idx="2306">
                  <c:v>3.1271634338387406E-3</c:v>
                </c:pt>
                <c:pt idx="2307">
                  <c:v>3.1223818383741535E-3</c:v>
                </c:pt>
                <c:pt idx="2308">
                  <c:v>3.1176002429095682E-3</c:v>
                </c:pt>
                <c:pt idx="2309">
                  <c:v>3.1128186474449816E-3</c:v>
                </c:pt>
                <c:pt idx="2310">
                  <c:v>3.1080370519803945E-3</c:v>
                </c:pt>
                <c:pt idx="2311">
                  <c:v>3.1032554565158074E-3</c:v>
                </c:pt>
                <c:pt idx="2312">
                  <c:v>3.0984738610512221E-3</c:v>
                </c:pt>
                <c:pt idx="2313">
                  <c:v>3.093692265586635E-3</c:v>
                </c:pt>
                <c:pt idx="2314">
                  <c:v>3.0889106701220484E-3</c:v>
                </c:pt>
                <c:pt idx="2315">
                  <c:v>3.0841290746574613E-3</c:v>
                </c:pt>
                <c:pt idx="2316">
                  <c:v>3.079347479192876E-3</c:v>
                </c:pt>
                <c:pt idx="2317">
                  <c:v>3.0745658837282889E-3</c:v>
                </c:pt>
                <c:pt idx="2318">
                  <c:v>3.0697842882637019E-3</c:v>
                </c:pt>
                <c:pt idx="2319">
                  <c:v>3.0650026927991152E-3</c:v>
                </c:pt>
                <c:pt idx="2320">
                  <c:v>3.0602210973345294E-3</c:v>
                </c:pt>
                <c:pt idx="2321">
                  <c:v>3.0554395018699428E-3</c:v>
                </c:pt>
                <c:pt idx="2322">
                  <c:v>3.0506579064053557E-3</c:v>
                </c:pt>
                <c:pt idx="2323">
                  <c:v>3.0458763109407687E-3</c:v>
                </c:pt>
                <c:pt idx="2324">
                  <c:v>3.0410947154761833E-3</c:v>
                </c:pt>
                <c:pt idx="2325">
                  <c:v>3.0363131200115963E-3</c:v>
                </c:pt>
                <c:pt idx="2326">
                  <c:v>3.0315315245470096E-3</c:v>
                </c:pt>
                <c:pt idx="2327">
                  <c:v>3.0267499290824226E-3</c:v>
                </c:pt>
                <c:pt idx="2328">
                  <c:v>3.0219683336178372E-3</c:v>
                </c:pt>
                <c:pt idx="2329">
                  <c:v>3.0171867381532502E-3</c:v>
                </c:pt>
                <c:pt idx="2330">
                  <c:v>3.0124051426886635E-3</c:v>
                </c:pt>
                <c:pt idx="2331">
                  <c:v>3.0076235472240764E-3</c:v>
                </c:pt>
                <c:pt idx="2332">
                  <c:v>3.0028419517594894E-3</c:v>
                </c:pt>
                <c:pt idx="2333">
                  <c:v>2.998060356294904E-3</c:v>
                </c:pt>
                <c:pt idx="2334">
                  <c:v>2.993278760830317E-3</c:v>
                </c:pt>
                <c:pt idx="2335">
                  <c:v>2.9884971653657303E-3</c:v>
                </c:pt>
                <c:pt idx="2336">
                  <c:v>2.9837155699011433E-3</c:v>
                </c:pt>
                <c:pt idx="2337">
                  <c:v>2.9789339744365579E-3</c:v>
                </c:pt>
                <c:pt idx="2338">
                  <c:v>2.9741523789719709E-3</c:v>
                </c:pt>
                <c:pt idx="2339">
                  <c:v>2.9693707835073838E-3</c:v>
                </c:pt>
                <c:pt idx="2340">
                  <c:v>2.9645891880427972E-3</c:v>
                </c:pt>
                <c:pt idx="2341">
                  <c:v>2.9598075925782114E-3</c:v>
                </c:pt>
                <c:pt idx="2342">
                  <c:v>2.9550259971136248E-3</c:v>
                </c:pt>
                <c:pt idx="2343">
                  <c:v>2.9502444016490377E-3</c:v>
                </c:pt>
                <c:pt idx="2344">
                  <c:v>2.9454628061844506E-3</c:v>
                </c:pt>
                <c:pt idx="2345">
                  <c:v>2.9406812107198653E-3</c:v>
                </c:pt>
                <c:pt idx="2346">
                  <c:v>2.9358996152552782E-3</c:v>
                </c:pt>
                <c:pt idx="2347">
                  <c:v>2.9311180197906916E-3</c:v>
                </c:pt>
                <c:pt idx="2348">
                  <c:v>2.9263364243261045E-3</c:v>
                </c:pt>
                <c:pt idx="2349">
                  <c:v>2.9215548288615192E-3</c:v>
                </c:pt>
                <c:pt idx="2350">
                  <c:v>2.9167732333969321E-3</c:v>
                </c:pt>
                <c:pt idx="2351">
                  <c:v>2.9119916379323455E-3</c:v>
                </c:pt>
                <c:pt idx="2352">
                  <c:v>2.9072100424677584E-3</c:v>
                </c:pt>
                <c:pt idx="2353">
                  <c:v>2.9024284470031731E-3</c:v>
                </c:pt>
                <c:pt idx="2354">
                  <c:v>2.897646851538586E-3</c:v>
                </c:pt>
                <c:pt idx="2355">
                  <c:v>2.8928652560739989E-3</c:v>
                </c:pt>
                <c:pt idx="2356">
                  <c:v>2.8880836606094123E-3</c:v>
                </c:pt>
                <c:pt idx="2357">
                  <c:v>2.8833020651448265E-3</c:v>
                </c:pt>
                <c:pt idx="2358">
                  <c:v>2.8785204696802399E-3</c:v>
                </c:pt>
                <c:pt idx="2359">
                  <c:v>2.8737388742156528E-3</c:v>
                </c:pt>
                <c:pt idx="2360">
                  <c:v>2.8689572787510657E-3</c:v>
                </c:pt>
                <c:pt idx="2361">
                  <c:v>2.8641756832864804E-3</c:v>
                </c:pt>
                <c:pt idx="2362">
                  <c:v>2.8593940878218933E-3</c:v>
                </c:pt>
                <c:pt idx="2363">
                  <c:v>2.8546124923573067E-3</c:v>
                </c:pt>
                <c:pt idx="2364">
                  <c:v>2.8498308968927196E-3</c:v>
                </c:pt>
                <c:pt idx="2365">
                  <c:v>2.8450493014281343E-3</c:v>
                </c:pt>
                <c:pt idx="2366">
                  <c:v>2.8402677059635472E-3</c:v>
                </c:pt>
                <c:pt idx="2367">
                  <c:v>2.8354861104989602E-3</c:v>
                </c:pt>
                <c:pt idx="2368">
                  <c:v>2.8307045150343735E-3</c:v>
                </c:pt>
                <c:pt idx="2369">
                  <c:v>2.8259229195697864E-3</c:v>
                </c:pt>
                <c:pt idx="2370">
                  <c:v>2.8211413241052011E-3</c:v>
                </c:pt>
                <c:pt idx="2371">
                  <c:v>2.816359728640614E-3</c:v>
                </c:pt>
                <c:pt idx="2372">
                  <c:v>2.8115781331760274E-3</c:v>
                </c:pt>
                <c:pt idx="2373">
                  <c:v>2.8067965377114403E-3</c:v>
                </c:pt>
                <c:pt idx="2374">
                  <c:v>2.802014942246855E-3</c:v>
                </c:pt>
                <c:pt idx="2375">
                  <c:v>2.7972333467822679E-3</c:v>
                </c:pt>
                <c:pt idx="2376">
                  <c:v>2.7924517513176809E-3</c:v>
                </c:pt>
                <c:pt idx="2377">
                  <c:v>2.7876701558530942E-3</c:v>
                </c:pt>
                <c:pt idx="2378">
                  <c:v>2.7828885603885085E-3</c:v>
                </c:pt>
                <c:pt idx="2379">
                  <c:v>2.7781069649239218E-3</c:v>
                </c:pt>
                <c:pt idx="2380">
                  <c:v>2.7733253694593347E-3</c:v>
                </c:pt>
                <c:pt idx="2381">
                  <c:v>2.7685437739947477E-3</c:v>
                </c:pt>
                <c:pt idx="2382">
                  <c:v>2.7637621785301623E-3</c:v>
                </c:pt>
                <c:pt idx="2383">
                  <c:v>2.7589805830655753E-3</c:v>
                </c:pt>
                <c:pt idx="2384">
                  <c:v>2.7541989876009886E-3</c:v>
                </c:pt>
                <c:pt idx="2385">
                  <c:v>2.7494173921364016E-3</c:v>
                </c:pt>
                <c:pt idx="2386">
                  <c:v>2.7446357966718162E-3</c:v>
                </c:pt>
                <c:pt idx="2387">
                  <c:v>2.7398542012072292E-3</c:v>
                </c:pt>
                <c:pt idx="2388">
                  <c:v>2.7350726057426421E-3</c:v>
                </c:pt>
                <c:pt idx="2389">
                  <c:v>2.7302910102780555E-3</c:v>
                </c:pt>
                <c:pt idx="2390">
                  <c:v>2.7255094148134701E-3</c:v>
                </c:pt>
                <c:pt idx="2391">
                  <c:v>2.7207278193488831E-3</c:v>
                </c:pt>
                <c:pt idx="2392">
                  <c:v>2.715946223884296E-3</c:v>
                </c:pt>
                <c:pt idx="2393">
                  <c:v>2.7111646284197093E-3</c:v>
                </c:pt>
                <c:pt idx="2394">
                  <c:v>2.7063830329551236E-3</c:v>
                </c:pt>
                <c:pt idx="2395">
                  <c:v>2.7016014374905369E-3</c:v>
                </c:pt>
                <c:pt idx="2396">
                  <c:v>2.6968198420259499E-3</c:v>
                </c:pt>
                <c:pt idx="2397">
                  <c:v>2.6920382465613628E-3</c:v>
                </c:pt>
                <c:pt idx="2398">
                  <c:v>2.6872566510967775E-3</c:v>
                </c:pt>
                <c:pt idx="2399">
                  <c:v>2.6824750556321904E-3</c:v>
                </c:pt>
                <c:pt idx="2400">
                  <c:v>2.6776934601676038E-3</c:v>
                </c:pt>
                <c:pt idx="2401">
                  <c:v>2.6729118647030167E-3</c:v>
                </c:pt>
                <c:pt idx="2402">
                  <c:v>2.6681302692384314E-3</c:v>
                </c:pt>
                <c:pt idx="2403">
                  <c:v>2.6633486737738443E-3</c:v>
                </c:pt>
                <c:pt idx="2404">
                  <c:v>2.6585670783092572E-3</c:v>
                </c:pt>
                <c:pt idx="2405">
                  <c:v>2.6537854828446706E-3</c:v>
                </c:pt>
                <c:pt idx="2406">
                  <c:v>2.6490038873800835E-3</c:v>
                </c:pt>
                <c:pt idx="2407">
                  <c:v>2.6442222919154982E-3</c:v>
                </c:pt>
                <c:pt idx="2408">
                  <c:v>2.6394406964509111E-3</c:v>
                </c:pt>
                <c:pt idx="2409">
                  <c:v>2.634659100986324E-3</c:v>
                </c:pt>
                <c:pt idx="2410">
                  <c:v>2.6298775055217374E-3</c:v>
                </c:pt>
                <c:pt idx="2411">
                  <c:v>2.6250959100571521E-3</c:v>
                </c:pt>
                <c:pt idx="2412">
                  <c:v>2.620314314592565E-3</c:v>
                </c:pt>
                <c:pt idx="2413">
                  <c:v>2.6155327191279779E-3</c:v>
                </c:pt>
                <c:pt idx="2414">
                  <c:v>2.6107511236633913E-3</c:v>
                </c:pt>
                <c:pt idx="2415">
                  <c:v>2.6059695281988055E-3</c:v>
                </c:pt>
                <c:pt idx="2416">
                  <c:v>2.6011879327342189E-3</c:v>
                </c:pt>
                <c:pt idx="2417">
                  <c:v>2.5964063372696318E-3</c:v>
                </c:pt>
                <c:pt idx="2418">
                  <c:v>2.5916247418050447E-3</c:v>
                </c:pt>
                <c:pt idx="2419">
                  <c:v>2.5868431463404594E-3</c:v>
                </c:pt>
                <c:pt idx="2420">
                  <c:v>2.5820615508758723E-3</c:v>
                </c:pt>
                <c:pt idx="2421">
                  <c:v>2.5772799554112857E-3</c:v>
                </c:pt>
                <c:pt idx="2422">
                  <c:v>2.5724983599466986E-3</c:v>
                </c:pt>
                <c:pt idx="2423">
                  <c:v>2.5677167644821133E-3</c:v>
                </c:pt>
                <c:pt idx="2424">
                  <c:v>2.5629351690175262E-3</c:v>
                </c:pt>
                <c:pt idx="2425">
                  <c:v>2.5581535735529392E-3</c:v>
                </c:pt>
                <c:pt idx="2426">
                  <c:v>2.5533719780883525E-3</c:v>
                </c:pt>
                <c:pt idx="2427">
                  <c:v>2.5485903826237672E-3</c:v>
                </c:pt>
                <c:pt idx="2428">
                  <c:v>2.5438087871591801E-3</c:v>
                </c:pt>
                <c:pt idx="2429">
                  <c:v>2.539027191694593E-3</c:v>
                </c:pt>
                <c:pt idx="2430">
                  <c:v>2.534245596230006E-3</c:v>
                </c:pt>
                <c:pt idx="2431">
                  <c:v>2.5294640007654206E-3</c:v>
                </c:pt>
                <c:pt idx="2432">
                  <c:v>2.524682405300834E-3</c:v>
                </c:pt>
                <c:pt idx="2433">
                  <c:v>2.5199008098362469E-3</c:v>
                </c:pt>
                <c:pt idx="2434">
                  <c:v>2.5151192143716599E-3</c:v>
                </c:pt>
                <c:pt idx="2435">
                  <c:v>2.5103376189070745E-3</c:v>
                </c:pt>
                <c:pt idx="2436">
                  <c:v>2.5055560234424875E-3</c:v>
                </c:pt>
                <c:pt idx="2437">
                  <c:v>2.5007744279779008E-3</c:v>
                </c:pt>
                <c:pt idx="2438">
                  <c:v>2.4959928325133138E-3</c:v>
                </c:pt>
                <c:pt idx="2439">
                  <c:v>2.4912112370487284E-3</c:v>
                </c:pt>
                <c:pt idx="2440">
                  <c:v>2.4864296415841414E-3</c:v>
                </c:pt>
                <c:pt idx="2441">
                  <c:v>2.4816480461195543E-3</c:v>
                </c:pt>
                <c:pt idx="2442">
                  <c:v>2.4768664506549676E-3</c:v>
                </c:pt>
                <c:pt idx="2443">
                  <c:v>2.4720848551903806E-3</c:v>
                </c:pt>
                <c:pt idx="2444">
                  <c:v>2.4673032597257952E-3</c:v>
                </c:pt>
                <c:pt idx="2445">
                  <c:v>2.4625216642612082E-3</c:v>
                </c:pt>
                <c:pt idx="2446">
                  <c:v>2.4577400687966211E-3</c:v>
                </c:pt>
                <c:pt idx="2447">
                  <c:v>2.4529584733320345E-3</c:v>
                </c:pt>
                <c:pt idx="2448">
                  <c:v>2.4481768778674491E-3</c:v>
                </c:pt>
                <c:pt idx="2449">
                  <c:v>2.4433952824028621E-3</c:v>
                </c:pt>
                <c:pt idx="2450">
                  <c:v>2.438613686938275E-3</c:v>
                </c:pt>
                <c:pt idx="2451">
                  <c:v>2.4338320914736879E-3</c:v>
                </c:pt>
                <c:pt idx="2452">
                  <c:v>2.4290504960091026E-3</c:v>
                </c:pt>
                <c:pt idx="2453">
                  <c:v>2.424268900544516E-3</c:v>
                </c:pt>
                <c:pt idx="2454">
                  <c:v>2.4194873050799289E-3</c:v>
                </c:pt>
                <c:pt idx="2455">
                  <c:v>2.4147057096153418E-3</c:v>
                </c:pt>
                <c:pt idx="2456">
                  <c:v>2.4099241141507565E-3</c:v>
                </c:pt>
                <c:pt idx="2457">
                  <c:v>2.4051425186861694E-3</c:v>
                </c:pt>
                <c:pt idx="2458">
                  <c:v>2.4003609232215828E-3</c:v>
                </c:pt>
                <c:pt idx="2459">
                  <c:v>2.3955793277569957E-3</c:v>
                </c:pt>
                <c:pt idx="2460">
                  <c:v>2.3907977322924104E-3</c:v>
                </c:pt>
                <c:pt idx="2461">
                  <c:v>2.3860161368278233E-3</c:v>
                </c:pt>
                <c:pt idx="2462">
                  <c:v>2.3812345413632362E-3</c:v>
                </c:pt>
                <c:pt idx="2463">
                  <c:v>2.3764529458986496E-3</c:v>
                </c:pt>
                <c:pt idx="2464">
                  <c:v>2.3716713504340643E-3</c:v>
                </c:pt>
                <c:pt idx="2465">
                  <c:v>2.3668897549694772E-3</c:v>
                </c:pt>
                <c:pt idx="2466">
                  <c:v>2.3621081595048901E-3</c:v>
                </c:pt>
                <c:pt idx="2467">
                  <c:v>2.357326564040303E-3</c:v>
                </c:pt>
                <c:pt idx="2468">
                  <c:v>2.3525449685757177E-3</c:v>
                </c:pt>
                <c:pt idx="2469">
                  <c:v>2.3477633731111311E-3</c:v>
                </c:pt>
                <c:pt idx="2470">
                  <c:v>2.342981777646544E-3</c:v>
                </c:pt>
                <c:pt idx="2471">
                  <c:v>2.3382001821819569E-3</c:v>
                </c:pt>
                <c:pt idx="2472">
                  <c:v>2.3334185867173716E-3</c:v>
                </c:pt>
                <c:pt idx="2473">
                  <c:v>2.3286369912527845E-3</c:v>
                </c:pt>
                <c:pt idx="2474">
                  <c:v>2.3238553957881979E-3</c:v>
                </c:pt>
                <c:pt idx="2475">
                  <c:v>2.3190738003236108E-3</c:v>
                </c:pt>
                <c:pt idx="2476">
                  <c:v>2.3142922048590255E-3</c:v>
                </c:pt>
                <c:pt idx="2477">
                  <c:v>2.3095106093944384E-3</c:v>
                </c:pt>
                <c:pt idx="2478">
                  <c:v>2.3047290139298513E-3</c:v>
                </c:pt>
                <c:pt idx="2479">
                  <c:v>2.2999474184652647E-3</c:v>
                </c:pt>
                <c:pt idx="2480">
                  <c:v>2.2951658230006776E-3</c:v>
                </c:pt>
                <c:pt idx="2481">
                  <c:v>2.2903842275360923E-3</c:v>
                </c:pt>
                <c:pt idx="2482">
                  <c:v>2.2856026320715052E-3</c:v>
                </c:pt>
                <c:pt idx="2483">
                  <c:v>2.2808210366069182E-3</c:v>
                </c:pt>
                <c:pt idx="2484">
                  <c:v>2.2760394411423315E-3</c:v>
                </c:pt>
                <c:pt idx="2485">
                  <c:v>2.2712578456777462E-3</c:v>
                </c:pt>
                <c:pt idx="2486">
                  <c:v>2.2664762502131591E-3</c:v>
                </c:pt>
                <c:pt idx="2487">
                  <c:v>2.2616946547485721E-3</c:v>
                </c:pt>
                <c:pt idx="2488">
                  <c:v>2.256913059283985E-3</c:v>
                </c:pt>
                <c:pt idx="2489">
                  <c:v>2.2521314638193997E-3</c:v>
                </c:pt>
                <c:pt idx="2490">
                  <c:v>2.247349868354813E-3</c:v>
                </c:pt>
                <c:pt idx="2491">
                  <c:v>2.2425682728902259E-3</c:v>
                </c:pt>
                <c:pt idx="2492">
                  <c:v>2.2377866774256389E-3</c:v>
                </c:pt>
                <c:pt idx="2493">
                  <c:v>2.2330050819610535E-3</c:v>
                </c:pt>
                <c:pt idx="2494">
                  <c:v>2.2282234864964665E-3</c:v>
                </c:pt>
                <c:pt idx="2495">
                  <c:v>2.2234418910318798E-3</c:v>
                </c:pt>
                <c:pt idx="2496">
                  <c:v>2.2186602955672928E-3</c:v>
                </c:pt>
                <c:pt idx="2497">
                  <c:v>2.2138787001027074E-3</c:v>
                </c:pt>
                <c:pt idx="2498">
                  <c:v>2.2090971046381204E-3</c:v>
                </c:pt>
                <c:pt idx="2499">
                  <c:v>2.2043155091735333E-3</c:v>
                </c:pt>
                <c:pt idx="2500">
                  <c:v>2.1995339137089467E-3</c:v>
                </c:pt>
                <c:pt idx="2501">
                  <c:v>2.1947523182443613E-3</c:v>
                </c:pt>
                <c:pt idx="2502">
                  <c:v>2.1899707227797743E-3</c:v>
                </c:pt>
                <c:pt idx="2503">
                  <c:v>2.1851891273151872E-3</c:v>
                </c:pt>
                <c:pt idx="2504">
                  <c:v>2.1804075318506001E-3</c:v>
                </c:pt>
                <c:pt idx="2505">
                  <c:v>2.1756259363860148E-3</c:v>
                </c:pt>
                <c:pt idx="2506">
                  <c:v>2.1708443409214281E-3</c:v>
                </c:pt>
                <c:pt idx="2507">
                  <c:v>2.1660627454568411E-3</c:v>
                </c:pt>
                <c:pt idx="2508">
                  <c:v>2.161281149992254E-3</c:v>
                </c:pt>
                <c:pt idx="2509">
                  <c:v>2.1564995545276687E-3</c:v>
                </c:pt>
                <c:pt idx="2510">
                  <c:v>2.1517179590630816E-3</c:v>
                </c:pt>
                <c:pt idx="2511">
                  <c:v>2.146936363598495E-3</c:v>
                </c:pt>
                <c:pt idx="2512">
                  <c:v>2.1421547681339079E-3</c:v>
                </c:pt>
                <c:pt idx="2513">
                  <c:v>2.1373731726693226E-3</c:v>
                </c:pt>
                <c:pt idx="2514">
                  <c:v>2.1325915772047355E-3</c:v>
                </c:pt>
                <c:pt idx="2515">
                  <c:v>2.1278099817401484E-3</c:v>
                </c:pt>
                <c:pt idx="2516">
                  <c:v>2.1230283862755618E-3</c:v>
                </c:pt>
                <c:pt idx="2517">
                  <c:v>2.1182467908109764E-3</c:v>
                </c:pt>
                <c:pt idx="2518">
                  <c:v>2.1134651953463894E-3</c:v>
                </c:pt>
                <c:pt idx="2519">
                  <c:v>2.1086835998818023E-3</c:v>
                </c:pt>
                <c:pt idx="2520">
                  <c:v>2.1039020044172152E-3</c:v>
                </c:pt>
                <c:pt idx="2521">
                  <c:v>2.0991204089526286E-3</c:v>
                </c:pt>
                <c:pt idx="2522">
                  <c:v>2.0943388134880433E-3</c:v>
                </c:pt>
                <c:pt idx="2523">
                  <c:v>2.0895572180234562E-3</c:v>
                </c:pt>
                <c:pt idx="2524">
                  <c:v>2.0847756225588691E-3</c:v>
                </c:pt>
                <c:pt idx="2525">
                  <c:v>2.0799940270942821E-3</c:v>
                </c:pt>
                <c:pt idx="2526">
                  <c:v>2.0752124316296967E-3</c:v>
                </c:pt>
                <c:pt idx="2527">
                  <c:v>2.0704308361651101E-3</c:v>
                </c:pt>
                <c:pt idx="2528">
                  <c:v>2.065649240700523E-3</c:v>
                </c:pt>
                <c:pt idx="2529">
                  <c:v>2.0608676452359359E-3</c:v>
                </c:pt>
                <c:pt idx="2530">
                  <c:v>2.0560860497713506E-3</c:v>
                </c:pt>
                <c:pt idx="2531">
                  <c:v>2.0513044543067635E-3</c:v>
                </c:pt>
                <c:pt idx="2532">
                  <c:v>2.0465228588421769E-3</c:v>
                </c:pt>
                <c:pt idx="2533">
                  <c:v>2.0417412633775898E-3</c:v>
                </c:pt>
                <c:pt idx="2534">
                  <c:v>2.0369596679130045E-3</c:v>
                </c:pt>
                <c:pt idx="2535">
                  <c:v>2.0321780724484174E-3</c:v>
                </c:pt>
                <c:pt idx="2536">
                  <c:v>2.0273964769838304E-3</c:v>
                </c:pt>
                <c:pt idx="2537">
                  <c:v>2.0226148815192437E-3</c:v>
                </c:pt>
                <c:pt idx="2538">
                  <c:v>2.0178332860546584E-3</c:v>
                </c:pt>
                <c:pt idx="2539">
                  <c:v>2.0130516905900713E-3</c:v>
                </c:pt>
                <c:pt idx="2540">
                  <c:v>2.0082700951254842E-3</c:v>
                </c:pt>
                <c:pt idx="2541">
                  <c:v>2.0034884996608972E-3</c:v>
                </c:pt>
                <c:pt idx="2542">
                  <c:v>1.9987069041963118E-3</c:v>
                </c:pt>
                <c:pt idx="2543">
                  <c:v>1.9939253087317252E-3</c:v>
                </c:pt>
                <c:pt idx="2544">
                  <c:v>1.9891437132671381E-3</c:v>
                </c:pt>
                <c:pt idx="2545">
                  <c:v>1.9843621178025511E-3</c:v>
                </c:pt>
                <c:pt idx="2546">
                  <c:v>1.9795805223379657E-3</c:v>
                </c:pt>
                <c:pt idx="2547">
                  <c:v>1.9747989268733787E-3</c:v>
                </c:pt>
                <c:pt idx="2548">
                  <c:v>1.970017331408792E-3</c:v>
                </c:pt>
                <c:pt idx="2549">
                  <c:v>1.965235735944205E-3</c:v>
                </c:pt>
                <c:pt idx="2550">
                  <c:v>1.9604541404796196E-3</c:v>
                </c:pt>
                <c:pt idx="2551">
                  <c:v>1.9556725450150325E-3</c:v>
                </c:pt>
                <c:pt idx="2552">
                  <c:v>1.9508909495504457E-3</c:v>
                </c:pt>
                <c:pt idx="2553">
                  <c:v>1.9461093540858586E-3</c:v>
                </c:pt>
                <c:pt idx="2554">
                  <c:v>1.9413277586212733E-3</c:v>
                </c:pt>
                <c:pt idx="2555">
                  <c:v>1.9365461631566864E-3</c:v>
                </c:pt>
                <c:pt idx="2556">
                  <c:v>1.9317645676920994E-3</c:v>
                </c:pt>
                <c:pt idx="2557">
                  <c:v>1.9269829722275125E-3</c:v>
                </c:pt>
                <c:pt idx="2558">
                  <c:v>1.9222013767629254E-3</c:v>
                </c:pt>
                <c:pt idx="2559">
                  <c:v>1.9174197812983401E-3</c:v>
                </c:pt>
                <c:pt idx="2560">
                  <c:v>1.9126381858337533E-3</c:v>
                </c:pt>
                <c:pt idx="2561">
                  <c:v>1.9078565903691662E-3</c:v>
                </c:pt>
                <c:pt idx="2562">
                  <c:v>1.9030749949045793E-3</c:v>
                </c:pt>
                <c:pt idx="2563">
                  <c:v>1.898293399439994E-3</c:v>
                </c:pt>
                <c:pt idx="2564">
                  <c:v>1.8935118039754069E-3</c:v>
                </c:pt>
                <c:pt idx="2565">
                  <c:v>1.8887302085108201E-3</c:v>
                </c:pt>
                <c:pt idx="2566">
                  <c:v>1.883948613046233E-3</c:v>
                </c:pt>
                <c:pt idx="2567">
                  <c:v>1.8791670175816477E-3</c:v>
                </c:pt>
                <c:pt idx="2568">
                  <c:v>1.8743854221170608E-3</c:v>
                </c:pt>
                <c:pt idx="2569">
                  <c:v>1.8696038266524738E-3</c:v>
                </c:pt>
                <c:pt idx="2570">
                  <c:v>1.8648222311878869E-3</c:v>
                </c:pt>
                <c:pt idx="2571">
                  <c:v>1.8600406357233016E-3</c:v>
                </c:pt>
                <c:pt idx="2572">
                  <c:v>1.8552590402587145E-3</c:v>
                </c:pt>
                <c:pt idx="2573">
                  <c:v>1.8504774447941276E-3</c:v>
                </c:pt>
                <c:pt idx="2574">
                  <c:v>1.8456958493295406E-3</c:v>
                </c:pt>
                <c:pt idx="2575">
                  <c:v>1.8409142538649552E-3</c:v>
                </c:pt>
                <c:pt idx="2576">
                  <c:v>1.8361326584003684E-3</c:v>
                </c:pt>
                <c:pt idx="2577">
                  <c:v>1.8313510629357813E-3</c:v>
                </c:pt>
                <c:pt idx="2578">
                  <c:v>1.8265694674711945E-3</c:v>
                </c:pt>
                <c:pt idx="2579">
                  <c:v>1.8217878720066091E-3</c:v>
                </c:pt>
                <c:pt idx="2580">
                  <c:v>1.8170062765420221E-3</c:v>
                </c:pt>
                <c:pt idx="2581">
                  <c:v>1.8122246810774352E-3</c:v>
                </c:pt>
                <c:pt idx="2582">
                  <c:v>1.8074430856128481E-3</c:v>
                </c:pt>
                <c:pt idx="2583">
                  <c:v>1.8026614901482628E-3</c:v>
                </c:pt>
                <c:pt idx="2584">
                  <c:v>1.7978798946836759E-3</c:v>
                </c:pt>
                <c:pt idx="2585">
                  <c:v>1.7930982992190889E-3</c:v>
                </c:pt>
                <c:pt idx="2586">
                  <c:v>1.788316703754502E-3</c:v>
                </c:pt>
                <c:pt idx="2587">
                  <c:v>1.7835351082899167E-3</c:v>
                </c:pt>
                <c:pt idx="2588">
                  <c:v>1.7787535128253296E-3</c:v>
                </c:pt>
                <c:pt idx="2589">
                  <c:v>1.7739719173607428E-3</c:v>
                </c:pt>
                <c:pt idx="2590">
                  <c:v>1.7691903218961557E-3</c:v>
                </c:pt>
                <c:pt idx="2591">
                  <c:v>1.7644087264315704E-3</c:v>
                </c:pt>
                <c:pt idx="2592">
                  <c:v>1.7596271309669835E-3</c:v>
                </c:pt>
                <c:pt idx="2593">
                  <c:v>1.7548455355023964E-3</c:v>
                </c:pt>
                <c:pt idx="2594">
                  <c:v>1.7500639400378096E-3</c:v>
                </c:pt>
                <c:pt idx="2595">
                  <c:v>1.7452823445732225E-3</c:v>
                </c:pt>
                <c:pt idx="2596">
                  <c:v>1.7405007491086372E-3</c:v>
                </c:pt>
                <c:pt idx="2597">
                  <c:v>1.7357191536440503E-3</c:v>
                </c:pt>
                <c:pt idx="2598">
                  <c:v>1.7309375581794633E-3</c:v>
                </c:pt>
                <c:pt idx="2599">
                  <c:v>1.7261559627148764E-3</c:v>
                </c:pt>
                <c:pt idx="2600">
                  <c:v>1.7213743672502911E-3</c:v>
                </c:pt>
                <c:pt idx="2601">
                  <c:v>1.716592771785704E-3</c:v>
                </c:pt>
                <c:pt idx="2602">
                  <c:v>1.7118111763211171E-3</c:v>
                </c:pt>
                <c:pt idx="2603">
                  <c:v>1.7070295808565301E-3</c:v>
                </c:pt>
                <c:pt idx="2604">
                  <c:v>1.7022479853919447E-3</c:v>
                </c:pt>
                <c:pt idx="2605">
                  <c:v>1.6974663899273579E-3</c:v>
                </c:pt>
                <c:pt idx="2606">
                  <c:v>1.6926847944627708E-3</c:v>
                </c:pt>
                <c:pt idx="2607">
                  <c:v>1.687903198998184E-3</c:v>
                </c:pt>
                <c:pt idx="2608">
                  <c:v>1.6831216035335986E-3</c:v>
                </c:pt>
                <c:pt idx="2609">
                  <c:v>1.6783400080690116E-3</c:v>
                </c:pt>
                <c:pt idx="2610">
                  <c:v>1.6735584126044247E-3</c:v>
                </c:pt>
                <c:pt idx="2611">
                  <c:v>1.6687768171398376E-3</c:v>
                </c:pt>
                <c:pt idx="2612">
                  <c:v>1.6639952216752523E-3</c:v>
                </c:pt>
                <c:pt idx="2613">
                  <c:v>1.6592136262106654E-3</c:v>
                </c:pt>
                <c:pt idx="2614">
                  <c:v>1.6544320307460784E-3</c:v>
                </c:pt>
                <c:pt idx="2615">
                  <c:v>1.6496504352814915E-3</c:v>
                </c:pt>
                <c:pt idx="2616">
                  <c:v>1.6448688398169062E-3</c:v>
                </c:pt>
                <c:pt idx="2617">
                  <c:v>1.6400872443523191E-3</c:v>
                </c:pt>
                <c:pt idx="2618">
                  <c:v>1.6353056488877323E-3</c:v>
                </c:pt>
                <c:pt idx="2619">
                  <c:v>1.6305240534231452E-3</c:v>
                </c:pt>
                <c:pt idx="2620">
                  <c:v>1.6257424579585599E-3</c:v>
                </c:pt>
                <c:pt idx="2621">
                  <c:v>1.620960862493973E-3</c:v>
                </c:pt>
                <c:pt idx="2622">
                  <c:v>1.6161792670293859E-3</c:v>
                </c:pt>
                <c:pt idx="2623">
                  <c:v>1.6113976715647991E-3</c:v>
                </c:pt>
                <c:pt idx="2624">
                  <c:v>1.6066160761002138E-3</c:v>
                </c:pt>
                <c:pt idx="2625">
                  <c:v>1.6018344806356267E-3</c:v>
                </c:pt>
                <c:pt idx="2626">
                  <c:v>1.5970528851710398E-3</c:v>
                </c:pt>
                <c:pt idx="2627">
                  <c:v>1.5922712897064528E-3</c:v>
                </c:pt>
                <c:pt idx="2628">
                  <c:v>1.5874896942418674E-3</c:v>
                </c:pt>
                <c:pt idx="2629">
                  <c:v>1.5827080987772806E-3</c:v>
                </c:pt>
                <c:pt idx="2630">
                  <c:v>1.5779265033126935E-3</c:v>
                </c:pt>
                <c:pt idx="2631">
                  <c:v>1.5731449078481066E-3</c:v>
                </c:pt>
                <c:pt idx="2632">
                  <c:v>1.5683633123835196E-3</c:v>
                </c:pt>
                <c:pt idx="2633">
                  <c:v>1.5635817169189342E-3</c:v>
                </c:pt>
                <c:pt idx="2634">
                  <c:v>1.5588001214543474E-3</c:v>
                </c:pt>
                <c:pt idx="2635">
                  <c:v>1.5540185259897603E-3</c:v>
                </c:pt>
                <c:pt idx="2636">
                  <c:v>1.5492369305251735E-3</c:v>
                </c:pt>
                <c:pt idx="2637">
                  <c:v>1.5444553350605881E-3</c:v>
                </c:pt>
                <c:pt idx="2638">
                  <c:v>1.5396737395960011E-3</c:v>
                </c:pt>
                <c:pt idx="2639">
                  <c:v>1.5348921441314142E-3</c:v>
                </c:pt>
                <c:pt idx="2640">
                  <c:v>1.5301105486668271E-3</c:v>
                </c:pt>
                <c:pt idx="2641">
                  <c:v>1.5253289532022418E-3</c:v>
                </c:pt>
                <c:pt idx="2642">
                  <c:v>1.520547357737655E-3</c:v>
                </c:pt>
                <c:pt idx="2643">
                  <c:v>1.5157657622730679E-3</c:v>
                </c:pt>
                <c:pt idx="2644">
                  <c:v>1.510984166808481E-3</c:v>
                </c:pt>
                <c:pt idx="2645">
                  <c:v>1.5062025713438957E-3</c:v>
                </c:pt>
                <c:pt idx="2646">
                  <c:v>1.5014209758793086E-3</c:v>
                </c:pt>
                <c:pt idx="2647">
                  <c:v>1.4966393804147218E-3</c:v>
                </c:pt>
                <c:pt idx="2648">
                  <c:v>1.4918577849501347E-3</c:v>
                </c:pt>
                <c:pt idx="2649">
                  <c:v>1.4870761894855494E-3</c:v>
                </c:pt>
                <c:pt idx="2650">
                  <c:v>1.4822945940209625E-3</c:v>
                </c:pt>
                <c:pt idx="2651">
                  <c:v>1.4775129985563754E-3</c:v>
                </c:pt>
                <c:pt idx="2652">
                  <c:v>1.4727314030917886E-3</c:v>
                </c:pt>
                <c:pt idx="2653">
                  <c:v>1.4679498076272033E-3</c:v>
                </c:pt>
                <c:pt idx="2654">
                  <c:v>1.4631682121626162E-3</c:v>
                </c:pt>
                <c:pt idx="2655">
                  <c:v>1.4583866166980293E-3</c:v>
                </c:pt>
                <c:pt idx="2656">
                  <c:v>1.4536050212334423E-3</c:v>
                </c:pt>
                <c:pt idx="2657">
                  <c:v>1.4488234257688569E-3</c:v>
                </c:pt>
                <c:pt idx="2658">
                  <c:v>1.4440418303042701E-3</c:v>
                </c:pt>
                <c:pt idx="2659">
                  <c:v>1.439260234839683E-3</c:v>
                </c:pt>
                <c:pt idx="2660">
                  <c:v>1.4344786393750962E-3</c:v>
                </c:pt>
                <c:pt idx="2661">
                  <c:v>1.4296970439105108E-3</c:v>
                </c:pt>
                <c:pt idx="2662">
                  <c:v>1.4249154484459237E-3</c:v>
                </c:pt>
                <c:pt idx="2663">
                  <c:v>1.4201338529813369E-3</c:v>
                </c:pt>
                <c:pt idx="2664">
                  <c:v>1.4153522575167498E-3</c:v>
                </c:pt>
                <c:pt idx="2665">
                  <c:v>1.4105706620521645E-3</c:v>
                </c:pt>
                <c:pt idx="2666">
                  <c:v>1.4057890665875776E-3</c:v>
                </c:pt>
                <c:pt idx="2667">
                  <c:v>1.4010074711229906E-3</c:v>
                </c:pt>
                <c:pt idx="2668">
                  <c:v>1.3962258756584037E-3</c:v>
                </c:pt>
                <c:pt idx="2669">
                  <c:v>1.3914442801938166E-3</c:v>
                </c:pt>
                <c:pt idx="2670">
                  <c:v>1.3866626847292313E-3</c:v>
                </c:pt>
                <c:pt idx="2671">
                  <c:v>1.3818810892646445E-3</c:v>
                </c:pt>
                <c:pt idx="2672">
                  <c:v>1.3770994938000574E-3</c:v>
                </c:pt>
                <c:pt idx="2673">
                  <c:v>1.3723178983354705E-3</c:v>
                </c:pt>
                <c:pt idx="2674">
                  <c:v>1.3675363028708852E-3</c:v>
                </c:pt>
                <c:pt idx="2675">
                  <c:v>1.3627547074062981E-3</c:v>
                </c:pt>
                <c:pt idx="2676">
                  <c:v>1.3579731119417113E-3</c:v>
                </c:pt>
                <c:pt idx="2677">
                  <c:v>1.3531915164771242E-3</c:v>
                </c:pt>
                <c:pt idx="2678">
                  <c:v>1.3484099210125389E-3</c:v>
                </c:pt>
                <c:pt idx="2679">
                  <c:v>1.343628325547952E-3</c:v>
                </c:pt>
                <c:pt idx="2680">
                  <c:v>1.3388467300833649E-3</c:v>
                </c:pt>
                <c:pt idx="2681">
                  <c:v>1.3340651346187781E-3</c:v>
                </c:pt>
                <c:pt idx="2682">
                  <c:v>1.3292835391541928E-3</c:v>
                </c:pt>
                <c:pt idx="2683">
                  <c:v>1.3245019436896057E-3</c:v>
                </c:pt>
                <c:pt idx="2684">
                  <c:v>1.3197203482250188E-3</c:v>
                </c:pt>
                <c:pt idx="2685">
                  <c:v>1.3149387527604318E-3</c:v>
                </c:pt>
                <c:pt idx="2686">
                  <c:v>1.3101571572958464E-3</c:v>
                </c:pt>
                <c:pt idx="2687">
                  <c:v>1.3053755618312596E-3</c:v>
                </c:pt>
                <c:pt idx="2688">
                  <c:v>1.3005939663666725E-3</c:v>
                </c:pt>
                <c:pt idx="2689">
                  <c:v>1.2958123709020857E-3</c:v>
                </c:pt>
                <c:pt idx="2690">
                  <c:v>1.2910307754375003E-3</c:v>
                </c:pt>
                <c:pt idx="2691">
                  <c:v>1.2862491799729133E-3</c:v>
                </c:pt>
                <c:pt idx="2692">
                  <c:v>1.2814675845083264E-3</c:v>
                </c:pt>
                <c:pt idx="2693">
                  <c:v>1.2766859890437393E-3</c:v>
                </c:pt>
                <c:pt idx="2694">
                  <c:v>1.271904393579154E-3</c:v>
                </c:pt>
                <c:pt idx="2695">
                  <c:v>1.2671227981145671E-3</c:v>
                </c:pt>
                <c:pt idx="2696">
                  <c:v>1.2623412026499801E-3</c:v>
                </c:pt>
                <c:pt idx="2697">
                  <c:v>1.2575596071853932E-3</c:v>
                </c:pt>
                <c:pt idx="2698">
                  <c:v>1.2527780117208077E-3</c:v>
                </c:pt>
                <c:pt idx="2699">
                  <c:v>1.2479964162562208E-3</c:v>
                </c:pt>
                <c:pt idx="2700">
                  <c:v>1.243214820791634E-3</c:v>
                </c:pt>
                <c:pt idx="2701">
                  <c:v>1.2384332253270469E-3</c:v>
                </c:pt>
                <c:pt idx="2702">
                  <c:v>1.2336516298624616E-3</c:v>
                </c:pt>
                <c:pt idx="2703">
                  <c:v>1.2288700343978747E-3</c:v>
                </c:pt>
                <c:pt idx="2704">
                  <c:v>1.2240884389332876E-3</c:v>
                </c:pt>
                <c:pt idx="2705">
                  <c:v>1.2193068434687008E-3</c:v>
                </c:pt>
                <c:pt idx="2706">
                  <c:v>1.2145252480041152E-3</c:v>
                </c:pt>
                <c:pt idx="2707">
                  <c:v>1.2097436525395284E-3</c:v>
                </c:pt>
                <c:pt idx="2708">
                  <c:v>1.2049620570749415E-3</c:v>
                </c:pt>
                <c:pt idx="2709">
                  <c:v>1.2001804616103545E-3</c:v>
                </c:pt>
                <c:pt idx="2710">
                  <c:v>1.1953988661457676E-3</c:v>
                </c:pt>
                <c:pt idx="2711">
                  <c:v>1.1906172706811823E-3</c:v>
                </c:pt>
                <c:pt idx="2712">
                  <c:v>1.1858356752165952E-3</c:v>
                </c:pt>
                <c:pt idx="2713">
                  <c:v>1.1810540797520083E-3</c:v>
                </c:pt>
                <c:pt idx="2714">
                  <c:v>1.1762724842874213E-3</c:v>
                </c:pt>
                <c:pt idx="2715">
                  <c:v>1.1714908888228359E-3</c:v>
                </c:pt>
                <c:pt idx="2716">
                  <c:v>1.1667092933582491E-3</c:v>
                </c:pt>
                <c:pt idx="2717">
                  <c:v>1.161927697893662E-3</c:v>
                </c:pt>
                <c:pt idx="2718">
                  <c:v>1.1571461024290752E-3</c:v>
                </c:pt>
                <c:pt idx="2719">
                  <c:v>1.1523645069644896E-3</c:v>
                </c:pt>
                <c:pt idx="2720">
                  <c:v>1.1475829114999028E-3</c:v>
                </c:pt>
                <c:pt idx="2721">
                  <c:v>1.1428013160353159E-3</c:v>
                </c:pt>
                <c:pt idx="2722">
                  <c:v>1.1380197205707288E-3</c:v>
                </c:pt>
                <c:pt idx="2723">
                  <c:v>1.1332381251061435E-3</c:v>
                </c:pt>
                <c:pt idx="2724">
                  <c:v>1.1284565296415566E-3</c:v>
                </c:pt>
                <c:pt idx="2725">
                  <c:v>1.1236749341769696E-3</c:v>
                </c:pt>
                <c:pt idx="2726">
                  <c:v>1.1188933387123827E-3</c:v>
                </c:pt>
                <c:pt idx="2727">
                  <c:v>1.1141117432477972E-3</c:v>
                </c:pt>
                <c:pt idx="2728">
                  <c:v>1.1093301477832103E-3</c:v>
                </c:pt>
                <c:pt idx="2729">
                  <c:v>1.1045485523186235E-3</c:v>
                </c:pt>
                <c:pt idx="2730">
                  <c:v>1.0997669568540364E-3</c:v>
                </c:pt>
                <c:pt idx="2731">
                  <c:v>1.0949853613894511E-3</c:v>
                </c:pt>
                <c:pt idx="2732">
                  <c:v>1.0902037659248642E-3</c:v>
                </c:pt>
                <c:pt idx="2733">
                  <c:v>1.0854221704602771E-3</c:v>
                </c:pt>
                <c:pt idx="2734">
                  <c:v>1.0806405749956903E-3</c:v>
                </c:pt>
                <c:pt idx="2735">
                  <c:v>1.0758589795311047E-3</c:v>
                </c:pt>
                <c:pt idx="2736">
                  <c:v>1.0710773840665179E-3</c:v>
                </c:pt>
                <c:pt idx="2737">
                  <c:v>1.066295788601931E-3</c:v>
                </c:pt>
                <c:pt idx="2738">
                  <c:v>1.061514193137344E-3</c:v>
                </c:pt>
                <c:pt idx="2739">
                  <c:v>1.0567325976727586E-3</c:v>
                </c:pt>
                <c:pt idx="2740">
                  <c:v>1.0519510022081716E-3</c:v>
                </c:pt>
                <c:pt idx="2741">
                  <c:v>1.0471694067435847E-3</c:v>
                </c:pt>
                <c:pt idx="2742">
                  <c:v>1.0423878112789978E-3</c:v>
                </c:pt>
                <c:pt idx="2743">
                  <c:v>1.0376062158144123E-3</c:v>
                </c:pt>
                <c:pt idx="2744">
                  <c:v>1.0328246203498254E-3</c:v>
                </c:pt>
                <c:pt idx="2745">
                  <c:v>1.0280430248852386E-3</c:v>
                </c:pt>
                <c:pt idx="2746">
                  <c:v>1.0232614294206515E-3</c:v>
                </c:pt>
                <c:pt idx="2747">
                  <c:v>1.0184798339560647E-3</c:v>
                </c:pt>
                <c:pt idx="2748">
                  <c:v>1.0136982384914791E-3</c:v>
                </c:pt>
                <c:pt idx="2749">
                  <c:v>1.0089166430268923E-3</c:v>
                </c:pt>
                <c:pt idx="2750">
                  <c:v>1.0041350475623054E-3</c:v>
                </c:pt>
                <c:pt idx="2751">
                  <c:v>9.9935345209771834E-4</c:v>
                </c:pt>
                <c:pt idx="2752">
                  <c:v>9.94571856633133E-4</c:v>
                </c:pt>
                <c:pt idx="2753">
                  <c:v>9.8979026116854615E-4</c:v>
                </c:pt>
                <c:pt idx="2754">
                  <c:v>9.8500866570395908E-4</c:v>
                </c:pt>
                <c:pt idx="2755">
                  <c:v>9.8022707023937223E-4</c:v>
                </c:pt>
                <c:pt idx="2756">
                  <c:v>9.7544547477478678E-4</c:v>
                </c:pt>
                <c:pt idx="2757">
                  <c:v>9.7066387931019982E-4</c:v>
                </c:pt>
                <c:pt idx="2758">
                  <c:v>9.6588228384561286E-4</c:v>
                </c:pt>
                <c:pt idx="2759">
                  <c:v>9.611006883810259E-4</c:v>
                </c:pt>
                <c:pt idx="2760">
                  <c:v>9.5631909291644056E-4</c:v>
                </c:pt>
                <c:pt idx="2761">
                  <c:v>9.515374974518536E-4</c:v>
                </c:pt>
                <c:pt idx="2762">
                  <c:v>9.4675590198726664E-4</c:v>
                </c:pt>
                <c:pt idx="2763">
                  <c:v>9.4197430652267968E-4</c:v>
                </c:pt>
                <c:pt idx="2764">
                  <c:v>9.3719271105809434E-4</c:v>
                </c:pt>
                <c:pt idx="2765">
                  <c:v>9.3241111559350738E-4</c:v>
                </c:pt>
                <c:pt idx="2766">
                  <c:v>9.2762952012892042E-4</c:v>
                </c:pt>
                <c:pt idx="2767">
                  <c:v>9.2284792466433346E-4</c:v>
                </c:pt>
                <c:pt idx="2768">
                  <c:v>9.1806632919974812E-4</c:v>
                </c:pt>
                <c:pt idx="2769">
                  <c:v>9.1328473373516116E-4</c:v>
                </c:pt>
                <c:pt idx="2770">
                  <c:v>9.085031382705742E-4</c:v>
                </c:pt>
                <c:pt idx="2771">
                  <c:v>9.0372154280598724E-4</c:v>
                </c:pt>
                <c:pt idx="2772">
                  <c:v>8.9893994734140191E-4</c:v>
                </c:pt>
                <c:pt idx="2773">
                  <c:v>8.9415835187681494E-4</c:v>
                </c:pt>
                <c:pt idx="2774">
                  <c:v>8.8937675641222798E-4</c:v>
                </c:pt>
                <c:pt idx="2775">
                  <c:v>8.8459516094764102E-4</c:v>
                </c:pt>
                <c:pt idx="2776">
                  <c:v>8.7981356548305569E-4</c:v>
                </c:pt>
                <c:pt idx="2777">
                  <c:v>8.7503197001846872E-4</c:v>
                </c:pt>
                <c:pt idx="2778">
                  <c:v>8.7025037455388176E-4</c:v>
                </c:pt>
                <c:pt idx="2779">
                  <c:v>8.654687790892948E-4</c:v>
                </c:pt>
                <c:pt idx="2780">
                  <c:v>8.6068718362470947E-4</c:v>
                </c:pt>
                <c:pt idx="2781">
                  <c:v>8.5590558816012251E-4</c:v>
                </c:pt>
                <c:pt idx="2782">
                  <c:v>8.5112399269553554E-4</c:v>
                </c:pt>
                <c:pt idx="2783">
                  <c:v>8.4634239723094858E-4</c:v>
                </c:pt>
                <c:pt idx="2784">
                  <c:v>8.4156080176636162E-4</c:v>
                </c:pt>
                <c:pt idx="2785">
                  <c:v>8.3677920630177629E-4</c:v>
                </c:pt>
                <c:pt idx="2786">
                  <c:v>8.3199761083718933E-4</c:v>
                </c:pt>
                <c:pt idx="2787">
                  <c:v>8.2721601537260236E-4</c:v>
                </c:pt>
                <c:pt idx="2788">
                  <c:v>8.224344199080154E-4</c:v>
                </c:pt>
                <c:pt idx="2789">
                  <c:v>8.1765282444343007E-4</c:v>
                </c:pt>
                <c:pt idx="2790">
                  <c:v>8.1287122897884311E-4</c:v>
                </c:pt>
                <c:pt idx="2791">
                  <c:v>8.0808963351425614E-4</c:v>
                </c:pt>
                <c:pt idx="2792">
                  <c:v>8.0330803804966918E-4</c:v>
                </c:pt>
                <c:pt idx="2793">
                  <c:v>7.9852644258508385E-4</c:v>
                </c:pt>
                <c:pt idx="2794">
                  <c:v>7.9374484712049689E-4</c:v>
                </c:pt>
                <c:pt idx="2795">
                  <c:v>7.8896325165590993E-4</c:v>
                </c:pt>
                <c:pt idx="2796">
                  <c:v>7.8418165619132296E-4</c:v>
                </c:pt>
                <c:pt idx="2797">
                  <c:v>7.7940006072673763E-4</c:v>
                </c:pt>
                <c:pt idx="2798">
                  <c:v>7.7461846526215067E-4</c:v>
                </c:pt>
                <c:pt idx="2799">
                  <c:v>7.6983686979756371E-4</c:v>
                </c:pt>
                <c:pt idx="2800">
                  <c:v>7.6505527433297674E-4</c:v>
                </c:pt>
                <c:pt idx="2801">
                  <c:v>7.6027367886839141E-4</c:v>
                </c:pt>
                <c:pt idx="2802">
                  <c:v>7.5549208340380445E-4</c:v>
                </c:pt>
                <c:pt idx="2803">
                  <c:v>7.5071048793921749E-4</c:v>
                </c:pt>
                <c:pt idx="2804">
                  <c:v>7.4592889247463053E-4</c:v>
                </c:pt>
                <c:pt idx="2805">
                  <c:v>7.4114729701004519E-4</c:v>
                </c:pt>
                <c:pt idx="2806">
                  <c:v>7.3636570154545823E-4</c:v>
                </c:pt>
                <c:pt idx="2807">
                  <c:v>7.3158410608087127E-4</c:v>
                </c:pt>
                <c:pt idx="2808">
                  <c:v>7.2680251061628431E-4</c:v>
                </c:pt>
                <c:pt idx="2809">
                  <c:v>7.2202091515169897E-4</c:v>
                </c:pt>
                <c:pt idx="2810">
                  <c:v>7.1723931968711201E-4</c:v>
                </c:pt>
                <c:pt idx="2811">
                  <c:v>7.1245772422252505E-4</c:v>
                </c:pt>
                <c:pt idx="2812">
                  <c:v>7.0767612875793809E-4</c:v>
                </c:pt>
                <c:pt idx="2813">
                  <c:v>7.0289453329335275E-4</c:v>
                </c:pt>
                <c:pt idx="2814">
                  <c:v>6.9811293782876579E-4</c:v>
                </c:pt>
                <c:pt idx="2815">
                  <c:v>6.9333134236417883E-4</c:v>
                </c:pt>
                <c:pt idx="2816">
                  <c:v>6.8854974689959187E-4</c:v>
                </c:pt>
                <c:pt idx="2817">
                  <c:v>6.8376815143500653E-4</c:v>
                </c:pt>
                <c:pt idx="2818">
                  <c:v>6.7898655597041957E-4</c:v>
                </c:pt>
                <c:pt idx="2819">
                  <c:v>6.7420496050583261E-4</c:v>
                </c:pt>
                <c:pt idx="2820">
                  <c:v>6.6942336504124565E-4</c:v>
                </c:pt>
                <c:pt idx="2821">
                  <c:v>6.6464176957665869E-4</c:v>
                </c:pt>
                <c:pt idx="2822">
                  <c:v>6.5986017411207335E-4</c:v>
                </c:pt>
                <c:pt idx="2823">
                  <c:v>6.5507857864748639E-4</c:v>
                </c:pt>
                <c:pt idx="2824">
                  <c:v>6.5029698318289943E-4</c:v>
                </c:pt>
                <c:pt idx="2825">
                  <c:v>6.4551538771831247E-4</c:v>
                </c:pt>
                <c:pt idx="2826">
                  <c:v>6.4073379225372713E-4</c:v>
                </c:pt>
                <c:pt idx="2827">
                  <c:v>6.3595219678914017E-4</c:v>
                </c:pt>
                <c:pt idx="2828">
                  <c:v>6.3117060132455321E-4</c:v>
                </c:pt>
                <c:pt idx="2829">
                  <c:v>6.2638900585996625E-4</c:v>
                </c:pt>
                <c:pt idx="2830">
                  <c:v>6.2160741039538091E-4</c:v>
                </c:pt>
                <c:pt idx="2831">
                  <c:v>6.1682581493079395E-4</c:v>
                </c:pt>
                <c:pt idx="2832">
                  <c:v>6.1204421946620699E-4</c:v>
                </c:pt>
                <c:pt idx="2833">
                  <c:v>6.0726262400162003E-4</c:v>
                </c:pt>
                <c:pt idx="2834">
                  <c:v>6.0248102853703469E-4</c:v>
                </c:pt>
                <c:pt idx="2835">
                  <c:v>5.9769943307244773E-4</c:v>
                </c:pt>
                <c:pt idx="2836">
                  <c:v>5.9291783760786077E-4</c:v>
                </c:pt>
                <c:pt idx="2837">
                  <c:v>5.8813624214327381E-4</c:v>
                </c:pt>
                <c:pt idx="2838">
                  <c:v>5.8335464667868848E-4</c:v>
                </c:pt>
                <c:pt idx="2839">
                  <c:v>5.7857305121410151E-4</c:v>
                </c:pt>
                <c:pt idx="2840">
                  <c:v>5.7379145574951455E-4</c:v>
                </c:pt>
                <c:pt idx="2841">
                  <c:v>5.6900986028492759E-4</c:v>
                </c:pt>
                <c:pt idx="2842">
                  <c:v>5.6422826482034226E-4</c:v>
                </c:pt>
                <c:pt idx="2843">
                  <c:v>5.5944666935575529E-4</c:v>
                </c:pt>
                <c:pt idx="2844">
                  <c:v>5.5466507389116833E-4</c:v>
                </c:pt>
                <c:pt idx="2845">
                  <c:v>5.4988347842658137E-4</c:v>
                </c:pt>
                <c:pt idx="2846">
                  <c:v>5.4510188296199604E-4</c:v>
                </c:pt>
                <c:pt idx="2847">
                  <c:v>5.4032028749740908E-4</c:v>
                </c:pt>
                <c:pt idx="2848">
                  <c:v>5.3553869203282211E-4</c:v>
                </c:pt>
                <c:pt idx="2849">
                  <c:v>5.3075709656823515E-4</c:v>
                </c:pt>
                <c:pt idx="2850">
                  <c:v>5.2597550110364982E-4</c:v>
                </c:pt>
                <c:pt idx="2851">
                  <c:v>5.2119390563906286E-4</c:v>
                </c:pt>
                <c:pt idx="2852">
                  <c:v>5.1641231017447589E-4</c:v>
                </c:pt>
                <c:pt idx="2853">
                  <c:v>5.1163071470988893E-4</c:v>
                </c:pt>
                <c:pt idx="2854">
                  <c:v>5.068491192453036E-4</c:v>
                </c:pt>
                <c:pt idx="2855">
                  <c:v>5.0206752378071664E-4</c:v>
                </c:pt>
                <c:pt idx="2856">
                  <c:v>4.9728592831612968E-4</c:v>
                </c:pt>
                <c:pt idx="2857">
                  <c:v>4.9250433285154271E-4</c:v>
                </c:pt>
                <c:pt idx="2858">
                  <c:v>4.8772273738695575E-4</c:v>
                </c:pt>
                <c:pt idx="2859">
                  <c:v>4.8294114192237036E-4</c:v>
                </c:pt>
                <c:pt idx="2860">
                  <c:v>4.7815954645778346E-4</c:v>
                </c:pt>
                <c:pt idx="2861">
                  <c:v>4.733779509931965E-4</c:v>
                </c:pt>
                <c:pt idx="2862">
                  <c:v>4.6859635552860953E-4</c:v>
                </c:pt>
                <c:pt idx="2863">
                  <c:v>4.6381476006402414E-4</c:v>
                </c:pt>
                <c:pt idx="2864">
                  <c:v>4.5903316459943724E-4</c:v>
                </c:pt>
                <c:pt idx="2865">
                  <c:v>4.5425156913485028E-4</c:v>
                </c:pt>
                <c:pt idx="2866">
                  <c:v>4.4946997367026331E-4</c:v>
                </c:pt>
                <c:pt idx="2867">
                  <c:v>4.4468837820567793E-4</c:v>
                </c:pt>
                <c:pt idx="2868">
                  <c:v>4.3990678274109102E-4</c:v>
                </c:pt>
                <c:pt idx="2869">
                  <c:v>4.3512518727650406E-4</c:v>
                </c:pt>
                <c:pt idx="2870">
                  <c:v>4.303435918119171E-4</c:v>
                </c:pt>
                <c:pt idx="2871">
                  <c:v>4.2556199634733171E-4</c:v>
                </c:pt>
                <c:pt idx="2872">
                  <c:v>4.207804008827448E-4</c:v>
                </c:pt>
                <c:pt idx="2873">
                  <c:v>4.1599880541815784E-4</c:v>
                </c:pt>
                <c:pt idx="2874">
                  <c:v>4.1121720995357088E-4</c:v>
                </c:pt>
                <c:pt idx="2875">
                  <c:v>4.0643561448898549E-4</c:v>
                </c:pt>
                <c:pt idx="2876">
                  <c:v>4.0165401902439853E-4</c:v>
                </c:pt>
                <c:pt idx="2877">
                  <c:v>3.9687242355981162E-4</c:v>
                </c:pt>
                <c:pt idx="2878">
                  <c:v>3.9209082809522466E-4</c:v>
                </c:pt>
                <c:pt idx="2879">
                  <c:v>3.8730923263063927E-4</c:v>
                </c:pt>
                <c:pt idx="2880">
                  <c:v>3.8252763716605231E-4</c:v>
                </c:pt>
                <c:pt idx="2881">
                  <c:v>3.777460417014654E-4</c:v>
                </c:pt>
                <c:pt idx="2882">
                  <c:v>3.7296444623687844E-4</c:v>
                </c:pt>
                <c:pt idx="2883">
                  <c:v>3.6818285077229305E-4</c:v>
                </c:pt>
                <c:pt idx="2884">
                  <c:v>3.6340125530770609E-4</c:v>
                </c:pt>
                <c:pt idx="2885">
                  <c:v>3.5861965984311918E-4</c:v>
                </c:pt>
                <c:pt idx="2886">
                  <c:v>3.5383806437853222E-4</c:v>
                </c:pt>
                <c:pt idx="2887">
                  <c:v>3.4905646891394683E-4</c:v>
                </c:pt>
                <c:pt idx="2888">
                  <c:v>3.4427487344935987E-4</c:v>
                </c:pt>
                <c:pt idx="2889">
                  <c:v>3.3949327798477296E-4</c:v>
                </c:pt>
                <c:pt idx="2890">
                  <c:v>3.34711682520186E-4</c:v>
                </c:pt>
                <c:pt idx="2891">
                  <c:v>3.2993008705560061E-4</c:v>
                </c:pt>
                <c:pt idx="2892">
                  <c:v>3.2514849159101365E-4</c:v>
                </c:pt>
                <c:pt idx="2893">
                  <c:v>3.2036689612642674E-4</c:v>
                </c:pt>
                <c:pt idx="2894">
                  <c:v>3.1558530066183978E-4</c:v>
                </c:pt>
                <c:pt idx="2895">
                  <c:v>3.1080370519725439E-4</c:v>
                </c:pt>
                <c:pt idx="2896">
                  <c:v>3.0602210973266743E-4</c:v>
                </c:pt>
                <c:pt idx="2897">
                  <c:v>3.0124051426808047E-4</c:v>
                </c:pt>
                <c:pt idx="2898">
                  <c:v>2.9645891880349356E-4</c:v>
                </c:pt>
                <c:pt idx="2899">
                  <c:v>2.916773233389066E-4</c:v>
                </c:pt>
                <c:pt idx="2900">
                  <c:v>2.8689572787432121E-4</c:v>
                </c:pt>
                <c:pt idx="2901">
                  <c:v>2.8211413240973425E-4</c:v>
                </c:pt>
                <c:pt idx="2902">
                  <c:v>2.7733253694514734E-4</c:v>
                </c:pt>
                <c:pt idx="2903">
                  <c:v>2.7255094148056038E-4</c:v>
                </c:pt>
                <c:pt idx="2904">
                  <c:v>2.6776934601597499E-4</c:v>
                </c:pt>
                <c:pt idx="2905">
                  <c:v>2.6298775055138803E-4</c:v>
                </c:pt>
                <c:pt idx="2906">
                  <c:v>2.5820615508680112E-4</c:v>
                </c:pt>
                <c:pt idx="2907">
                  <c:v>2.5342455962221416E-4</c:v>
                </c:pt>
                <c:pt idx="2908">
                  <c:v>2.4864296415762877E-4</c:v>
                </c:pt>
                <c:pt idx="2909">
                  <c:v>2.4386136869304184E-4</c:v>
                </c:pt>
                <c:pt idx="2910">
                  <c:v>2.3907977322845488E-4</c:v>
                </c:pt>
                <c:pt idx="2911">
                  <c:v>2.3429817776386794E-4</c:v>
                </c:pt>
                <c:pt idx="2912">
                  <c:v>2.2951658229928255E-4</c:v>
                </c:pt>
                <c:pt idx="2913">
                  <c:v>2.2473498683469562E-4</c:v>
                </c:pt>
                <c:pt idx="2914">
                  <c:v>2.1995339137010866E-4</c:v>
                </c:pt>
                <c:pt idx="2915">
                  <c:v>2.1517179590552172E-4</c:v>
                </c:pt>
                <c:pt idx="2916">
                  <c:v>2.1039020044093633E-4</c:v>
                </c:pt>
                <c:pt idx="2917">
                  <c:v>2.056086049763494E-4</c:v>
                </c:pt>
                <c:pt idx="2918">
                  <c:v>2.0082700951176244E-4</c:v>
                </c:pt>
                <c:pt idx="2919">
                  <c:v>1.960454140471755E-4</c:v>
                </c:pt>
                <c:pt idx="2920">
                  <c:v>1.9126381858259011E-4</c:v>
                </c:pt>
                <c:pt idx="2921">
                  <c:v>1.8648222311800315E-4</c:v>
                </c:pt>
                <c:pt idx="2922">
                  <c:v>1.8170062765341622E-4</c:v>
                </c:pt>
                <c:pt idx="2923">
                  <c:v>1.7691903218882926E-4</c:v>
                </c:pt>
                <c:pt idx="2924">
                  <c:v>1.7213743672424389E-4</c:v>
                </c:pt>
                <c:pt idx="2925">
                  <c:v>1.6735584125965693E-4</c:v>
                </c:pt>
                <c:pt idx="2926">
                  <c:v>1.6257424579507E-4</c:v>
                </c:pt>
                <c:pt idx="2927">
                  <c:v>1.5779265033048304E-4</c:v>
                </c:pt>
                <c:pt idx="2928">
                  <c:v>1.5301105486589768E-4</c:v>
                </c:pt>
                <c:pt idx="2929">
                  <c:v>1.4822945940131071E-4</c:v>
                </c:pt>
                <c:pt idx="2930">
                  <c:v>1.4344786393672378E-4</c:v>
                </c:pt>
                <c:pt idx="2931">
                  <c:v>1.3866626847213682E-4</c:v>
                </c:pt>
                <c:pt idx="2932">
                  <c:v>1.3388467300755146E-4</c:v>
                </c:pt>
                <c:pt idx="2933">
                  <c:v>1.291030775429645E-4</c:v>
                </c:pt>
                <c:pt idx="2934">
                  <c:v>1.2432148207837756E-4</c:v>
                </c:pt>
                <c:pt idx="2935">
                  <c:v>1.195398866137906E-4</c:v>
                </c:pt>
                <c:pt idx="2936">
                  <c:v>1.1475829114920365E-4</c:v>
                </c:pt>
                <c:pt idx="2937">
                  <c:v>1.0997669568461828E-4</c:v>
                </c:pt>
                <c:pt idx="2938">
                  <c:v>1.0519510022003133E-4</c:v>
                </c:pt>
                <c:pt idx="2939">
                  <c:v>1.0041350475544438E-4</c:v>
                </c:pt>
                <c:pt idx="2940">
                  <c:v>9.5631909290857432E-5</c:v>
                </c:pt>
                <c:pt idx="2941">
                  <c:v>9.0850313826272057E-5</c:v>
                </c:pt>
                <c:pt idx="2942">
                  <c:v>8.6068718361685109E-5</c:v>
                </c:pt>
                <c:pt idx="2943">
                  <c:v>8.1287122897098161E-5</c:v>
                </c:pt>
                <c:pt idx="2944">
                  <c:v>7.6505527432511213E-5</c:v>
                </c:pt>
                <c:pt idx="2945">
                  <c:v>7.1723931967925837E-5</c:v>
                </c:pt>
                <c:pt idx="2946">
                  <c:v>6.694233650333889E-5</c:v>
                </c:pt>
                <c:pt idx="2947">
                  <c:v>6.2160741038751942E-5</c:v>
                </c:pt>
                <c:pt idx="2948">
                  <c:v>5.7379145574164994E-5</c:v>
                </c:pt>
                <c:pt idx="2949">
                  <c:v>5.2597550109579611E-5</c:v>
                </c:pt>
                <c:pt idx="2950">
                  <c:v>4.7815954644992664E-5</c:v>
                </c:pt>
                <c:pt idx="2951">
                  <c:v>4.3034359180405716E-5</c:v>
                </c:pt>
                <c:pt idx="2952">
                  <c:v>3.8252763715818768E-5</c:v>
                </c:pt>
                <c:pt idx="2953">
                  <c:v>3.3471168251233392E-5</c:v>
                </c:pt>
                <c:pt idx="2954">
                  <c:v>2.8689572786646444E-5</c:v>
                </c:pt>
                <c:pt idx="2955">
                  <c:v>2.3907977322059497E-5</c:v>
                </c:pt>
                <c:pt idx="2956">
                  <c:v>1.9126381857472549E-5</c:v>
                </c:pt>
                <c:pt idx="2957">
                  <c:v>1.434478639288717E-5</c:v>
                </c:pt>
                <c:pt idx="2958">
                  <c:v>9.5631909283002218E-6</c:v>
                </c:pt>
                <c:pt idx="2959">
                  <c:v>4.781595463713274E-6</c:v>
                </c:pt>
                <c:pt idx="2960">
                  <c:v>0</c:v>
                </c:pt>
              </c:numCache>
            </c:numRef>
          </c:xVal>
          <c:yVal>
            <c:numRef>
              <c:f>Plotting!$L$17:$L$2977</c:f>
              <c:numCache>
                <c:formatCode>General</c:formatCode>
                <c:ptCount val="2961"/>
                <c:pt idx="0" formatCode="0.0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10-65CC-47CD-9731-000608B90EB2}"/>
            </c:ext>
          </c:extLst>
        </c:ser>
        <c:ser>
          <c:idx val="1"/>
          <c:order val="1"/>
          <c:tx>
            <c:v>Stage 2</c:v>
          </c:tx>
          <c:spPr>
            <a:ln w="19050" cap="rnd">
              <a:solidFill>
                <a:srgbClr val="0070C0"/>
              </a:solidFill>
              <a:round/>
            </a:ln>
            <a:effectLst/>
          </c:spPr>
          <c:marker>
            <c:symbol val="none"/>
          </c:marker>
          <c:xVal>
            <c:numRef>
              <c:f>Plotting!$P$17:$P$2977</c:f>
              <c:numCache>
                <c:formatCode>0.0000</c:formatCode>
                <c:ptCount val="2961"/>
                <c:pt idx="0">
                  <c:v>1.4153522575174023E-2</c:v>
                </c:pt>
                <c:pt idx="1">
                  <c:v>1.4148740979709437E-2</c:v>
                </c:pt>
                <c:pt idx="2">
                  <c:v>1.4143959384244851E-2</c:v>
                </c:pt>
                <c:pt idx="3">
                  <c:v>1.4139177788780266E-2</c:v>
                </c:pt>
                <c:pt idx="4">
                  <c:v>1.413439619331568E-2</c:v>
                </c:pt>
                <c:pt idx="5">
                  <c:v>1.4129614597851094E-2</c:v>
                </c:pt>
                <c:pt idx="6">
                  <c:v>1.4124833002386507E-2</c:v>
                </c:pt>
                <c:pt idx="7">
                  <c:v>1.4120051406921923E-2</c:v>
                </c:pt>
                <c:pt idx="8">
                  <c:v>1.4115269811457337E-2</c:v>
                </c:pt>
                <c:pt idx="9">
                  <c:v>1.4110488215992751E-2</c:v>
                </c:pt>
                <c:pt idx="10">
                  <c:v>1.4105706620528164E-2</c:v>
                </c:pt>
                <c:pt idx="11">
                  <c:v>1.410092502506358E-2</c:v>
                </c:pt>
                <c:pt idx="12">
                  <c:v>1.4096143429598994E-2</c:v>
                </c:pt>
                <c:pt idx="13">
                  <c:v>1.4091361834134408E-2</c:v>
                </c:pt>
                <c:pt idx="14">
                  <c:v>1.4086580238669821E-2</c:v>
                </c:pt>
                <c:pt idx="15">
                  <c:v>1.4081798643205237E-2</c:v>
                </c:pt>
                <c:pt idx="16">
                  <c:v>1.4077017047740651E-2</c:v>
                </c:pt>
                <c:pt idx="17">
                  <c:v>1.4072235452276064E-2</c:v>
                </c:pt>
                <c:pt idx="18">
                  <c:v>1.4067453856811478E-2</c:v>
                </c:pt>
                <c:pt idx="19">
                  <c:v>1.4062672261346894E-2</c:v>
                </c:pt>
                <c:pt idx="20">
                  <c:v>1.4057890665882306E-2</c:v>
                </c:pt>
                <c:pt idx="21">
                  <c:v>1.4053109070417721E-2</c:v>
                </c:pt>
                <c:pt idx="22">
                  <c:v>1.4048327474953135E-2</c:v>
                </c:pt>
                <c:pt idx="23">
                  <c:v>1.4043545879488551E-2</c:v>
                </c:pt>
                <c:pt idx="24">
                  <c:v>1.4038764284023963E-2</c:v>
                </c:pt>
                <c:pt idx="25">
                  <c:v>1.4033982688559378E-2</c:v>
                </c:pt>
                <c:pt idx="26">
                  <c:v>1.4029201093094792E-2</c:v>
                </c:pt>
                <c:pt idx="27">
                  <c:v>1.4024419497630206E-2</c:v>
                </c:pt>
                <c:pt idx="28">
                  <c:v>1.401963790216562E-2</c:v>
                </c:pt>
                <c:pt idx="29">
                  <c:v>1.4014856306701035E-2</c:v>
                </c:pt>
                <c:pt idx="30">
                  <c:v>1.4010074711236449E-2</c:v>
                </c:pt>
                <c:pt idx="31">
                  <c:v>1.4005293115771863E-2</c:v>
                </c:pt>
                <c:pt idx="32">
                  <c:v>1.4000511520307277E-2</c:v>
                </c:pt>
                <c:pt idx="33">
                  <c:v>1.3995729924842692E-2</c:v>
                </c:pt>
                <c:pt idx="34">
                  <c:v>1.3990948329378104E-2</c:v>
                </c:pt>
                <c:pt idx="35">
                  <c:v>1.398616673391352E-2</c:v>
                </c:pt>
                <c:pt idx="36">
                  <c:v>1.3981385138448934E-2</c:v>
                </c:pt>
                <c:pt idx="37">
                  <c:v>1.3976603542984349E-2</c:v>
                </c:pt>
                <c:pt idx="38">
                  <c:v>1.3971821947519761E-2</c:v>
                </c:pt>
                <c:pt idx="39">
                  <c:v>1.3967040352055177E-2</c:v>
                </c:pt>
                <c:pt idx="40">
                  <c:v>1.396225875659059E-2</c:v>
                </c:pt>
                <c:pt idx="41">
                  <c:v>1.3957477161126004E-2</c:v>
                </c:pt>
                <c:pt idx="42">
                  <c:v>1.3952695565661418E-2</c:v>
                </c:pt>
                <c:pt idx="43">
                  <c:v>1.3947913970196834E-2</c:v>
                </c:pt>
                <c:pt idx="44">
                  <c:v>1.3943132374732247E-2</c:v>
                </c:pt>
                <c:pt idx="45">
                  <c:v>1.3938350779267661E-2</c:v>
                </c:pt>
                <c:pt idx="46">
                  <c:v>1.3933569183803075E-2</c:v>
                </c:pt>
                <c:pt idx="47">
                  <c:v>1.3928787588338491E-2</c:v>
                </c:pt>
                <c:pt idx="48">
                  <c:v>1.3924005992873903E-2</c:v>
                </c:pt>
                <c:pt idx="49">
                  <c:v>1.3919224397409318E-2</c:v>
                </c:pt>
                <c:pt idx="50">
                  <c:v>1.3914442801944732E-2</c:v>
                </c:pt>
                <c:pt idx="51">
                  <c:v>1.3909661206480147E-2</c:v>
                </c:pt>
                <c:pt idx="52">
                  <c:v>1.390487961101556E-2</c:v>
                </c:pt>
                <c:pt idx="53">
                  <c:v>1.3900098015550975E-2</c:v>
                </c:pt>
                <c:pt idx="54">
                  <c:v>1.3895316420086389E-2</c:v>
                </c:pt>
                <c:pt idx="55">
                  <c:v>1.3890534824621803E-2</c:v>
                </c:pt>
                <c:pt idx="56">
                  <c:v>1.3885753229157216E-2</c:v>
                </c:pt>
                <c:pt idx="57">
                  <c:v>1.3880971633692632E-2</c:v>
                </c:pt>
                <c:pt idx="58">
                  <c:v>1.3876190038228046E-2</c:v>
                </c:pt>
                <c:pt idx="59">
                  <c:v>1.387140844276346E-2</c:v>
                </c:pt>
                <c:pt idx="60">
                  <c:v>1.3866626847298873E-2</c:v>
                </c:pt>
                <c:pt idx="61">
                  <c:v>1.3861845251834289E-2</c:v>
                </c:pt>
                <c:pt idx="62">
                  <c:v>1.3857063656369701E-2</c:v>
                </c:pt>
                <c:pt idx="63">
                  <c:v>1.3852282060905117E-2</c:v>
                </c:pt>
                <c:pt idx="64">
                  <c:v>1.384750046544053E-2</c:v>
                </c:pt>
                <c:pt idx="65">
                  <c:v>1.3842718869975946E-2</c:v>
                </c:pt>
                <c:pt idx="66">
                  <c:v>1.3837937274511358E-2</c:v>
                </c:pt>
                <c:pt idx="67">
                  <c:v>1.3833155679046773E-2</c:v>
                </c:pt>
                <c:pt idx="68">
                  <c:v>1.3828374083582187E-2</c:v>
                </c:pt>
                <c:pt idx="69">
                  <c:v>1.3823592488117601E-2</c:v>
                </c:pt>
                <c:pt idx="70">
                  <c:v>1.3818810892653015E-2</c:v>
                </c:pt>
                <c:pt idx="71">
                  <c:v>1.381402929718843E-2</c:v>
                </c:pt>
                <c:pt idx="72">
                  <c:v>1.3809247701723844E-2</c:v>
                </c:pt>
                <c:pt idx="73">
                  <c:v>1.3804466106259258E-2</c:v>
                </c:pt>
                <c:pt idx="74">
                  <c:v>1.3799684510794672E-2</c:v>
                </c:pt>
                <c:pt idx="75">
                  <c:v>1.3794902915330087E-2</c:v>
                </c:pt>
                <c:pt idx="76">
                  <c:v>1.3790121319865499E-2</c:v>
                </c:pt>
                <c:pt idx="77">
                  <c:v>1.3785339724400915E-2</c:v>
                </c:pt>
                <c:pt idx="78">
                  <c:v>1.3780558128936329E-2</c:v>
                </c:pt>
                <c:pt idx="79">
                  <c:v>1.3775776533471744E-2</c:v>
                </c:pt>
                <c:pt idx="80">
                  <c:v>1.3770994938007156E-2</c:v>
                </c:pt>
                <c:pt idx="81">
                  <c:v>1.3766213342542572E-2</c:v>
                </c:pt>
                <c:pt idx="82">
                  <c:v>1.3761431747077986E-2</c:v>
                </c:pt>
                <c:pt idx="83">
                  <c:v>1.3756650151613401E-2</c:v>
                </c:pt>
                <c:pt idx="84">
                  <c:v>1.3751868556148813E-2</c:v>
                </c:pt>
                <c:pt idx="85">
                  <c:v>1.3747086960684229E-2</c:v>
                </c:pt>
                <c:pt idx="86">
                  <c:v>1.3742305365219643E-2</c:v>
                </c:pt>
                <c:pt idx="87">
                  <c:v>1.3737523769755056E-2</c:v>
                </c:pt>
                <c:pt idx="88">
                  <c:v>1.373274217429047E-2</c:v>
                </c:pt>
                <c:pt idx="89">
                  <c:v>1.3727960578825886E-2</c:v>
                </c:pt>
                <c:pt idx="90">
                  <c:v>1.3723178983361299E-2</c:v>
                </c:pt>
                <c:pt idx="91">
                  <c:v>1.3718397387896713E-2</c:v>
                </c:pt>
                <c:pt idx="92">
                  <c:v>1.3713615792432127E-2</c:v>
                </c:pt>
                <c:pt idx="93">
                  <c:v>1.3708834196967543E-2</c:v>
                </c:pt>
                <c:pt idx="94">
                  <c:v>1.3704052601502955E-2</c:v>
                </c:pt>
                <c:pt idx="95">
                  <c:v>1.369927100603837E-2</c:v>
                </c:pt>
                <c:pt idx="96">
                  <c:v>1.3694489410573784E-2</c:v>
                </c:pt>
                <c:pt idx="97">
                  <c:v>1.3689707815109199E-2</c:v>
                </c:pt>
                <c:pt idx="98">
                  <c:v>1.3684926219644612E-2</c:v>
                </c:pt>
                <c:pt idx="99">
                  <c:v>1.3680144624180027E-2</c:v>
                </c:pt>
                <c:pt idx="100">
                  <c:v>1.3675363028715441E-2</c:v>
                </c:pt>
                <c:pt idx="101">
                  <c:v>1.3670581433250855E-2</c:v>
                </c:pt>
                <c:pt idx="102">
                  <c:v>1.3665799837786268E-2</c:v>
                </c:pt>
                <c:pt idx="103">
                  <c:v>1.3661018242321684E-2</c:v>
                </c:pt>
                <c:pt idx="104">
                  <c:v>1.3656236646857098E-2</c:v>
                </c:pt>
                <c:pt idx="105">
                  <c:v>1.3651455051392512E-2</c:v>
                </c:pt>
                <c:pt idx="106">
                  <c:v>1.3646673455927925E-2</c:v>
                </c:pt>
                <c:pt idx="107">
                  <c:v>1.3641891860463341E-2</c:v>
                </c:pt>
                <c:pt idx="108">
                  <c:v>1.3637110264998753E-2</c:v>
                </c:pt>
                <c:pt idx="109">
                  <c:v>1.3632328669534169E-2</c:v>
                </c:pt>
                <c:pt idx="110">
                  <c:v>1.3627547074069582E-2</c:v>
                </c:pt>
                <c:pt idx="111">
                  <c:v>1.3622765478604998E-2</c:v>
                </c:pt>
                <c:pt idx="112">
                  <c:v>1.361798388314041E-2</c:v>
                </c:pt>
                <c:pt idx="113">
                  <c:v>1.3613202287675825E-2</c:v>
                </c:pt>
                <c:pt idx="114">
                  <c:v>1.3608420692211239E-2</c:v>
                </c:pt>
                <c:pt idx="115">
                  <c:v>1.3603639096746653E-2</c:v>
                </c:pt>
                <c:pt idx="116">
                  <c:v>1.3598857501282067E-2</c:v>
                </c:pt>
                <c:pt idx="117">
                  <c:v>1.3594075905817482E-2</c:v>
                </c:pt>
                <c:pt idx="118">
                  <c:v>1.3589294310352896E-2</c:v>
                </c:pt>
                <c:pt idx="119">
                  <c:v>1.358451271488831E-2</c:v>
                </c:pt>
                <c:pt idx="120">
                  <c:v>1.3579731119423724E-2</c:v>
                </c:pt>
                <c:pt idx="121">
                  <c:v>1.3574949523959139E-2</c:v>
                </c:pt>
                <c:pt idx="122">
                  <c:v>1.3570167928494551E-2</c:v>
                </c:pt>
                <c:pt idx="123">
                  <c:v>1.3565386333029967E-2</c:v>
                </c:pt>
                <c:pt idx="124">
                  <c:v>1.3560604737565381E-2</c:v>
                </c:pt>
                <c:pt idx="125">
                  <c:v>1.3555823142100796E-2</c:v>
                </c:pt>
                <c:pt idx="126">
                  <c:v>1.3551041546636208E-2</c:v>
                </c:pt>
                <c:pt idx="127">
                  <c:v>1.3546259951171624E-2</c:v>
                </c:pt>
                <c:pt idx="128">
                  <c:v>1.3541478355707038E-2</c:v>
                </c:pt>
                <c:pt idx="129">
                  <c:v>1.3536696760242453E-2</c:v>
                </c:pt>
                <c:pt idx="130">
                  <c:v>1.3531915164777865E-2</c:v>
                </c:pt>
                <c:pt idx="131">
                  <c:v>1.3527133569313281E-2</c:v>
                </c:pt>
                <c:pt idx="132">
                  <c:v>1.3522351973848695E-2</c:v>
                </c:pt>
                <c:pt idx="133">
                  <c:v>1.3517570378384108E-2</c:v>
                </c:pt>
                <c:pt idx="134">
                  <c:v>1.3512788782919522E-2</c:v>
                </c:pt>
                <c:pt idx="135">
                  <c:v>1.3508007187454938E-2</c:v>
                </c:pt>
                <c:pt idx="136">
                  <c:v>1.3503225591990351E-2</c:v>
                </c:pt>
                <c:pt idx="137">
                  <c:v>1.3498443996525765E-2</c:v>
                </c:pt>
                <c:pt idx="138">
                  <c:v>1.3493662401061179E-2</c:v>
                </c:pt>
                <c:pt idx="139">
                  <c:v>1.3488880805596595E-2</c:v>
                </c:pt>
                <c:pt idx="140">
                  <c:v>1.3484099210132007E-2</c:v>
                </c:pt>
                <c:pt idx="141">
                  <c:v>1.3479317614667422E-2</c:v>
                </c:pt>
                <c:pt idx="142">
                  <c:v>1.3474536019202836E-2</c:v>
                </c:pt>
                <c:pt idx="143">
                  <c:v>1.3469754423738252E-2</c:v>
                </c:pt>
                <c:pt idx="144">
                  <c:v>1.3464972828273664E-2</c:v>
                </c:pt>
                <c:pt idx="145">
                  <c:v>1.3460191232809079E-2</c:v>
                </c:pt>
                <c:pt idx="146">
                  <c:v>1.3455409637344493E-2</c:v>
                </c:pt>
                <c:pt idx="147">
                  <c:v>1.3450628041879907E-2</c:v>
                </c:pt>
                <c:pt idx="148">
                  <c:v>1.3445846446415321E-2</c:v>
                </c:pt>
                <c:pt idx="149">
                  <c:v>1.3441064850950736E-2</c:v>
                </c:pt>
                <c:pt idx="150">
                  <c:v>1.343628325548615E-2</c:v>
                </c:pt>
                <c:pt idx="151">
                  <c:v>1.3431501660021564E-2</c:v>
                </c:pt>
                <c:pt idx="152">
                  <c:v>1.3426720064556977E-2</c:v>
                </c:pt>
                <c:pt idx="153">
                  <c:v>1.3421938469092393E-2</c:v>
                </c:pt>
                <c:pt idx="154">
                  <c:v>1.3417156873627805E-2</c:v>
                </c:pt>
                <c:pt idx="155">
                  <c:v>1.3412375278163221E-2</c:v>
                </c:pt>
                <c:pt idx="156">
                  <c:v>1.3407593682698634E-2</c:v>
                </c:pt>
                <c:pt idx="157">
                  <c:v>1.340281208723405E-2</c:v>
                </c:pt>
                <c:pt idx="158">
                  <c:v>1.3398030491769462E-2</c:v>
                </c:pt>
                <c:pt idx="159">
                  <c:v>1.3393248896304877E-2</c:v>
                </c:pt>
                <c:pt idx="160">
                  <c:v>1.3388467300840291E-2</c:v>
                </c:pt>
                <c:pt idx="161">
                  <c:v>1.3383685705375705E-2</c:v>
                </c:pt>
                <c:pt idx="162">
                  <c:v>1.3378904109911119E-2</c:v>
                </c:pt>
                <c:pt idx="163">
                  <c:v>1.3374122514446534E-2</c:v>
                </c:pt>
                <c:pt idx="164">
                  <c:v>1.3369340918981948E-2</c:v>
                </c:pt>
                <c:pt idx="165">
                  <c:v>1.3364559323517362E-2</c:v>
                </c:pt>
                <c:pt idx="166">
                  <c:v>1.3359777728052776E-2</c:v>
                </c:pt>
                <c:pt idx="167">
                  <c:v>1.3354996132588191E-2</c:v>
                </c:pt>
                <c:pt idx="168">
                  <c:v>1.3350214537123603E-2</c:v>
                </c:pt>
                <c:pt idx="169">
                  <c:v>1.3345432941659019E-2</c:v>
                </c:pt>
                <c:pt idx="170">
                  <c:v>1.3340651346194433E-2</c:v>
                </c:pt>
                <c:pt idx="171">
                  <c:v>1.3335869750729848E-2</c:v>
                </c:pt>
                <c:pt idx="172">
                  <c:v>1.333108815526526E-2</c:v>
                </c:pt>
                <c:pt idx="173">
                  <c:v>1.3326306559800676E-2</c:v>
                </c:pt>
                <c:pt idx="174">
                  <c:v>1.332152496433609E-2</c:v>
                </c:pt>
                <c:pt idx="175">
                  <c:v>1.3316743368871503E-2</c:v>
                </c:pt>
                <c:pt idx="176">
                  <c:v>1.3311961773406917E-2</c:v>
                </c:pt>
                <c:pt idx="177">
                  <c:v>1.3307180177942333E-2</c:v>
                </c:pt>
                <c:pt idx="178">
                  <c:v>1.3302398582477747E-2</c:v>
                </c:pt>
                <c:pt idx="179">
                  <c:v>1.329761698701316E-2</c:v>
                </c:pt>
                <c:pt idx="180">
                  <c:v>1.3292835391548574E-2</c:v>
                </c:pt>
                <c:pt idx="181">
                  <c:v>1.328805379608399E-2</c:v>
                </c:pt>
                <c:pt idx="182">
                  <c:v>1.3283272200619404E-2</c:v>
                </c:pt>
                <c:pt idx="183">
                  <c:v>1.3278490605154817E-2</c:v>
                </c:pt>
                <c:pt idx="184">
                  <c:v>1.3273709009690231E-2</c:v>
                </c:pt>
                <c:pt idx="185">
                  <c:v>1.3268927414225647E-2</c:v>
                </c:pt>
                <c:pt idx="186">
                  <c:v>1.326414581876106E-2</c:v>
                </c:pt>
                <c:pt idx="187">
                  <c:v>1.3259364223296474E-2</c:v>
                </c:pt>
                <c:pt idx="188">
                  <c:v>1.3254582627831888E-2</c:v>
                </c:pt>
                <c:pt idx="189">
                  <c:v>1.3249801032367302E-2</c:v>
                </c:pt>
                <c:pt idx="190">
                  <c:v>1.3245019436902717E-2</c:v>
                </c:pt>
                <c:pt idx="191">
                  <c:v>1.3240237841438131E-2</c:v>
                </c:pt>
                <c:pt idx="192">
                  <c:v>1.3235456245973545E-2</c:v>
                </c:pt>
                <c:pt idx="193">
                  <c:v>1.3230674650508959E-2</c:v>
                </c:pt>
                <c:pt idx="194">
                  <c:v>1.3225893055044374E-2</c:v>
                </c:pt>
                <c:pt idx="195">
                  <c:v>1.3221111459579788E-2</c:v>
                </c:pt>
                <c:pt idx="196">
                  <c:v>1.3216329864115202E-2</c:v>
                </c:pt>
                <c:pt idx="197">
                  <c:v>1.3211548268650616E-2</c:v>
                </c:pt>
                <c:pt idx="198">
                  <c:v>1.3206766673186031E-2</c:v>
                </c:pt>
                <c:pt idx="199">
                  <c:v>1.3201985077721445E-2</c:v>
                </c:pt>
                <c:pt idx="200">
                  <c:v>1.3197203482256859E-2</c:v>
                </c:pt>
                <c:pt idx="201">
                  <c:v>1.3192421886792273E-2</c:v>
                </c:pt>
                <c:pt idx="202">
                  <c:v>1.3187640291327686E-2</c:v>
                </c:pt>
                <c:pt idx="203">
                  <c:v>1.3182858695863102E-2</c:v>
                </c:pt>
                <c:pt idx="204">
                  <c:v>1.3178077100398516E-2</c:v>
                </c:pt>
                <c:pt idx="205">
                  <c:v>1.317329550493393E-2</c:v>
                </c:pt>
                <c:pt idx="206">
                  <c:v>1.3168513909469343E-2</c:v>
                </c:pt>
                <c:pt idx="207">
                  <c:v>1.3163732314004759E-2</c:v>
                </c:pt>
                <c:pt idx="208">
                  <c:v>1.3158950718540173E-2</c:v>
                </c:pt>
                <c:pt idx="209">
                  <c:v>1.3154169123075588E-2</c:v>
                </c:pt>
                <c:pt idx="210">
                  <c:v>1.3149387527611E-2</c:v>
                </c:pt>
                <c:pt idx="211">
                  <c:v>1.3144605932146416E-2</c:v>
                </c:pt>
                <c:pt idx="212">
                  <c:v>1.313982433668183E-2</c:v>
                </c:pt>
                <c:pt idx="213">
                  <c:v>1.3135042741217245E-2</c:v>
                </c:pt>
                <c:pt idx="214">
                  <c:v>1.3130261145752657E-2</c:v>
                </c:pt>
                <c:pt idx="215">
                  <c:v>1.3125479550288073E-2</c:v>
                </c:pt>
                <c:pt idx="216">
                  <c:v>1.3120697954823487E-2</c:v>
                </c:pt>
                <c:pt idx="217">
                  <c:v>1.3115916359358902E-2</c:v>
                </c:pt>
                <c:pt idx="218">
                  <c:v>1.3111134763894316E-2</c:v>
                </c:pt>
                <c:pt idx="219">
                  <c:v>1.310635316842973E-2</c:v>
                </c:pt>
                <c:pt idx="220">
                  <c:v>1.3101571572965143E-2</c:v>
                </c:pt>
                <c:pt idx="221">
                  <c:v>1.3096789977500559E-2</c:v>
                </c:pt>
                <c:pt idx="222">
                  <c:v>1.3092008382035973E-2</c:v>
                </c:pt>
                <c:pt idx="223">
                  <c:v>1.3087226786571387E-2</c:v>
                </c:pt>
                <c:pt idx="224">
                  <c:v>1.30824451911068E-2</c:v>
                </c:pt>
                <c:pt idx="225">
                  <c:v>1.3077663595642216E-2</c:v>
                </c:pt>
                <c:pt idx="226">
                  <c:v>1.307288200017763E-2</c:v>
                </c:pt>
                <c:pt idx="227">
                  <c:v>1.3068100404713045E-2</c:v>
                </c:pt>
                <c:pt idx="228">
                  <c:v>1.3063318809248457E-2</c:v>
                </c:pt>
                <c:pt idx="229">
                  <c:v>1.3058537213783873E-2</c:v>
                </c:pt>
                <c:pt idx="230">
                  <c:v>1.3053755618319287E-2</c:v>
                </c:pt>
                <c:pt idx="231">
                  <c:v>1.3048974022854702E-2</c:v>
                </c:pt>
                <c:pt idx="232">
                  <c:v>1.3044192427390114E-2</c:v>
                </c:pt>
                <c:pt idx="233">
                  <c:v>1.303941083192553E-2</c:v>
                </c:pt>
                <c:pt idx="234">
                  <c:v>1.3034629236460944E-2</c:v>
                </c:pt>
                <c:pt idx="235">
                  <c:v>1.3029847640996359E-2</c:v>
                </c:pt>
                <c:pt idx="236">
                  <c:v>1.3025066045531773E-2</c:v>
                </c:pt>
                <c:pt idx="237">
                  <c:v>1.3020284450067187E-2</c:v>
                </c:pt>
                <c:pt idx="238">
                  <c:v>1.30155028546026E-2</c:v>
                </c:pt>
                <c:pt idx="239">
                  <c:v>1.3010721259138016E-2</c:v>
                </c:pt>
                <c:pt idx="240">
                  <c:v>1.300593966367343E-2</c:v>
                </c:pt>
                <c:pt idx="241">
                  <c:v>1.3001158068208844E-2</c:v>
                </c:pt>
                <c:pt idx="242">
                  <c:v>1.2996376472744257E-2</c:v>
                </c:pt>
                <c:pt idx="243">
                  <c:v>1.2991594877279673E-2</c:v>
                </c:pt>
                <c:pt idx="244">
                  <c:v>1.2986813281815087E-2</c:v>
                </c:pt>
                <c:pt idx="245">
                  <c:v>1.2982031686350502E-2</c:v>
                </c:pt>
                <c:pt idx="246">
                  <c:v>1.2977250090885916E-2</c:v>
                </c:pt>
                <c:pt idx="247">
                  <c:v>1.297246849542133E-2</c:v>
                </c:pt>
                <c:pt idx="248">
                  <c:v>1.2967686899956744E-2</c:v>
                </c:pt>
                <c:pt idx="249">
                  <c:v>1.2962905304492159E-2</c:v>
                </c:pt>
                <c:pt idx="250">
                  <c:v>1.2958123709027573E-2</c:v>
                </c:pt>
                <c:pt idx="251">
                  <c:v>1.2953342113562987E-2</c:v>
                </c:pt>
                <c:pt idx="252">
                  <c:v>1.2948560518098401E-2</c:v>
                </c:pt>
                <c:pt idx="253">
                  <c:v>1.2943778922633816E-2</c:v>
                </c:pt>
                <c:pt idx="254">
                  <c:v>1.293899732716923E-2</c:v>
                </c:pt>
                <c:pt idx="255">
                  <c:v>1.2934215731704645E-2</c:v>
                </c:pt>
                <c:pt idx="256">
                  <c:v>1.2929434136240057E-2</c:v>
                </c:pt>
                <c:pt idx="257">
                  <c:v>1.2924652540775473E-2</c:v>
                </c:pt>
                <c:pt idx="258">
                  <c:v>1.2919870945310887E-2</c:v>
                </c:pt>
                <c:pt idx="259">
                  <c:v>1.2915089349846302E-2</c:v>
                </c:pt>
                <c:pt idx="260">
                  <c:v>1.2910307754381714E-2</c:v>
                </c:pt>
                <c:pt idx="261">
                  <c:v>1.290552615891713E-2</c:v>
                </c:pt>
                <c:pt idx="262">
                  <c:v>1.2900744563452544E-2</c:v>
                </c:pt>
                <c:pt idx="263">
                  <c:v>1.2895962967987959E-2</c:v>
                </c:pt>
                <c:pt idx="264">
                  <c:v>1.2891181372523373E-2</c:v>
                </c:pt>
                <c:pt idx="265">
                  <c:v>1.2886399777058787E-2</c:v>
                </c:pt>
                <c:pt idx="266">
                  <c:v>1.2881618181594201E-2</c:v>
                </c:pt>
                <c:pt idx="267">
                  <c:v>1.2876836586129616E-2</c:v>
                </c:pt>
                <c:pt idx="268">
                  <c:v>1.287205499066503E-2</c:v>
                </c:pt>
                <c:pt idx="269">
                  <c:v>1.2867273395200444E-2</c:v>
                </c:pt>
                <c:pt idx="270">
                  <c:v>1.2862491799735858E-2</c:v>
                </c:pt>
                <c:pt idx="271">
                  <c:v>1.2857710204271273E-2</c:v>
                </c:pt>
                <c:pt idx="272">
                  <c:v>1.2852928608806687E-2</c:v>
                </c:pt>
                <c:pt idx="273">
                  <c:v>1.2848147013342102E-2</c:v>
                </c:pt>
                <c:pt idx="274">
                  <c:v>1.2843365417877515E-2</c:v>
                </c:pt>
                <c:pt idx="275">
                  <c:v>1.283858382241293E-2</c:v>
                </c:pt>
                <c:pt idx="276">
                  <c:v>1.2833802226948344E-2</c:v>
                </c:pt>
                <c:pt idx="277">
                  <c:v>1.2829020631483759E-2</c:v>
                </c:pt>
                <c:pt idx="278">
                  <c:v>1.2824239036019171E-2</c:v>
                </c:pt>
                <c:pt idx="279">
                  <c:v>1.2819457440554587E-2</c:v>
                </c:pt>
                <c:pt idx="280">
                  <c:v>1.2814675845090001E-2</c:v>
                </c:pt>
                <c:pt idx="281">
                  <c:v>1.2809894249625416E-2</c:v>
                </c:pt>
                <c:pt idx="282">
                  <c:v>1.280511265416083E-2</c:v>
                </c:pt>
                <c:pt idx="283">
                  <c:v>1.2800331058696246E-2</c:v>
                </c:pt>
                <c:pt idx="284">
                  <c:v>1.2795549463231658E-2</c:v>
                </c:pt>
                <c:pt idx="285">
                  <c:v>1.2790767867767073E-2</c:v>
                </c:pt>
                <c:pt idx="286">
                  <c:v>1.2785986272302487E-2</c:v>
                </c:pt>
                <c:pt idx="287">
                  <c:v>1.2781204676837903E-2</c:v>
                </c:pt>
                <c:pt idx="288">
                  <c:v>1.2776423081373315E-2</c:v>
                </c:pt>
                <c:pt idx="289">
                  <c:v>1.277164148590873E-2</c:v>
                </c:pt>
                <c:pt idx="290">
                  <c:v>1.2766859890444144E-2</c:v>
                </c:pt>
                <c:pt idx="291">
                  <c:v>1.2762078294979559E-2</c:v>
                </c:pt>
                <c:pt idx="292">
                  <c:v>1.2757296699514973E-2</c:v>
                </c:pt>
                <c:pt idx="293">
                  <c:v>1.2752515104050387E-2</c:v>
                </c:pt>
                <c:pt idx="294">
                  <c:v>1.2747733508585801E-2</c:v>
                </c:pt>
                <c:pt idx="295">
                  <c:v>1.2742951913121216E-2</c:v>
                </c:pt>
                <c:pt idx="296">
                  <c:v>1.273817031765663E-2</c:v>
                </c:pt>
                <c:pt idx="297">
                  <c:v>1.2733388722192044E-2</c:v>
                </c:pt>
                <c:pt idx="298">
                  <c:v>1.2728607126727458E-2</c:v>
                </c:pt>
                <c:pt idx="299">
                  <c:v>1.2723825531262873E-2</c:v>
                </c:pt>
                <c:pt idx="300">
                  <c:v>1.2719043935798287E-2</c:v>
                </c:pt>
                <c:pt idx="301">
                  <c:v>1.2714262340333703E-2</c:v>
                </c:pt>
                <c:pt idx="302">
                  <c:v>1.2709480744869115E-2</c:v>
                </c:pt>
                <c:pt idx="303">
                  <c:v>1.270469914940453E-2</c:v>
                </c:pt>
                <c:pt idx="304">
                  <c:v>1.2699917553939944E-2</c:v>
                </c:pt>
                <c:pt idx="305">
                  <c:v>1.269513595847536E-2</c:v>
                </c:pt>
                <c:pt idx="306">
                  <c:v>1.2690354363010772E-2</c:v>
                </c:pt>
                <c:pt idx="307">
                  <c:v>1.2685572767546187E-2</c:v>
                </c:pt>
                <c:pt idx="308">
                  <c:v>1.2680791172081601E-2</c:v>
                </c:pt>
                <c:pt idx="309">
                  <c:v>1.2676009576617017E-2</c:v>
                </c:pt>
                <c:pt idx="310">
                  <c:v>1.267122798115243E-2</c:v>
                </c:pt>
                <c:pt idx="311">
                  <c:v>1.2666446385687844E-2</c:v>
                </c:pt>
                <c:pt idx="312">
                  <c:v>1.2661664790223258E-2</c:v>
                </c:pt>
                <c:pt idx="313">
                  <c:v>1.2656883194758673E-2</c:v>
                </c:pt>
                <c:pt idx="314">
                  <c:v>1.2652101599294087E-2</c:v>
                </c:pt>
                <c:pt idx="315">
                  <c:v>1.2647320003829501E-2</c:v>
                </c:pt>
                <c:pt idx="316">
                  <c:v>1.2642538408364915E-2</c:v>
                </c:pt>
                <c:pt idx="317">
                  <c:v>1.263775681290033E-2</c:v>
                </c:pt>
                <c:pt idx="318">
                  <c:v>1.2632975217435744E-2</c:v>
                </c:pt>
                <c:pt idx="319">
                  <c:v>1.262819362197116E-2</c:v>
                </c:pt>
                <c:pt idx="320">
                  <c:v>1.2623412026506573E-2</c:v>
                </c:pt>
                <c:pt idx="321">
                  <c:v>1.2618630431041987E-2</c:v>
                </c:pt>
                <c:pt idx="322">
                  <c:v>1.2613848835577401E-2</c:v>
                </c:pt>
                <c:pt idx="323">
                  <c:v>1.2609067240112817E-2</c:v>
                </c:pt>
                <c:pt idx="324">
                  <c:v>1.260428564464823E-2</c:v>
                </c:pt>
                <c:pt idx="325">
                  <c:v>1.2599504049183644E-2</c:v>
                </c:pt>
                <c:pt idx="326">
                  <c:v>1.2594722453719058E-2</c:v>
                </c:pt>
                <c:pt idx="327">
                  <c:v>1.2589940858254474E-2</c:v>
                </c:pt>
                <c:pt idx="328">
                  <c:v>1.2585159262789887E-2</c:v>
                </c:pt>
                <c:pt idx="329">
                  <c:v>1.2580377667325301E-2</c:v>
                </c:pt>
                <c:pt idx="330">
                  <c:v>1.2575596071860715E-2</c:v>
                </c:pt>
                <c:pt idx="331">
                  <c:v>1.257081447639613E-2</c:v>
                </c:pt>
                <c:pt idx="332">
                  <c:v>1.2566032880931544E-2</c:v>
                </c:pt>
                <c:pt idx="333">
                  <c:v>1.2561251285466958E-2</c:v>
                </c:pt>
                <c:pt idx="334">
                  <c:v>1.2556469690002372E-2</c:v>
                </c:pt>
                <c:pt idx="335">
                  <c:v>1.2551688094537787E-2</c:v>
                </c:pt>
                <c:pt idx="336">
                  <c:v>1.2546906499073201E-2</c:v>
                </c:pt>
                <c:pt idx="337">
                  <c:v>1.2542124903608615E-2</c:v>
                </c:pt>
                <c:pt idx="338">
                  <c:v>1.2537343308144031E-2</c:v>
                </c:pt>
                <c:pt idx="339">
                  <c:v>1.2532561712679444E-2</c:v>
                </c:pt>
                <c:pt idx="340">
                  <c:v>1.2527780117214858E-2</c:v>
                </c:pt>
                <c:pt idx="341">
                  <c:v>1.2522998521750272E-2</c:v>
                </c:pt>
                <c:pt idx="342">
                  <c:v>1.2518216926285687E-2</c:v>
                </c:pt>
                <c:pt idx="343">
                  <c:v>1.2513435330821101E-2</c:v>
                </c:pt>
                <c:pt idx="344">
                  <c:v>1.2508653735356515E-2</c:v>
                </c:pt>
                <c:pt idx="345">
                  <c:v>1.2503872139891929E-2</c:v>
                </c:pt>
                <c:pt idx="346">
                  <c:v>1.2499090544427344E-2</c:v>
                </c:pt>
                <c:pt idx="347">
                  <c:v>1.2494308948962758E-2</c:v>
                </c:pt>
                <c:pt idx="348">
                  <c:v>1.2489527353498172E-2</c:v>
                </c:pt>
                <c:pt idx="349">
                  <c:v>1.2484745758033586E-2</c:v>
                </c:pt>
                <c:pt idx="350">
                  <c:v>1.2479964162569001E-2</c:v>
                </c:pt>
                <c:pt idx="351">
                  <c:v>1.2475182567104415E-2</c:v>
                </c:pt>
                <c:pt idx="352">
                  <c:v>1.2470400971639831E-2</c:v>
                </c:pt>
                <c:pt idx="353">
                  <c:v>1.2465619376175243E-2</c:v>
                </c:pt>
                <c:pt idx="354">
                  <c:v>1.2460837780710658E-2</c:v>
                </c:pt>
                <c:pt idx="355">
                  <c:v>1.2456056185246072E-2</c:v>
                </c:pt>
                <c:pt idx="356">
                  <c:v>1.2451274589781488E-2</c:v>
                </c:pt>
                <c:pt idx="357">
                  <c:v>1.2446492994316901E-2</c:v>
                </c:pt>
                <c:pt idx="358">
                  <c:v>1.2441711398852315E-2</c:v>
                </c:pt>
                <c:pt idx="359">
                  <c:v>1.2436929803387729E-2</c:v>
                </c:pt>
                <c:pt idx="360">
                  <c:v>1.2432148207923144E-2</c:v>
                </c:pt>
                <c:pt idx="361">
                  <c:v>1.2427366612458558E-2</c:v>
                </c:pt>
                <c:pt idx="362">
                  <c:v>1.2422585016993972E-2</c:v>
                </c:pt>
                <c:pt idx="363">
                  <c:v>1.2417803421529386E-2</c:v>
                </c:pt>
                <c:pt idx="364">
                  <c:v>1.2413021826064801E-2</c:v>
                </c:pt>
                <c:pt idx="365">
                  <c:v>1.2408240230600215E-2</c:v>
                </c:pt>
                <c:pt idx="366">
                  <c:v>1.2403458635135631E-2</c:v>
                </c:pt>
                <c:pt idx="367">
                  <c:v>1.2398677039671043E-2</c:v>
                </c:pt>
                <c:pt idx="368">
                  <c:v>1.2393895444206458E-2</c:v>
                </c:pt>
                <c:pt idx="369">
                  <c:v>1.2389113848741872E-2</c:v>
                </c:pt>
                <c:pt idx="370">
                  <c:v>1.2384332253277288E-2</c:v>
                </c:pt>
                <c:pt idx="371">
                  <c:v>1.23795506578127E-2</c:v>
                </c:pt>
                <c:pt idx="372">
                  <c:v>1.2374769062348115E-2</c:v>
                </c:pt>
                <c:pt idx="373">
                  <c:v>1.2369987466883529E-2</c:v>
                </c:pt>
                <c:pt idx="374">
                  <c:v>1.2365205871418945E-2</c:v>
                </c:pt>
                <c:pt idx="375">
                  <c:v>1.2360424275954358E-2</c:v>
                </c:pt>
                <c:pt idx="376">
                  <c:v>1.2355642680489774E-2</c:v>
                </c:pt>
                <c:pt idx="377">
                  <c:v>1.2350861085025186E-2</c:v>
                </c:pt>
                <c:pt idx="378">
                  <c:v>1.2346079489560602E-2</c:v>
                </c:pt>
                <c:pt idx="379">
                  <c:v>1.2341297894096015E-2</c:v>
                </c:pt>
                <c:pt idx="380">
                  <c:v>1.2336516298631429E-2</c:v>
                </c:pt>
                <c:pt idx="381">
                  <c:v>1.2331734703166843E-2</c:v>
                </c:pt>
                <c:pt idx="382">
                  <c:v>1.2326953107702258E-2</c:v>
                </c:pt>
                <c:pt idx="383">
                  <c:v>1.2322171512237672E-2</c:v>
                </c:pt>
                <c:pt idx="384">
                  <c:v>1.2317389916773088E-2</c:v>
                </c:pt>
                <c:pt idx="385">
                  <c:v>1.2312608321308502E-2</c:v>
                </c:pt>
                <c:pt idx="386">
                  <c:v>1.2307826725843915E-2</c:v>
                </c:pt>
                <c:pt idx="387">
                  <c:v>1.2303045130379329E-2</c:v>
                </c:pt>
                <c:pt idx="388">
                  <c:v>1.2298263534914745E-2</c:v>
                </c:pt>
                <c:pt idx="389">
                  <c:v>1.2293481939450157E-2</c:v>
                </c:pt>
                <c:pt idx="390">
                  <c:v>1.2288700343985572E-2</c:v>
                </c:pt>
                <c:pt idx="391">
                  <c:v>1.2283918748520986E-2</c:v>
                </c:pt>
                <c:pt idx="392">
                  <c:v>1.2279137153056402E-2</c:v>
                </c:pt>
                <c:pt idx="393">
                  <c:v>1.2274355557591815E-2</c:v>
                </c:pt>
                <c:pt idx="394">
                  <c:v>1.2269573962127231E-2</c:v>
                </c:pt>
                <c:pt idx="395">
                  <c:v>1.2264792366662643E-2</c:v>
                </c:pt>
                <c:pt idx="396">
                  <c:v>1.2260010771198059E-2</c:v>
                </c:pt>
                <c:pt idx="397">
                  <c:v>1.2255229175733472E-2</c:v>
                </c:pt>
                <c:pt idx="398">
                  <c:v>1.2250447580268888E-2</c:v>
                </c:pt>
                <c:pt idx="399">
                  <c:v>1.22456659848043E-2</c:v>
                </c:pt>
                <c:pt idx="400">
                  <c:v>1.2240884389339715E-2</c:v>
                </c:pt>
                <c:pt idx="401">
                  <c:v>1.2236102793875129E-2</c:v>
                </c:pt>
                <c:pt idx="402">
                  <c:v>1.2231321198410545E-2</c:v>
                </c:pt>
                <c:pt idx="403">
                  <c:v>1.2226539602945959E-2</c:v>
                </c:pt>
                <c:pt idx="404">
                  <c:v>1.2221758007481372E-2</c:v>
                </c:pt>
                <c:pt idx="405">
                  <c:v>1.2216976412016786E-2</c:v>
                </c:pt>
                <c:pt idx="406">
                  <c:v>1.2212194816552202E-2</c:v>
                </c:pt>
                <c:pt idx="407">
                  <c:v>1.2207413221087614E-2</c:v>
                </c:pt>
                <c:pt idx="408">
                  <c:v>1.2202631625623029E-2</c:v>
                </c:pt>
                <c:pt idx="409">
                  <c:v>1.2197850030158443E-2</c:v>
                </c:pt>
                <c:pt idx="410">
                  <c:v>1.2193068434693859E-2</c:v>
                </c:pt>
                <c:pt idx="411">
                  <c:v>1.2188286839229272E-2</c:v>
                </c:pt>
                <c:pt idx="412">
                  <c:v>1.2183505243764688E-2</c:v>
                </c:pt>
                <c:pt idx="413">
                  <c:v>1.21787236483001E-2</c:v>
                </c:pt>
                <c:pt idx="414">
                  <c:v>1.2173942052835516E-2</c:v>
                </c:pt>
                <c:pt idx="415">
                  <c:v>1.2169160457370929E-2</c:v>
                </c:pt>
                <c:pt idx="416">
                  <c:v>1.2164378861906343E-2</c:v>
                </c:pt>
                <c:pt idx="417">
                  <c:v>1.2159597266441757E-2</c:v>
                </c:pt>
                <c:pt idx="418">
                  <c:v>1.2154815670977172E-2</c:v>
                </c:pt>
                <c:pt idx="419">
                  <c:v>1.2150034075512586E-2</c:v>
                </c:pt>
                <c:pt idx="420">
                  <c:v>1.2145252480048002E-2</c:v>
                </c:pt>
                <c:pt idx="421">
                  <c:v>1.2140470884583416E-2</c:v>
                </c:pt>
                <c:pt idx="422">
                  <c:v>1.2135689289118829E-2</c:v>
                </c:pt>
                <c:pt idx="423">
                  <c:v>1.2130907693654243E-2</c:v>
                </c:pt>
                <c:pt idx="424">
                  <c:v>1.2126126098189659E-2</c:v>
                </c:pt>
                <c:pt idx="425">
                  <c:v>1.2121344502725073E-2</c:v>
                </c:pt>
                <c:pt idx="426">
                  <c:v>1.2116562907260486E-2</c:v>
                </c:pt>
                <c:pt idx="427">
                  <c:v>1.21117813117959E-2</c:v>
                </c:pt>
                <c:pt idx="428">
                  <c:v>1.2106999716331316E-2</c:v>
                </c:pt>
                <c:pt idx="429">
                  <c:v>1.2102218120866729E-2</c:v>
                </c:pt>
                <c:pt idx="430">
                  <c:v>1.2097436525402145E-2</c:v>
                </c:pt>
                <c:pt idx="431">
                  <c:v>1.2092654929937557E-2</c:v>
                </c:pt>
                <c:pt idx="432">
                  <c:v>1.2087873334472973E-2</c:v>
                </c:pt>
                <c:pt idx="433">
                  <c:v>1.2083091739008386E-2</c:v>
                </c:pt>
                <c:pt idx="434">
                  <c:v>1.2078310143543802E-2</c:v>
                </c:pt>
                <c:pt idx="435">
                  <c:v>1.2073528548079214E-2</c:v>
                </c:pt>
                <c:pt idx="436">
                  <c:v>1.206874695261463E-2</c:v>
                </c:pt>
                <c:pt idx="437">
                  <c:v>1.2063965357150043E-2</c:v>
                </c:pt>
                <c:pt idx="438">
                  <c:v>1.2059183761685459E-2</c:v>
                </c:pt>
                <c:pt idx="439">
                  <c:v>1.2054402166220873E-2</c:v>
                </c:pt>
                <c:pt idx="440">
                  <c:v>1.2049620570756288E-2</c:v>
                </c:pt>
                <c:pt idx="441">
                  <c:v>1.20448389752917E-2</c:v>
                </c:pt>
                <c:pt idx="442">
                  <c:v>1.2040057379827116E-2</c:v>
                </c:pt>
                <c:pt idx="443">
                  <c:v>1.203527578436253E-2</c:v>
                </c:pt>
                <c:pt idx="444">
                  <c:v>1.2030494188897943E-2</c:v>
                </c:pt>
                <c:pt idx="445">
                  <c:v>1.2025712593433357E-2</c:v>
                </c:pt>
                <c:pt idx="446">
                  <c:v>1.2020930997968773E-2</c:v>
                </c:pt>
                <c:pt idx="447">
                  <c:v>1.2016149402504187E-2</c:v>
                </c:pt>
                <c:pt idx="448">
                  <c:v>1.2011367807039602E-2</c:v>
                </c:pt>
                <c:pt idx="449">
                  <c:v>1.2006586211575016E-2</c:v>
                </c:pt>
                <c:pt idx="450">
                  <c:v>1.200180461611043E-2</c:v>
                </c:pt>
                <c:pt idx="451">
                  <c:v>1.1997023020645843E-2</c:v>
                </c:pt>
                <c:pt idx="452">
                  <c:v>1.1992241425181259E-2</c:v>
                </c:pt>
                <c:pt idx="453">
                  <c:v>1.1987459829716671E-2</c:v>
                </c:pt>
                <c:pt idx="454">
                  <c:v>1.1982678234252087E-2</c:v>
                </c:pt>
                <c:pt idx="455">
                  <c:v>1.19778966387875E-2</c:v>
                </c:pt>
                <c:pt idx="456">
                  <c:v>1.1973115043322916E-2</c:v>
                </c:pt>
                <c:pt idx="457">
                  <c:v>1.196833344785833E-2</c:v>
                </c:pt>
                <c:pt idx="458">
                  <c:v>1.1963551852393745E-2</c:v>
                </c:pt>
                <c:pt idx="459">
                  <c:v>1.1958770256929157E-2</c:v>
                </c:pt>
                <c:pt idx="460">
                  <c:v>1.1953988661464573E-2</c:v>
                </c:pt>
                <c:pt idx="461">
                  <c:v>1.1949217702755931E-2</c:v>
                </c:pt>
                <c:pt idx="462">
                  <c:v>1.1944468017512528E-2</c:v>
                </c:pt>
                <c:pt idx="463">
                  <c:v>1.1939739605594378E-2</c:v>
                </c:pt>
                <c:pt idx="464">
                  <c:v>1.1935032466768204E-2</c:v>
                </c:pt>
                <c:pt idx="465">
                  <c:v>1.1930346600707397E-2</c:v>
                </c:pt>
                <c:pt idx="466">
                  <c:v>1.1925682006992041E-2</c:v>
                </c:pt>
                <c:pt idx="467">
                  <c:v>1.1921038685108909E-2</c:v>
                </c:pt>
                <c:pt idx="468">
                  <c:v>1.1916416634451466E-2</c:v>
                </c:pt>
                <c:pt idx="469">
                  <c:v>1.1911815854319869E-2</c:v>
                </c:pt>
                <c:pt idx="470">
                  <c:v>1.1907236343920978E-2</c:v>
                </c:pt>
                <c:pt idx="471">
                  <c:v>1.1902678102368345E-2</c:v>
                </c:pt>
                <c:pt idx="472">
                  <c:v>1.1898141128682231E-2</c:v>
                </c:pt>
                <c:pt idx="473">
                  <c:v>1.1893625421789605E-2</c:v>
                </c:pt>
                <c:pt idx="474">
                  <c:v>1.1889130980524151E-2</c:v>
                </c:pt>
                <c:pt idx="475">
                  <c:v>1.1884657803626271E-2</c:v>
                </c:pt>
                <c:pt idx="476">
                  <c:v>1.1880205889743088E-2</c:v>
                </c:pt>
                <c:pt idx="477">
                  <c:v>1.1875775237428459E-2</c:v>
                </c:pt>
                <c:pt idx="478">
                  <c:v>1.1871365845142971E-2</c:v>
                </c:pt>
                <c:pt idx="479">
                  <c:v>1.1866977711253966E-2</c:v>
                </c:pt>
                <c:pt idx="480">
                  <c:v>1.1862610834035524E-2</c:v>
                </c:pt>
                <c:pt idx="481">
                  <c:v>1.1858265211668488E-2</c:v>
                </c:pt>
                <c:pt idx="482">
                  <c:v>1.185394084224047E-2</c:v>
                </c:pt>
                <c:pt idx="483">
                  <c:v>1.1849637723745853E-2</c:v>
                </c:pt>
                <c:pt idx="484">
                  <c:v>1.1845355854085799E-2</c:v>
                </c:pt>
                <c:pt idx="485">
                  <c:v>1.1841095231068268E-2</c:v>
                </c:pt>
                <c:pt idx="486">
                  <c:v>1.1836855852408019E-2</c:v>
                </c:pt>
                <c:pt idx="487">
                  <c:v>1.1832637715726626E-2</c:v>
                </c:pt>
                <c:pt idx="488">
                  <c:v>1.1828440818552482E-2</c:v>
                </c:pt>
                <c:pt idx="489">
                  <c:v>1.1824265158320815E-2</c:v>
                </c:pt>
                <c:pt idx="490">
                  <c:v>1.1820110732373693E-2</c:v>
                </c:pt>
                <c:pt idx="491">
                  <c:v>1.1815977537960048E-2</c:v>
                </c:pt>
                <c:pt idx="492">
                  <c:v>1.1811865572235675E-2</c:v>
                </c:pt>
                <c:pt idx="493">
                  <c:v>1.180777483226325E-2</c:v>
                </c:pt>
                <c:pt idx="494">
                  <c:v>1.1803705315012342E-2</c:v>
                </c:pt>
                <c:pt idx="495">
                  <c:v>1.1799657017359428E-2</c:v>
                </c:pt>
                <c:pt idx="496">
                  <c:v>1.1795629936087902E-2</c:v>
                </c:pt>
                <c:pt idx="497">
                  <c:v>1.1791624067888104E-2</c:v>
                </c:pt>
                <c:pt idx="498">
                  <c:v>1.1787639409357306E-2</c:v>
                </c:pt>
                <c:pt idx="499">
                  <c:v>1.1783675956999756E-2</c:v>
                </c:pt>
                <c:pt idx="500">
                  <c:v>1.1779733707226677E-2</c:v>
                </c:pt>
                <c:pt idx="501">
                  <c:v>1.1775812656356292E-2</c:v>
                </c:pt>
                <c:pt idx="502">
                  <c:v>1.1771912800613828E-2</c:v>
                </c:pt>
                <c:pt idx="503">
                  <c:v>1.1768034136131544E-2</c:v>
                </c:pt>
                <c:pt idx="504">
                  <c:v>1.1764176658948742E-2</c:v>
                </c:pt>
                <c:pt idx="505">
                  <c:v>1.1760340365011787E-2</c:v>
                </c:pt>
                <c:pt idx="506">
                  <c:v>1.1756525250174127E-2</c:v>
                </c:pt>
                <c:pt idx="507">
                  <c:v>1.1752731310196303E-2</c:v>
                </c:pt>
                <c:pt idx="508">
                  <c:v>1.1748958540745973E-2</c:v>
                </c:pt>
                <c:pt idx="509">
                  <c:v>1.1745206937397935E-2</c:v>
                </c:pt>
                <c:pt idx="510">
                  <c:v>1.1741476495634139E-2</c:v>
                </c:pt>
                <c:pt idx="511">
                  <c:v>1.1737767210843712E-2</c:v>
                </c:pt>
                <c:pt idx="512">
                  <c:v>1.1734079078322973E-2</c:v>
                </c:pt>
                <c:pt idx="513">
                  <c:v>1.1730412093275461E-2</c:v>
                </c:pt>
                <c:pt idx="514">
                  <c:v>1.1726766250811944E-2</c:v>
                </c:pt>
                <c:pt idx="515">
                  <c:v>1.1723141545950458E-2</c:v>
                </c:pt>
                <c:pt idx="516">
                  <c:v>1.1719537973616313E-2</c:v>
                </c:pt>
                <c:pt idx="517">
                  <c:v>1.1715955528642127E-2</c:v>
                </c:pt>
                <c:pt idx="518">
                  <c:v>1.1712394205767833E-2</c:v>
                </c:pt>
                <c:pt idx="519">
                  <c:v>1.1708853999640724E-2</c:v>
                </c:pt>
                <c:pt idx="520">
                  <c:v>1.1705334904815456E-2</c:v>
                </c:pt>
                <c:pt idx="521">
                  <c:v>1.1701836915754087E-2</c:v>
                </c:pt>
                <c:pt idx="522">
                  <c:v>1.1698360026826086E-2</c:v>
                </c:pt>
                <c:pt idx="523">
                  <c:v>1.1694904232308376E-2</c:v>
                </c:pt>
                <c:pt idx="524">
                  <c:v>1.1691469526385341E-2</c:v>
                </c:pt>
                <c:pt idx="525">
                  <c:v>1.1688055903148869E-2</c:v>
                </c:pt>
                <c:pt idx="526">
                  <c:v>1.1684663356598363E-2</c:v>
                </c:pt>
                <c:pt idx="527">
                  <c:v>1.1681291880640775E-2</c:v>
                </c:pt>
                <c:pt idx="528">
                  <c:v>1.167794146909063E-2</c:v>
                </c:pt>
                <c:pt idx="529">
                  <c:v>1.1674612115670059E-2</c:v>
                </c:pt>
                <c:pt idx="530">
                  <c:v>1.1671303814008813E-2</c:v>
                </c:pt>
                <c:pt idx="531">
                  <c:v>1.1668016557644307E-2</c:v>
                </c:pt>
                <c:pt idx="532">
                  <c:v>1.1664750340021636E-2</c:v>
                </c:pt>
                <c:pt idx="533">
                  <c:v>1.1661505154493615E-2</c:v>
                </c:pt>
                <c:pt idx="534">
                  <c:v>1.1658280994320796E-2</c:v>
                </c:pt>
                <c:pt idx="535">
                  <c:v>1.1655077852671508E-2</c:v>
                </c:pt>
                <c:pt idx="536">
                  <c:v>1.1651895722621878E-2</c:v>
                </c:pt>
                <c:pt idx="537">
                  <c:v>1.1648734597155867E-2</c:v>
                </c:pt>
                <c:pt idx="538">
                  <c:v>1.1645594469165306E-2</c:v>
                </c:pt>
                <c:pt idx="539">
                  <c:v>1.1642475331449914E-2</c:v>
                </c:pt>
                <c:pt idx="540">
                  <c:v>1.1639377176717333E-2</c:v>
                </c:pt>
                <c:pt idx="541">
                  <c:v>1.1636299997583173E-2</c:v>
                </c:pt>
                <c:pt idx="542">
                  <c:v>1.163324378657103E-2</c:v>
                </c:pt>
                <c:pt idx="543">
                  <c:v>1.163020853611252E-2</c:v>
                </c:pt>
                <c:pt idx="544">
                  <c:v>1.1627194238547323E-2</c:v>
                </c:pt>
                <c:pt idx="545">
                  <c:v>1.1624200886123207E-2</c:v>
                </c:pt>
                <c:pt idx="546">
                  <c:v>1.1621228470996057E-2</c:v>
                </c:pt>
                <c:pt idx="547">
                  <c:v>1.1618276985229929E-2</c:v>
                </c:pt>
                <c:pt idx="548">
                  <c:v>1.1615346420797064E-2</c:v>
                </c:pt>
                <c:pt idx="549">
                  <c:v>1.1612436769577936E-2</c:v>
                </c:pt>
                <c:pt idx="550">
                  <c:v>1.1609548023361279E-2</c:v>
                </c:pt>
                <c:pt idx="551">
                  <c:v>1.1606680173844133E-2</c:v>
                </c:pt>
                <c:pt idx="552">
                  <c:v>1.1603833212631868E-2</c:v>
                </c:pt>
                <c:pt idx="553">
                  <c:v>1.1601007131238236E-2</c:v>
                </c:pt>
                <c:pt idx="554">
                  <c:v>1.1598201921085393E-2</c:v>
                </c:pt>
                <c:pt idx="555">
                  <c:v>1.1595417573503946E-2</c:v>
                </c:pt>
                <c:pt idx="556">
                  <c:v>1.159265407973299E-2</c:v>
                </c:pt>
                <c:pt idx="557">
                  <c:v>1.1589911430920145E-2</c:v>
                </c:pt>
                <c:pt idx="558">
                  <c:v>1.1587189618121588E-2</c:v>
                </c:pt>
                <c:pt idx="559">
                  <c:v>1.1584488632302112E-2</c:v>
                </c:pt>
                <c:pt idx="560">
                  <c:v>1.1581808464335139E-2</c:v>
                </c:pt>
                <c:pt idx="561">
                  <c:v>1.1579149105002781E-2</c:v>
                </c:pt>
                <c:pt idx="562">
                  <c:v>1.1576510544995873E-2</c:v>
                </c:pt>
                <c:pt idx="563">
                  <c:v>1.1573892774914015E-2</c:v>
                </c:pt>
                <c:pt idx="564">
                  <c:v>1.1571295785265607E-2</c:v>
                </c:pt>
                <c:pt idx="565">
                  <c:v>1.1568719566467902E-2</c:v>
                </c:pt>
                <c:pt idx="566">
                  <c:v>1.1566164108847036E-2</c:v>
                </c:pt>
                <c:pt idx="567">
                  <c:v>1.1563629402638083E-2</c:v>
                </c:pt>
                <c:pt idx="568">
                  <c:v>1.1561115437985083E-2</c:v>
                </c:pt>
                <c:pt idx="569">
                  <c:v>1.1558622204941102E-2</c:v>
                </c:pt>
                <c:pt idx="570">
                  <c:v>1.1556149693468257E-2</c:v>
                </c:pt>
                <c:pt idx="571">
                  <c:v>1.1553697893437782E-2</c:v>
                </c:pt>
                <c:pt idx="572">
                  <c:v>1.1551266794630052E-2</c:v>
                </c:pt>
                <c:pt idx="573">
                  <c:v>1.1548856386734641E-2</c:v>
                </c:pt>
                <c:pt idx="574">
                  <c:v>1.1546466659350354E-2</c:v>
                </c:pt>
                <c:pt idx="575">
                  <c:v>1.1544097601985296E-2</c:v>
                </c:pt>
                <c:pt idx="576">
                  <c:v>1.1541749204056886E-2</c:v>
                </c:pt>
                <c:pt idx="577">
                  <c:v>1.1539421454891938E-2</c:v>
                </c:pt>
                <c:pt idx="578">
                  <c:v>1.1537114343726673E-2</c:v>
                </c:pt>
                <c:pt idx="579">
                  <c:v>1.15348278597068E-2</c:v>
                </c:pt>
                <c:pt idx="580">
                  <c:v>1.1532561991887531E-2</c:v>
                </c:pt>
                <c:pt idx="581">
                  <c:v>1.1530316729233662E-2</c:v>
                </c:pt>
                <c:pt idx="582">
                  <c:v>1.1528092060619589E-2</c:v>
                </c:pt>
                <c:pt idx="583">
                  <c:v>1.1525887974829386E-2</c:v>
                </c:pt>
                <c:pt idx="584">
                  <c:v>1.1523704460556831E-2</c:v>
                </c:pt>
                <c:pt idx="585">
                  <c:v>1.1521541506405473E-2</c:v>
                </c:pt>
                <c:pt idx="586">
                  <c:v>1.1519399100888665E-2</c:v>
                </c:pt>
                <c:pt idx="587">
                  <c:v>1.1517277232429632E-2</c:v>
                </c:pt>
                <c:pt idx="588">
                  <c:v>1.1515175889361509E-2</c:v>
                </c:pt>
                <c:pt idx="589">
                  <c:v>1.1513095059927396E-2</c:v>
                </c:pt>
                <c:pt idx="590">
                  <c:v>1.1511034732280413E-2</c:v>
                </c:pt>
                <c:pt idx="591">
                  <c:v>1.1508994894483751E-2</c:v>
                </c:pt>
                <c:pt idx="592">
                  <c:v>1.1506975534510713E-2</c:v>
                </c:pt>
                <c:pt idx="593">
                  <c:v>1.150497664024479E-2</c:v>
                </c:pt>
                <c:pt idx="594">
                  <c:v>1.1502998199479688E-2</c:v>
                </c:pt>
                <c:pt idx="595">
                  <c:v>1.1501040199919403E-2</c:v>
                </c:pt>
                <c:pt idx="596">
                  <c:v>1.1499102629178259E-2</c:v>
                </c:pt>
                <c:pt idx="597">
                  <c:v>1.1497185474780972E-2</c:v>
                </c:pt>
                <c:pt idx="598">
                  <c:v>1.1495288724162703E-2</c:v>
                </c:pt>
                <c:pt idx="599">
                  <c:v>1.1493412364669112E-2</c:v>
                </c:pt>
                <c:pt idx="600">
                  <c:v>1.1491556383556411E-2</c:v>
                </c:pt>
                <c:pt idx="601">
                  <c:v>1.1489720767991426E-2</c:v>
                </c:pt>
                <c:pt idx="602">
                  <c:v>1.1487905505051644E-2</c:v>
                </c:pt>
                <c:pt idx="603">
                  <c:v>1.1486110581725287E-2</c:v>
                </c:pt>
                <c:pt idx="604">
                  <c:v>1.148433598491134E-2</c:v>
                </c:pt>
                <c:pt idx="605">
                  <c:v>1.1482581701419643E-2</c:v>
                </c:pt>
                <c:pt idx="606">
                  <c:v>1.1480847717970923E-2</c:v>
                </c:pt>
                <c:pt idx="607">
                  <c:v>1.147913402119686E-2</c:v>
                </c:pt>
                <c:pt idx="608">
                  <c:v>1.1477440597640151E-2</c:v>
                </c:pt>
                <c:pt idx="609">
                  <c:v>1.1475767433754565E-2</c:v>
                </c:pt>
                <c:pt idx="610">
                  <c:v>1.1474114515905E-2</c:v>
                </c:pt>
                <c:pt idx="611">
                  <c:v>1.1472481830367542E-2</c:v>
                </c:pt>
                <c:pt idx="612">
                  <c:v>1.1470869363329535E-2</c:v>
                </c:pt>
                <c:pt idx="613">
                  <c:v>1.1469277100889628E-2</c:v>
                </c:pt>
                <c:pt idx="614">
                  <c:v>1.146770502905785E-2</c:v>
                </c:pt>
                <c:pt idx="615">
                  <c:v>1.1466153133755656E-2</c:v>
                </c:pt>
                <c:pt idx="616">
                  <c:v>1.1464621400816005E-2</c:v>
                </c:pt>
                <c:pt idx="617">
                  <c:v>1.1463109815983405E-2</c:v>
                </c:pt>
                <c:pt idx="618">
                  <c:v>1.1461618364913995E-2</c:v>
                </c:pt>
                <c:pt idx="619">
                  <c:v>1.1460147033175588E-2</c:v>
                </c:pt>
                <c:pt idx="620">
                  <c:v>1.145869580624775E-2</c:v>
                </c:pt>
                <c:pt idx="621">
                  <c:v>1.1457264669521855E-2</c:v>
                </c:pt>
                <c:pt idx="622">
                  <c:v>1.1455853608301151E-2</c:v>
                </c:pt>
                <c:pt idx="623">
                  <c:v>1.1454462607800826E-2</c:v>
                </c:pt>
                <c:pt idx="624">
                  <c:v>1.1453091653148072E-2</c:v>
                </c:pt>
                <c:pt idx="625">
                  <c:v>1.1451740729382149E-2</c:v>
                </c:pt>
                <c:pt idx="626">
                  <c:v>1.1450409821454453E-2</c:v>
                </c:pt>
                <c:pt idx="627">
                  <c:v>1.144909891422858E-2</c:v>
                </c:pt>
                <c:pt idx="628">
                  <c:v>1.1447807992480396E-2</c:v>
                </c:pt>
                <c:pt idx="629">
                  <c:v>1.1446537040898092E-2</c:v>
                </c:pt>
                <c:pt idx="630">
                  <c:v>1.1445286044082273E-2</c:v>
                </c:pt>
                <c:pt idx="631">
                  <c:v>1.1444054986546002E-2</c:v>
                </c:pt>
                <c:pt idx="632">
                  <c:v>1.1442843852714886E-2</c:v>
                </c:pt>
                <c:pt idx="633">
                  <c:v>1.144165262692713E-2</c:v>
                </c:pt>
                <c:pt idx="634">
                  <c:v>1.1440481293433618E-2</c:v>
                </c:pt>
                <c:pt idx="635">
                  <c:v>1.1439329836397973E-2</c:v>
                </c:pt>
                <c:pt idx="636">
                  <c:v>1.1438198239896634E-2</c:v>
                </c:pt>
                <c:pt idx="637">
                  <c:v>1.1437086487918918E-2</c:v>
                </c:pt>
                <c:pt idx="638">
                  <c:v>1.14359945643671E-2</c:v>
                </c:pt>
                <c:pt idx="639">
                  <c:v>1.1434922453056464E-2</c:v>
                </c:pt>
                <c:pt idx="640">
                  <c:v>1.1433870137715411E-2</c:v>
                </c:pt>
                <c:pt idx="641">
                  <c:v>1.1432837601985484E-2</c:v>
                </c:pt>
                <c:pt idx="642">
                  <c:v>1.1431824829421478E-2</c:v>
                </c:pt>
                <c:pt idx="643">
                  <c:v>1.1430831803491488E-2</c:v>
                </c:pt>
                <c:pt idx="644">
                  <c:v>1.1429858507576995E-2</c:v>
                </c:pt>
                <c:pt idx="645">
                  <c:v>1.1428904924972937E-2</c:v>
                </c:pt>
                <c:pt idx="646">
                  <c:v>1.1427971038887777E-2</c:v>
                </c:pt>
                <c:pt idx="647">
                  <c:v>1.1427056832443574E-2</c:v>
                </c:pt>
                <c:pt idx="648">
                  <c:v>1.1426162288676073E-2</c:v>
                </c:pt>
                <c:pt idx="649">
                  <c:v>1.142528739053476E-2</c:v>
                </c:pt>
                <c:pt idx="650">
                  <c:v>1.1424432120882955E-2</c:v>
                </c:pt>
                <c:pt idx="651">
                  <c:v>1.1423596462497864E-2</c:v>
                </c:pt>
                <c:pt idx="652">
                  <c:v>1.1422780398070683E-2</c:v>
                </c:pt>
                <c:pt idx="653">
                  <c:v>1.1421983910206646E-2</c:v>
                </c:pt>
                <c:pt idx="654">
                  <c:v>1.1421206981425128E-2</c:v>
                </c:pt>
                <c:pt idx="655">
                  <c:v>1.1420449594159698E-2</c:v>
                </c:pt>
                <c:pt idx="656">
                  <c:v>1.1419711730758213E-2</c:v>
                </c:pt>
                <c:pt idx="657">
                  <c:v>1.1418993373482882E-2</c:v>
                </c:pt>
                <c:pt idx="658">
                  <c:v>1.1418294504510358E-2</c:v>
                </c:pt>
                <c:pt idx="659">
                  <c:v>1.1417615105931802E-2</c:v>
                </c:pt>
                <c:pt idx="660">
                  <c:v>1.1416955159752976E-2</c:v>
                </c:pt>
                <c:pt idx="661">
                  <c:v>1.1416314647894305E-2</c:v>
                </c:pt>
                <c:pt idx="662">
                  <c:v>1.1415693552190973E-2</c:v>
                </c:pt>
                <c:pt idx="663">
                  <c:v>1.1415091854392989E-2</c:v>
                </c:pt>
                <c:pt idx="664">
                  <c:v>1.1414509536165282E-2</c:v>
                </c:pt>
                <c:pt idx="665">
                  <c:v>1.1413946579087763E-2</c:v>
                </c:pt>
                <c:pt idx="666">
                  <c:v>1.1413402964655423E-2</c:v>
                </c:pt>
                <c:pt idx="667">
                  <c:v>1.1412878674278404E-2</c:v>
                </c:pt>
                <c:pt idx="668">
                  <c:v>1.1412373689282083E-2</c:v>
                </c:pt>
                <c:pt idx="669">
                  <c:v>1.1411887990907151E-2</c:v>
                </c:pt>
                <c:pt idx="670">
                  <c:v>1.1411421560309705E-2</c:v>
                </c:pt>
                <c:pt idx="671">
                  <c:v>1.1410974378561319E-2</c:v>
                </c:pt>
                <c:pt idx="672">
                  <c:v>1.1410546426649133E-2</c:v>
                </c:pt>
                <c:pt idx="673">
                  <c:v>1.1410137685475941E-2</c:v>
                </c:pt>
                <c:pt idx="674">
                  <c:v>1.140974813586026E-2</c:v>
                </c:pt>
                <c:pt idx="675">
                  <c:v>1.1409377758536428E-2</c:v>
                </c:pt>
                <c:pt idx="676">
                  <c:v>1.1409026534154688E-2</c:v>
                </c:pt>
                <c:pt idx="677">
                  <c:v>1.1408694443281261E-2</c:v>
                </c:pt>
                <c:pt idx="678">
                  <c:v>1.1408381466398448E-2</c:v>
                </c:pt>
                <c:pt idx="679">
                  <c:v>1.1408087583904696E-2</c:v>
                </c:pt>
                <c:pt idx="680">
                  <c:v>1.1407812776114704E-2</c:v>
                </c:pt>
                <c:pt idx="681">
                  <c:v>1.140755702325949E-2</c:v>
                </c:pt>
                <c:pt idx="682">
                  <c:v>1.1407320305486504E-2</c:v>
                </c:pt>
                <c:pt idx="683">
                  <c:v>1.1407102602859683E-2</c:v>
                </c:pt>
                <c:pt idx="684">
                  <c:v>1.1406903895359562E-2</c:v>
                </c:pt>
                <c:pt idx="685">
                  <c:v>1.1406724162883349E-2</c:v>
                </c:pt>
                <c:pt idx="686">
                  <c:v>1.1406563385245027E-2</c:v>
                </c:pt>
                <c:pt idx="687">
                  <c:v>1.1406421542175423E-2</c:v>
                </c:pt>
                <c:pt idx="688">
                  <c:v>1.1406298613322317E-2</c:v>
                </c:pt>
                <c:pt idx="689">
                  <c:v>1.1406194578250515E-2</c:v>
                </c:pt>
                <c:pt idx="690">
                  <c:v>1.1406109416441951E-2</c:v>
                </c:pt>
                <c:pt idx="691">
                  <c:v>1.1406043107295765E-2</c:v>
                </c:pt>
                <c:pt idx="692">
                  <c:v>1.1405995630128412E-2</c:v>
                </c:pt>
                <c:pt idx="693">
                  <c:v>1.1405966964173725E-2</c:v>
                </c:pt>
                <c:pt idx="694">
                  <c:v>1.1405957088583035E-2</c:v>
                </c:pt>
                <c:pt idx="695">
                  <c:v>1.1405965982425242E-2</c:v>
                </c:pt>
                <c:pt idx="696">
                  <c:v>1.1405993624686918E-2</c:v>
                </c:pt>
                <c:pt idx="697">
                  <c:v>1.1406039994272392E-2</c:v>
                </c:pt>
                <c:pt idx="698">
                  <c:v>1.1406105070003848E-2</c:v>
                </c:pt>
                <c:pt idx="699">
                  <c:v>1.1406188830621413E-2</c:v>
                </c:pt>
                <c:pt idx="700">
                  <c:v>1.1406291254783256E-2</c:v>
                </c:pt>
                <c:pt idx="701">
                  <c:v>1.1406412321065677E-2</c:v>
                </c:pt>
                <c:pt idx="702">
                  <c:v>1.1406552007963207E-2</c:v>
                </c:pt>
                <c:pt idx="703">
                  <c:v>1.1406710293888685E-2</c:v>
                </c:pt>
                <c:pt idx="704">
                  <c:v>1.1406887157173385E-2</c:v>
                </c:pt>
                <c:pt idx="705">
                  <c:v>1.1407082576067075E-2</c:v>
                </c:pt>
                <c:pt idx="706">
                  <c:v>1.1407296528738136E-2</c:v>
                </c:pt>
                <c:pt idx="707">
                  <c:v>1.1407528993273649E-2</c:v>
                </c:pt>
                <c:pt idx="708">
                  <c:v>1.1407779947679497E-2</c:v>
                </c:pt>
                <c:pt idx="709">
                  <c:v>1.1408049369880447E-2</c:v>
                </c:pt>
                <c:pt idx="710">
                  <c:v>1.1408337237720273E-2</c:v>
                </c:pt>
                <c:pt idx="711">
                  <c:v>1.1408643528961825E-2</c:v>
                </c:pt>
                <c:pt idx="712">
                  <c:v>1.1408968221287143E-2</c:v>
                </c:pt>
                <c:pt idx="713">
                  <c:v>1.1409311292297546E-2</c:v>
                </c:pt>
                <c:pt idx="714">
                  <c:v>1.1409672719513748E-2</c:v>
                </c:pt>
                <c:pt idx="715">
                  <c:v>1.141005248037593E-2</c:v>
                </c:pt>
                <c:pt idx="716">
                  <c:v>1.1410450552243861E-2</c:v>
                </c:pt>
                <c:pt idx="717">
                  <c:v>1.1410866912396981E-2</c:v>
                </c:pt>
                <c:pt idx="718">
                  <c:v>1.1411301538034518E-2</c:v>
                </c:pt>
                <c:pt idx="719">
                  <c:v>1.1411754406275572E-2</c:v>
                </c:pt>
                <c:pt idx="720">
                  <c:v>1.1412225494159229E-2</c:v>
                </c:pt>
                <c:pt idx="721">
                  <c:v>1.1412714778644643E-2</c:v>
                </c:pt>
                <c:pt idx="722">
                  <c:v>1.1413222236611158E-2</c:v>
                </c:pt>
                <c:pt idx="723">
                  <c:v>1.14137478448584E-2</c:v>
                </c:pt>
                <c:pt idx="724">
                  <c:v>1.141429158010638E-2</c:v>
                </c:pt>
                <c:pt idx="725">
                  <c:v>1.1414853418995584E-2</c:v>
                </c:pt>
                <c:pt idx="726">
                  <c:v>1.1415433338087103E-2</c:v>
                </c:pt>
                <c:pt idx="727">
                  <c:v>1.1416031313862703E-2</c:v>
                </c:pt>
                <c:pt idx="728">
                  <c:v>1.1416647322724958E-2</c:v>
                </c:pt>
                <c:pt idx="729">
                  <c:v>1.1417281340997332E-2</c:v>
                </c:pt>
                <c:pt idx="730">
                  <c:v>1.1417933344924297E-2</c:v>
                </c:pt>
                <c:pt idx="731">
                  <c:v>1.1418603310671424E-2</c:v>
                </c:pt>
                <c:pt idx="732">
                  <c:v>1.1419291214325502E-2</c:v>
                </c:pt>
                <c:pt idx="733">
                  <c:v>1.1419997031894629E-2</c:v>
                </c:pt>
                <c:pt idx="734">
                  <c:v>1.1420720739308329E-2</c:v>
                </c:pt>
                <c:pt idx="735">
                  <c:v>1.1421462312417646E-2</c:v>
                </c:pt>
                <c:pt idx="736">
                  <c:v>1.1422221726995266E-2</c:v>
                </c:pt>
                <c:pt idx="737">
                  <c:v>1.1422998958735603E-2</c:v>
                </c:pt>
                <c:pt idx="738">
                  <c:v>1.1423793983254927E-2</c:v>
                </c:pt>
                <c:pt idx="739">
                  <c:v>1.1424606776091448E-2</c:v>
                </c:pt>
                <c:pt idx="740">
                  <c:v>1.1425437312705447E-2</c:v>
                </c:pt>
                <c:pt idx="741">
                  <c:v>1.1426285568479366E-2</c:v>
                </c:pt>
                <c:pt idx="742">
                  <c:v>1.1427151518717919E-2</c:v>
                </c:pt>
                <c:pt idx="743">
                  <c:v>1.1428035138648214E-2</c:v>
                </c:pt>
                <c:pt idx="744">
                  <c:v>1.142893640341984E-2</c:v>
                </c:pt>
                <c:pt idx="745">
                  <c:v>1.1429855288104994E-2</c:v>
                </c:pt>
                <c:pt idx="746">
                  <c:v>1.1430791767698581E-2</c:v>
                </c:pt>
                <c:pt idx="747">
                  <c:v>1.1431745817118323E-2</c:v>
                </c:pt>
                <c:pt idx="748">
                  <c:v>1.1432717411204878E-2</c:v>
                </c:pt>
                <c:pt idx="749">
                  <c:v>1.1433706524721943E-2</c:v>
                </c:pt>
                <c:pt idx="750">
                  <c:v>1.1434713132356363E-2</c:v>
                </c:pt>
                <c:pt idx="751">
                  <c:v>1.1435737208718251E-2</c:v>
                </c:pt>
                <c:pt idx="752">
                  <c:v>1.1436778728341085E-2</c:v>
                </c:pt>
                <c:pt idx="753">
                  <c:v>1.1437837665681837E-2</c:v>
                </c:pt>
                <c:pt idx="754">
                  <c:v>1.1438913995121071E-2</c:v>
                </c:pt>
                <c:pt idx="755">
                  <c:v>1.1440007690963063E-2</c:v>
                </c:pt>
                <c:pt idx="756">
                  <c:v>1.1441118727435909E-2</c:v>
                </c:pt>
                <c:pt idx="757">
                  <c:v>1.1442247078691646E-2</c:v>
                </c:pt>
                <c:pt idx="758">
                  <c:v>1.1443392718806351E-2</c:v>
                </c:pt>
                <c:pt idx="759">
                  <c:v>1.1444555621780277E-2</c:v>
                </c:pt>
                <c:pt idx="760">
                  <c:v>1.1445735761537939E-2</c:v>
                </c:pt>
                <c:pt idx="761">
                  <c:v>1.1446933111928251E-2</c:v>
                </c:pt>
                <c:pt idx="762">
                  <c:v>1.1448147646724633E-2</c:v>
                </c:pt>
                <c:pt idx="763">
                  <c:v>1.1449379339625122E-2</c:v>
                </c:pt>
                <c:pt idx="764">
                  <c:v>1.1450628164252494E-2</c:v>
                </c:pt>
                <c:pt idx="765">
                  <c:v>1.1451894094154376E-2</c:v>
                </c:pt>
                <c:pt idx="766">
                  <c:v>1.1453177102803363E-2</c:v>
                </c:pt>
                <c:pt idx="767">
                  <c:v>1.1454477163597139E-2</c:v>
                </c:pt>
                <c:pt idx="768">
                  <c:v>1.1455794249858573E-2</c:v>
                </c:pt>
                <c:pt idx="769">
                  <c:v>1.1457128334835875E-2</c:v>
                </c:pt>
                <c:pt idx="770">
                  <c:v>1.1458479391702673E-2</c:v>
                </c:pt>
                <c:pt idx="771">
                  <c:v>1.1459847393558154E-2</c:v>
                </c:pt>
                <c:pt idx="772">
                  <c:v>1.1461232313427175E-2</c:v>
                </c:pt>
                <c:pt idx="773">
                  <c:v>1.1462634124260384E-2</c:v>
                </c:pt>
                <c:pt idx="774">
                  <c:v>1.1464052798934334E-2</c:v>
                </c:pt>
                <c:pt idx="775">
                  <c:v>1.146548831025161E-2</c:v>
                </c:pt>
                <c:pt idx="776">
                  <c:v>1.1466940630940937E-2</c:v>
                </c:pt>
                <c:pt idx="777">
                  <c:v>1.1468409733657309E-2</c:v>
                </c:pt>
                <c:pt idx="778">
                  <c:v>1.1469895590982108E-2</c:v>
                </c:pt>
                <c:pt idx="779">
                  <c:v>1.147139817542322E-2</c:v>
                </c:pt>
                <c:pt idx="780">
                  <c:v>1.1472917459415153E-2</c:v>
                </c:pt>
                <c:pt idx="781">
                  <c:v>1.1474453415319172E-2</c:v>
                </c:pt>
                <c:pt idx="782">
                  <c:v>1.1476006015423403E-2</c:v>
                </c:pt>
                <c:pt idx="783">
                  <c:v>1.1477575231942967E-2</c:v>
                </c:pt>
                <c:pt idx="784">
                  <c:v>1.147916103702009E-2</c:v>
                </c:pt>
                <c:pt idx="785">
                  <c:v>1.1480763402724248E-2</c:v>
                </c:pt>
                <c:pt idx="786">
                  <c:v>1.1482382301052254E-2</c:v>
                </c:pt>
                <c:pt idx="787">
                  <c:v>1.148401770392842E-2</c:v>
                </c:pt>
                <c:pt idx="788">
                  <c:v>1.1485669583204645E-2</c:v>
                </c:pt>
                <c:pt idx="789">
                  <c:v>1.1487337910660566E-2</c:v>
                </c:pt>
                <c:pt idx="790">
                  <c:v>1.148902265800366E-2</c:v>
                </c:pt>
                <c:pt idx="791">
                  <c:v>1.1490723796869389E-2</c:v>
                </c:pt>
                <c:pt idx="792">
                  <c:v>1.1492441298821305E-2</c:v>
                </c:pt>
                <c:pt idx="793">
                  <c:v>1.1494175135351191E-2</c:v>
                </c:pt>
                <c:pt idx="794">
                  <c:v>1.1495925277879168E-2</c:v>
                </c:pt>
                <c:pt idx="795">
                  <c:v>1.1497691697753845E-2</c:v>
                </c:pt>
                <c:pt idx="796">
                  <c:v>1.1499474366252418E-2</c:v>
                </c:pt>
                <c:pt idx="797">
                  <c:v>1.1501273254580819E-2</c:v>
                </c:pt>
                <c:pt idx="798">
                  <c:v>1.1503088333873821E-2</c:v>
                </c:pt>
                <c:pt idx="799">
                  <c:v>1.1504919575195185E-2</c:v>
                </c:pt>
                <c:pt idx="800">
                  <c:v>1.1506766949537771E-2</c:v>
                </c:pt>
                <c:pt idx="801">
                  <c:v>1.1508630427823678E-2</c:v>
                </c:pt>
                <c:pt idx="802">
                  <c:v>1.1510509980904353E-2</c:v>
                </c:pt>
                <c:pt idx="803">
                  <c:v>1.151240557956075E-2</c:v>
                </c:pt>
                <c:pt idx="804">
                  <c:v>1.1514317194503423E-2</c:v>
                </c:pt>
                <c:pt idx="805">
                  <c:v>1.1516244796372678E-2</c:v>
                </c:pt>
                <c:pt idx="806">
                  <c:v>1.1518188355738692E-2</c:v>
                </c:pt>
                <c:pt idx="807">
                  <c:v>1.1520147843101649E-2</c:v>
                </c:pt>
                <c:pt idx="808">
                  <c:v>1.1522123228891857E-2</c:v>
                </c:pt>
                <c:pt idx="809">
                  <c:v>1.1524114483469895E-2</c:v>
                </c:pt>
                <c:pt idx="810">
                  <c:v>1.1526121577126725E-2</c:v>
                </c:pt>
                <c:pt idx="811">
                  <c:v>1.152814448008384E-2</c:v>
                </c:pt>
                <c:pt idx="812">
                  <c:v>1.1530183162493372E-2</c:v>
                </c:pt>
                <c:pt idx="813">
                  <c:v>1.1532237594438256E-2</c:v>
                </c:pt>
                <c:pt idx="814">
                  <c:v>1.1534307745932323E-2</c:v>
                </c:pt>
                <c:pt idx="815">
                  <c:v>1.1536393586920466E-2</c:v>
                </c:pt>
                <c:pt idx="816">
                  <c:v>1.1538495087278744E-2</c:v>
                </c:pt>
                <c:pt idx="817">
                  <c:v>1.1540612216814534E-2</c:v>
                </c:pt>
                <c:pt idx="818">
                  <c:v>1.154274494526665E-2</c:v>
                </c:pt>
                <c:pt idx="819">
                  <c:v>1.1544893242305489E-2</c:v>
                </c:pt>
                <c:pt idx="820">
                  <c:v>1.1547057077533146E-2</c:v>
                </c:pt>
                <c:pt idx="821">
                  <c:v>1.1549236420483566E-2</c:v>
                </c:pt>
                <c:pt idx="822">
                  <c:v>1.155143124062267E-2</c:v>
                </c:pt>
                <c:pt idx="823">
                  <c:v>1.1553641507348484E-2</c:v>
                </c:pt>
                <c:pt idx="824">
                  <c:v>1.1555867189991282E-2</c:v>
                </c:pt>
                <c:pt idx="825">
                  <c:v>1.1558108257813712E-2</c:v>
                </c:pt>
                <c:pt idx="826">
                  <c:v>1.1560364680010938E-2</c:v>
                </c:pt>
                <c:pt idx="827">
                  <c:v>1.1562636425710772E-2</c:v>
                </c:pt>
                <c:pt idx="828">
                  <c:v>1.1564923463973805E-2</c:v>
                </c:pt>
                <c:pt idx="829">
                  <c:v>1.1567225763793555E-2</c:v>
                </c:pt>
                <c:pt idx="830">
                  <c:v>1.1569543294096587E-2</c:v>
                </c:pt>
                <c:pt idx="831">
                  <c:v>1.1571876023742669E-2</c:v>
                </c:pt>
                <c:pt idx="832">
                  <c:v>1.1574223921524884E-2</c:v>
                </c:pt>
                <c:pt idx="833">
                  <c:v>1.1576586956169792E-2</c:v>
                </c:pt>
                <c:pt idx="834">
                  <c:v>1.1578965096337547E-2</c:v>
                </c:pt>
                <c:pt idx="835">
                  <c:v>1.1581358310622047E-2</c:v>
                </c:pt>
                <c:pt idx="836">
                  <c:v>1.1583766567551064E-2</c:v>
                </c:pt>
                <c:pt idx="837">
                  <c:v>1.158618983558639E-2</c:v>
                </c:pt>
                <c:pt idx="838">
                  <c:v>1.1588628083123968E-2</c:v>
                </c:pt>
                <c:pt idx="839">
                  <c:v>1.1591081278494033E-2</c:v>
                </c:pt>
                <c:pt idx="840">
                  <c:v>1.1593549389961252E-2</c:v>
                </c:pt>
                <c:pt idx="841">
                  <c:v>1.159603238572487E-2</c:v>
                </c:pt>
                <c:pt idx="842">
                  <c:v>1.1598530233918828E-2</c:v>
                </c:pt>
                <c:pt idx="843">
                  <c:v>1.160104290261193E-2</c:v>
                </c:pt>
                <c:pt idx="844">
                  <c:v>1.1603570359807962E-2</c:v>
                </c:pt>
                <c:pt idx="845">
                  <c:v>1.1606112573445846E-2</c:v>
                </c:pt>
                <c:pt idx="846">
                  <c:v>1.1608669511399768E-2</c:v>
                </c:pt>
                <c:pt idx="847">
                  <c:v>1.1611241141479333E-2</c:v>
                </c:pt>
                <c:pt idx="848">
                  <c:v>1.1613827431429694E-2</c:v>
                </c:pt>
                <c:pt idx="849">
                  <c:v>1.1616428348931705E-2</c:v>
                </c:pt>
                <c:pt idx="850">
                  <c:v>1.1619043861602047E-2</c:v>
                </c:pt>
                <c:pt idx="851">
                  <c:v>1.1621673936993388E-2</c:v>
                </c:pt>
                <c:pt idx="852">
                  <c:v>1.1624318542594513E-2</c:v>
                </c:pt>
                <c:pt idx="853">
                  <c:v>1.1626977645830473E-2</c:v>
                </c:pt>
                <c:pt idx="854">
                  <c:v>1.1629651214062718E-2</c:v>
                </c:pt>
                <c:pt idx="855">
                  <c:v>1.163233921458926E-2</c:v>
                </c:pt>
                <c:pt idx="856">
                  <c:v>1.1635041614644789E-2</c:v>
                </c:pt>
                <c:pt idx="857">
                  <c:v>1.1637758381400841E-2</c:v>
                </c:pt>
                <c:pt idx="858">
                  <c:v>1.1640489481965935E-2</c:v>
                </c:pt>
                <c:pt idx="859">
                  <c:v>1.1643234883385707E-2</c:v>
                </c:pt>
                <c:pt idx="860">
                  <c:v>1.1645994552643065E-2</c:v>
                </c:pt>
                <c:pt idx="861">
                  <c:v>1.1648768456658338E-2</c:v>
                </c:pt>
                <c:pt idx="862">
                  <c:v>1.1651556562289403E-2</c:v>
                </c:pt>
                <c:pt idx="863">
                  <c:v>1.1654358836331853E-2</c:v>
                </c:pt>
                <c:pt idx="864">
                  <c:v>1.1657175245519119E-2</c:v>
                </c:pt>
                <c:pt idx="865">
                  <c:v>1.1660005756522641E-2</c:v>
                </c:pt>
                <c:pt idx="866">
                  <c:v>1.1662850335951994E-2</c:v>
                </c:pt>
                <c:pt idx="867">
                  <c:v>1.1665708950355045E-2</c:v>
                </c:pt>
                <c:pt idx="868">
                  <c:v>1.1668581566218092E-2</c:v>
                </c:pt>
                <c:pt idx="869">
                  <c:v>1.1671468149966023E-2</c:v>
                </c:pt>
                <c:pt idx="870">
                  <c:v>1.1674368667962452E-2</c:v>
                </c:pt>
                <c:pt idx="871">
                  <c:v>1.1677283086509872E-2</c:v>
                </c:pt>
                <c:pt idx="872">
                  <c:v>1.1680211371849797E-2</c:v>
                </c:pt>
                <c:pt idx="873">
                  <c:v>1.1683153490162917E-2</c:v>
                </c:pt>
                <c:pt idx="874">
                  <c:v>1.1686109407569251E-2</c:v>
                </c:pt>
                <c:pt idx="875">
                  <c:v>1.1689079090128276E-2</c:v>
                </c:pt>
                <c:pt idx="876">
                  <c:v>1.1692062503839095E-2</c:v>
                </c:pt>
                <c:pt idx="877">
                  <c:v>1.1695059614640582E-2</c:v>
                </c:pt>
                <c:pt idx="878">
                  <c:v>1.1698070388411525E-2</c:v>
                </c:pt>
                <c:pt idx="879">
                  <c:v>1.1701094790970777E-2</c:v>
                </c:pt>
                <c:pt idx="880">
                  <c:v>1.1704132788077413E-2</c:v>
                </c:pt>
                <c:pt idx="881">
                  <c:v>1.1707184345430876E-2</c:v>
                </c:pt>
                <c:pt idx="882">
                  <c:v>1.1710249428671127E-2</c:v>
                </c:pt>
                <c:pt idx="883">
                  <c:v>1.1713328003378789E-2</c:v>
                </c:pt>
                <c:pt idx="884">
                  <c:v>1.1716420035075314E-2</c:v>
                </c:pt>
                <c:pt idx="885">
                  <c:v>1.1719525489223118E-2</c:v>
                </c:pt>
                <c:pt idx="886">
                  <c:v>1.1722644331225746E-2</c:v>
                </c:pt>
                <c:pt idx="887">
                  <c:v>1.1725776526428013E-2</c:v>
                </c:pt>
                <c:pt idx="888">
                  <c:v>1.172892204011616E-2</c:v>
                </c:pt>
                <c:pt idx="889">
                  <c:v>1.1732080837518009E-2</c:v>
                </c:pt>
                <c:pt idx="890">
                  <c:v>1.1735252883803116E-2</c:v>
                </c:pt>
                <c:pt idx="891">
                  <c:v>1.1738438144082909E-2</c:v>
                </c:pt>
                <c:pt idx="892">
                  <c:v>1.1741636583410868E-2</c:v>
                </c:pt>
                <c:pt idx="893">
                  <c:v>1.1744848166782652E-2</c:v>
                </c:pt>
                <c:pt idx="894">
                  <c:v>1.1748072859136271E-2</c:v>
                </c:pt>
                <c:pt idx="895">
                  <c:v>1.1751310625352224E-2</c:v>
                </c:pt>
                <c:pt idx="896">
                  <c:v>1.1754561430253677E-2</c:v>
                </c:pt>
                <c:pt idx="897">
                  <c:v>1.175782523860658E-2</c:v>
                </c:pt>
                <c:pt idx="898">
                  <c:v>1.1761102015119868E-2</c:v>
                </c:pt>
                <c:pt idx="899">
                  <c:v>1.1764391724445572E-2</c:v>
                </c:pt>
                <c:pt idx="900">
                  <c:v>1.1767694331179003E-2</c:v>
                </c:pt>
                <c:pt idx="901">
                  <c:v>1.177100979985889E-2</c:v>
                </c:pt>
                <c:pt idx="902">
                  <c:v>1.1774338094967555E-2</c:v>
                </c:pt>
                <c:pt idx="903">
                  <c:v>1.1777679180931047E-2</c:v>
                </c:pt>
                <c:pt idx="904">
                  <c:v>1.178103302211931E-2</c:v>
                </c:pt>
                <c:pt idx="905">
                  <c:v>1.178439958284634E-2</c:v>
                </c:pt>
                <c:pt idx="906">
                  <c:v>1.1787778827370339E-2</c:v>
                </c:pt>
                <c:pt idx="907">
                  <c:v>1.1791170719893869E-2</c:v>
                </c:pt>
                <c:pt idx="908">
                  <c:v>1.1794575224564013E-2</c:v>
                </c:pt>
                <c:pt idx="909">
                  <c:v>1.1797992305472529E-2</c:v>
                </c:pt>
                <c:pt idx="910">
                  <c:v>1.1801421926656015E-2</c:v>
                </c:pt>
                <c:pt idx="911">
                  <c:v>1.1804864052096055E-2</c:v>
                </c:pt>
                <c:pt idx="912">
                  <c:v>1.1808318645719386E-2</c:v>
                </c:pt>
                <c:pt idx="913">
                  <c:v>1.1811785671398052E-2</c:v>
                </c:pt>
                <c:pt idx="914">
                  <c:v>1.1815265092949568E-2</c:v>
                </c:pt>
                <c:pt idx="915">
                  <c:v>1.1818756874137068E-2</c:v>
                </c:pt>
                <c:pt idx="916">
                  <c:v>1.1822260978669478E-2</c:v>
                </c:pt>
                <c:pt idx="917">
                  <c:v>1.1825777370201662E-2</c:v>
                </c:pt>
                <c:pt idx="918">
                  <c:v>1.1829306012334593E-2</c:v>
                </c:pt>
                <c:pt idx="919">
                  <c:v>1.1832846868615497E-2</c:v>
                </c:pt>
                <c:pt idx="920">
                  <c:v>1.1836399902538033E-2</c:v>
                </c:pt>
                <c:pt idx="921">
                  <c:v>1.1839965077542437E-2</c:v>
                </c:pt>
                <c:pt idx="922">
                  <c:v>1.1843542357015693E-2</c:v>
                </c:pt>
                <c:pt idx="923">
                  <c:v>1.1847131704291681E-2</c:v>
                </c:pt>
                <c:pt idx="924">
                  <c:v>1.1850733082651357E-2</c:v>
                </c:pt>
                <c:pt idx="925">
                  <c:v>1.1854346455322889E-2</c:v>
                </c:pt>
                <c:pt idx="926">
                  <c:v>1.1857971785481848E-2</c:v>
                </c:pt>
                <c:pt idx="927">
                  <c:v>1.1861609036251337E-2</c:v>
                </c:pt>
                <c:pt idx="928">
                  <c:v>1.1865258170702187E-2</c:v>
                </c:pt>
                <c:pt idx="929">
                  <c:v>1.1868919151853084E-2</c:v>
                </c:pt>
                <c:pt idx="930">
                  <c:v>1.1872591942670759E-2</c:v>
                </c:pt>
                <c:pt idx="931">
                  <c:v>1.1876276506070137E-2</c:v>
                </c:pt>
                <c:pt idx="932">
                  <c:v>1.1879972804914504E-2</c:v>
                </c:pt>
                <c:pt idx="933">
                  <c:v>1.1883680802015668E-2</c:v>
                </c:pt>
                <c:pt idx="934">
                  <c:v>1.1887400460134121E-2</c:v>
                </c:pt>
                <c:pt idx="935">
                  <c:v>1.1891131741979208E-2</c:v>
                </c:pt>
                <c:pt idx="936">
                  <c:v>1.1894874610209286E-2</c:v>
                </c:pt>
                <c:pt idx="937">
                  <c:v>1.1898629027431879E-2</c:v>
                </c:pt>
                <c:pt idx="938">
                  <c:v>1.1902394956203868E-2</c:v>
                </c:pt>
                <c:pt idx="939">
                  <c:v>1.1906172359031622E-2</c:v>
                </c:pt>
                <c:pt idx="940">
                  <c:v>1.1909961198371195E-2</c:v>
                </c:pt>
                <c:pt idx="941">
                  <c:v>1.1913761436628457E-2</c:v>
                </c:pt>
                <c:pt idx="942">
                  <c:v>1.1917573036159299E-2</c:v>
                </c:pt>
                <c:pt idx="943">
                  <c:v>1.1921395959269752E-2</c:v>
                </c:pt>
                <c:pt idx="944">
                  <c:v>1.1925230168216196E-2</c:v>
                </c:pt>
                <c:pt idx="945">
                  <c:v>1.1929075625205494E-2</c:v>
                </c:pt>
                <c:pt idx="946">
                  <c:v>1.1932932292395176E-2</c:v>
                </c:pt>
                <c:pt idx="947">
                  <c:v>1.1936800131893591E-2</c:v>
                </c:pt>
                <c:pt idx="948">
                  <c:v>1.1940679105760091E-2</c:v>
                </c:pt>
                <c:pt idx="949">
                  <c:v>1.1944569176005176E-2</c:v>
                </c:pt>
                <c:pt idx="950">
                  <c:v>1.1948470304590682E-2</c:v>
                </c:pt>
                <c:pt idx="951">
                  <c:v>1.1952382453429932E-2</c:v>
                </c:pt>
                <c:pt idx="952">
                  <c:v>1.195630558438791E-2</c:v>
                </c:pt>
                <c:pt idx="953">
                  <c:v>1.1960239659281427E-2</c:v>
                </c:pt>
                <c:pt idx="954">
                  <c:v>1.1964184639879291E-2</c:v>
                </c:pt>
                <c:pt idx="955">
                  <c:v>1.1968140487902467E-2</c:v>
                </c:pt>
                <c:pt idx="956">
                  <c:v>1.1972107165024256E-2</c:v>
                </c:pt>
                <c:pt idx="957">
                  <c:v>1.197608463287045E-2</c:v>
                </c:pt>
                <c:pt idx="958">
                  <c:v>1.1980072853019517E-2</c:v>
                </c:pt>
                <c:pt idx="959">
                  <c:v>1.1984071787002754E-2</c:v>
                </c:pt>
                <c:pt idx="960">
                  <c:v>1.1988081396304459E-2</c:v>
                </c:pt>
                <c:pt idx="961">
                  <c:v>1.1992101642362109E-2</c:v>
                </c:pt>
                <c:pt idx="962">
                  <c:v>1.1996132486566523E-2</c:v>
                </c:pt>
                <c:pt idx="963">
                  <c:v>1.2000173890262028E-2</c:v>
                </c:pt>
                <c:pt idx="964">
                  <c:v>1.2004225814746637E-2</c:v>
                </c:pt>
                <c:pt idx="965">
                  <c:v>1.2008288221272201E-2</c:v>
                </c:pt>
                <c:pt idx="966">
                  <c:v>1.2012361071044609E-2</c:v>
                </c:pt>
                <c:pt idx="967">
                  <c:v>1.2016444325223925E-2</c:v>
                </c:pt>
                <c:pt idx="968">
                  <c:v>1.2020537944924588E-2</c:v>
                </c:pt>
                <c:pt idx="969">
                  <c:v>1.2024641891215554E-2</c:v>
                </c:pt>
                <c:pt idx="970">
                  <c:v>1.2028756125120499E-2</c:v>
                </c:pt>
                <c:pt idx="971">
                  <c:v>1.2032880607617955E-2</c:v>
                </c:pt>
                <c:pt idx="972">
                  <c:v>1.2037015299641515E-2</c:v>
                </c:pt>
                <c:pt idx="973">
                  <c:v>1.2041160162079973E-2</c:v>
                </c:pt>
                <c:pt idx="974">
                  <c:v>1.2045315155777524E-2</c:v>
                </c:pt>
                <c:pt idx="975">
                  <c:v>1.2049480241533907E-2</c:v>
                </c:pt>
                <c:pt idx="976">
                  <c:v>1.2053655380104607E-2</c:v>
                </c:pt>
                <c:pt idx="977">
                  <c:v>1.2057840532201007E-2</c:v>
                </c:pt>
                <c:pt idx="978">
                  <c:v>1.2062035658490563E-2</c:v>
                </c:pt>
                <c:pt idx="979">
                  <c:v>1.206624071959698E-2</c:v>
                </c:pt>
                <c:pt idx="980">
                  <c:v>1.2070455676100392E-2</c:v>
                </c:pt>
                <c:pt idx="981">
                  <c:v>1.2074680488537513E-2</c:v>
                </c:pt>
                <c:pt idx="982">
                  <c:v>1.2078915117401837E-2</c:v>
                </c:pt>
                <c:pt idx="983">
                  <c:v>1.208315952314379E-2</c:v>
                </c:pt>
                <c:pt idx="984">
                  <c:v>1.2087413666170919E-2</c:v>
                </c:pt>
                <c:pt idx="985">
                  <c:v>1.2091677506848048E-2</c:v>
                </c:pt>
                <c:pt idx="986">
                  <c:v>1.2095951005497475E-2</c:v>
                </c:pt>
                <c:pt idx="987">
                  <c:v>1.210023412239912E-2</c:v>
                </c:pt>
                <c:pt idx="988">
                  <c:v>1.2104526817790727E-2</c:v>
                </c:pt>
                <c:pt idx="989">
                  <c:v>1.2108829051868011E-2</c:v>
                </c:pt>
                <c:pt idx="990">
                  <c:v>1.2113140784784855E-2</c:v>
                </c:pt>
                <c:pt idx="991">
                  <c:v>1.2117461976653471E-2</c:v>
                </c:pt>
                <c:pt idx="992">
                  <c:v>1.2121792587544582E-2</c:v>
                </c:pt>
                <c:pt idx="993">
                  <c:v>1.2126132577487589E-2</c:v>
                </c:pt>
                <c:pt idx="994">
                  <c:v>1.2130481906470758E-2</c:v>
                </c:pt>
                <c:pt idx="995">
                  <c:v>1.2134840534441386E-2</c:v>
                </c:pt>
                <c:pt idx="996">
                  <c:v>1.2139208421305983E-2</c:v>
                </c:pt>
                <c:pt idx="997">
                  <c:v>1.2143585526930442E-2</c:v>
                </c:pt>
                <c:pt idx="998">
                  <c:v>1.2147971811140221E-2</c:v>
                </c:pt>
                <c:pt idx="999">
                  <c:v>1.2152367233720511E-2</c:v>
                </c:pt>
                <c:pt idx="1000">
                  <c:v>1.2156771754416424E-2</c:v>
                </c:pt>
                <c:pt idx="1001">
                  <c:v>1.2161185332933158E-2</c:v>
                </c:pt>
                <c:pt idx="1002">
                  <c:v>1.2165607928936187E-2</c:v>
                </c:pt>
                <c:pt idx="1003">
                  <c:v>1.2170039502051415E-2</c:v>
                </c:pt>
                <c:pt idx="1004">
                  <c:v>1.2174480011865385E-2</c:v>
                </c:pt>
                <c:pt idx="1005">
                  <c:v>1.2178929417925428E-2</c:v>
                </c:pt>
                <c:pt idx="1006">
                  <c:v>1.2183387679739853E-2</c:v>
                </c:pt>
                <c:pt idx="1007">
                  <c:v>1.2187854756778129E-2</c:v>
                </c:pt>
                <c:pt idx="1008">
                  <c:v>1.2192330608471053E-2</c:v>
                </c:pt>
                <c:pt idx="1009">
                  <c:v>1.219681519421093E-2</c:v>
                </c:pt>
                <c:pt idx="1010">
                  <c:v>1.2201308473351763E-2</c:v>
                </c:pt>
                <c:pt idx="1011">
                  <c:v>1.2205810405209405E-2</c:v>
                </c:pt>
                <c:pt idx="1012">
                  <c:v>1.2210320949061769E-2</c:v>
                </c:pt>
                <c:pt idx="1013">
                  <c:v>1.2214840064148986E-2</c:v>
                </c:pt>
                <c:pt idx="1014">
                  <c:v>1.2219367709673584E-2</c:v>
                </c:pt>
                <c:pt idx="1015">
                  <c:v>1.2223903844800682E-2</c:v>
                </c:pt>
                <c:pt idx="1016">
                  <c:v>1.2228448428658155E-2</c:v>
                </c:pt>
                <c:pt idx="1017">
                  <c:v>1.2233001420336818E-2</c:v>
                </c:pt>
                <c:pt idx="1018">
                  <c:v>1.2237562778890602E-2</c:v>
                </c:pt>
                <c:pt idx="1019">
                  <c:v>1.2242132463336743E-2</c:v>
                </c:pt>
                <c:pt idx="1020">
                  <c:v>1.224671043265595E-2</c:v>
                </c:pt>
                <c:pt idx="1021">
                  <c:v>1.2251296645792595E-2</c:v>
                </c:pt>
                <c:pt idx="1022">
                  <c:v>1.2255891061654884E-2</c:v>
                </c:pt>
                <c:pt idx="1023">
                  <c:v>1.2260493639115046E-2</c:v>
                </c:pt>
                <c:pt idx="1024">
                  <c:v>1.2265104337009504E-2</c:v>
                </c:pt>
                <c:pt idx="1025">
                  <c:v>1.2269723114139069E-2</c:v>
                </c:pt>
                <c:pt idx="1026">
                  <c:v>1.2274349929269105E-2</c:v>
                </c:pt>
                <c:pt idx="1027">
                  <c:v>1.227898474112972E-2</c:v>
                </c:pt>
                <c:pt idx="1028">
                  <c:v>1.2283627508415947E-2</c:v>
                </c:pt>
                <c:pt idx="1029">
                  <c:v>1.2288278189787918E-2</c:v>
                </c:pt>
                <c:pt idx="1030">
                  <c:v>1.2292936743871052E-2</c:v>
                </c:pt>
                <c:pt idx="1031">
                  <c:v>1.2297603129256237E-2</c:v>
                </c:pt>
                <c:pt idx="1032">
                  <c:v>1.2302277304500002E-2</c:v>
                </c:pt>
                <c:pt idx="1033">
                  <c:v>1.2306959228124716E-2</c:v>
                </c:pt>
                <c:pt idx="1034">
                  <c:v>1.2311648858618747E-2</c:v>
                </c:pt>
                <c:pt idx="1035">
                  <c:v>1.2316346154436674E-2</c:v>
                </c:pt>
                <c:pt idx="1036">
                  <c:v>1.2321051073999433E-2</c:v>
                </c:pt>
                <c:pt idx="1037">
                  <c:v>1.2325763575694535E-2</c:v>
                </c:pt>
                <c:pt idx="1038">
                  <c:v>1.2330483617876222E-2</c:v>
                </c:pt>
                <c:pt idx="1039">
                  <c:v>1.2335211158865662E-2</c:v>
                </c:pt>
                <c:pt idx="1040">
                  <c:v>1.2339946156951134E-2</c:v>
                </c:pt>
                <c:pt idx="1041">
                  <c:v>1.2344688570388196E-2</c:v>
                </c:pt>
                <c:pt idx="1042">
                  <c:v>1.234943835739989E-2</c:v>
                </c:pt>
                <c:pt idx="1043">
                  <c:v>1.2354195476176909E-2</c:v>
                </c:pt>
                <c:pt idx="1044">
                  <c:v>1.2358959884877785E-2</c:v>
                </c:pt>
                <c:pt idx="1045">
                  <c:v>1.2363731541629073E-2</c:v>
                </c:pt>
                <c:pt idx="1046">
                  <c:v>1.2368510404525537E-2</c:v>
                </c:pt>
                <c:pt idx="1047">
                  <c:v>1.2373296431630328E-2</c:v>
                </c:pt>
                <c:pt idx="1048">
                  <c:v>1.2378089580975169E-2</c:v>
                </c:pt>
                <c:pt idx="1049">
                  <c:v>1.2382889810560554E-2</c:v>
                </c:pt>
                <c:pt idx="1050">
                  <c:v>1.2387697078355899E-2</c:v>
                </c:pt>
                <c:pt idx="1051">
                  <c:v>1.239251134229977E-2</c:v>
                </c:pt>
                <c:pt idx="1052">
                  <c:v>1.239733256030002E-2</c:v>
                </c:pt>
                <c:pt idx="1053">
                  <c:v>1.2402160690234023E-2</c:v>
                </c:pt>
                <c:pt idx="1054">
                  <c:v>1.2406995689948814E-2</c:v>
                </c:pt>
                <c:pt idx="1055">
                  <c:v>1.2411837517261309E-2</c:v>
                </c:pt>
                <c:pt idx="1056">
                  <c:v>1.2416686129958459E-2</c:v>
                </c:pt>
                <c:pt idx="1057">
                  <c:v>1.2421541485797468E-2</c:v>
                </c:pt>
                <c:pt idx="1058">
                  <c:v>1.2426403542505945E-2</c:v>
                </c:pt>
                <c:pt idx="1059">
                  <c:v>1.243127225778212E-2</c:v>
                </c:pt>
                <c:pt idx="1060">
                  <c:v>1.2436147589295003E-2</c:v>
                </c:pt>
                <c:pt idx="1061">
                  <c:v>1.2441029494684593E-2</c:v>
                </c:pt>
                <c:pt idx="1062">
                  <c:v>1.2445917931562044E-2</c:v>
                </c:pt>
                <c:pt idx="1063">
                  <c:v>1.2450812857509866E-2</c:v>
                </c:pt>
                <c:pt idx="1064">
                  <c:v>1.2455714230082095E-2</c:v>
                </c:pt>
                <c:pt idx="1065">
                  <c:v>1.2460622006804506E-2</c:v>
                </c:pt>
                <c:pt idx="1066">
                  <c:v>1.2465536145174766E-2</c:v>
                </c:pt>
                <c:pt idx="1067">
                  <c:v>1.2470456602662643E-2</c:v>
                </c:pt>
                <c:pt idx="1068">
                  <c:v>1.2475383336710189E-2</c:v>
                </c:pt>
                <c:pt idx="1069">
                  <c:v>1.2480316304731918E-2</c:v>
                </c:pt>
                <c:pt idx="1070">
                  <c:v>1.2485255464115004E-2</c:v>
                </c:pt>
                <c:pt idx="1071">
                  <c:v>1.2490200772219458E-2</c:v>
                </c:pt>
                <c:pt idx="1072">
                  <c:v>1.2495152186378323E-2</c:v>
                </c:pt>
                <c:pt idx="1073">
                  <c:v>1.2500109663897857E-2</c:v>
                </c:pt>
                <c:pt idx="1074">
                  <c:v>1.2505073162057723E-2</c:v>
                </c:pt>
                <c:pt idx="1075">
                  <c:v>1.2510042638111172E-2</c:v>
                </c:pt>
                <c:pt idx="1076">
                  <c:v>1.2515018049285233E-2</c:v>
                </c:pt>
                <c:pt idx="1077">
                  <c:v>1.2519999352780902E-2</c:v>
                </c:pt>
                <c:pt idx="1078">
                  <c:v>1.2524986505773324E-2</c:v>
                </c:pt>
                <c:pt idx="1079">
                  <c:v>1.2529979465411997E-2</c:v>
                </c:pt>
                <c:pt idx="1080">
                  <c:v>1.253497818882093E-2</c:v>
                </c:pt>
                <c:pt idx="1081">
                  <c:v>1.2539982633098867E-2</c:v>
                </c:pt>
                <c:pt idx="1082">
                  <c:v>1.2544992755319445E-2</c:v>
                </c:pt>
                <c:pt idx="1083">
                  <c:v>1.2550008512531408E-2</c:v>
                </c:pt>
                <c:pt idx="1084">
                  <c:v>1.2555029861758764E-2</c:v>
                </c:pt>
                <c:pt idx="1085">
                  <c:v>1.2560056760001008E-2</c:v>
                </c:pt>
                <c:pt idx="1086">
                  <c:v>1.2565089164233285E-2</c:v>
                </c:pt>
                <c:pt idx="1087">
                  <c:v>1.2570127031406595E-2</c:v>
                </c:pt>
                <c:pt idx="1088">
                  <c:v>1.2575170318447963E-2</c:v>
                </c:pt>
                <c:pt idx="1089">
                  <c:v>1.2580218982260652E-2</c:v>
                </c:pt>
                <c:pt idx="1090">
                  <c:v>1.2585272979724338E-2</c:v>
                </c:pt>
                <c:pt idx="1091">
                  <c:v>1.2590332267695296E-2</c:v>
                </c:pt>
                <c:pt idx="1092">
                  <c:v>1.2595396803006592E-2</c:v>
                </c:pt>
                <c:pt idx="1093">
                  <c:v>1.260046654246829E-2</c:v>
                </c:pt>
                <c:pt idx="1094">
                  <c:v>1.2605541442867605E-2</c:v>
                </c:pt>
                <c:pt idx="1095">
                  <c:v>1.2610621460969132E-2</c:v>
                </c:pt>
                <c:pt idx="1096">
                  <c:v>1.2615706553515002E-2</c:v>
                </c:pt>
                <c:pt idx="1097">
                  <c:v>1.2620796677225101E-2</c:v>
                </c:pt>
                <c:pt idx="1098">
                  <c:v>1.2625891788797231E-2</c:v>
                </c:pt>
                <c:pt idx="1099">
                  <c:v>1.2630991844907331E-2</c:v>
                </c:pt>
                <c:pt idx="1100">
                  <c:v>1.2636096802209638E-2</c:v>
                </c:pt>
                <c:pt idx="1101">
                  <c:v>1.2641206617336895E-2</c:v>
                </c:pt>
                <c:pt idx="1102">
                  <c:v>1.2646321246900537E-2</c:v>
                </c:pt>
                <c:pt idx="1103">
                  <c:v>1.265144064749088E-2</c:v>
                </c:pt>
                <c:pt idx="1104">
                  <c:v>1.2656564775677311E-2</c:v>
                </c:pt>
                <c:pt idx="1105">
                  <c:v>1.2661693588008479E-2</c:v>
                </c:pt>
                <c:pt idx="1106">
                  <c:v>1.2666827041012485E-2</c:v>
                </c:pt>
                <c:pt idx="1107">
                  <c:v>1.267196509119708E-2</c:v>
                </c:pt>
                <c:pt idx="1108">
                  <c:v>1.2677107695049839E-2</c:v>
                </c:pt>
                <c:pt idx="1109">
                  <c:v>1.2682254809038375E-2</c:v>
                </c:pt>
                <c:pt idx="1110">
                  <c:v>1.2687406389610505E-2</c:v>
                </c:pt>
                <c:pt idx="1111">
                  <c:v>1.2692562393194466E-2</c:v>
                </c:pt>
                <c:pt idx="1112">
                  <c:v>1.2697722776199081E-2</c:v>
                </c:pt>
                <c:pt idx="1113">
                  <c:v>1.270288749501397E-2</c:v>
                </c:pt>
                <c:pt idx="1114">
                  <c:v>1.2708056506009731E-2</c:v>
                </c:pt>
                <c:pt idx="1115">
                  <c:v>1.2713229765538141E-2</c:v>
                </c:pt>
                <c:pt idx="1116">
                  <c:v>1.2718407229932329E-2</c:v>
                </c:pt>
                <c:pt idx="1117">
                  <c:v>1.2723588855506989E-2</c:v>
                </c:pt>
                <c:pt idx="1118">
                  <c:v>1.2728774598558562E-2</c:v>
                </c:pt>
                <c:pt idx="1119">
                  <c:v>1.273396441536542E-2</c:v>
                </c:pt>
                <c:pt idx="1120">
                  <c:v>1.273915826218807E-2</c:v>
                </c:pt>
                <c:pt idx="1121">
                  <c:v>1.274435609526935E-2</c:v>
                </c:pt>
                <c:pt idx="1122">
                  <c:v>1.2749557870834594E-2</c:v>
                </c:pt>
                <c:pt idx="1123">
                  <c:v>1.2754763545091859E-2</c:v>
                </c:pt>
                <c:pt idx="1124">
                  <c:v>1.2759973074232088E-2</c:v>
                </c:pt>
                <c:pt idx="1125">
                  <c:v>1.2765186414429325E-2</c:v>
                </c:pt>
                <c:pt idx="1126">
                  <c:v>1.2770403521840893E-2</c:v>
                </c:pt>
                <c:pt idx="1127">
                  <c:v>1.2775624352607585E-2</c:v>
                </c:pt>
                <c:pt idx="1128">
                  <c:v>1.2780848862853869E-2</c:v>
                </c:pt>
                <c:pt idx="1129">
                  <c:v>1.2786077008688071E-2</c:v>
                </c:pt>
                <c:pt idx="1130">
                  <c:v>1.2791308746202565E-2</c:v>
                </c:pt>
                <c:pt idx="1131">
                  <c:v>1.2796544031473976E-2</c:v>
                </c:pt>
                <c:pt idx="1132">
                  <c:v>1.2801782820563365E-2</c:v>
                </c:pt>
                <c:pt idx="1133">
                  <c:v>1.280702506951642E-2</c:v>
                </c:pt>
                <c:pt idx="1134">
                  <c:v>1.2812270734363659E-2</c:v>
                </c:pt>
                <c:pt idx="1135">
                  <c:v>1.2817519771120608E-2</c:v>
                </c:pt>
                <c:pt idx="1136">
                  <c:v>1.2822772135788011E-2</c:v>
                </c:pt>
                <c:pt idx="1137">
                  <c:v>1.2828027784352009E-2</c:v>
                </c:pt>
                <c:pt idx="1138">
                  <c:v>1.2833286672784334E-2</c:v>
                </c:pt>
                <c:pt idx="1139">
                  <c:v>1.2838548757042521E-2</c:v>
                </c:pt>
                <c:pt idx="1140">
                  <c:v>1.284381399307007E-2</c:v>
                </c:pt>
                <c:pt idx="1141">
                  <c:v>1.2849082336796661E-2</c:v>
                </c:pt>
                <c:pt idx="1142">
                  <c:v>1.2854353744138351E-2</c:v>
                </c:pt>
                <c:pt idx="1143">
                  <c:v>1.2859628170997747E-2</c:v>
                </c:pt>
                <c:pt idx="1144">
                  <c:v>1.2864905573264217E-2</c:v>
                </c:pt>
                <c:pt idx="1145">
                  <c:v>1.2870185906814071E-2</c:v>
                </c:pt>
                <c:pt idx="1146">
                  <c:v>1.287546912751077E-2</c:v>
                </c:pt>
                <c:pt idx="1147">
                  <c:v>1.2880755191205105E-2</c:v>
                </c:pt>
                <c:pt idx="1148">
                  <c:v>1.2886044053735397E-2</c:v>
                </c:pt>
                <c:pt idx="1149">
                  <c:v>1.2891335670927694E-2</c:v>
                </c:pt>
                <c:pt idx="1150">
                  <c:v>1.2896629998595952E-2</c:v>
                </c:pt>
                <c:pt idx="1151">
                  <c:v>1.2901926992542247E-2</c:v>
                </c:pt>
                <c:pt idx="1152">
                  <c:v>1.2907226608556952E-2</c:v>
                </c:pt>
                <c:pt idx="1153">
                  <c:v>1.291252880241894E-2</c:v>
                </c:pt>
                <c:pt idx="1154">
                  <c:v>1.291783352989578E-2</c:v>
                </c:pt>
                <c:pt idx="1155">
                  <c:v>1.2923140746743925E-2</c:v>
                </c:pt>
                <c:pt idx="1156">
                  <c:v>1.2928450408708906E-2</c:v>
                </c:pt>
                <c:pt idx="1157">
                  <c:v>1.2933762471525535E-2</c:v>
                </c:pt>
                <c:pt idx="1158">
                  <c:v>1.2939076890918087E-2</c:v>
                </c:pt>
                <c:pt idx="1159">
                  <c:v>1.2944393622600499E-2</c:v>
                </c:pt>
                <c:pt idx="1160">
                  <c:v>1.2949712622276571E-2</c:v>
                </c:pt>
                <c:pt idx="1161">
                  <c:v>1.2955033845640146E-2</c:v>
                </c:pt>
                <c:pt idx="1162">
                  <c:v>1.2960357248375326E-2</c:v>
                </c:pt>
                <c:pt idx="1163">
                  <c:v>1.2965682786156634E-2</c:v>
                </c:pt>
                <c:pt idx="1164">
                  <c:v>1.2971010414649251E-2</c:v>
                </c:pt>
                <c:pt idx="1165">
                  <c:v>1.2976340089509165E-2</c:v>
                </c:pt>
                <c:pt idx="1166">
                  <c:v>1.2981671766383403E-2</c:v>
                </c:pt>
                <c:pt idx="1167">
                  <c:v>1.2987005400910202E-2</c:v>
                </c:pt>
                <c:pt idx="1168">
                  <c:v>1.2992340948719219E-2</c:v>
                </c:pt>
                <c:pt idx="1169">
                  <c:v>1.2997678365431708E-2</c:v>
                </c:pt>
                <c:pt idx="1170">
                  <c:v>1.3003017606660734E-2</c:v>
                </c:pt>
                <c:pt idx="1171">
                  <c:v>1.3008358628011356E-2</c:v>
                </c:pt>
                <c:pt idx="1172">
                  <c:v>1.3013701385080824E-2</c:v>
                </c:pt>
                <c:pt idx="1173">
                  <c:v>1.3019045833458771E-2</c:v>
                </c:pt>
                <c:pt idx="1174">
                  <c:v>1.3024391928727419E-2</c:v>
                </c:pt>
                <c:pt idx="1175">
                  <c:v>1.3029739626461758E-2</c:v>
                </c:pt>
                <c:pt idx="1176">
                  <c:v>1.3035088882229758E-2</c:v>
                </c:pt>
                <c:pt idx="1177">
                  <c:v>1.3040439651592545E-2</c:v>
                </c:pt>
                <c:pt idx="1178">
                  <c:v>1.3045791890104609E-2</c:v>
                </c:pt>
                <c:pt idx="1179">
                  <c:v>1.3051145553313999E-2</c:v>
                </c:pt>
                <c:pt idx="1180">
                  <c:v>1.305650059676251E-2</c:v>
                </c:pt>
                <c:pt idx="1181">
                  <c:v>1.3061856975985886E-2</c:v>
                </c:pt>
                <c:pt idx="1182">
                  <c:v>1.3067214646514006E-2</c:v>
                </c:pt>
                <c:pt idx="1183">
                  <c:v>1.3072573563871093E-2</c:v>
                </c:pt>
                <c:pt idx="1184">
                  <c:v>1.3077933683575894E-2</c:v>
                </c:pt>
                <c:pt idx="1185">
                  <c:v>1.3083294961141887E-2</c:v>
                </c:pt>
                <c:pt idx="1186">
                  <c:v>1.308865735207747E-2</c:v>
                </c:pt>
                <c:pt idx="1187">
                  <c:v>1.3094020811886152E-2</c:v>
                </c:pt>
                <c:pt idx="1188">
                  <c:v>1.3099385296066759E-2</c:v>
                </c:pt>
                <c:pt idx="1189">
                  <c:v>1.310475076011362E-2</c:v>
                </c:pt>
                <c:pt idx="1190">
                  <c:v>1.3110117159516769E-2</c:v>
                </c:pt>
                <c:pt idx="1191">
                  <c:v>1.3115484449762134E-2</c:v>
                </c:pt>
                <c:pt idx="1192">
                  <c:v>1.3120852586331742E-2</c:v>
                </c:pt>
                <c:pt idx="1193">
                  <c:v>1.3126221524703895E-2</c:v>
                </c:pt>
                <c:pt idx="1194">
                  <c:v>1.3131591220353395E-2</c:v>
                </c:pt>
                <c:pt idx="1195">
                  <c:v>1.3136961628751704E-2</c:v>
                </c:pt>
                <c:pt idx="1196">
                  <c:v>1.3142332705367171E-2</c:v>
                </c:pt>
                <c:pt idx="1197">
                  <c:v>1.3147704405665208E-2</c:v>
                </c:pt>
                <c:pt idx="1198">
                  <c:v>1.3153076685108494E-2</c:v>
                </c:pt>
                <c:pt idx="1199">
                  <c:v>1.3158449499157161E-2</c:v>
                </c:pt>
                <c:pt idx="1200">
                  <c:v>1.3163822803269006E-2</c:v>
                </c:pt>
                <c:pt idx="1201">
                  <c:v>1.3169196552899668E-2</c:v>
                </c:pt>
                <c:pt idx="1202">
                  <c:v>1.3174570703502836E-2</c:v>
                </c:pt>
                <c:pt idx="1203">
                  <c:v>1.3179945210530439E-2</c:v>
                </c:pt>
                <c:pt idx="1204">
                  <c:v>1.3185320029432845E-2</c:v>
                </c:pt>
                <c:pt idx="1205">
                  <c:v>1.3190695115659051E-2</c:v>
                </c:pt>
                <c:pt idx="1206">
                  <c:v>1.3196070424656882E-2</c:v>
                </c:pt>
                <c:pt idx="1207">
                  <c:v>1.320144591187318E-2</c:v>
                </c:pt>
                <c:pt idx="1208">
                  <c:v>1.320682153275402E-2</c:v>
                </c:pt>
                <c:pt idx="1209">
                  <c:v>1.3212197242744876E-2</c:v>
                </c:pt>
                <c:pt idx="1210">
                  <c:v>1.3217572997290837E-2</c:v>
                </c:pt>
                <c:pt idx="1211">
                  <c:v>1.3222948751836799E-2</c:v>
                </c:pt>
                <c:pt idx="1212">
                  <c:v>1.3228324461827656E-2</c:v>
                </c:pt>
                <c:pt idx="1213">
                  <c:v>1.3233700082708494E-2</c:v>
                </c:pt>
                <c:pt idx="1214">
                  <c:v>1.3239075569924794E-2</c:v>
                </c:pt>
                <c:pt idx="1215">
                  <c:v>1.3244450878922624E-2</c:v>
                </c:pt>
                <c:pt idx="1216">
                  <c:v>1.3249825965148829E-2</c:v>
                </c:pt>
                <c:pt idx="1217">
                  <c:v>1.3255200784051235E-2</c:v>
                </c:pt>
                <c:pt idx="1218">
                  <c:v>1.3260575291078842E-2</c:v>
                </c:pt>
                <c:pt idx="1219">
                  <c:v>1.3265949441682008E-2</c:v>
                </c:pt>
                <c:pt idx="1220">
                  <c:v>1.3271323191312672E-2</c:v>
                </c:pt>
                <c:pt idx="1221">
                  <c:v>1.3276696495424515E-2</c:v>
                </c:pt>
                <c:pt idx="1222">
                  <c:v>1.3282069309473182E-2</c:v>
                </c:pt>
                <c:pt idx="1223">
                  <c:v>1.3287441588916466E-2</c:v>
                </c:pt>
                <c:pt idx="1224">
                  <c:v>1.3292813289214504E-2</c:v>
                </c:pt>
                <c:pt idx="1225">
                  <c:v>1.329818436582997E-2</c:v>
                </c:pt>
                <c:pt idx="1226">
                  <c:v>1.3303554774228281E-2</c:v>
                </c:pt>
                <c:pt idx="1227">
                  <c:v>1.3308924469877779E-2</c:v>
                </c:pt>
                <c:pt idx="1228">
                  <c:v>1.3314293408249933E-2</c:v>
                </c:pt>
                <c:pt idx="1229">
                  <c:v>1.331966154481954E-2</c:v>
                </c:pt>
                <c:pt idx="1230">
                  <c:v>1.3325028835064905E-2</c:v>
                </c:pt>
                <c:pt idx="1231">
                  <c:v>1.3330395234468054E-2</c:v>
                </c:pt>
                <c:pt idx="1232">
                  <c:v>1.3335760698514918E-2</c:v>
                </c:pt>
                <c:pt idx="1233">
                  <c:v>1.3341125182695521E-2</c:v>
                </c:pt>
                <c:pt idx="1234">
                  <c:v>1.3346488642504206E-2</c:v>
                </c:pt>
                <c:pt idx="1235">
                  <c:v>1.3351851033439787E-2</c:v>
                </c:pt>
                <c:pt idx="1236">
                  <c:v>1.3357212311005782E-2</c:v>
                </c:pt>
                <c:pt idx="1237">
                  <c:v>1.3362572430710581E-2</c:v>
                </c:pt>
                <c:pt idx="1238">
                  <c:v>1.3367931348067671E-2</c:v>
                </c:pt>
                <c:pt idx="1239">
                  <c:v>1.3373289018595792E-2</c:v>
                </c:pt>
                <c:pt idx="1240">
                  <c:v>1.3378645397819166E-2</c:v>
                </c:pt>
                <c:pt idx="1241">
                  <c:v>1.3384000441267677E-2</c:v>
                </c:pt>
                <c:pt idx="1242">
                  <c:v>1.3389354104477069E-2</c:v>
                </c:pt>
                <c:pt idx="1243">
                  <c:v>1.3394706342989133E-2</c:v>
                </c:pt>
                <c:pt idx="1244">
                  <c:v>1.3400057112351919E-2</c:v>
                </c:pt>
                <c:pt idx="1245">
                  <c:v>1.3405406368119918E-2</c:v>
                </c:pt>
                <c:pt idx="1246">
                  <c:v>1.341075406585426E-2</c:v>
                </c:pt>
                <c:pt idx="1247">
                  <c:v>1.3416100161122907E-2</c:v>
                </c:pt>
                <c:pt idx="1248">
                  <c:v>1.3421444609500857E-2</c:v>
                </c:pt>
                <c:pt idx="1249">
                  <c:v>1.3426787366570322E-2</c:v>
                </c:pt>
                <c:pt idx="1250">
                  <c:v>1.3432128387920943E-2</c:v>
                </c:pt>
                <c:pt idx="1251">
                  <c:v>1.343746762914997E-2</c:v>
                </c:pt>
                <c:pt idx="1252">
                  <c:v>1.3442805045862458E-2</c:v>
                </c:pt>
                <c:pt idx="1253">
                  <c:v>1.3448140593671474E-2</c:v>
                </c:pt>
                <c:pt idx="1254">
                  <c:v>1.3453474228198276E-2</c:v>
                </c:pt>
                <c:pt idx="1255">
                  <c:v>1.3458805905072512E-2</c:v>
                </c:pt>
                <c:pt idx="1256">
                  <c:v>1.3464135579932427E-2</c:v>
                </c:pt>
                <c:pt idx="1257">
                  <c:v>1.3469463208425042E-2</c:v>
                </c:pt>
                <c:pt idx="1258">
                  <c:v>1.3474788746206352E-2</c:v>
                </c:pt>
                <c:pt idx="1259">
                  <c:v>1.3480112148941532E-2</c:v>
                </c:pt>
                <c:pt idx="1260">
                  <c:v>1.3485433372305108E-2</c:v>
                </c:pt>
                <c:pt idx="1261">
                  <c:v>1.3490752371981177E-2</c:v>
                </c:pt>
                <c:pt idx="1262">
                  <c:v>1.3496069103663591E-2</c:v>
                </c:pt>
                <c:pt idx="1263">
                  <c:v>1.3501383523056142E-2</c:v>
                </c:pt>
                <c:pt idx="1264">
                  <c:v>1.350669558587277E-2</c:v>
                </c:pt>
                <c:pt idx="1265">
                  <c:v>1.3512005247837753E-2</c:v>
                </c:pt>
                <c:pt idx="1266">
                  <c:v>1.3517312464685897E-2</c:v>
                </c:pt>
                <c:pt idx="1267">
                  <c:v>1.3522617192162738E-2</c:v>
                </c:pt>
                <c:pt idx="1268">
                  <c:v>1.3527919386024727E-2</c:v>
                </c:pt>
                <c:pt idx="1269">
                  <c:v>1.353321900203943E-2</c:v>
                </c:pt>
                <c:pt idx="1270">
                  <c:v>1.3538515995985725E-2</c:v>
                </c:pt>
                <c:pt idx="1271">
                  <c:v>1.3543810323653984E-2</c:v>
                </c:pt>
                <c:pt idx="1272">
                  <c:v>1.3549101940846279E-2</c:v>
                </c:pt>
                <c:pt idx="1273">
                  <c:v>1.3554390803376573E-2</c:v>
                </c:pt>
                <c:pt idx="1274">
                  <c:v>1.3559676867070908E-2</c:v>
                </c:pt>
                <c:pt idx="1275">
                  <c:v>1.356496008776761E-2</c:v>
                </c:pt>
                <c:pt idx="1276">
                  <c:v>1.3570240421317464E-2</c:v>
                </c:pt>
                <c:pt idx="1277">
                  <c:v>1.3575517823583932E-2</c:v>
                </c:pt>
                <c:pt idx="1278">
                  <c:v>1.3580792250443329E-2</c:v>
                </c:pt>
                <c:pt idx="1279">
                  <c:v>1.3586063657785016E-2</c:v>
                </c:pt>
                <c:pt idx="1280">
                  <c:v>1.359133200151161E-2</c:v>
                </c:pt>
                <c:pt idx="1281">
                  <c:v>1.359659723753916E-2</c:v>
                </c:pt>
                <c:pt idx="1282">
                  <c:v>1.3601859321797345E-2</c:v>
                </c:pt>
                <c:pt idx="1283">
                  <c:v>1.3607118210229672E-2</c:v>
                </c:pt>
                <c:pt idx="1284">
                  <c:v>1.3612373858793669E-2</c:v>
                </c:pt>
                <c:pt idx="1285">
                  <c:v>1.3617626223461073E-2</c:v>
                </c:pt>
                <c:pt idx="1286">
                  <c:v>1.362287526021802E-2</c:v>
                </c:pt>
                <c:pt idx="1287">
                  <c:v>1.3628120925065261E-2</c:v>
                </c:pt>
                <c:pt idx="1288">
                  <c:v>1.3633363174018316E-2</c:v>
                </c:pt>
                <c:pt idx="1289">
                  <c:v>1.3638601963107705E-2</c:v>
                </c:pt>
                <c:pt idx="1290">
                  <c:v>1.3643837248379117E-2</c:v>
                </c:pt>
                <c:pt idx="1291">
                  <c:v>1.3649068985893612E-2</c:v>
                </c:pt>
                <c:pt idx="1292">
                  <c:v>1.3654297131727812E-2</c:v>
                </c:pt>
                <c:pt idx="1293">
                  <c:v>1.3659521641974096E-2</c:v>
                </c:pt>
                <c:pt idx="1294">
                  <c:v>1.3664742472740788E-2</c:v>
                </c:pt>
                <c:pt idx="1295">
                  <c:v>1.3669959580152356E-2</c:v>
                </c:pt>
                <c:pt idx="1296">
                  <c:v>1.3675172920349593E-2</c:v>
                </c:pt>
                <c:pt idx="1297">
                  <c:v>1.3680382449489825E-2</c:v>
                </c:pt>
                <c:pt idx="1298">
                  <c:v>1.3685588123747089E-2</c:v>
                </c:pt>
                <c:pt idx="1299">
                  <c:v>1.3690789899312335E-2</c:v>
                </c:pt>
                <c:pt idx="1300">
                  <c:v>1.3695987732393611E-2</c:v>
                </c:pt>
                <c:pt idx="1301">
                  <c:v>1.3701181579216265E-2</c:v>
                </c:pt>
                <c:pt idx="1302">
                  <c:v>1.3706371396023122E-2</c:v>
                </c:pt>
                <c:pt idx="1303">
                  <c:v>1.3711557139074695E-2</c:v>
                </c:pt>
                <c:pt idx="1304">
                  <c:v>1.3716738764649353E-2</c:v>
                </c:pt>
                <c:pt idx="1305">
                  <c:v>1.3721916229043542E-2</c:v>
                </c:pt>
                <c:pt idx="1306">
                  <c:v>1.3727089488571952E-2</c:v>
                </c:pt>
                <c:pt idx="1307">
                  <c:v>1.3732258499567714E-2</c:v>
                </c:pt>
                <c:pt idx="1308">
                  <c:v>1.3737423218382602E-2</c:v>
                </c:pt>
                <c:pt idx="1309">
                  <c:v>1.374258360138722E-2</c:v>
                </c:pt>
                <c:pt idx="1310">
                  <c:v>1.3747739604971179E-2</c:v>
                </c:pt>
                <c:pt idx="1311">
                  <c:v>1.375289118554331E-2</c:v>
                </c:pt>
                <c:pt idx="1312">
                  <c:v>1.3758038299531844E-2</c:v>
                </c:pt>
                <c:pt idx="1313">
                  <c:v>1.3763180903384607E-2</c:v>
                </c:pt>
                <c:pt idx="1314">
                  <c:v>1.3768318953569197E-2</c:v>
                </c:pt>
                <c:pt idx="1315">
                  <c:v>1.3773452406573208E-2</c:v>
                </c:pt>
                <c:pt idx="1316">
                  <c:v>1.3778581218904372E-2</c:v>
                </c:pt>
                <c:pt idx="1317">
                  <c:v>1.3783705347090806E-2</c:v>
                </c:pt>
                <c:pt idx="1318">
                  <c:v>1.3788824747681148E-2</c:v>
                </c:pt>
                <c:pt idx="1319">
                  <c:v>1.3793939377244793E-2</c:v>
                </c:pt>
                <c:pt idx="1320">
                  <c:v>1.379904919237205E-2</c:v>
                </c:pt>
                <c:pt idx="1321">
                  <c:v>1.3804154149674355E-2</c:v>
                </c:pt>
                <c:pt idx="1322">
                  <c:v>1.3809254205784455E-2</c:v>
                </c:pt>
                <c:pt idx="1323">
                  <c:v>1.3814349317356587E-2</c:v>
                </c:pt>
                <c:pt idx="1324">
                  <c:v>1.3819439441066684E-2</c:v>
                </c:pt>
                <c:pt idx="1325">
                  <c:v>1.3824524533612558E-2</c:v>
                </c:pt>
                <c:pt idx="1326">
                  <c:v>1.3829604551714081E-2</c:v>
                </c:pt>
                <c:pt idx="1327">
                  <c:v>1.38346794521134E-2</c:v>
                </c:pt>
                <c:pt idx="1328">
                  <c:v>1.3839749191575094E-2</c:v>
                </c:pt>
                <c:pt idx="1329">
                  <c:v>1.3844813726886396E-2</c:v>
                </c:pt>
                <c:pt idx="1330">
                  <c:v>1.384987301485735E-2</c:v>
                </c:pt>
                <c:pt idx="1331">
                  <c:v>1.385492701232104E-2</c:v>
                </c:pt>
                <c:pt idx="1332">
                  <c:v>1.3859975676133725E-2</c:v>
                </c:pt>
                <c:pt idx="1333">
                  <c:v>1.3865018963175097E-2</c:v>
                </c:pt>
                <c:pt idx="1334">
                  <c:v>1.3870056830348403E-2</c:v>
                </c:pt>
                <c:pt idx="1335">
                  <c:v>1.3875089234580681E-2</c:v>
                </c:pt>
                <c:pt idx="1336">
                  <c:v>1.3880116132822924E-2</c:v>
                </c:pt>
                <c:pt idx="1337">
                  <c:v>1.3885137482050284E-2</c:v>
                </c:pt>
                <c:pt idx="1338">
                  <c:v>1.3890153239262244E-2</c:v>
                </c:pt>
                <c:pt idx="1339">
                  <c:v>1.3895163361482825E-2</c:v>
                </c:pt>
                <c:pt idx="1340">
                  <c:v>1.3900167805760762E-2</c:v>
                </c:pt>
                <c:pt idx="1341">
                  <c:v>1.3905166529169696E-2</c:v>
                </c:pt>
                <c:pt idx="1342">
                  <c:v>1.3910159488808367E-2</c:v>
                </c:pt>
                <c:pt idx="1343">
                  <c:v>1.3915146641800791E-2</c:v>
                </c:pt>
                <c:pt idx="1344">
                  <c:v>1.3920127945296458E-2</c:v>
                </c:pt>
                <c:pt idx="1345">
                  <c:v>1.3925103356470521E-2</c:v>
                </c:pt>
                <c:pt idx="1346">
                  <c:v>1.3930072832523968E-2</c:v>
                </c:pt>
                <c:pt idx="1347">
                  <c:v>1.3935036330683836E-2</c:v>
                </c:pt>
                <c:pt idx="1348">
                  <c:v>1.393999380820337E-2</c:v>
                </c:pt>
                <c:pt idx="1349">
                  <c:v>1.3944945222362237E-2</c:v>
                </c:pt>
                <c:pt idx="1350">
                  <c:v>1.3949890530466691E-2</c:v>
                </c:pt>
                <c:pt idx="1351">
                  <c:v>1.3954829689849775E-2</c:v>
                </c:pt>
                <c:pt idx="1352">
                  <c:v>1.3959762657871504E-2</c:v>
                </c:pt>
                <c:pt idx="1353">
                  <c:v>1.396468939191905E-2</c:v>
                </c:pt>
                <c:pt idx="1354">
                  <c:v>1.3969609849406928E-2</c:v>
                </c:pt>
                <c:pt idx="1355">
                  <c:v>1.3974523987777189E-2</c:v>
                </c:pt>
                <c:pt idx="1356">
                  <c:v>1.39794317644996E-2</c:v>
                </c:pt>
                <c:pt idx="1357">
                  <c:v>1.3984333137071831E-2</c:v>
                </c:pt>
                <c:pt idx="1358">
                  <c:v>1.3989228063019651E-2</c:v>
                </c:pt>
                <c:pt idx="1359">
                  <c:v>1.3994116499897104E-2</c:v>
                </c:pt>
                <c:pt idx="1360">
                  <c:v>1.3998998405286692E-2</c:v>
                </c:pt>
                <c:pt idx="1361">
                  <c:v>1.4003873736799576E-2</c:v>
                </c:pt>
                <c:pt idx="1362">
                  <c:v>1.4008742452075749E-2</c:v>
                </c:pt>
                <c:pt idx="1363">
                  <c:v>1.4013604508784229E-2</c:v>
                </c:pt>
                <c:pt idx="1364">
                  <c:v>1.4018459864623238E-2</c:v>
                </c:pt>
                <c:pt idx="1365">
                  <c:v>1.402330847732039E-2</c:v>
                </c:pt>
                <c:pt idx="1366">
                  <c:v>1.4028150304632883E-2</c:v>
                </c:pt>
                <c:pt idx="1367">
                  <c:v>1.4032985304347675E-2</c:v>
                </c:pt>
                <c:pt idx="1368">
                  <c:v>1.4037813434281676E-2</c:v>
                </c:pt>
                <c:pt idx="1369">
                  <c:v>1.404263465228193E-2</c:v>
                </c:pt>
                <c:pt idx="1370">
                  <c:v>1.4047448916225799E-2</c:v>
                </c:pt>
                <c:pt idx="1371">
                  <c:v>1.4052256184021145E-2</c:v>
                </c:pt>
                <c:pt idx="1372">
                  <c:v>1.4057056413606529E-2</c:v>
                </c:pt>
                <c:pt idx="1373">
                  <c:v>1.4061849562951373E-2</c:v>
                </c:pt>
                <c:pt idx="1374">
                  <c:v>1.4066635590056163E-2</c:v>
                </c:pt>
                <c:pt idx="1375">
                  <c:v>1.4071414452952628E-2</c:v>
                </c:pt>
                <c:pt idx="1376">
                  <c:v>1.4076186109703914E-2</c:v>
                </c:pt>
                <c:pt idx="1377">
                  <c:v>1.4080950518404793E-2</c:v>
                </c:pt>
                <c:pt idx="1378">
                  <c:v>1.408570763718181E-2</c:v>
                </c:pt>
                <c:pt idx="1379">
                  <c:v>1.4090457424193506E-2</c:v>
                </c:pt>
                <c:pt idx="1380">
                  <c:v>1.4095199837630568E-2</c:v>
                </c:pt>
                <c:pt idx="1381">
                  <c:v>1.409993483571604E-2</c:v>
                </c:pt>
                <c:pt idx="1382">
                  <c:v>1.410466237670548E-2</c:v>
                </c:pt>
                <c:pt idx="1383">
                  <c:v>1.4109382418887168E-2</c:v>
                </c:pt>
                <c:pt idx="1384">
                  <c:v>1.4114094920582271E-2</c:v>
                </c:pt>
                <c:pt idx="1385">
                  <c:v>1.4118799840145031E-2</c:v>
                </c:pt>
                <c:pt idx="1386">
                  <c:v>1.4123497135962957E-2</c:v>
                </c:pt>
                <c:pt idx="1387">
                  <c:v>1.4128186766456991E-2</c:v>
                </c:pt>
                <c:pt idx="1388">
                  <c:v>1.4132868690081702E-2</c:v>
                </c:pt>
                <c:pt idx="1389">
                  <c:v>1.4137542865325469E-2</c:v>
                </c:pt>
                <c:pt idx="1390">
                  <c:v>1.4142209250710653E-2</c:v>
                </c:pt>
                <c:pt idx="1391">
                  <c:v>1.4146867804793788E-2</c:v>
                </c:pt>
                <c:pt idx="1392">
                  <c:v>1.4151518486165759E-2</c:v>
                </c:pt>
                <c:pt idx="1393">
                  <c:v>1.4156161253451986E-2</c:v>
                </c:pt>
                <c:pt idx="1394">
                  <c:v>1.4160796065312602E-2</c:v>
                </c:pt>
                <c:pt idx="1395">
                  <c:v>1.4165422880442636E-2</c:v>
                </c:pt>
                <c:pt idx="1396">
                  <c:v>1.4170041657572203E-2</c:v>
                </c:pt>
                <c:pt idx="1397">
                  <c:v>1.4174652355466662E-2</c:v>
                </c:pt>
                <c:pt idx="1398">
                  <c:v>1.4179254932926823E-2</c:v>
                </c:pt>
                <c:pt idx="1399">
                  <c:v>1.4183849348789114E-2</c:v>
                </c:pt>
                <c:pt idx="1400">
                  <c:v>1.4188435561925759E-2</c:v>
                </c:pt>
                <c:pt idx="1401">
                  <c:v>1.4193013531244966E-2</c:v>
                </c:pt>
                <c:pt idx="1402">
                  <c:v>1.4197583215691107E-2</c:v>
                </c:pt>
                <c:pt idx="1403">
                  <c:v>1.4202144574244895E-2</c:v>
                </c:pt>
                <c:pt idx="1404">
                  <c:v>1.4206697565923555E-2</c:v>
                </c:pt>
                <c:pt idx="1405">
                  <c:v>1.4211242149781029E-2</c:v>
                </c:pt>
                <c:pt idx="1406">
                  <c:v>1.4215778284908127E-2</c:v>
                </c:pt>
                <c:pt idx="1407">
                  <c:v>1.4220305930432726E-2</c:v>
                </c:pt>
                <c:pt idx="1408">
                  <c:v>1.4224825045519944E-2</c:v>
                </c:pt>
                <c:pt idx="1409">
                  <c:v>1.4229335589372307E-2</c:v>
                </c:pt>
                <c:pt idx="1410">
                  <c:v>1.4233837521229951E-2</c:v>
                </c:pt>
                <c:pt idx="1411">
                  <c:v>1.423833080037078E-2</c:v>
                </c:pt>
                <c:pt idx="1412">
                  <c:v>1.4242815386110661E-2</c:v>
                </c:pt>
                <c:pt idx="1413">
                  <c:v>1.4247291237803585E-2</c:v>
                </c:pt>
                <c:pt idx="1414">
                  <c:v>1.4251758314841861E-2</c:v>
                </c:pt>
                <c:pt idx="1415">
                  <c:v>1.4256216576656287E-2</c:v>
                </c:pt>
                <c:pt idx="1416">
                  <c:v>1.4260665982716329E-2</c:v>
                </c:pt>
                <c:pt idx="1417">
                  <c:v>1.4265106492530297E-2</c:v>
                </c:pt>
                <c:pt idx="1418">
                  <c:v>1.4269538065645529E-2</c:v>
                </c:pt>
                <c:pt idx="1419">
                  <c:v>1.4273960661648558E-2</c:v>
                </c:pt>
                <c:pt idx="1420">
                  <c:v>1.4278374240165292E-2</c:v>
                </c:pt>
                <c:pt idx="1421">
                  <c:v>1.4282778760861207E-2</c:v>
                </c:pt>
                <c:pt idx="1422">
                  <c:v>1.4287174183441498E-2</c:v>
                </c:pt>
                <c:pt idx="1423">
                  <c:v>1.4291560467651277E-2</c:v>
                </c:pt>
                <c:pt idx="1424">
                  <c:v>1.4295937573275738E-2</c:v>
                </c:pt>
                <c:pt idx="1425">
                  <c:v>1.4300305460140331E-2</c:v>
                </c:pt>
                <c:pt idx="1426">
                  <c:v>1.4304664088110961E-2</c:v>
                </c:pt>
                <c:pt idx="1427">
                  <c:v>1.4309013417094131E-2</c:v>
                </c:pt>
                <c:pt idx="1428">
                  <c:v>1.4313353407037141E-2</c:v>
                </c:pt>
                <c:pt idx="1429">
                  <c:v>1.431768401792825E-2</c:v>
                </c:pt>
                <c:pt idx="1430">
                  <c:v>1.4322005209796866E-2</c:v>
                </c:pt>
                <c:pt idx="1431">
                  <c:v>1.4326316942713711E-2</c:v>
                </c:pt>
                <c:pt idx="1432">
                  <c:v>1.4330619176790996E-2</c:v>
                </c:pt>
                <c:pt idx="1433">
                  <c:v>1.4334911872182603E-2</c:v>
                </c:pt>
                <c:pt idx="1434">
                  <c:v>1.4339194989084248E-2</c:v>
                </c:pt>
                <c:pt idx="1435">
                  <c:v>1.4343468487733674E-2</c:v>
                </c:pt>
                <c:pt idx="1436">
                  <c:v>1.4347732328410804E-2</c:v>
                </c:pt>
                <c:pt idx="1437">
                  <c:v>1.4351986471437931E-2</c:v>
                </c:pt>
                <c:pt idx="1438">
                  <c:v>1.4356230877179885E-2</c:v>
                </c:pt>
                <c:pt idx="1439">
                  <c:v>1.4360465506044213E-2</c:v>
                </c:pt>
                <c:pt idx="1440">
                  <c:v>1.4364690318481334E-2</c:v>
                </c:pt>
                <c:pt idx="1441">
                  <c:v>1.4368905274984743E-2</c:v>
                </c:pt>
                <c:pt idx="1442">
                  <c:v>1.4373110336091163E-2</c:v>
                </c:pt>
                <c:pt idx="1443">
                  <c:v>1.4377305462380717E-2</c:v>
                </c:pt>
                <c:pt idx="1444">
                  <c:v>1.4381490614477119E-2</c:v>
                </c:pt>
                <c:pt idx="1445">
                  <c:v>1.4385665753047821E-2</c:v>
                </c:pt>
                <c:pt idx="1446">
                  <c:v>1.4389830838804206E-2</c:v>
                </c:pt>
                <c:pt idx="1447">
                  <c:v>1.4393985832501753E-2</c:v>
                </c:pt>
                <c:pt idx="1448">
                  <c:v>1.4398130694940213E-2</c:v>
                </c:pt>
                <c:pt idx="1449">
                  <c:v>1.4402265386963771E-2</c:v>
                </c:pt>
                <c:pt idx="1450">
                  <c:v>1.4406389869461231E-2</c:v>
                </c:pt>
                <c:pt idx="1451">
                  <c:v>1.4410504103366174E-2</c:v>
                </c:pt>
                <c:pt idx="1452">
                  <c:v>1.4414608049657145E-2</c:v>
                </c:pt>
                <c:pt idx="1453">
                  <c:v>1.4418701669357804E-2</c:v>
                </c:pt>
                <c:pt idx="1454">
                  <c:v>1.4422784923537123E-2</c:v>
                </c:pt>
                <c:pt idx="1455">
                  <c:v>1.4426857773309529E-2</c:v>
                </c:pt>
                <c:pt idx="1456">
                  <c:v>1.4430920179835096E-2</c:v>
                </c:pt>
                <c:pt idx="1457">
                  <c:v>1.4434972104319703E-2</c:v>
                </c:pt>
                <c:pt idx="1458">
                  <c:v>1.4439013508015207E-2</c:v>
                </c:pt>
                <c:pt idx="1459">
                  <c:v>1.4443044352219622E-2</c:v>
                </c:pt>
                <c:pt idx="1460">
                  <c:v>1.4447064598277274E-2</c:v>
                </c:pt>
                <c:pt idx="1461">
                  <c:v>1.4451074207578983E-2</c:v>
                </c:pt>
                <c:pt idx="1462">
                  <c:v>1.4455073141562217E-2</c:v>
                </c:pt>
                <c:pt idx="1463">
                  <c:v>1.4459061361711283E-2</c:v>
                </c:pt>
                <c:pt idx="1464">
                  <c:v>1.4463038829557481E-2</c:v>
                </c:pt>
                <c:pt idx="1465">
                  <c:v>1.446700550667927E-2</c:v>
                </c:pt>
                <c:pt idx="1466">
                  <c:v>1.4470961354702445E-2</c:v>
                </c:pt>
                <c:pt idx="1467">
                  <c:v>1.4474906335300309E-2</c:v>
                </c:pt>
                <c:pt idx="1468">
                  <c:v>1.4478840410193827E-2</c:v>
                </c:pt>
                <c:pt idx="1469">
                  <c:v>1.4482763541151807E-2</c:v>
                </c:pt>
                <c:pt idx="1470">
                  <c:v>1.4486675689991058E-2</c:v>
                </c:pt>
                <c:pt idx="1471">
                  <c:v>1.4490576818576562E-2</c:v>
                </c:pt>
                <c:pt idx="1472">
                  <c:v>1.4494466888821649E-2</c:v>
                </c:pt>
                <c:pt idx="1473">
                  <c:v>1.4498345862688146E-2</c:v>
                </c:pt>
                <c:pt idx="1474">
                  <c:v>1.4502213702186562E-2</c:v>
                </c:pt>
                <c:pt idx="1475">
                  <c:v>1.4506070369376244E-2</c:v>
                </c:pt>
                <c:pt idx="1476">
                  <c:v>1.4509915826365544E-2</c:v>
                </c:pt>
                <c:pt idx="1477">
                  <c:v>1.4513750035311988E-2</c:v>
                </c:pt>
                <c:pt idx="1478">
                  <c:v>1.4517572958422443E-2</c:v>
                </c:pt>
                <c:pt idx="1479">
                  <c:v>1.4521384557953283E-2</c:v>
                </c:pt>
                <c:pt idx="1480">
                  <c:v>1.4525184796210549E-2</c:v>
                </c:pt>
                <c:pt idx="1481">
                  <c:v>1.452897363555012E-2</c:v>
                </c:pt>
                <c:pt idx="1482">
                  <c:v>1.4532751038377877E-2</c:v>
                </c:pt>
                <c:pt idx="1483">
                  <c:v>1.4536516967149863E-2</c:v>
                </c:pt>
                <c:pt idx="1484">
                  <c:v>1.4540271384372461E-2</c:v>
                </c:pt>
                <c:pt idx="1485">
                  <c:v>1.4544014252602534E-2</c:v>
                </c:pt>
                <c:pt idx="1486">
                  <c:v>1.4547745534447622E-2</c:v>
                </c:pt>
                <c:pt idx="1487">
                  <c:v>1.4551465192566077E-2</c:v>
                </c:pt>
                <c:pt idx="1488">
                  <c:v>1.4555173189667241E-2</c:v>
                </c:pt>
                <c:pt idx="1489">
                  <c:v>1.455886948851161E-2</c:v>
                </c:pt>
                <c:pt idx="1490">
                  <c:v>1.4562554051910991E-2</c:v>
                </c:pt>
                <c:pt idx="1491">
                  <c:v>1.4566226842728663E-2</c:v>
                </c:pt>
                <c:pt idx="1492">
                  <c:v>1.4569887823879562E-2</c:v>
                </c:pt>
                <c:pt idx="1493">
                  <c:v>1.457353695833041E-2</c:v>
                </c:pt>
                <c:pt idx="1494">
                  <c:v>1.4577174209099902E-2</c:v>
                </c:pt>
                <c:pt idx="1495">
                  <c:v>1.4580799539258858E-2</c:v>
                </c:pt>
                <c:pt idx="1496">
                  <c:v>1.4584412911930396E-2</c:v>
                </c:pt>
                <c:pt idx="1497">
                  <c:v>1.458801429029007E-2</c:v>
                </c:pt>
                <c:pt idx="1498">
                  <c:v>1.4591603637566061E-2</c:v>
                </c:pt>
                <c:pt idx="1499">
                  <c:v>1.4595180917039315E-2</c:v>
                </c:pt>
                <c:pt idx="1500">
                  <c:v>1.4598746092043719E-2</c:v>
                </c:pt>
                <c:pt idx="1501">
                  <c:v>1.4602299125966254E-2</c:v>
                </c:pt>
                <c:pt idx="1502">
                  <c:v>1.4605839982247161E-2</c:v>
                </c:pt>
                <c:pt idx="1503">
                  <c:v>1.460936862438009E-2</c:v>
                </c:pt>
                <c:pt idx="1504">
                  <c:v>1.4612885015912278E-2</c:v>
                </c:pt>
                <c:pt idx="1505">
                  <c:v>1.4616389120444686E-2</c:v>
                </c:pt>
                <c:pt idx="1506">
                  <c:v>1.4619880901632191E-2</c:v>
                </c:pt>
                <c:pt idx="1507">
                  <c:v>1.4623360323183704E-2</c:v>
                </c:pt>
                <c:pt idx="1508">
                  <c:v>1.4626827348862372E-2</c:v>
                </c:pt>
                <c:pt idx="1509">
                  <c:v>1.4630281942485703E-2</c:v>
                </c:pt>
                <c:pt idx="1510">
                  <c:v>1.4633724067925742E-2</c:v>
                </c:pt>
                <c:pt idx="1511">
                  <c:v>1.4637153689109228E-2</c:v>
                </c:pt>
                <c:pt idx="1512">
                  <c:v>1.4640570770017746E-2</c:v>
                </c:pt>
                <c:pt idx="1513">
                  <c:v>1.4643975274687891E-2</c:v>
                </c:pt>
                <c:pt idx="1514">
                  <c:v>1.464736716721142E-2</c:v>
                </c:pt>
                <c:pt idx="1515">
                  <c:v>1.4650746411735419E-2</c:v>
                </c:pt>
                <c:pt idx="1516">
                  <c:v>1.4654112972462451E-2</c:v>
                </c:pt>
                <c:pt idx="1517">
                  <c:v>1.4657466813650717E-2</c:v>
                </c:pt>
                <c:pt idx="1518">
                  <c:v>1.4660807899614207E-2</c:v>
                </c:pt>
                <c:pt idx="1519">
                  <c:v>1.4664136194722871E-2</c:v>
                </c:pt>
                <c:pt idx="1520">
                  <c:v>1.4667451663402761E-2</c:v>
                </c:pt>
                <c:pt idx="1521">
                  <c:v>1.4670754270136192E-2</c:v>
                </c:pt>
                <c:pt idx="1522">
                  <c:v>1.4674043979461895E-2</c:v>
                </c:pt>
                <c:pt idx="1523">
                  <c:v>1.4677320755975182E-2</c:v>
                </c:pt>
                <c:pt idx="1524">
                  <c:v>1.4680584564328088E-2</c:v>
                </c:pt>
                <c:pt idx="1525">
                  <c:v>1.468383536922954E-2</c:v>
                </c:pt>
                <c:pt idx="1526">
                  <c:v>1.4687073135445497E-2</c:v>
                </c:pt>
                <c:pt idx="1527">
                  <c:v>1.4690297827799117E-2</c:v>
                </c:pt>
                <c:pt idx="1528">
                  <c:v>1.4693509411170896E-2</c:v>
                </c:pt>
                <c:pt idx="1529">
                  <c:v>1.4696707850498859E-2</c:v>
                </c:pt>
                <c:pt idx="1530">
                  <c:v>1.4699893110778652E-2</c:v>
                </c:pt>
                <c:pt idx="1531">
                  <c:v>1.4703065157063759E-2</c:v>
                </c:pt>
                <c:pt idx="1532">
                  <c:v>1.4706223954465608E-2</c:v>
                </c:pt>
                <c:pt idx="1533">
                  <c:v>1.4709369468153757E-2</c:v>
                </c:pt>
                <c:pt idx="1534">
                  <c:v>1.4712501663356026E-2</c:v>
                </c:pt>
                <c:pt idx="1535">
                  <c:v>1.4715620505358653E-2</c:v>
                </c:pt>
                <c:pt idx="1536">
                  <c:v>1.4718725959506459E-2</c:v>
                </c:pt>
                <c:pt idx="1537">
                  <c:v>1.4721817991202984E-2</c:v>
                </c:pt>
                <c:pt idx="1538">
                  <c:v>1.4724896565910646E-2</c:v>
                </c:pt>
                <c:pt idx="1539">
                  <c:v>1.4727961649150896E-2</c:v>
                </c:pt>
                <c:pt idx="1540">
                  <c:v>1.473101320650436E-2</c:v>
                </c:pt>
                <c:pt idx="1541">
                  <c:v>1.4734051203610999E-2</c:v>
                </c:pt>
                <c:pt idx="1542">
                  <c:v>1.4737075606170248E-2</c:v>
                </c:pt>
                <c:pt idx="1543">
                  <c:v>1.4740086379941194E-2</c:v>
                </c:pt>
                <c:pt idx="1544">
                  <c:v>1.474308349074268E-2</c:v>
                </c:pt>
                <c:pt idx="1545">
                  <c:v>1.4746066904453502E-2</c:v>
                </c:pt>
                <c:pt idx="1546">
                  <c:v>1.4749036587012529E-2</c:v>
                </c:pt>
                <c:pt idx="1547">
                  <c:v>1.4751992504418861E-2</c:v>
                </c:pt>
                <c:pt idx="1548">
                  <c:v>1.4754934622731985E-2</c:v>
                </c:pt>
                <c:pt idx="1549">
                  <c:v>1.4757862908071909E-2</c:v>
                </c:pt>
                <c:pt idx="1550">
                  <c:v>1.4760777326619328E-2</c:v>
                </c:pt>
                <c:pt idx="1551">
                  <c:v>1.4763677844615755E-2</c:v>
                </c:pt>
                <c:pt idx="1552">
                  <c:v>1.4766564428363691E-2</c:v>
                </c:pt>
                <c:pt idx="1553">
                  <c:v>1.476943704422674E-2</c:v>
                </c:pt>
                <c:pt idx="1554">
                  <c:v>1.4772295658629791E-2</c:v>
                </c:pt>
                <c:pt idx="1555">
                  <c:v>1.4775140238059141E-2</c:v>
                </c:pt>
                <c:pt idx="1556">
                  <c:v>1.4777970749062667E-2</c:v>
                </c:pt>
                <c:pt idx="1557">
                  <c:v>1.4780787158249934E-2</c:v>
                </c:pt>
                <c:pt idx="1558">
                  <c:v>1.4783589432292382E-2</c:v>
                </c:pt>
                <c:pt idx="1559">
                  <c:v>1.4786377537923449E-2</c:v>
                </c:pt>
                <c:pt idx="1560">
                  <c:v>1.4789151441938719E-2</c:v>
                </c:pt>
                <c:pt idx="1561">
                  <c:v>1.479191111119608E-2</c:v>
                </c:pt>
                <c:pt idx="1562">
                  <c:v>1.4794656512615856E-2</c:v>
                </c:pt>
                <c:pt idx="1563">
                  <c:v>1.4797387613180947E-2</c:v>
                </c:pt>
                <c:pt idx="1564">
                  <c:v>1.4800104379937003E-2</c:v>
                </c:pt>
                <c:pt idx="1565">
                  <c:v>1.4802806779992532E-2</c:v>
                </c:pt>
                <c:pt idx="1566">
                  <c:v>1.4805494780519072E-2</c:v>
                </c:pt>
                <c:pt idx="1567">
                  <c:v>1.4808168348751318E-2</c:v>
                </c:pt>
                <c:pt idx="1568">
                  <c:v>1.481082745198728E-2</c:v>
                </c:pt>
                <c:pt idx="1569">
                  <c:v>1.4813472057588402E-2</c:v>
                </c:pt>
                <c:pt idx="1570">
                  <c:v>1.4816102132979746E-2</c:v>
                </c:pt>
                <c:pt idx="1571">
                  <c:v>1.4818717645650089E-2</c:v>
                </c:pt>
                <c:pt idx="1572">
                  <c:v>1.4821318563152101E-2</c:v>
                </c:pt>
                <c:pt idx="1573">
                  <c:v>1.4823904853102463E-2</c:v>
                </c:pt>
                <c:pt idx="1574">
                  <c:v>1.4826476483182027E-2</c:v>
                </c:pt>
                <c:pt idx="1575">
                  <c:v>1.4829033421135949E-2</c:v>
                </c:pt>
                <c:pt idx="1576">
                  <c:v>1.4831575634773834E-2</c:v>
                </c:pt>
                <c:pt idx="1577">
                  <c:v>1.4834103091969867E-2</c:v>
                </c:pt>
                <c:pt idx="1578">
                  <c:v>1.4836615760662971E-2</c:v>
                </c:pt>
                <c:pt idx="1579">
                  <c:v>1.4839113608856928E-2</c:v>
                </c:pt>
                <c:pt idx="1580">
                  <c:v>1.4841596604620547E-2</c:v>
                </c:pt>
                <c:pt idx="1581">
                  <c:v>1.4844064716087768E-2</c:v>
                </c:pt>
                <c:pt idx="1582">
                  <c:v>1.4846517911457833E-2</c:v>
                </c:pt>
                <c:pt idx="1583">
                  <c:v>1.4848956158995411E-2</c:v>
                </c:pt>
                <c:pt idx="1584">
                  <c:v>1.4851379427030739E-2</c:v>
                </c:pt>
                <c:pt idx="1585">
                  <c:v>1.4853787683959755E-2</c:v>
                </c:pt>
                <c:pt idx="1586">
                  <c:v>1.4856180898244257E-2</c:v>
                </c:pt>
                <c:pt idx="1587">
                  <c:v>1.4858559038412014E-2</c:v>
                </c:pt>
                <c:pt idx="1588">
                  <c:v>1.4860922073056917E-2</c:v>
                </c:pt>
                <c:pt idx="1589">
                  <c:v>1.4863269970839137E-2</c:v>
                </c:pt>
                <c:pt idx="1590">
                  <c:v>1.4865602700485217E-2</c:v>
                </c:pt>
                <c:pt idx="1591">
                  <c:v>1.4867920230788253E-2</c:v>
                </c:pt>
                <c:pt idx="1592">
                  <c:v>1.4870222530608003E-2</c:v>
                </c:pt>
                <c:pt idx="1593">
                  <c:v>1.4872509568871038E-2</c:v>
                </c:pt>
                <c:pt idx="1594">
                  <c:v>1.4874781314570869E-2</c:v>
                </c:pt>
                <c:pt idx="1595">
                  <c:v>1.4877037736768097E-2</c:v>
                </c:pt>
                <c:pt idx="1596">
                  <c:v>1.4879278804590525E-2</c:v>
                </c:pt>
                <c:pt idx="1597">
                  <c:v>1.4881504487233323E-2</c:v>
                </c:pt>
                <c:pt idx="1598">
                  <c:v>1.4883714753959141E-2</c:v>
                </c:pt>
                <c:pt idx="1599">
                  <c:v>1.4885909574098246E-2</c:v>
                </c:pt>
                <c:pt idx="1600">
                  <c:v>1.4888088917048667E-2</c:v>
                </c:pt>
                <c:pt idx="1601">
                  <c:v>1.4890252752276328E-2</c:v>
                </c:pt>
                <c:pt idx="1602">
                  <c:v>1.4892401049315163E-2</c:v>
                </c:pt>
                <c:pt idx="1603">
                  <c:v>1.4894533777767281E-2</c:v>
                </c:pt>
                <c:pt idx="1604">
                  <c:v>1.489665090730307E-2</c:v>
                </c:pt>
                <c:pt idx="1605">
                  <c:v>1.4898752407661352E-2</c:v>
                </c:pt>
                <c:pt idx="1606">
                  <c:v>1.4900838248649493E-2</c:v>
                </c:pt>
                <c:pt idx="1607">
                  <c:v>1.4902908400143564E-2</c:v>
                </c:pt>
                <c:pt idx="1608">
                  <c:v>1.4904962832088448E-2</c:v>
                </c:pt>
                <c:pt idx="1609">
                  <c:v>1.4907001514497984E-2</c:v>
                </c:pt>
                <c:pt idx="1610">
                  <c:v>1.4909024417455098E-2</c:v>
                </c:pt>
                <c:pt idx="1611">
                  <c:v>1.4911031511111929E-2</c:v>
                </c:pt>
                <c:pt idx="1612">
                  <c:v>1.4913022765689966E-2</c:v>
                </c:pt>
                <c:pt idx="1613">
                  <c:v>1.4914998151480174E-2</c:v>
                </c:pt>
                <c:pt idx="1614">
                  <c:v>1.4916957638843133E-2</c:v>
                </c:pt>
                <c:pt idx="1615">
                  <c:v>1.4918901198209149E-2</c:v>
                </c:pt>
                <c:pt idx="1616">
                  <c:v>1.4920828800078403E-2</c:v>
                </c:pt>
                <c:pt idx="1617">
                  <c:v>1.492274041502108E-2</c:v>
                </c:pt>
                <c:pt idx="1618">
                  <c:v>1.4924636013677476E-2</c:v>
                </c:pt>
                <c:pt idx="1619">
                  <c:v>1.4926515566758156E-2</c:v>
                </c:pt>
                <c:pt idx="1620">
                  <c:v>1.4928379045044059E-2</c:v>
                </c:pt>
                <c:pt idx="1621">
                  <c:v>1.4930226419386648E-2</c:v>
                </c:pt>
                <c:pt idx="1622">
                  <c:v>1.4932057660708013E-2</c:v>
                </c:pt>
                <c:pt idx="1623">
                  <c:v>1.4933872740001014E-2</c:v>
                </c:pt>
                <c:pt idx="1624">
                  <c:v>1.4935671628329417E-2</c:v>
                </c:pt>
                <c:pt idx="1625">
                  <c:v>1.4937454296827989E-2</c:v>
                </c:pt>
                <c:pt idx="1626">
                  <c:v>1.4939220716702669E-2</c:v>
                </c:pt>
                <c:pt idx="1627">
                  <c:v>1.4940970859230648E-2</c:v>
                </c:pt>
                <c:pt idx="1628">
                  <c:v>1.4942704695760534E-2</c:v>
                </c:pt>
                <c:pt idx="1629">
                  <c:v>1.4944422197712449E-2</c:v>
                </c:pt>
                <c:pt idx="1630">
                  <c:v>1.4946123336578181E-2</c:v>
                </c:pt>
                <c:pt idx="1631">
                  <c:v>1.4947808083921276E-2</c:v>
                </c:pt>
                <c:pt idx="1632">
                  <c:v>1.4949476411377196E-2</c:v>
                </c:pt>
                <c:pt idx="1633">
                  <c:v>1.4951128290653422E-2</c:v>
                </c:pt>
                <c:pt idx="1634">
                  <c:v>1.4952763693529589E-2</c:v>
                </c:pt>
                <c:pt idx="1635">
                  <c:v>1.49543825918576E-2</c:v>
                </c:pt>
                <c:pt idx="1636">
                  <c:v>1.4955984957561754E-2</c:v>
                </c:pt>
                <c:pt idx="1637">
                  <c:v>1.4957570762638882E-2</c:v>
                </c:pt>
                <c:pt idx="1638">
                  <c:v>1.4959139979158447E-2</c:v>
                </c:pt>
                <c:pt idx="1639">
                  <c:v>1.4960692579262677E-2</c:v>
                </c:pt>
                <c:pt idx="1640">
                  <c:v>1.4962228535166697E-2</c:v>
                </c:pt>
                <c:pt idx="1641">
                  <c:v>1.4963747819158629E-2</c:v>
                </c:pt>
                <c:pt idx="1642">
                  <c:v>1.4965250403599742E-2</c:v>
                </c:pt>
                <c:pt idx="1643">
                  <c:v>1.496673626092454E-2</c:v>
                </c:pt>
                <c:pt idx="1644">
                  <c:v>1.4968205363640914E-2</c:v>
                </c:pt>
                <c:pt idx="1645">
                  <c:v>1.4969657684330246E-2</c:v>
                </c:pt>
                <c:pt idx="1646">
                  <c:v>1.497109319564752E-2</c:v>
                </c:pt>
                <c:pt idx="1647">
                  <c:v>1.4972511870321474E-2</c:v>
                </c:pt>
                <c:pt idx="1648">
                  <c:v>1.4973913681154683E-2</c:v>
                </c:pt>
                <c:pt idx="1649">
                  <c:v>1.4975298601023704E-2</c:v>
                </c:pt>
                <c:pt idx="1650">
                  <c:v>1.4976666602879184E-2</c:v>
                </c:pt>
                <c:pt idx="1651">
                  <c:v>1.4978017659745983E-2</c:v>
                </c:pt>
                <c:pt idx="1652">
                  <c:v>1.4979351744723285E-2</c:v>
                </c:pt>
                <c:pt idx="1653">
                  <c:v>1.4980668830984723E-2</c:v>
                </c:pt>
                <c:pt idx="1654">
                  <c:v>1.4981968891778498E-2</c:v>
                </c:pt>
                <c:pt idx="1655">
                  <c:v>1.4983251900427486E-2</c:v>
                </c:pt>
                <c:pt idx="1656">
                  <c:v>1.4984517830329371E-2</c:v>
                </c:pt>
                <c:pt idx="1657">
                  <c:v>1.4985766654956743E-2</c:v>
                </c:pt>
                <c:pt idx="1658">
                  <c:v>1.4986998347857232E-2</c:v>
                </c:pt>
                <c:pt idx="1659">
                  <c:v>1.4988212882653614E-2</c:v>
                </c:pt>
                <c:pt idx="1660">
                  <c:v>1.4989410233043928E-2</c:v>
                </c:pt>
                <c:pt idx="1661">
                  <c:v>1.499059037280159E-2</c:v>
                </c:pt>
                <c:pt idx="1662">
                  <c:v>1.4991753275775514E-2</c:v>
                </c:pt>
                <c:pt idx="1663">
                  <c:v>1.4992898915890222E-2</c:v>
                </c:pt>
                <c:pt idx="1664">
                  <c:v>1.499402726714596E-2</c:v>
                </c:pt>
                <c:pt idx="1665">
                  <c:v>1.4995138303618809E-2</c:v>
                </c:pt>
                <c:pt idx="1666">
                  <c:v>1.4996231999460798E-2</c:v>
                </c:pt>
                <c:pt idx="1667">
                  <c:v>1.4997308328900035E-2</c:v>
                </c:pt>
                <c:pt idx="1668">
                  <c:v>1.4998367266240788E-2</c:v>
                </c:pt>
                <c:pt idx="1669">
                  <c:v>1.4999408785863621E-2</c:v>
                </c:pt>
                <c:pt idx="1670">
                  <c:v>1.5000432862225507E-2</c:v>
                </c:pt>
                <c:pt idx="1671">
                  <c:v>1.5001439469859931E-2</c:v>
                </c:pt>
                <c:pt idx="1672">
                  <c:v>1.5002428583376998E-2</c:v>
                </c:pt>
                <c:pt idx="1673">
                  <c:v>1.5003400177463553E-2</c:v>
                </c:pt>
                <c:pt idx="1674">
                  <c:v>1.5004354226883298E-2</c:v>
                </c:pt>
                <c:pt idx="1675">
                  <c:v>1.5005290706476883E-2</c:v>
                </c:pt>
                <c:pt idx="1676">
                  <c:v>1.5006209591162037E-2</c:v>
                </c:pt>
                <c:pt idx="1677">
                  <c:v>1.5007110855933665E-2</c:v>
                </c:pt>
                <c:pt idx="1678">
                  <c:v>1.5007994475863958E-2</c:v>
                </c:pt>
                <c:pt idx="1679">
                  <c:v>1.5008860426102517E-2</c:v>
                </c:pt>
                <c:pt idx="1680">
                  <c:v>1.5009708681876432E-2</c:v>
                </c:pt>
                <c:pt idx="1681">
                  <c:v>1.5010539218490434E-2</c:v>
                </c:pt>
                <c:pt idx="1682">
                  <c:v>1.5011352011326954E-2</c:v>
                </c:pt>
                <c:pt idx="1683">
                  <c:v>1.5012147035846277E-2</c:v>
                </c:pt>
                <c:pt idx="1684">
                  <c:v>1.501292426758662E-2</c:v>
                </c:pt>
                <c:pt idx="1685">
                  <c:v>1.5013683682164238E-2</c:v>
                </c:pt>
                <c:pt idx="1686">
                  <c:v>1.5014425255273557E-2</c:v>
                </c:pt>
                <c:pt idx="1687">
                  <c:v>1.5015148962687255E-2</c:v>
                </c:pt>
                <c:pt idx="1688">
                  <c:v>1.5015854780256386E-2</c:v>
                </c:pt>
                <c:pt idx="1689">
                  <c:v>1.501654268391046E-2</c:v>
                </c:pt>
                <c:pt idx="1690">
                  <c:v>1.501721264965759E-2</c:v>
                </c:pt>
                <c:pt idx="1691">
                  <c:v>1.5017864653584553E-2</c:v>
                </c:pt>
                <c:pt idx="1692">
                  <c:v>1.5018498671856933E-2</c:v>
                </c:pt>
                <c:pt idx="1693">
                  <c:v>1.5019114680719188E-2</c:v>
                </c:pt>
                <c:pt idx="1694">
                  <c:v>1.5019712656494787E-2</c:v>
                </c:pt>
                <c:pt idx="1695">
                  <c:v>1.5020292575586305E-2</c:v>
                </c:pt>
                <c:pt idx="1696">
                  <c:v>1.502085441447551E-2</c:v>
                </c:pt>
                <c:pt idx="1697">
                  <c:v>1.5021398149723489E-2</c:v>
                </c:pt>
                <c:pt idx="1698">
                  <c:v>1.5021923757970733E-2</c:v>
                </c:pt>
                <c:pt idx="1699">
                  <c:v>1.502243121593725E-2</c:v>
                </c:pt>
                <c:pt idx="1700">
                  <c:v>1.5022920500422665E-2</c:v>
                </c:pt>
                <c:pt idx="1701">
                  <c:v>1.5023391588306321E-2</c:v>
                </c:pt>
                <c:pt idx="1702">
                  <c:v>1.5023844456547374E-2</c:v>
                </c:pt>
                <c:pt idx="1703">
                  <c:v>1.5024279082184913E-2</c:v>
                </c:pt>
                <c:pt idx="1704">
                  <c:v>1.5024695442338035E-2</c:v>
                </c:pt>
                <c:pt idx="1705">
                  <c:v>1.5025093514205966E-2</c:v>
                </c:pt>
                <c:pt idx="1706">
                  <c:v>1.5025473275068148E-2</c:v>
                </c:pt>
                <c:pt idx="1707">
                  <c:v>1.5025834702284349E-2</c:v>
                </c:pt>
                <c:pt idx="1708">
                  <c:v>1.5026177773294756E-2</c:v>
                </c:pt>
                <c:pt idx="1709">
                  <c:v>1.5026502465620074E-2</c:v>
                </c:pt>
                <c:pt idx="1710">
                  <c:v>1.5026808756861625E-2</c:v>
                </c:pt>
                <c:pt idx="1711">
                  <c:v>1.5027096624701449E-2</c:v>
                </c:pt>
                <c:pt idx="1712">
                  <c:v>1.5027366046902406E-2</c:v>
                </c:pt>
                <c:pt idx="1713">
                  <c:v>1.502761700130825E-2</c:v>
                </c:pt>
                <c:pt idx="1714">
                  <c:v>1.5027849465843762E-2</c:v>
                </c:pt>
                <c:pt idx="1715">
                  <c:v>1.5028063418514825E-2</c:v>
                </c:pt>
                <c:pt idx="1716">
                  <c:v>1.5028258837408517E-2</c:v>
                </c:pt>
                <c:pt idx="1717">
                  <c:v>1.5028435700693215E-2</c:v>
                </c:pt>
                <c:pt idx="1718">
                  <c:v>1.5028593986618698E-2</c:v>
                </c:pt>
                <c:pt idx="1719">
                  <c:v>1.5028733673516224E-2</c:v>
                </c:pt>
                <c:pt idx="1720">
                  <c:v>1.5028854739798649E-2</c:v>
                </c:pt>
                <c:pt idx="1721">
                  <c:v>1.502895716396049E-2</c:v>
                </c:pt>
                <c:pt idx="1722">
                  <c:v>1.5029040924578057E-2</c:v>
                </c:pt>
                <c:pt idx="1723">
                  <c:v>1.5029106000309513E-2</c:v>
                </c:pt>
                <c:pt idx="1724">
                  <c:v>1.5029152369894985E-2</c:v>
                </c:pt>
                <c:pt idx="1725">
                  <c:v>1.5029180012156661E-2</c:v>
                </c:pt>
                <c:pt idx="1726">
                  <c:v>1.5029188905998869E-2</c:v>
                </c:pt>
                <c:pt idx="1727">
                  <c:v>1.502917903040818E-2</c:v>
                </c:pt>
                <c:pt idx="1728">
                  <c:v>1.5029150364453493E-2</c:v>
                </c:pt>
                <c:pt idx="1729">
                  <c:v>1.5029102887286141E-2</c:v>
                </c:pt>
                <c:pt idx="1730">
                  <c:v>1.5029036578139955E-2</c:v>
                </c:pt>
                <c:pt idx="1731">
                  <c:v>1.5028951416331393E-2</c:v>
                </c:pt>
                <c:pt idx="1732">
                  <c:v>1.5028847381259591E-2</c:v>
                </c:pt>
                <c:pt idx="1733">
                  <c:v>1.5028724452406484E-2</c:v>
                </c:pt>
                <c:pt idx="1734">
                  <c:v>1.5028582609336882E-2</c:v>
                </c:pt>
                <c:pt idx="1735">
                  <c:v>1.5028421831698557E-2</c:v>
                </c:pt>
                <c:pt idx="1736">
                  <c:v>1.5028242099222346E-2</c:v>
                </c:pt>
                <c:pt idx="1737">
                  <c:v>1.5028043391722225E-2</c:v>
                </c:pt>
                <c:pt idx="1738">
                  <c:v>1.5027825689095404E-2</c:v>
                </c:pt>
                <c:pt idx="1739">
                  <c:v>1.502758897132242E-2</c:v>
                </c:pt>
                <c:pt idx="1740">
                  <c:v>1.5027333218467208E-2</c:v>
                </c:pt>
                <c:pt idx="1741">
                  <c:v>1.5027058410677214E-2</c:v>
                </c:pt>
                <c:pt idx="1742">
                  <c:v>1.5026764528183462E-2</c:v>
                </c:pt>
                <c:pt idx="1743">
                  <c:v>1.5026451551300647E-2</c:v>
                </c:pt>
                <c:pt idx="1744">
                  <c:v>1.5026119460427222E-2</c:v>
                </c:pt>
                <c:pt idx="1745">
                  <c:v>1.5025768236045484E-2</c:v>
                </c:pt>
                <c:pt idx="1746">
                  <c:v>1.5025397858721652E-2</c:v>
                </c:pt>
                <c:pt idx="1747">
                  <c:v>1.5025008309105969E-2</c:v>
                </c:pt>
                <c:pt idx="1748">
                  <c:v>1.5024599567932777E-2</c:v>
                </c:pt>
                <c:pt idx="1749">
                  <c:v>1.5024171616020595E-2</c:v>
                </c:pt>
                <c:pt idx="1750">
                  <c:v>1.5023724434272207E-2</c:v>
                </c:pt>
                <c:pt idx="1751">
                  <c:v>1.5023258003674761E-2</c:v>
                </c:pt>
                <c:pt idx="1752">
                  <c:v>1.5022772305299831E-2</c:v>
                </c:pt>
                <c:pt idx="1753">
                  <c:v>1.502226732030351E-2</c:v>
                </c:pt>
                <c:pt idx="1754">
                  <c:v>1.5021743029926489E-2</c:v>
                </c:pt>
                <c:pt idx="1755">
                  <c:v>1.502119941549415E-2</c:v>
                </c:pt>
                <c:pt idx="1756">
                  <c:v>1.5020636458416631E-2</c:v>
                </c:pt>
                <c:pt idx="1757">
                  <c:v>1.5020054140188924E-2</c:v>
                </c:pt>
                <c:pt idx="1758">
                  <c:v>1.5019452442390942E-2</c:v>
                </c:pt>
                <c:pt idx="1759">
                  <c:v>1.5018831346687609E-2</c:v>
                </c:pt>
                <c:pt idx="1760">
                  <c:v>1.5018190834828938E-2</c:v>
                </c:pt>
                <c:pt idx="1761">
                  <c:v>1.5017530888650113E-2</c:v>
                </c:pt>
                <c:pt idx="1762">
                  <c:v>1.5016851490071556E-2</c:v>
                </c:pt>
                <c:pt idx="1763">
                  <c:v>1.5016152621099031E-2</c:v>
                </c:pt>
                <c:pt idx="1764">
                  <c:v>1.5015434263823702E-2</c:v>
                </c:pt>
                <c:pt idx="1765">
                  <c:v>1.5014696400422217E-2</c:v>
                </c:pt>
                <c:pt idx="1766">
                  <c:v>1.5013939013156787E-2</c:v>
                </c:pt>
                <c:pt idx="1767">
                  <c:v>1.5013162084375267E-2</c:v>
                </c:pt>
                <c:pt idx="1768">
                  <c:v>1.5012365596511234E-2</c:v>
                </c:pt>
                <c:pt idx="1769">
                  <c:v>1.5011549532084049E-2</c:v>
                </c:pt>
                <c:pt idx="1770">
                  <c:v>1.5010713873698962E-2</c:v>
                </c:pt>
                <c:pt idx="1771">
                  <c:v>1.5009858604047153E-2</c:v>
                </c:pt>
                <c:pt idx="1772">
                  <c:v>1.5008983705905844E-2</c:v>
                </c:pt>
                <c:pt idx="1773">
                  <c:v>1.500808916213834E-2</c:v>
                </c:pt>
                <c:pt idx="1774">
                  <c:v>1.500717495569414E-2</c:v>
                </c:pt>
                <c:pt idx="1775">
                  <c:v>1.5006241069608977E-2</c:v>
                </c:pt>
                <c:pt idx="1776">
                  <c:v>1.5005287487004918E-2</c:v>
                </c:pt>
                <c:pt idx="1777">
                  <c:v>1.5004314191090429E-2</c:v>
                </c:pt>
                <c:pt idx="1778">
                  <c:v>1.5003321165160441E-2</c:v>
                </c:pt>
                <c:pt idx="1779">
                  <c:v>1.5002308392596432E-2</c:v>
                </c:pt>
                <c:pt idx="1780">
                  <c:v>1.5001275856866506E-2</c:v>
                </c:pt>
                <c:pt idx="1781">
                  <c:v>1.500022354152545E-2</c:v>
                </c:pt>
                <c:pt idx="1782">
                  <c:v>1.4999151430214819E-2</c:v>
                </c:pt>
                <c:pt idx="1783">
                  <c:v>1.4998059506662997E-2</c:v>
                </c:pt>
                <c:pt idx="1784">
                  <c:v>1.4996947754685281E-2</c:v>
                </c:pt>
                <c:pt idx="1785">
                  <c:v>1.4995816158183944E-2</c:v>
                </c:pt>
                <c:pt idx="1786">
                  <c:v>1.4994664701148297E-2</c:v>
                </c:pt>
                <c:pt idx="1787">
                  <c:v>1.4993493367654785E-2</c:v>
                </c:pt>
                <c:pt idx="1788">
                  <c:v>1.4992302141867029E-2</c:v>
                </c:pt>
                <c:pt idx="1789">
                  <c:v>1.499109100803591E-2</c:v>
                </c:pt>
                <c:pt idx="1790">
                  <c:v>1.4989859950499642E-2</c:v>
                </c:pt>
                <c:pt idx="1791">
                  <c:v>1.4988608953683823E-2</c:v>
                </c:pt>
                <c:pt idx="1792">
                  <c:v>1.498733800210152E-2</c:v>
                </c:pt>
                <c:pt idx="1793">
                  <c:v>1.4986047080353336E-2</c:v>
                </c:pt>
                <c:pt idx="1794">
                  <c:v>1.4984736173127466E-2</c:v>
                </c:pt>
                <c:pt idx="1795">
                  <c:v>1.4983405265199768E-2</c:v>
                </c:pt>
                <c:pt idx="1796">
                  <c:v>1.4982054341433845E-2</c:v>
                </c:pt>
                <c:pt idx="1797">
                  <c:v>1.498068338678109E-2</c:v>
                </c:pt>
                <c:pt idx="1798">
                  <c:v>1.4979292386280766E-2</c:v>
                </c:pt>
                <c:pt idx="1799">
                  <c:v>1.4977881325060059E-2</c:v>
                </c:pt>
                <c:pt idx="1800">
                  <c:v>1.4976450188334163E-2</c:v>
                </c:pt>
                <c:pt idx="1801">
                  <c:v>1.4974998961406326E-2</c:v>
                </c:pt>
                <c:pt idx="1802">
                  <c:v>1.4973527629667921E-2</c:v>
                </c:pt>
                <c:pt idx="1803">
                  <c:v>1.4972036178598512E-2</c:v>
                </c:pt>
                <c:pt idx="1804">
                  <c:v>1.497052459376591E-2</c:v>
                </c:pt>
                <c:pt idx="1805">
                  <c:v>1.4968992860826258E-2</c:v>
                </c:pt>
                <c:pt idx="1806">
                  <c:v>1.4967440965524064E-2</c:v>
                </c:pt>
                <c:pt idx="1807">
                  <c:v>1.4965868893692287E-2</c:v>
                </c:pt>
                <c:pt idx="1808">
                  <c:v>1.4964276631252379E-2</c:v>
                </c:pt>
                <c:pt idx="1809">
                  <c:v>1.4962664164214372E-2</c:v>
                </c:pt>
                <c:pt idx="1810">
                  <c:v>1.4961031478676914E-2</c:v>
                </c:pt>
                <c:pt idx="1811">
                  <c:v>1.4959378560827349E-2</c:v>
                </c:pt>
                <c:pt idx="1812">
                  <c:v>1.4957705396941762E-2</c:v>
                </c:pt>
                <c:pt idx="1813">
                  <c:v>1.4956011973385053E-2</c:v>
                </c:pt>
                <c:pt idx="1814">
                  <c:v>1.4954298276610989E-2</c:v>
                </c:pt>
                <c:pt idx="1815">
                  <c:v>1.495256429316227E-2</c:v>
                </c:pt>
                <c:pt idx="1816">
                  <c:v>1.4950810009670572E-2</c:v>
                </c:pt>
                <c:pt idx="1817">
                  <c:v>1.4949035412856628E-2</c:v>
                </c:pt>
                <c:pt idx="1818">
                  <c:v>1.4947240489530264E-2</c:v>
                </c:pt>
                <c:pt idx="1819">
                  <c:v>1.4945425226590488E-2</c:v>
                </c:pt>
                <c:pt idx="1820">
                  <c:v>1.4943589611025501E-2</c:v>
                </c:pt>
                <c:pt idx="1821">
                  <c:v>1.4941733629912799E-2</c:v>
                </c:pt>
                <c:pt idx="1822">
                  <c:v>1.4939857270419209E-2</c:v>
                </c:pt>
                <c:pt idx="1823">
                  <c:v>1.4937960519800939E-2</c:v>
                </c:pt>
                <c:pt idx="1824">
                  <c:v>1.4936043365403655E-2</c:v>
                </c:pt>
                <c:pt idx="1825">
                  <c:v>1.4934105794662509E-2</c:v>
                </c:pt>
                <c:pt idx="1826">
                  <c:v>1.4932147795102222E-2</c:v>
                </c:pt>
                <c:pt idx="1827">
                  <c:v>1.4930169354337119E-2</c:v>
                </c:pt>
                <c:pt idx="1828">
                  <c:v>1.4928170460071197E-2</c:v>
                </c:pt>
                <c:pt idx="1829">
                  <c:v>1.4926151100098158E-2</c:v>
                </c:pt>
                <c:pt idx="1830">
                  <c:v>1.4924111262301495E-2</c:v>
                </c:pt>
                <c:pt idx="1831">
                  <c:v>1.4922050934654513E-2</c:v>
                </c:pt>
                <c:pt idx="1832">
                  <c:v>1.4919970105220401E-2</c:v>
                </c:pt>
                <c:pt idx="1833">
                  <c:v>1.4917868762152276E-2</c:v>
                </c:pt>
                <c:pt idx="1834">
                  <c:v>1.4915746893693241E-2</c:v>
                </c:pt>
                <c:pt idx="1835">
                  <c:v>1.4913604488176434E-2</c:v>
                </c:pt>
                <c:pt idx="1836">
                  <c:v>1.4911441534025075E-2</c:v>
                </c:pt>
                <c:pt idx="1837">
                  <c:v>1.4909258019752521E-2</c:v>
                </c:pt>
                <c:pt idx="1838">
                  <c:v>1.4907053933962317E-2</c:v>
                </c:pt>
                <c:pt idx="1839">
                  <c:v>1.4904829265348245E-2</c:v>
                </c:pt>
                <c:pt idx="1840">
                  <c:v>1.4902584002694376E-2</c:v>
                </c:pt>
                <c:pt idx="1841">
                  <c:v>1.4900318134875107E-2</c:v>
                </c:pt>
                <c:pt idx="1842">
                  <c:v>1.489803165085523E-2</c:v>
                </c:pt>
                <c:pt idx="1843">
                  <c:v>1.4895724539689965E-2</c:v>
                </c:pt>
                <c:pt idx="1844">
                  <c:v>1.4893396790525017E-2</c:v>
                </c:pt>
                <c:pt idx="1845">
                  <c:v>1.4891048392596608E-2</c:v>
                </c:pt>
                <c:pt idx="1846">
                  <c:v>1.4888679335231548E-2</c:v>
                </c:pt>
                <c:pt idx="1847">
                  <c:v>1.4886289607847263E-2</c:v>
                </c:pt>
                <c:pt idx="1848">
                  <c:v>1.4883879199951849E-2</c:v>
                </c:pt>
                <c:pt idx="1849">
                  <c:v>1.4881448101144119E-2</c:v>
                </c:pt>
                <c:pt idx="1850">
                  <c:v>1.4878996301113643E-2</c:v>
                </c:pt>
                <c:pt idx="1851">
                  <c:v>1.48765237896408E-2</c:v>
                </c:pt>
                <c:pt idx="1852">
                  <c:v>1.4874030556596819E-2</c:v>
                </c:pt>
                <c:pt idx="1853">
                  <c:v>1.4871516591943818E-2</c:v>
                </c:pt>
                <c:pt idx="1854">
                  <c:v>1.4868981885734862E-2</c:v>
                </c:pt>
                <c:pt idx="1855">
                  <c:v>1.4866426428113996E-2</c:v>
                </c:pt>
                <c:pt idx="1856">
                  <c:v>1.486385020931629E-2</c:v>
                </c:pt>
                <c:pt idx="1857">
                  <c:v>1.4861253219667882E-2</c:v>
                </c:pt>
                <c:pt idx="1858">
                  <c:v>1.4858635449586023E-2</c:v>
                </c:pt>
                <c:pt idx="1859">
                  <c:v>1.4855996889579115E-2</c:v>
                </c:pt>
                <c:pt idx="1860">
                  <c:v>1.4853337530246757E-2</c:v>
                </c:pt>
                <c:pt idx="1861">
                  <c:v>1.4850657362279784E-2</c:v>
                </c:pt>
                <c:pt idx="1862">
                  <c:v>1.4847956376460306E-2</c:v>
                </c:pt>
                <c:pt idx="1863">
                  <c:v>1.484523456366175E-2</c:v>
                </c:pt>
                <c:pt idx="1864">
                  <c:v>1.4842491914848904E-2</c:v>
                </c:pt>
                <c:pt idx="1865">
                  <c:v>1.4839728421077947E-2</c:v>
                </c:pt>
                <c:pt idx="1866">
                  <c:v>1.48369440734965E-2</c:v>
                </c:pt>
                <c:pt idx="1867">
                  <c:v>1.4834138863343657E-2</c:v>
                </c:pt>
                <c:pt idx="1868">
                  <c:v>1.4831312781950023E-2</c:v>
                </c:pt>
                <c:pt idx="1869">
                  <c:v>1.4828465820737758E-2</c:v>
                </c:pt>
                <c:pt idx="1870">
                  <c:v>1.4825597971220612E-2</c:v>
                </c:pt>
                <c:pt idx="1871">
                  <c:v>1.4822709225003953E-2</c:v>
                </c:pt>
                <c:pt idx="1872">
                  <c:v>1.4819799573784825E-2</c:v>
                </c:pt>
                <c:pt idx="1873">
                  <c:v>1.481686900935196E-2</c:v>
                </c:pt>
                <c:pt idx="1874">
                  <c:v>1.481391752358583E-2</c:v>
                </c:pt>
                <c:pt idx="1875">
                  <c:v>1.4810945108458679E-2</c:v>
                </c:pt>
                <c:pt idx="1876">
                  <c:v>1.4807951756034561E-2</c:v>
                </c:pt>
                <c:pt idx="1877">
                  <c:v>1.4804937458469364E-2</c:v>
                </c:pt>
                <c:pt idx="1878">
                  <c:v>1.4801902208010857E-2</c:v>
                </c:pt>
                <c:pt idx="1879">
                  <c:v>1.4798845996998711E-2</c:v>
                </c:pt>
                <c:pt idx="1880">
                  <c:v>1.4795768817864551E-2</c:v>
                </c:pt>
                <c:pt idx="1881">
                  <c:v>1.479267066313197E-2</c:v>
                </c:pt>
                <c:pt idx="1882">
                  <c:v>1.4789551525416576E-2</c:v>
                </c:pt>
                <c:pt idx="1883">
                  <c:v>1.4786411397426012E-2</c:v>
                </c:pt>
                <c:pt idx="1884">
                  <c:v>1.4783250271960001E-2</c:v>
                </c:pt>
                <c:pt idx="1885">
                  <c:v>1.4780068141910373E-2</c:v>
                </c:pt>
                <c:pt idx="1886">
                  <c:v>1.4776865000261083E-2</c:v>
                </c:pt>
                <c:pt idx="1887">
                  <c:v>1.4773640840088264E-2</c:v>
                </c:pt>
                <c:pt idx="1888">
                  <c:v>1.4770395654560241E-2</c:v>
                </c:pt>
                <c:pt idx="1889">
                  <c:v>1.4767129436937573E-2</c:v>
                </c:pt>
                <c:pt idx="1890">
                  <c:v>1.4763842180573064E-2</c:v>
                </c:pt>
                <c:pt idx="1891">
                  <c:v>1.4760533878911818E-2</c:v>
                </c:pt>
                <c:pt idx="1892">
                  <c:v>1.4757204525491242E-2</c:v>
                </c:pt>
                <c:pt idx="1893">
                  <c:v>1.4753854113941096E-2</c:v>
                </c:pt>
                <c:pt idx="1894">
                  <c:v>1.475048263798351E-2</c:v>
                </c:pt>
                <c:pt idx="1895">
                  <c:v>1.4747090091433001E-2</c:v>
                </c:pt>
                <c:pt idx="1896">
                  <c:v>1.4743676468196529E-2</c:v>
                </c:pt>
                <c:pt idx="1897">
                  <c:v>1.4740241762273495E-2</c:v>
                </c:pt>
                <c:pt idx="1898">
                  <c:v>1.4736785967755784E-2</c:v>
                </c:pt>
                <c:pt idx="1899">
                  <c:v>1.4733309078827783E-2</c:v>
                </c:pt>
                <c:pt idx="1900">
                  <c:v>1.4729811089766412E-2</c:v>
                </c:pt>
                <c:pt idx="1901">
                  <c:v>1.4726291994941142E-2</c:v>
                </c:pt>
                <c:pt idx="1902">
                  <c:v>1.4722751788814031E-2</c:v>
                </c:pt>
                <c:pt idx="1903">
                  <c:v>1.4719190465939738E-2</c:v>
                </c:pt>
                <c:pt idx="1904">
                  <c:v>1.471560802096555E-2</c:v>
                </c:pt>
                <c:pt idx="1905">
                  <c:v>1.4712004448631407E-2</c:v>
                </c:pt>
                <c:pt idx="1906">
                  <c:v>1.4708379743769918E-2</c:v>
                </c:pt>
                <c:pt idx="1907">
                  <c:v>1.4704733901306402E-2</c:v>
                </c:pt>
                <c:pt idx="1908">
                  <c:v>1.4701066916258887E-2</c:v>
                </c:pt>
                <c:pt idx="1909">
                  <c:v>1.4697378783738148E-2</c:v>
                </c:pt>
                <c:pt idx="1910">
                  <c:v>1.4693669498947719E-2</c:v>
                </c:pt>
                <c:pt idx="1911">
                  <c:v>1.4689939057183923E-2</c:v>
                </c:pt>
                <c:pt idx="1912">
                  <c:v>1.4686187453835884E-2</c:v>
                </c:pt>
                <c:pt idx="1913">
                  <c:v>1.4682414684385553E-2</c:v>
                </c:pt>
                <c:pt idx="1914">
                  <c:v>1.467862074440773E-2</c:v>
                </c:pt>
                <c:pt idx="1915">
                  <c:v>1.4674805629570069E-2</c:v>
                </c:pt>
                <c:pt idx="1916">
                  <c:v>1.4670969335633111E-2</c:v>
                </c:pt>
                <c:pt idx="1917">
                  <c:v>1.4667111858450307E-2</c:v>
                </c:pt>
                <c:pt idx="1918">
                  <c:v>1.4663233193968025E-2</c:v>
                </c:pt>
                <c:pt idx="1919">
                  <c:v>1.4659333338225559E-2</c:v>
                </c:pt>
                <c:pt idx="1920">
                  <c:v>1.4655412287355171E-2</c:v>
                </c:pt>
                <c:pt idx="1921">
                  <c:v>1.4651470037582092E-2</c:v>
                </c:pt>
                <c:pt idx="1922">
                  <c:v>1.4647506585224544E-2</c:v>
                </c:pt>
                <c:pt idx="1923">
                  <c:v>1.4643521926693744E-2</c:v>
                </c:pt>
                <c:pt idx="1924">
                  <c:v>1.4639516058493944E-2</c:v>
                </c:pt>
                <c:pt idx="1925">
                  <c:v>1.4635488977222416E-2</c:v>
                </c:pt>
                <c:pt idx="1926">
                  <c:v>1.46314406795695E-2</c:v>
                </c:pt>
                <c:pt idx="1927">
                  <c:v>1.4627371162318593E-2</c:v>
                </c:pt>
                <c:pt idx="1928">
                  <c:v>1.4623280422346164E-2</c:v>
                </c:pt>
                <c:pt idx="1929">
                  <c:v>1.4619168456621791E-2</c:v>
                </c:pt>
                <c:pt idx="1930">
                  <c:v>1.4615035262208146E-2</c:v>
                </c:pt>
                <c:pt idx="1931">
                  <c:v>1.4610880836261025E-2</c:v>
                </c:pt>
                <c:pt idx="1932">
                  <c:v>1.4606705176029355E-2</c:v>
                </c:pt>
                <c:pt idx="1933">
                  <c:v>1.460250827885521E-2</c:v>
                </c:pt>
                <c:pt idx="1934">
                  <c:v>1.4598290142173816E-2</c:v>
                </c:pt>
                <c:pt idx="1935">
                  <c:v>1.4594050763513566E-2</c:v>
                </c:pt>
                <c:pt idx="1936">
                  <c:v>1.4589790140496033E-2</c:v>
                </c:pt>
                <c:pt idx="1937">
                  <c:v>1.4585508270835979E-2</c:v>
                </c:pt>
                <c:pt idx="1938">
                  <c:v>1.458120515234136E-2</c:v>
                </c:pt>
                <c:pt idx="1939">
                  <c:v>1.4576880782913339E-2</c:v>
                </c:pt>
                <c:pt idx="1940">
                  <c:v>1.4572535160546303E-2</c:v>
                </c:pt>
                <c:pt idx="1941">
                  <c:v>1.4568168283327862E-2</c:v>
                </c:pt>
                <c:pt idx="1942">
                  <c:v>1.4563780149438856E-2</c:v>
                </c:pt>
                <c:pt idx="1943">
                  <c:v>1.4559370757153368E-2</c:v>
                </c:pt>
                <c:pt idx="1944">
                  <c:v>1.4554940104838737E-2</c:v>
                </c:pt>
                <c:pt idx="1945">
                  <c:v>1.4550488190955552E-2</c:v>
                </c:pt>
                <c:pt idx="1946">
                  <c:v>1.4546015014057671E-2</c:v>
                </c:pt>
                <c:pt idx="1947">
                  <c:v>1.4541520572792215E-2</c:v>
                </c:pt>
                <c:pt idx="1948">
                  <c:v>1.4537004865899587E-2</c:v>
                </c:pt>
                <c:pt idx="1949">
                  <c:v>1.4532467892213474E-2</c:v>
                </c:pt>
                <c:pt idx="1950">
                  <c:v>1.452790965066084E-2</c:v>
                </c:pt>
                <c:pt idx="1951">
                  <c:v>1.4523330140261945E-2</c:v>
                </c:pt>
                <c:pt idx="1952">
                  <c:v>1.4518729360130348E-2</c:v>
                </c:pt>
                <c:pt idx="1953">
                  <c:v>1.4514107309472904E-2</c:v>
                </c:pt>
                <c:pt idx="1954">
                  <c:v>1.4509463987589771E-2</c:v>
                </c:pt>
                <c:pt idx="1955">
                  <c:v>1.4504799393874414E-2</c:v>
                </c:pt>
                <c:pt idx="1956">
                  <c:v>1.4500113527813606E-2</c:v>
                </c:pt>
                <c:pt idx="1957">
                  <c:v>1.4495406388987428E-2</c:v>
                </c:pt>
                <c:pt idx="1958">
                  <c:v>1.449067797706928E-2</c:v>
                </c:pt>
                <c:pt idx="1959">
                  <c:v>1.4485928291825875E-2</c:v>
                </c:pt>
                <c:pt idx="1960">
                  <c:v>1.4481157333117231E-2</c:v>
                </c:pt>
                <c:pt idx="1961">
                  <c:v>1.4476365100896699E-2</c:v>
                </c:pt>
                <c:pt idx="1962">
                  <c:v>1.4471551595210932E-2</c:v>
                </c:pt>
                <c:pt idx="1963">
                  <c:v>1.4466716816199906E-2</c:v>
                </c:pt>
                <c:pt idx="1964">
                  <c:v>1.4461860764096907E-2</c:v>
                </c:pt>
                <c:pt idx="1965">
                  <c:v>1.4456983439228544E-2</c:v>
                </c:pt>
                <c:pt idx="1966">
                  <c:v>1.4452084842014726E-2</c:v>
                </c:pt>
                <c:pt idx="1967">
                  <c:v>1.4447164972968685E-2</c:v>
                </c:pt>
                <c:pt idx="1968">
                  <c:v>1.4442223832696954E-2</c:v>
                </c:pt>
                <c:pt idx="1969">
                  <c:v>1.4437261421899378E-2</c:v>
                </c:pt>
                <c:pt idx="1970">
                  <c:v>1.4432277741369095E-2</c:v>
                </c:pt>
                <c:pt idx="1971">
                  <c:v>1.4427272791992556E-2</c:v>
                </c:pt>
                <c:pt idx="1972">
                  <c:v>1.4422246574749498E-2</c:v>
                </c:pt>
                <c:pt idx="1973">
                  <c:v>1.441719909071295E-2</c:v>
                </c:pt>
                <c:pt idx="1974">
                  <c:v>1.4412130341049229E-2</c:v>
                </c:pt>
                <c:pt idx="1975">
                  <c:v>1.440704032701794E-2</c:v>
                </c:pt>
                <c:pt idx="1976">
                  <c:v>1.4401929049971948E-2</c:v>
                </c:pt>
                <c:pt idx="1977">
                  <c:v>1.4396796511357404E-2</c:v>
                </c:pt>
                <c:pt idx="1978">
                  <c:v>1.4391642712713718E-2</c:v>
                </c:pt>
                <c:pt idx="1979">
                  <c:v>1.4386467655673554E-2</c:v>
                </c:pt>
                <c:pt idx="1980">
                  <c:v>1.4381271341962818E-2</c:v>
                </c:pt>
                <c:pt idx="1981">
                  <c:v>1.437605377340068E-2</c:v>
                </c:pt>
                <c:pt idx="1982">
                  <c:v>1.4370814951899524E-2</c:v>
                </c:pt>
                <c:pt idx="1983">
                  <c:v>1.4365554879464972E-2</c:v>
                </c:pt>
                <c:pt idx="1984">
                  <c:v>1.4360273558195854E-2</c:v>
                </c:pt>
                <c:pt idx="1985">
                  <c:v>1.435497099028421E-2</c:v>
                </c:pt>
                <c:pt idx="1986">
                  <c:v>1.4349647178015283E-2</c:v>
                </c:pt>
                <c:pt idx="1987">
                  <c:v>1.4344302123767505E-2</c:v>
                </c:pt>
                <c:pt idx="1988">
                  <c:v>1.4338935830012476E-2</c:v>
                </c:pt>
                <c:pt idx="1989">
                  <c:v>1.433354829931497E-2</c:v>
                </c:pt>
                <c:pt idx="1990">
                  <c:v>1.4328139534332915E-2</c:v>
                </c:pt>
                <c:pt idx="1991">
                  <c:v>1.4322709537817387E-2</c:v>
                </c:pt>
                <c:pt idx="1992">
                  <c:v>1.4317258312612591E-2</c:v>
                </c:pt>
                <c:pt idx="1993">
                  <c:v>1.4311785861655843E-2</c:v>
                </c:pt>
                <c:pt idx="1994">
                  <c:v>1.4306292187977578E-2</c:v>
                </c:pt>
                <c:pt idx="1995">
                  <c:v>1.4300777294701316E-2</c:v>
                </c:pt>
                <c:pt idx="1996">
                  <c:v>1.429524118504367E-2</c:v>
                </c:pt>
                <c:pt idx="1997">
                  <c:v>1.4289683862314297E-2</c:v>
                </c:pt>
                <c:pt idx="1998">
                  <c:v>1.4284105329915919E-2</c:v>
                </c:pt>
                <c:pt idx="1999">
                  <c:v>1.4278505591344297E-2</c:v>
                </c:pt>
                <c:pt idx="2000">
                  <c:v>1.4272884650188201E-2</c:v>
                </c:pt>
                <c:pt idx="2001">
                  <c:v>1.4267242510129414E-2</c:v>
                </c:pt>
                <c:pt idx="2002">
                  <c:v>1.4261579174942704E-2</c:v>
                </c:pt>
                <c:pt idx="2003">
                  <c:v>1.4255894648495814E-2</c:v>
                </c:pt>
                <c:pt idx="2004">
                  <c:v>1.4250188934749445E-2</c:v>
                </c:pt>
                <c:pt idx="2005">
                  <c:v>1.4244462037757226E-2</c:v>
                </c:pt>
                <c:pt idx="2006">
                  <c:v>1.4238713961665712E-2</c:v>
                </c:pt>
                <c:pt idx="2007">
                  <c:v>1.4232944710714365E-2</c:v>
                </c:pt>
                <c:pt idx="2008">
                  <c:v>1.422715428923552E-2</c:v>
                </c:pt>
                <c:pt idx="2009">
                  <c:v>1.4221342701654385E-2</c:v>
                </c:pt>
                <c:pt idx="2010">
                  <c:v>1.4215509952489006E-2</c:v>
                </c:pt>
                <c:pt idx="2011">
                  <c:v>1.420965604635026E-2</c:v>
                </c:pt>
                <c:pt idx="2012">
                  <c:v>1.4203780987941828E-2</c:v>
                </c:pt>
                <c:pt idx="2013">
                  <c:v>1.4197884782060168E-2</c:v>
                </c:pt>
                <c:pt idx="2014">
                  <c:v>1.4191967433594511E-2</c:v>
                </c:pt>
                <c:pt idx="2015">
                  <c:v>1.4186028947526821E-2</c:v>
                </c:pt>
                <c:pt idx="2016">
                  <c:v>1.4180069328931793E-2</c:v>
                </c:pt>
                <c:pt idx="2017">
                  <c:v>1.4174088582976807E-2</c:v>
                </c:pt>
                <c:pt idx="2018">
                  <c:v>1.4168086714921925E-2</c:v>
                </c:pt>
                <c:pt idx="2019">
                  <c:v>1.4162063730119859E-2</c:v>
                </c:pt>
                <c:pt idx="2020">
                  <c:v>1.4156019634015957E-2</c:v>
                </c:pt>
                <c:pt idx="2021">
                  <c:v>1.4149954432148153E-2</c:v>
                </c:pt>
                <c:pt idx="2022">
                  <c:v>1.414386813014698E-2</c:v>
                </c:pt>
                <c:pt idx="2023">
                  <c:v>1.4137760733735516E-2</c:v>
                </c:pt>
                <c:pt idx="2024">
                  <c:v>1.4131632248729379E-2</c:v>
                </c:pt>
                <c:pt idx="2025">
                  <c:v>1.4125482681036677E-2</c:v>
                </c:pt>
                <c:pt idx="2026">
                  <c:v>1.4119312036658008E-2</c:v>
                </c:pt>
                <c:pt idx="2027">
                  <c:v>1.4113120321686422E-2</c:v>
                </c:pt>
                <c:pt idx="2028">
                  <c:v>1.4106907542307395E-2</c:v>
                </c:pt>
                <c:pt idx="2029">
                  <c:v>1.4100673704798793E-2</c:v>
                </c:pt>
                <c:pt idx="2030">
                  <c:v>1.4094418815530866E-2</c:v>
                </c:pt>
                <c:pt idx="2031">
                  <c:v>1.4088142880966199E-2</c:v>
                </c:pt>
                <c:pt idx="2032">
                  <c:v>1.4081845907659696E-2</c:v>
                </c:pt>
                <c:pt idx="2033">
                  <c:v>1.4075527902258543E-2</c:v>
                </c:pt>
                <c:pt idx="2034">
                  <c:v>1.4069188871502186E-2</c:v>
                </c:pt>
                <c:pt idx="2035">
                  <c:v>1.4062828822222304E-2</c:v>
                </c:pt>
                <c:pt idx="2036">
                  <c:v>1.4056447761342759E-2</c:v>
                </c:pt>
                <c:pt idx="2037">
                  <c:v>1.4050045695879598E-2</c:v>
                </c:pt>
                <c:pt idx="2038">
                  <c:v>1.4043622632940985E-2</c:v>
                </c:pt>
                <c:pt idx="2039">
                  <c:v>1.4037178579727205E-2</c:v>
                </c:pt>
                <c:pt idx="2040">
                  <c:v>1.403071354353061E-2</c:v>
                </c:pt>
                <c:pt idx="2041">
                  <c:v>1.4024227531735597E-2</c:v>
                </c:pt>
                <c:pt idx="2042">
                  <c:v>1.4017720551818567E-2</c:v>
                </c:pt>
                <c:pt idx="2043">
                  <c:v>1.4011192611347902E-2</c:v>
                </c:pt>
                <c:pt idx="2044">
                  <c:v>1.4004643717983925E-2</c:v>
                </c:pt>
                <c:pt idx="2045">
                  <c:v>1.3998073879478868E-2</c:v>
                </c:pt>
                <c:pt idx="2046">
                  <c:v>1.3991483103676844E-2</c:v>
                </c:pt>
                <c:pt idx="2047">
                  <c:v>1.3984871398513799E-2</c:v>
                </c:pt>
                <c:pt idx="2048">
                  <c:v>1.3978238772017489E-2</c:v>
                </c:pt>
                <c:pt idx="2049">
                  <c:v>1.3971585232307446E-2</c:v>
                </c:pt>
                <c:pt idx="2050">
                  <c:v>1.3964910787594927E-2</c:v>
                </c:pt>
                <c:pt idx="2051">
                  <c:v>1.3958215446182901E-2</c:v>
                </c:pt>
                <c:pt idx="2052">
                  <c:v>1.3951499216465994E-2</c:v>
                </c:pt>
                <c:pt idx="2053">
                  <c:v>1.3944762106930452E-2</c:v>
                </c:pt>
                <c:pt idx="2054">
                  <c:v>1.3938004126154119E-2</c:v>
                </c:pt>
                <c:pt idx="2055">
                  <c:v>1.3931225282806393E-2</c:v>
                </c:pt>
                <c:pt idx="2056">
                  <c:v>1.3924425585648173E-2</c:v>
                </c:pt>
                <c:pt idx="2057">
                  <c:v>1.391760504353185E-2</c:v>
                </c:pt>
                <c:pt idx="2058">
                  <c:v>1.391076366540123E-2</c:v>
                </c:pt>
                <c:pt idx="2059">
                  <c:v>1.3903901460291534E-2</c:v>
                </c:pt>
                <c:pt idx="2060">
                  <c:v>1.3897018437329335E-2</c:v>
                </c:pt>
                <c:pt idx="2061">
                  <c:v>1.3890114605732518E-2</c:v>
                </c:pt>
                <c:pt idx="2062">
                  <c:v>1.3883189974810251E-2</c:v>
                </c:pt>
                <c:pt idx="2063">
                  <c:v>1.3876244553962934E-2</c:v>
                </c:pt>
                <c:pt idx="2064">
                  <c:v>1.3869278352682169E-2</c:v>
                </c:pt>
                <c:pt idx="2065">
                  <c:v>1.3862291380550701E-2</c:v>
                </c:pt>
                <c:pt idx="2066">
                  <c:v>1.3855283647242393E-2</c:v>
                </c:pt>
                <c:pt idx="2067">
                  <c:v>1.3848255162522173E-2</c:v>
                </c:pt>
                <c:pt idx="2068">
                  <c:v>1.3841205936246E-2</c:v>
                </c:pt>
                <c:pt idx="2069">
                  <c:v>1.3834135978360808E-2</c:v>
                </c:pt>
                <c:pt idx="2070">
                  <c:v>1.3827045298904477E-2</c:v>
                </c:pt>
                <c:pt idx="2071">
                  <c:v>1.3819933908005778E-2</c:v>
                </c:pt>
                <c:pt idx="2072">
                  <c:v>1.3812801815884335E-2</c:v>
                </c:pt>
                <c:pt idx="2073">
                  <c:v>1.3805649032850571E-2</c:v>
                </c:pt>
                <c:pt idx="2074">
                  <c:v>1.3798475569305683E-2</c:v>
                </c:pt>
                <c:pt idx="2075">
                  <c:v>1.379128143574157E-2</c:v>
                </c:pt>
                <c:pt idx="2076">
                  <c:v>1.3784066642740803E-2</c:v>
                </c:pt>
                <c:pt idx="2077">
                  <c:v>1.3776831200976579E-2</c:v>
                </c:pt>
                <c:pt idx="2078">
                  <c:v>1.3769575121212671E-2</c:v>
                </c:pt>
                <c:pt idx="2079">
                  <c:v>1.3762298414303372E-2</c:v>
                </c:pt>
                <c:pt idx="2080">
                  <c:v>1.3755001091193465E-2</c:v>
                </c:pt>
                <c:pt idx="2081">
                  <c:v>1.3747683162918162E-2</c:v>
                </c:pt>
                <c:pt idx="2082">
                  <c:v>1.3740344640603058E-2</c:v>
                </c:pt>
                <c:pt idx="2083">
                  <c:v>1.3732985535464089E-2</c:v>
                </c:pt>
                <c:pt idx="2084">
                  <c:v>1.3725605858807468E-2</c:v>
                </c:pt>
                <c:pt idx="2085">
                  <c:v>1.3718205622029654E-2</c:v>
                </c:pt>
                <c:pt idx="2086">
                  <c:v>1.3710784836617288E-2</c:v>
                </c:pt>
                <c:pt idx="2087">
                  <c:v>1.3703343514147148E-2</c:v>
                </c:pt>
                <c:pt idx="2088">
                  <c:v>1.3695881666286098E-2</c:v>
                </c:pt>
                <c:pt idx="2089">
                  <c:v>1.3688399304791035E-2</c:v>
                </c:pt>
                <c:pt idx="2090">
                  <c:v>1.3680896441508845E-2</c:v>
                </c:pt>
                <c:pt idx="2091">
                  <c:v>1.3673373088376335E-2</c:v>
                </c:pt>
                <c:pt idx="2092">
                  <c:v>1.3665829257420197E-2</c:v>
                </c:pt>
                <c:pt idx="2093">
                  <c:v>1.3658264960756944E-2</c:v>
                </c:pt>
                <c:pt idx="2094">
                  <c:v>1.3650680210592875E-2</c:v>
                </c:pt>
                <c:pt idx="2095">
                  <c:v>1.3643075019223986E-2</c:v>
                </c:pt>
                <c:pt idx="2096">
                  <c:v>1.3635449399035958E-2</c:v>
                </c:pt>
                <c:pt idx="2097">
                  <c:v>1.3627803362504068E-2</c:v>
                </c:pt>
                <c:pt idx="2098">
                  <c:v>1.3620136922193164E-2</c:v>
                </c:pt>
                <c:pt idx="2099">
                  <c:v>1.361245009075758E-2</c:v>
                </c:pt>
                <c:pt idx="2100">
                  <c:v>1.360474288094111E-2</c:v>
                </c:pt>
                <c:pt idx="2101">
                  <c:v>1.3597015305576918E-2</c:v>
                </c:pt>
                <c:pt idx="2102">
                  <c:v>1.3589267377587524E-2</c:v>
                </c:pt>
                <c:pt idx="2103">
                  <c:v>1.3581499109984713E-2</c:v>
                </c:pt>
                <c:pt idx="2104">
                  <c:v>1.3573710515869482E-2</c:v>
                </c:pt>
                <c:pt idx="2105">
                  <c:v>1.3565901608432004E-2</c:v>
                </c:pt>
                <c:pt idx="2106">
                  <c:v>1.3558072400951551E-2</c:v>
                </c:pt>
                <c:pt idx="2107">
                  <c:v>1.3550222906796441E-2</c:v>
                </c:pt>
                <c:pt idx="2108">
                  <c:v>1.3542353139423974E-2</c:v>
                </c:pt>
                <c:pt idx="2109">
                  <c:v>1.3534463112380386E-2</c:v>
                </c:pt>
                <c:pt idx="2110">
                  <c:v>1.3526552839300779E-2</c:v>
                </c:pt>
                <c:pt idx="2111">
                  <c:v>1.3518622333909061E-2</c:v>
                </c:pt>
                <c:pt idx="2112">
                  <c:v>1.3510671610017896E-2</c:v>
                </c:pt>
                <c:pt idx="2113">
                  <c:v>1.3502700681528626E-2</c:v>
                </c:pt>
                <c:pt idx="2114">
                  <c:v>1.3494709562431234E-2</c:v>
                </c:pt>
                <c:pt idx="2115">
                  <c:v>1.3486698266804251E-2</c:v>
                </c:pt>
                <c:pt idx="2116">
                  <c:v>1.3478666808814731E-2</c:v>
                </c:pt>
                <c:pt idx="2117">
                  <c:v>1.3470615202718153E-2</c:v>
                </c:pt>
                <c:pt idx="2118">
                  <c:v>1.3462543462858391E-2</c:v>
                </c:pt>
                <c:pt idx="2119">
                  <c:v>1.3454451603667624E-2</c:v>
                </c:pt>
                <c:pt idx="2120">
                  <c:v>1.3446339639666287E-2</c:v>
                </c:pt>
                <c:pt idx="2121">
                  <c:v>1.3438207585463009E-2</c:v>
                </c:pt>
                <c:pt idx="2122">
                  <c:v>1.3430055455754538E-2</c:v>
                </c:pt>
                <c:pt idx="2123">
                  <c:v>1.3421883265325691E-2</c:v>
                </c:pt>
                <c:pt idx="2124">
                  <c:v>1.3413691029049272E-2</c:v>
                </c:pt>
                <c:pt idx="2125">
                  <c:v>1.3405478761886018E-2</c:v>
                </c:pt>
                <c:pt idx="2126">
                  <c:v>1.3397246478884541E-2</c:v>
                </c:pt>
                <c:pt idx="2127">
                  <c:v>1.3388994195181237E-2</c:v>
                </c:pt>
                <c:pt idx="2128">
                  <c:v>1.338072192600025E-2</c:v>
                </c:pt>
                <c:pt idx="2129">
                  <c:v>1.3372429686653378E-2</c:v>
                </c:pt>
                <c:pt idx="2130">
                  <c:v>1.3364117492540023E-2</c:v>
                </c:pt>
                <c:pt idx="2131">
                  <c:v>1.335578535914712E-2</c:v>
                </c:pt>
                <c:pt idx="2132">
                  <c:v>1.3347433302049065E-2</c:v>
                </c:pt>
                <c:pt idx="2133">
                  <c:v>1.3339061336907643E-2</c:v>
                </c:pt>
                <c:pt idx="2134">
                  <c:v>1.3330669479471983E-2</c:v>
                </c:pt>
                <c:pt idx="2135">
                  <c:v>1.3322257745578452E-2</c:v>
                </c:pt>
                <c:pt idx="2136">
                  <c:v>1.3313826151150617E-2</c:v>
                </c:pt>
                <c:pt idx="2137">
                  <c:v>1.3305374712199159E-2</c:v>
                </c:pt>
                <c:pt idx="2138">
                  <c:v>1.3296903444821807E-2</c:v>
                </c:pt>
                <c:pt idx="2139">
                  <c:v>1.3288412365203263E-2</c:v>
                </c:pt>
                <c:pt idx="2140">
                  <c:v>1.3279901489615144E-2</c:v>
                </c:pt>
                <c:pt idx="2141">
                  <c:v>1.3271370834415895E-2</c:v>
                </c:pt>
                <c:pt idx="2142">
                  <c:v>1.326282041605073E-2</c:v>
                </c:pt>
                <c:pt idx="2143">
                  <c:v>1.3254250251051543E-2</c:v>
                </c:pt>
                <c:pt idx="2144">
                  <c:v>1.3245660356036863E-2</c:v>
                </c:pt>
                <c:pt idx="2145">
                  <c:v>1.3237050747711747E-2</c:v>
                </c:pt>
                <c:pt idx="2146">
                  <c:v>1.3228421442867734E-2</c:v>
                </c:pt>
                <c:pt idx="2147">
                  <c:v>1.321977245838276E-2</c:v>
                </c:pt>
                <c:pt idx="2148">
                  <c:v>1.321110381122109E-2</c:v>
                </c:pt>
                <c:pt idx="2149">
                  <c:v>1.3202415518433225E-2</c:v>
                </c:pt>
                <c:pt idx="2150">
                  <c:v>1.3193707597155858E-2</c:v>
                </c:pt>
                <c:pt idx="2151">
                  <c:v>1.3184980064611775E-2</c:v>
                </c:pt>
                <c:pt idx="2152">
                  <c:v>1.3176232938109784E-2</c:v>
                </c:pt>
                <c:pt idx="2153">
                  <c:v>1.3167466235044644E-2</c:v>
                </c:pt>
                <c:pt idx="2154">
                  <c:v>1.3158679972896986E-2</c:v>
                </c:pt>
                <c:pt idx="2155">
                  <c:v>1.3149874169233241E-2</c:v>
                </c:pt>
                <c:pt idx="2156">
                  <c:v>1.3141048841705555E-2</c:v>
                </c:pt>
                <c:pt idx="2157">
                  <c:v>1.3132204008051708E-2</c:v>
                </c:pt>
                <c:pt idx="2158">
                  <c:v>1.312333968609506E-2</c:v>
                </c:pt>
                <c:pt idx="2159">
                  <c:v>1.3114455893744438E-2</c:v>
                </c:pt>
                <c:pt idx="2160">
                  <c:v>1.3105552648994094E-2</c:v>
                </c:pt>
                <c:pt idx="2161">
                  <c:v>1.309662996992359E-2</c:v>
                </c:pt>
                <c:pt idx="2162">
                  <c:v>1.3087687874697751E-2</c:v>
                </c:pt>
                <c:pt idx="2163">
                  <c:v>1.3078726381566555E-2</c:v>
                </c:pt>
                <c:pt idx="2164">
                  <c:v>1.3069745508865093E-2</c:v>
                </c:pt>
                <c:pt idx="2165">
                  <c:v>1.3060745275013434E-2</c:v>
                </c:pt>
                <c:pt idx="2166">
                  <c:v>1.3051725698516599E-2</c:v>
                </c:pt>
                <c:pt idx="2167">
                  <c:v>1.3042686797964442E-2</c:v>
                </c:pt>
                <c:pt idx="2168">
                  <c:v>1.3033628592031594E-2</c:v>
                </c:pt>
                <c:pt idx="2169">
                  <c:v>1.3024551099477349E-2</c:v>
                </c:pt>
                <c:pt idx="2170">
                  <c:v>1.3015454339145622E-2</c:v>
                </c:pt>
                <c:pt idx="2171">
                  <c:v>1.3006338329964832E-2</c:v>
                </c:pt>
                <c:pt idx="2172">
                  <c:v>1.2997203090947844E-2</c:v>
                </c:pt>
                <c:pt idx="2173">
                  <c:v>1.2988048641191862E-2</c:v>
                </c:pt>
                <c:pt idx="2174">
                  <c:v>1.2978874999878371E-2</c:v>
                </c:pt>
                <c:pt idx="2175">
                  <c:v>1.2969682186273025E-2</c:v>
                </c:pt>
                <c:pt idx="2176">
                  <c:v>1.2960470219725592E-2</c:v>
                </c:pt>
                <c:pt idx="2177">
                  <c:v>1.2951239119669843E-2</c:v>
                </c:pt>
                <c:pt idx="2178">
                  <c:v>1.2941988905623484E-2</c:v>
                </c:pt>
                <c:pt idx="2179">
                  <c:v>1.293271959718806E-2</c:v>
                </c:pt>
                <c:pt idx="2180">
                  <c:v>1.2923431214048878E-2</c:v>
                </c:pt>
                <c:pt idx="2181">
                  <c:v>1.2914123775974916E-2</c:v>
                </c:pt>
                <c:pt idx="2182">
                  <c:v>1.2904797302818729E-2</c:v>
                </c:pt>
                <c:pt idx="2183">
                  <c:v>1.2895451814516373E-2</c:v>
                </c:pt>
                <c:pt idx="2184">
                  <c:v>1.2886087331087323E-2</c:v>
                </c:pt>
                <c:pt idx="2185">
                  <c:v>1.2876703872634359E-2</c:v>
                </c:pt>
                <c:pt idx="2186">
                  <c:v>1.2867301459343511E-2</c:v>
                </c:pt>
                <c:pt idx="2187">
                  <c:v>1.2857880111483935E-2</c:v>
                </c:pt>
                <c:pt idx="2188">
                  <c:v>1.284843984940787E-2</c:v>
                </c:pt>
                <c:pt idx="2189">
                  <c:v>1.2838980693550498E-2</c:v>
                </c:pt>
                <c:pt idx="2190">
                  <c:v>1.2829502664429887E-2</c:v>
                </c:pt>
                <c:pt idx="2191">
                  <c:v>1.2820005782646898E-2</c:v>
                </c:pt>
                <c:pt idx="2192">
                  <c:v>1.2810490068885077E-2</c:v>
                </c:pt>
                <c:pt idx="2193">
                  <c:v>1.2800955543910589E-2</c:v>
                </c:pt>
                <c:pt idx="2194">
                  <c:v>1.2791402228572104E-2</c:v>
                </c:pt>
                <c:pt idx="2195">
                  <c:v>1.2781830143800721E-2</c:v>
                </c:pt>
                <c:pt idx="2196">
                  <c:v>1.2772239310609872E-2</c:v>
                </c:pt>
                <c:pt idx="2197">
                  <c:v>1.2762629750095223E-2</c:v>
                </c:pt>
                <c:pt idx="2198">
                  <c:v>1.2753001483434594E-2</c:v>
                </c:pt>
                <c:pt idx="2199">
                  <c:v>1.2743354531887853E-2</c:v>
                </c:pt>
                <c:pt idx="2200">
                  <c:v>1.2733688916796836E-2</c:v>
                </c:pt>
                <c:pt idx="2201">
                  <c:v>1.2724004659585239E-2</c:v>
                </c:pt>
                <c:pt idx="2202">
                  <c:v>1.2714301781758537E-2</c:v>
                </c:pt>
                <c:pt idx="2203">
                  <c:v>1.270458030490388E-2</c:v>
                </c:pt>
                <c:pt idx="2204">
                  <c:v>1.2694840250690011E-2</c:v>
                </c:pt>
                <c:pt idx="2205">
                  <c:v>1.2685081640867143E-2</c:v>
                </c:pt>
                <c:pt idx="2206">
                  <c:v>1.2675304497266912E-2</c:v>
                </c:pt>
                <c:pt idx="2207">
                  <c:v>1.2665508841802219E-2</c:v>
                </c:pt>
                <c:pt idx="2208">
                  <c:v>1.2655694696467202E-2</c:v>
                </c:pt>
                <c:pt idx="2209">
                  <c:v>1.2645862083337074E-2</c:v>
                </c:pt>
                <c:pt idx="2210">
                  <c:v>1.2636011024568076E-2</c:v>
                </c:pt>
                <c:pt idx="2211">
                  <c:v>1.2626141542397346E-2</c:v>
                </c:pt>
                <c:pt idx="2212">
                  <c:v>1.2616253659142857E-2</c:v>
                </c:pt>
                <c:pt idx="2213">
                  <c:v>1.2606347397203274E-2</c:v>
                </c:pt>
                <c:pt idx="2214">
                  <c:v>1.2596422779057901E-2</c:v>
                </c:pt>
                <c:pt idx="2215">
                  <c:v>1.2586479827266545E-2</c:v>
                </c:pt>
                <c:pt idx="2216">
                  <c:v>1.257651856446944E-2</c:v>
                </c:pt>
                <c:pt idx="2217">
                  <c:v>1.2566539013387142E-2</c:v>
                </c:pt>
                <c:pt idx="2218">
                  <c:v>1.2556541196820432E-2</c:v>
                </c:pt>
                <c:pt idx="2219">
                  <c:v>1.2546525137650201E-2</c:v>
                </c:pt>
                <c:pt idx="2220">
                  <c:v>1.2536490858837374E-2</c:v>
                </c:pt>
                <c:pt idx="2221">
                  <c:v>1.2526438383422782E-2</c:v>
                </c:pt>
                <c:pt idx="2222">
                  <c:v>1.2516367734527092E-2</c:v>
                </c:pt>
                <c:pt idx="2223">
                  <c:v>1.2506278935350675E-2</c:v>
                </c:pt>
                <c:pt idx="2224">
                  <c:v>1.2496172009173525E-2</c:v>
                </c:pt>
                <c:pt idx="2225">
                  <c:v>1.2486046979355141E-2</c:v>
                </c:pt>
                <c:pt idx="2226">
                  <c:v>1.2475903869334455E-2</c:v>
                </c:pt>
                <c:pt idx="2227">
                  <c:v>1.2465742702629675E-2</c:v>
                </c:pt>
                <c:pt idx="2228">
                  <c:v>1.2455563502838248E-2</c:v>
                </c:pt>
                <c:pt idx="2229">
                  <c:v>1.2445366293636694E-2</c:v>
                </c:pt>
                <c:pt idx="2230">
                  <c:v>1.2435151098780559E-2</c:v>
                </c:pt>
                <c:pt idx="2231">
                  <c:v>1.2424917942104253E-2</c:v>
                </c:pt>
                <c:pt idx="2232">
                  <c:v>1.2414666847521003E-2</c:v>
                </c:pt>
                <c:pt idx="2233">
                  <c:v>1.24043978390227E-2</c:v>
                </c:pt>
                <c:pt idx="2234">
                  <c:v>1.2394110940679831E-2</c:v>
                </c:pt>
                <c:pt idx="2235">
                  <c:v>1.2383806176641334E-2</c:v>
                </c:pt>
                <c:pt idx="2236">
                  <c:v>1.2373483571134542E-2</c:v>
                </c:pt>
                <c:pt idx="2237">
                  <c:v>1.2363143148465027E-2</c:v>
                </c:pt>
                <c:pt idx="2238">
                  <c:v>1.2352784933016531E-2</c:v>
                </c:pt>
                <c:pt idx="2239">
                  <c:v>1.2342408949250833E-2</c:v>
                </c:pt>
                <c:pt idx="2240">
                  <c:v>1.2332015221707661E-2</c:v>
                </c:pt>
                <c:pt idx="2241">
                  <c:v>1.2321603775004566E-2</c:v>
                </c:pt>
                <c:pt idx="2242">
                  <c:v>1.2311174633836842E-2</c:v>
                </c:pt>
                <c:pt idx="2243">
                  <c:v>1.2300727822977368E-2</c:v>
                </c:pt>
                <c:pt idx="2244">
                  <c:v>1.2290263367276569E-2</c:v>
                </c:pt>
                <c:pt idx="2245">
                  <c:v>1.2279781291662238E-2</c:v>
                </c:pt>
                <c:pt idx="2246">
                  <c:v>1.226928162113948E-2</c:v>
                </c:pt>
                <c:pt idx="2247">
                  <c:v>1.2258764380790561E-2</c:v>
                </c:pt>
                <c:pt idx="2248">
                  <c:v>1.2248229595774832E-2</c:v>
                </c:pt>
                <c:pt idx="2249">
                  <c:v>1.2237677291328589E-2</c:v>
                </c:pt>
                <c:pt idx="2250">
                  <c:v>1.2227107492764998E-2</c:v>
                </c:pt>
                <c:pt idx="2251">
                  <c:v>1.2216520225473933E-2</c:v>
                </c:pt>
                <c:pt idx="2252">
                  <c:v>1.2205915514921926E-2</c:v>
                </c:pt>
                <c:pt idx="2253">
                  <c:v>1.2195293386651995E-2</c:v>
                </c:pt>
                <c:pt idx="2254">
                  <c:v>1.218465386628359E-2</c:v>
                </c:pt>
                <c:pt idx="2255">
                  <c:v>1.2173996979512422E-2</c:v>
                </c:pt>
                <c:pt idx="2256">
                  <c:v>1.2163322752110402E-2</c:v>
                </c:pt>
                <c:pt idx="2257">
                  <c:v>1.2152631209925489E-2</c:v>
                </c:pt>
                <c:pt idx="2258">
                  <c:v>1.2141922378881608E-2</c:v>
                </c:pt>
                <c:pt idx="2259">
                  <c:v>1.2131196284978508E-2</c:v>
                </c:pt>
                <c:pt idx="2260">
                  <c:v>1.2120452954291672E-2</c:v>
                </c:pt>
                <c:pt idx="2261">
                  <c:v>1.2109692412972184E-2</c:v>
                </c:pt>
                <c:pt idx="2262">
                  <c:v>1.209891468724663E-2</c:v>
                </c:pt>
                <c:pt idx="2263">
                  <c:v>1.2088119803416965E-2</c:v>
                </c:pt>
                <c:pt idx="2264">
                  <c:v>1.2077307787860418E-2</c:v>
                </c:pt>
                <c:pt idx="2265">
                  <c:v>1.2066478667029361E-2</c:v>
                </c:pt>
                <c:pt idx="2266">
                  <c:v>1.2055632467451199E-2</c:v>
                </c:pt>
                <c:pt idx="2267">
                  <c:v>1.204476921572825E-2</c:v>
                </c:pt>
                <c:pt idx="2268">
                  <c:v>1.2033888938537641E-2</c:v>
                </c:pt>
                <c:pt idx="2269">
                  <c:v>1.202299166263116E-2</c:v>
                </c:pt>
                <c:pt idx="2270">
                  <c:v>1.2012077414835192E-2</c:v>
                </c:pt>
                <c:pt idx="2271">
                  <c:v>1.2001146222050535E-2</c:v>
                </c:pt>
                <c:pt idx="2272">
                  <c:v>1.1990198111252341E-2</c:v>
                </c:pt>
                <c:pt idx="2273">
                  <c:v>1.1979233109489954E-2</c:v>
                </c:pt>
                <c:pt idx="2274">
                  <c:v>1.196825124388683E-2</c:v>
                </c:pt>
                <c:pt idx="2275">
                  <c:v>1.195725254164038E-2</c:v>
                </c:pt>
                <c:pt idx="2276">
                  <c:v>1.1946237030021879E-2</c:v>
                </c:pt>
                <c:pt idx="2277">
                  <c:v>1.1935204736376329E-2</c:v>
                </c:pt>
                <c:pt idx="2278">
                  <c:v>1.1924155688122355E-2</c:v>
                </c:pt>
                <c:pt idx="2279">
                  <c:v>1.191308991275207E-2</c:v>
                </c:pt>
                <c:pt idx="2280">
                  <c:v>1.1902007437830962E-2</c:v>
                </c:pt>
                <c:pt idx="2281">
                  <c:v>1.1890908290997766E-2</c:v>
                </c:pt>
                <c:pt idx="2282">
                  <c:v>1.1879792499964365E-2</c:v>
                </c:pt>
                <c:pt idx="2283">
                  <c:v>1.1868660092515625E-2</c:v>
                </c:pt>
                <c:pt idx="2284">
                  <c:v>1.1857511096509326E-2</c:v>
                </c:pt>
                <c:pt idx="2285">
                  <c:v>1.1846345539875991E-2</c:v>
                </c:pt>
                <c:pt idx="2286">
                  <c:v>1.1835163450618809E-2</c:v>
                </c:pt>
                <c:pt idx="2287">
                  <c:v>1.1823964856813468E-2</c:v>
                </c:pt>
                <c:pt idx="2288">
                  <c:v>1.1812749786608071E-2</c:v>
                </c:pt>
                <c:pt idx="2289">
                  <c:v>1.1801518268222974E-2</c:v>
                </c:pt>
                <c:pt idx="2290">
                  <c:v>1.1790270329950706E-2</c:v>
                </c:pt>
                <c:pt idx="2291">
                  <c:v>1.1779006000155801E-2</c:v>
                </c:pt>
                <c:pt idx="2292">
                  <c:v>1.1767725307274711E-2</c:v>
                </c:pt>
                <c:pt idx="2293">
                  <c:v>1.1756428279815649E-2</c:v>
                </c:pt>
                <c:pt idx="2294">
                  <c:v>1.1745114946358498E-2</c:v>
                </c:pt>
                <c:pt idx="2295">
                  <c:v>1.1733785335554647E-2</c:v>
                </c:pt>
                <c:pt idx="2296">
                  <c:v>1.1722439476126898E-2</c:v>
                </c:pt>
                <c:pt idx="2297">
                  <c:v>1.1711077396869322E-2</c:v>
                </c:pt>
                <c:pt idx="2298">
                  <c:v>1.1699699126647145E-2</c:v>
                </c:pt>
                <c:pt idx="2299">
                  <c:v>1.1688304694396605E-2</c:v>
                </c:pt>
                <c:pt idx="2300">
                  <c:v>1.1676894129124848E-2</c:v>
                </c:pt>
                <c:pt idx="2301">
                  <c:v>1.1665467459909765E-2</c:v>
                </c:pt>
                <c:pt idx="2302">
                  <c:v>1.1654024715899913E-2</c:v>
                </c:pt>
                <c:pt idx="2303">
                  <c:v>1.164256592631434E-2</c:v>
                </c:pt>
                <c:pt idx="2304">
                  <c:v>1.1631091120442494E-2</c:v>
                </c:pt>
                <c:pt idx="2305">
                  <c:v>1.1619600327644062E-2</c:v>
                </c:pt>
                <c:pt idx="2306">
                  <c:v>1.1608093577348873E-2</c:v>
                </c:pt>
                <c:pt idx="2307">
                  <c:v>1.1596570899056741E-2</c:v>
                </c:pt>
                <c:pt idx="2308">
                  <c:v>1.158503232233736E-2</c:v>
                </c:pt>
                <c:pt idx="2309">
                  <c:v>1.1573477876830145E-2</c:v>
                </c:pt>
                <c:pt idx="2310">
                  <c:v>1.1561907592244144E-2</c:v>
                </c:pt>
                <c:pt idx="2311">
                  <c:v>1.1550321498357852E-2</c:v>
                </c:pt>
                <c:pt idx="2312">
                  <c:v>1.1538719625019145E-2</c:v>
                </c:pt>
                <c:pt idx="2313">
                  <c:v>1.1527102002145085E-2</c:v>
                </c:pt>
                <c:pt idx="2314">
                  <c:v>1.1515468659721842E-2</c:v>
                </c:pt>
                <c:pt idx="2315">
                  <c:v>1.1503819627804522E-2</c:v>
                </c:pt>
                <c:pt idx="2316">
                  <c:v>1.1492154936517075E-2</c:v>
                </c:pt>
                <c:pt idx="2317">
                  <c:v>1.1480474616052106E-2</c:v>
                </c:pt>
                <c:pt idx="2318">
                  <c:v>1.1468778696670817E-2</c:v>
                </c:pt>
                <c:pt idx="2319">
                  <c:v>1.1457067208702803E-2</c:v>
                </c:pt>
                <c:pt idx="2320">
                  <c:v>1.1445340182545973E-2</c:v>
                </c:pt>
                <c:pt idx="2321">
                  <c:v>1.1433597648666374E-2</c:v>
                </c:pt>
                <c:pt idx="2322">
                  <c:v>1.1421839637598097E-2</c:v>
                </c:pt>
                <c:pt idx="2323">
                  <c:v>1.1410066179943104E-2</c:v>
                </c:pt>
                <c:pt idx="2324">
                  <c:v>1.1398277306371135E-2</c:v>
                </c:pt>
                <c:pt idx="2325">
                  <c:v>1.1386473047619529E-2</c:v>
                </c:pt>
                <c:pt idx="2326">
                  <c:v>1.1374653434493131E-2</c:v>
                </c:pt>
                <c:pt idx="2327">
                  <c:v>1.136281849786412E-2</c:v>
                </c:pt>
                <c:pt idx="2328">
                  <c:v>1.1350968268671914E-2</c:v>
                </c:pt>
                <c:pt idx="2329">
                  <c:v>1.1339102777922988E-2</c:v>
                </c:pt>
                <c:pt idx="2330">
                  <c:v>1.132722205669078E-2</c:v>
                </c:pt>
                <c:pt idx="2331">
                  <c:v>1.131532613611552E-2</c:v>
                </c:pt>
                <c:pt idx="2332">
                  <c:v>1.1303415047404132E-2</c:v>
                </c:pt>
                <c:pt idx="2333">
                  <c:v>1.1291488821830047E-2</c:v>
                </c:pt>
                <c:pt idx="2334">
                  <c:v>1.127954749073312E-2</c:v>
                </c:pt>
                <c:pt idx="2335">
                  <c:v>1.1267591085519443E-2</c:v>
                </c:pt>
                <c:pt idx="2336">
                  <c:v>1.1255619637661253E-2</c:v>
                </c:pt>
                <c:pt idx="2337">
                  <c:v>1.1243633178696751E-2</c:v>
                </c:pt>
                <c:pt idx="2338">
                  <c:v>1.1231631740230001E-2</c:v>
                </c:pt>
                <c:pt idx="2339">
                  <c:v>1.1219615353930758E-2</c:v>
                </c:pt>
                <c:pt idx="2340">
                  <c:v>1.1207584051534363E-2</c:v>
                </c:pt>
                <c:pt idx="2341">
                  <c:v>1.1195537864841572E-2</c:v>
                </c:pt>
                <c:pt idx="2342">
                  <c:v>1.1183476825718438E-2</c:v>
                </c:pt>
                <c:pt idx="2343">
                  <c:v>1.1171400966096159E-2</c:v>
                </c:pt>
                <c:pt idx="2344">
                  <c:v>1.1159310317970954E-2</c:v>
                </c:pt>
                <c:pt idx="2345">
                  <c:v>1.1147204913403895E-2</c:v>
                </c:pt>
                <c:pt idx="2346">
                  <c:v>1.1135084784520799E-2</c:v>
                </c:pt>
                <c:pt idx="2347">
                  <c:v>1.1122949963512057E-2</c:v>
                </c:pt>
                <c:pt idx="2348">
                  <c:v>1.1110800482632521E-2</c:v>
                </c:pt>
                <c:pt idx="2349">
                  <c:v>1.1098636374201337E-2</c:v>
                </c:pt>
                <c:pt idx="2350">
                  <c:v>1.1086457670601822E-2</c:v>
                </c:pt>
                <c:pt idx="2351">
                  <c:v>1.10742644042813E-2</c:v>
                </c:pt>
                <c:pt idx="2352">
                  <c:v>1.1062056607751005E-2</c:v>
                </c:pt>
                <c:pt idx="2353">
                  <c:v>1.1049834313585867E-2</c:v>
                </c:pt>
                <c:pt idx="2354">
                  <c:v>1.1037597554424449E-2</c:v>
                </c:pt>
                <c:pt idx="2355">
                  <c:v>1.1025346362968732E-2</c:v>
                </c:pt>
                <c:pt idx="2356">
                  <c:v>1.101308077198403E-2</c:v>
                </c:pt>
                <c:pt idx="2357">
                  <c:v>1.10008008142988E-2</c:v>
                </c:pt>
                <c:pt idx="2358">
                  <c:v>1.0988506522804534E-2</c:v>
                </c:pt>
                <c:pt idx="2359">
                  <c:v>1.0976197930455581E-2</c:v>
                </c:pt>
                <c:pt idx="2360">
                  <c:v>1.0963875070269049E-2</c:v>
                </c:pt>
                <c:pt idx="2361">
                  <c:v>1.09515379753246E-2</c:v>
                </c:pt>
                <c:pt idx="2362">
                  <c:v>1.0939186678764364E-2</c:v>
                </c:pt>
                <c:pt idx="2363">
                  <c:v>1.0926821213792738E-2</c:v>
                </c:pt>
                <c:pt idx="2364">
                  <c:v>1.0914441613676296E-2</c:v>
                </c:pt>
                <c:pt idx="2365">
                  <c:v>1.0902047911743599E-2</c:v>
                </c:pt>
                <c:pt idx="2366">
                  <c:v>1.0889640141385071E-2</c:v>
                </c:pt>
                <c:pt idx="2367">
                  <c:v>1.0877218336052845E-2</c:v>
                </c:pt>
                <c:pt idx="2368">
                  <c:v>1.0864782529260621E-2</c:v>
                </c:pt>
                <c:pt idx="2369">
                  <c:v>1.0852332754583513E-2</c:v>
                </c:pt>
                <c:pt idx="2370">
                  <c:v>1.0839869045657913E-2</c:v>
                </c:pt>
                <c:pt idx="2371">
                  <c:v>1.0827391436181315E-2</c:v>
                </c:pt>
                <c:pt idx="2372">
                  <c:v>1.0814899959912222E-2</c:v>
                </c:pt>
                <c:pt idx="2373">
                  <c:v>1.0802394650669917E-2</c:v>
                </c:pt>
                <c:pt idx="2374">
                  <c:v>1.0789875542334416E-2</c:v>
                </c:pt>
                <c:pt idx="2375">
                  <c:v>1.0777342668846212E-2</c:v>
                </c:pt>
                <c:pt idx="2376">
                  <c:v>1.0764796064206219E-2</c:v>
                </c:pt>
                <c:pt idx="2377">
                  <c:v>1.0752235762475554E-2</c:v>
                </c:pt>
                <c:pt idx="2378">
                  <c:v>1.0739661797775439E-2</c:v>
                </c:pt>
                <c:pt idx="2379">
                  <c:v>1.0727074204287011E-2</c:v>
                </c:pt>
                <c:pt idx="2380">
                  <c:v>1.0714473016251197E-2</c:v>
                </c:pt>
                <c:pt idx="2381">
                  <c:v>1.0701858267968559E-2</c:v>
                </c:pt>
                <c:pt idx="2382">
                  <c:v>1.068922999379914E-2</c:v>
                </c:pt>
                <c:pt idx="2383">
                  <c:v>1.0676588228162295E-2</c:v>
                </c:pt>
                <c:pt idx="2384">
                  <c:v>1.0663933005536603E-2</c:v>
                </c:pt>
                <c:pt idx="2385">
                  <c:v>1.0651264360459616E-2</c:v>
                </c:pt>
                <c:pt idx="2386">
                  <c:v>1.063858232752782E-2</c:v>
                </c:pt>
                <c:pt idx="2387">
                  <c:v>1.0625886941396372E-2</c:v>
                </c:pt>
                <c:pt idx="2388">
                  <c:v>1.0613178236779054E-2</c:v>
                </c:pt>
                <c:pt idx="2389">
                  <c:v>1.0600456248448024E-2</c:v>
                </c:pt>
                <c:pt idx="2390">
                  <c:v>1.0587721011233751E-2</c:v>
                </c:pt>
                <c:pt idx="2391">
                  <c:v>1.0574972560024775E-2</c:v>
                </c:pt>
                <c:pt idx="2392">
                  <c:v>1.0562210929767644E-2</c:v>
                </c:pt>
                <c:pt idx="2393">
                  <c:v>1.0549436155466682E-2</c:v>
                </c:pt>
                <c:pt idx="2394">
                  <c:v>1.0536648272183893E-2</c:v>
                </c:pt>
                <c:pt idx="2395">
                  <c:v>1.0523847315038758E-2</c:v>
                </c:pt>
                <c:pt idx="2396">
                  <c:v>1.0511033319208135E-2</c:v>
                </c:pt>
                <c:pt idx="2397">
                  <c:v>1.049820631992605E-2</c:v>
                </c:pt>
                <c:pt idx="2398">
                  <c:v>1.0485366352483594E-2</c:v>
                </c:pt>
                <c:pt idx="2399">
                  <c:v>1.0472513452228712E-2</c:v>
                </c:pt>
                <c:pt idx="2400">
                  <c:v>1.0459647654566109E-2</c:v>
                </c:pt>
                <c:pt idx="2401">
                  <c:v>1.0446768994957042E-2</c:v>
                </c:pt>
                <c:pt idx="2402">
                  <c:v>1.0433877508919207E-2</c:v>
                </c:pt>
                <c:pt idx="2403">
                  <c:v>1.0420973232026537E-2</c:v>
                </c:pt>
                <c:pt idx="2404">
                  <c:v>1.04080561999091E-2</c:v>
                </c:pt>
                <c:pt idx="2405">
                  <c:v>1.0395126448252892E-2</c:v>
                </c:pt>
                <c:pt idx="2406">
                  <c:v>1.0382184012799721E-2</c:v>
                </c:pt>
                <c:pt idx="2407">
                  <c:v>1.0369228929347015E-2</c:v>
                </c:pt>
                <c:pt idx="2408">
                  <c:v>1.0356261233747697E-2</c:v>
                </c:pt>
                <c:pt idx="2409">
                  <c:v>1.0343280961910003E-2</c:v>
                </c:pt>
                <c:pt idx="2410">
                  <c:v>1.0330288149797345E-2</c:v>
                </c:pt>
                <c:pt idx="2411">
                  <c:v>1.0317282833428129E-2</c:v>
                </c:pt>
                <c:pt idx="2412">
                  <c:v>1.0304265048875624E-2</c:v>
                </c:pt>
                <c:pt idx="2413">
                  <c:v>1.0291234832267781E-2</c:v>
                </c:pt>
                <c:pt idx="2414">
                  <c:v>1.0278192219787092E-2</c:v>
                </c:pt>
                <c:pt idx="2415">
                  <c:v>1.0265137247670414E-2</c:v>
                </c:pt>
                <c:pt idx="2416">
                  <c:v>1.0252069952208832E-2</c:v>
                </c:pt>
                <c:pt idx="2417">
                  <c:v>1.0238990369747469E-2</c:v>
                </c:pt>
                <c:pt idx="2418">
                  <c:v>1.0225898536685367E-2</c:v>
                </c:pt>
                <c:pt idx="2419">
                  <c:v>1.0212794489475286E-2</c:v>
                </c:pt>
                <c:pt idx="2420">
                  <c:v>1.0199678264623577E-2</c:v>
                </c:pt>
                <c:pt idx="2421">
                  <c:v>1.0186549898689997E-2</c:v>
                </c:pt>
                <c:pt idx="2422">
                  <c:v>1.0173409428287566E-2</c:v>
                </c:pt>
                <c:pt idx="2423">
                  <c:v>1.0160256890082403E-2</c:v>
                </c:pt>
                <c:pt idx="2424">
                  <c:v>1.0147092320793555E-2</c:v>
                </c:pt>
                <c:pt idx="2425">
                  <c:v>1.0133915757192842E-2</c:v>
                </c:pt>
                <c:pt idx="2426">
                  <c:v>1.012072723610471E-2</c:v>
                </c:pt>
                <c:pt idx="2427">
                  <c:v>1.0107526794406045E-2</c:v>
                </c:pt>
                <c:pt idx="2428">
                  <c:v>1.0094314469026021E-2</c:v>
                </c:pt>
                <c:pt idx="2429">
                  <c:v>1.0081090296945944E-2</c:v>
                </c:pt>
                <c:pt idx="2430">
                  <c:v>1.0067854315199101E-2</c:v>
                </c:pt>
                <c:pt idx="2431">
                  <c:v>1.0054606560870542E-2</c:v>
                </c:pt>
                <c:pt idx="2432">
                  <c:v>1.0041347071097004E-2</c:v>
                </c:pt>
                <c:pt idx="2433">
                  <c:v>1.0028075883066661E-2</c:v>
                </c:pt>
                <c:pt idx="2434">
                  <c:v>1.0014793034019035E-2</c:v>
                </c:pt>
                <c:pt idx="2435">
                  <c:v>1.000149856124477E-2</c:v>
                </c:pt>
                <c:pt idx="2436">
                  <c:v>9.9881925020855241E-3</c:v>
                </c:pt>
                <c:pt idx="2437">
                  <c:v>9.9748748939337481E-3</c:v>
                </c:pt>
                <c:pt idx="2438">
                  <c:v>9.9615457742325882E-3</c:v>
                </c:pt>
                <c:pt idx="2439">
                  <c:v>9.9482051804756569E-3</c:v>
                </c:pt>
                <c:pt idx="2440">
                  <c:v>9.934853150206915E-3</c:v>
                </c:pt>
                <c:pt idx="2441">
                  <c:v>9.9214897210204676E-3</c:v>
                </c:pt>
                <c:pt idx="2442">
                  <c:v>9.9081149305604594E-3</c:v>
                </c:pt>
                <c:pt idx="2443">
                  <c:v>9.8947288165208251E-3</c:v>
                </c:pt>
                <c:pt idx="2444">
                  <c:v>9.8813314166452115E-3</c:v>
                </c:pt>
                <c:pt idx="2445">
                  <c:v>9.867922768726731E-3</c:v>
                </c:pt>
                <c:pt idx="2446">
                  <c:v>9.8545029106078819E-3</c:v>
                </c:pt>
                <c:pt idx="2447">
                  <c:v>9.8410718801802861E-3</c:v>
                </c:pt>
                <c:pt idx="2448">
                  <c:v>9.8276297153846188E-3</c:v>
                </c:pt>
                <c:pt idx="2449">
                  <c:v>9.8141764542103507E-3</c:v>
                </c:pt>
                <c:pt idx="2450">
                  <c:v>9.8007121346956744E-3</c:v>
                </c:pt>
                <c:pt idx="2451">
                  <c:v>9.7872367949272433E-3</c:v>
                </c:pt>
                <c:pt idx="2452">
                  <c:v>9.7737504730400979E-3</c:v>
                </c:pt>
                <c:pt idx="2453">
                  <c:v>9.7602532072173995E-3</c:v>
                </c:pt>
                <c:pt idx="2454">
                  <c:v>9.7467450356903615E-3</c:v>
                </c:pt>
                <c:pt idx="2455">
                  <c:v>9.733225996738008E-3</c:v>
                </c:pt>
                <c:pt idx="2456">
                  <c:v>9.7196961286870488E-3</c:v>
                </c:pt>
                <c:pt idx="2457">
                  <c:v>9.7061554699116766E-3</c:v>
                </c:pt>
                <c:pt idx="2458">
                  <c:v>9.6926040588334369E-3</c:v>
                </c:pt>
                <c:pt idx="2459">
                  <c:v>9.6790419339210232E-3</c:v>
                </c:pt>
                <c:pt idx="2460">
                  <c:v>9.6654691336901452E-3</c:v>
                </c:pt>
                <c:pt idx="2461">
                  <c:v>9.6518856967033155E-3</c:v>
                </c:pt>
                <c:pt idx="2462">
                  <c:v>9.638291661569728E-3</c:v>
                </c:pt>
                <c:pt idx="2463">
                  <c:v>9.6246870669450448E-3</c:v>
                </c:pt>
                <c:pt idx="2464">
                  <c:v>9.6110719515312658E-3</c:v>
                </c:pt>
                <c:pt idx="2465">
                  <c:v>9.5974463540765241E-3</c:v>
                </c:pt>
                <c:pt idx="2466">
                  <c:v>9.5838103133749439E-3</c:v>
                </c:pt>
                <c:pt idx="2467">
                  <c:v>9.5701638682664496E-3</c:v>
                </c:pt>
                <c:pt idx="2468">
                  <c:v>9.5565070576366165E-3</c:v>
                </c:pt>
                <c:pt idx="2469">
                  <c:v>9.5428399204164713E-3</c:v>
                </c:pt>
                <c:pt idx="2470">
                  <c:v>9.5291624955823537E-3</c:v>
                </c:pt>
                <c:pt idx="2471">
                  <c:v>9.515474822155718E-3</c:v>
                </c:pt>
                <c:pt idx="2472">
                  <c:v>9.5017769392029879E-3</c:v>
                </c:pt>
                <c:pt idx="2473">
                  <c:v>9.4880688858353501E-3</c:v>
                </c:pt>
                <c:pt idx="2474">
                  <c:v>9.4743507012086288E-3</c:v>
                </c:pt>
                <c:pt idx="2475">
                  <c:v>9.4606224245230679E-3</c:v>
                </c:pt>
                <c:pt idx="2476">
                  <c:v>9.4468840950231933E-3</c:v>
                </c:pt>
                <c:pt idx="2477">
                  <c:v>9.4331357519976174E-3</c:v>
                </c:pt>
                <c:pt idx="2478">
                  <c:v>9.4193774347788896E-3</c:v>
                </c:pt>
                <c:pt idx="2479">
                  <c:v>9.4056091827432933E-3</c:v>
                </c:pt>
                <c:pt idx="2480">
                  <c:v>9.391831035310709E-3</c:v>
                </c:pt>
                <c:pt idx="2481">
                  <c:v>9.3780430319444115E-3</c:v>
                </c:pt>
                <c:pt idx="2482">
                  <c:v>9.3642452121509134E-3</c:v>
                </c:pt>
                <c:pt idx="2483">
                  <c:v>9.3504376154797831E-3</c:v>
                </c:pt>
                <c:pt idx="2484">
                  <c:v>9.3366202815234819E-3</c:v>
                </c:pt>
                <c:pt idx="2485">
                  <c:v>9.3227932499171766E-3</c:v>
                </c:pt>
                <c:pt idx="2486">
                  <c:v>9.3089565603385778E-3</c:v>
                </c:pt>
                <c:pt idx="2487">
                  <c:v>9.2951102525077531E-3</c:v>
                </c:pt>
                <c:pt idx="2488">
                  <c:v>9.281254366186974E-3</c:v>
                </c:pt>
                <c:pt idx="2489">
                  <c:v>9.2673889411805134E-3</c:v>
                </c:pt>
                <c:pt idx="2490">
                  <c:v>9.2535140173344958E-3</c:v>
                </c:pt>
                <c:pt idx="2491">
                  <c:v>9.2396296345366984E-3</c:v>
                </c:pt>
                <c:pt idx="2492">
                  <c:v>9.2257358327164189E-3</c:v>
                </c:pt>
                <c:pt idx="2493">
                  <c:v>9.2118326518442328E-3</c:v>
                </c:pt>
                <c:pt idx="2494">
                  <c:v>9.1979201319318943E-3</c:v>
                </c:pt>
                <c:pt idx="2495">
                  <c:v>9.1839983130320851E-3</c:v>
                </c:pt>
                <c:pt idx="2496">
                  <c:v>9.1700672352383172E-3</c:v>
                </c:pt>
                <c:pt idx="2497">
                  <c:v>9.1561269386846774E-3</c:v>
                </c:pt>
                <c:pt idx="2498">
                  <c:v>9.1421774635457309E-3</c:v>
                </c:pt>
                <c:pt idx="2499">
                  <c:v>9.1282188500362571E-3</c:v>
                </c:pt>
                <c:pt idx="2500">
                  <c:v>9.1142511384111769E-3</c:v>
                </c:pt>
                <c:pt idx="2501">
                  <c:v>9.1002743689652648E-3</c:v>
                </c:pt>
                <c:pt idx="2502">
                  <c:v>9.0862885820330603E-3</c:v>
                </c:pt>
                <c:pt idx="2503">
                  <c:v>9.0722938179886546E-3</c:v>
                </c:pt>
                <c:pt idx="2504">
                  <c:v>9.0582901172455155E-3</c:v>
                </c:pt>
                <c:pt idx="2505">
                  <c:v>9.044277520256298E-3</c:v>
                </c:pt>
                <c:pt idx="2506">
                  <c:v>9.0302560675126937E-3</c:v>
                </c:pt>
                <c:pt idx="2507">
                  <c:v>9.0162257995452418E-3</c:v>
                </c:pt>
                <c:pt idx="2508">
                  <c:v>9.0021867569231463E-3</c:v>
                </c:pt>
                <c:pt idx="2509">
                  <c:v>8.9881389802540894E-3</c:v>
                </c:pt>
                <c:pt idx="2510">
                  <c:v>8.9740825101840838E-3</c:v>
                </c:pt>
                <c:pt idx="2511">
                  <c:v>8.9600173873972642E-3</c:v>
                </c:pt>
                <c:pt idx="2512">
                  <c:v>8.9459436526157319E-3</c:v>
                </c:pt>
                <c:pt idx="2513">
                  <c:v>8.9318613465993353E-3</c:v>
                </c:pt>
                <c:pt idx="2514">
                  <c:v>8.9177705101455666E-3</c:v>
                </c:pt>
                <c:pt idx="2515">
                  <c:v>8.9036711840892874E-3</c:v>
                </c:pt>
                <c:pt idx="2516">
                  <c:v>8.88956340930264E-3</c:v>
                </c:pt>
                <c:pt idx="2517">
                  <c:v>8.8754472266948034E-3</c:v>
                </c:pt>
                <c:pt idx="2518">
                  <c:v>8.8613226772118487E-3</c:v>
                </c:pt>
                <c:pt idx="2519">
                  <c:v>8.8471898018365296E-3</c:v>
                </c:pt>
                <c:pt idx="2520">
                  <c:v>8.8330486415881468E-3</c:v>
                </c:pt>
                <c:pt idx="2521">
                  <c:v>8.8188992375223246E-3</c:v>
                </c:pt>
                <c:pt idx="2522">
                  <c:v>8.8047416307308682E-3</c:v>
                </c:pt>
                <c:pt idx="2523">
                  <c:v>8.7905758623415247E-3</c:v>
                </c:pt>
                <c:pt idx="2524">
                  <c:v>8.7764019735178909E-3</c:v>
                </c:pt>
                <c:pt idx="2525">
                  <c:v>8.7622200054591499E-3</c:v>
                </c:pt>
                <c:pt idx="2526">
                  <c:v>8.7480299993999457E-3</c:v>
                </c:pt>
                <c:pt idx="2527">
                  <c:v>8.7338319966101495E-3</c:v>
                </c:pt>
                <c:pt idx="2528">
                  <c:v>8.7196260383947503E-3</c:v>
                </c:pt>
                <c:pt idx="2529">
                  <c:v>8.7054121660936033E-3</c:v>
                </c:pt>
                <c:pt idx="2530">
                  <c:v>8.6911904210812997E-3</c:v>
                </c:pt>
                <c:pt idx="2531">
                  <c:v>8.6769608447669344E-3</c:v>
                </c:pt>
                <c:pt idx="2532">
                  <c:v>8.6627234785939967E-3</c:v>
                </c:pt>
                <c:pt idx="2533">
                  <c:v>8.6484783640401065E-3</c:v>
                </c:pt>
                <c:pt idx="2534">
                  <c:v>8.6342255426168999E-3</c:v>
                </c:pt>
                <c:pt idx="2535">
                  <c:v>8.6199650558697969E-3</c:v>
                </c:pt>
                <c:pt idx="2536">
                  <c:v>8.6056969453778623E-3</c:v>
                </c:pt>
                <c:pt idx="2537">
                  <c:v>8.5914212527535803E-3</c:v>
                </c:pt>
                <c:pt idx="2538">
                  <c:v>8.5771380196427265E-3</c:v>
                </c:pt>
                <c:pt idx="2539">
                  <c:v>8.5628472877241086E-3</c:v>
                </c:pt>
                <c:pt idx="2540">
                  <c:v>8.548549098709465E-3</c:v>
                </c:pt>
                <c:pt idx="2541">
                  <c:v>8.5342434943432195E-3</c:v>
                </c:pt>
                <c:pt idx="2542">
                  <c:v>8.5199305164023603E-3</c:v>
                </c:pt>
                <c:pt idx="2543">
                  <c:v>8.5056102066961622E-3</c:v>
                </c:pt>
                <c:pt idx="2544">
                  <c:v>8.4912826070661172E-3</c:v>
                </c:pt>
                <c:pt idx="2545">
                  <c:v>8.4769477593856432E-3</c:v>
                </c:pt>
                <c:pt idx="2546">
                  <c:v>8.462605705560013E-3</c:v>
                </c:pt>
                <c:pt idx="2547">
                  <c:v>8.4482564875260433E-3</c:v>
                </c:pt>
                <c:pt idx="2548">
                  <c:v>8.4339001472520277E-3</c:v>
                </c:pt>
                <c:pt idx="2549">
                  <c:v>8.4195367267374688E-3</c:v>
                </c:pt>
                <c:pt idx="2550">
                  <c:v>8.4051662680129507E-3</c:v>
                </c:pt>
                <c:pt idx="2551">
                  <c:v>8.3907888131399058E-3</c:v>
                </c:pt>
                <c:pt idx="2552">
                  <c:v>8.3764044042104798E-3</c:v>
                </c:pt>
                <c:pt idx="2553">
                  <c:v>8.3620130833472993E-3</c:v>
                </c:pt>
                <c:pt idx="2554">
                  <c:v>8.3476148927033346E-3</c:v>
                </c:pt>
                <c:pt idx="2555">
                  <c:v>8.3332098744616605E-3</c:v>
                </c:pt>
                <c:pt idx="2556">
                  <c:v>8.3187980708353398E-3</c:v>
                </c:pt>
                <c:pt idx="2557">
                  <c:v>8.3043795240671549E-3</c:v>
                </c:pt>
                <c:pt idx="2558">
                  <c:v>8.289954276429503E-3</c:v>
                </c:pt>
                <c:pt idx="2559">
                  <c:v>8.2755223702241504E-3</c:v>
                </c:pt>
                <c:pt idx="2560">
                  <c:v>8.2610838477820969E-3</c:v>
                </c:pt>
                <c:pt idx="2561">
                  <c:v>8.2466387514633296E-3</c:v>
                </c:pt>
                <c:pt idx="2562">
                  <c:v>8.2321871236567014E-3</c:v>
                </c:pt>
                <c:pt idx="2563">
                  <c:v>8.217729006779707E-3</c:v>
                </c:pt>
                <c:pt idx="2564">
                  <c:v>8.2032644432783047E-3</c:v>
                </c:pt>
                <c:pt idx="2565">
                  <c:v>8.1887934756267183E-3</c:v>
                </c:pt>
                <c:pt idx="2566">
                  <c:v>8.1743161463272811E-3</c:v>
                </c:pt>
                <c:pt idx="2567">
                  <c:v>8.1598324979102275E-3</c:v>
                </c:pt>
                <c:pt idx="2568">
                  <c:v>8.145342572933513E-3</c:v>
                </c:pt>
                <c:pt idx="2569">
                  <c:v>8.1308464139826023E-3</c:v>
                </c:pt>
                <c:pt idx="2570">
                  <c:v>8.1163440636703443E-3</c:v>
                </c:pt>
                <c:pt idx="2571">
                  <c:v>8.1018355646367158E-3</c:v>
                </c:pt>
                <c:pt idx="2572">
                  <c:v>8.0873209595486804E-3</c:v>
                </c:pt>
                <c:pt idx="2573">
                  <c:v>8.0728002910999633E-3</c:v>
                </c:pt>
                <c:pt idx="2574">
                  <c:v>8.0582736020109284E-3</c:v>
                </c:pt>
                <c:pt idx="2575">
                  <c:v>8.0437409350283054E-3</c:v>
                </c:pt>
                <c:pt idx="2576">
                  <c:v>8.0292023329250704E-3</c:v>
                </c:pt>
                <c:pt idx="2577">
                  <c:v>8.0146578385002221E-3</c:v>
                </c:pt>
                <c:pt idx="2578">
                  <c:v>8.0001074945786291E-3</c:v>
                </c:pt>
                <c:pt idx="2579">
                  <c:v>7.9855513440107839E-3</c:v>
                </c:pt>
                <c:pt idx="2580">
                  <c:v>7.9709894296726719E-3</c:v>
                </c:pt>
                <c:pt idx="2581">
                  <c:v>7.9564217944655576E-3</c:v>
                </c:pt>
                <c:pt idx="2582">
                  <c:v>7.941848481315808E-3</c:v>
                </c:pt>
                <c:pt idx="2583">
                  <c:v>7.9272695331746718E-3</c:v>
                </c:pt>
                <c:pt idx="2584">
                  <c:v>7.9126849930181379E-3</c:v>
                </c:pt>
                <c:pt idx="2585">
                  <c:v>7.8980949038467176E-3</c:v>
                </c:pt>
                <c:pt idx="2586">
                  <c:v>7.8834993086852705E-3</c:v>
                </c:pt>
                <c:pt idx="2587">
                  <c:v>7.8688982505827829E-3</c:v>
                </c:pt>
                <c:pt idx="2588">
                  <c:v>7.8542917726122409E-3</c:v>
                </c:pt>
                <c:pt idx="2589">
                  <c:v>7.8396799178703739E-3</c:v>
                </c:pt>
                <c:pt idx="2590">
                  <c:v>7.825062729477519E-3</c:v>
                </c:pt>
                <c:pt idx="2591">
                  <c:v>7.8104402505773827E-3</c:v>
                </c:pt>
                <c:pt idx="2592">
                  <c:v>7.7958125243369099E-3</c:v>
                </c:pt>
                <c:pt idx="2593">
                  <c:v>7.7811795939460365E-3</c:v>
                </c:pt>
                <c:pt idx="2594">
                  <c:v>7.7665415026175466E-3</c:v>
                </c:pt>
                <c:pt idx="2595">
                  <c:v>7.7518982935868442E-3</c:v>
                </c:pt>
                <c:pt idx="2596">
                  <c:v>7.7372500101118022E-3</c:v>
                </c:pt>
                <c:pt idx="2597">
                  <c:v>7.7225966954725285E-3</c:v>
                </c:pt>
                <c:pt idx="2598">
                  <c:v>7.7079383929712225E-3</c:v>
                </c:pt>
                <c:pt idx="2599">
                  <c:v>7.6932751459319465E-3</c:v>
                </c:pt>
                <c:pt idx="2600">
                  <c:v>7.6786069977004693E-3</c:v>
                </c:pt>
                <c:pt idx="2601">
                  <c:v>7.6639339916440286E-3</c:v>
                </c:pt>
                <c:pt idx="2602">
                  <c:v>7.6492561711512174E-3</c:v>
                </c:pt>
                <c:pt idx="2603">
                  <c:v>7.6345735796316972E-3</c:v>
                </c:pt>
                <c:pt idx="2604">
                  <c:v>7.6198862605161011E-3</c:v>
                </c:pt>
                <c:pt idx="2605">
                  <c:v>7.6051942572557523E-3</c:v>
                </c:pt>
                <c:pt idx="2606">
                  <c:v>7.5904976133225732E-3</c:v>
                </c:pt>
                <c:pt idx="2607">
                  <c:v>7.5757963722088029E-3</c:v>
                </c:pt>
                <c:pt idx="2608">
                  <c:v>7.5610905774268732E-3</c:v>
                </c:pt>
                <c:pt idx="2609">
                  <c:v>7.5463802725091577E-3</c:v>
                </c:pt>
                <c:pt idx="2610">
                  <c:v>7.5316655010078523E-3</c:v>
                </c:pt>
                <c:pt idx="2611">
                  <c:v>7.5169463064947159E-3</c:v>
                </c:pt>
                <c:pt idx="2612">
                  <c:v>7.5022227325609306E-3</c:v>
                </c:pt>
                <c:pt idx="2613">
                  <c:v>7.4874948228168649E-3</c:v>
                </c:pt>
                <c:pt idx="2614">
                  <c:v>7.472762620891929E-3</c:v>
                </c:pt>
                <c:pt idx="2615">
                  <c:v>7.4580261704343398E-3</c:v>
                </c:pt>
                <c:pt idx="2616">
                  <c:v>7.4432855151109834E-3</c:v>
                </c:pt>
                <c:pt idx="2617">
                  <c:v>7.4285406986071452E-3</c:v>
                </c:pt>
                <c:pt idx="2618">
                  <c:v>7.4137917646264016E-3</c:v>
                </c:pt>
                <c:pt idx="2619">
                  <c:v>7.399038756890363E-3</c:v>
                </c:pt>
                <c:pt idx="2620">
                  <c:v>7.3842817191385433E-3</c:v>
                </c:pt>
                <c:pt idx="2621">
                  <c:v>7.3695206951280888E-3</c:v>
                </c:pt>
                <c:pt idx="2622">
                  <c:v>7.3547557286336709E-3</c:v>
                </c:pt>
                <c:pt idx="2623">
                  <c:v>7.3399868634472258E-3</c:v>
                </c:pt>
                <c:pt idx="2624">
                  <c:v>7.3252141433778287E-3</c:v>
                </c:pt>
                <c:pt idx="2625">
                  <c:v>7.310437612251414E-3</c:v>
                </c:pt>
                <c:pt idx="2626">
                  <c:v>7.2956573139106697E-3</c:v>
                </c:pt>
                <c:pt idx="2627">
                  <c:v>7.2808732922147994E-3</c:v>
                </c:pt>
                <c:pt idx="2628">
                  <c:v>7.2660855910393471E-3</c:v>
                </c:pt>
                <c:pt idx="2629">
                  <c:v>7.2512942542759702E-3</c:v>
                </c:pt>
                <c:pt idx="2630">
                  <c:v>7.236499325832299E-3</c:v>
                </c:pt>
                <c:pt idx="2631">
                  <c:v>7.2217008496317106E-3</c:v>
                </c:pt>
                <c:pt idx="2632">
                  <c:v>7.2068988696131538E-3</c:v>
                </c:pt>
                <c:pt idx="2633">
                  <c:v>7.1920934297309185E-3</c:v>
                </c:pt>
                <c:pt idx="2634">
                  <c:v>7.1772845739545123E-3</c:v>
                </c:pt>
                <c:pt idx="2635">
                  <c:v>7.1624723462683842E-3</c:v>
                </c:pt>
                <c:pt idx="2636">
                  <c:v>7.147656790671808E-3</c:v>
                </c:pt>
                <c:pt idx="2637">
                  <c:v>7.1328379511786328E-3</c:v>
                </c:pt>
                <c:pt idx="2638">
                  <c:v>7.1180158718171351E-3</c:v>
                </c:pt>
                <c:pt idx="2639">
                  <c:v>7.1031905966297739E-3</c:v>
                </c:pt>
                <c:pt idx="2640">
                  <c:v>7.088362169673049E-3</c:v>
                </c:pt>
                <c:pt idx="2641">
                  <c:v>7.0735306350172798E-3</c:v>
                </c:pt>
                <c:pt idx="2642">
                  <c:v>7.0586960367464225E-3</c:v>
                </c:pt>
                <c:pt idx="2643">
                  <c:v>7.0438584189578502E-3</c:v>
                </c:pt>
                <c:pt idx="2644">
                  <c:v>7.0290178257622045E-3</c:v>
                </c:pt>
                <c:pt idx="2645">
                  <c:v>7.0141743012831735E-3</c:v>
                </c:pt>
                <c:pt idx="2646">
                  <c:v>6.9993278896573058E-3</c:v>
                </c:pt>
                <c:pt idx="2647">
                  <c:v>6.9844786350337883E-3</c:v>
                </c:pt>
                <c:pt idx="2648">
                  <c:v>6.9696265815743213E-3</c:v>
                </c:pt>
                <c:pt idx="2649">
                  <c:v>6.9547717734528506E-3</c:v>
                </c:pt>
                <c:pt idx="2650">
                  <c:v>6.9399142548554251E-3</c:v>
                </c:pt>
                <c:pt idx="2651">
                  <c:v>6.9250540699799489E-3</c:v>
                </c:pt>
                <c:pt idx="2652">
                  <c:v>6.9101912630360734E-3</c:v>
                </c:pt>
                <c:pt idx="2653">
                  <c:v>6.8953258782449098E-3</c:v>
                </c:pt>
                <c:pt idx="2654">
                  <c:v>6.8804579598389006E-3</c:v>
                </c:pt>
                <c:pt idx="2655">
                  <c:v>6.8655875520615747E-3</c:v>
                </c:pt>
                <c:pt idx="2656">
                  <c:v>6.8507146991674192E-3</c:v>
                </c:pt>
                <c:pt idx="2657">
                  <c:v>6.8358394454216152E-3</c:v>
                </c:pt>
                <c:pt idx="2658">
                  <c:v>6.8209618350998915E-3</c:v>
                </c:pt>
                <c:pt idx="2659">
                  <c:v>6.8060819124883022E-3</c:v>
                </c:pt>
                <c:pt idx="2660">
                  <c:v>6.7911997218830598E-3</c:v>
                </c:pt>
                <c:pt idx="2661">
                  <c:v>6.7763153075903037E-3</c:v>
                </c:pt>
                <c:pt idx="2662">
                  <c:v>6.7614287139259582E-3</c:v>
                </c:pt>
                <c:pt idx="2663">
                  <c:v>6.7465399852154693E-3</c:v>
                </c:pt>
                <c:pt idx="2664">
                  <c:v>6.7316491657936871E-3</c:v>
                </c:pt>
                <c:pt idx="2665">
                  <c:v>6.7167563000045914E-3</c:v>
                </c:pt>
                <c:pt idx="2666">
                  <c:v>6.701861432201181E-3</c:v>
                </c:pt>
                <c:pt idx="2667">
                  <c:v>6.6869646067452037E-3</c:v>
                </c:pt>
                <c:pt idx="2668">
                  <c:v>6.67206586800702E-3</c:v>
                </c:pt>
                <c:pt idx="2669">
                  <c:v>6.6571652603653504E-3</c:v>
                </c:pt>
                <c:pt idx="2670">
                  <c:v>6.6422628282071534E-3</c:v>
                </c:pt>
                <c:pt idx="2671">
                  <c:v>6.6273586159273559E-3</c:v>
                </c:pt>
                <c:pt idx="2672">
                  <c:v>6.6124526679287171E-3</c:v>
                </c:pt>
                <c:pt idx="2673">
                  <c:v>6.597545028621591E-3</c:v>
                </c:pt>
                <c:pt idx="2674">
                  <c:v>6.5826357424237725E-3</c:v>
                </c:pt>
                <c:pt idx="2675">
                  <c:v>6.5677248537602539E-3</c:v>
                </c:pt>
                <c:pt idx="2676">
                  <c:v>6.5528124070630819E-3</c:v>
                </c:pt>
                <c:pt idx="2677">
                  <c:v>6.5378984467711187E-3</c:v>
                </c:pt>
                <c:pt idx="2678">
                  <c:v>6.5229830173298836E-3</c:v>
                </c:pt>
                <c:pt idx="2679">
                  <c:v>6.5080661631913127E-3</c:v>
                </c:pt>
                <c:pt idx="2680">
                  <c:v>6.493147928813634E-3</c:v>
                </c:pt>
                <c:pt idx="2681">
                  <c:v>6.4782283586610825E-3</c:v>
                </c:pt>
                <c:pt idx="2682">
                  <c:v>6.46330749720379E-3</c:v>
                </c:pt>
                <c:pt idx="2683">
                  <c:v>6.4483853889175224E-3</c:v>
                </c:pt>
                <c:pt idx="2684">
                  <c:v>6.4334620782835516E-3</c:v>
                </c:pt>
                <c:pt idx="2685">
                  <c:v>6.4185376097883806E-3</c:v>
                </c:pt>
                <c:pt idx="2686">
                  <c:v>6.4036120279236238E-3</c:v>
                </c:pt>
                <c:pt idx="2687">
                  <c:v>6.388685377185766E-3</c:v>
                </c:pt>
                <c:pt idx="2688">
                  <c:v>6.3737577020759918E-3</c:v>
                </c:pt>
                <c:pt idx="2689">
                  <c:v>6.358829047099954E-3</c:v>
                </c:pt>
                <c:pt idx="2690">
                  <c:v>6.3438994567676299E-3</c:v>
                </c:pt>
                <c:pt idx="2691">
                  <c:v>6.3289689755930863E-3</c:v>
                </c:pt>
                <c:pt idx="2692">
                  <c:v>6.3140376480943124E-3</c:v>
                </c:pt>
                <c:pt idx="2693">
                  <c:v>6.2991055187929749E-3</c:v>
                </c:pt>
                <c:pt idx="2694">
                  <c:v>6.2841726322143115E-3</c:v>
                </c:pt>
                <c:pt idx="2695">
                  <c:v>6.2692390328868254E-3</c:v>
                </c:pt>
                <c:pt idx="2696">
                  <c:v>6.2543047653421868E-3</c:v>
                </c:pt>
                <c:pt idx="2697">
                  <c:v>6.2393698741149677E-3</c:v>
                </c:pt>
                <c:pt idx="2698">
                  <c:v>6.2244344037425186E-3</c:v>
                </c:pt>
                <c:pt idx="2699">
                  <c:v>6.2094983987646731E-3</c:v>
                </c:pt>
                <c:pt idx="2700">
                  <c:v>6.1945619037236561E-3</c:v>
                </c:pt>
                <c:pt idx="2701">
                  <c:v>6.1796249631638125E-3</c:v>
                </c:pt>
                <c:pt idx="2702">
                  <c:v>6.1646876216314775E-3</c:v>
                </c:pt>
                <c:pt idx="2703">
                  <c:v>6.1497499236746953E-3</c:v>
                </c:pt>
                <c:pt idx="2704">
                  <c:v>6.1348119138431145E-3</c:v>
                </c:pt>
                <c:pt idx="2705">
                  <c:v>6.1198736366877326E-3</c:v>
                </c:pt>
                <c:pt idx="2706">
                  <c:v>6.104935136760737E-3</c:v>
                </c:pt>
                <c:pt idx="2707">
                  <c:v>6.0899964586152606E-3</c:v>
                </c:pt>
                <c:pt idx="2708">
                  <c:v>6.0750576468052448E-3</c:v>
                </c:pt>
                <c:pt idx="2709">
                  <c:v>6.0601187458852127E-3</c:v>
                </c:pt>
                <c:pt idx="2710">
                  <c:v>6.0451798004100823E-3</c:v>
                </c:pt>
                <c:pt idx="2711">
                  <c:v>6.0302408549349398E-3</c:v>
                </c:pt>
                <c:pt idx="2712">
                  <c:v>6.015301954014912E-3</c:v>
                </c:pt>
                <c:pt idx="2713">
                  <c:v>6.000363142204897E-3</c:v>
                </c:pt>
                <c:pt idx="2714">
                  <c:v>5.9854244640594294E-3</c:v>
                </c:pt>
                <c:pt idx="2715">
                  <c:v>5.9704859641324208E-3</c:v>
                </c:pt>
                <c:pt idx="2716">
                  <c:v>5.9555476869770441E-3</c:v>
                </c:pt>
                <c:pt idx="2717">
                  <c:v>5.9406096771454616E-3</c:v>
                </c:pt>
                <c:pt idx="2718">
                  <c:v>5.9256719791886845E-3</c:v>
                </c:pt>
                <c:pt idx="2719">
                  <c:v>5.91073463765634E-3</c:v>
                </c:pt>
                <c:pt idx="2720">
                  <c:v>5.895797697096505E-3</c:v>
                </c:pt>
                <c:pt idx="2721">
                  <c:v>5.8808612020554846E-3</c:v>
                </c:pt>
                <c:pt idx="2722">
                  <c:v>5.8659251970776434E-3</c:v>
                </c:pt>
                <c:pt idx="2723">
                  <c:v>5.8509897267051848E-3</c:v>
                </c:pt>
                <c:pt idx="2724">
                  <c:v>5.8360548354779804E-3</c:v>
                </c:pt>
                <c:pt idx="2725">
                  <c:v>5.8211205679333331E-3</c:v>
                </c:pt>
                <c:pt idx="2726">
                  <c:v>5.8061869686058514E-3</c:v>
                </c:pt>
                <c:pt idx="2727">
                  <c:v>5.7912540820271793E-3</c:v>
                </c:pt>
                <c:pt idx="2728">
                  <c:v>5.7763219527258557E-3</c:v>
                </c:pt>
                <c:pt idx="2729">
                  <c:v>5.7613906252270688E-3</c:v>
                </c:pt>
                <c:pt idx="2730">
                  <c:v>5.7464601440525296E-3</c:v>
                </c:pt>
                <c:pt idx="2731">
                  <c:v>5.7315305537202054E-3</c:v>
                </c:pt>
                <c:pt idx="2732">
                  <c:v>5.7166018987441763E-3</c:v>
                </c:pt>
                <c:pt idx="2733">
                  <c:v>5.70167422363439E-3</c:v>
                </c:pt>
                <c:pt idx="2734">
                  <c:v>5.6867475728965364E-3</c:v>
                </c:pt>
                <c:pt idx="2735">
                  <c:v>5.6718219910317797E-3</c:v>
                </c:pt>
                <c:pt idx="2736">
                  <c:v>5.6568975225366139E-3</c:v>
                </c:pt>
                <c:pt idx="2737">
                  <c:v>5.6419742119026353E-3</c:v>
                </c:pt>
                <c:pt idx="2738">
                  <c:v>5.6270521036163755E-3</c:v>
                </c:pt>
                <c:pt idx="2739">
                  <c:v>5.6121312421590751E-3</c:v>
                </c:pt>
                <c:pt idx="2740">
                  <c:v>5.5972116720065324E-3</c:v>
                </c:pt>
                <c:pt idx="2741">
                  <c:v>5.5822934376288458E-3</c:v>
                </c:pt>
                <c:pt idx="2742">
                  <c:v>5.5673765834902845E-3</c:v>
                </c:pt>
                <c:pt idx="2743">
                  <c:v>5.5524611540490407E-3</c:v>
                </c:pt>
                <c:pt idx="2744">
                  <c:v>5.5375471937570862E-3</c:v>
                </c:pt>
                <c:pt idx="2745">
                  <c:v>5.5226347470599107E-3</c:v>
                </c:pt>
                <c:pt idx="2746">
                  <c:v>5.5077238583963982E-3</c:v>
                </c:pt>
                <c:pt idx="2747">
                  <c:v>5.4928145721985693E-3</c:v>
                </c:pt>
                <c:pt idx="2748">
                  <c:v>5.4779069328914545E-3</c:v>
                </c:pt>
                <c:pt idx="2749">
                  <c:v>5.4630009848928114E-3</c:v>
                </c:pt>
                <c:pt idx="2750">
                  <c:v>5.4480967726130182E-3</c:v>
                </c:pt>
                <c:pt idx="2751">
                  <c:v>5.4331943404548116E-3</c:v>
                </c:pt>
                <c:pt idx="2752">
                  <c:v>5.4182937328131568E-3</c:v>
                </c:pt>
                <c:pt idx="2753">
                  <c:v>5.4033949940749653E-3</c:v>
                </c:pt>
                <c:pt idx="2754">
                  <c:v>5.3884981686189923E-3</c:v>
                </c:pt>
                <c:pt idx="2755">
                  <c:v>5.3736033008155784E-3</c:v>
                </c:pt>
                <c:pt idx="2756">
                  <c:v>5.3587104350264923E-3</c:v>
                </c:pt>
                <c:pt idx="2757">
                  <c:v>5.3438196156046971E-3</c:v>
                </c:pt>
                <c:pt idx="2758">
                  <c:v>5.3289308868942186E-3</c:v>
                </c:pt>
                <c:pt idx="2759">
                  <c:v>5.3140442932298653E-3</c:v>
                </c:pt>
                <c:pt idx="2760">
                  <c:v>5.299159878937117E-3</c:v>
                </c:pt>
                <c:pt idx="2761">
                  <c:v>5.2842776883318667E-3</c:v>
                </c:pt>
                <c:pt idx="2762">
                  <c:v>5.2693977657202861E-3</c:v>
                </c:pt>
                <c:pt idx="2763">
                  <c:v>5.2545201553985598E-3</c:v>
                </c:pt>
                <c:pt idx="2764">
                  <c:v>5.2396449016527567E-3</c:v>
                </c:pt>
                <c:pt idx="2765">
                  <c:v>5.2247720487585978E-3</c:v>
                </c:pt>
                <c:pt idx="2766">
                  <c:v>5.2099016409812848E-3</c:v>
                </c:pt>
                <c:pt idx="2767">
                  <c:v>5.1950337225752687E-3</c:v>
                </c:pt>
                <c:pt idx="2768">
                  <c:v>5.1801683377841051E-3</c:v>
                </c:pt>
                <c:pt idx="2769">
                  <c:v>5.1653055308402253E-3</c:v>
                </c:pt>
                <c:pt idx="2770">
                  <c:v>5.1504453459647638E-3</c:v>
                </c:pt>
                <c:pt idx="2771">
                  <c:v>5.1355878273673253E-3</c:v>
                </c:pt>
                <c:pt idx="2772">
                  <c:v>5.120733019245859E-3</c:v>
                </c:pt>
                <c:pt idx="2773">
                  <c:v>5.1058809657863894E-3</c:v>
                </c:pt>
                <c:pt idx="2774">
                  <c:v>5.0910317111628857E-3</c:v>
                </c:pt>
                <c:pt idx="2775">
                  <c:v>5.0761852995370059E-3</c:v>
                </c:pt>
                <c:pt idx="2776">
                  <c:v>5.0613417750579801E-3</c:v>
                </c:pt>
                <c:pt idx="2777">
                  <c:v>5.0465011818623352E-3</c:v>
                </c:pt>
                <c:pt idx="2778">
                  <c:v>5.0316635640737725E-3</c:v>
                </c:pt>
                <c:pt idx="2779">
                  <c:v>5.0168289658029039E-3</c:v>
                </c:pt>
                <c:pt idx="2780">
                  <c:v>5.0019974311471442E-3</c:v>
                </c:pt>
                <c:pt idx="2781">
                  <c:v>4.9871690041904159E-3</c:v>
                </c:pt>
                <c:pt idx="2782">
                  <c:v>4.972343729003059E-3</c:v>
                </c:pt>
                <c:pt idx="2783">
                  <c:v>4.9575216496415553E-3</c:v>
                </c:pt>
                <c:pt idx="2784">
                  <c:v>4.9427028101483896E-3</c:v>
                </c:pt>
                <c:pt idx="2785">
                  <c:v>4.9278872545518125E-3</c:v>
                </c:pt>
                <c:pt idx="2786">
                  <c:v>4.9130750268656861E-3</c:v>
                </c:pt>
                <c:pt idx="2787">
                  <c:v>4.8982661710892722E-3</c:v>
                </c:pt>
                <c:pt idx="2788">
                  <c:v>4.883460731207049E-3</c:v>
                </c:pt>
                <c:pt idx="2789">
                  <c:v>4.8686587511884826E-3</c:v>
                </c:pt>
                <c:pt idx="2790">
                  <c:v>4.8538602749878994E-3</c:v>
                </c:pt>
                <c:pt idx="2791">
                  <c:v>4.8390653465442291E-3</c:v>
                </c:pt>
                <c:pt idx="2792">
                  <c:v>4.8242740097808601E-3</c:v>
                </c:pt>
                <c:pt idx="2793">
                  <c:v>4.8094863086053973E-3</c:v>
                </c:pt>
                <c:pt idx="2794">
                  <c:v>4.7947022869095322E-3</c:v>
                </c:pt>
                <c:pt idx="2795">
                  <c:v>4.7799219885687897E-3</c:v>
                </c:pt>
                <c:pt idx="2796">
                  <c:v>4.7651454574423801E-3</c:v>
                </c:pt>
                <c:pt idx="2797">
                  <c:v>4.7503727373729744E-3</c:v>
                </c:pt>
                <c:pt idx="2798">
                  <c:v>4.7356038721865397E-3</c:v>
                </c:pt>
                <c:pt idx="2799">
                  <c:v>4.7208389056921183E-3</c:v>
                </c:pt>
                <c:pt idx="2800">
                  <c:v>4.7060778816816707E-3</c:v>
                </c:pt>
                <c:pt idx="2801">
                  <c:v>4.6913208439298432E-3</c:v>
                </c:pt>
                <c:pt idx="2802">
                  <c:v>4.6765678361938134E-3</c:v>
                </c:pt>
                <c:pt idx="2803">
                  <c:v>4.6618189022130628E-3</c:v>
                </c:pt>
                <c:pt idx="2804">
                  <c:v>4.6470740857092342E-3</c:v>
                </c:pt>
                <c:pt idx="2805">
                  <c:v>4.6323334303858699E-3</c:v>
                </c:pt>
                <c:pt idx="2806">
                  <c:v>4.6175969799282911E-3</c:v>
                </c:pt>
                <c:pt idx="2807">
                  <c:v>4.6028647780033483E-3</c:v>
                </c:pt>
                <c:pt idx="2808">
                  <c:v>4.5881368682592922E-3</c:v>
                </c:pt>
                <c:pt idx="2809">
                  <c:v>4.5734132943255033E-3</c:v>
                </c:pt>
                <c:pt idx="2810">
                  <c:v>4.5586940998123765E-3</c:v>
                </c:pt>
                <c:pt idx="2811">
                  <c:v>4.5439793283110607E-3</c:v>
                </c:pt>
                <c:pt idx="2812">
                  <c:v>4.5292690233933583E-3</c:v>
                </c:pt>
                <c:pt idx="2813">
                  <c:v>4.5145632286114224E-3</c:v>
                </c:pt>
                <c:pt idx="2814">
                  <c:v>4.4998619874976574E-3</c:v>
                </c:pt>
                <c:pt idx="2815">
                  <c:v>4.4851653435644748E-3</c:v>
                </c:pt>
                <c:pt idx="2816">
                  <c:v>4.4704733403041364E-3</c:v>
                </c:pt>
                <c:pt idx="2817">
                  <c:v>4.4557860211885273E-3</c:v>
                </c:pt>
                <c:pt idx="2818">
                  <c:v>4.4411034296690174E-3</c:v>
                </c:pt>
                <c:pt idx="2819">
                  <c:v>4.4264256091761994E-3</c:v>
                </c:pt>
                <c:pt idx="2820">
                  <c:v>4.4117526031197691E-3</c:v>
                </c:pt>
                <c:pt idx="2821">
                  <c:v>4.3970844548882832E-3</c:v>
                </c:pt>
                <c:pt idx="2822">
                  <c:v>4.3824212078490184E-3</c:v>
                </c:pt>
                <c:pt idx="2823">
                  <c:v>4.3677629053477099E-3</c:v>
                </c:pt>
                <c:pt idx="2824">
                  <c:v>4.3531095907084413E-3</c:v>
                </c:pt>
                <c:pt idx="2825">
                  <c:v>4.3384613072333898E-3</c:v>
                </c:pt>
                <c:pt idx="2826">
                  <c:v>4.3238180982026996E-3</c:v>
                </c:pt>
                <c:pt idx="2827">
                  <c:v>4.3091800068742071E-3</c:v>
                </c:pt>
                <c:pt idx="2828">
                  <c:v>4.2945470764833363E-3</c:v>
                </c:pt>
                <c:pt idx="2829">
                  <c:v>4.2799193502428608E-3</c:v>
                </c:pt>
                <c:pt idx="2830">
                  <c:v>4.2652968713427376E-3</c:v>
                </c:pt>
                <c:pt idx="2831">
                  <c:v>4.2506796829498766E-3</c:v>
                </c:pt>
                <c:pt idx="2832">
                  <c:v>4.2360678282080105E-3</c:v>
                </c:pt>
                <c:pt idx="2833">
                  <c:v>4.2214613502374659E-3</c:v>
                </c:pt>
                <c:pt idx="2834">
                  <c:v>4.206860292134993E-3</c:v>
                </c:pt>
                <c:pt idx="2835">
                  <c:v>4.1922646969735364E-3</c:v>
                </c:pt>
                <c:pt idx="2836">
                  <c:v>4.1776746078021213E-3</c:v>
                </c:pt>
                <c:pt idx="2837">
                  <c:v>4.1630900676455874E-3</c:v>
                </c:pt>
                <c:pt idx="2838">
                  <c:v>4.1485111195044624E-3</c:v>
                </c:pt>
                <c:pt idx="2839">
                  <c:v>4.1339378063547016E-3</c:v>
                </c:pt>
                <c:pt idx="2840">
                  <c:v>4.1193701711475976E-3</c:v>
                </c:pt>
                <c:pt idx="2841">
                  <c:v>4.1048082568094866E-3</c:v>
                </c:pt>
                <c:pt idx="2842">
                  <c:v>4.090252106241643E-3</c:v>
                </c:pt>
                <c:pt idx="2843">
                  <c:v>4.0757017623200432E-3</c:v>
                </c:pt>
                <c:pt idx="2844">
                  <c:v>4.0611572678952079E-3</c:v>
                </c:pt>
                <c:pt idx="2845">
                  <c:v>4.046618665791972E-3</c:v>
                </c:pt>
                <c:pt idx="2846">
                  <c:v>4.0320859988093498E-3</c:v>
                </c:pt>
                <c:pt idx="2847">
                  <c:v>4.0175593097203088E-3</c:v>
                </c:pt>
                <c:pt idx="2848">
                  <c:v>4.0030386412716057E-3</c:v>
                </c:pt>
                <c:pt idx="2849">
                  <c:v>3.9885240361835607E-3</c:v>
                </c:pt>
                <c:pt idx="2850">
                  <c:v>3.9740155371499365E-3</c:v>
                </c:pt>
                <c:pt idx="2851">
                  <c:v>3.959513186837676E-3</c:v>
                </c:pt>
                <c:pt idx="2852">
                  <c:v>3.94501702788678E-3</c:v>
                </c:pt>
                <c:pt idx="2853">
                  <c:v>3.930527102910056E-3</c:v>
                </c:pt>
                <c:pt idx="2854">
                  <c:v>3.9160434544930085E-3</c:v>
                </c:pt>
                <c:pt idx="2855">
                  <c:v>3.9015661251935729E-3</c:v>
                </c:pt>
                <c:pt idx="2856">
                  <c:v>3.8870951575419961E-3</c:v>
                </c:pt>
                <c:pt idx="2857">
                  <c:v>3.8726305940405843E-3</c:v>
                </c:pt>
                <c:pt idx="2858">
                  <c:v>3.858172477163592E-3</c:v>
                </c:pt>
                <c:pt idx="2859">
                  <c:v>3.8437208493569677E-3</c:v>
                </c:pt>
                <c:pt idx="2860">
                  <c:v>3.8292757530382074E-3</c:v>
                </c:pt>
                <c:pt idx="2861">
                  <c:v>3.8148372305961474E-3</c:v>
                </c:pt>
                <c:pt idx="2862">
                  <c:v>3.8004053243908026E-3</c:v>
                </c:pt>
                <c:pt idx="2863">
                  <c:v>3.7859800767531459E-3</c:v>
                </c:pt>
                <c:pt idx="2864">
                  <c:v>3.7715615299849718E-3</c:v>
                </c:pt>
                <c:pt idx="2865">
                  <c:v>3.7571497263586447E-3</c:v>
                </c:pt>
                <c:pt idx="2866">
                  <c:v>3.742744708116981E-3</c:v>
                </c:pt>
                <c:pt idx="2867">
                  <c:v>3.7283465174730106E-3</c:v>
                </c:pt>
                <c:pt idx="2868">
                  <c:v>3.7139551966098414E-3</c:v>
                </c:pt>
                <c:pt idx="2869">
                  <c:v>3.6995707876804119E-3</c:v>
                </c:pt>
                <c:pt idx="2870">
                  <c:v>3.6851933328073778E-3</c:v>
                </c:pt>
                <c:pt idx="2871">
                  <c:v>3.6708228740828519E-3</c:v>
                </c:pt>
                <c:pt idx="2872">
                  <c:v>3.6564594535683E-3</c:v>
                </c:pt>
                <c:pt idx="2873">
                  <c:v>3.6421031132942809E-3</c:v>
                </c:pt>
                <c:pt idx="2874">
                  <c:v>3.6277538952603195E-3</c:v>
                </c:pt>
                <c:pt idx="2875">
                  <c:v>3.6134118414346823E-3</c:v>
                </c:pt>
                <c:pt idx="2876">
                  <c:v>3.5990769937542227E-3</c:v>
                </c:pt>
                <c:pt idx="2877">
                  <c:v>3.5847493941241712E-3</c:v>
                </c:pt>
                <c:pt idx="2878">
                  <c:v>3.5704290844179808E-3</c:v>
                </c:pt>
                <c:pt idx="2879">
                  <c:v>3.5561161064771129E-3</c:v>
                </c:pt>
                <c:pt idx="2880">
                  <c:v>3.5418105021108779E-3</c:v>
                </c:pt>
                <c:pt idx="2881">
                  <c:v>3.5275123130962295E-3</c:v>
                </c:pt>
                <c:pt idx="2882">
                  <c:v>3.5132215811776225E-3</c:v>
                </c:pt>
                <c:pt idx="2883">
                  <c:v>3.4989383480667621E-3</c:v>
                </c:pt>
                <c:pt idx="2884">
                  <c:v>3.4846626554424893E-3</c:v>
                </c:pt>
                <c:pt idx="2885">
                  <c:v>3.470394544950549E-3</c:v>
                </c:pt>
                <c:pt idx="2886">
                  <c:v>3.4561340582034573E-3</c:v>
                </c:pt>
                <c:pt idx="2887">
                  <c:v>3.4418812367802494E-3</c:v>
                </c:pt>
                <c:pt idx="2888">
                  <c:v>3.4276361222263618E-3</c:v>
                </c:pt>
                <c:pt idx="2889">
                  <c:v>3.4133987560534202E-3</c:v>
                </c:pt>
                <c:pt idx="2890">
                  <c:v>3.39916917973907E-3</c:v>
                </c:pt>
                <c:pt idx="2891">
                  <c:v>3.3849474347267621E-3</c:v>
                </c:pt>
                <c:pt idx="2892">
                  <c:v>3.3707335624256168E-3</c:v>
                </c:pt>
                <c:pt idx="2893">
                  <c:v>3.3565276042102159E-3</c:v>
                </c:pt>
                <c:pt idx="2894">
                  <c:v>3.3423296014204332E-3</c:v>
                </c:pt>
                <c:pt idx="2895">
                  <c:v>3.3281395953612194E-3</c:v>
                </c:pt>
                <c:pt idx="2896">
                  <c:v>3.313957627302484E-3</c:v>
                </c:pt>
                <c:pt idx="2897">
                  <c:v>3.299783738478849E-3</c:v>
                </c:pt>
                <c:pt idx="2898">
                  <c:v>3.2856179700895211E-3</c:v>
                </c:pt>
                <c:pt idx="2899">
                  <c:v>3.271460363298053E-3</c:v>
                </c:pt>
                <c:pt idx="2900">
                  <c:v>3.2573109592322438E-3</c:v>
                </c:pt>
                <c:pt idx="2901">
                  <c:v>3.243169798983861E-3</c:v>
                </c:pt>
                <c:pt idx="2902">
                  <c:v>3.2290369236085492E-3</c:v>
                </c:pt>
                <c:pt idx="2903">
                  <c:v>3.2149123741255859E-3</c:v>
                </c:pt>
                <c:pt idx="2904">
                  <c:v>3.2007961915177584E-3</c:v>
                </c:pt>
                <c:pt idx="2905">
                  <c:v>3.1866884167311101E-3</c:v>
                </c:pt>
                <c:pt idx="2906">
                  <c:v>3.1725890906748365E-3</c:v>
                </c:pt>
                <c:pt idx="2907">
                  <c:v>3.1584982542210618E-3</c:v>
                </c:pt>
                <c:pt idx="2908">
                  <c:v>3.1444159482046808E-3</c:v>
                </c:pt>
                <c:pt idx="2909">
                  <c:v>3.1303422134231424E-3</c:v>
                </c:pt>
                <c:pt idx="2910">
                  <c:v>3.1162770906363242E-3</c:v>
                </c:pt>
                <c:pt idx="2911">
                  <c:v>3.1022206205663194E-3</c:v>
                </c:pt>
                <c:pt idx="2912">
                  <c:v>3.0881728438972751E-3</c:v>
                </c:pt>
                <c:pt idx="2913">
                  <c:v>3.0741338012751722E-3</c:v>
                </c:pt>
                <c:pt idx="2914">
                  <c:v>3.060103533307725E-3</c:v>
                </c:pt>
                <c:pt idx="2915">
                  <c:v>3.0460820805641238E-3</c:v>
                </c:pt>
                <c:pt idx="2916">
                  <c:v>3.0320694835749167E-3</c:v>
                </c:pt>
                <c:pt idx="2917">
                  <c:v>3.0180657828317689E-3</c:v>
                </c:pt>
                <c:pt idx="2918">
                  <c:v>3.0040710187873684E-3</c:v>
                </c:pt>
                <c:pt idx="2919">
                  <c:v>2.9900852318551674E-3</c:v>
                </c:pt>
                <c:pt idx="2920">
                  <c:v>2.9761084624092631E-3</c:v>
                </c:pt>
                <c:pt idx="2921">
                  <c:v>2.9621407507841751E-3</c:v>
                </c:pt>
                <c:pt idx="2922">
                  <c:v>2.9481821372747134E-3</c:v>
                </c:pt>
                <c:pt idx="2923">
                  <c:v>2.9342326621357604E-3</c:v>
                </c:pt>
                <c:pt idx="2924">
                  <c:v>2.9202923655821315E-3</c:v>
                </c:pt>
                <c:pt idx="2925">
                  <c:v>2.9063612877883596E-3</c:v>
                </c:pt>
                <c:pt idx="2926">
                  <c:v>2.8924394688885605E-3</c:v>
                </c:pt>
                <c:pt idx="2927">
                  <c:v>2.8785269489762125E-3</c:v>
                </c:pt>
                <c:pt idx="2928">
                  <c:v>2.8646237681040402E-3</c:v>
                </c:pt>
                <c:pt idx="2929">
                  <c:v>2.8507299662837559E-3</c:v>
                </c:pt>
                <c:pt idx="2930">
                  <c:v>2.8368455834859732E-3</c:v>
                </c:pt>
                <c:pt idx="2931">
                  <c:v>2.8229706596399505E-3</c:v>
                </c:pt>
                <c:pt idx="2932">
                  <c:v>2.8091052346334963E-3</c:v>
                </c:pt>
                <c:pt idx="2933">
                  <c:v>2.7952493483127151E-3</c:v>
                </c:pt>
                <c:pt idx="2934">
                  <c:v>2.7814030404819013E-3</c:v>
                </c:pt>
                <c:pt idx="2935">
                  <c:v>2.7675663509032986E-3</c:v>
                </c:pt>
                <c:pt idx="2936">
                  <c:v>2.753739319296998E-3</c:v>
                </c:pt>
                <c:pt idx="2937">
                  <c:v>2.7399219853406977E-3</c:v>
                </c:pt>
                <c:pt idx="2938">
                  <c:v>2.7261143886695735E-3</c:v>
                </c:pt>
                <c:pt idx="2939">
                  <c:v>2.7123165688760754E-3</c:v>
                </c:pt>
                <c:pt idx="2940">
                  <c:v>2.6985285655097826E-3</c:v>
                </c:pt>
                <c:pt idx="2941">
                  <c:v>2.6847504180771958E-3</c:v>
                </c:pt>
                <c:pt idx="2942">
                  <c:v>2.6709821660416098E-3</c:v>
                </c:pt>
                <c:pt idx="2943">
                  <c:v>2.6572238488228794E-3</c:v>
                </c:pt>
                <c:pt idx="2944">
                  <c:v>2.6434755057973096E-3</c:v>
                </c:pt>
                <c:pt idx="2945">
                  <c:v>2.6297371762974324E-3</c:v>
                </c:pt>
                <c:pt idx="2946">
                  <c:v>2.6160088996118806E-3</c:v>
                </c:pt>
                <c:pt idx="2947">
                  <c:v>2.6022907149851589E-3</c:v>
                </c:pt>
                <c:pt idx="2948">
                  <c:v>2.5885826616175284E-3</c:v>
                </c:pt>
                <c:pt idx="2949">
                  <c:v>2.5748847786647936E-3</c:v>
                </c:pt>
                <c:pt idx="2950">
                  <c:v>2.5611971052381683E-3</c:v>
                </c:pt>
                <c:pt idx="2951">
                  <c:v>2.5475196804040506E-3</c:v>
                </c:pt>
                <c:pt idx="2952">
                  <c:v>2.5338525431839063E-3</c:v>
                </c:pt>
                <c:pt idx="2953">
                  <c:v>2.5201957325540728E-3</c:v>
                </c:pt>
                <c:pt idx="2954">
                  <c:v>2.5065492874455889E-3</c:v>
                </c:pt>
                <c:pt idx="2955">
                  <c:v>2.4929132467440087E-3</c:v>
                </c:pt>
                <c:pt idx="2956">
                  <c:v>2.4792876492892688E-3</c:v>
                </c:pt>
                <c:pt idx="2957">
                  <c:v>2.4656725338754906E-3</c:v>
                </c:pt>
                <c:pt idx="2958">
                  <c:v>2.4520679392508182E-3</c:v>
                </c:pt>
                <c:pt idx="2959">
                  <c:v>2.4384739041172251E-3</c:v>
                </c:pt>
                <c:pt idx="2960">
                  <c:v>0</c:v>
                </c:pt>
              </c:numCache>
            </c:numRef>
          </c:xVal>
          <c:yVal>
            <c:numRef>
              <c:f>Plotting!$L$17:$L$2977</c:f>
              <c:numCache>
                <c:formatCode>General</c:formatCode>
                <c:ptCount val="2961"/>
                <c:pt idx="0" formatCode="0.0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11-65CC-47CD-9731-000608B90EB2}"/>
            </c:ext>
          </c:extLst>
        </c:ser>
        <c:ser>
          <c:idx val="2"/>
          <c:order val="2"/>
          <c:tx>
            <c:v>Stage 3</c:v>
          </c:tx>
          <c:spPr>
            <a:ln w="19050" cap="rnd">
              <a:solidFill>
                <a:srgbClr val="00B050"/>
              </a:solidFill>
              <a:round/>
            </a:ln>
            <a:effectLst/>
          </c:spPr>
          <c:marker>
            <c:symbol val="none"/>
          </c:marker>
          <c:xVal>
            <c:numRef>
              <c:f>Plotting!$Q$17:$Q$2977</c:f>
              <c:numCache>
                <c:formatCode>0.0000</c:formatCode>
                <c:ptCount val="2961"/>
                <c:pt idx="0">
                  <c:v>1.4153522575174023E-2</c:v>
                </c:pt>
                <c:pt idx="1">
                  <c:v>1.4148740979709437E-2</c:v>
                </c:pt>
                <c:pt idx="2">
                  <c:v>1.4143959384244851E-2</c:v>
                </c:pt>
                <c:pt idx="3">
                  <c:v>1.4139177788780266E-2</c:v>
                </c:pt>
                <c:pt idx="4">
                  <c:v>1.413439619331568E-2</c:v>
                </c:pt>
                <c:pt idx="5">
                  <c:v>1.4129614597851094E-2</c:v>
                </c:pt>
                <c:pt idx="6">
                  <c:v>1.4124833002386507E-2</c:v>
                </c:pt>
                <c:pt idx="7">
                  <c:v>1.4120051406921923E-2</c:v>
                </c:pt>
                <c:pt idx="8">
                  <c:v>1.4115269811457337E-2</c:v>
                </c:pt>
                <c:pt idx="9">
                  <c:v>1.4110488215992751E-2</c:v>
                </c:pt>
                <c:pt idx="10">
                  <c:v>1.4105706620528164E-2</c:v>
                </c:pt>
                <c:pt idx="11">
                  <c:v>1.410092502506358E-2</c:v>
                </c:pt>
                <c:pt idx="12">
                  <c:v>1.4096143429598994E-2</c:v>
                </c:pt>
                <c:pt idx="13">
                  <c:v>1.4091361834134408E-2</c:v>
                </c:pt>
                <c:pt idx="14">
                  <c:v>1.4086580238669821E-2</c:v>
                </c:pt>
                <c:pt idx="15">
                  <c:v>1.4081798643205237E-2</c:v>
                </c:pt>
                <c:pt idx="16">
                  <c:v>1.4077017047740651E-2</c:v>
                </c:pt>
                <c:pt idx="17">
                  <c:v>1.4072235452276064E-2</c:v>
                </c:pt>
                <c:pt idx="18">
                  <c:v>1.4067453856811478E-2</c:v>
                </c:pt>
                <c:pt idx="19">
                  <c:v>1.4062672261346894E-2</c:v>
                </c:pt>
                <c:pt idx="20">
                  <c:v>1.4057890665882306E-2</c:v>
                </c:pt>
                <c:pt idx="21">
                  <c:v>1.4053109070417721E-2</c:v>
                </c:pt>
                <c:pt idx="22">
                  <c:v>1.4048327474953135E-2</c:v>
                </c:pt>
                <c:pt idx="23">
                  <c:v>1.4043545879488551E-2</c:v>
                </c:pt>
                <c:pt idx="24">
                  <c:v>1.4038764284023963E-2</c:v>
                </c:pt>
                <c:pt idx="25">
                  <c:v>1.4033982688559378E-2</c:v>
                </c:pt>
                <c:pt idx="26">
                  <c:v>1.4029201093094792E-2</c:v>
                </c:pt>
                <c:pt idx="27">
                  <c:v>1.4024419497630206E-2</c:v>
                </c:pt>
                <c:pt idx="28">
                  <c:v>1.401963790216562E-2</c:v>
                </c:pt>
                <c:pt idx="29">
                  <c:v>1.4014856306701035E-2</c:v>
                </c:pt>
                <c:pt idx="30">
                  <c:v>1.4010074711236449E-2</c:v>
                </c:pt>
                <c:pt idx="31">
                  <c:v>1.4005293115771863E-2</c:v>
                </c:pt>
                <c:pt idx="32">
                  <c:v>1.4000511520307277E-2</c:v>
                </c:pt>
                <c:pt idx="33">
                  <c:v>1.3995729924842692E-2</c:v>
                </c:pt>
                <c:pt idx="34">
                  <c:v>1.3990948329378104E-2</c:v>
                </c:pt>
                <c:pt idx="35">
                  <c:v>1.398616673391352E-2</c:v>
                </c:pt>
                <c:pt idx="36">
                  <c:v>1.3981385138448934E-2</c:v>
                </c:pt>
                <c:pt idx="37">
                  <c:v>1.3976603542984349E-2</c:v>
                </c:pt>
                <c:pt idx="38">
                  <c:v>1.3971821947519761E-2</c:v>
                </c:pt>
                <c:pt idx="39">
                  <c:v>1.3967040352055177E-2</c:v>
                </c:pt>
                <c:pt idx="40">
                  <c:v>1.396225875659059E-2</c:v>
                </c:pt>
                <c:pt idx="41">
                  <c:v>1.3957477161126004E-2</c:v>
                </c:pt>
                <c:pt idx="42">
                  <c:v>1.3952695565661418E-2</c:v>
                </c:pt>
                <c:pt idx="43">
                  <c:v>1.3947913970196834E-2</c:v>
                </c:pt>
                <c:pt idx="44">
                  <c:v>1.3943132374732247E-2</c:v>
                </c:pt>
                <c:pt idx="45">
                  <c:v>1.3938350779267661E-2</c:v>
                </c:pt>
                <c:pt idx="46">
                  <c:v>1.3933569183803075E-2</c:v>
                </c:pt>
                <c:pt idx="47">
                  <c:v>1.3928787588338491E-2</c:v>
                </c:pt>
                <c:pt idx="48">
                  <c:v>1.3924005992873903E-2</c:v>
                </c:pt>
                <c:pt idx="49">
                  <c:v>1.3919224397409318E-2</c:v>
                </c:pt>
                <c:pt idx="50">
                  <c:v>1.3914442801944732E-2</c:v>
                </c:pt>
                <c:pt idx="51">
                  <c:v>1.3909661206480147E-2</c:v>
                </c:pt>
                <c:pt idx="52">
                  <c:v>1.390487961101556E-2</c:v>
                </c:pt>
                <c:pt idx="53">
                  <c:v>1.3900098015550975E-2</c:v>
                </c:pt>
                <c:pt idx="54">
                  <c:v>1.3895316420086389E-2</c:v>
                </c:pt>
                <c:pt idx="55">
                  <c:v>1.3890534824621803E-2</c:v>
                </c:pt>
                <c:pt idx="56">
                  <c:v>1.3885753229157216E-2</c:v>
                </c:pt>
                <c:pt idx="57">
                  <c:v>1.3880971633692632E-2</c:v>
                </c:pt>
                <c:pt idx="58">
                  <c:v>1.3876190038228046E-2</c:v>
                </c:pt>
                <c:pt idx="59">
                  <c:v>1.387140844276346E-2</c:v>
                </c:pt>
                <c:pt idx="60">
                  <c:v>1.3866626847298873E-2</c:v>
                </c:pt>
                <c:pt idx="61">
                  <c:v>1.3861845251834289E-2</c:v>
                </c:pt>
                <c:pt idx="62">
                  <c:v>1.3857063656369701E-2</c:v>
                </c:pt>
                <c:pt idx="63">
                  <c:v>1.3852282060905117E-2</c:v>
                </c:pt>
                <c:pt idx="64">
                  <c:v>1.384750046544053E-2</c:v>
                </c:pt>
                <c:pt idx="65">
                  <c:v>1.3842718869975946E-2</c:v>
                </c:pt>
                <c:pt idx="66">
                  <c:v>1.3837937274511358E-2</c:v>
                </c:pt>
                <c:pt idx="67">
                  <c:v>1.3833155679046773E-2</c:v>
                </c:pt>
                <c:pt idx="68">
                  <c:v>1.3828374083582187E-2</c:v>
                </c:pt>
                <c:pt idx="69">
                  <c:v>1.3823592488117601E-2</c:v>
                </c:pt>
                <c:pt idx="70">
                  <c:v>1.3818810892653015E-2</c:v>
                </c:pt>
                <c:pt idx="71">
                  <c:v>1.381402929718843E-2</c:v>
                </c:pt>
                <c:pt idx="72">
                  <c:v>1.3809247701723844E-2</c:v>
                </c:pt>
                <c:pt idx="73">
                  <c:v>1.3804466106259258E-2</c:v>
                </c:pt>
                <c:pt idx="74">
                  <c:v>1.3799684510794672E-2</c:v>
                </c:pt>
                <c:pt idx="75">
                  <c:v>1.3794902915330087E-2</c:v>
                </c:pt>
                <c:pt idx="76">
                  <c:v>1.3790121319865499E-2</c:v>
                </c:pt>
                <c:pt idx="77">
                  <c:v>1.3785339724400915E-2</c:v>
                </c:pt>
                <c:pt idx="78">
                  <c:v>1.3780558128936329E-2</c:v>
                </c:pt>
                <c:pt idx="79">
                  <c:v>1.3775776533471744E-2</c:v>
                </c:pt>
                <c:pt idx="80">
                  <c:v>1.3770994938007156E-2</c:v>
                </c:pt>
                <c:pt idx="81">
                  <c:v>1.3766213342542572E-2</c:v>
                </c:pt>
                <c:pt idx="82">
                  <c:v>1.3761431747077986E-2</c:v>
                </c:pt>
                <c:pt idx="83">
                  <c:v>1.3756650151613401E-2</c:v>
                </c:pt>
                <c:pt idx="84">
                  <c:v>1.3751868556148813E-2</c:v>
                </c:pt>
                <c:pt idx="85">
                  <c:v>1.3747086960684229E-2</c:v>
                </c:pt>
                <c:pt idx="86">
                  <c:v>1.3742305365219643E-2</c:v>
                </c:pt>
                <c:pt idx="87">
                  <c:v>1.3737523769755056E-2</c:v>
                </c:pt>
                <c:pt idx="88">
                  <c:v>1.373274217429047E-2</c:v>
                </c:pt>
                <c:pt idx="89">
                  <c:v>1.3727960578825886E-2</c:v>
                </c:pt>
                <c:pt idx="90">
                  <c:v>1.3723178983361299E-2</c:v>
                </c:pt>
                <c:pt idx="91">
                  <c:v>1.3718397387896713E-2</c:v>
                </c:pt>
                <c:pt idx="92">
                  <c:v>1.3713615792432127E-2</c:v>
                </c:pt>
                <c:pt idx="93">
                  <c:v>1.3708834196967543E-2</c:v>
                </c:pt>
                <c:pt idx="94">
                  <c:v>1.3704052601502955E-2</c:v>
                </c:pt>
                <c:pt idx="95">
                  <c:v>1.369927100603837E-2</c:v>
                </c:pt>
                <c:pt idx="96">
                  <c:v>1.3694489410573784E-2</c:v>
                </c:pt>
                <c:pt idx="97">
                  <c:v>1.3689707815109199E-2</c:v>
                </c:pt>
                <c:pt idx="98">
                  <c:v>1.3684926219644612E-2</c:v>
                </c:pt>
                <c:pt idx="99">
                  <c:v>1.3680144624180027E-2</c:v>
                </c:pt>
                <c:pt idx="100">
                  <c:v>1.3675363028715441E-2</c:v>
                </c:pt>
                <c:pt idx="101">
                  <c:v>1.3670581433250855E-2</c:v>
                </c:pt>
                <c:pt idx="102">
                  <c:v>1.3665799837786268E-2</c:v>
                </c:pt>
                <c:pt idx="103">
                  <c:v>1.3661018242321684E-2</c:v>
                </c:pt>
                <c:pt idx="104">
                  <c:v>1.3656236646857098E-2</c:v>
                </c:pt>
                <c:pt idx="105">
                  <c:v>1.3651455051392512E-2</c:v>
                </c:pt>
                <c:pt idx="106">
                  <c:v>1.3646673455927925E-2</c:v>
                </c:pt>
                <c:pt idx="107">
                  <c:v>1.3641891860463341E-2</c:v>
                </c:pt>
                <c:pt idx="108">
                  <c:v>1.3637110264998753E-2</c:v>
                </c:pt>
                <c:pt idx="109">
                  <c:v>1.3632328669534169E-2</c:v>
                </c:pt>
                <c:pt idx="110">
                  <c:v>1.3627547074069582E-2</c:v>
                </c:pt>
                <c:pt idx="111">
                  <c:v>1.3622765478604998E-2</c:v>
                </c:pt>
                <c:pt idx="112">
                  <c:v>1.361798388314041E-2</c:v>
                </c:pt>
                <c:pt idx="113">
                  <c:v>1.3613202287675825E-2</c:v>
                </c:pt>
                <c:pt idx="114">
                  <c:v>1.3608420692211239E-2</c:v>
                </c:pt>
                <c:pt idx="115">
                  <c:v>1.3603639096746653E-2</c:v>
                </c:pt>
                <c:pt idx="116">
                  <c:v>1.3598857501282067E-2</c:v>
                </c:pt>
                <c:pt idx="117">
                  <c:v>1.3594075905817482E-2</c:v>
                </c:pt>
                <c:pt idx="118">
                  <c:v>1.3589294310352896E-2</c:v>
                </c:pt>
                <c:pt idx="119">
                  <c:v>1.358451271488831E-2</c:v>
                </c:pt>
                <c:pt idx="120">
                  <c:v>1.3579731119423724E-2</c:v>
                </c:pt>
                <c:pt idx="121">
                  <c:v>1.3574949523959139E-2</c:v>
                </c:pt>
                <c:pt idx="122">
                  <c:v>1.3570167928494551E-2</c:v>
                </c:pt>
                <c:pt idx="123">
                  <c:v>1.3565386333029967E-2</c:v>
                </c:pt>
                <c:pt idx="124">
                  <c:v>1.3560604737565381E-2</c:v>
                </c:pt>
                <c:pt idx="125">
                  <c:v>1.3555823142100796E-2</c:v>
                </c:pt>
                <c:pt idx="126">
                  <c:v>1.3551041546636208E-2</c:v>
                </c:pt>
                <c:pt idx="127">
                  <c:v>1.3546259951171624E-2</c:v>
                </c:pt>
                <c:pt idx="128">
                  <c:v>1.3541478355707038E-2</c:v>
                </c:pt>
                <c:pt idx="129">
                  <c:v>1.3536696760242453E-2</c:v>
                </c:pt>
                <c:pt idx="130">
                  <c:v>1.3531915164777865E-2</c:v>
                </c:pt>
                <c:pt idx="131">
                  <c:v>1.3527133569313281E-2</c:v>
                </c:pt>
                <c:pt idx="132">
                  <c:v>1.3522351973848695E-2</c:v>
                </c:pt>
                <c:pt idx="133">
                  <c:v>1.3517570378384108E-2</c:v>
                </c:pt>
                <c:pt idx="134">
                  <c:v>1.3512788782919522E-2</c:v>
                </c:pt>
                <c:pt idx="135">
                  <c:v>1.3508007187454938E-2</c:v>
                </c:pt>
                <c:pt idx="136">
                  <c:v>1.3503225591990351E-2</c:v>
                </c:pt>
                <c:pt idx="137">
                  <c:v>1.3498443996525765E-2</c:v>
                </c:pt>
                <c:pt idx="138">
                  <c:v>1.3493662401061179E-2</c:v>
                </c:pt>
                <c:pt idx="139">
                  <c:v>1.3488880805596595E-2</c:v>
                </c:pt>
                <c:pt idx="140">
                  <c:v>1.3484099210132007E-2</c:v>
                </c:pt>
                <c:pt idx="141">
                  <c:v>1.3479317614667422E-2</c:v>
                </c:pt>
                <c:pt idx="142">
                  <c:v>1.3474536019202836E-2</c:v>
                </c:pt>
                <c:pt idx="143">
                  <c:v>1.3469754423738252E-2</c:v>
                </c:pt>
                <c:pt idx="144">
                  <c:v>1.3464972828273664E-2</c:v>
                </c:pt>
                <c:pt idx="145">
                  <c:v>1.3460191232809079E-2</c:v>
                </c:pt>
                <c:pt idx="146">
                  <c:v>1.3455409637344493E-2</c:v>
                </c:pt>
                <c:pt idx="147">
                  <c:v>1.3450628041879907E-2</c:v>
                </c:pt>
                <c:pt idx="148">
                  <c:v>1.3445846446415321E-2</c:v>
                </c:pt>
                <c:pt idx="149">
                  <c:v>1.3441064850950736E-2</c:v>
                </c:pt>
                <c:pt idx="150">
                  <c:v>1.343628325548615E-2</c:v>
                </c:pt>
                <c:pt idx="151">
                  <c:v>1.3431501660021564E-2</c:v>
                </c:pt>
                <c:pt idx="152">
                  <c:v>1.3426720064556977E-2</c:v>
                </c:pt>
                <c:pt idx="153">
                  <c:v>1.3421938469092393E-2</c:v>
                </c:pt>
                <c:pt idx="154">
                  <c:v>1.3417156873627805E-2</c:v>
                </c:pt>
                <c:pt idx="155">
                  <c:v>1.3412375278163221E-2</c:v>
                </c:pt>
                <c:pt idx="156">
                  <c:v>1.3407593682698634E-2</c:v>
                </c:pt>
                <c:pt idx="157">
                  <c:v>1.340281208723405E-2</c:v>
                </c:pt>
                <c:pt idx="158">
                  <c:v>1.3398030491769462E-2</c:v>
                </c:pt>
                <c:pt idx="159">
                  <c:v>1.3393248896304877E-2</c:v>
                </c:pt>
                <c:pt idx="160">
                  <c:v>1.3388467300840291E-2</c:v>
                </c:pt>
                <c:pt idx="161">
                  <c:v>1.3383685705375705E-2</c:v>
                </c:pt>
                <c:pt idx="162">
                  <c:v>1.3378904109911119E-2</c:v>
                </c:pt>
                <c:pt idx="163">
                  <c:v>1.3374122514446534E-2</c:v>
                </c:pt>
                <c:pt idx="164">
                  <c:v>1.3369340918981948E-2</c:v>
                </c:pt>
                <c:pt idx="165">
                  <c:v>1.3364559323517362E-2</c:v>
                </c:pt>
                <c:pt idx="166">
                  <c:v>1.3359777728052776E-2</c:v>
                </c:pt>
                <c:pt idx="167">
                  <c:v>1.3354996132588191E-2</c:v>
                </c:pt>
                <c:pt idx="168">
                  <c:v>1.3350214537123603E-2</c:v>
                </c:pt>
                <c:pt idx="169">
                  <c:v>1.3345432941659019E-2</c:v>
                </c:pt>
                <c:pt idx="170">
                  <c:v>1.3340651346194433E-2</c:v>
                </c:pt>
                <c:pt idx="171">
                  <c:v>1.3335869750729848E-2</c:v>
                </c:pt>
                <c:pt idx="172">
                  <c:v>1.333108815526526E-2</c:v>
                </c:pt>
                <c:pt idx="173">
                  <c:v>1.3326306559800676E-2</c:v>
                </c:pt>
                <c:pt idx="174">
                  <c:v>1.332152496433609E-2</c:v>
                </c:pt>
                <c:pt idx="175">
                  <c:v>1.3316743368871503E-2</c:v>
                </c:pt>
                <c:pt idx="176">
                  <c:v>1.3311961773406917E-2</c:v>
                </c:pt>
                <c:pt idx="177">
                  <c:v>1.3307180177942333E-2</c:v>
                </c:pt>
                <c:pt idx="178">
                  <c:v>1.3302398582477747E-2</c:v>
                </c:pt>
                <c:pt idx="179">
                  <c:v>1.329761698701316E-2</c:v>
                </c:pt>
                <c:pt idx="180">
                  <c:v>1.3292835391548574E-2</c:v>
                </c:pt>
                <c:pt idx="181">
                  <c:v>1.328805379608399E-2</c:v>
                </c:pt>
                <c:pt idx="182">
                  <c:v>1.3283272200619404E-2</c:v>
                </c:pt>
                <c:pt idx="183">
                  <c:v>1.3278490605154817E-2</c:v>
                </c:pt>
                <c:pt idx="184">
                  <c:v>1.3273709009690231E-2</c:v>
                </c:pt>
                <c:pt idx="185">
                  <c:v>1.3268927414225647E-2</c:v>
                </c:pt>
                <c:pt idx="186">
                  <c:v>1.326414581876106E-2</c:v>
                </c:pt>
                <c:pt idx="187">
                  <c:v>1.3259364223296474E-2</c:v>
                </c:pt>
                <c:pt idx="188">
                  <c:v>1.3254582627831888E-2</c:v>
                </c:pt>
                <c:pt idx="189">
                  <c:v>1.3249801032367302E-2</c:v>
                </c:pt>
                <c:pt idx="190">
                  <c:v>1.3245019436902717E-2</c:v>
                </c:pt>
                <c:pt idx="191">
                  <c:v>1.3240237841438131E-2</c:v>
                </c:pt>
                <c:pt idx="192">
                  <c:v>1.3235456245973545E-2</c:v>
                </c:pt>
                <c:pt idx="193">
                  <c:v>1.3230674650508959E-2</c:v>
                </c:pt>
                <c:pt idx="194">
                  <c:v>1.3225893055044374E-2</c:v>
                </c:pt>
                <c:pt idx="195">
                  <c:v>1.3221111459579788E-2</c:v>
                </c:pt>
                <c:pt idx="196">
                  <c:v>1.3216329864115202E-2</c:v>
                </c:pt>
                <c:pt idx="197">
                  <c:v>1.3211548268650616E-2</c:v>
                </c:pt>
                <c:pt idx="198">
                  <c:v>1.3206766673186031E-2</c:v>
                </c:pt>
                <c:pt idx="199">
                  <c:v>1.3201985077721445E-2</c:v>
                </c:pt>
                <c:pt idx="200">
                  <c:v>1.3197203482256859E-2</c:v>
                </c:pt>
                <c:pt idx="201">
                  <c:v>1.3192421886792273E-2</c:v>
                </c:pt>
                <c:pt idx="202">
                  <c:v>1.3187640291327686E-2</c:v>
                </c:pt>
                <c:pt idx="203">
                  <c:v>1.3182858695863102E-2</c:v>
                </c:pt>
                <c:pt idx="204">
                  <c:v>1.3178077100398516E-2</c:v>
                </c:pt>
                <c:pt idx="205">
                  <c:v>1.317329550493393E-2</c:v>
                </c:pt>
                <c:pt idx="206">
                  <c:v>1.3168513909469343E-2</c:v>
                </c:pt>
                <c:pt idx="207">
                  <c:v>1.3163732314004759E-2</c:v>
                </c:pt>
                <c:pt idx="208">
                  <c:v>1.3158950718540173E-2</c:v>
                </c:pt>
                <c:pt idx="209">
                  <c:v>1.3154169123075588E-2</c:v>
                </c:pt>
                <c:pt idx="210">
                  <c:v>1.3149387527611E-2</c:v>
                </c:pt>
                <c:pt idx="211">
                  <c:v>1.3144605932146416E-2</c:v>
                </c:pt>
                <c:pt idx="212">
                  <c:v>1.313982433668183E-2</c:v>
                </c:pt>
                <c:pt idx="213">
                  <c:v>1.3135042741217245E-2</c:v>
                </c:pt>
                <c:pt idx="214">
                  <c:v>1.3130261145752657E-2</c:v>
                </c:pt>
                <c:pt idx="215">
                  <c:v>1.3125479550288073E-2</c:v>
                </c:pt>
                <c:pt idx="216">
                  <c:v>1.3120697954823487E-2</c:v>
                </c:pt>
                <c:pt idx="217">
                  <c:v>1.3115916359358902E-2</c:v>
                </c:pt>
                <c:pt idx="218">
                  <c:v>1.3111134763894316E-2</c:v>
                </c:pt>
                <c:pt idx="219">
                  <c:v>1.310635316842973E-2</c:v>
                </c:pt>
                <c:pt idx="220">
                  <c:v>1.3101571572965143E-2</c:v>
                </c:pt>
                <c:pt idx="221">
                  <c:v>1.3096789977500559E-2</c:v>
                </c:pt>
                <c:pt idx="222">
                  <c:v>1.3092008382035973E-2</c:v>
                </c:pt>
                <c:pt idx="223">
                  <c:v>1.3087226786571387E-2</c:v>
                </c:pt>
                <c:pt idx="224">
                  <c:v>1.30824451911068E-2</c:v>
                </c:pt>
                <c:pt idx="225">
                  <c:v>1.3077663595642216E-2</c:v>
                </c:pt>
                <c:pt idx="226">
                  <c:v>1.307288200017763E-2</c:v>
                </c:pt>
                <c:pt idx="227">
                  <c:v>1.3068100404713045E-2</c:v>
                </c:pt>
                <c:pt idx="228">
                  <c:v>1.3063318809248457E-2</c:v>
                </c:pt>
                <c:pt idx="229">
                  <c:v>1.3058537213783873E-2</c:v>
                </c:pt>
                <c:pt idx="230">
                  <c:v>1.3053755618319287E-2</c:v>
                </c:pt>
                <c:pt idx="231">
                  <c:v>1.3048974022854702E-2</c:v>
                </c:pt>
                <c:pt idx="232">
                  <c:v>1.3044192427390114E-2</c:v>
                </c:pt>
                <c:pt idx="233">
                  <c:v>1.303941083192553E-2</c:v>
                </c:pt>
                <c:pt idx="234">
                  <c:v>1.3034629236460944E-2</c:v>
                </c:pt>
                <c:pt idx="235">
                  <c:v>1.3029847640996359E-2</c:v>
                </c:pt>
                <c:pt idx="236">
                  <c:v>1.3025066045531773E-2</c:v>
                </c:pt>
                <c:pt idx="237">
                  <c:v>1.3020284450067187E-2</c:v>
                </c:pt>
                <c:pt idx="238">
                  <c:v>1.30155028546026E-2</c:v>
                </c:pt>
                <c:pt idx="239">
                  <c:v>1.3010721259138016E-2</c:v>
                </c:pt>
                <c:pt idx="240">
                  <c:v>1.300593966367343E-2</c:v>
                </c:pt>
                <c:pt idx="241">
                  <c:v>1.3001158068208844E-2</c:v>
                </c:pt>
                <c:pt idx="242">
                  <c:v>1.2996376472744257E-2</c:v>
                </c:pt>
                <c:pt idx="243">
                  <c:v>1.2991594877279673E-2</c:v>
                </c:pt>
                <c:pt idx="244">
                  <c:v>1.2986813281815087E-2</c:v>
                </c:pt>
                <c:pt idx="245">
                  <c:v>1.2982031686350502E-2</c:v>
                </c:pt>
                <c:pt idx="246">
                  <c:v>1.2977250090885916E-2</c:v>
                </c:pt>
                <c:pt idx="247">
                  <c:v>1.297246849542133E-2</c:v>
                </c:pt>
                <c:pt idx="248">
                  <c:v>1.2967686899956744E-2</c:v>
                </c:pt>
                <c:pt idx="249">
                  <c:v>1.2962905304492159E-2</c:v>
                </c:pt>
                <c:pt idx="250">
                  <c:v>1.2958123709027573E-2</c:v>
                </c:pt>
                <c:pt idx="251">
                  <c:v>1.2953342113562987E-2</c:v>
                </c:pt>
                <c:pt idx="252">
                  <c:v>1.2948560518098401E-2</c:v>
                </c:pt>
                <c:pt idx="253">
                  <c:v>1.2943778922633816E-2</c:v>
                </c:pt>
                <c:pt idx="254">
                  <c:v>1.293899732716923E-2</c:v>
                </c:pt>
                <c:pt idx="255">
                  <c:v>1.2934215731704645E-2</c:v>
                </c:pt>
                <c:pt idx="256">
                  <c:v>1.2929434136240057E-2</c:v>
                </c:pt>
                <c:pt idx="257">
                  <c:v>1.2924652540775473E-2</c:v>
                </c:pt>
                <c:pt idx="258">
                  <c:v>1.2919870945310887E-2</c:v>
                </c:pt>
                <c:pt idx="259">
                  <c:v>1.2915089349846302E-2</c:v>
                </c:pt>
                <c:pt idx="260">
                  <c:v>1.2910307754381714E-2</c:v>
                </c:pt>
                <c:pt idx="261">
                  <c:v>1.290552615891713E-2</c:v>
                </c:pt>
                <c:pt idx="262">
                  <c:v>1.2900744563452544E-2</c:v>
                </c:pt>
                <c:pt idx="263">
                  <c:v>1.2895962967987959E-2</c:v>
                </c:pt>
                <c:pt idx="264">
                  <c:v>1.2891181372523373E-2</c:v>
                </c:pt>
                <c:pt idx="265">
                  <c:v>1.2886399777058787E-2</c:v>
                </c:pt>
                <c:pt idx="266">
                  <c:v>1.2881618181594201E-2</c:v>
                </c:pt>
                <c:pt idx="267">
                  <c:v>1.2876836586129616E-2</c:v>
                </c:pt>
                <c:pt idx="268">
                  <c:v>1.287205499066503E-2</c:v>
                </c:pt>
                <c:pt idx="269">
                  <c:v>1.2867273395200444E-2</c:v>
                </c:pt>
                <c:pt idx="270">
                  <c:v>1.2862491799735858E-2</c:v>
                </c:pt>
                <c:pt idx="271">
                  <c:v>1.2857710204271273E-2</c:v>
                </c:pt>
                <c:pt idx="272">
                  <c:v>1.2852928608806687E-2</c:v>
                </c:pt>
                <c:pt idx="273">
                  <c:v>1.2848147013342102E-2</c:v>
                </c:pt>
                <c:pt idx="274">
                  <c:v>1.2843365417877515E-2</c:v>
                </c:pt>
                <c:pt idx="275">
                  <c:v>1.283858382241293E-2</c:v>
                </c:pt>
                <c:pt idx="276">
                  <c:v>1.2833802226948344E-2</c:v>
                </c:pt>
                <c:pt idx="277">
                  <c:v>1.2829020631483759E-2</c:v>
                </c:pt>
                <c:pt idx="278">
                  <c:v>1.2824239036019171E-2</c:v>
                </c:pt>
                <c:pt idx="279">
                  <c:v>1.2819457440554587E-2</c:v>
                </c:pt>
                <c:pt idx="280">
                  <c:v>1.2814675845090001E-2</c:v>
                </c:pt>
                <c:pt idx="281">
                  <c:v>1.2809894249625416E-2</c:v>
                </c:pt>
                <c:pt idx="282">
                  <c:v>1.280511265416083E-2</c:v>
                </c:pt>
                <c:pt idx="283">
                  <c:v>1.2800331058696246E-2</c:v>
                </c:pt>
                <c:pt idx="284">
                  <c:v>1.2795549463231658E-2</c:v>
                </c:pt>
                <c:pt idx="285">
                  <c:v>1.2790767867767073E-2</c:v>
                </c:pt>
                <c:pt idx="286">
                  <c:v>1.2785986272302487E-2</c:v>
                </c:pt>
                <c:pt idx="287">
                  <c:v>1.2781204676837903E-2</c:v>
                </c:pt>
                <c:pt idx="288">
                  <c:v>1.2776423081373315E-2</c:v>
                </c:pt>
                <c:pt idx="289">
                  <c:v>1.277164148590873E-2</c:v>
                </c:pt>
                <c:pt idx="290">
                  <c:v>1.2766859890444144E-2</c:v>
                </c:pt>
                <c:pt idx="291">
                  <c:v>1.2762078294979559E-2</c:v>
                </c:pt>
                <c:pt idx="292">
                  <c:v>1.2757296699514973E-2</c:v>
                </c:pt>
                <c:pt idx="293">
                  <c:v>1.2752515104050387E-2</c:v>
                </c:pt>
                <c:pt idx="294">
                  <c:v>1.2747733508585801E-2</c:v>
                </c:pt>
                <c:pt idx="295">
                  <c:v>1.2742951913121216E-2</c:v>
                </c:pt>
                <c:pt idx="296">
                  <c:v>1.273817031765663E-2</c:v>
                </c:pt>
                <c:pt idx="297">
                  <c:v>1.2733388722192044E-2</c:v>
                </c:pt>
                <c:pt idx="298">
                  <c:v>1.2728607126727458E-2</c:v>
                </c:pt>
                <c:pt idx="299">
                  <c:v>1.2723825531262873E-2</c:v>
                </c:pt>
                <c:pt idx="300">
                  <c:v>1.2719043935798287E-2</c:v>
                </c:pt>
                <c:pt idx="301">
                  <c:v>1.2714262340333703E-2</c:v>
                </c:pt>
                <c:pt idx="302">
                  <c:v>1.2709480744869115E-2</c:v>
                </c:pt>
                <c:pt idx="303">
                  <c:v>1.270469914940453E-2</c:v>
                </c:pt>
                <c:pt idx="304">
                  <c:v>1.2699917553939944E-2</c:v>
                </c:pt>
                <c:pt idx="305">
                  <c:v>1.269513595847536E-2</c:v>
                </c:pt>
                <c:pt idx="306">
                  <c:v>1.2690354363010772E-2</c:v>
                </c:pt>
                <c:pt idx="307">
                  <c:v>1.2685572767546187E-2</c:v>
                </c:pt>
                <c:pt idx="308">
                  <c:v>1.2680791172081601E-2</c:v>
                </c:pt>
                <c:pt idx="309">
                  <c:v>1.2676009576617017E-2</c:v>
                </c:pt>
                <c:pt idx="310">
                  <c:v>1.267122798115243E-2</c:v>
                </c:pt>
                <c:pt idx="311">
                  <c:v>1.2666446385687844E-2</c:v>
                </c:pt>
                <c:pt idx="312">
                  <c:v>1.2661664790223258E-2</c:v>
                </c:pt>
                <c:pt idx="313">
                  <c:v>1.2656883194758673E-2</c:v>
                </c:pt>
                <c:pt idx="314">
                  <c:v>1.2652101599294087E-2</c:v>
                </c:pt>
                <c:pt idx="315">
                  <c:v>1.2647320003829501E-2</c:v>
                </c:pt>
                <c:pt idx="316">
                  <c:v>1.2642538408364915E-2</c:v>
                </c:pt>
                <c:pt idx="317">
                  <c:v>1.263775681290033E-2</c:v>
                </c:pt>
                <c:pt idx="318">
                  <c:v>1.2632975217435744E-2</c:v>
                </c:pt>
                <c:pt idx="319">
                  <c:v>1.262819362197116E-2</c:v>
                </c:pt>
                <c:pt idx="320">
                  <c:v>1.2623412026506573E-2</c:v>
                </c:pt>
                <c:pt idx="321">
                  <c:v>1.2618630431041987E-2</c:v>
                </c:pt>
                <c:pt idx="322">
                  <c:v>1.2613848835577401E-2</c:v>
                </c:pt>
                <c:pt idx="323">
                  <c:v>1.2609067240112817E-2</c:v>
                </c:pt>
                <c:pt idx="324">
                  <c:v>1.260428564464823E-2</c:v>
                </c:pt>
                <c:pt idx="325">
                  <c:v>1.2599504049183644E-2</c:v>
                </c:pt>
                <c:pt idx="326">
                  <c:v>1.2594722453719058E-2</c:v>
                </c:pt>
                <c:pt idx="327">
                  <c:v>1.2589940858254474E-2</c:v>
                </c:pt>
                <c:pt idx="328">
                  <c:v>1.2585159262789887E-2</c:v>
                </c:pt>
                <c:pt idx="329">
                  <c:v>1.2580377667325301E-2</c:v>
                </c:pt>
                <c:pt idx="330">
                  <c:v>1.2575596071860715E-2</c:v>
                </c:pt>
                <c:pt idx="331">
                  <c:v>1.257081447639613E-2</c:v>
                </c:pt>
                <c:pt idx="332">
                  <c:v>1.2566032880931544E-2</c:v>
                </c:pt>
                <c:pt idx="333">
                  <c:v>1.2561251285466958E-2</c:v>
                </c:pt>
                <c:pt idx="334">
                  <c:v>1.2556469690002372E-2</c:v>
                </c:pt>
                <c:pt idx="335">
                  <c:v>1.2551688094537787E-2</c:v>
                </c:pt>
                <c:pt idx="336">
                  <c:v>1.2546906499073201E-2</c:v>
                </c:pt>
                <c:pt idx="337">
                  <c:v>1.2542124903608615E-2</c:v>
                </c:pt>
                <c:pt idx="338">
                  <c:v>1.2537343308144031E-2</c:v>
                </c:pt>
                <c:pt idx="339">
                  <c:v>1.2532561712679444E-2</c:v>
                </c:pt>
                <c:pt idx="340">
                  <c:v>1.2527780117214858E-2</c:v>
                </c:pt>
                <c:pt idx="341">
                  <c:v>1.2522998521750272E-2</c:v>
                </c:pt>
                <c:pt idx="342">
                  <c:v>1.2518216926285687E-2</c:v>
                </c:pt>
                <c:pt idx="343">
                  <c:v>1.2513435330821101E-2</c:v>
                </c:pt>
                <c:pt idx="344">
                  <c:v>1.2508653735356515E-2</c:v>
                </c:pt>
                <c:pt idx="345">
                  <c:v>1.2503872139891929E-2</c:v>
                </c:pt>
                <c:pt idx="346">
                  <c:v>1.2499090544427344E-2</c:v>
                </c:pt>
                <c:pt idx="347">
                  <c:v>1.2494308948962758E-2</c:v>
                </c:pt>
                <c:pt idx="348">
                  <c:v>1.2489527353498172E-2</c:v>
                </c:pt>
                <c:pt idx="349">
                  <c:v>1.2484745758033586E-2</c:v>
                </c:pt>
                <c:pt idx="350">
                  <c:v>1.2479964162569001E-2</c:v>
                </c:pt>
                <c:pt idx="351">
                  <c:v>1.2475182567104415E-2</c:v>
                </c:pt>
                <c:pt idx="352">
                  <c:v>1.2470400971639831E-2</c:v>
                </c:pt>
                <c:pt idx="353">
                  <c:v>1.2465619376175243E-2</c:v>
                </c:pt>
                <c:pt idx="354">
                  <c:v>1.2460837780710658E-2</c:v>
                </c:pt>
                <c:pt idx="355">
                  <c:v>1.2456056185246072E-2</c:v>
                </c:pt>
                <c:pt idx="356">
                  <c:v>1.2451274589781488E-2</c:v>
                </c:pt>
                <c:pt idx="357">
                  <c:v>1.2446492994316901E-2</c:v>
                </c:pt>
                <c:pt idx="358">
                  <c:v>1.2441711398852315E-2</c:v>
                </c:pt>
                <c:pt idx="359">
                  <c:v>1.2436929803387729E-2</c:v>
                </c:pt>
                <c:pt idx="360">
                  <c:v>1.2432148207923144E-2</c:v>
                </c:pt>
                <c:pt idx="361">
                  <c:v>1.2427366612458558E-2</c:v>
                </c:pt>
                <c:pt idx="362">
                  <c:v>1.2422585016993972E-2</c:v>
                </c:pt>
                <c:pt idx="363">
                  <c:v>1.2417803421529386E-2</c:v>
                </c:pt>
                <c:pt idx="364">
                  <c:v>1.2413021826064801E-2</c:v>
                </c:pt>
                <c:pt idx="365">
                  <c:v>1.2408240230600215E-2</c:v>
                </c:pt>
                <c:pt idx="366">
                  <c:v>1.2403458635135631E-2</c:v>
                </c:pt>
                <c:pt idx="367">
                  <c:v>1.2398677039671043E-2</c:v>
                </c:pt>
                <c:pt idx="368">
                  <c:v>1.2393895444206458E-2</c:v>
                </c:pt>
                <c:pt idx="369">
                  <c:v>1.2389113848741872E-2</c:v>
                </c:pt>
                <c:pt idx="370">
                  <c:v>1.2384332253277288E-2</c:v>
                </c:pt>
                <c:pt idx="371">
                  <c:v>1.23795506578127E-2</c:v>
                </c:pt>
                <c:pt idx="372">
                  <c:v>1.2374769062348115E-2</c:v>
                </c:pt>
                <c:pt idx="373">
                  <c:v>1.2369987466883529E-2</c:v>
                </c:pt>
                <c:pt idx="374">
                  <c:v>1.2365205871418945E-2</c:v>
                </c:pt>
                <c:pt idx="375">
                  <c:v>1.2360424275954358E-2</c:v>
                </c:pt>
                <c:pt idx="376">
                  <c:v>1.2355642680489774E-2</c:v>
                </c:pt>
                <c:pt idx="377">
                  <c:v>1.2350861085025186E-2</c:v>
                </c:pt>
                <c:pt idx="378">
                  <c:v>1.2346079489560602E-2</c:v>
                </c:pt>
                <c:pt idx="379">
                  <c:v>1.2341297894096015E-2</c:v>
                </c:pt>
                <c:pt idx="380">
                  <c:v>1.2336516298631429E-2</c:v>
                </c:pt>
                <c:pt idx="381">
                  <c:v>1.2331734703166843E-2</c:v>
                </c:pt>
                <c:pt idx="382">
                  <c:v>1.2326953107702258E-2</c:v>
                </c:pt>
                <c:pt idx="383">
                  <c:v>1.2322171512237672E-2</c:v>
                </c:pt>
                <c:pt idx="384">
                  <c:v>1.2317389916773088E-2</c:v>
                </c:pt>
                <c:pt idx="385">
                  <c:v>1.2312608321308502E-2</c:v>
                </c:pt>
                <c:pt idx="386">
                  <c:v>1.2307826725843915E-2</c:v>
                </c:pt>
                <c:pt idx="387">
                  <c:v>1.2303045130379329E-2</c:v>
                </c:pt>
                <c:pt idx="388">
                  <c:v>1.2298263534914745E-2</c:v>
                </c:pt>
                <c:pt idx="389">
                  <c:v>1.2293481939450157E-2</c:v>
                </c:pt>
                <c:pt idx="390">
                  <c:v>1.2288700343985572E-2</c:v>
                </c:pt>
                <c:pt idx="391">
                  <c:v>1.2283918748520986E-2</c:v>
                </c:pt>
                <c:pt idx="392">
                  <c:v>1.2279137153056402E-2</c:v>
                </c:pt>
                <c:pt idx="393">
                  <c:v>1.2274355557591815E-2</c:v>
                </c:pt>
                <c:pt idx="394">
                  <c:v>1.2269573962127231E-2</c:v>
                </c:pt>
                <c:pt idx="395">
                  <c:v>1.2264792366662643E-2</c:v>
                </c:pt>
                <c:pt idx="396">
                  <c:v>1.2260010771198059E-2</c:v>
                </c:pt>
                <c:pt idx="397">
                  <c:v>1.2255229175733472E-2</c:v>
                </c:pt>
                <c:pt idx="398">
                  <c:v>1.2250447580268888E-2</c:v>
                </c:pt>
                <c:pt idx="399">
                  <c:v>1.22456659848043E-2</c:v>
                </c:pt>
                <c:pt idx="400">
                  <c:v>1.2240884389339715E-2</c:v>
                </c:pt>
                <c:pt idx="401">
                  <c:v>1.2236102793875129E-2</c:v>
                </c:pt>
                <c:pt idx="402">
                  <c:v>1.2231321198410545E-2</c:v>
                </c:pt>
                <c:pt idx="403">
                  <c:v>1.2226539602945959E-2</c:v>
                </c:pt>
                <c:pt idx="404">
                  <c:v>1.2221758007481372E-2</c:v>
                </c:pt>
                <c:pt idx="405">
                  <c:v>1.2216976412016786E-2</c:v>
                </c:pt>
                <c:pt idx="406">
                  <c:v>1.2212194816552202E-2</c:v>
                </c:pt>
                <c:pt idx="407">
                  <c:v>1.2207413221087614E-2</c:v>
                </c:pt>
                <c:pt idx="408">
                  <c:v>1.2202631625623029E-2</c:v>
                </c:pt>
                <c:pt idx="409">
                  <c:v>1.2197850030158443E-2</c:v>
                </c:pt>
                <c:pt idx="410">
                  <c:v>1.2193068434693859E-2</c:v>
                </c:pt>
                <c:pt idx="411">
                  <c:v>1.2188286839229272E-2</c:v>
                </c:pt>
                <c:pt idx="412">
                  <c:v>1.2183505243764688E-2</c:v>
                </c:pt>
                <c:pt idx="413">
                  <c:v>1.21787236483001E-2</c:v>
                </c:pt>
                <c:pt idx="414">
                  <c:v>1.2173942052835516E-2</c:v>
                </c:pt>
                <c:pt idx="415">
                  <c:v>1.2169160457370929E-2</c:v>
                </c:pt>
                <c:pt idx="416">
                  <c:v>1.2164378861906343E-2</c:v>
                </c:pt>
                <c:pt idx="417">
                  <c:v>1.2159597266441757E-2</c:v>
                </c:pt>
                <c:pt idx="418">
                  <c:v>1.2154815670977172E-2</c:v>
                </c:pt>
                <c:pt idx="419">
                  <c:v>1.2150034075512586E-2</c:v>
                </c:pt>
                <c:pt idx="420">
                  <c:v>1.2145252480048002E-2</c:v>
                </c:pt>
                <c:pt idx="421">
                  <c:v>1.2140470884583416E-2</c:v>
                </c:pt>
                <c:pt idx="422">
                  <c:v>1.2135689289118829E-2</c:v>
                </c:pt>
                <c:pt idx="423">
                  <c:v>1.2130907693654243E-2</c:v>
                </c:pt>
                <c:pt idx="424">
                  <c:v>1.2126126098189659E-2</c:v>
                </c:pt>
                <c:pt idx="425">
                  <c:v>1.2121344502725073E-2</c:v>
                </c:pt>
                <c:pt idx="426">
                  <c:v>1.2116562907260486E-2</c:v>
                </c:pt>
                <c:pt idx="427">
                  <c:v>1.21117813117959E-2</c:v>
                </c:pt>
                <c:pt idx="428">
                  <c:v>1.2106999716331316E-2</c:v>
                </c:pt>
                <c:pt idx="429">
                  <c:v>1.2102218120866729E-2</c:v>
                </c:pt>
                <c:pt idx="430">
                  <c:v>1.2097436525402145E-2</c:v>
                </c:pt>
                <c:pt idx="431">
                  <c:v>1.2092654929937557E-2</c:v>
                </c:pt>
                <c:pt idx="432">
                  <c:v>1.2087873334472973E-2</c:v>
                </c:pt>
                <c:pt idx="433">
                  <c:v>1.2083091739008386E-2</c:v>
                </c:pt>
                <c:pt idx="434">
                  <c:v>1.2078310143543802E-2</c:v>
                </c:pt>
                <c:pt idx="435">
                  <c:v>1.2073528548079214E-2</c:v>
                </c:pt>
                <c:pt idx="436">
                  <c:v>1.206874695261463E-2</c:v>
                </c:pt>
                <c:pt idx="437">
                  <c:v>1.2063965357150043E-2</c:v>
                </c:pt>
                <c:pt idx="438">
                  <c:v>1.2059183761685459E-2</c:v>
                </c:pt>
                <c:pt idx="439">
                  <c:v>1.2054402166220873E-2</c:v>
                </c:pt>
                <c:pt idx="440">
                  <c:v>1.2049620570756288E-2</c:v>
                </c:pt>
                <c:pt idx="441">
                  <c:v>1.20448389752917E-2</c:v>
                </c:pt>
                <c:pt idx="442">
                  <c:v>1.2040057379827116E-2</c:v>
                </c:pt>
                <c:pt idx="443">
                  <c:v>1.203527578436253E-2</c:v>
                </c:pt>
                <c:pt idx="444">
                  <c:v>1.2030494188897943E-2</c:v>
                </c:pt>
                <c:pt idx="445">
                  <c:v>1.2025712593433357E-2</c:v>
                </c:pt>
                <c:pt idx="446">
                  <c:v>1.2020930997968773E-2</c:v>
                </c:pt>
                <c:pt idx="447">
                  <c:v>1.2016149402504187E-2</c:v>
                </c:pt>
                <c:pt idx="448">
                  <c:v>1.2011367807039602E-2</c:v>
                </c:pt>
                <c:pt idx="449">
                  <c:v>1.2006586211575016E-2</c:v>
                </c:pt>
                <c:pt idx="450">
                  <c:v>1.200180461611043E-2</c:v>
                </c:pt>
                <c:pt idx="451">
                  <c:v>1.1997023020645843E-2</c:v>
                </c:pt>
                <c:pt idx="452">
                  <c:v>1.1992241425181259E-2</c:v>
                </c:pt>
                <c:pt idx="453">
                  <c:v>1.1987459829716671E-2</c:v>
                </c:pt>
                <c:pt idx="454">
                  <c:v>1.1982678234252087E-2</c:v>
                </c:pt>
                <c:pt idx="455">
                  <c:v>1.19778966387875E-2</c:v>
                </c:pt>
                <c:pt idx="456">
                  <c:v>1.1973115043322916E-2</c:v>
                </c:pt>
                <c:pt idx="457">
                  <c:v>1.196833344785833E-2</c:v>
                </c:pt>
                <c:pt idx="458">
                  <c:v>1.1963551852393745E-2</c:v>
                </c:pt>
                <c:pt idx="459">
                  <c:v>1.1958770256929157E-2</c:v>
                </c:pt>
                <c:pt idx="460">
                  <c:v>1.1953988661464573E-2</c:v>
                </c:pt>
                <c:pt idx="461">
                  <c:v>1.1949217702755931E-2</c:v>
                </c:pt>
                <c:pt idx="462">
                  <c:v>1.1944468017512528E-2</c:v>
                </c:pt>
                <c:pt idx="463">
                  <c:v>1.1939739605594378E-2</c:v>
                </c:pt>
                <c:pt idx="464">
                  <c:v>1.1935032466768204E-2</c:v>
                </c:pt>
                <c:pt idx="465">
                  <c:v>1.1930346600707397E-2</c:v>
                </c:pt>
                <c:pt idx="466">
                  <c:v>1.1925682006992041E-2</c:v>
                </c:pt>
                <c:pt idx="467">
                  <c:v>1.1921038685108909E-2</c:v>
                </c:pt>
                <c:pt idx="468">
                  <c:v>1.1916416634451466E-2</c:v>
                </c:pt>
                <c:pt idx="469">
                  <c:v>1.1911815854319869E-2</c:v>
                </c:pt>
                <c:pt idx="470">
                  <c:v>1.1907236343920978E-2</c:v>
                </c:pt>
                <c:pt idx="471">
                  <c:v>1.1902678102368345E-2</c:v>
                </c:pt>
                <c:pt idx="472">
                  <c:v>1.1898141128682231E-2</c:v>
                </c:pt>
                <c:pt idx="473">
                  <c:v>1.1893625421789605E-2</c:v>
                </c:pt>
                <c:pt idx="474">
                  <c:v>1.1889130980524151E-2</c:v>
                </c:pt>
                <c:pt idx="475">
                  <c:v>1.1884657803626271E-2</c:v>
                </c:pt>
                <c:pt idx="476">
                  <c:v>1.1880205889743088E-2</c:v>
                </c:pt>
                <c:pt idx="477">
                  <c:v>1.1875775237428459E-2</c:v>
                </c:pt>
                <c:pt idx="478">
                  <c:v>1.1871365845142971E-2</c:v>
                </c:pt>
                <c:pt idx="479">
                  <c:v>1.1866977711253966E-2</c:v>
                </c:pt>
                <c:pt idx="480">
                  <c:v>1.1862610834035524E-2</c:v>
                </c:pt>
                <c:pt idx="481">
                  <c:v>1.1858265211668488E-2</c:v>
                </c:pt>
                <c:pt idx="482">
                  <c:v>1.185394084224047E-2</c:v>
                </c:pt>
                <c:pt idx="483">
                  <c:v>1.1849637723745853E-2</c:v>
                </c:pt>
                <c:pt idx="484">
                  <c:v>1.1845355854085799E-2</c:v>
                </c:pt>
                <c:pt idx="485">
                  <c:v>1.1841095231068268E-2</c:v>
                </c:pt>
                <c:pt idx="486">
                  <c:v>1.1836855852408019E-2</c:v>
                </c:pt>
                <c:pt idx="487">
                  <c:v>1.1832637715726626E-2</c:v>
                </c:pt>
                <c:pt idx="488">
                  <c:v>1.1828440818552482E-2</c:v>
                </c:pt>
                <c:pt idx="489">
                  <c:v>1.1824265158320815E-2</c:v>
                </c:pt>
                <c:pt idx="490">
                  <c:v>1.1820110732373693E-2</c:v>
                </c:pt>
                <c:pt idx="491">
                  <c:v>1.1815977537960048E-2</c:v>
                </c:pt>
                <c:pt idx="492">
                  <c:v>1.1811865572235675E-2</c:v>
                </c:pt>
                <c:pt idx="493">
                  <c:v>1.180777483226325E-2</c:v>
                </c:pt>
                <c:pt idx="494">
                  <c:v>1.1803705315012342E-2</c:v>
                </c:pt>
                <c:pt idx="495">
                  <c:v>1.1799657017359428E-2</c:v>
                </c:pt>
                <c:pt idx="496">
                  <c:v>1.1795629936087902E-2</c:v>
                </c:pt>
                <c:pt idx="497">
                  <c:v>1.1791624067888104E-2</c:v>
                </c:pt>
                <c:pt idx="498">
                  <c:v>1.1787639409357306E-2</c:v>
                </c:pt>
                <c:pt idx="499">
                  <c:v>1.1783675956999756E-2</c:v>
                </c:pt>
                <c:pt idx="500">
                  <c:v>1.1779733707226677E-2</c:v>
                </c:pt>
                <c:pt idx="501">
                  <c:v>1.1775812656356292E-2</c:v>
                </c:pt>
                <c:pt idx="502">
                  <c:v>1.1771912800613828E-2</c:v>
                </c:pt>
                <c:pt idx="503">
                  <c:v>1.1768034136131544E-2</c:v>
                </c:pt>
                <c:pt idx="504">
                  <c:v>1.1764176658948742E-2</c:v>
                </c:pt>
                <c:pt idx="505">
                  <c:v>1.1760340365011787E-2</c:v>
                </c:pt>
                <c:pt idx="506">
                  <c:v>1.1756525250174127E-2</c:v>
                </c:pt>
                <c:pt idx="507">
                  <c:v>1.1752731310196303E-2</c:v>
                </c:pt>
                <c:pt idx="508">
                  <c:v>1.1748958540745973E-2</c:v>
                </c:pt>
                <c:pt idx="509">
                  <c:v>1.1745206937397935E-2</c:v>
                </c:pt>
                <c:pt idx="510">
                  <c:v>1.1741476495634139E-2</c:v>
                </c:pt>
                <c:pt idx="511">
                  <c:v>1.1737767210843712E-2</c:v>
                </c:pt>
                <c:pt idx="512">
                  <c:v>1.1734079078322973E-2</c:v>
                </c:pt>
                <c:pt idx="513">
                  <c:v>1.1730412093275461E-2</c:v>
                </c:pt>
                <c:pt idx="514">
                  <c:v>1.1726766250811944E-2</c:v>
                </c:pt>
                <c:pt idx="515">
                  <c:v>1.1723141545950458E-2</c:v>
                </c:pt>
                <c:pt idx="516">
                  <c:v>1.1719537973616313E-2</c:v>
                </c:pt>
                <c:pt idx="517">
                  <c:v>1.1715955528642127E-2</c:v>
                </c:pt>
                <c:pt idx="518">
                  <c:v>1.1712394205767833E-2</c:v>
                </c:pt>
                <c:pt idx="519">
                  <c:v>1.1708853999640724E-2</c:v>
                </c:pt>
                <c:pt idx="520">
                  <c:v>1.1705334904815456E-2</c:v>
                </c:pt>
                <c:pt idx="521">
                  <c:v>1.1701836915754087E-2</c:v>
                </c:pt>
                <c:pt idx="522">
                  <c:v>1.1698360026826086E-2</c:v>
                </c:pt>
                <c:pt idx="523">
                  <c:v>1.1694904232308376E-2</c:v>
                </c:pt>
                <c:pt idx="524">
                  <c:v>1.1691469526385341E-2</c:v>
                </c:pt>
                <c:pt idx="525">
                  <c:v>1.1688055903148869E-2</c:v>
                </c:pt>
                <c:pt idx="526">
                  <c:v>1.1684663356598363E-2</c:v>
                </c:pt>
                <c:pt idx="527">
                  <c:v>1.1681291880640775E-2</c:v>
                </c:pt>
                <c:pt idx="528">
                  <c:v>1.167794146909063E-2</c:v>
                </c:pt>
                <c:pt idx="529">
                  <c:v>1.1674612115670059E-2</c:v>
                </c:pt>
                <c:pt idx="530">
                  <c:v>1.1671303814008813E-2</c:v>
                </c:pt>
                <c:pt idx="531">
                  <c:v>1.1668016557644307E-2</c:v>
                </c:pt>
                <c:pt idx="532">
                  <c:v>1.1664750340021636E-2</c:v>
                </c:pt>
                <c:pt idx="533">
                  <c:v>1.1661505154493615E-2</c:v>
                </c:pt>
                <c:pt idx="534">
                  <c:v>1.1658280994320796E-2</c:v>
                </c:pt>
                <c:pt idx="535">
                  <c:v>1.1655077852671508E-2</c:v>
                </c:pt>
                <c:pt idx="536">
                  <c:v>1.1651895722621878E-2</c:v>
                </c:pt>
                <c:pt idx="537">
                  <c:v>1.1648734597155867E-2</c:v>
                </c:pt>
                <c:pt idx="538">
                  <c:v>1.1645594469165306E-2</c:v>
                </c:pt>
                <c:pt idx="539">
                  <c:v>1.1642475331449914E-2</c:v>
                </c:pt>
                <c:pt idx="540">
                  <c:v>1.1639377176717333E-2</c:v>
                </c:pt>
                <c:pt idx="541">
                  <c:v>1.1636299997583173E-2</c:v>
                </c:pt>
                <c:pt idx="542">
                  <c:v>1.163324378657103E-2</c:v>
                </c:pt>
                <c:pt idx="543">
                  <c:v>1.163020853611252E-2</c:v>
                </c:pt>
                <c:pt idx="544">
                  <c:v>1.1627194238547323E-2</c:v>
                </c:pt>
                <c:pt idx="545">
                  <c:v>1.1624200886123207E-2</c:v>
                </c:pt>
                <c:pt idx="546">
                  <c:v>1.1621228470996057E-2</c:v>
                </c:pt>
                <c:pt idx="547">
                  <c:v>1.1618276985229929E-2</c:v>
                </c:pt>
                <c:pt idx="548">
                  <c:v>1.1615346420797064E-2</c:v>
                </c:pt>
                <c:pt idx="549">
                  <c:v>1.1612436769577936E-2</c:v>
                </c:pt>
                <c:pt idx="550">
                  <c:v>1.1609548023361279E-2</c:v>
                </c:pt>
                <c:pt idx="551">
                  <c:v>1.1606680173844133E-2</c:v>
                </c:pt>
                <c:pt idx="552">
                  <c:v>1.1603833212631868E-2</c:v>
                </c:pt>
                <c:pt idx="553">
                  <c:v>1.1601007131238236E-2</c:v>
                </c:pt>
                <c:pt idx="554">
                  <c:v>1.1598201921085393E-2</c:v>
                </c:pt>
                <c:pt idx="555">
                  <c:v>1.1595417573503946E-2</c:v>
                </c:pt>
                <c:pt idx="556">
                  <c:v>1.159265407973299E-2</c:v>
                </c:pt>
                <c:pt idx="557">
                  <c:v>1.1589911430920145E-2</c:v>
                </c:pt>
                <c:pt idx="558">
                  <c:v>1.1587189618121588E-2</c:v>
                </c:pt>
                <c:pt idx="559">
                  <c:v>1.1584488632302112E-2</c:v>
                </c:pt>
                <c:pt idx="560">
                  <c:v>1.1581808464335139E-2</c:v>
                </c:pt>
                <c:pt idx="561">
                  <c:v>1.1579149105002781E-2</c:v>
                </c:pt>
                <c:pt idx="562">
                  <c:v>1.1576510544995873E-2</c:v>
                </c:pt>
                <c:pt idx="563">
                  <c:v>1.1573892774914015E-2</c:v>
                </c:pt>
                <c:pt idx="564">
                  <c:v>1.1571295785265607E-2</c:v>
                </c:pt>
                <c:pt idx="565">
                  <c:v>1.1568719566467902E-2</c:v>
                </c:pt>
                <c:pt idx="566">
                  <c:v>1.1566164108847036E-2</c:v>
                </c:pt>
                <c:pt idx="567">
                  <c:v>1.1563629402638083E-2</c:v>
                </c:pt>
                <c:pt idx="568">
                  <c:v>1.1561115437985083E-2</c:v>
                </c:pt>
                <c:pt idx="569">
                  <c:v>1.1558622204941102E-2</c:v>
                </c:pt>
                <c:pt idx="570">
                  <c:v>1.1556149693468257E-2</c:v>
                </c:pt>
                <c:pt idx="571">
                  <c:v>1.1553697893437782E-2</c:v>
                </c:pt>
                <c:pt idx="572">
                  <c:v>1.1551266794630052E-2</c:v>
                </c:pt>
                <c:pt idx="573">
                  <c:v>1.1548856386734641E-2</c:v>
                </c:pt>
                <c:pt idx="574">
                  <c:v>1.1546466659350354E-2</c:v>
                </c:pt>
                <c:pt idx="575">
                  <c:v>1.1544097601985296E-2</c:v>
                </c:pt>
                <c:pt idx="576">
                  <c:v>1.1541749204056886E-2</c:v>
                </c:pt>
                <c:pt idx="577">
                  <c:v>1.1539421454891938E-2</c:v>
                </c:pt>
                <c:pt idx="578">
                  <c:v>1.1537114343726673E-2</c:v>
                </c:pt>
                <c:pt idx="579">
                  <c:v>1.15348278597068E-2</c:v>
                </c:pt>
                <c:pt idx="580">
                  <c:v>1.1532561991887531E-2</c:v>
                </c:pt>
                <c:pt idx="581">
                  <c:v>1.1530316729233662E-2</c:v>
                </c:pt>
                <c:pt idx="582">
                  <c:v>1.1528092060619589E-2</c:v>
                </c:pt>
                <c:pt idx="583">
                  <c:v>1.1525887974829386E-2</c:v>
                </c:pt>
                <c:pt idx="584">
                  <c:v>1.1523704460556831E-2</c:v>
                </c:pt>
                <c:pt idx="585">
                  <c:v>1.1521541506405473E-2</c:v>
                </c:pt>
                <c:pt idx="586">
                  <c:v>1.1519399100888665E-2</c:v>
                </c:pt>
                <c:pt idx="587">
                  <c:v>1.1517277232429632E-2</c:v>
                </c:pt>
                <c:pt idx="588">
                  <c:v>1.1515175889361509E-2</c:v>
                </c:pt>
                <c:pt idx="589">
                  <c:v>1.1513095059927396E-2</c:v>
                </c:pt>
                <c:pt idx="590">
                  <c:v>1.1511034732280413E-2</c:v>
                </c:pt>
                <c:pt idx="591">
                  <c:v>1.1508994894483751E-2</c:v>
                </c:pt>
                <c:pt idx="592">
                  <c:v>1.1506975534510713E-2</c:v>
                </c:pt>
                <c:pt idx="593">
                  <c:v>1.150497664024479E-2</c:v>
                </c:pt>
                <c:pt idx="594">
                  <c:v>1.1502998199479688E-2</c:v>
                </c:pt>
                <c:pt idx="595">
                  <c:v>1.1501040199919403E-2</c:v>
                </c:pt>
                <c:pt idx="596">
                  <c:v>1.1499102629178259E-2</c:v>
                </c:pt>
                <c:pt idx="597">
                  <c:v>1.1497185474780972E-2</c:v>
                </c:pt>
                <c:pt idx="598">
                  <c:v>1.1495288724162703E-2</c:v>
                </c:pt>
                <c:pt idx="599">
                  <c:v>1.1493412364669112E-2</c:v>
                </c:pt>
                <c:pt idx="600">
                  <c:v>1.1491556383556411E-2</c:v>
                </c:pt>
                <c:pt idx="601">
                  <c:v>1.1489720767991426E-2</c:v>
                </c:pt>
                <c:pt idx="602">
                  <c:v>1.1487905505051644E-2</c:v>
                </c:pt>
                <c:pt idx="603">
                  <c:v>1.1486110581725287E-2</c:v>
                </c:pt>
                <c:pt idx="604">
                  <c:v>1.148433598491134E-2</c:v>
                </c:pt>
                <c:pt idx="605">
                  <c:v>1.1482581701419643E-2</c:v>
                </c:pt>
                <c:pt idx="606">
                  <c:v>1.1480847717970923E-2</c:v>
                </c:pt>
                <c:pt idx="607">
                  <c:v>1.147913402119686E-2</c:v>
                </c:pt>
                <c:pt idx="608">
                  <c:v>1.1477440597640151E-2</c:v>
                </c:pt>
                <c:pt idx="609">
                  <c:v>1.1475767433754565E-2</c:v>
                </c:pt>
                <c:pt idx="610">
                  <c:v>1.1474114515905E-2</c:v>
                </c:pt>
                <c:pt idx="611">
                  <c:v>1.1472481830367542E-2</c:v>
                </c:pt>
                <c:pt idx="612">
                  <c:v>1.1470869363329535E-2</c:v>
                </c:pt>
                <c:pt idx="613">
                  <c:v>1.1469277100889628E-2</c:v>
                </c:pt>
                <c:pt idx="614">
                  <c:v>1.146770502905785E-2</c:v>
                </c:pt>
                <c:pt idx="615">
                  <c:v>1.1466153133755656E-2</c:v>
                </c:pt>
                <c:pt idx="616">
                  <c:v>1.1464621400816005E-2</c:v>
                </c:pt>
                <c:pt idx="617">
                  <c:v>1.1463109815983405E-2</c:v>
                </c:pt>
                <c:pt idx="618">
                  <c:v>1.1461618364913995E-2</c:v>
                </c:pt>
                <c:pt idx="619">
                  <c:v>1.1460147033175588E-2</c:v>
                </c:pt>
                <c:pt idx="620">
                  <c:v>1.145869580624775E-2</c:v>
                </c:pt>
                <c:pt idx="621">
                  <c:v>1.1457264669521855E-2</c:v>
                </c:pt>
                <c:pt idx="622">
                  <c:v>1.1455853608301151E-2</c:v>
                </c:pt>
                <c:pt idx="623">
                  <c:v>1.1454462607800826E-2</c:v>
                </c:pt>
                <c:pt idx="624">
                  <c:v>1.1453091653148072E-2</c:v>
                </c:pt>
                <c:pt idx="625">
                  <c:v>1.1451740729382149E-2</c:v>
                </c:pt>
                <c:pt idx="626">
                  <c:v>1.1450409821454453E-2</c:v>
                </c:pt>
                <c:pt idx="627">
                  <c:v>1.144909891422858E-2</c:v>
                </c:pt>
                <c:pt idx="628">
                  <c:v>1.1447807992480396E-2</c:v>
                </c:pt>
                <c:pt idx="629">
                  <c:v>1.1446537040898092E-2</c:v>
                </c:pt>
                <c:pt idx="630">
                  <c:v>1.1445286044082273E-2</c:v>
                </c:pt>
                <c:pt idx="631">
                  <c:v>1.1444054986546002E-2</c:v>
                </c:pt>
                <c:pt idx="632">
                  <c:v>1.1442843852714886E-2</c:v>
                </c:pt>
                <c:pt idx="633">
                  <c:v>1.144165262692713E-2</c:v>
                </c:pt>
                <c:pt idx="634">
                  <c:v>1.1440481293433618E-2</c:v>
                </c:pt>
                <c:pt idx="635">
                  <c:v>1.1439329836397973E-2</c:v>
                </c:pt>
                <c:pt idx="636">
                  <c:v>1.1438198239896634E-2</c:v>
                </c:pt>
                <c:pt idx="637">
                  <c:v>1.1437086487918918E-2</c:v>
                </c:pt>
                <c:pt idx="638">
                  <c:v>1.14359945643671E-2</c:v>
                </c:pt>
                <c:pt idx="639">
                  <c:v>1.1434922453056464E-2</c:v>
                </c:pt>
                <c:pt idx="640">
                  <c:v>1.1433870137715411E-2</c:v>
                </c:pt>
                <c:pt idx="641">
                  <c:v>1.1432837601985484E-2</c:v>
                </c:pt>
                <c:pt idx="642">
                  <c:v>1.1431824829421478E-2</c:v>
                </c:pt>
                <c:pt idx="643">
                  <c:v>1.1430831803491488E-2</c:v>
                </c:pt>
                <c:pt idx="644">
                  <c:v>1.1429858507576995E-2</c:v>
                </c:pt>
                <c:pt idx="645">
                  <c:v>1.1428904924972937E-2</c:v>
                </c:pt>
                <c:pt idx="646">
                  <c:v>1.1427971038887777E-2</c:v>
                </c:pt>
                <c:pt idx="647">
                  <c:v>1.1427056832443574E-2</c:v>
                </c:pt>
                <c:pt idx="648">
                  <c:v>1.1426162288676073E-2</c:v>
                </c:pt>
                <c:pt idx="649">
                  <c:v>1.142528739053476E-2</c:v>
                </c:pt>
                <c:pt idx="650">
                  <c:v>1.1424432120882955E-2</c:v>
                </c:pt>
                <c:pt idx="651">
                  <c:v>1.1423596462497864E-2</c:v>
                </c:pt>
                <c:pt idx="652">
                  <c:v>1.1422780398070683E-2</c:v>
                </c:pt>
                <c:pt idx="653">
                  <c:v>1.1421983910206646E-2</c:v>
                </c:pt>
                <c:pt idx="654">
                  <c:v>1.1421206981425128E-2</c:v>
                </c:pt>
                <c:pt idx="655">
                  <c:v>1.1420449594159698E-2</c:v>
                </c:pt>
                <c:pt idx="656">
                  <c:v>1.1419711730758213E-2</c:v>
                </c:pt>
                <c:pt idx="657">
                  <c:v>1.1418993373482882E-2</c:v>
                </c:pt>
                <c:pt idx="658">
                  <c:v>1.1418294504510358E-2</c:v>
                </c:pt>
                <c:pt idx="659">
                  <c:v>1.1417615105931802E-2</c:v>
                </c:pt>
                <c:pt idx="660">
                  <c:v>1.1416955159752976E-2</c:v>
                </c:pt>
                <c:pt idx="661">
                  <c:v>1.1416314647894305E-2</c:v>
                </c:pt>
                <c:pt idx="662">
                  <c:v>1.1415693552190973E-2</c:v>
                </c:pt>
                <c:pt idx="663">
                  <c:v>1.1415091854392989E-2</c:v>
                </c:pt>
                <c:pt idx="664">
                  <c:v>1.1414509536165282E-2</c:v>
                </c:pt>
                <c:pt idx="665">
                  <c:v>1.1413946579087763E-2</c:v>
                </c:pt>
                <c:pt idx="666">
                  <c:v>1.1413402964655423E-2</c:v>
                </c:pt>
                <c:pt idx="667">
                  <c:v>1.1412878674278404E-2</c:v>
                </c:pt>
                <c:pt idx="668">
                  <c:v>1.1412373689282083E-2</c:v>
                </c:pt>
                <c:pt idx="669">
                  <c:v>1.1411887990907151E-2</c:v>
                </c:pt>
                <c:pt idx="670">
                  <c:v>1.1411421560309705E-2</c:v>
                </c:pt>
                <c:pt idx="671">
                  <c:v>1.1410974378561319E-2</c:v>
                </c:pt>
                <c:pt idx="672">
                  <c:v>1.1410546426649133E-2</c:v>
                </c:pt>
                <c:pt idx="673">
                  <c:v>1.1410137685475941E-2</c:v>
                </c:pt>
                <c:pt idx="674">
                  <c:v>1.140974813586026E-2</c:v>
                </c:pt>
                <c:pt idx="675">
                  <c:v>1.1409377758536428E-2</c:v>
                </c:pt>
                <c:pt idx="676">
                  <c:v>1.1409026534154688E-2</c:v>
                </c:pt>
                <c:pt idx="677">
                  <c:v>1.1408694443281261E-2</c:v>
                </c:pt>
                <c:pt idx="678">
                  <c:v>1.1408381466398448E-2</c:v>
                </c:pt>
                <c:pt idx="679">
                  <c:v>1.1408087583904696E-2</c:v>
                </c:pt>
                <c:pt idx="680">
                  <c:v>1.1407812776114704E-2</c:v>
                </c:pt>
                <c:pt idx="681">
                  <c:v>1.140755702325949E-2</c:v>
                </c:pt>
                <c:pt idx="682">
                  <c:v>1.1407320305486504E-2</c:v>
                </c:pt>
                <c:pt idx="683">
                  <c:v>1.1407102602859683E-2</c:v>
                </c:pt>
                <c:pt idx="684">
                  <c:v>1.1406903895359562E-2</c:v>
                </c:pt>
                <c:pt idx="685">
                  <c:v>1.1406724162883349E-2</c:v>
                </c:pt>
                <c:pt idx="686">
                  <c:v>1.1406563385245027E-2</c:v>
                </c:pt>
                <c:pt idx="687">
                  <c:v>1.1406421542175423E-2</c:v>
                </c:pt>
                <c:pt idx="688">
                  <c:v>1.1406298613322317E-2</c:v>
                </c:pt>
                <c:pt idx="689">
                  <c:v>1.1406194578250515E-2</c:v>
                </c:pt>
                <c:pt idx="690">
                  <c:v>1.1406109416441951E-2</c:v>
                </c:pt>
                <c:pt idx="691">
                  <c:v>1.1406043107295765E-2</c:v>
                </c:pt>
                <c:pt idx="692">
                  <c:v>1.1405995630128412E-2</c:v>
                </c:pt>
                <c:pt idx="693">
                  <c:v>1.1405966964173725E-2</c:v>
                </c:pt>
                <c:pt idx="694">
                  <c:v>1.1405957088583035E-2</c:v>
                </c:pt>
                <c:pt idx="695">
                  <c:v>1.1405965982425242E-2</c:v>
                </c:pt>
                <c:pt idx="696">
                  <c:v>1.1405993624686918E-2</c:v>
                </c:pt>
                <c:pt idx="697">
                  <c:v>1.1406039994272392E-2</c:v>
                </c:pt>
                <c:pt idx="698">
                  <c:v>1.1406105070003848E-2</c:v>
                </c:pt>
                <c:pt idx="699">
                  <c:v>1.1406188830621413E-2</c:v>
                </c:pt>
                <c:pt idx="700">
                  <c:v>1.1406291254783256E-2</c:v>
                </c:pt>
                <c:pt idx="701">
                  <c:v>1.1406412321065677E-2</c:v>
                </c:pt>
                <c:pt idx="702">
                  <c:v>1.1406552007963207E-2</c:v>
                </c:pt>
                <c:pt idx="703">
                  <c:v>1.1406710293888685E-2</c:v>
                </c:pt>
                <c:pt idx="704">
                  <c:v>1.1406887157173385E-2</c:v>
                </c:pt>
                <c:pt idx="705">
                  <c:v>1.1407082576067075E-2</c:v>
                </c:pt>
                <c:pt idx="706">
                  <c:v>1.1407296528738136E-2</c:v>
                </c:pt>
                <c:pt idx="707">
                  <c:v>1.1407528993273649E-2</c:v>
                </c:pt>
                <c:pt idx="708">
                  <c:v>1.1407779947679497E-2</c:v>
                </c:pt>
                <c:pt idx="709">
                  <c:v>1.1408049369880447E-2</c:v>
                </c:pt>
                <c:pt idx="710">
                  <c:v>1.1408337237720273E-2</c:v>
                </c:pt>
                <c:pt idx="711">
                  <c:v>1.1408643528961825E-2</c:v>
                </c:pt>
                <c:pt idx="712">
                  <c:v>1.1408968221287143E-2</c:v>
                </c:pt>
                <c:pt idx="713">
                  <c:v>1.1409311292297546E-2</c:v>
                </c:pt>
                <c:pt idx="714">
                  <c:v>1.1409672719513748E-2</c:v>
                </c:pt>
                <c:pt idx="715">
                  <c:v>1.141005248037593E-2</c:v>
                </c:pt>
                <c:pt idx="716">
                  <c:v>1.1410450552243861E-2</c:v>
                </c:pt>
                <c:pt idx="717">
                  <c:v>1.1410866912396981E-2</c:v>
                </c:pt>
                <c:pt idx="718">
                  <c:v>1.1411301538034518E-2</c:v>
                </c:pt>
                <c:pt idx="719">
                  <c:v>1.1411754406275572E-2</c:v>
                </c:pt>
                <c:pt idx="720">
                  <c:v>1.1412225494159229E-2</c:v>
                </c:pt>
                <c:pt idx="721">
                  <c:v>1.1412714778644643E-2</c:v>
                </c:pt>
                <c:pt idx="722">
                  <c:v>1.1413222236611158E-2</c:v>
                </c:pt>
                <c:pt idx="723">
                  <c:v>1.14137478448584E-2</c:v>
                </c:pt>
                <c:pt idx="724">
                  <c:v>1.141429158010638E-2</c:v>
                </c:pt>
                <c:pt idx="725">
                  <c:v>1.1414853418995584E-2</c:v>
                </c:pt>
                <c:pt idx="726">
                  <c:v>1.1415433338087103E-2</c:v>
                </c:pt>
                <c:pt idx="727">
                  <c:v>1.1416031313862703E-2</c:v>
                </c:pt>
                <c:pt idx="728">
                  <c:v>1.1416647322724958E-2</c:v>
                </c:pt>
                <c:pt idx="729">
                  <c:v>1.1417281340997332E-2</c:v>
                </c:pt>
                <c:pt idx="730">
                  <c:v>1.1417933344924297E-2</c:v>
                </c:pt>
                <c:pt idx="731">
                  <c:v>1.1418603310671424E-2</c:v>
                </c:pt>
                <c:pt idx="732">
                  <c:v>1.1419291214325502E-2</c:v>
                </c:pt>
                <c:pt idx="733">
                  <c:v>1.1419997031894629E-2</c:v>
                </c:pt>
                <c:pt idx="734">
                  <c:v>1.1420720739308329E-2</c:v>
                </c:pt>
                <c:pt idx="735">
                  <c:v>1.1421462312417646E-2</c:v>
                </c:pt>
                <c:pt idx="736">
                  <c:v>1.1422221726995266E-2</c:v>
                </c:pt>
                <c:pt idx="737">
                  <c:v>1.1422998958735603E-2</c:v>
                </c:pt>
                <c:pt idx="738">
                  <c:v>1.1423793983254927E-2</c:v>
                </c:pt>
                <c:pt idx="739">
                  <c:v>1.1424606776091448E-2</c:v>
                </c:pt>
                <c:pt idx="740">
                  <c:v>1.1425437312705447E-2</c:v>
                </c:pt>
                <c:pt idx="741">
                  <c:v>1.1426285568479366E-2</c:v>
                </c:pt>
                <c:pt idx="742">
                  <c:v>1.1427151518717919E-2</c:v>
                </c:pt>
                <c:pt idx="743">
                  <c:v>1.1428035138648214E-2</c:v>
                </c:pt>
                <c:pt idx="744">
                  <c:v>1.142893640341984E-2</c:v>
                </c:pt>
                <c:pt idx="745">
                  <c:v>1.1429855288104994E-2</c:v>
                </c:pt>
                <c:pt idx="746">
                  <c:v>1.1430791767698581E-2</c:v>
                </c:pt>
                <c:pt idx="747">
                  <c:v>1.1431745817118323E-2</c:v>
                </c:pt>
                <c:pt idx="748">
                  <c:v>1.1432717411204878E-2</c:v>
                </c:pt>
                <c:pt idx="749">
                  <c:v>1.1433706524721943E-2</c:v>
                </c:pt>
                <c:pt idx="750">
                  <c:v>1.1434713132356363E-2</c:v>
                </c:pt>
                <c:pt idx="751">
                  <c:v>1.1435737208718251E-2</c:v>
                </c:pt>
                <c:pt idx="752">
                  <c:v>1.1436778728341085E-2</c:v>
                </c:pt>
                <c:pt idx="753">
                  <c:v>1.1437837665681837E-2</c:v>
                </c:pt>
                <c:pt idx="754">
                  <c:v>1.1438913995121071E-2</c:v>
                </c:pt>
                <c:pt idx="755">
                  <c:v>1.1440007690963063E-2</c:v>
                </c:pt>
                <c:pt idx="756">
                  <c:v>1.1441118727435909E-2</c:v>
                </c:pt>
                <c:pt idx="757">
                  <c:v>1.1442247078691646E-2</c:v>
                </c:pt>
                <c:pt idx="758">
                  <c:v>1.1443392718806351E-2</c:v>
                </c:pt>
                <c:pt idx="759">
                  <c:v>1.1444555621780277E-2</c:v>
                </c:pt>
                <c:pt idx="760">
                  <c:v>1.1445735761537939E-2</c:v>
                </c:pt>
                <c:pt idx="761">
                  <c:v>1.1446933111928251E-2</c:v>
                </c:pt>
                <c:pt idx="762">
                  <c:v>1.1448147646724633E-2</c:v>
                </c:pt>
                <c:pt idx="763">
                  <c:v>1.1449379339625122E-2</c:v>
                </c:pt>
                <c:pt idx="764">
                  <c:v>1.1450628164252494E-2</c:v>
                </c:pt>
                <c:pt idx="765">
                  <c:v>1.1451894094154376E-2</c:v>
                </c:pt>
                <c:pt idx="766">
                  <c:v>1.1453177102803363E-2</c:v>
                </c:pt>
                <c:pt idx="767">
                  <c:v>1.1454477163597139E-2</c:v>
                </c:pt>
                <c:pt idx="768">
                  <c:v>1.1455794249858573E-2</c:v>
                </c:pt>
                <c:pt idx="769">
                  <c:v>1.1457128334835875E-2</c:v>
                </c:pt>
                <c:pt idx="770">
                  <c:v>1.1458479391702673E-2</c:v>
                </c:pt>
                <c:pt idx="771">
                  <c:v>1.1459847393558154E-2</c:v>
                </c:pt>
                <c:pt idx="772">
                  <c:v>1.1461232313427175E-2</c:v>
                </c:pt>
                <c:pt idx="773">
                  <c:v>1.1462634124260384E-2</c:v>
                </c:pt>
                <c:pt idx="774">
                  <c:v>1.1464052798934334E-2</c:v>
                </c:pt>
                <c:pt idx="775">
                  <c:v>1.146548831025161E-2</c:v>
                </c:pt>
                <c:pt idx="776">
                  <c:v>1.1466940630940937E-2</c:v>
                </c:pt>
                <c:pt idx="777">
                  <c:v>1.1468409733657309E-2</c:v>
                </c:pt>
                <c:pt idx="778">
                  <c:v>1.1469895590982108E-2</c:v>
                </c:pt>
                <c:pt idx="779">
                  <c:v>1.147139817542322E-2</c:v>
                </c:pt>
                <c:pt idx="780">
                  <c:v>1.1472917459415153E-2</c:v>
                </c:pt>
                <c:pt idx="781">
                  <c:v>1.1474453415319172E-2</c:v>
                </c:pt>
                <c:pt idx="782">
                  <c:v>1.1476006015423403E-2</c:v>
                </c:pt>
                <c:pt idx="783">
                  <c:v>1.1477575231942967E-2</c:v>
                </c:pt>
                <c:pt idx="784">
                  <c:v>1.147916103702009E-2</c:v>
                </c:pt>
                <c:pt idx="785">
                  <c:v>1.1480763402724248E-2</c:v>
                </c:pt>
                <c:pt idx="786">
                  <c:v>1.1482382301052254E-2</c:v>
                </c:pt>
                <c:pt idx="787">
                  <c:v>1.148401770392842E-2</c:v>
                </c:pt>
                <c:pt idx="788">
                  <c:v>1.1485669583204645E-2</c:v>
                </c:pt>
                <c:pt idx="789">
                  <c:v>1.1487337910660566E-2</c:v>
                </c:pt>
                <c:pt idx="790">
                  <c:v>1.148902265800366E-2</c:v>
                </c:pt>
                <c:pt idx="791">
                  <c:v>1.1490723796869389E-2</c:v>
                </c:pt>
                <c:pt idx="792">
                  <c:v>1.1492441298821305E-2</c:v>
                </c:pt>
                <c:pt idx="793">
                  <c:v>1.1494175135351191E-2</c:v>
                </c:pt>
                <c:pt idx="794">
                  <c:v>1.1495925277879168E-2</c:v>
                </c:pt>
                <c:pt idx="795">
                  <c:v>1.1497691697753845E-2</c:v>
                </c:pt>
                <c:pt idx="796">
                  <c:v>1.1499474366252418E-2</c:v>
                </c:pt>
                <c:pt idx="797">
                  <c:v>1.1501273254580819E-2</c:v>
                </c:pt>
                <c:pt idx="798">
                  <c:v>1.1503088333873821E-2</c:v>
                </c:pt>
                <c:pt idx="799">
                  <c:v>1.1504919575195185E-2</c:v>
                </c:pt>
                <c:pt idx="800">
                  <c:v>1.1506766949537771E-2</c:v>
                </c:pt>
                <c:pt idx="801">
                  <c:v>1.1508630427823678E-2</c:v>
                </c:pt>
                <c:pt idx="802">
                  <c:v>1.1510509980904353E-2</c:v>
                </c:pt>
                <c:pt idx="803">
                  <c:v>1.151240557956075E-2</c:v>
                </c:pt>
                <c:pt idx="804">
                  <c:v>1.1514317194503423E-2</c:v>
                </c:pt>
                <c:pt idx="805">
                  <c:v>1.1516244796372678E-2</c:v>
                </c:pt>
                <c:pt idx="806">
                  <c:v>1.1518188355738692E-2</c:v>
                </c:pt>
                <c:pt idx="807">
                  <c:v>1.1520147843101649E-2</c:v>
                </c:pt>
                <c:pt idx="808">
                  <c:v>1.1522123228891857E-2</c:v>
                </c:pt>
                <c:pt idx="809">
                  <c:v>1.1524114483469895E-2</c:v>
                </c:pt>
                <c:pt idx="810">
                  <c:v>1.1526121577126725E-2</c:v>
                </c:pt>
                <c:pt idx="811">
                  <c:v>1.152814448008384E-2</c:v>
                </c:pt>
                <c:pt idx="812">
                  <c:v>1.1530183162493372E-2</c:v>
                </c:pt>
                <c:pt idx="813">
                  <c:v>1.1532237594438256E-2</c:v>
                </c:pt>
                <c:pt idx="814">
                  <c:v>1.1534307745932323E-2</c:v>
                </c:pt>
                <c:pt idx="815">
                  <c:v>1.1536393586920466E-2</c:v>
                </c:pt>
                <c:pt idx="816">
                  <c:v>1.1538495087278744E-2</c:v>
                </c:pt>
                <c:pt idx="817">
                  <c:v>1.1540612216814534E-2</c:v>
                </c:pt>
                <c:pt idx="818">
                  <c:v>1.154274494526665E-2</c:v>
                </c:pt>
                <c:pt idx="819">
                  <c:v>1.1544893242305489E-2</c:v>
                </c:pt>
                <c:pt idx="820">
                  <c:v>1.1547057077533146E-2</c:v>
                </c:pt>
                <c:pt idx="821">
                  <c:v>1.1549236420483566E-2</c:v>
                </c:pt>
                <c:pt idx="822">
                  <c:v>1.155143124062267E-2</c:v>
                </c:pt>
                <c:pt idx="823">
                  <c:v>1.1553641507348484E-2</c:v>
                </c:pt>
                <c:pt idx="824">
                  <c:v>1.1555867189991282E-2</c:v>
                </c:pt>
                <c:pt idx="825">
                  <c:v>1.1558108257813712E-2</c:v>
                </c:pt>
                <c:pt idx="826">
                  <c:v>1.1560364680010938E-2</c:v>
                </c:pt>
                <c:pt idx="827">
                  <c:v>1.1562636425710772E-2</c:v>
                </c:pt>
                <c:pt idx="828">
                  <c:v>1.1564923463973805E-2</c:v>
                </c:pt>
                <c:pt idx="829">
                  <c:v>1.1567225763793555E-2</c:v>
                </c:pt>
                <c:pt idx="830">
                  <c:v>1.1569543294096587E-2</c:v>
                </c:pt>
                <c:pt idx="831">
                  <c:v>1.1571876023742669E-2</c:v>
                </c:pt>
                <c:pt idx="832">
                  <c:v>1.1574223921524884E-2</c:v>
                </c:pt>
                <c:pt idx="833">
                  <c:v>1.1576586956169792E-2</c:v>
                </c:pt>
                <c:pt idx="834">
                  <c:v>1.1578965096337547E-2</c:v>
                </c:pt>
                <c:pt idx="835">
                  <c:v>1.1581358310622047E-2</c:v>
                </c:pt>
                <c:pt idx="836">
                  <c:v>1.1583766567551064E-2</c:v>
                </c:pt>
                <c:pt idx="837">
                  <c:v>1.158618983558639E-2</c:v>
                </c:pt>
                <c:pt idx="838">
                  <c:v>1.1588628083123968E-2</c:v>
                </c:pt>
                <c:pt idx="839">
                  <c:v>1.1591081278494033E-2</c:v>
                </c:pt>
                <c:pt idx="840">
                  <c:v>1.1593549389961252E-2</c:v>
                </c:pt>
                <c:pt idx="841">
                  <c:v>1.159603238572487E-2</c:v>
                </c:pt>
                <c:pt idx="842">
                  <c:v>1.1598530233918828E-2</c:v>
                </c:pt>
                <c:pt idx="843">
                  <c:v>1.160104290261193E-2</c:v>
                </c:pt>
                <c:pt idx="844">
                  <c:v>1.1603570359807962E-2</c:v>
                </c:pt>
                <c:pt idx="845">
                  <c:v>1.1606112573445846E-2</c:v>
                </c:pt>
                <c:pt idx="846">
                  <c:v>1.1608669511399768E-2</c:v>
                </c:pt>
                <c:pt idx="847">
                  <c:v>1.1611241141479333E-2</c:v>
                </c:pt>
                <c:pt idx="848">
                  <c:v>1.1613827431429694E-2</c:v>
                </c:pt>
                <c:pt idx="849">
                  <c:v>1.1616428348931705E-2</c:v>
                </c:pt>
                <c:pt idx="850">
                  <c:v>1.1619043861602047E-2</c:v>
                </c:pt>
                <c:pt idx="851">
                  <c:v>1.1621673936993388E-2</c:v>
                </c:pt>
                <c:pt idx="852">
                  <c:v>1.1624318542594513E-2</c:v>
                </c:pt>
                <c:pt idx="853">
                  <c:v>1.1626977645830473E-2</c:v>
                </c:pt>
                <c:pt idx="854">
                  <c:v>1.1629651214062718E-2</c:v>
                </c:pt>
                <c:pt idx="855">
                  <c:v>1.163233921458926E-2</c:v>
                </c:pt>
                <c:pt idx="856">
                  <c:v>1.1635041614644789E-2</c:v>
                </c:pt>
                <c:pt idx="857">
                  <c:v>1.1637758381400841E-2</c:v>
                </c:pt>
                <c:pt idx="858">
                  <c:v>1.1640489481965935E-2</c:v>
                </c:pt>
                <c:pt idx="859">
                  <c:v>1.1643234883385707E-2</c:v>
                </c:pt>
                <c:pt idx="860">
                  <c:v>1.1645994552643065E-2</c:v>
                </c:pt>
                <c:pt idx="861">
                  <c:v>1.1648768456658338E-2</c:v>
                </c:pt>
                <c:pt idx="862">
                  <c:v>1.1651556562289403E-2</c:v>
                </c:pt>
                <c:pt idx="863">
                  <c:v>1.1654358836331853E-2</c:v>
                </c:pt>
                <c:pt idx="864">
                  <c:v>1.1657175245519119E-2</c:v>
                </c:pt>
                <c:pt idx="865">
                  <c:v>1.1660005756522641E-2</c:v>
                </c:pt>
                <c:pt idx="866">
                  <c:v>1.1662850335951994E-2</c:v>
                </c:pt>
                <c:pt idx="867">
                  <c:v>1.1665708950355045E-2</c:v>
                </c:pt>
                <c:pt idx="868">
                  <c:v>1.1668581566218092E-2</c:v>
                </c:pt>
                <c:pt idx="869">
                  <c:v>1.1671468149966023E-2</c:v>
                </c:pt>
                <c:pt idx="870">
                  <c:v>1.1674368667962452E-2</c:v>
                </c:pt>
                <c:pt idx="871">
                  <c:v>1.1677283086509872E-2</c:v>
                </c:pt>
                <c:pt idx="872">
                  <c:v>1.1680211371849797E-2</c:v>
                </c:pt>
                <c:pt idx="873">
                  <c:v>1.1683153490162917E-2</c:v>
                </c:pt>
                <c:pt idx="874">
                  <c:v>1.1686109407569251E-2</c:v>
                </c:pt>
                <c:pt idx="875">
                  <c:v>1.1689079090128276E-2</c:v>
                </c:pt>
                <c:pt idx="876">
                  <c:v>1.1692062503839095E-2</c:v>
                </c:pt>
                <c:pt idx="877">
                  <c:v>1.1695059614640582E-2</c:v>
                </c:pt>
                <c:pt idx="878">
                  <c:v>1.1698070388411525E-2</c:v>
                </c:pt>
                <c:pt idx="879">
                  <c:v>1.1701094790970777E-2</c:v>
                </c:pt>
                <c:pt idx="880">
                  <c:v>1.1704132788077413E-2</c:v>
                </c:pt>
                <c:pt idx="881">
                  <c:v>1.1707184345430876E-2</c:v>
                </c:pt>
                <c:pt idx="882">
                  <c:v>1.1710249428671127E-2</c:v>
                </c:pt>
                <c:pt idx="883">
                  <c:v>1.1713328003378789E-2</c:v>
                </c:pt>
                <c:pt idx="884">
                  <c:v>1.1716420035075314E-2</c:v>
                </c:pt>
                <c:pt idx="885">
                  <c:v>1.1719525489223118E-2</c:v>
                </c:pt>
                <c:pt idx="886">
                  <c:v>1.1722644331225746E-2</c:v>
                </c:pt>
                <c:pt idx="887">
                  <c:v>1.1725776526428013E-2</c:v>
                </c:pt>
                <c:pt idx="888">
                  <c:v>1.172892204011616E-2</c:v>
                </c:pt>
                <c:pt idx="889">
                  <c:v>1.1732080837518009E-2</c:v>
                </c:pt>
                <c:pt idx="890">
                  <c:v>1.1735252883803116E-2</c:v>
                </c:pt>
                <c:pt idx="891">
                  <c:v>1.1738438144082909E-2</c:v>
                </c:pt>
                <c:pt idx="892">
                  <c:v>1.1741636583410868E-2</c:v>
                </c:pt>
                <c:pt idx="893">
                  <c:v>1.1744848166782652E-2</c:v>
                </c:pt>
                <c:pt idx="894">
                  <c:v>1.1748072859136271E-2</c:v>
                </c:pt>
                <c:pt idx="895">
                  <c:v>1.1751310625352224E-2</c:v>
                </c:pt>
                <c:pt idx="896">
                  <c:v>1.1754561430253677E-2</c:v>
                </c:pt>
                <c:pt idx="897">
                  <c:v>1.175782523860658E-2</c:v>
                </c:pt>
                <c:pt idx="898">
                  <c:v>1.1761102015119868E-2</c:v>
                </c:pt>
                <c:pt idx="899">
                  <c:v>1.1764391724445572E-2</c:v>
                </c:pt>
                <c:pt idx="900">
                  <c:v>1.1767694331179003E-2</c:v>
                </c:pt>
                <c:pt idx="901">
                  <c:v>1.177100979985889E-2</c:v>
                </c:pt>
                <c:pt idx="902">
                  <c:v>1.1774338094967555E-2</c:v>
                </c:pt>
                <c:pt idx="903">
                  <c:v>1.1777679180931047E-2</c:v>
                </c:pt>
                <c:pt idx="904">
                  <c:v>1.178103302211931E-2</c:v>
                </c:pt>
                <c:pt idx="905">
                  <c:v>1.178439958284634E-2</c:v>
                </c:pt>
                <c:pt idx="906">
                  <c:v>1.1787778827370339E-2</c:v>
                </c:pt>
                <c:pt idx="907">
                  <c:v>1.1791170719893869E-2</c:v>
                </c:pt>
                <c:pt idx="908">
                  <c:v>1.1794575224564013E-2</c:v>
                </c:pt>
                <c:pt idx="909">
                  <c:v>1.1797992305472529E-2</c:v>
                </c:pt>
                <c:pt idx="910">
                  <c:v>1.1801421926656015E-2</c:v>
                </c:pt>
                <c:pt idx="911">
                  <c:v>1.1804864052096055E-2</c:v>
                </c:pt>
                <c:pt idx="912">
                  <c:v>1.1808318645719386E-2</c:v>
                </c:pt>
                <c:pt idx="913">
                  <c:v>1.1811785671398052E-2</c:v>
                </c:pt>
                <c:pt idx="914">
                  <c:v>1.1815265092949568E-2</c:v>
                </c:pt>
                <c:pt idx="915">
                  <c:v>1.1818756874137068E-2</c:v>
                </c:pt>
                <c:pt idx="916">
                  <c:v>1.1822260978669478E-2</c:v>
                </c:pt>
                <c:pt idx="917">
                  <c:v>1.1825777370201662E-2</c:v>
                </c:pt>
                <c:pt idx="918">
                  <c:v>1.1829306012334593E-2</c:v>
                </c:pt>
                <c:pt idx="919">
                  <c:v>1.1832846868615497E-2</c:v>
                </c:pt>
                <c:pt idx="920">
                  <c:v>1.1836399902538033E-2</c:v>
                </c:pt>
                <c:pt idx="921">
                  <c:v>1.1839965077542437E-2</c:v>
                </c:pt>
                <c:pt idx="922">
                  <c:v>1.1843542357015693E-2</c:v>
                </c:pt>
                <c:pt idx="923">
                  <c:v>1.1847131704291681E-2</c:v>
                </c:pt>
                <c:pt idx="924">
                  <c:v>1.1850733082651357E-2</c:v>
                </c:pt>
                <c:pt idx="925">
                  <c:v>1.1854346455322889E-2</c:v>
                </c:pt>
                <c:pt idx="926">
                  <c:v>1.1857971785481848E-2</c:v>
                </c:pt>
                <c:pt idx="927">
                  <c:v>1.1861609036251337E-2</c:v>
                </c:pt>
                <c:pt idx="928">
                  <c:v>1.1865258170702187E-2</c:v>
                </c:pt>
                <c:pt idx="929">
                  <c:v>1.1868919151853084E-2</c:v>
                </c:pt>
                <c:pt idx="930">
                  <c:v>1.1872591942670759E-2</c:v>
                </c:pt>
                <c:pt idx="931">
                  <c:v>1.1876276506070137E-2</c:v>
                </c:pt>
                <c:pt idx="932">
                  <c:v>1.1879972804914504E-2</c:v>
                </c:pt>
                <c:pt idx="933">
                  <c:v>1.1883680802015668E-2</c:v>
                </c:pt>
                <c:pt idx="934">
                  <c:v>1.1887400460134121E-2</c:v>
                </c:pt>
                <c:pt idx="935">
                  <c:v>1.1891131741979208E-2</c:v>
                </c:pt>
                <c:pt idx="936">
                  <c:v>1.1894874610209286E-2</c:v>
                </c:pt>
                <c:pt idx="937">
                  <c:v>1.1898629027431879E-2</c:v>
                </c:pt>
                <c:pt idx="938">
                  <c:v>1.1902394956203868E-2</c:v>
                </c:pt>
                <c:pt idx="939">
                  <c:v>1.1906172359031622E-2</c:v>
                </c:pt>
                <c:pt idx="940">
                  <c:v>1.1909961198371195E-2</c:v>
                </c:pt>
                <c:pt idx="941">
                  <c:v>1.1913761436628457E-2</c:v>
                </c:pt>
                <c:pt idx="942">
                  <c:v>1.1917573036159299E-2</c:v>
                </c:pt>
                <c:pt idx="943">
                  <c:v>1.1921395959269752E-2</c:v>
                </c:pt>
                <c:pt idx="944">
                  <c:v>1.1925230168216196E-2</c:v>
                </c:pt>
                <c:pt idx="945">
                  <c:v>1.1929075625205494E-2</c:v>
                </c:pt>
                <c:pt idx="946">
                  <c:v>1.1932932292395176E-2</c:v>
                </c:pt>
                <c:pt idx="947">
                  <c:v>1.1936800131893591E-2</c:v>
                </c:pt>
                <c:pt idx="948">
                  <c:v>1.1940679105760091E-2</c:v>
                </c:pt>
                <c:pt idx="949">
                  <c:v>1.1944569176005176E-2</c:v>
                </c:pt>
                <c:pt idx="950">
                  <c:v>1.1948470304590682E-2</c:v>
                </c:pt>
                <c:pt idx="951">
                  <c:v>1.1952382453429932E-2</c:v>
                </c:pt>
                <c:pt idx="952">
                  <c:v>1.195630558438791E-2</c:v>
                </c:pt>
                <c:pt idx="953">
                  <c:v>1.1960239659281427E-2</c:v>
                </c:pt>
                <c:pt idx="954">
                  <c:v>1.1964184639879291E-2</c:v>
                </c:pt>
                <c:pt idx="955">
                  <c:v>1.1968140487902467E-2</c:v>
                </c:pt>
                <c:pt idx="956">
                  <c:v>1.1972107165024256E-2</c:v>
                </c:pt>
                <c:pt idx="957">
                  <c:v>1.197608463287045E-2</c:v>
                </c:pt>
                <c:pt idx="958">
                  <c:v>1.1980072853019517E-2</c:v>
                </c:pt>
                <c:pt idx="959">
                  <c:v>1.1984071787002754E-2</c:v>
                </c:pt>
                <c:pt idx="960">
                  <c:v>1.1988081396304459E-2</c:v>
                </c:pt>
                <c:pt idx="961">
                  <c:v>1.1992101642362109E-2</c:v>
                </c:pt>
                <c:pt idx="962">
                  <c:v>1.1996132486566523E-2</c:v>
                </c:pt>
                <c:pt idx="963">
                  <c:v>1.2000173890262028E-2</c:v>
                </c:pt>
                <c:pt idx="964">
                  <c:v>1.2004225814746637E-2</c:v>
                </c:pt>
                <c:pt idx="965">
                  <c:v>1.2008288221272201E-2</c:v>
                </c:pt>
                <c:pt idx="966">
                  <c:v>1.2012361071044609E-2</c:v>
                </c:pt>
                <c:pt idx="967">
                  <c:v>1.2016444325223925E-2</c:v>
                </c:pt>
                <c:pt idx="968">
                  <c:v>1.2020537944924588E-2</c:v>
                </c:pt>
                <c:pt idx="969">
                  <c:v>1.2024641891215554E-2</c:v>
                </c:pt>
                <c:pt idx="970">
                  <c:v>1.2028756125120499E-2</c:v>
                </c:pt>
                <c:pt idx="971">
                  <c:v>1.2032887002611877E-2</c:v>
                </c:pt>
                <c:pt idx="972">
                  <c:v>1.2037040879572929E-2</c:v>
                </c:pt>
                <c:pt idx="973">
                  <c:v>1.2041217716759638E-2</c:v>
                </c:pt>
                <c:pt idx="974">
                  <c:v>1.2045417474794833E-2</c:v>
                </c:pt>
                <c:pt idx="975">
                  <c:v>1.2049640114168356E-2</c:v>
                </c:pt>
                <c:pt idx="976">
                  <c:v>1.205388559523725E-2</c:v>
                </c:pt>
                <c:pt idx="977">
                  <c:v>1.2058153878225923E-2</c:v>
                </c:pt>
                <c:pt idx="978">
                  <c:v>1.2062444923226317E-2</c:v>
                </c:pt>
                <c:pt idx="979">
                  <c:v>1.20667586901981E-2</c:v>
                </c:pt>
                <c:pt idx="980">
                  <c:v>1.207109513896884E-2</c:v>
                </c:pt>
                <c:pt idx="981">
                  <c:v>1.2075454229234167E-2</c:v>
                </c:pt>
                <c:pt idx="982">
                  <c:v>1.2079835920557978E-2</c:v>
                </c:pt>
                <c:pt idx="983">
                  <c:v>1.2084240172372591E-2</c:v>
                </c:pt>
                <c:pt idx="984">
                  <c:v>1.208866694397895E-2</c:v>
                </c:pt>
                <c:pt idx="985">
                  <c:v>1.2093116194546781E-2</c:v>
                </c:pt>
                <c:pt idx="986">
                  <c:v>1.2097587883114798E-2</c:v>
                </c:pt>
                <c:pt idx="987">
                  <c:v>1.2102081968590866E-2</c:v>
                </c:pt>
                <c:pt idx="988">
                  <c:v>1.2106598409752202E-2</c:v>
                </c:pt>
                <c:pt idx="989">
                  <c:v>1.2111137165245544E-2</c:v>
                </c:pt>
                <c:pt idx="990">
                  <c:v>1.2115698193587349E-2</c:v>
                </c:pt>
                <c:pt idx="991">
                  <c:v>1.2120281453163972E-2</c:v>
                </c:pt>
                <c:pt idx="992">
                  <c:v>1.2124886902231853E-2</c:v>
                </c:pt>
                <c:pt idx="993">
                  <c:v>1.2129514498917707E-2</c:v>
                </c:pt>
                <c:pt idx="994">
                  <c:v>1.2134164201218713E-2</c:v>
                </c:pt>
                <c:pt idx="995">
                  <c:v>1.2138835967002699E-2</c:v>
                </c:pt>
                <c:pt idx="996">
                  <c:v>1.2143529754008342E-2</c:v>
                </c:pt>
                <c:pt idx="997">
                  <c:v>1.2148245519845342E-2</c:v>
                </c:pt>
                <c:pt idx="998">
                  <c:v>1.2152983221994639E-2</c:v>
                </c:pt>
                <c:pt idx="999">
                  <c:v>1.2157742817808568E-2</c:v>
                </c:pt>
                <c:pt idx="1000">
                  <c:v>1.2162524264511096E-2</c:v>
                </c:pt>
                <c:pt idx="1001">
                  <c:v>1.2167327519197984E-2</c:v>
                </c:pt>
                <c:pt idx="1002">
                  <c:v>1.2172152538836994E-2</c:v>
                </c:pt>
                <c:pt idx="1003">
                  <c:v>1.2176999280268077E-2</c:v>
                </c:pt>
                <c:pt idx="1004">
                  <c:v>1.218186770020359E-2</c:v>
                </c:pt>
                <c:pt idx="1005">
                  <c:v>1.2186757755228464E-2</c:v>
                </c:pt>
                <c:pt idx="1006">
                  <c:v>1.219166940180042E-2</c:v>
                </c:pt>
                <c:pt idx="1007">
                  <c:v>1.219660259625017E-2</c:v>
                </c:pt>
                <c:pt idx="1008">
                  <c:v>1.2201557294781605E-2</c:v>
                </c:pt>
                <c:pt idx="1009">
                  <c:v>1.2206533453472003E-2</c:v>
                </c:pt>
                <c:pt idx="1010">
                  <c:v>1.2211531028272231E-2</c:v>
                </c:pt>
                <c:pt idx="1011">
                  <c:v>1.2216549975006935E-2</c:v>
                </c:pt>
                <c:pt idx="1012">
                  <c:v>1.2221590249374758E-2</c:v>
                </c:pt>
                <c:pt idx="1013">
                  <c:v>1.2226651806948541E-2</c:v>
                </c:pt>
                <c:pt idx="1014">
                  <c:v>1.2231734603175509E-2</c:v>
                </c:pt>
                <c:pt idx="1015">
                  <c:v>1.2236838593377507E-2</c:v>
                </c:pt>
                <c:pt idx="1016">
                  <c:v>1.2241963732751179E-2</c:v>
                </c:pt>
                <c:pt idx="1017">
                  <c:v>1.2247109976368185E-2</c:v>
                </c:pt>
                <c:pt idx="1018">
                  <c:v>1.2252277279175409E-2</c:v>
                </c:pt>
                <c:pt idx="1019">
                  <c:v>1.2257465595995167E-2</c:v>
                </c:pt>
                <c:pt idx="1020">
                  <c:v>1.2262674881525409E-2</c:v>
                </c:pt>
                <c:pt idx="1021">
                  <c:v>1.2267905090339943E-2</c:v>
                </c:pt>
                <c:pt idx="1022">
                  <c:v>1.2273156176888627E-2</c:v>
                </c:pt>
                <c:pt idx="1023">
                  <c:v>1.2278428095497597E-2</c:v>
                </c:pt>
                <c:pt idx="1024">
                  <c:v>1.2283720800369463E-2</c:v>
                </c:pt>
                <c:pt idx="1025">
                  <c:v>1.2289034245583539E-2</c:v>
                </c:pt>
                <c:pt idx="1026">
                  <c:v>1.229436838509604E-2</c:v>
                </c:pt>
                <c:pt idx="1027">
                  <c:v>1.229972317274031E-2</c:v>
                </c:pt>
                <c:pt idx="1028">
                  <c:v>1.2305098562227028E-2</c:v>
                </c:pt>
                <c:pt idx="1029">
                  <c:v>1.2310494507144422E-2</c:v>
                </c:pt>
                <c:pt idx="1030">
                  <c:v>1.2315910960958494E-2</c:v>
                </c:pt>
                <c:pt idx="1031">
                  <c:v>1.2321347877013234E-2</c:v>
                </c:pt>
                <c:pt idx="1032">
                  <c:v>1.2326805208530831E-2</c:v>
                </c:pt>
                <c:pt idx="1033">
                  <c:v>1.2332282908611906E-2</c:v>
                </c:pt>
                <c:pt idx="1034">
                  <c:v>1.2337780930235711E-2</c:v>
                </c:pt>
                <c:pt idx="1035">
                  <c:v>1.2343299226260377E-2</c:v>
                </c:pt>
                <c:pt idx="1036">
                  <c:v>1.2348837749423103E-2</c:v>
                </c:pt>
                <c:pt idx="1037">
                  <c:v>1.2354396452340408E-2</c:v>
                </c:pt>
                <c:pt idx="1038">
                  <c:v>1.235997528750833E-2</c:v>
                </c:pt>
                <c:pt idx="1039">
                  <c:v>1.2365574207302662E-2</c:v>
                </c:pt>
                <c:pt idx="1040">
                  <c:v>1.2371193163979173E-2</c:v>
                </c:pt>
                <c:pt idx="1041">
                  <c:v>1.2376832109673828E-2</c:v>
                </c:pt>
                <c:pt idx="1042">
                  <c:v>1.2382490996403024E-2</c:v>
                </c:pt>
                <c:pt idx="1043">
                  <c:v>1.238816977606381E-2</c:v>
                </c:pt>
                <c:pt idx="1044">
                  <c:v>1.2393868400434107E-2</c:v>
                </c:pt>
                <c:pt idx="1045">
                  <c:v>1.239958682117295E-2</c:v>
                </c:pt>
                <c:pt idx="1046">
                  <c:v>1.2405324989820707E-2</c:v>
                </c:pt>
                <c:pt idx="1047">
                  <c:v>1.2411082857799309E-2</c:v>
                </c:pt>
                <c:pt idx="1048">
                  <c:v>1.2416860376412479E-2</c:v>
                </c:pt>
                <c:pt idx="1049">
                  <c:v>1.2422657496845978E-2</c:v>
                </c:pt>
                <c:pt idx="1050">
                  <c:v>1.2428474170167802E-2</c:v>
                </c:pt>
                <c:pt idx="1051">
                  <c:v>1.2434310347328456E-2</c:v>
                </c:pt>
                <c:pt idx="1052">
                  <c:v>1.2440165979161149E-2</c:v>
                </c:pt>
                <c:pt idx="1053">
                  <c:v>1.2446041016382062E-2</c:v>
                </c:pt>
                <c:pt idx="1054">
                  <c:v>1.245193540959055E-2</c:v>
                </c:pt>
                <c:pt idx="1055">
                  <c:v>1.2457849109269408E-2</c:v>
                </c:pt>
                <c:pt idx="1056">
                  <c:v>1.2463782065785073E-2</c:v>
                </c:pt>
                <c:pt idx="1057">
                  <c:v>1.2469734229387899E-2</c:v>
                </c:pt>
                <c:pt idx="1058">
                  <c:v>1.2475705550212353E-2</c:v>
                </c:pt>
                <c:pt idx="1059">
                  <c:v>1.2481695978277293E-2</c:v>
                </c:pt>
                <c:pt idx="1060">
                  <c:v>1.2487705463486173E-2</c:v>
                </c:pt>
                <c:pt idx="1061">
                  <c:v>1.249373395562731E-2</c:v>
                </c:pt>
                <c:pt idx="1062">
                  <c:v>1.2499781404374102E-2</c:v>
                </c:pt>
                <c:pt idx="1063">
                  <c:v>1.2505847759285281E-2</c:v>
                </c:pt>
                <c:pt idx="1064">
                  <c:v>1.2511932969805151E-2</c:v>
                </c:pt>
                <c:pt idx="1065">
                  <c:v>1.2518036985263839E-2</c:v>
                </c:pt>
                <c:pt idx="1066">
                  <c:v>1.2524159754877516E-2</c:v>
                </c:pt>
                <c:pt idx="1067">
                  <c:v>1.253030122774867E-2</c:v>
                </c:pt>
                <c:pt idx="1068">
                  <c:v>1.2536461352866323E-2</c:v>
                </c:pt>
                <c:pt idx="1069">
                  <c:v>1.2542640079106299E-2</c:v>
                </c:pt>
                <c:pt idx="1070">
                  <c:v>1.254883735523145E-2</c:v>
                </c:pt>
                <c:pt idx="1071">
                  <c:v>1.255505312989192E-2</c:v>
                </c:pt>
                <c:pt idx="1072">
                  <c:v>1.2561287351625382E-2</c:v>
                </c:pt>
                <c:pt idx="1073">
                  <c:v>1.2567539968857287E-2</c:v>
                </c:pt>
                <c:pt idx="1074">
                  <c:v>1.2573810929901117E-2</c:v>
                </c:pt>
                <c:pt idx="1075">
                  <c:v>1.2580100182958633E-2</c:v>
                </c:pt>
                <c:pt idx="1076">
                  <c:v>1.2586407676120119E-2</c:v>
                </c:pt>
                <c:pt idx="1077">
                  <c:v>1.2592733357364643E-2</c:v>
                </c:pt>
                <c:pt idx="1078">
                  <c:v>1.2599077174560297E-2</c:v>
                </c:pt>
                <c:pt idx="1079">
                  <c:v>1.2605439075464469E-2</c:v>
                </c:pt>
                <c:pt idx="1080">
                  <c:v>1.2611819007724061E-2</c:v>
                </c:pt>
                <c:pt idx="1081">
                  <c:v>1.2618216918875788E-2</c:v>
                </c:pt>
                <c:pt idx="1082">
                  <c:v>1.2624632756346394E-2</c:v>
                </c:pt>
                <c:pt idx="1083">
                  <c:v>1.263106646745293E-2</c:v>
                </c:pt>
                <c:pt idx="1084">
                  <c:v>1.2637517999402994E-2</c:v>
                </c:pt>
                <c:pt idx="1085">
                  <c:v>1.2643987299295001E-2</c:v>
                </c:pt>
                <c:pt idx="1086">
                  <c:v>1.2650474314118429E-2</c:v>
                </c:pt>
                <c:pt idx="1087">
                  <c:v>1.2656978990754094E-2</c:v>
                </c:pt>
                <c:pt idx="1088">
                  <c:v>1.2663501275974379E-2</c:v>
                </c:pt>
                <c:pt idx="1089">
                  <c:v>1.2670041116443525E-2</c:v>
                </c:pt>
                <c:pt idx="1090">
                  <c:v>1.2676598458717873E-2</c:v>
                </c:pt>
                <c:pt idx="1091">
                  <c:v>1.2683173249246128E-2</c:v>
                </c:pt>
                <c:pt idx="1092">
                  <c:v>1.2689765434369615E-2</c:v>
                </c:pt>
                <c:pt idx="1093">
                  <c:v>1.2696374960322564E-2</c:v>
                </c:pt>
                <c:pt idx="1094">
                  <c:v>1.2703001773232334E-2</c:v>
                </c:pt>
                <c:pt idx="1095">
                  <c:v>1.2709645819119713E-2</c:v>
                </c:pt>
                <c:pt idx="1096">
                  <c:v>1.271630704389916E-2</c:v>
                </c:pt>
                <c:pt idx="1097">
                  <c:v>1.272298539337908E-2</c:v>
                </c:pt>
                <c:pt idx="1098">
                  <c:v>1.2729680813262079E-2</c:v>
                </c:pt>
                <c:pt idx="1099">
                  <c:v>1.2736393249145252E-2</c:v>
                </c:pt>
                <c:pt idx="1100">
                  <c:v>1.2743122646520416E-2</c:v>
                </c:pt>
                <c:pt idx="1101">
                  <c:v>1.2749868950774412E-2</c:v>
                </c:pt>
                <c:pt idx="1102">
                  <c:v>1.2756632107189345E-2</c:v>
                </c:pt>
                <c:pt idx="1103">
                  <c:v>1.2763412060942876E-2</c:v>
                </c:pt>
                <c:pt idx="1104">
                  <c:v>1.2770208757108473E-2</c:v>
                </c:pt>
                <c:pt idx="1105">
                  <c:v>1.2777022140655691E-2</c:v>
                </c:pt>
                <c:pt idx="1106">
                  <c:v>1.2783852156450438E-2</c:v>
                </c:pt>
                <c:pt idx="1107">
                  <c:v>1.2790698749255255E-2</c:v>
                </c:pt>
                <c:pt idx="1108">
                  <c:v>1.2797561863729571E-2</c:v>
                </c:pt>
                <c:pt idx="1109">
                  <c:v>1.2804441444429999E-2</c:v>
                </c:pt>
                <c:pt idx="1110">
                  <c:v>1.2811337435810588E-2</c:v>
                </c:pt>
                <c:pt idx="1111">
                  <c:v>1.2818249782223113E-2</c:v>
                </c:pt>
                <c:pt idx="1112">
                  <c:v>1.2825178427917337E-2</c:v>
                </c:pt>
                <c:pt idx="1113">
                  <c:v>1.2832123317041292E-2</c:v>
                </c:pt>
                <c:pt idx="1114">
                  <c:v>1.2839084393641557E-2</c:v>
                </c:pt>
                <c:pt idx="1115">
                  <c:v>1.2846061601663541E-2</c:v>
                </c:pt>
                <c:pt idx="1116">
                  <c:v>1.2853054884951734E-2</c:v>
                </c:pt>
                <c:pt idx="1117">
                  <c:v>1.286006418725002E-2</c:v>
                </c:pt>
                <c:pt idx="1118">
                  <c:v>1.2867089452201934E-2</c:v>
                </c:pt>
                <c:pt idx="1119">
                  <c:v>1.2874130623350941E-2</c:v>
                </c:pt>
                <c:pt idx="1120">
                  <c:v>1.2881187644140726E-2</c:v>
                </c:pt>
                <c:pt idx="1121">
                  <c:v>1.2888260457915475E-2</c:v>
                </c:pt>
                <c:pt idx="1122">
                  <c:v>1.2895349007920135E-2</c:v>
                </c:pt>
                <c:pt idx="1123">
                  <c:v>1.2902453237300731E-2</c:v>
                </c:pt>
                <c:pt idx="1124">
                  <c:v>1.2909573089104613E-2</c:v>
                </c:pt>
                <c:pt idx="1125">
                  <c:v>1.2916708506280766E-2</c:v>
                </c:pt>
                <c:pt idx="1126">
                  <c:v>1.2923859431680083E-2</c:v>
                </c:pt>
                <c:pt idx="1127">
                  <c:v>1.2931025808055644E-2</c:v>
                </c:pt>
                <c:pt idx="1128">
                  <c:v>1.2938207578063009E-2</c:v>
                </c:pt>
                <c:pt idx="1129">
                  <c:v>1.2945404684260507E-2</c:v>
                </c:pt>
                <c:pt idx="1130">
                  <c:v>1.2952617069109506E-2</c:v>
                </c:pt>
                <c:pt idx="1131">
                  <c:v>1.2959844674974724E-2</c:v>
                </c:pt>
                <c:pt idx="1132">
                  <c:v>1.2967087444124493E-2</c:v>
                </c:pt>
                <c:pt idx="1133">
                  <c:v>1.2974345318731062E-2</c:v>
                </c:pt>
                <c:pt idx="1134">
                  <c:v>1.2981618240870881E-2</c:v>
                </c:pt>
                <c:pt idx="1135">
                  <c:v>1.298890615252489E-2</c:v>
                </c:pt>
                <c:pt idx="1136">
                  <c:v>1.2996208995578814E-2</c:v>
                </c:pt>
                <c:pt idx="1137">
                  <c:v>1.3003526711823447E-2</c:v>
                </c:pt>
                <c:pt idx="1138">
                  <c:v>1.3010859242954941E-2</c:v>
                </c:pt>
                <c:pt idx="1139">
                  <c:v>1.3018206530575114E-2</c:v>
                </c:pt>
                <c:pt idx="1140">
                  <c:v>1.3025568516191726E-2</c:v>
                </c:pt>
                <c:pt idx="1141">
                  <c:v>1.3032945141218773E-2</c:v>
                </c:pt>
                <c:pt idx="1142">
                  <c:v>1.3040336346976796E-2</c:v>
                </c:pt>
                <c:pt idx="1143">
                  <c:v>1.3047742074693159E-2</c:v>
                </c:pt>
                <c:pt idx="1144">
                  <c:v>1.305516226550235E-2</c:v>
                </c:pt>
                <c:pt idx="1145">
                  <c:v>1.3062596860446274E-2</c:v>
                </c:pt>
                <c:pt idx="1146">
                  <c:v>1.3070045800474562E-2</c:v>
                </c:pt>
                <c:pt idx="1147">
                  <c:v>1.3077509026444847E-2</c:v>
                </c:pt>
                <c:pt idx="1148">
                  <c:v>1.3084986479123081E-2</c:v>
                </c:pt>
                <c:pt idx="1149">
                  <c:v>1.309247809918382E-2</c:v>
                </c:pt>
                <c:pt idx="1150">
                  <c:v>1.3099983827210525E-2</c:v>
                </c:pt>
                <c:pt idx="1151">
                  <c:v>1.3107503603695871E-2</c:v>
                </c:pt>
                <c:pt idx="1152">
                  <c:v>1.3115037369042029E-2</c:v>
                </c:pt>
                <c:pt idx="1153">
                  <c:v>1.312258506356098E-2</c:v>
                </c:pt>
                <c:pt idx="1154">
                  <c:v>1.3130146627474819E-2</c:v>
                </c:pt>
                <c:pt idx="1155">
                  <c:v>1.3137722000916046E-2</c:v>
                </c:pt>
                <c:pt idx="1156">
                  <c:v>1.314531112392787E-2</c:v>
                </c:pt>
                <c:pt idx="1157">
                  <c:v>1.3152913936464519E-2</c:v>
                </c:pt>
                <c:pt idx="1158">
                  <c:v>1.3160530378391537E-2</c:v>
                </c:pt>
                <c:pt idx="1159">
                  <c:v>1.3168160389486087E-2</c:v>
                </c:pt>
                <c:pt idx="1160">
                  <c:v>1.3175803909437263E-2</c:v>
                </c:pt>
                <c:pt idx="1161">
                  <c:v>1.3183460877846385E-2</c:v>
                </c:pt>
                <c:pt idx="1162">
                  <c:v>1.319113123422732E-2</c:v>
                </c:pt>
                <c:pt idx="1163">
                  <c:v>1.3198814918006764E-2</c:v>
                </c:pt>
                <c:pt idx="1164">
                  <c:v>1.3206511868524584E-2</c:v>
                </c:pt>
                <c:pt idx="1165">
                  <c:v>1.3214222025034082E-2</c:v>
                </c:pt>
                <c:pt idx="1166">
                  <c:v>1.3221945326702345E-2</c:v>
                </c:pt>
                <c:pt idx="1167">
                  <c:v>1.3229681712610521E-2</c:v>
                </c:pt>
                <c:pt idx="1168">
                  <c:v>1.3237431121754156E-2</c:v>
                </c:pt>
                <c:pt idx="1169">
                  <c:v>1.3245193493043476E-2</c:v>
                </c:pt>
                <c:pt idx="1170">
                  <c:v>1.325296876530372E-2</c:v>
                </c:pt>
                <c:pt idx="1171">
                  <c:v>1.326075687727544E-2</c:v>
                </c:pt>
                <c:pt idx="1172">
                  <c:v>1.3268557767614812E-2</c:v>
                </c:pt>
                <c:pt idx="1173">
                  <c:v>1.3276371374893951E-2</c:v>
                </c:pt>
                <c:pt idx="1174">
                  <c:v>1.3284197637601232E-2</c:v>
                </c:pt>
                <c:pt idx="1175">
                  <c:v>1.3292036494141577E-2</c:v>
                </c:pt>
                <c:pt idx="1176">
                  <c:v>1.3299887882836807E-2</c:v>
                </c:pt>
                <c:pt idx="1177">
                  <c:v>1.330775174192592E-2</c:v>
                </c:pt>
                <c:pt idx="1178">
                  <c:v>1.3315628009565424E-2</c:v>
                </c:pt>
                <c:pt idx="1179">
                  <c:v>1.3323516623829659E-2</c:v>
                </c:pt>
                <c:pt idx="1180">
                  <c:v>1.333141752271109E-2</c:v>
                </c:pt>
                <c:pt idx="1181">
                  <c:v>1.3339330644120647E-2</c:v>
                </c:pt>
                <c:pt idx="1182">
                  <c:v>1.3347255925888028E-2</c:v>
                </c:pt>
                <c:pt idx="1183">
                  <c:v>1.3355193305762023E-2</c:v>
                </c:pt>
                <c:pt idx="1184">
                  <c:v>1.3363142721410827E-2</c:v>
                </c:pt>
                <c:pt idx="1185">
                  <c:v>1.3371104110422367E-2</c:v>
                </c:pt>
                <c:pt idx="1186">
                  <c:v>1.3379077410304615E-2</c:v>
                </c:pt>
                <c:pt idx="1187">
                  <c:v>1.33870625584859E-2</c:v>
                </c:pt>
                <c:pt idx="1188">
                  <c:v>1.3395059492315247E-2</c:v>
                </c:pt>
                <c:pt idx="1189">
                  <c:v>1.3403068149062681E-2</c:v>
                </c:pt>
                <c:pt idx="1190">
                  <c:v>1.3411088465919563E-2</c:v>
                </c:pt>
                <c:pt idx="1191">
                  <c:v>1.3419120379998897E-2</c:v>
                </c:pt>
                <c:pt idx="1192">
                  <c:v>1.3427163828335666E-2</c:v>
                </c:pt>
                <c:pt idx="1193">
                  <c:v>1.3435218747887138E-2</c:v>
                </c:pt>
                <c:pt idx="1194">
                  <c:v>1.3443285075533216E-2</c:v>
                </c:pt>
                <c:pt idx="1195">
                  <c:v>1.3451362748076732E-2</c:v>
                </c:pt>
                <c:pt idx="1196">
                  <c:v>1.3459451702243792E-2</c:v>
                </c:pt>
                <c:pt idx="1197">
                  <c:v>1.3467551874684095E-2</c:v>
                </c:pt>
                <c:pt idx="1198">
                  <c:v>1.347566320197126E-2</c:v>
                </c:pt>
                <c:pt idx="1199">
                  <c:v>1.3483785620603142E-2</c:v>
                </c:pt>
                <c:pt idx="1200">
                  <c:v>1.3491919067002176E-2</c:v>
                </c:pt>
                <c:pt idx="1201">
                  <c:v>1.3500063477515695E-2</c:v>
                </c:pt>
                <c:pt idx="1202">
                  <c:v>1.3508218788416253E-2</c:v>
                </c:pt>
                <c:pt idx="1203">
                  <c:v>1.3516384935901961E-2</c:v>
                </c:pt>
                <c:pt idx="1204">
                  <c:v>1.3524561856096818E-2</c:v>
                </c:pt>
                <c:pt idx="1205">
                  <c:v>1.3532749485051026E-2</c:v>
                </c:pt>
                <c:pt idx="1206">
                  <c:v>1.3540947758741335E-2</c:v>
                </c:pt>
                <c:pt idx="1207">
                  <c:v>1.3549156613071361E-2</c:v>
                </c:pt>
                <c:pt idx="1208">
                  <c:v>1.3557375983871935E-2</c:v>
                </c:pt>
                <c:pt idx="1209">
                  <c:v>1.3565605806901408E-2</c:v>
                </c:pt>
                <c:pt idx="1210">
                  <c:v>1.3573846017846003E-2</c:v>
                </c:pt>
                <c:pt idx="1211">
                  <c:v>1.3582096552320145E-2</c:v>
                </c:pt>
                <c:pt idx="1212">
                  <c:v>1.3590357345866784E-2</c:v>
                </c:pt>
                <c:pt idx="1213">
                  <c:v>1.3598628333957734E-2</c:v>
                </c:pt>
                <c:pt idx="1214">
                  <c:v>1.3606909451994014E-2</c:v>
                </c:pt>
                <c:pt idx="1215">
                  <c:v>1.3615200635306166E-2</c:v>
                </c:pt>
                <c:pt idx="1216">
                  <c:v>1.3623501819154603E-2</c:v>
                </c:pt>
                <c:pt idx="1217">
                  <c:v>1.3631812938729938E-2</c:v>
                </c:pt>
                <c:pt idx="1218">
                  <c:v>1.3640133929153324E-2</c:v>
                </c:pt>
                <c:pt idx="1219">
                  <c:v>1.3648464725476782E-2</c:v>
                </c:pt>
                <c:pt idx="1220">
                  <c:v>1.3656805262683555E-2</c:v>
                </c:pt>
                <c:pt idx="1221">
                  <c:v>1.3665155475688416E-2</c:v>
                </c:pt>
                <c:pt idx="1222">
                  <c:v>1.3673515299338039E-2</c:v>
                </c:pt>
                <c:pt idx="1223">
                  <c:v>1.3681884668411316E-2</c:v>
                </c:pt>
                <c:pt idx="1224">
                  <c:v>1.3690263517619696E-2</c:v>
                </c:pt>
                <c:pt idx="1225">
                  <c:v>1.3698651781607533E-2</c:v>
                </c:pt>
                <c:pt idx="1226">
                  <c:v>1.3707049394952419E-2</c:v>
                </c:pt>
                <c:pt idx="1227">
                  <c:v>1.3715456292165527E-2</c:v>
                </c:pt>
                <c:pt idx="1228">
                  <c:v>1.3723872407691949E-2</c:v>
                </c:pt>
                <c:pt idx="1229">
                  <c:v>1.3732297675911042E-2</c:v>
                </c:pt>
                <c:pt idx="1230">
                  <c:v>1.3740732031136762E-2</c:v>
                </c:pt>
                <c:pt idx="1231">
                  <c:v>1.3749175407618011E-2</c:v>
                </c:pt>
                <c:pt idx="1232">
                  <c:v>1.375762773953898E-2</c:v>
                </c:pt>
                <c:pt idx="1233">
                  <c:v>1.376608896101948E-2</c:v>
                </c:pt>
                <c:pt idx="1234">
                  <c:v>1.3774559006115314E-2</c:v>
                </c:pt>
                <c:pt idx="1235">
                  <c:v>1.3783037808818576E-2</c:v>
                </c:pt>
                <c:pt idx="1236">
                  <c:v>1.3791525303058043E-2</c:v>
                </c:pt>
                <c:pt idx="1237">
                  <c:v>1.3800021422699477E-2</c:v>
                </c:pt>
                <c:pt idx="1238">
                  <c:v>1.3808526101546014E-2</c:v>
                </c:pt>
                <c:pt idx="1239">
                  <c:v>1.3817039273338461E-2</c:v>
                </c:pt>
                <c:pt idx="1240">
                  <c:v>1.3825560871755682E-2</c:v>
                </c:pt>
                <c:pt idx="1241">
                  <c:v>1.3834090830414925E-2</c:v>
                </c:pt>
                <c:pt idx="1242">
                  <c:v>1.384262908287217E-2</c:v>
                </c:pt>
                <c:pt idx="1243">
                  <c:v>1.3851175562622475E-2</c:v>
                </c:pt>
                <c:pt idx="1244">
                  <c:v>1.3859730203100336E-2</c:v>
                </c:pt>
                <c:pt idx="1245">
                  <c:v>1.3868292937680021E-2</c:v>
                </c:pt>
                <c:pt idx="1246">
                  <c:v>1.3876863699675928E-2</c:v>
                </c:pt>
                <c:pt idx="1247">
                  <c:v>1.3885442422342922E-2</c:v>
                </c:pt>
                <c:pt idx="1248">
                  <c:v>1.3894029038876704E-2</c:v>
                </c:pt>
                <c:pt idx="1249">
                  <c:v>1.3902623482414132E-2</c:v>
                </c:pt>
                <c:pt idx="1250">
                  <c:v>1.3911225686033608E-2</c:v>
                </c:pt>
                <c:pt idx="1251">
                  <c:v>1.3919835582755393E-2</c:v>
                </c:pt>
                <c:pt idx="1252">
                  <c:v>1.3928453105541978E-2</c:v>
                </c:pt>
                <c:pt idx="1253">
                  <c:v>1.3937078187298439E-2</c:v>
                </c:pt>
                <c:pt idx="1254">
                  <c:v>1.3945710760872775E-2</c:v>
                </c:pt>
                <c:pt idx="1255">
                  <c:v>1.395435075905626E-2</c:v>
                </c:pt>
                <c:pt idx="1256">
                  <c:v>1.3962998114583815E-2</c:v>
                </c:pt>
                <c:pt idx="1257">
                  <c:v>1.3971652760134342E-2</c:v>
                </c:pt>
                <c:pt idx="1258">
                  <c:v>1.3980314628331082E-2</c:v>
                </c:pt>
                <c:pt idx="1259">
                  <c:v>1.3988983651741983E-2</c:v>
                </c:pt>
                <c:pt idx="1260">
                  <c:v>1.3997659762880024E-2</c:v>
                </c:pt>
                <c:pt idx="1261">
                  <c:v>1.4006342894203596E-2</c:v>
                </c:pt>
                <c:pt idx="1262">
                  <c:v>1.401503297811686E-2</c:v>
                </c:pt>
                <c:pt idx="1263">
                  <c:v>1.4023729946970077E-2</c:v>
                </c:pt>
                <c:pt idx="1264">
                  <c:v>1.4032433733059985E-2</c:v>
                </c:pt>
                <c:pt idx="1265">
                  <c:v>1.4041144268630151E-2</c:v>
                </c:pt>
                <c:pt idx="1266">
                  <c:v>1.4049861485871321E-2</c:v>
                </c:pt>
                <c:pt idx="1267">
                  <c:v>1.4058585316921789E-2</c:v>
                </c:pt>
                <c:pt idx="1268">
                  <c:v>1.4067315693867741E-2</c:v>
                </c:pt>
                <c:pt idx="1269">
                  <c:v>1.4076052548743624E-2</c:v>
                </c:pt>
                <c:pt idx="1270">
                  <c:v>1.4084795813532502E-2</c:v>
                </c:pt>
                <c:pt idx="1271">
                  <c:v>1.4093545420166404E-2</c:v>
                </c:pt>
                <c:pt idx="1272">
                  <c:v>1.41023013005267E-2</c:v>
                </c:pt>
                <c:pt idx="1273">
                  <c:v>1.4111063386444451E-2</c:v>
                </c:pt>
                <c:pt idx="1274">
                  <c:v>1.4119831609700768E-2</c:v>
                </c:pt>
                <c:pt idx="1275">
                  <c:v>1.4128605902027179E-2</c:v>
                </c:pt>
                <c:pt idx="1276">
                  <c:v>1.4137386195105973E-2</c:v>
                </c:pt>
                <c:pt idx="1277">
                  <c:v>1.4146172420570591E-2</c:v>
                </c:pt>
                <c:pt idx="1278">
                  <c:v>1.4154964510005955E-2</c:v>
                </c:pt>
                <c:pt idx="1279">
                  <c:v>1.4163762394948848E-2</c:v>
                </c:pt>
                <c:pt idx="1280">
                  <c:v>1.4172566006888274E-2</c:v>
                </c:pt>
                <c:pt idx="1281">
                  <c:v>1.4181375277265823E-2</c:v>
                </c:pt>
                <c:pt idx="1282">
                  <c:v>1.4190190137476017E-2</c:v>
                </c:pt>
                <c:pt idx="1283">
                  <c:v>1.4199010518866694E-2</c:v>
                </c:pt>
                <c:pt idx="1284">
                  <c:v>1.4207836352739365E-2</c:v>
                </c:pt>
                <c:pt idx="1285">
                  <c:v>1.4216667570349572E-2</c:v>
                </c:pt>
                <c:pt idx="1286">
                  <c:v>1.4225504102907252E-2</c:v>
                </c:pt>
                <c:pt idx="1287">
                  <c:v>1.4234345881577119E-2</c:v>
                </c:pt>
                <c:pt idx="1288">
                  <c:v>1.4243192837479003E-2</c:v>
                </c:pt>
                <c:pt idx="1289">
                  <c:v>1.4252044901688233E-2</c:v>
                </c:pt>
                <c:pt idx="1290">
                  <c:v>1.4260902005235998E-2</c:v>
                </c:pt>
                <c:pt idx="1291">
                  <c:v>1.4269764079109711E-2</c:v>
                </c:pt>
                <c:pt idx="1292">
                  <c:v>1.4278631054253378E-2</c:v>
                </c:pt>
                <c:pt idx="1293">
                  <c:v>1.4287502861567963E-2</c:v>
                </c:pt>
                <c:pt idx="1294">
                  <c:v>1.4296379431911758E-2</c:v>
                </c:pt>
                <c:pt idx="1295">
                  <c:v>1.4305260696100747E-2</c:v>
                </c:pt>
                <c:pt idx="1296">
                  <c:v>1.4314146584908972E-2</c:v>
                </c:pt>
                <c:pt idx="1297">
                  <c:v>1.4323037029068907E-2</c:v>
                </c:pt>
                <c:pt idx="1298">
                  <c:v>1.4331931959271821E-2</c:v>
                </c:pt>
                <c:pt idx="1299">
                  <c:v>1.4340831306168148E-2</c:v>
                </c:pt>
                <c:pt idx="1300">
                  <c:v>1.4349735000367859E-2</c:v>
                </c:pt>
                <c:pt idx="1301">
                  <c:v>1.4358642972440827E-2</c:v>
                </c:pt>
                <c:pt idx="1302">
                  <c:v>1.43675551529172E-2</c:v>
                </c:pt>
                <c:pt idx="1303">
                  <c:v>1.437647147228777E-2</c:v>
                </c:pt>
                <c:pt idx="1304">
                  <c:v>1.4385391861004335E-2</c:v>
                </c:pt>
                <c:pt idx="1305">
                  <c:v>1.439431624948009E-2</c:v>
                </c:pt>
                <c:pt idx="1306">
                  <c:v>1.4403244568089982E-2</c:v>
                </c:pt>
                <c:pt idx="1307">
                  <c:v>1.4412176747171076E-2</c:v>
                </c:pt>
                <c:pt idx="1308">
                  <c:v>1.4421112717022941E-2</c:v>
                </c:pt>
                <c:pt idx="1309">
                  <c:v>1.4430052407908019E-2</c:v>
                </c:pt>
                <c:pt idx="1310">
                  <c:v>1.4438995750051985E-2</c:v>
                </c:pt>
                <c:pt idx="1311">
                  <c:v>1.4447942673644135E-2</c:v>
                </c:pt>
                <c:pt idx="1312">
                  <c:v>1.4456893108837753E-2</c:v>
                </c:pt>
                <c:pt idx="1313">
                  <c:v>1.446584698575048E-2</c:v>
                </c:pt>
                <c:pt idx="1314">
                  <c:v>1.447480423446469E-2</c:v>
                </c:pt>
                <c:pt idx="1315">
                  <c:v>1.4483764785027869E-2</c:v>
                </c:pt>
                <c:pt idx="1316">
                  <c:v>1.4492728567452972E-2</c:v>
                </c:pt>
                <c:pt idx="1317">
                  <c:v>1.4501695511718829E-2</c:v>
                </c:pt>
                <c:pt idx="1318">
                  <c:v>1.4510665547770476E-2</c:v>
                </c:pt>
                <c:pt idx="1319">
                  <c:v>1.4519638605519572E-2</c:v>
                </c:pt>
                <c:pt idx="1320">
                  <c:v>1.4528614614844745E-2</c:v>
                </c:pt>
                <c:pt idx="1321">
                  <c:v>1.4537593505591983E-2</c:v>
                </c:pt>
                <c:pt idx="1322">
                  <c:v>1.4546575207575005E-2</c:v>
                </c:pt>
                <c:pt idx="1323">
                  <c:v>1.4555559650575632E-2</c:v>
                </c:pt>
                <c:pt idx="1324">
                  <c:v>1.4564546764344172E-2</c:v>
                </c:pt>
                <c:pt idx="1325">
                  <c:v>1.457353647859979E-2</c:v>
                </c:pt>
                <c:pt idx="1326">
                  <c:v>1.4582528723030879E-2</c:v>
                </c:pt>
                <c:pt idx="1327">
                  <c:v>1.4591523427295463E-2</c:v>
                </c:pt>
                <c:pt idx="1328">
                  <c:v>1.4600520521021535E-2</c:v>
                </c:pt>
                <c:pt idx="1329">
                  <c:v>1.4609519933807475E-2</c:v>
                </c:pt>
                <c:pt idx="1330">
                  <c:v>1.4618521595222386E-2</c:v>
                </c:pt>
                <c:pt idx="1331">
                  <c:v>1.4627525434806523E-2</c:v>
                </c:pt>
                <c:pt idx="1332">
                  <c:v>1.4636531382071606E-2</c:v>
                </c:pt>
                <c:pt idx="1333">
                  <c:v>1.4645539366501275E-2</c:v>
                </c:pt>
                <c:pt idx="1334">
                  <c:v>1.4654549317551398E-2</c:v>
                </c:pt>
                <c:pt idx="1335">
                  <c:v>1.4663561164650493E-2</c:v>
                </c:pt>
                <c:pt idx="1336">
                  <c:v>1.4672574837200098E-2</c:v>
                </c:pt>
                <c:pt idx="1337">
                  <c:v>1.4681590264575143E-2</c:v>
                </c:pt>
                <c:pt idx="1338">
                  <c:v>1.4690607376124333E-2</c:v>
                </c:pt>
                <c:pt idx="1339">
                  <c:v>1.4699626101170534E-2</c:v>
                </c:pt>
                <c:pt idx="1340">
                  <c:v>1.4708646369011149E-2</c:v>
                </c:pt>
                <c:pt idx="1341">
                  <c:v>1.4717668108918492E-2</c:v>
                </c:pt>
                <c:pt idx="1342">
                  <c:v>1.4726691250140188E-2</c:v>
                </c:pt>
                <c:pt idx="1343">
                  <c:v>1.4735715721899528E-2</c:v>
                </c:pt>
                <c:pt idx="1344">
                  <c:v>1.4744741453395868E-2</c:v>
                </c:pt>
                <c:pt idx="1345">
                  <c:v>1.4753768373805013E-2</c:v>
                </c:pt>
                <c:pt idx="1346">
                  <c:v>1.4762796412279577E-2</c:v>
                </c:pt>
                <c:pt idx="1347">
                  <c:v>1.4771825497949394E-2</c:v>
                </c:pt>
                <c:pt idx="1348">
                  <c:v>1.4780855559921873E-2</c:v>
                </c:pt>
                <c:pt idx="1349">
                  <c:v>1.4789886527282409E-2</c:v>
                </c:pt>
                <c:pt idx="1350">
                  <c:v>1.4798918329094732E-2</c:v>
                </c:pt>
                <c:pt idx="1351">
                  <c:v>1.4807950894401319E-2</c:v>
                </c:pt>
                <c:pt idx="1352">
                  <c:v>1.4816984152223761E-2</c:v>
                </c:pt>
                <c:pt idx="1353">
                  <c:v>1.4826018031563155E-2</c:v>
                </c:pt>
                <c:pt idx="1354">
                  <c:v>1.4835052461400475E-2</c:v>
                </c:pt>
                <c:pt idx="1355">
                  <c:v>1.4844087370696972E-2</c:v>
                </c:pt>
                <c:pt idx="1356">
                  <c:v>1.4853122688394543E-2</c:v>
                </c:pt>
                <c:pt idx="1357">
                  <c:v>1.4862158343416124E-2</c:v>
                </c:pt>
                <c:pt idx="1358">
                  <c:v>1.4871194264666076E-2</c:v>
                </c:pt>
                <c:pt idx="1359">
                  <c:v>1.4880230381030563E-2</c:v>
                </c:pt>
                <c:pt idx="1360">
                  <c:v>1.488926662137793E-2</c:v>
                </c:pt>
                <c:pt idx="1361">
                  <c:v>1.4898302914559113E-2</c:v>
                </c:pt>
                <c:pt idx="1362">
                  <c:v>1.4907339189407995E-2</c:v>
                </c:pt>
                <c:pt idx="1363">
                  <c:v>1.4916375374741811E-2</c:v>
                </c:pt>
                <c:pt idx="1364">
                  <c:v>1.4925411399361526E-2</c:v>
                </c:pt>
                <c:pt idx="1365">
                  <c:v>1.4934447192052214E-2</c:v>
                </c:pt>
                <c:pt idx="1366">
                  <c:v>1.4943482681583459E-2</c:v>
                </c:pt>
                <c:pt idx="1367">
                  <c:v>1.4952517796709731E-2</c:v>
                </c:pt>
                <c:pt idx="1368">
                  <c:v>1.4961552466170772E-2</c:v>
                </c:pt>
                <c:pt idx="1369">
                  <c:v>1.4970586618691988E-2</c:v>
                </c:pt>
                <c:pt idx="1370">
                  <c:v>1.4979620182984829E-2</c:v>
                </c:pt>
                <c:pt idx="1371">
                  <c:v>1.4988653087747177E-2</c:v>
                </c:pt>
                <c:pt idx="1372">
                  <c:v>1.4997685261663743E-2</c:v>
                </c:pt>
                <c:pt idx="1373">
                  <c:v>1.5006716633406431E-2</c:v>
                </c:pt>
                <c:pt idx="1374">
                  <c:v>1.5015747131634755E-2</c:v>
                </c:pt>
                <c:pt idx="1375">
                  <c:v>1.50247766849962E-2</c:v>
                </c:pt>
                <c:pt idx="1376">
                  <c:v>1.5033805222126623E-2</c:v>
                </c:pt>
                <c:pt idx="1377">
                  <c:v>1.5042832671650649E-2</c:v>
                </c:pt>
                <c:pt idx="1378">
                  <c:v>1.5051858962182028E-2</c:v>
                </c:pt>
                <c:pt idx="1379">
                  <c:v>1.5060884022324061E-2</c:v>
                </c:pt>
                <c:pt idx="1380">
                  <c:v>1.506990778066996E-2</c:v>
                </c:pt>
                <c:pt idx="1381">
                  <c:v>1.5078930165803254E-2</c:v>
                </c:pt>
                <c:pt idx="1382">
                  <c:v>1.508795110629816E-2</c:v>
                </c:pt>
                <c:pt idx="1383">
                  <c:v>1.5096970530719992E-2</c:v>
                </c:pt>
                <c:pt idx="1384">
                  <c:v>1.5105988367625533E-2</c:v>
                </c:pt>
                <c:pt idx="1385">
                  <c:v>1.5115004545563429E-2</c:v>
                </c:pt>
                <c:pt idx="1386">
                  <c:v>1.5124018993074587E-2</c:v>
                </c:pt>
                <c:pt idx="1387">
                  <c:v>1.5133031638692548E-2</c:v>
                </c:pt>
                <c:pt idx="1388">
                  <c:v>1.5142042410943888E-2</c:v>
                </c:pt>
                <c:pt idx="1389">
                  <c:v>1.5151051238348609E-2</c:v>
                </c:pt>
                <c:pt idx="1390">
                  <c:v>1.5160058049420513E-2</c:v>
                </c:pt>
                <c:pt idx="1391">
                  <c:v>1.5169062772667611E-2</c:v>
                </c:pt>
                <c:pt idx="1392">
                  <c:v>1.51780653365925E-2</c:v>
                </c:pt>
                <c:pt idx="1393">
                  <c:v>1.5187065669692759E-2</c:v>
                </c:pt>
                <c:pt idx="1394">
                  <c:v>1.5196063700461337E-2</c:v>
                </c:pt>
                <c:pt idx="1395">
                  <c:v>1.5205059357386938E-2</c:v>
                </c:pt>
                <c:pt idx="1396">
                  <c:v>1.5214052568954431E-2</c:v>
                </c:pt>
                <c:pt idx="1397">
                  <c:v>1.522304326364521E-2</c:v>
                </c:pt>
                <c:pt idx="1398">
                  <c:v>1.5232031369937607E-2</c:v>
                </c:pt>
                <c:pt idx="1399">
                  <c:v>1.5241016816307278E-2</c:v>
                </c:pt>
                <c:pt idx="1400">
                  <c:v>1.5249999531227592E-2</c:v>
                </c:pt>
                <c:pt idx="1401">
                  <c:v>1.5258979443170015E-2</c:v>
                </c:pt>
                <c:pt idx="1402">
                  <c:v>1.5267956480604517E-2</c:v>
                </c:pt>
                <c:pt idx="1403">
                  <c:v>1.5276930571999952E-2</c:v>
                </c:pt>
                <c:pt idx="1404">
                  <c:v>1.5285901645824442E-2</c:v>
                </c:pt>
                <c:pt idx="1405">
                  <c:v>1.5294869630545787E-2</c:v>
                </c:pt>
                <c:pt idx="1406">
                  <c:v>1.5303834454631843E-2</c:v>
                </c:pt>
                <c:pt idx="1407">
                  <c:v>1.5312796046550921E-2</c:v>
                </c:pt>
                <c:pt idx="1408">
                  <c:v>1.5321754334772172E-2</c:v>
                </c:pt>
                <c:pt idx="1409">
                  <c:v>1.5330709247765974E-2</c:v>
                </c:pt>
                <c:pt idx="1410">
                  <c:v>1.5339660714004343E-2</c:v>
                </c:pt>
                <c:pt idx="1411">
                  <c:v>1.5348608661961307E-2</c:v>
                </c:pt>
                <c:pt idx="1412">
                  <c:v>1.5357553020113303E-2</c:v>
                </c:pt>
                <c:pt idx="1413">
                  <c:v>1.5366493716939567E-2</c:v>
                </c:pt>
                <c:pt idx="1414">
                  <c:v>1.5375430680922536E-2</c:v>
                </c:pt>
                <c:pt idx="1415">
                  <c:v>1.5384363840548232E-2</c:v>
                </c:pt>
                <c:pt idx="1416">
                  <c:v>1.5393293124306644E-2</c:v>
                </c:pt>
                <c:pt idx="1417">
                  <c:v>1.5402218460692146E-2</c:v>
                </c:pt>
                <c:pt idx="1418">
                  <c:v>1.5411139778203867E-2</c:v>
                </c:pt>
                <c:pt idx="1419">
                  <c:v>1.5420057005346089E-2</c:v>
                </c:pt>
                <c:pt idx="1420">
                  <c:v>1.5428970070628642E-2</c:v>
                </c:pt>
                <c:pt idx="1421">
                  <c:v>1.5437878902567301E-2</c:v>
                </c:pt>
                <c:pt idx="1422">
                  <c:v>1.5446783429684169E-2</c:v>
                </c:pt>
                <c:pt idx="1423">
                  <c:v>1.5455683580508077E-2</c:v>
                </c:pt>
                <c:pt idx="1424">
                  <c:v>1.546457928357497E-2</c:v>
                </c:pt>
                <c:pt idx="1425">
                  <c:v>1.5473470467428302E-2</c:v>
                </c:pt>
                <c:pt idx="1426">
                  <c:v>1.5482357060619442E-2</c:v>
                </c:pt>
                <c:pt idx="1427">
                  <c:v>1.5491238991708043E-2</c:v>
                </c:pt>
                <c:pt idx="1428">
                  <c:v>1.5500116189262452E-2</c:v>
                </c:pt>
                <c:pt idx="1429">
                  <c:v>1.5508988581860093E-2</c:v>
                </c:pt>
                <c:pt idx="1430">
                  <c:v>1.5517856098087873E-2</c:v>
                </c:pt>
                <c:pt idx="1431">
                  <c:v>1.5526718666542561E-2</c:v>
                </c:pt>
                <c:pt idx="1432">
                  <c:v>1.5535576215831187E-2</c:v>
                </c:pt>
                <c:pt idx="1433">
                  <c:v>1.5544428674571441E-2</c:v>
                </c:pt>
                <c:pt idx="1434">
                  <c:v>1.555327597139205E-2</c:v>
                </c:pt>
                <c:pt idx="1435">
                  <c:v>1.5562118034933195E-2</c:v>
                </c:pt>
                <c:pt idx="1436">
                  <c:v>1.5570954793846875E-2</c:v>
                </c:pt>
                <c:pt idx="1437">
                  <c:v>1.5579786176797327E-2</c:v>
                </c:pt>
                <c:pt idx="1438">
                  <c:v>1.5588612112461403E-2</c:v>
                </c:pt>
                <c:pt idx="1439">
                  <c:v>1.5597432529528972E-2</c:v>
                </c:pt>
                <c:pt idx="1440">
                  <c:v>1.5606247356703301E-2</c:v>
                </c:pt>
                <c:pt idx="1441">
                  <c:v>1.5615056522701462E-2</c:v>
                </c:pt>
                <c:pt idx="1442">
                  <c:v>1.5623859956254727E-2</c:v>
                </c:pt>
                <c:pt idx="1443">
                  <c:v>1.5632657586108937E-2</c:v>
                </c:pt>
                <c:pt idx="1444">
                  <c:v>1.5641449341024936E-2</c:v>
                </c:pt>
                <c:pt idx="1445">
                  <c:v>1.5650235149778917E-2</c:v>
                </c:pt>
                <c:pt idx="1446">
                  <c:v>1.5659014941162848E-2</c:v>
                </c:pt>
                <c:pt idx="1447">
                  <c:v>1.5667788643984864E-2</c:v>
                </c:pt>
                <c:pt idx="1448">
                  <c:v>1.5676556187069642E-2</c:v>
                </c:pt>
                <c:pt idx="1449">
                  <c:v>1.5685317499258812E-2</c:v>
                </c:pt>
                <c:pt idx="1450">
                  <c:v>1.5694072509411343E-2</c:v>
                </c:pt>
                <c:pt idx="1451">
                  <c:v>1.5702821146403929E-2</c:v>
                </c:pt>
                <c:pt idx="1452">
                  <c:v>1.5711563339131401E-2</c:v>
                </c:pt>
                <c:pt idx="1453">
                  <c:v>1.5720299016507094E-2</c:v>
                </c:pt>
                <c:pt idx="1454">
                  <c:v>1.572902810746328E-2</c:v>
                </c:pt>
                <c:pt idx="1455">
                  <c:v>1.5737750540951511E-2</c:v>
                </c:pt>
                <c:pt idx="1456">
                  <c:v>1.5746466245943055E-2</c:v>
                </c:pt>
                <c:pt idx="1457">
                  <c:v>1.5755175151429261E-2</c:v>
                </c:pt>
                <c:pt idx="1458">
                  <c:v>1.5763877186421967E-2</c:v>
                </c:pt>
                <c:pt idx="1459">
                  <c:v>1.5772572279953899E-2</c:v>
                </c:pt>
                <c:pt idx="1460">
                  <c:v>1.578126036107904E-2</c:v>
                </c:pt>
                <c:pt idx="1461">
                  <c:v>1.5789941358873048E-2</c:v>
                </c:pt>
                <c:pt idx="1462">
                  <c:v>1.5798615202433631E-2</c:v>
                </c:pt>
                <c:pt idx="1463">
                  <c:v>1.5807281820880953E-2</c:v>
                </c:pt>
                <c:pt idx="1464">
                  <c:v>1.581594114335803E-2</c:v>
                </c:pt>
                <c:pt idx="1465">
                  <c:v>1.5824593099031094E-2</c:v>
                </c:pt>
                <c:pt idx="1466">
                  <c:v>1.5833237617090021E-2</c:v>
                </c:pt>
                <c:pt idx="1467">
                  <c:v>1.5841874626748714E-2</c:v>
                </c:pt>
                <c:pt idx="1468">
                  <c:v>1.5850504057245477E-2</c:v>
                </c:pt>
                <c:pt idx="1469">
                  <c:v>1.5859125837843439E-2</c:v>
                </c:pt>
                <c:pt idx="1470">
                  <c:v>1.5867739897830913E-2</c:v>
                </c:pt>
                <c:pt idx="1471">
                  <c:v>1.5876346166521813E-2</c:v>
                </c:pt>
                <c:pt idx="1472">
                  <c:v>1.5884944573256048E-2</c:v>
                </c:pt>
                <c:pt idx="1473">
                  <c:v>1.5893535047399893E-2</c:v>
                </c:pt>
                <c:pt idx="1474">
                  <c:v>1.5902117518346401E-2</c:v>
                </c:pt>
                <c:pt idx="1475">
                  <c:v>1.5910691915515789E-2</c:v>
                </c:pt>
                <c:pt idx="1476">
                  <c:v>1.5919258168355824E-2</c:v>
                </c:pt>
                <c:pt idx="1477">
                  <c:v>1.5927816206342232E-2</c:v>
                </c:pt>
                <c:pt idx="1478">
                  <c:v>1.5936365958979067E-2</c:v>
                </c:pt>
                <c:pt idx="1479">
                  <c:v>1.5944907355799127E-2</c:v>
                </c:pt>
                <c:pt idx="1480">
                  <c:v>1.5953440326364334E-2</c:v>
                </c:pt>
                <c:pt idx="1481">
                  <c:v>1.5961964800266119E-2</c:v>
                </c:pt>
                <c:pt idx="1482">
                  <c:v>1.5970480707125832E-2</c:v>
                </c:pt>
                <c:pt idx="1483">
                  <c:v>1.5978987976595114E-2</c:v>
                </c:pt>
                <c:pt idx="1484">
                  <c:v>1.598748653835631E-2</c:v>
                </c:pt>
                <c:pt idx="1485">
                  <c:v>1.5995976322122837E-2</c:v>
                </c:pt>
                <c:pt idx="1486">
                  <c:v>1.60044572576396E-2</c:v>
                </c:pt>
                <c:pt idx="1487">
                  <c:v>1.6012929274683365E-2</c:v>
                </c:pt>
                <c:pt idx="1488">
                  <c:v>1.6021392303063157E-2</c:v>
                </c:pt>
                <c:pt idx="1489">
                  <c:v>1.6029846272620656E-2</c:v>
                </c:pt>
                <c:pt idx="1490">
                  <c:v>1.6038291113230574E-2</c:v>
                </c:pt>
                <c:pt idx="1491">
                  <c:v>1.6046726754801059E-2</c:v>
                </c:pt>
                <c:pt idx="1492">
                  <c:v>1.6055153127274104E-2</c:v>
                </c:pt>
                <c:pt idx="1493">
                  <c:v>1.606357016062588E-2</c:v>
                </c:pt>
                <c:pt idx="1494">
                  <c:v>1.607197778486719E-2</c:v>
                </c:pt>
                <c:pt idx="1495">
                  <c:v>1.6080375930043821E-2</c:v>
                </c:pt>
                <c:pt idx="1496">
                  <c:v>1.6088764526236959E-2</c:v>
                </c:pt>
                <c:pt idx="1497">
                  <c:v>1.609714350356355E-2</c:v>
                </c:pt>
                <c:pt idx="1498">
                  <c:v>1.6105512792176726E-2</c:v>
                </c:pt>
                <c:pt idx="1499">
                  <c:v>1.6113872322266166E-2</c:v>
                </c:pt>
                <c:pt idx="1500">
                  <c:v>1.6122222024058497E-2</c:v>
                </c:pt>
                <c:pt idx="1501">
                  <c:v>1.6130561827817691E-2</c:v>
                </c:pt>
                <c:pt idx="1502">
                  <c:v>1.6138891663845446E-2</c:v>
                </c:pt>
                <c:pt idx="1503">
                  <c:v>1.6147211462481575E-2</c:v>
                </c:pt>
                <c:pt idx="1504">
                  <c:v>1.6155521154104402E-2</c:v>
                </c:pt>
                <c:pt idx="1505">
                  <c:v>1.6163820669131138E-2</c:v>
                </c:pt>
                <c:pt idx="1506">
                  <c:v>1.6172109938018299E-2</c:v>
                </c:pt>
                <c:pt idx="1507">
                  <c:v>1.6180388891262061E-2</c:v>
                </c:pt>
                <c:pt idx="1508">
                  <c:v>1.6188657459398674E-2</c:v>
                </c:pt>
                <c:pt idx="1509">
                  <c:v>1.6196915573004837E-2</c:v>
                </c:pt>
                <c:pt idx="1510">
                  <c:v>1.6205163162698096E-2</c:v>
                </c:pt>
                <c:pt idx="1511">
                  <c:v>1.6213400159137224E-2</c:v>
                </c:pt>
                <c:pt idx="1512">
                  <c:v>1.6221626493022615E-2</c:v>
                </c:pt>
                <c:pt idx="1513">
                  <c:v>1.6229842095096675E-2</c:v>
                </c:pt>
                <c:pt idx="1514">
                  <c:v>1.6238046896144203E-2</c:v>
                </c:pt>
                <c:pt idx="1515">
                  <c:v>1.6246240826992785E-2</c:v>
                </c:pt>
                <c:pt idx="1516">
                  <c:v>1.6254423818513178E-2</c:v>
                </c:pt>
                <c:pt idx="1517">
                  <c:v>1.6262595801619702E-2</c:v>
                </c:pt>
                <c:pt idx="1518">
                  <c:v>1.6270756707270618E-2</c:v>
                </c:pt>
                <c:pt idx="1519">
                  <c:v>1.6278906466468533E-2</c:v>
                </c:pt>
                <c:pt idx="1520">
                  <c:v>1.6287045010260768E-2</c:v>
                </c:pt>
                <c:pt idx="1521">
                  <c:v>1.6295172269739762E-2</c:v>
                </c:pt>
                <c:pt idx="1522">
                  <c:v>1.6303288176043439E-2</c:v>
                </c:pt>
                <c:pt idx="1523">
                  <c:v>1.6311392660355622E-2</c:v>
                </c:pt>
                <c:pt idx="1524">
                  <c:v>1.6319485653906392E-2</c:v>
                </c:pt>
                <c:pt idx="1525">
                  <c:v>1.6327567087972495E-2</c:v>
                </c:pt>
                <c:pt idx="1526">
                  <c:v>1.6335636893877712E-2</c:v>
                </c:pt>
                <c:pt idx="1527">
                  <c:v>1.6343695002993264E-2</c:v>
                </c:pt>
                <c:pt idx="1528">
                  <c:v>1.6351741346738165E-2</c:v>
                </c:pt>
                <c:pt idx="1529">
                  <c:v>1.6359775856579668E-2</c:v>
                </c:pt>
                <c:pt idx="1530">
                  <c:v>1.6367798464033571E-2</c:v>
                </c:pt>
                <c:pt idx="1531">
                  <c:v>1.6375809100664669E-2</c:v>
                </c:pt>
                <c:pt idx="1532">
                  <c:v>1.6383807698087102E-2</c:v>
                </c:pt>
                <c:pt idx="1533">
                  <c:v>1.6391794187964763E-2</c:v>
                </c:pt>
                <c:pt idx="1534">
                  <c:v>1.6399768502011657E-2</c:v>
                </c:pt>
                <c:pt idx="1535">
                  <c:v>1.640773057199231E-2</c:v>
                </c:pt>
                <c:pt idx="1536">
                  <c:v>1.641568032972214E-2</c:v>
                </c:pt>
                <c:pt idx="1537">
                  <c:v>1.6423617707067843E-2</c:v>
                </c:pt>
                <c:pt idx="1538">
                  <c:v>1.6431542635947781E-2</c:v>
                </c:pt>
                <c:pt idx="1539">
                  <c:v>1.6439455048332365E-2</c:v>
                </c:pt>
                <c:pt idx="1540">
                  <c:v>1.6447354876244432E-2</c:v>
                </c:pt>
                <c:pt idx="1541">
                  <c:v>1.645524205175963E-2</c:v>
                </c:pt>
                <c:pt idx="1542">
                  <c:v>1.6463116507006808E-2</c:v>
                </c:pt>
                <c:pt idx="1543">
                  <c:v>1.6470978174168406E-2</c:v>
                </c:pt>
                <c:pt idx="1544">
                  <c:v>1.6478826985480796E-2</c:v>
                </c:pt>
                <c:pt idx="1545">
                  <c:v>1.6486662873234734E-2</c:v>
                </c:pt>
                <c:pt idx="1546">
                  <c:v>1.649448576977567E-2</c:v>
                </c:pt>
                <c:pt idx="1547">
                  <c:v>1.6502295607504176E-2</c:v>
                </c:pt>
                <c:pt idx="1548">
                  <c:v>1.6510092318876322E-2</c:v>
                </c:pt>
                <c:pt idx="1549">
                  <c:v>1.6517875836404038E-2</c:v>
                </c:pt>
                <c:pt idx="1550">
                  <c:v>1.6525646092655513E-2</c:v>
                </c:pt>
                <c:pt idx="1551">
                  <c:v>1.6533403020255567E-2</c:v>
                </c:pt>
                <c:pt idx="1552">
                  <c:v>1.654114655188605E-2</c:v>
                </c:pt>
                <c:pt idx="1553">
                  <c:v>1.6548876620286184E-2</c:v>
                </c:pt>
                <c:pt idx="1554">
                  <c:v>1.6556593158252985E-2</c:v>
                </c:pt>
                <c:pt idx="1555">
                  <c:v>1.6564296098641618E-2</c:v>
                </c:pt>
                <c:pt idx="1556">
                  <c:v>1.6571985374365793E-2</c:v>
                </c:pt>
                <c:pt idx="1557">
                  <c:v>1.6579660918398118E-2</c:v>
                </c:pt>
                <c:pt idx="1558">
                  <c:v>1.6587322663770516E-2</c:v>
                </c:pt>
                <c:pt idx="1559">
                  <c:v>1.6594970543574568E-2</c:v>
                </c:pt>
                <c:pt idx="1560">
                  <c:v>1.660260449096192E-2</c:v>
                </c:pt>
                <c:pt idx="1561">
                  <c:v>1.6610224439144648E-2</c:v>
                </c:pt>
                <c:pt idx="1562">
                  <c:v>1.6617830321395632E-2</c:v>
                </c:pt>
                <c:pt idx="1563">
                  <c:v>1.6625422071048942E-2</c:v>
                </c:pt>
                <c:pt idx="1564">
                  <c:v>1.6632999621500215E-2</c:v>
                </c:pt>
                <c:pt idx="1565">
                  <c:v>1.6640562906207027E-2</c:v>
                </c:pt>
                <c:pt idx="1566">
                  <c:v>1.6648111858689283E-2</c:v>
                </c:pt>
                <c:pt idx="1567">
                  <c:v>1.6655646412529576E-2</c:v>
                </c:pt>
                <c:pt idx="1568">
                  <c:v>1.6663166501373589E-2</c:v>
                </c:pt>
                <c:pt idx="1569">
                  <c:v>1.6670672058930427E-2</c:v>
                </c:pt>
                <c:pt idx="1570">
                  <c:v>1.6678163018973055E-2</c:v>
                </c:pt>
                <c:pt idx="1571">
                  <c:v>1.6685639315338615E-2</c:v>
                </c:pt>
                <c:pt idx="1572">
                  <c:v>1.6693100881928841E-2</c:v>
                </c:pt>
                <c:pt idx="1573">
                  <c:v>1.6700547652710413E-2</c:v>
                </c:pt>
                <c:pt idx="1574">
                  <c:v>1.6707979561715342E-2</c:v>
                </c:pt>
                <c:pt idx="1575">
                  <c:v>1.6715396543041348E-2</c:v>
                </c:pt>
                <c:pt idx="1576">
                  <c:v>1.672279853085222E-2</c:v>
                </c:pt>
                <c:pt idx="1577">
                  <c:v>1.6730185459378204E-2</c:v>
                </c:pt>
                <c:pt idx="1578">
                  <c:v>1.6737557262916366E-2</c:v>
                </c:pt>
                <c:pt idx="1579">
                  <c:v>1.674491387583097E-2</c:v>
                </c:pt>
                <c:pt idx="1580">
                  <c:v>1.6752255232553869E-2</c:v>
                </c:pt>
                <c:pt idx="1581">
                  <c:v>1.6759581267584842E-2</c:v>
                </c:pt>
                <c:pt idx="1582">
                  <c:v>1.6766891915491994E-2</c:v>
                </c:pt>
                <c:pt idx="1583">
                  <c:v>1.6774187110912116E-2</c:v>
                </c:pt>
                <c:pt idx="1584">
                  <c:v>1.6781466788551073E-2</c:v>
                </c:pt>
                <c:pt idx="1585">
                  <c:v>1.6788730883184146E-2</c:v>
                </c:pt>
                <c:pt idx="1586">
                  <c:v>1.679597932965644E-2</c:v>
                </c:pt>
                <c:pt idx="1587">
                  <c:v>1.6803212062883217E-2</c:v>
                </c:pt>
                <c:pt idx="1588">
                  <c:v>1.6810429017850296E-2</c:v>
                </c:pt>
                <c:pt idx="1589">
                  <c:v>1.6817630129614427E-2</c:v>
                </c:pt>
                <c:pt idx="1590">
                  <c:v>1.6824815333303617E-2</c:v>
                </c:pt>
                <c:pt idx="1591">
                  <c:v>1.6831984564117563E-2</c:v>
                </c:pt>
                <c:pt idx="1592">
                  <c:v>1.6839137757327961E-2</c:v>
                </c:pt>
                <c:pt idx="1593">
                  <c:v>1.6846274848278924E-2</c:v>
                </c:pt>
                <c:pt idx="1594">
                  <c:v>1.6853395772387317E-2</c:v>
                </c:pt>
                <c:pt idx="1595">
                  <c:v>1.6860500465143147E-2</c:v>
                </c:pt>
                <c:pt idx="1596">
                  <c:v>1.6867588862109907E-2</c:v>
                </c:pt>
                <c:pt idx="1597">
                  <c:v>1.6874660898924983E-2</c:v>
                </c:pt>
                <c:pt idx="1598">
                  <c:v>1.688171651129998E-2</c:v>
                </c:pt>
                <c:pt idx="1599">
                  <c:v>1.688875563502111E-2</c:v>
                </c:pt>
                <c:pt idx="1600">
                  <c:v>1.6895778205949556E-2</c:v>
                </c:pt>
                <c:pt idx="1601">
                  <c:v>1.6902784160021844E-2</c:v>
                </c:pt>
                <c:pt idx="1602">
                  <c:v>1.6909773433250189E-2</c:v>
                </c:pt>
                <c:pt idx="1603">
                  <c:v>1.6916745961722893E-2</c:v>
                </c:pt>
                <c:pt idx="1604">
                  <c:v>1.6923701681604675E-2</c:v>
                </c:pt>
                <c:pt idx="1605">
                  <c:v>1.6930640529137064E-2</c:v>
                </c:pt>
                <c:pt idx="1606">
                  <c:v>1.6937562440638747E-2</c:v>
                </c:pt>
                <c:pt idx="1607">
                  <c:v>1.6944467352505942E-2</c:v>
                </c:pt>
                <c:pt idx="1608">
                  <c:v>1.6951355201212756E-2</c:v>
                </c:pt>
                <c:pt idx="1609">
                  <c:v>1.6958225923311556E-2</c:v>
                </c:pt>
                <c:pt idx="1610">
                  <c:v>1.6965079455433324E-2</c:v>
                </c:pt>
                <c:pt idx="1611">
                  <c:v>1.6971915734288016E-2</c:v>
                </c:pt>
                <c:pt idx="1612">
                  <c:v>1.697873469666495E-2</c:v>
                </c:pt>
                <c:pt idx="1613">
                  <c:v>1.6985536279433135E-2</c:v>
                </c:pt>
                <c:pt idx="1614">
                  <c:v>1.6992320419541657E-2</c:v>
                </c:pt>
                <c:pt idx="1615">
                  <c:v>1.6999087054020021E-2</c:v>
                </c:pt>
                <c:pt idx="1616">
                  <c:v>1.7005836119978527E-2</c:v>
                </c:pt>
                <c:pt idx="1617">
                  <c:v>1.7012567554608629E-2</c:v>
                </c:pt>
                <c:pt idx="1618">
                  <c:v>1.7019281295183285E-2</c:v>
                </c:pt>
                <c:pt idx="1619">
                  <c:v>1.7025977279057324E-2</c:v>
                </c:pt>
                <c:pt idx="1620">
                  <c:v>1.7032655443667812E-2</c:v>
                </c:pt>
                <c:pt idx="1621">
                  <c:v>1.7039315726534401E-2</c:v>
                </c:pt>
                <c:pt idx="1622">
                  <c:v>1.7045958065259683E-2</c:v>
                </c:pt>
                <c:pt idx="1623">
                  <c:v>1.7052582397529562E-2</c:v>
                </c:pt>
                <c:pt idx="1624">
                  <c:v>1.7059188661113608E-2</c:v>
                </c:pt>
                <c:pt idx="1625">
                  <c:v>1.7065776793865395E-2</c:v>
                </c:pt>
                <c:pt idx="1626">
                  <c:v>1.7072346733722911E-2</c:v>
                </c:pt>
                <c:pt idx="1627">
                  <c:v>1.7078898418708834E-2</c:v>
                </c:pt>
                <c:pt idx="1628">
                  <c:v>1.708543178693097E-2</c:v>
                </c:pt>
                <c:pt idx="1629">
                  <c:v>1.7091946776582545E-2</c:v>
                </c:pt>
                <c:pt idx="1630">
                  <c:v>1.7098443325942604E-2</c:v>
                </c:pt>
                <c:pt idx="1631">
                  <c:v>1.7104921373376339E-2</c:v>
                </c:pt>
                <c:pt idx="1632">
                  <c:v>1.7111380857335459E-2</c:v>
                </c:pt>
                <c:pt idx="1633">
                  <c:v>1.7117821716358533E-2</c:v>
                </c:pt>
                <c:pt idx="1634">
                  <c:v>1.7124243889071362E-2</c:v>
                </c:pt>
                <c:pt idx="1635">
                  <c:v>1.71306473141873E-2</c:v>
                </c:pt>
                <c:pt idx="1636">
                  <c:v>1.713703193050764E-2</c:v>
                </c:pt>
                <c:pt idx="1637">
                  <c:v>1.7143397676921957E-2</c:v>
                </c:pt>
                <c:pt idx="1638">
                  <c:v>1.7149744492408442E-2</c:v>
                </c:pt>
                <c:pt idx="1639">
                  <c:v>1.7156072316034273E-2</c:v>
                </c:pt>
                <c:pt idx="1640">
                  <c:v>1.7162381086955968E-2</c:v>
                </c:pt>
                <c:pt idx="1641">
                  <c:v>1.7168670744419717E-2</c:v>
                </c:pt>
                <c:pt idx="1642">
                  <c:v>1.717494122776176E-2</c:v>
                </c:pt>
                <c:pt idx="1643">
                  <c:v>1.7181192476408702E-2</c:v>
                </c:pt>
                <c:pt idx="1644">
                  <c:v>1.718742442987789E-2</c:v>
                </c:pt>
                <c:pt idx="1645">
                  <c:v>1.7193637027777764E-2</c:v>
                </c:pt>
                <c:pt idx="1646">
                  <c:v>1.7199830209808167E-2</c:v>
                </c:pt>
                <c:pt idx="1647">
                  <c:v>1.7206003915760749E-2</c:v>
                </c:pt>
                <c:pt idx="1648">
                  <c:v>1.721215808551927E-2</c:v>
                </c:pt>
                <c:pt idx="1649">
                  <c:v>1.7218292659059966E-2</c:v>
                </c:pt>
                <c:pt idx="1650">
                  <c:v>1.7224407576451901E-2</c:v>
                </c:pt>
                <c:pt idx="1651">
                  <c:v>1.7230502777857301E-2</c:v>
                </c:pt>
                <c:pt idx="1652">
                  <c:v>1.7236578203531899E-2</c:v>
                </c:pt>
                <c:pt idx="1653">
                  <c:v>1.7242633793825294E-2</c:v>
                </c:pt>
                <c:pt idx="1654">
                  <c:v>1.7248669489181283E-2</c:v>
                </c:pt>
                <c:pt idx="1655">
                  <c:v>1.7254685230138213E-2</c:v>
                </c:pt>
                <c:pt idx="1656">
                  <c:v>1.726068095732932E-2</c:v>
                </c:pt>
                <c:pt idx="1657">
                  <c:v>1.7266656611483074E-2</c:v>
                </c:pt>
                <c:pt idx="1658">
                  <c:v>1.7272612133423525E-2</c:v>
                </c:pt>
                <c:pt idx="1659">
                  <c:v>1.7278547464070645E-2</c:v>
                </c:pt>
                <c:pt idx="1660">
                  <c:v>1.7284462544440667E-2</c:v>
                </c:pt>
                <c:pt idx="1661">
                  <c:v>1.7290357315646421E-2</c:v>
                </c:pt>
                <c:pt idx="1662">
                  <c:v>1.7296231718897694E-2</c:v>
                </c:pt>
                <c:pt idx="1663">
                  <c:v>1.730208569550155E-2</c:v>
                </c:pt>
                <c:pt idx="1664">
                  <c:v>1.7307919186862687E-2</c:v>
                </c:pt>
                <c:pt idx="1665">
                  <c:v>1.7313732134483759E-2</c:v>
                </c:pt>
                <c:pt idx="1666">
                  <c:v>1.731952447996573E-2</c:v>
                </c:pt>
                <c:pt idx="1667">
                  <c:v>1.7325296165008212E-2</c:v>
                </c:pt>
                <c:pt idx="1668">
                  <c:v>1.7331047131409795E-2</c:v>
                </c:pt>
                <c:pt idx="1669">
                  <c:v>1.7336777321068381E-2</c:v>
                </c:pt>
                <c:pt idx="1670">
                  <c:v>1.7342486675981546E-2</c:v>
                </c:pt>
                <c:pt idx="1671">
                  <c:v>1.7348175138246845E-2</c:v>
                </c:pt>
                <c:pt idx="1672">
                  <c:v>1.7353842650062172E-2</c:v>
                </c:pt>
                <c:pt idx="1673">
                  <c:v>1.7359489153726076E-2</c:v>
                </c:pt>
                <c:pt idx="1674">
                  <c:v>1.7365114591638121E-2</c:v>
                </c:pt>
                <c:pt idx="1675">
                  <c:v>1.7370718906299199E-2</c:v>
                </c:pt>
                <c:pt idx="1676">
                  <c:v>1.7376302040311868E-2</c:v>
                </c:pt>
                <c:pt idx="1677">
                  <c:v>1.73818639363807E-2</c:v>
                </c:pt>
                <c:pt idx="1678">
                  <c:v>1.7387404537312592E-2</c:v>
                </c:pt>
                <c:pt idx="1679">
                  <c:v>1.7392923786017127E-2</c:v>
                </c:pt>
                <c:pt idx="1680">
                  <c:v>1.7398421625506869E-2</c:v>
                </c:pt>
                <c:pt idx="1681">
                  <c:v>1.740389799889774E-2</c:v>
                </c:pt>
                <c:pt idx="1682">
                  <c:v>1.7409352849409296E-2</c:v>
                </c:pt>
                <c:pt idx="1683">
                  <c:v>1.7414786120365122E-2</c:v>
                </c:pt>
                <c:pt idx="1684">
                  <c:v>1.7420197755193108E-2</c:v>
                </c:pt>
                <c:pt idx="1685">
                  <c:v>1.7425587697425797E-2</c:v>
                </c:pt>
                <c:pt idx="1686">
                  <c:v>1.743095589070073E-2</c:v>
                </c:pt>
                <c:pt idx="1687">
                  <c:v>1.7436302278760748E-2</c:v>
                </c:pt>
                <c:pt idx="1688">
                  <c:v>1.7441626805454347E-2</c:v>
                </c:pt>
                <c:pt idx="1689">
                  <c:v>1.7446929414735971E-2</c:v>
                </c:pt>
                <c:pt idx="1690">
                  <c:v>1.745221005066638E-2</c:v>
                </c:pt>
                <c:pt idx="1691">
                  <c:v>1.745746865741294E-2</c:v>
                </c:pt>
                <c:pt idx="1692">
                  <c:v>1.7462705179249978E-2</c:v>
                </c:pt>
                <c:pt idx="1693">
                  <c:v>1.7467919560559077E-2</c:v>
                </c:pt>
                <c:pt idx="1694">
                  <c:v>1.7473111745829432E-2</c:v>
                </c:pt>
                <c:pt idx="1695">
                  <c:v>1.7478281679658154E-2</c:v>
                </c:pt>
                <c:pt idx="1696">
                  <c:v>1.7483429306750606E-2</c:v>
                </c:pt>
                <c:pt idx="1697">
                  <c:v>1.7488554571920705E-2</c:v>
                </c:pt>
                <c:pt idx="1698">
                  <c:v>1.7493657420091277E-2</c:v>
                </c:pt>
                <c:pt idx="1699">
                  <c:v>1.7498737796294343E-2</c:v>
                </c:pt>
                <c:pt idx="1700">
                  <c:v>1.7503795645671477E-2</c:v>
                </c:pt>
                <c:pt idx="1701">
                  <c:v>1.7508830913474098E-2</c:v>
                </c:pt>
                <c:pt idx="1702">
                  <c:v>1.7513843545063801E-2</c:v>
                </c:pt>
                <c:pt idx="1703">
                  <c:v>1.7518833485912683E-2</c:v>
                </c:pt>
                <c:pt idx="1704">
                  <c:v>1.7523800681603648E-2</c:v>
                </c:pt>
                <c:pt idx="1705">
                  <c:v>1.7528745077830744E-2</c:v>
                </c:pt>
                <c:pt idx="1706">
                  <c:v>1.7533666620399457E-2</c:v>
                </c:pt>
                <c:pt idx="1707">
                  <c:v>1.7538565255227061E-2</c:v>
                </c:pt>
                <c:pt idx="1708">
                  <c:v>1.75434409283429E-2</c:v>
                </c:pt>
                <c:pt idx="1709">
                  <c:v>1.7548293585888729E-2</c:v>
                </c:pt>
                <c:pt idx="1710">
                  <c:v>1.7553123174119018E-2</c:v>
                </c:pt>
                <c:pt idx="1711">
                  <c:v>1.7557929639401275E-2</c:v>
                </c:pt>
                <c:pt idx="1712">
                  <c:v>1.7562712928216363E-2</c:v>
                </c:pt>
                <c:pt idx="1713">
                  <c:v>1.7567472987158786E-2</c:v>
                </c:pt>
                <c:pt idx="1714">
                  <c:v>1.7572209762937042E-2</c:v>
                </c:pt>
                <c:pt idx="1715">
                  <c:v>1.7576923202373924E-2</c:v>
                </c:pt>
                <c:pt idx="1716">
                  <c:v>1.758161325240681E-2</c:v>
                </c:pt>
                <c:pt idx="1717">
                  <c:v>1.7586279860088001E-2</c:v>
                </c:pt>
                <c:pt idx="1718">
                  <c:v>1.7590922972585014E-2</c:v>
                </c:pt>
                <c:pt idx="1719">
                  <c:v>1.7595542537180917E-2</c:v>
                </c:pt>
                <c:pt idx="1720">
                  <c:v>1.760013850127461E-2</c:v>
                </c:pt>
                <c:pt idx="1721">
                  <c:v>1.7604710812381144E-2</c:v>
                </c:pt>
                <c:pt idx="1722">
                  <c:v>1.7609259418132052E-2</c:v>
                </c:pt>
                <c:pt idx="1723">
                  <c:v>1.7613784266275627E-2</c:v>
                </c:pt>
                <c:pt idx="1724">
                  <c:v>1.7618285304677232E-2</c:v>
                </c:pt>
                <c:pt idx="1725">
                  <c:v>1.7622762481319634E-2</c:v>
                </c:pt>
                <c:pt idx="1726">
                  <c:v>1.762721574430328E-2</c:v>
                </c:pt>
                <c:pt idx="1727">
                  <c:v>1.7631645041846628E-2</c:v>
                </c:pt>
                <c:pt idx="1728">
                  <c:v>1.763605032228642E-2</c:v>
                </c:pt>
                <c:pt idx="1729">
                  <c:v>1.7640431534078026E-2</c:v>
                </c:pt>
                <c:pt idx="1730">
                  <c:v>1.7644788625795715E-2</c:v>
                </c:pt>
                <c:pt idx="1731">
                  <c:v>1.7649121546132983E-2</c:v>
                </c:pt>
                <c:pt idx="1732">
                  <c:v>1.7653430243902826E-2</c:v>
                </c:pt>
                <c:pt idx="1733">
                  <c:v>1.7657714668038081E-2</c:v>
                </c:pt>
                <c:pt idx="1734">
                  <c:v>1.7661974767591699E-2</c:v>
                </c:pt>
                <c:pt idx="1735">
                  <c:v>1.7666210491737042E-2</c:v>
                </c:pt>
                <c:pt idx="1736">
                  <c:v>1.7670421789768215E-2</c:v>
                </c:pt>
                <c:pt idx="1737">
                  <c:v>1.7674608611100331E-2</c:v>
                </c:pt>
                <c:pt idx="1738">
                  <c:v>1.7678770905269828E-2</c:v>
                </c:pt>
                <c:pt idx="1739">
                  <c:v>1.7682908621934772E-2</c:v>
                </c:pt>
                <c:pt idx="1740">
                  <c:v>1.7687021710875127E-2</c:v>
                </c:pt>
                <c:pt idx="1741">
                  <c:v>1.7691110121993096E-2</c:v>
                </c:pt>
                <c:pt idx="1742">
                  <c:v>1.769517380531338E-2</c:v>
                </c:pt>
                <c:pt idx="1743">
                  <c:v>1.7699212710983483E-2</c:v>
                </c:pt>
                <c:pt idx="1744">
                  <c:v>1.770322678927402E-2</c:v>
                </c:pt>
                <c:pt idx="1745">
                  <c:v>1.7707215990579003E-2</c:v>
                </c:pt>
                <c:pt idx="1746">
                  <c:v>1.7711180265416127E-2</c:v>
                </c:pt>
                <c:pt idx="1747">
                  <c:v>1.7715119564427072E-2</c:v>
                </c:pt>
                <c:pt idx="1748">
                  <c:v>1.771903383837781E-2</c:v>
                </c:pt>
                <c:pt idx="1749">
                  <c:v>1.772292303815886E-2</c:v>
                </c:pt>
                <c:pt idx="1750">
                  <c:v>1.7726787114785609E-2</c:v>
                </c:pt>
                <c:pt idx="1751">
                  <c:v>1.7730626019398604E-2</c:v>
                </c:pt>
                <c:pt idx="1752">
                  <c:v>1.7734439703263816E-2</c:v>
                </c:pt>
                <c:pt idx="1753">
                  <c:v>1.7738228117772963E-2</c:v>
                </c:pt>
                <c:pt idx="1754">
                  <c:v>1.7741991214443767E-2</c:v>
                </c:pt>
                <c:pt idx="1755">
                  <c:v>1.7745728944920266E-2</c:v>
                </c:pt>
                <c:pt idx="1756">
                  <c:v>1.7749441260973085E-2</c:v>
                </c:pt>
                <c:pt idx="1757">
                  <c:v>1.775312811449974E-2</c:v>
                </c:pt>
                <c:pt idx="1758">
                  <c:v>1.7756789457524905E-2</c:v>
                </c:pt>
                <c:pt idx="1759">
                  <c:v>1.7760425242200707E-2</c:v>
                </c:pt>
                <c:pt idx="1760">
                  <c:v>1.7764035420807019E-2</c:v>
                </c:pt>
                <c:pt idx="1761">
                  <c:v>1.7767619945751729E-2</c:v>
                </c:pt>
                <c:pt idx="1762">
                  <c:v>1.7771178769571017E-2</c:v>
                </c:pt>
                <c:pt idx="1763">
                  <c:v>1.7774711844929673E-2</c:v>
                </c:pt>
                <c:pt idx="1764">
                  <c:v>1.7778219124621349E-2</c:v>
                </c:pt>
                <c:pt idx="1765">
                  <c:v>1.7781700561568838E-2</c:v>
                </c:pt>
                <c:pt idx="1766">
                  <c:v>1.778515610882437E-2</c:v>
                </c:pt>
                <c:pt idx="1767">
                  <c:v>1.7788585719569892E-2</c:v>
                </c:pt>
                <c:pt idx="1768">
                  <c:v>1.7791989347117339E-2</c:v>
                </c:pt>
                <c:pt idx="1769">
                  <c:v>1.7795366944908908E-2</c:v>
                </c:pt>
                <c:pt idx="1770">
                  <c:v>1.7798718466517358E-2</c:v>
                </c:pt>
                <c:pt idx="1771">
                  <c:v>1.7802043865646256E-2</c:v>
                </c:pt>
                <c:pt idx="1772">
                  <c:v>1.7805343096130286E-2</c:v>
                </c:pt>
                <c:pt idx="1773">
                  <c:v>1.7808616111935488E-2</c:v>
                </c:pt>
                <c:pt idx="1774">
                  <c:v>1.7811862867159588E-2</c:v>
                </c:pt>
                <c:pt idx="1775">
                  <c:v>1.7815083316032206E-2</c:v>
                </c:pt>
                <c:pt idx="1776">
                  <c:v>1.7818277412915182E-2</c:v>
                </c:pt>
                <c:pt idx="1777">
                  <c:v>1.7821445112302825E-2</c:v>
                </c:pt>
                <c:pt idx="1778">
                  <c:v>1.7824586368822188E-2</c:v>
                </c:pt>
                <c:pt idx="1779">
                  <c:v>1.7827701137233341E-2</c:v>
                </c:pt>
                <c:pt idx="1780">
                  <c:v>1.7830789372429653E-2</c:v>
                </c:pt>
                <c:pt idx="1781">
                  <c:v>1.783385102943804E-2</c:v>
                </c:pt>
                <c:pt idx="1782">
                  <c:v>1.7836886063419256E-2</c:v>
                </c:pt>
                <c:pt idx="1783">
                  <c:v>1.783989442966815E-2</c:v>
                </c:pt>
                <c:pt idx="1784">
                  <c:v>1.7842876083613936E-2</c:v>
                </c:pt>
                <c:pt idx="1785">
                  <c:v>1.784583098082047E-2</c:v>
                </c:pt>
                <c:pt idx="1786">
                  <c:v>1.7848759076986492E-2</c:v>
                </c:pt>
                <c:pt idx="1787">
                  <c:v>1.7851660327945926E-2</c:v>
                </c:pt>
                <c:pt idx="1788">
                  <c:v>1.785453468966812E-2</c:v>
                </c:pt>
                <c:pt idx="1789">
                  <c:v>1.785738211825812E-2</c:v>
                </c:pt>
                <c:pt idx="1790">
                  <c:v>1.7860202569956934E-2</c:v>
                </c:pt>
                <c:pt idx="1791">
                  <c:v>1.7862996001141787E-2</c:v>
                </c:pt>
                <c:pt idx="1792">
                  <c:v>1.7865762368326401E-2</c:v>
                </c:pt>
                <c:pt idx="1793">
                  <c:v>1.7868501628161244E-2</c:v>
                </c:pt>
                <c:pt idx="1794">
                  <c:v>1.7871213737433785E-2</c:v>
                </c:pt>
                <c:pt idx="1795">
                  <c:v>1.7873898653068765E-2</c:v>
                </c:pt>
                <c:pt idx="1796">
                  <c:v>1.7876556332128462E-2</c:v>
                </c:pt>
                <c:pt idx="1797">
                  <c:v>1.7879186731812938E-2</c:v>
                </c:pt>
                <c:pt idx="1798">
                  <c:v>1.7881789809460303E-2</c:v>
                </c:pt>
                <c:pt idx="1799">
                  <c:v>1.7884365522546956E-2</c:v>
                </c:pt>
                <c:pt idx="1800">
                  <c:v>1.788691382868788E-2</c:v>
                </c:pt>
                <c:pt idx="1801">
                  <c:v>1.7889434685636859E-2</c:v>
                </c:pt>
                <c:pt idx="1802">
                  <c:v>1.7891928051286751E-2</c:v>
                </c:pt>
                <c:pt idx="1803">
                  <c:v>1.7894393883669743E-2</c:v>
                </c:pt>
                <c:pt idx="1804">
                  <c:v>1.7896832140957587E-2</c:v>
                </c:pt>
                <c:pt idx="1805">
                  <c:v>1.7899242781461894E-2</c:v>
                </c:pt>
                <c:pt idx="1806">
                  <c:v>1.7901625763634337E-2</c:v>
                </c:pt>
                <c:pt idx="1807">
                  <c:v>1.7903981046066941E-2</c:v>
                </c:pt>
                <c:pt idx="1808">
                  <c:v>1.7906308587492297E-2</c:v>
                </c:pt>
                <c:pt idx="1809">
                  <c:v>1.7908608346783858E-2</c:v>
                </c:pt>
                <c:pt idx="1810">
                  <c:v>1.7910880282956145E-2</c:v>
                </c:pt>
                <c:pt idx="1811">
                  <c:v>1.7913124355165025E-2</c:v>
                </c:pt>
                <c:pt idx="1812">
                  <c:v>1.7915340522707934E-2</c:v>
                </c:pt>
                <c:pt idx="1813">
                  <c:v>1.7917528745024149E-2</c:v>
                </c:pt>
                <c:pt idx="1814">
                  <c:v>1.7919688981695017E-2</c:v>
                </c:pt>
                <c:pt idx="1815">
                  <c:v>1.7921821192444214E-2</c:v>
                </c:pt>
                <c:pt idx="1816">
                  <c:v>1.7923925337137971E-2</c:v>
                </c:pt>
                <c:pt idx="1817">
                  <c:v>1.792600137578533E-2</c:v>
                </c:pt>
                <c:pt idx="1818">
                  <c:v>1.7928049268538391E-2</c:v>
                </c:pt>
                <c:pt idx="1819">
                  <c:v>1.7930068975692555E-2</c:v>
                </c:pt>
                <c:pt idx="1820">
                  <c:v>1.7932060457686735E-2</c:v>
                </c:pt>
                <c:pt idx="1821">
                  <c:v>1.7934023675103654E-2</c:v>
                </c:pt>
                <c:pt idx="1822">
                  <c:v>1.7935958588670028E-2</c:v>
                </c:pt>
                <c:pt idx="1823">
                  <c:v>1.7937865159256841E-2</c:v>
                </c:pt>
                <c:pt idx="1824">
                  <c:v>1.793974334787958E-2</c:v>
                </c:pt>
                <c:pt idx="1825">
                  <c:v>1.7941593115698443E-2</c:v>
                </c:pt>
                <c:pt idx="1826">
                  <c:v>1.7943414424018617E-2</c:v>
                </c:pt>
                <c:pt idx="1827">
                  <c:v>1.7945207234290491E-2</c:v>
                </c:pt>
                <c:pt idx="1828">
                  <c:v>1.79469715081099E-2</c:v>
                </c:pt>
                <c:pt idx="1829">
                  <c:v>1.7948707207218344E-2</c:v>
                </c:pt>
                <c:pt idx="1830">
                  <c:v>1.7950414293503251E-2</c:v>
                </c:pt>
                <c:pt idx="1831">
                  <c:v>1.7952092728998174E-2</c:v>
                </c:pt>
                <c:pt idx="1832">
                  <c:v>1.795374247588306E-2</c:v>
                </c:pt>
                <c:pt idx="1833">
                  <c:v>1.7955363496484453E-2</c:v>
                </c:pt>
                <c:pt idx="1834">
                  <c:v>1.7956955753275734E-2</c:v>
                </c:pt>
                <c:pt idx="1835">
                  <c:v>1.7958519208877359E-2</c:v>
                </c:pt>
                <c:pt idx="1836">
                  <c:v>1.7960053826057084E-2</c:v>
                </c:pt>
                <c:pt idx="1837">
                  <c:v>1.7961559567730177E-2</c:v>
                </c:pt>
                <c:pt idx="1838">
                  <c:v>1.7963036396959679E-2</c:v>
                </c:pt>
                <c:pt idx="1839">
                  <c:v>1.7964484276956596E-2</c:v>
                </c:pt>
                <c:pt idx="1840">
                  <c:v>1.7965903171080148E-2</c:v>
                </c:pt>
                <c:pt idx="1841">
                  <c:v>1.7967293042837985E-2</c:v>
                </c:pt>
                <c:pt idx="1842">
                  <c:v>1.7968653855886411E-2</c:v>
                </c:pt>
                <c:pt idx="1843">
                  <c:v>1.7969985574030612E-2</c:v>
                </c:pt>
                <c:pt idx="1844">
                  <c:v>1.7971288161224883E-2</c:v>
                </c:pt>
                <c:pt idx="1845">
                  <c:v>1.797256158157283E-2</c:v>
                </c:pt>
                <c:pt idx="1846">
                  <c:v>1.797380579932761E-2</c:v>
                </c:pt>
                <c:pt idx="1847">
                  <c:v>1.7975020778892153E-2</c:v>
                </c:pt>
                <c:pt idx="1848">
                  <c:v>1.7976206484819367E-2</c:v>
                </c:pt>
                <c:pt idx="1849">
                  <c:v>1.797736288181237E-2</c:v>
                </c:pt>
                <c:pt idx="1850">
                  <c:v>1.7978489934724697E-2</c:v>
                </c:pt>
                <c:pt idx="1851">
                  <c:v>1.797958760856053E-2</c:v>
                </c:pt>
                <c:pt idx="1852">
                  <c:v>1.7980655868474898E-2</c:v>
                </c:pt>
                <c:pt idx="1853">
                  <c:v>1.798169467977391E-2</c:v>
                </c:pt>
                <c:pt idx="1854">
                  <c:v>1.7982704007914952E-2</c:v>
                </c:pt>
                <c:pt idx="1855">
                  <c:v>1.7983683818506922E-2</c:v>
                </c:pt>
                <c:pt idx="1856">
                  <c:v>1.7984634077310421E-2</c:v>
                </c:pt>
                <c:pt idx="1857">
                  <c:v>1.798555475023798E-2</c:v>
                </c:pt>
                <c:pt idx="1858">
                  <c:v>1.7986445803354272E-2</c:v>
                </c:pt>
                <c:pt idx="1859">
                  <c:v>1.7987307202876304E-2</c:v>
                </c:pt>
                <c:pt idx="1860">
                  <c:v>1.7988138915173656E-2</c:v>
                </c:pt>
                <c:pt idx="1861">
                  <c:v>1.7988940906768666E-2</c:v>
                </c:pt>
                <c:pt idx="1862">
                  <c:v>1.7989713144336644E-2</c:v>
                </c:pt>
                <c:pt idx="1863">
                  <c:v>1.7990455594706092E-2</c:v>
                </c:pt>
                <c:pt idx="1864">
                  <c:v>1.799116822485889E-2</c:v>
                </c:pt>
                <c:pt idx="1865">
                  <c:v>1.7991851001930514E-2</c:v>
                </c:pt>
                <c:pt idx="1866">
                  <c:v>1.7992503893210249E-2</c:v>
                </c:pt>
                <c:pt idx="1867">
                  <c:v>1.7993126866141372E-2</c:v>
                </c:pt>
                <c:pt idx="1868">
                  <c:v>1.7993719888321363E-2</c:v>
                </c:pt>
                <c:pt idx="1869">
                  <c:v>1.7994282927502124E-2</c:v>
                </c:pt>
                <c:pt idx="1870">
                  <c:v>1.7994815951590162E-2</c:v>
                </c:pt>
                <c:pt idx="1871">
                  <c:v>1.7995318928646784E-2</c:v>
                </c:pt>
                <c:pt idx="1872">
                  <c:v>1.7995791826888322E-2</c:v>
                </c:pt>
                <c:pt idx="1873">
                  <c:v>1.7996234614686309E-2</c:v>
                </c:pt>
                <c:pt idx="1874">
                  <c:v>1.7996647260567683E-2</c:v>
                </c:pt>
                <c:pt idx="1875">
                  <c:v>1.7997029733214997E-2</c:v>
                </c:pt>
                <c:pt idx="1876">
                  <c:v>1.79973820014666E-2</c:v>
                </c:pt>
                <c:pt idx="1877">
                  <c:v>1.7997704034316834E-2</c:v>
                </c:pt>
                <c:pt idx="1878">
                  <c:v>1.7997995800916239E-2</c:v>
                </c:pt>
                <c:pt idx="1879">
                  <c:v>1.7998257270571735E-2</c:v>
                </c:pt>
                <c:pt idx="1880">
                  <c:v>1.7998488412746823E-2</c:v>
                </c:pt>
                <c:pt idx="1881">
                  <c:v>1.7998689197061778E-2</c:v>
                </c:pt>
                <c:pt idx="1882">
                  <c:v>1.799885959329383E-2</c:v>
                </c:pt>
                <c:pt idx="1883">
                  <c:v>1.7998999571377364E-2</c:v>
                </c:pt>
                <c:pt idx="1884">
                  <c:v>1.7999109101404114E-2</c:v>
                </c:pt>
                <c:pt idx="1885">
                  <c:v>1.7999188153623336E-2</c:v>
                </c:pt>
                <c:pt idx="1886">
                  <c:v>1.7999236698442014E-2</c:v>
                </c:pt>
                <c:pt idx="1887">
                  <c:v>1.7999254706425025E-2</c:v>
                </c:pt>
                <c:pt idx="1888">
                  <c:v>1.799924214829535E-2</c:v>
                </c:pt>
                <c:pt idx="1889">
                  <c:v>1.7999198994934247E-2</c:v>
                </c:pt>
                <c:pt idx="1890">
                  <c:v>1.7999125217381427E-2</c:v>
                </c:pt>
                <c:pt idx="1891">
                  <c:v>1.7999020786835254E-2</c:v>
                </c:pt>
                <c:pt idx="1892">
                  <c:v>1.7998885674652923E-2</c:v>
                </c:pt>
                <c:pt idx="1893">
                  <c:v>1.7998719852350631E-2</c:v>
                </c:pt>
                <c:pt idx="1894">
                  <c:v>1.7998523291603775E-2</c:v>
                </c:pt>
                <c:pt idx="1895">
                  <c:v>1.7998295964247114E-2</c:v>
                </c:pt>
                <c:pt idx="1896">
                  <c:v>1.799803784227497E-2</c:v>
                </c:pt>
                <c:pt idx="1897">
                  <c:v>1.7997748897841382E-2</c:v>
                </c:pt>
                <c:pt idx="1898">
                  <c:v>1.7997429103260309E-2</c:v>
                </c:pt>
                <c:pt idx="1899">
                  <c:v>1.7997078431005779E-2</c:v>
                </c:pt>
                <c:pt idx="1900">
                  <c:v>1.799669685371209E-2</c:v>
                </c:pt>
                <c:pt idx="1901">
                  <c:v>1.7996284344173968E-2</c:v>
                </c:pt>
                <c:pt idx="1902">
                  <c:v>1.7995840875346756E-2</c:v>
                </c:pt>
                <c:pt idx="1903">
                  <c:v>1.7995366420346569E-2</c:v>
                </c:pt>
                <c:pt idx="1904">
                  <c:v>1.7994860952450481E-2</c:v>
                </c:pt>
                <c:pt idx="1905">
                  <c:v>1.7994324445096695E-2</c:v>
                </c:pt>
                <c:pt idx="1906">
                  <c:v>1.7993756871884693E-2</c:v>
                </c:pt>
                <c:pt idx="1907">
                  <c:v>1.7993158206575443E-2</c:v>
                </c:pt>
                <c:pt idx="1908">
                  <c:v>1.7992528423091538E-2</c:v>
                </c:pt>
                <c:pt idx="1909">
                  <c:v>1.7991867495517375E-2</c:v>
                </c:pt>
                <c:pt idx="1910">
                  <c:v>1.7991175398099316E-2</c:v>
                </c:pt>
                <c:pt idx="1911">
                  <c:v>1.7990452105245865E-2</c:v>
                </c:pt>
                <c:pt idx="1912">
                  <c:v>1.7989697591527819E-2</c:v>
                </c:pt>
                <c:pt idx="1913">
                  <c:v>1.7988911831678445E-2</c:v>
                </c:pt>
                <c:pt idx="1914">
                  <c:v>1.798809480059364E-2</c:v>
                </c:pt>
                <c:pt idx="1915">
                  <c:v>1.7987246473332087E-2</c:v>
                </c:pt>
                <c:pt idx="1916">
                  <c:v>1.7986366825115421E-2</c:v>
                </c:pt>
                <c:pt idx="1917">
                  <c:v>1.7985455831328399E-2</c:v>
                </c:pt>
                <c:pt idx="1918">
                  <c:v>1.7984513467519045E-2</c:v>
                </c:pt>
                <c:pt idx="1919">
                  <c:v>1.798353970939881E-2</c:v>
                </c:pt>
                <c:pt idx="1920">
                  <c:v>1.7982534532842747E-2</c:v>
                </c:pt>
                <c:pt idx="1921">
                  <c:v>1.7981497913889647E-2</c:v>
                </c:pt>
                <c:pt idx="1922">
                  <c:v>1.7980429828742213E-2</c:v>
                </c:pt>
                <c:pt idx="1923">
                  <c:v>1.7979330253767196E-2</c:v>
                </c:pt>
                <c:pt idx="1924">
                  <c:v>1.7978199165495576E-2</c:v>
                </c:pt>
                <c:pt idx="1925">
                  <c:v>1.7977036540622684E-2</c:v>
                </c:pt>
                <c:pt idx="1926">
                  <c:v>1.7975842356008385E-2</c:v>
                </c:pt>
                <c:pt idx="1927">
                  <c:v>1.797461658867721E-2</c:v>
                </c:pt>
                <c:pt idx="1928">
                  <c:v>1.797335921581851E-2</c:v>
                </c:pt>
                <c:pt idx="1929">
                  <c:v>1.7972070214786619E-2</c:v>
                </c:pt>
                <c:pt idx="1930">
                  <c:v>1.7970749563100977E-2</c:v>
                </c:pt>
                <c:pt idx="1931">
                  <c:v>1.7969397238446306E-2</c:v>
                </c:pt>
                <c:pt idx="1932">
                  <c:v>1.7968013218672741E-2</c:v>
                </c:pt>
                <c:pt idx="1933">
                  <c:v>1.7966597481795986E-2</c:v>
                </c:pt>
                <c:pt idx="1934">
                  <c:v>1.7965150005997448E-2</c:v>
                </c:pt>
                <c:pt idx="1935">
                  <c:v>1.796367076962439E-2</c:v>
                </c:pt>
                <c:pt idx="1936">
                  <c:v>1.796215975119007E-2</c:v>
                </c:pt>
                <c:pt idx="1937">
                  <c:v>1.7960616929373896E-2</c:v>
                </c:pt>
                <c:pt idx="1938">
                  <c:v>1.7959042283021545E-2</c:v>
                </c:pt>
                <c:pt idx="1939">
                  <c:v>1.7957435791145115E-2</c:v>
                </c:pt>
                <c:pt idx="1940">
                  <c:v>1.7955797432923287E-2</c:v>
                </c:pt>
                <c:pt idx="1941">
                  <c:v>1.7954127187701428E-2</c:v>
                </c:pt>
                <c:pt idx="1942">
                  <c:v>1.795242503499174E-2</c:v>
                </c:pt>
                <c:pt idx="1943">
                  <c:v>1.7950690954473415E-2</c:v>
                </c:pt>
                <c:pt idx="1944">
                  <c:v>1.7948924925992753E-2</c:v>
                </c:pt>
                <c:pt idx="1945">
                  <c:v>1.7947126929563299E-2</c:v>
                </c:pt>
                <c:pt idx="1946">
                  <c:v>1.7945296945365993E-2</c:v>
                </c:pt>
                <c:pt idx="1947">
                  <c:v>1.7943434953749279E-2</c:v>
                </c:pt>
                <c:pt idx="1948">
                  <c:v>1.7941540935229254E-2</c:v>
                </c:pt>
                <c:pt idx="1949">
                  <c:v>1.7939614870489805E-2</c:v>
                </c:pt>
                <c:pt idx="1950">
                  <c:v>1.7937656740382717E-2</c:v>
                </c:pt>
                <c:pt idx="1951">
                  <c:v>1.7935666525927825E-2</c:v>
                </c:pt>
                <c:pt idx="1952">
                  <c:v>1.7933644208313136E-2</c:v>
                </c:pt>
                <c:pt idx="1953">
                  <c:v>1.7931589768894952E-2</c:v>
                </c:pt>
                <c:pt idx="1954">
                  <c:v>1.7929503189198004E-2</c:v>
                </c:pt>
                <c:pt idx="1955">
                  <c:v>1.792738445091557E-2</c:v>
                </c:pt>
                <c:pt idx="1956">
                  <c:v>1.7925233535909604E-2</c:v>
                </c:pt>
                <c:pt idx="1957">
                  <c:v>1.7923050426210868E-2</c:v>
                </c:pt>
                <c:pt idx="1958">
                  <c:v>1.7920835104019046E-2</c:v>
                </c:pt>
                <c:pt idx="1959">
                  <c:v>1.7918587551702871E-2</c:v>
                </c:pt>
                <c:pt idx="1960">
                  <c:v>1.7916307751800233E-2</c:v>
                </c:pt>
                <c:pt idx="1961">
                  <c:v>1.7913995687018333E-2</c:v>
                </c:pt>
                <c:pt idx="1962">
                  <c:v>1.7911651340233758E-2</c:v>
                </c:pt>
                <c:pt idx="1963">
                  <c:v>1.7909274694492636E-2</c:v>
                </c:pt>
                <c:pt idx="1964">
                  <c:v>1.7906865733010736E-2</c:v>
                </c:pt>
                <c:pt idx="1965">
                  <c:v>1.7904424439173592E-2</c:v>
                </c:pt>
                <c:pt idx="1966">
                  <c:v>1.7901950796536604E-2</c:v>
                </c:pt>
                <c:pt idx="1967">
                  <c:v>1.7899444788825183E-2</c:v>
                </c:pt>
                <c:pt idx="1968">
                  <c:v>1.7896906399934829E-2</c:v>
                </c:pt>
                <c:pt idx="1969">
                  <c:v>1.7894335613931278E-2</c:v>
                </c:pt>
                <c:pt idx="1970">
                  <c:v>1.7891732415050581E-2</c:v>
                </c:pt>
                <c:pt idx="1971">
                  <c:v>1.7889096787699243E-2</c:v>
                </c:pt>
                <c:pt idx="1972">
                  <c:v>1.7886428716454322E-2</c:v>
                </c:pt>
                <c:pt idx="1973">
                  <c:v>1.7883728186063531E-2</c:v>
                </c:pt>
                <c:pt idx="1974">
                  <c:v>1.7880995181445355E-2</c:v>
                </c:pt>
                <c:pt idx="1975">
                  <c:v>1.7878229687689172E-2</c:v>
                </c:pt>
                <c:pt idx="1976">
                  <c:v>1.7875431690055316E-2</c:v>
                </c:pt>
                <c:pt idx="1977">
                  <c:v>1.7872601173975239E-2</c:v>
                </c:pt>
                <c:pt idx="1978">
                  <c:v>1.7869738125051576E-2</c:v>
                </c:pt>
                <c:pt idx="1979">
                  <c:v>1.7866842529058253E-2</c:v>
                </c:pt>
                <c:pt idx="1980">
                  <c:v>1.7863914371940601E-2</c:v>
                </c:pt>
                <c:pt idx="1981">
                  <c:v>1.786095363981546E-2</c:v>
                </c:pt>
                <c:pt idx="1982">
                  <c:v>1.7857960318971269E-2</c:v>
                </c:pt>
                <c:pt idx="1983">
                  <c:v>1.7854934395868171E-2</c:v>
                </c:pt>
                <c:pt idx="1984">
                  <c:v>1.7851875857138103E-2</c:v>
                </c:pt>
                <c:pt idx="1985">
                  <c:v>1.7848784689584906E-2</c:v>
                </c:pt>
                <c:pt idx="1986">
                  <c:v>1.7845660880184421E-2</c:v>
                </c:pt>
                <c:pt idx="1987">
                  <c:v>1.7842504416084586E-2</c:v>
                </c:pt>
                <c:pt idx="1988">
                  <c:v>1.7839315284605507E-2</c:v>
                </c:pt>
                <c:pt idx="1989">
                  <c:v>1.7836093473239591E-2</c:v>
                </c:pt>
                <c:pt idx="1990">
                  <c:v>1.7832838969651606E-2</c:v>
                </c:pt>
                <c:pt idx="1991">
                  <c:v>1.7829551761678799E-2</c:v>
                </c:pt>
                <c:pt idx="1992">
                  <c:v>1.782623183733097E-2</c:v>
                </c:pt>
                <c:pt idx="1993">
                  <c:v>1.7822879184790558E-2</c:v>
                </c:pt>
                <c:pt idx="1994">
                  <c:v>1.7819493792412745E-2</c:v>
                </c:pt>
                <c:pt idx="1995">
                  <c:v>1.7816075648725546E-2</c:v>
                </c:pt>
                <c:pt idx="1996">
                  <c:v>1.7812624742429891E-2</c:v>
                </c:pt>
                <c:pt idx="1997">
                  <c:v>1.7809141062399687E-2</c:v>
                </c:pt>
                <c:pt idx="1998">
                  <c:v>1.7805624597681941E-2</c:v>
                </c:pt>
                <c:pt idx="1999">
                  <c:v>1.780207533749684E-2</c:v>
                </c:pt>
                <c:pt idx="2000">
                  <c:v>1.7798493271237805E-2</c:v>
                </c:pt>
                <c:pt idx="2001">
                  <c:v>1.7794878388471599E-2</c:v>
                </c:pt>
                <c:pt idx="2002">
                  <c:v>1.7791230678938404E-2</c:v>
                </c:pt>
                <c:pt idx="2003">
                  <c:v>1.7787550132551892E-2</c:v>
                </c:pt>
                <c:pt idx="2004">
                  <c:v>1.7783836739399331E-2</c:v>
                </c:pt>
                <c:pt idx="2005">
                  <c:v>1.7780090489741617E-2</c:v>
                </c:pt>
                <c:pt idx="2006">
                  <c:v>1.77763113740134E-2</c:v>
                </c:pt>
                <c:pt idx="2007">
                  <c:v>1.7772499382823135E-2</c:v>
                </c:pt>
                <c:pt idx="2008">
                  <c:v>1.7768654506953158E-2</c:v>
                </c:pt>
                <c:pt idx="2009">
                  <c:v>1.7764776737359773E-2</c:v>
                </c:pt>
                <c:pt idx="2010">
                  <c:v>1.7760866065173311E-2</c:v>
                </c:pt>
                <c:pt idx="2011">
                  <c:v>1.7756922481698217E-2</c:v>
                </c:pt>
                <c:pt idx="2012">
                  <c:v>1.7752945978413117E-2</c:v>
                </c:pt>
                <c:pt idx="2013">
                  <c:v>1.7748936546970871E-2</c:v>
                </c:pt>
                <c:pt idx="2014">
                  <c:v>1.7744894179198684E-2</c:v>
                </c:pt>
                <c:pt idx="2015">
                  <c:v>1.7740818867098128E-2</c:v>
                </c:pt>
                <c:pt idx="2016">
                  <c:v>1.7736710602845249E-2</c:v>
                </c:pt>
                <c:pt idx="2017">
                  <c:v>1.7732569378790607E-2</c:v>
                </c:pt>
                <c:pt idx="2018">
                  <c:v>1.7728395187459348E-2</c:v>
                </c:pt>
                <c:pt idx="2019">
                  <c:v>1.772418802155129E-2</c:v>
                </c:pt>
                <c:pt idx="2020">
                  <c:v>1.7719947873940961E-2</c:v>
                </c:pt>
                <c:pt idx="2021">
                  <c:v>1.7715674737677663E-2</c:v>
                </c:pt>
                <c:pt idx="2022">
                  <c:v>1.7711368605985555E-2</c:v>
                </c:pt>
                <c:pt idx="2023">
                  <c:v>1.7707029472263699E-2</c:v>
                </c:pt>
                <c:pt idx="2024">
                  <c:v>1.7702657330086125E-2</c:v>
                </c:pt>
                <c:pt idx="2025">
                  <c:v>1.7698252173201885E-2</c:v>
                </c:pt>
                <c:pt idx="2026">
                  <c:v>1.7693813995535108E-2</c:v>
                </c:pt>
                <c:pt idx="2027">
                  <c:v>1.768934279118508E-2</c:v>
                </c:pt>
                <c:pt idx="2028">
                  <c:v>1.7684838554426274E-2</c:v>
                </c:pt>
                <c:pt idx="2029">
                  <c:v>1.7680301279708412E-2</c:v>
                </c:pt>
                <c:pt idx="2030">
                  <c:v>1.7675730961656536E-2</c:v>
                </c:pt>
                <c:pt idx="2031">
                  <c:v>1.7671127595071036E-2</c:v>
                </c:pt>
                <c:pt idx="2032">
                  <c:v>1.7666491174927721E-2</c:v>
                </c:pt>
                <c:pt idx="2033">
                  <c:v>1.7661821696377859E-2</c:v>
                </c:pt>
                <c:pt idx="2034">
                  <c:v>1.7657119154748237E-2</c:v>
                </c:pt>
                <c:pt idx="2035">
                  <c:v>1.7652383545541214E-2</c:v>
                </c:pt>
                <c:pt idx="2036">
                  <c:v>1.7647614864434742E-2</c:v>
                </c:pt>
                <c:pt idx="2037">
                  <c:v>1.7642813107282451E-2</c:v>
                </c:pt>
                <c:pt idx="2038">
                  <c:v>1.7637978270113659E-2</c:v>
                </c:pt>
                <c:pt idx="2039">
                  <c:v>1.7633110349133455E-2</c:v>
                </c:pt>
                <c:pt idx="2040">
                  <c:v>1.7628209340722713E-2</c:v>
                </c:pt>
                <c:pt idx="2041">
                  <c:v>1.7623275241438155E-2</c:v>
                </c:pt>
                <c:pt idx="2042">
                  <c:v>1.7618308048012375E-2</c:v>
                </c:pt>
                <c:pt idx="2043">
                  <c:v>1.76133077573539E-2</c:v>
                </c:pt>
                <c:pt idx="2044">
                  <c:v>1.760827436654722E-2</c:v>
                </c:pt>
                <c:pt idx="2045">
                  <c:v>1.7603207872852827E-2</c:v>
                </c:pt>
                <c:pt idx="2046">
                  <c:v>1.7598108273707259E-2</c:v>
                </c:pt>
                <c:pt idx="2047">
                  <c:v>1.7592975566723131E-2</c:v>
                </c:pt>
                <c:pt idx="2048">
                  <c:v>1.7587809749689175E-2</c:v>
                </c:pt>
                <c:pt idx="2049">
                  <c:v>1.7582610820570284E-2</c:v>
                </c:pt>
                <c:pt idx="2050">
                  <c:v>1.7577378777507528E-2</c:v>
                </c:pt>
                <c:pt idx="2051">
                  <c:v>1.7572113618818209E-2</c:v>
                </c:pt>
                <c:pt idx="2052">
                  <c:v>1.7566815342995878E-2</c:v>
                </c:pt>
                <c:pt idx="2053">
                  <c:v>1.7561483948710363E-2</c:v>
                </c:pt>
                <c:pt idx="2054">
                  <c:v>1.7556119434807817E-2</c:v>
                </c:pt>
                <c:pt idx="2055">
                  <c:v>1.7550721800310753E-2</c:v>
                </c:pt>
                <c:pt idx="2056">
                  <c:v>1.7545291044418029E-2</c:v>
                </c:pt>
                <c:pt idx="2057">
                  <c:v>1.7539827166504939E-2</c:v>
                </c:pt>
                <c:pt idx="2058">
                  <c:v>1.7534330166123175E-2</c:v>
                </c:pt>
                <c:pt idx="2059">
                  <c:v>1.7528800043000906E-2</c:v>
                </c:pt>
                <c:pt idx="2060">
                  <c:v>1.752323679704277E-2</c:v>
                </c:pt>
                <c:pt idx="2061">
                  <c:v>1.7517640428329921E-2</c:v>
                </c:pt>
                <c:pt idx="2062">
                  <c:v>1.7512010937120022E-2</c:v>
                </c:pt>
                <c:pt idx="2063">
                  <c:v>1.7506348323847301E-2</c:v>
                </c:pt>
                <c:pt idx="2064">
                  <c:v>1.7500652589122555E-2</c:v>
                </c:pt>
                <c:pt idx="2065">
                  <c:v>1.7494923733733153E-2</c:v>
                </c:pt>
                <c:pt idx="2066">
                  <c:v>1.7489161758643089E-2</c:v>
                </c:pt>
                <c:pt idx="2067">
                  <c:v>1.7483366664992978E-2</c:v>
                </c:pt>
                <c:pt idx="2068">
                  <c:v>1.7477538454100078E-2</c:v>
                </c:pt>
                <c:pt idx="2069">
                  <c:v>1.7471677127458306E-2</c:v>
                </c:pt>
                <c:pt idx="2070">
                  <c:v>1.7465782686738252E-2</c:v>
                </c:pt>
                <c:pt idx="2071">
                  <c:v>1.7459855133787193E-2</c:v>
                </c:pt>
                <c:pt idx="2072">
                  <c:v>1.745389447062911E-2</c:v>
                </c:pt>
                <c:pt idx="2073">
                  <c:v>1.7447900699464683E-2</c:v>
                </c:pt>
                <c:pt idx="2074">
                  <c:v>1.7441873822671344E-2</c:v>
                </c:pt>
                <c:pt idx="2075">
                  <c:v>1.7435813842803228E-2</c:v>
                </c:pt>
                <c:pt idx="2076">
                  <c:v>1.7429720762591226E-2</c:v>
                </c:pt>
                <c:pt idx="2077">
                  <c:v>1.7423594584942977E-2</c:v>
                </c:pt>
                <c:pt idx="2078">
                  <c:v>1.7417435312942885E-2</c:v>
                </c:pt>
                <c:pt idx="2079">
                  <c:v>1.74112429498521E-2</c:v>
                </c:pt>
                <c:pt idx="2080">
                  <c:v>1.7405017499108558E-2</c:v>
                </c:pt>
                <c:pt idx="2081">
                  <c:v>1.7398758964326952E-2</c:v>
                </c:pt>
                <c:pt idx="2082">
                  <c:v>1.7392467349298758E-2</c:v>
                </c:pt>
                <c:pt idx="2083">
                  <c:v>1.738614265799223E-2</c:v>
                </c:pt>
                <c:pt idx="2084">
                  <c:v>1.7379784894552393E-2</c:v>
                </c:pt>
                <c:pt idx="2085">
                  <c:v>1.7373394063301059E-2</c:v>
                </c:pt>
                <c:pt idx="2086">
                  <c:v>1.7366970168736805E-2</c:v>
                </c:pt>
                <c:pt idx="2087">
                  <c:v>1.7360513215534994E-2</c:v>
                </c:pt>
                <c:pt idx="2088">
                  <c:v>1.7354023208547755E-2</c:v>
                </c:pt>
                <c:pt idx="2089">
                  <c:v>1.7347500152803987E-2</c:v>
                </c:pt>
                <c:pt idx="2090">
                  <c:v>1.734094405350935E-2</c:v>
                </c:pt>
                <c:pt idx="2091">
                  <c:v>1.7334354916046263E-2</c:v>
                </c:pt>
                <c:pt idx="2092">
                  <c:v>1.7327732745973889E-2</c:v>
                </c:pt>
                <c:pt idx="2093">
                  <c:v>1.732107754902814E-2</c:v>
                </c:pt>
                <c:pt idx="2094">
                  <c:v>1.7314389331121661E-2</c:v>
                </c:pt>
                <c:pt idx="2095">
                  <c:v>1.7307668098343814E-2</c:v>
                </c:pt>
                <c:pt idx="2096">
                  <c:v>1.7300913856960677E-2</c:v>
                </c:pt>
                <c:pt idx="2097">
                  <c:v>1.729412661341502E-2</c:v>
                </c:pt>
                <c:pt idx="2098">
                  <c:v>1.7287306374326319E-2</c:v>
                </c:pt>
                <c:pt idx="2099">
                  <c:v>1.7280453146490703E-2</c:v>
                </c:pt>
                <c:pt idx="2100">
                  <c:v>1.7273566936880973E-2</c:v>
                </c:pt>
                <c:pt idx="2101">
                  <c:v>1.7266647752646552E-2</c:v>
                </c:pt>
                <c:pt idx="2102">
                  <c:v>1.7259695601113519E-2</c:v>
                </c:pt>
                <c:pt idx="2103">
                  <c:v>1.725271048978454E-2</c:v>
                </c:pt>
                <c:pt idx="2104">
                  <c:v>1.7245692426338863E-2</c:v>
                </c:pt>
                <c:pt idx="2105">
                  <c:v>1.7238641418632326E-2</c:v>
                </c:pt>
                <c:pt idx="2106">
                  <c:v>1.7231557474697293E-2</c:v>
                </c:pt>
                <c:pt idx="2107">
                  <c:v>1.7224440602742676E-2</c:v>
                </c:pt>
                <c:pt idx="2108">
                  <c:v>1.7217290811153863E-2</c:v>
                </c:pt>
                <c:pt idx="2109">
                  <c:v>1.7210108108492741E-2</c:v>
                </c:pt>
                <c:pt idx="2110">
                  <c:v>1.7202892503497644E-2</c:v>
                </c:pt>
                <c:pt idx="2111">
                  <c:v>1.7195644005083333E-2</c:v>
                </c:pt>
                <c:pt idx="2112">
                  <c:v>1.7188362622340973E-2</c:v>
                </c:pt>
                <c:pt idx="2113">
                  <c:v>1.7181048364538098E-2</c:v>
                </c:pt>
                <c:pt idx="2114">
                  <c:v>1.7173701241118597E-2</c:v>
                </c:pt>
                <c:pt idx="2115">
                  <c:v>1.7166321261702647E-2</c:v>
                </c:pt>
                <c:pt idx="2116">
                  <c:v>1.7158908436086744E-2</c:v>
                </c:pt>
                <c:pt idx="2117">
                  <c:v>1.7151462774243606E-2</c:v>
                </c:pt>
                <c:pt idx="2118">
                  <c:v>1.7143984286322189E-2</c:v>
                </c:pt>
                <c:pt idx="2119">
                  <c:v>1.7136472982647619E-2</c:v>
                </c:pt>
                <c:pt idx="2120">
                  <c:v>1.712892887372118E-2</c:v>
                </c:pt>
                <c:pt idx="2121">
                  <c:v>1.7121351970220272E-2</c:v>
                </c:pt>
                <c:pt idx="2122">
                  <c:v>1.7113742282998369E-2</c:v>
                </c:pt>
                <c:pt idx="2123">
                  <c:v>1.7106099823084982E-2</c:v>
                </c:pt>
                <c:pt idx="2124">
                  <c:v>1.7098424601685622E-2</c:v>
                </c:pt>
                <c:pt idx="2125">
                  <c:v>1.7090716630181763E-2</c:v>
                </c:pt>
                <c:pt idx="2126">
                  <c:v>1.7082975920130805E-2</c:v>
                </c:pt>
                <c:pt idx="2127">
                  <c:v>1.7075202483266015E-2</c:v>
                </c:pt>
                <c:pt idx="2128">
                  <c:v>1.7067396331496499E-2</c:v>
                </c:pt>
                <c:pt idx="2129">
                  <c:v>1.7059557476907159E-2</c:v>
                </c:pt>
                <c:pt idx="2130">
                  <c:v>1.7051685931758633E-2</c:v>
                </c:pt>
                <c:pt idx="2131">
                  <c:v>1.7043781708487273E-2</c:v>
                </c:pt>
                <c:pt idx="2132">
                  <c:v>1.7035844819705073E-2</c:v>
                </c:pt>
                <c:pt idx="2133">
                  <c:v>1.7027875278199635E-2</c:v>
                </c:pt>
                <c:pt idx="2134">
                  <c:v>1.7019873096934125E-2</c:v>
                </c:pt>
                <c:pt idx="2135">
                  <c:v>1.7011838289047208E-2</c:v>
                </c:pt>
                <c:pt idx="2136">
                  <c:v>1.7003770867853013E-2</c:v>
                </c:pt>
                <c:pt idx="2137">
                  <c:v>1.699567084684107E-2</c:v>
                </c:pt>
                <c:pt idx="2138">
                  <c:v>1.6987538239676261E-2</c:v>
                </c:pt>
                <c:pt idx="2139">
                  <c:v>1.6979373060198762E-2</c:v>
                </c:pt>
                <c:pt idx="2140">
                  <c:v>1.6971175322424002E-2</c:v>
                </c:pt>
                <c:pt idx="2141">
                  <c:v>1.696294504054259E-2</c:v>
                </c:pt>
                <c:pt idx="2142">
                  <c:v>1.695468222892027E-2</c:v>
                </c:pt>
                <c:pt idx="2143">
                  <c:v>1.6946386902097852E-2</c:v>
                </c:pt>
                <c:pt idx="2144">
                  <c:v>1.6938059074791179E-2</c:v>
                </c:pt>
                <c:pt idx="2145">
                  <c:v>1.6929698761891022E-2</c:v>
                </c:pt>
                <c:pt idx="2146">
                  <c:v>1.6921305978463069E-2</c:v>
                </c:pt>
                <c:pt idx="2147">
                  <c:v>1.6912880739747824E-2</c:v>
                </c:pt>
                <c:pt idx="2148">
                  <c:v>1.6904423061160575E-2</c:v>
                </c:pt>
                <c:pt idx="2149">
                  <c:v>1.6895932958291299E-2</c:v>
                </c:pt>
                <c:pt idx="2150">
                  <c:v>1.6887410446904633E-2</c:v>
                </c:pt>
                <c:pt idx="2151">
                  <c:v>1.6878855542939782E-2</c:v>
                </c:pt>
                <c:pt idx="2152">
                  <c:v>1.6870268262510452E-2</c:v>
                </c:pt>
                <c:pt idx="2153">
                  <c:v>1.6861648621904795E-2</c:v>
                </c:pt>
                <c:pt idx="2154">
                  <c:v>1.6852996637585344E-2</c:v>
                </c:pt>
                <c:pt idx="2155">
                  <c:v>1.6844312326188927E-2</c:v>
                </c:pt>
                <c:pt idx="2156">
                  <c:v>1.6835595704526606E-2</c:v>
                </c:pt>
                <c:pt idx="2157">
                  <c:v>1.6826846789583596E-2</c:v>
                </c:pt>
                <c:pt idx="2158">
                  <c:v>1.681806559851922E-2</c:v>
                </c:pt>
                <c:pt idx="2159">
                  <c:v>1.6809252148666791E-2</c:v>
                </c:pt>
                <c:pt idx="2160">
                  <c:v>1.6800406457533588E-2</c:v>
                </c:pt>
                <c:pt idx="2161">
                  <c:v>1.6791528542800728E-2</c:v>
                </c:pt>
                <c:pt idx="2162">
                  <c:v>1.6782618422323137E-2</c:v>
                </c:pt>
                <c:pt idx="2163">
                  <c:v>1.6773676114129433E-2</c:v>
                </c:pt>
                <c:pt idx="2164">
                  <c:v>1.6764701636421894E-2</c:v>
                </c:pt>
                <c:pt idx="2165">
                  <c:v>1.6755695007576312E-2</c:v>
                </c:pt>
                <c:pt idx="2166">
                  <c:v>1.674665624614198E-2</c:v>
                </c:pt>
                <c:pt idx="2167">
                  <c:v>1.6737585370841575E-2</c:v>
                </c:pt>
                <c:pt idx="2168">
                  <c:v>1.6728482400571083E-2</c:v>
                </c:pt>
                <c:pt idx="2169">
                  <c:v>1.6719347354399696E-2</c:v>
                </c:pt>
                <c:pt idx="2170">
                  <c:v>1.6710180251569774E-2</c:v>
                </c:pt>
                <c:pt idx="2171">
                  <c:v>1.6700981111496711E-2</c:v>
                </c:pt>
                <c:pt idx="2172">
                  <c:v>1.6691749953768882E-2</c:v>
                </c:pt>
                <c:pt idx="2173">
                  <c:v>1.6682486798147534E-2</c:v>
                </c:pt>
                <c:pt idx="2174">
                  <c:v>1.6673191664566715E-2</c:v>
                </c:pt>
                <c:pt idx="2175">
                  <c:v>1.6663864573133159E-2</c:v>
                </c:pt>
                <c:pt idx="2176">
                  <c:v>1.6654505544126241E-2</c:v>
                </c:pt>
                <c:pt idx="2177">
                  <c:v>1.6645114597997831E-2</c:v>
                </c:pt>
                <c:pt idx="2178">
                  <c:v>1.6635691755372238E-2</c:v>
                </c:pt>
                <c:pt idx="2179">
                  <c:v>1.6626237037046111E-2</c:v>
                </c:pt>
                <c:pt idx="2180">
                  <c:v>1.661675046398834E-2</c:v>
                </c:pt>
                <c:pt idx="2181">
                  <c:v>1.6607232057339952E-2</c:v>
                </c:pt>
                <c:pt idx="2182">
                  <c:v>1.6597681838414036E-2</c:v>
                </c:pt>
                <c:pt idx="2183">
                  <c:v>1.6588099828695621E-2</c:v>
                </c:pt>
                <c:pt idx="2184">
                  <c:v>1.657848604984161E-2</c:v>
                </c:pt>
                <c:pt idx="2185">
                  <c:v>1.6568840523680638E-2</c:v>
                </c:pt>
                <c:pt idx="2186">
                  <c:v>1.6559163272213018E-2</c:v>
                </c:pt>
                <c:pt idx="2187">
                  <c:v>1.6549454317610596E-2</c:v>
                </c:pt>
                <c:pt idx="2188">
                  <c:v>1.653971368221669E-2</c:v>
                </c:pt>
                <c:pt idx="2189">
                  <c:v>1.6529941388545962E-2</c:v>
                </c:pt>
                <c:pt idx="2190">
                  <c:v>1.6520137459284302E-2</c:v>
                </c:pt>
                <c:pt idx="2191">
                  <c:v>1.6510301917288771E-2</c:v>
                </c:pt>
                <c:pt idx="2192">
                  <c:v>1.6500434785587433E-2</c:v>
                </c:pt>
                <c:pt idx="2193">
                  <c:v>1.6490536087379302E-2</c:v>
                </c:pt>
                <c:pt idx="2194">
                  <c:v>1.64806058460342E-2</c:v>
                </c:pt>
                <c:pt idx="2195">
                  <c:v>1.6470644085092665E-2</c:v>
                </c:pt>
                <c:pt idx="2196">
                  <c:v>1.6460650828265831E-2</c:v>
                </c:pt>
                <c:pt idx="2197">
                  <c:v>1.6450626099435327E-2</c:v>
                </c:pt>
                <c:pt idx="2198">
                  <c:v>1.6440569922653154E-2</c:v>
                </c:pt>
                <c:pt idx="2199">
                  <c:v>1.643048232214158E-2</c:v>
                </c:pt>
                <c:pt idx="2200">
                  <c:v>1.6420363322293033E-2</c:v>
                </c:pt>
                <c:pt idx="2201">
                  <c:v>1.641021294766996E-2</c:v>
                </c:pt>
                <c:pt idx="2202">
                  <c:v>1.6400031223004746E-2</c:v>
                </c:pt>
                <c:pt idx="2203">
                  <c:v>1.6389818173199566E-2</c:v>
                </c:pt>
                <c:pt idx="2204">
                  <c:v>1.6379573823326301E-2</c:v>
                </c:pt>
                <c:pt idx="2205">
                  <c:v>1.6369298198626373E-2</c:v>
                </c:pt>
                <c:pt idx="2206">
                  <c:v>1.6358991324510679E-2</c:v>
                </c:pt>
                <c:pt idx="2207">
                  <c:v>1.6348653226559418E-2</c:v>
                </c:pt>
                <c:pt idx="2208">
                  <c:v>1.633828393052203E-2</c:v>
                </c:pt>
                <c:pt idx="2209">
                  <c:v>1.6327883462317002E-2</c:v>
                </c:pt>
                <c:pt idx="2210">
                  <c:v>1.6317451848031805E-2</c:v>
                </c:pt>
                <c:pt idx="2211">
                  <c:v>1.630698911392273E-2</c:v>
                </c:pt>
                <c:pt idx="2212">
                  <c:v>1.6296495286414799E-2</c:v>
                </c:pt>
                <c:pt idx="2213">
                  <c:v>1.6285970392101598E-2</c:v>
                </c:pt>
                <c:pt idx="2214">
                  <c:v>1.6275414457745187E-2</c:v>
                </c:pt>
                <c:pt idx="2215">
                  <c:v>1.6264827510275942E-2</c:v>
                </c:pt>
                <c:pt idx="2216">
                  <c:v>1.6254209576792442E-2</c:v>
                </c:pt>
                <c:pt idx="2217">
                  <c:v>1.6243560684561335E-2</c:v>
                </c:pt>
                <c:pt idx="2218">
                  <c:v>1.6232880861017217E-2</c:v>
                </c:pt>
                <c:pt idx="2219">
                  <c:v>1.6222170133762474E-2</c:v>
                </c:pt>
                <c:pt idx="2220">
                  <c:v>1.6211428530567177E-2</c:v>
                </c:pt>
                <c:pt idx="2221">
                  <c:v>1.6200656079368932E-2</c:v>
                </c:pt>
                <c:pt idx="2222">
                  <c:v>1.6189852808272748E-2</c:v>
                </c:pt>
                <c:pt idx="2223">
                  <c:v>1.6179018745550906E-2</c:v>
                </c:pt>
                <c:pt idx="2224">
                  <c:v>1.6168153919642818E-2</c:v>
                </c:pt>
                <c:pt idx="2225">
                  <c:v>1.6157258359154877E-2</c:v>
                </c:pt>
                <c:pt idx="2226">
                  <c:v>1.6146332092860358E-2</c:v>
                </c:pt>
                <c:pt idx="2227">
                  <c:v>1.6135375149699215E-2</c:v>
                </c:pt>
                <c:pt idx="2228">
                  <c:v>1.6124387558778014E-2</c:v>
                </c:pt>
                <c:pt idx="2229">
                  <c:v>1.611336934936972E-2</c:v>
                </c:pt>
                <c:pt idx="2230">
                  <c:v>1.6102320550913617E-2</c:v>
                </c:pt>
                <c:pt idx="2231">
                  <c:v>1.6091241193015107E-2</c:v>
                </c:pt>
                <c:pt idx="2232">
                  <c:v>1.6080131305445618E-2</c:v>
                </c:pt>
                <c:pt idx="2233">
                  <c:v>1.6068990918142425E-2</c:v>
                </c:pt>
                <c:pt idx="2234">
                  <c:v>1.6057820061208514E-2</c:v>
                </c:pt>
                <c:pt idx="2235">
                  <c:v>1.6046618764912424E-2</c:v>
                </c:pt>
                <c:pt idx="2236">
                  <c:v>1.6035387059688128E-2</c:v>
                </c:pt>
                <c:pt idx="2237">
                  <c:v>1.6024124976134847E-2</c:v>
                </c:pt>
                <c:pt idx="2238">
                  <c:v>1.6012832545016925E-2</c:v>
                </c:pt>
                <c:pt idx="2239">
                  <c:v>1.6001509797263672E-2</c:v>
                </c:pt>
                <c:pt idx="2240">
                  <c:v>1.5990156763969206E-2</c:v>
                </c:pt>
                <c:pt idx="2241">
                  <c:v>1.5978773476392299E-2</c:v>
                </c:pt>
                <c:pt idx="2242">
                  <c:v>1.5967359965956246E-2</c:v>
                </c:pt>
                <c:pt idx="2243">
                  <c:v>1.5955916264248655E-2</c:v>
                </c:pt>
                <c:pt idx="2244">
                  <c:v>1.5944442403021376E-2</c:v>
                </c:pt>
                <c:pt idx="2245">
                  <c:v>1.5932938414190259E-2</c:v>
                </c:pt>
                <c:pt idx="2246">
                  <c:v>1.5921404329835059E-2</c:v>
                </c:pt>
                <c:pt idx="2247">
                  <c:v>1.5909840182199229E-2</c:v>
                </c:pt>
                <c:pt idx="2248">
                  <c:v>1.58982460036898E-2</c:v>
                </c:pt>
                <c:pt idx="2249">
                  <c:v>1.5886621826877192E-2</c:v>
                </c:pt>
                <c:pt idx="2250">
                  <c:v>1.5874967684495086E-2</c:v>
                </c:pt>
                <c:pt idx="2251">
                  <c:v>1.5863283609440205E-2</c:v>
                </c:pt>
                <c:pt idx="2252">
                  <c:v>1.5851569634772217E-2</c:v>
                </c:pt>
                <c:pt idx="2253">
                  <c:v>1.583982579371352E-2</c:v>
                </c:pt>
                <c:pt idx="2254">
                  <c:v>1.5828052119649116E-2</c:v>
                </c:pt>
                <c:pt idx="2255">
                  <c:v>1.58162486461264E-2</c:v>
                </c:pt>
                <c:pt idx="2256">
                  <c:v>1.5804415406855038E-2</c:v>
                </c:pt>
                <c:pt idx="2257">
                  <c:v>1.5792552435706767E-2</c:v>
                </c:pt>
                <c:pt idx="2258">
                  <c:v>1.5780659766715242E-2</c:v>
                </c:pt>
                <c:pt idx="2259">
                  <c:v>1.5768737434075867E-2</c:v>
                </c:pt>
                <c:pt idx="2260">
                  <c:v>1.575678547214561E-2</c:v>
                </c:pt>
                <c:pt idx="2261">
                  <c:v>1.5744803915442845E-2</c:v>
                </c:pt>
                <c:pt idx="2262">
                  <c:v>1.5732792798647182E-2</c:v>
                </c:pt>
                <c:pt idx="2263">
                  <c:v>1.5720752156599269E-2</c:v>
                </c:pt>
                <c:pt idx="2264">
                  <c:v>1.5708682024300657E-2</c:v>
                </c:pt>
                <c:pt idx="2265">
                  <c:v>1.5696582436913582E-2</c:v>
                </c:pt>
                <c:pt idx="2266">
                  <c:v>1.5684453429760822E-2</c:v>
                </c:pt>
                <c:pt idx="2267">
                  <c:v>1.5672295038325502E-2</c:v>
                </c:pt>
                <c:pt idx="2268">
                  <c:v>1.5660107298250923E-2</c:v>
                </c:pt>
                <c:pt idx="2269">
                  <c:v>1.5647890245340378E-2</c:v>
                </c:pt>
                <c:pt idx="2270">
                  <c:v>1.5635643915556982E-2</c:v>
                </c:pt>
                <c:pt idx="2271">
                  <c:v>1.5623368345023467E-2</c:v>
                </c:pt>
                <c:pt idx="2272">
                  <c:v>1.5611063570022041E-2</c:v>
                </c:pt>
                <c:pt idx="2273">
                  <c:v>1.5598729626994155E-2</c:v>
                </c:pt>
                <c:pt idx="2274">
                  <c:v>1.5586366552540368E-2</c:v>
                </c:pt>
                <c:pt idx="2275">
                  <c:v>1.5573974383420126E-2</c:v>
                </c:pt>
                <c:pt idx="2276">
                  <c:v>1.5561553156551597E-2</c:v>
                </c:pt>
                <c:pt idx="2277">
                  <c:v>1.5549102909011472E-2</c:v>
                </c:pt>
                <c:pt idx="2278">
                  <c:v>1.5536623678034791E-2</c:v>
                </c:pt>
                <c:pt idx="2279">
                  <c:v>1.5524115501014742E-2</c:v>
                </c:pt>
                <c:pt idx="2280">
                  <c:v>1.5511578415502478E-2</c:v>
                </c:pt>
                <c:pt idx="2281">
                  <c:v>1.5499012459206925E-2</c:v>
                </c:pt>
                <c:pt idx="2282">
                  <c:v>1.5486417669994607E-2</c:v>
                </c:pt>
                <c:pt idx="2283">
                  <c:v>1.5473794085889409E-2</c:v>
                </c:pt>
                <c:pt idx="2284">
                  <c:v>1.5461141745072446E-2</c:v>
                </c:pt>
                <c:pt idx="2285">
                  <c:v>1.5448460685881812E-2</c:v>
                </c:pt>
                <c:pt idx="2286">
                  <c:v>1.5435750946812439E-2</c:v>
                </c:pt>
                <c:pt idx="2287">
                  <c:v>1.5423012566515844E-2</c:v>
                </c:pt>
                <c:pt idx="2288">
                  <c:v>1.5410245583799992E-2</c:v>
                </c:pt>
                <c:pt idx="2289">
                  <c:v>1.5397450037629041E-2</c:v>
                </c:pt>
                <c:pt idx="2290">
                  <c:v>1.5384625967123196E-2</c:v>
                </c:pt>
                <c:pt idx="2291">
                  <c:v>1.5371773411558466E-2</c:v>
                </c:pt>
                <c:pt idx="2292">
                  <c:v>1.5358892410366507E-2</c:v>
                </c:pt>
                <c:pt idx="2293">
                  <c:v>1.5345983003134372E-2</c:v>
                </c:pt>
                <c:pt idx="2294">
                  <c:v>1.533304522960436E-2</c:v>
                </c:pt>
                <c:pt idx="2295">
                  <c:v>1.5320079129673772E-2</c:v>
                </c:pt>
                <c:pt idx="2296">
                  <c:v>1.5307084743394728E-2</c:v>
                </c:pt>
                <c:pt idx="2297">
                  <c:v>1.5294062110973963E-2</c:v>
                </c:pt>
                <c:pt idx="2298">
                  <c:v>1.5281011272772618E-2</c:v>
                </c:pt>
                <c:pt idx="2299">
                  <c:v>1.5267932269306027E-2</c:v>
                </c:pt>
                <c:pt idx="2300">
                  <c:v>1.5254825141243527E-2</c:v>
                </c:pt>
                <c:pt idx="2301">
                  <c:v>1.5241689929408221E-2</c:v>
                </c:pt>
                <c:pt idx="2302">
                  <c:v>1.522852667477681E-2</c:v>
                </c:pt>
                <c:pt idx="2303">
                  <c:v>1.5215335418479343E-2</c:v>
                </c:pt>
                <c:pt idx="2304">
                  <c:v>1.5202116201799037E-2</c:v>
                </c:pt>
                <c:pt idx="2305">
                  <c:v>1.5188869066172039E-2</c:v>
                </c:pt>
                <c:pt idx="2306">
                  <c:v>1.517559405318724E-2</c:v>
                </c:pt>
                <c:pt idx="2307">
                  <c:v>1.516229120458604E-2</c:v>
                </c:pt>
                <c:pt idx="2308">
                  <c:v>1.5148960562262153E-2</c:v>
                </c:pt>
                <c:pt idx="2309">
                  <c:v>1.5135602168261365E-2</c:v>
                </c:pt>
                <c:pt idx="2310">
                  <c:v>1.5122216064781356E-2</c:v>
                </c:pt>
                <c:pt idx="2311">
                  <c:v>1.5108802294171437E-2</c:v>
                </c:pt>
                <c:pt idx="2312">
                  <c:v>1.5095360898932387E-2</c:v>
                </c:pt>
                <c:pt idx="2313">
                  <c:v>1.5081891921716177E-2</c:v>
                </c:pt>
                <c:pt idx="2314">
                  <c:v>1.5068395405325799E-2</c:v>
                </c:pt>
                <c:pt idx="2315">
                  <c:v>1.5054871392715007E-2</c:v>
                </c:pt>
                <c:pt idx="2316">
                  <c:v>1.5041319926988143E-2</c:v>
                </c:pt>
                <c:pt idx="2317">
                  <c:v>1.5027741051399842E-2</c:v>
                </c:pt>
                <c:pt idx="2318">
                  <c:v>1.5014134809354899E-2</c:v>
                </c:pt>
                <c:pt idx="2319">
                  <c:v>1.5000501244407966E-2</c:v>
                </c:pt>
                <c:pt idx="2320">
                  <c:v>1.4986840400263386E-2</c:v>
                </c:pt>
                <c:pt idx="2321">
                  <c:v>1.4973152320774917E-2</c:v>
                </c:pt>
                <c:pt idx="2322">
                  <c:v>1.4959437049945557E-2</c:v>
                </c:pt>
                <c:pt idx="2323">
                  <c:v>1.4945694631927266E-2</c:v>
                </c:pt>
                <c:pt idx="2324">
                  <c:v>1.4931925111020788E-2</c:v>
                </c:pt>
                <c:pt idx="2325">
                  <c:v>1.4918128531675377E-2</c:v>
                </c:pt>
                <c:pt idx="2326">
                  <c:v>1.4904304938488596E-2</c:v>
                </c:pt>
                <c:pt idx="2327">
                  <c:v>1.4890454376206071E-2</c:v>
                </c:pt>
                <c:pt idx="2328">
                  <c:v>1.4876576889721282E-2</c:v>
                </c:pt>
                <c:pt idx="2329">
                  <c:v>1.4862672524075294E-2</c:v>
                </c:pt>
                <c:pt idx="2330">
                  <c:v>1.4848741324456564E-2</c:v>
                </c:pt>
                <c:pt idx="2331">
                  <c:v>1.4834783336200669E-2</c:v>
                </c:pt>
                <c:pt idx="2332">
                  <c:v>1.482079860479011E-2</c:v>
                </c:pt>
                <c:pt idx="2333">
                  <c:v>1.4806787175854035E-2</c:v>
                </c:pt>
                <c:pt idx="2334">
                  <c:v>1.4792749095168044E-2</c:v>
                </c:pt>
                <c:pt idx="2335">
                  <c:v>1.477868440865391E-2</c:v>
                </c:pt>
                <c:pt idx="2336">
                  <c:v>1.4764593162379385E-2</c:v>
                </c:pt>
                <c:pt idx="2337">
                  <c:v>1.4750475402557915E-2</c:v>
                </c:pt>
                <c:pt idx="2338">
                  <c:v>1.4736331175548442E-2</c:v>
                </c:pt>
                <c:pt idx="2339">
                  <c:v>1.4722160527855127E-2</c:v>
                </c:pt>
                <c:pt idx="2340">
                  <c:v>1.4707963506127141E-2</c:v>
                </c:pt>
                <c:pt idx="2341">
                  <c:v>1.4693740157158398E-2</c:v>
                </c:pt>
                <c:pt idx="2342">
                  <c:v>1.4679490527887321E-2</c:v>
                </c:pt>
                <c:pt idx="2343">
                  <c:v>1.4665214665396598E-2</c:v>
                </c:pt>
                <c:pt idx="2344">
                  <c:v>1.4650912616912945E-2</c:v>
                </c:pt>
                <c:pt idx="2345">
                  <c:v>1.4636584429806835E-2</c:v>
                </c:pt>
                <c:pt idx="2346">
                  <c:v>1.4622230151592284E-2</c:v>
                </c:pt>
                <c:pt idx="2347">
                  <c:v>1.4607849829926576E-2</c:v>
                </c:pt>
                <c:pt idx="2348">
                  <c:v>1.4593443512610039E-2</c:v>
                </c:pt>
                <c:pt idx="2349">
                  <c:v>1.4579011247585771E-2</c:v>
                </c:pt>
                <c:pt idx="2350">
                  <c:v>1.4564553082939413E-2</c:v>
                </c:pt>
                <c:pt idx="2351">
                  <c:v>1.4550069066898869E-2</c:v>
                </c:pt>
                <c:pt idx="2352">
                  <c:v>1.4535559247834107E-2</c:v>
                </c:pt>
                <c:pt idx="2353">
                  <c:v>1.452102367425683E-2</c:v>
                </c:pt>
                <c:pt idx="2354">
                  <c:v>1.4506462394820306E-2</c:v>
                </c:pt>
                <c:pt idx="2355">
                  <c:v>1.4491875458319039E-2</c:v>
                </c:pt>
                <c:pt idx="2356">
                  <c:v>1.4477262913688581E-2</c:v>
                </c:pt>
                <c:pt idx="2357">
                  <c:v>1.4462624810005213E-2</c:v>
                </c:pt>
                <c:pt idx="2358">
                  <c:v>1.4447961196485743E-2</c:v>
                </c:pt>
                <c:pt idx="2359">
                  <c:v>1.4433272122487205E-2</c:v>
                </c:pt>
                <c:pt idx="2360">
                  <c:v>1.4418557637506647E-2</c:v>
                </c:pt>
                <c:pt idx="2361">
                  <c:v>1.4403817791180818E-2</c:v>
                </c:pt>
                <c:pt idx="2362">
                  <c:v>1.4389052633285961E-2</c:v>
                </c:pt>
                <c:pt idx="2363">
                  <c:v>1.4374262213737504E-2</c:v>
                </c:pt>
                <c:pt idx="2364">
                  <c:v>1.4359446582589841E-2</c:v>
                </c:pt>
                <c:pt idx="2365">
                  <c:v>1.4344605790036045E-2</c:v>
                </c:pt>
                <c:pt idx="2366">
                  <c:v>1.4329739886407612E-2</c:v>
                </c:pt>
                <c:pt idx="2367">
                  <c:v>1.4314848922174191E-2</c:v>
                </c:pt>
                <c:pt idx="2368">
                  <c:v>1.4299932947943335E-2</c:v>
                </c:pt>
                <c:pt idx="2369">
                  <c:v>1.4284992014460218E-2</c:v>
                </c:pt>
                <c:pt idx="2370">
                  <c:v>1.4270026172607387E-2</c:v>
                </c:pt>
                <c:pt idx="2371">
                  <c:v>1.4255035473404461E-2</c:v>
                </c:pt>
                <c:pt idx="2372">
                  <c:v>1.4240019968007925E-2</c:v>
                </c:pt>
                <c:pt idx="2373">
                  <c:v>1.4224979707710774E-2</c:v>
                </c:pt>
                <c:pt idx="2374">
                  <c:v>1.4209914743942353E-2</c:v>
                </c:pt>
                <c:pt idx="2375">
                  <c:v>1.4194825128267963E-2</c:v>
                </c:pt>
                <c:pt idx="2376">
                  <c:v>1.417971091238871E-2</c:v>
                </c:pt>
                <c:pt idx="2377">
                  <c:v>1.4164572148141133E-2</c:v>
                </c:pt>
                <c:pt idx="2378">
                  <c:v>1.4149408887497016E-2</c:v>
                </c:pt>
                <c:pt idx="2379">
                  <c:v>1.4134221182563037E-2</c:v>
                </c:pt>
                <c:pt idx="2380">
                  <c:v>1.4119009085580558E-2</c:v>
                </c:pt>
                <c:pt idx="2381">
                  <c:v>1.4103772648925315E-2</c:v>
                </c:pt>
                <c:pt idx="2382">
                  <c:v>1.4088511925107156E-2</c:v>
                </c:pt>
                <c:pt idx="2383">
                  <c:v>1.4073226966769735E-2</c:v>
                </c:pt>
                <c:pt idx="2384">
                  <c:v>1.4057917826690308E-2</c:v>
                </c:pt>
                <c:pt idx="2385">
                  <c:v>1.4042584557779351E-2</c:v>
                </c:pt>
                <c:pt idx="2386">
                  <c:v>1.4027227213080392E-2</c:v>
                </c:pt>
                <c:pt idx="2387">
                  <c:v>1.4011845845769623E-2</c:v>
                </c:pt>
                <c:pt idx="2388">
                  <c:v>1.3996440509155723E-2</c:v>
                </c:pt>
                <c:pt idx="2389">
                  <c:v>1.3981011256679486E-2</c:v>
                </c:pt>
                <c:pt idx="2390">
                  <c:v>1.3965558141913617E-2</c:v>
                </c:pt>
                <c:pt idx="2391">
                  <c:v>1.3950081218562374E-2</c:v>
                </c:pt>
                <c:pt idx="2392">
                  <c:v>1.3934580540461363E-2</c:v>
                </c:pt>
                <c:pt idx="2393">
                  <c:v>1.3919056161577185E-2</c:v>
                </c:pt>
                <c:pt idx="2394">
                  <c:v>1.3903508136007202E-2</c:v>
                </c:pt>
                <c:pt idx="2395">
                  <c:v>1.3887936517979212E-2</c:v>
                </c:pt>
                <c:pt idx="2396">
                  <c:v>1.3872341361851196E-2</c:v>
                </c:pt>
                <c:pt idx="2397">
                  <c:v>1.3856722722111005E-2</c:v>
                </c:pt>
                <c:pt idx="2398">
                  <c:v>1.3841080653376097E-2</c:v>
                </c:pt>
                <c:pt idx="2399">
                  <c:v>1.382541521039321E-2</c:v>
                </c:pt>
                <c:pt idx="2400">
                  <c:v>1.3809726448038125E-2</c:v>
                </c:pt>
                <c:pt idx="2401">
                  <c:v>1.379401442131533E-2</c:v>
                </c:pt>
                <c:pt idx="2402">
                  <c:v>1.3778279185357761E-2</c:v>
                </c:pt>
                <c:pt idx="2403">
                  <c:v>1.3762520795426472E-2</c:v>
                </c:pt>
                <c:pt idx="2404">
                  <c:v>1.3746739306910399E-2</c:v>
                </c:pt>
                <c:pt idx="2405">
                  <c:v>1.3730934775326012E-2</c:v>
                </c:pt>
                <c:pt idx="2406">
                  <c:v>1.3715107256317055E-2</c:v>
                </c:pt>
                <c:pt idx="2407">
                  <c:v>1.3699256805654234E-2</c:v>
                </c:pt>
                <c:pt idx="2408">
                  <c:v>1.3683383479234935E-2</c:v>
                </c:pt>
                <c:pt idx="2409">
                  <c:v>1.3667487333082916E-2</c:v>
                </c:pt>
                <c:pt idx="2410">
                  <c:v>1.3651568423348024E-2</c:v>
                </c:pt>
                <c:pt idx="2411">
                  <c:v>1.3635626806305878E-2</c:v>
                </c:pt>
                <c:pt idx="2412">
                  <c:v>1.3619662538357592E-2</c:v>
                </c:pt>
                <c:pt idx="2413">
                  <c:v>1.3603675676029455E-2</c:v>
                </c:pt>
                <c:pt idx="2414">
                  <c:v>1.3587666275972656E-2</c:v>
                </c:pt>
                <c:pt idx="2415">
                  <c:v>1.3571634394962959E-2</c:v>
                </c:pt>
                <c:pt idx="2416">
                  <c:v>1.3555580089900418E-2</c:v>
                </c:pt>
                <c:pt idx="2417">
                  <c:v>1.3539503417809061E-2</c:v>
                </c:pt>
                <c:pt idx="2418">
                  <c:v>1.3523404435836614E-2</c:v>
                </c:pt>
                <c:pt idx="2419">
                  <c:v>1.3507283201254161E-2</c:v>
                </c:pt>
                <c:pt idx="2420">
                  <c:v>1.3491139771455876E-2</c:v>
                </c:pt>
                <c:pt idx="2421">
                  <c:v>1.3474974203958684E-2</c:v>
                </c:pt>
                <c:pt idx="2422">
                  <c:v>1.3458786556401984E-2</c:v>
                </c:pt>
                <c:pt idx="2423">
                  <c:v>1.3442576886547333E-2</c:v>
                </c:pt>
                <c:pt idx="2424">
                  <c:v>1.3426345252278128E-2</c:v>
                </c:pt>
                <c:pt idx="2425">
                  <c:v>1.3410091711599313E-2</c:v>
                </c:pt>
                <c:pt idx="2426">
                  <c:v>1.3393816322637074E-2</c:v>
                </c:pt>
                <c:pt idx="2427">
                  <c:v>1.337751914363851E-2</c:v>
                </c:pt>
                <c:pt idx="2428">
                  <c:v>1.3361200232971337E-2</c:v>
                </c:pt>
                <c:pt idx="2429">
                  <c:v>1.3344859649123577E-2</c:v>
                </c:pt>
                <c:pt idx="2430">
                  <c:v>1.3328497450703259E-2</c:v>
                </c:pt>
                <c:pt idx="2431">
                  <c:v>1.3312113696438064E-2</c:v>
                </c:pt>
                <c:pt idx="2432">
                  <c:v>1.3295708445175077E-2</c:v>
                </c:pt>
                <c:pt idx="2433">
                  <c:v>1.3279281755880406E-2</c:v>
                </c:pt>
                <c:pt idx="2434">
                  <c:v>1.3262833687638932E-2</c:v>
                </c:pt>
                <c:pt idx="2435">
                  <c:v>1.3246364299653934E-2</c:v>
                </c:pt>
                <c:pt idx="2436">
                  <c:v>1.3229873651246834E-2</c:v>
                </c:pt>
                <c:pt idx="2437">
                  <c:v>1.3213361801856813E-2</c:v>
                </c:pt>
                <c:pt idx="2438">
                  <c:v>1.3196828811040577E-2</c:v>
                </c:pt>
                <c:pt idx="2439">
                  <c:v>1.3180274738471956E-2</c:v>
                </c:pt>
                <c:pt idx="2440">
                  <c:v>1.3163699643941647E-2</c:v>
                </c:pt>
                <c:pt idx="2441">
                  <c:v>1.3147103587356851E-2</c:v>
                </c:pt>
                <c:pt idx="2442">
                  <c:v>1.3130486628741011E-2</c:v>
                </c:pt>
                <c:pt idx="2443">
                  <c:v>1.311384882823341E-2</c:v>
                </c:pt>
                <c:pt idx="2444">
                  <c:v>1.3097190246088943E-2</c:v>
                </c:pt>
                <c:pt idx="2445">
                  <c:v>1.3080510942677702E-2</c:v>
                </c:pt>
                <c:pt idx="2446">
                  <c:v>1.3063810978484754E-2</c:v>
                </c:pt>
                <c:pt idx="2447">
                  <c:v>1.3047090414109711E-2</c:v>
                </c:pt>
                <c:pt idx="2448">
                  <c:v>1.3030349310266507E-2</c:v>
                </c:pt>
                <c:pt idx="2449">
                  <c:v>1.301358772778299E-2</c:v>
                </c:pt>
                <c:pt idx="2450">
                  <c:v>1.2996805727600671E-2</c:v>
                </c:pt>
                <c:pt idx="2451">
                  <c:v>1.2980003370774327E-2</c:v>
                </c:pt>
                <c:pt idx="2452">
                  <c:v>1.2963180718471747E-2</c:v>
                </c:pt>
                <c:pt idx="2453">
                  <c:v>1.2946337831973328E-2</c:v>
                </c:pt>
                <c:pt idx="2454">
                  <c:v>1.2929474772671824E-2</c:v>
                </c:pt>
                <c:pt idx="2455">
                  <c:v>1.2912591602071965E-2</c:v>
                </c:pt>
                <c:pt idx="2456">
                  <c:v>1.2895688381790152E-2</c:v>
                </c:pt>
                <c:pt idx="2457">
                  <c:v>1.2878765173554112E-2</c:v>
                </c:pt>
                <c:pt idx="2458">
                  <c:v>1.2861822039202591E-2</c:v>
                </c:pt>
                <c:pt idx="2459">
                  <c:v>1.2844859040684994E-2</c:v>
                </c:pt>
                <c:pt idx="2460">
                  <c:v>1.2827876240061088E-2</c:v>
                </c:pt>
                <c:pt idx="2461">
                  <c:v>1.281087369950063E-2</c:v>
                </c:pt>
                <c:pt idx="2462">
                  <c:v>1.2793851481283078E-2</c:v>
                </c:pt>
                <c:pt idx="2463">
                  <c:v>1.2776809647797212E-2</c:v>
                </c:pt>
                <c:pt idx="2464">
                  <c:v>1.2759748261540849E-2</c:v>
                </c:pt>
                <c:pt idx="2465">
                  <c:v>1.2742667385120462E-2</c:v>
                </c:pt>
                <c:pt idx="2466">
                  <c:v>1.2725567081250879E-2</c:v>
                </c:pt>
                <c:pt idx="2467">
                  <c:v>1.2708447412754925E-2</c:v>
                </c:pt>
                <c:pt idx="2468">
                  <c:v>1.269130844256311E-2</c:v>
                </c:pt>
                <c:pt idx="2469">
                  <c:v>1.2674150233713254E-2</c:v>
                </c:pt>
                <c:pt idx="2470">
                  <c:v>1.2656972849350193E-2</c:v>
                </c:pt>
                <c:pt idx="2471">
                  <c:v>1.2639776352725406E-2</c:v>
                </c:pt>
                <c:pt idx="2472">
                  <c:v>1.2622560807196708E-2</c:v>
                </c:pt>
                <c:pt idx="2473">
                  <c:v>1.2605326276227864E-2</c:v>
                </c:pt>
                <c:pt idx="2474">
                  <c:v>1.2588072823388308E-2</c:v>
                </c:pt>
                <c:pt idx="2475">
                  <c:v>1.2570800512352747E-2</c:v>
                </c:pt>
                <c:pt idx="2476">
                  <c:v>1.2553509406900861E-2</c:v>
                </c:pt>
                <c:pt idx="2477">
                  <c:v>1.2536199570916933E-2</c:v>
                </c:pt>
                <c:pt idx="2478">
                  <c:v>1.2518871068389529E-2</c:v>
                </c:pt>
                <c:pt idx="2479">
                  <c:v>1.2501523963411129E-2</c:v>
                </c:pt>
                <c:pt idx="2480">
                  <c:v>1.248415832017781E-2</c:v>
                </c:pt>
                <c:pt idx="2481">
                  <c:v>1.2466774202988883E-2</c:v>
                </c:pt>
                <c:pt idx="2482">
                  <c:v>1.2449371676246554E-2</c:v>
                </c:pt>
                <c:pt idx="2483">
                  <c:v>1.2431950804455581E-2</c:v>
                </c:pt>
                <c:pt idx="2484">
                  <c:v>1.2414511652222925E-2</c:v>
                </c:pt>
                <c:pt idx="2485">
                  <c:v>1.23970542842574E-2</c:v>
                </c:pt>
                <c:pt idx="2486">
                  <c:v>1.2379578765369333E-2</c:v>
                </c:pt>
                <c:pt idx="2487">
                  <c:v>1.2362085160470205E-2</c:v>
                </c:pt>
                <c:pt idx="2488">
                  <c:v>1.2344573534572321E-2</c:v>
                </c:pt>
                <c:pt idx="2489">
                  <c:v>1.2327043952788438E-2</c:v>
                </c:pt>
                <c:pt idx="2490">
                  <c:v>1.2309496480331431E-2</c:v>
                </c:pt>
                <c:pt idx="2491">
                  <c:v>1.2291931182513927E-2</c:v>
                </c:pt>
                <c:pt idx="2492">
                  <c:v>1.2274348124747998E-2</c:v>
                </c:pt>
                <c:pt idx="2493">
                  <c:v>1.2256747372544728E-2</c:v>
                </c:pt>
                <c:pt idx="2494">
                  <c:v>1.2239128991513954E-2</c:v>
                </c:pt>
                <c:pt idx="2495">
                  <c:v>1.2221493047363828E-2</c:v>
                </c:pt>
                <c:pt idx="2496">
                  <c:v>1.2203839605900544E-2</c:v>
                </c:pt>
                <c:pt idx="2497">
                  <c:v>1.2186168733027905E-2</c:v>
                </c:pt>
                <c:pt idx="2498">
                  <c:v>1.216848049474705E-2</c:v>
                </c:pt>
                <c:pt idx="2499">
                  <c:v>1.2150774957156005E-2</c:v>
                </c:pt>
                <c:pt idx="2500">
                  <c:v>1.2133052186449443E-2</c:v>
                </c:pt>
                <c:pt idx="2501">
                  <c:v>1.2115312248918198E-2</c:v>
                </c:pt>
                <c:pt idx="2502">
                  <c:v>1.2097555210949015E-2</c:v>
                </c:pt>
                <c:pt idx="2503">
                  <c:v>1.2079781139024148E-2</c:v>
                </c:pt>
                <c:pt idx="2504">
                  <c:v>1.2061990099720999E-2</c:v>
                </c:pt>
                <c:pt idx="2505">
                  <c:v>1.2044182159711762E-2</c:v>
                </c:pt>
                <c:pt idx="2506">
                  <c:v>1.202635738576307E-2</c:v>
                </c:pt>
                <c:pt idx="2507">
                  <c:v>1.200851584473565E-2</c:v>
                </c:pt>
                <c:pt idx="2508">
                  <c:v>1.1990657603583936E-2</c:v>
                </c:pt>
                <c:pt idx="2509">
                  <c:v>1.1972782729355709E-2</c:v>
                </c:pt>
                <c:pt idx="2510">
                  <c:v>1.1954891289191763E-2</c:v>
                </c:pt>
                <c:pt idx="2511">
                  <c:v>1.193698335032552E-2</c:v>
                </c:pt>
                <c:pt idx="2512">
                  <c:v>1.191905898008268E-2</c:v>
                </c:pt>
                <c:pt idx="2513">
                  <c:v>1.190111824588083E-2</c:v>
                </c:pt>
                <c:pt idx="2514">
                  <c:v>1.1883161215229143E-2</c:v>
                </c:pt>
                <c:pt idx="2515">
                  <c:v>1.186518795572793E-2</c:v>
                </c:pt>
                <c:pt idx="2516">
                  <c:v>1.1847198535068359E-2</c:v>
                </c:pt>
                <c:pt idx="2517">
                  <c:v>1.1829193021032025E-2</c:v>
                </c:pt>
                <c:pt idx="2518">
                  <c:v>1.1811171481490626E-2</c:v>
                </c:pt>
                <c:pt idx="2519">
                  <c:v>1.1793133984405561E-2</c:v>
                </c:pt>
                <c:pt idx="2520">
                  <c:v>1.1775080597827611E-2</c:v>
                </c:pt>
                <c:pt idx="2521">
                  <c:v>1.1757011389896521E-2</c:v>
                </c:pt>
                <c:pt idx="2522">
                  <c:v>1.1738926428840685E-2</c:v>
                </c:pt>
                <c:pt idx="2523">
                  <c:v>1.1720825782976702E-2</c:v>
                </c:pt>
                <c:pt idx="2524">
                  <c:v>1.1702709520709108E-2</c:v>
                </c:pt>
                <c:pt idx="2525">
                  <c:v>1.1684577710529919E-2</c:v>
                </c:pt>
                <c:pt idx="2526">
                  <c:v>1.1666430421018316E-2</c:v>
                </c:pt>
                <c:pt idx="2527">
                  <c:v>1.1648267720840221E-2</c:v>
                </c:pt>
                <c:pt idx="2528">
                  <c:v>1.1630089678748005E-2</c:v>
                </c:pt>
                <c:pt idx="2529">
                  <c:v>1.1611896363580036E-2</c:v>
                </c:pt>
                <c:pt idx="2530">
                  <c:v>1.1593687844260372E-2</c:v>
                </c:pt>
                <c:pt idx="2531">
                  <c:v>1.1575464189798317E-2</c:v>
                </c:pt>
                <c:pt idx="2532">
                  <c:v>1.1557225469288147E-2</c:v>
                </c:pt>
                <c:pt idx="2533">
                  <c:v>1.1538971751908636E-2</c:v>
                </c:pt>
                <c:pt idx="2534">
                  <c:v>1.152070310692275E-2</c:v>
                </c:pt>
                <c:pt idx="2535">
                  <c:v>1.1502419603677237E-2</c:v>
                </c:pt>
                <c:pt idx="2536">
                  <c:v>1.1484121311602275E-2</c:v>
                </c:pt>
                <c:pt idx="2537">
                  <c:v>1.1465808300211076E-2</c:v>
                </c:pt>
                <c:pt idx="2538">
                  <c:v>1.1447480639099547E-2</c:v>
                </c:pt>
                <c:pt idx="2539">
                  <c:v>1.1429138397945845E-2</c:v>
                </c:pt>
                <c:pt idx="2540">
                  <c:v>1.1410781646510083E-2</c:v>
                </c:pt>
                <c:pt idx="2541">
                  <c:v>1.1392410454633886E-2</c:v>
                </c:pt>
                <c:pt idx="2542">
                  <c:v>1.137402489224008E-2</c:v>
                </c:pt>
                <c:pt idx="2543">
                  <c:v>1.1355625029332213E-2</c:v>
                </c:pt>
                <c:pt idx="2544">
                  <c:v>1.1337210935994296E-2</c:v>
                </c:pt>
                <c:pt idx="2545">
                  <c:v>1.1318782682390317E-2</c:v>
                </c:pt>
                <c:pt idx="2546">
                  <c:v>1.1300340338763971E-2</c:v>
                </c:pt>
                <c:pt idx="2547">
                  <c:v>1.1281883975438153E-2</c:v>
                </c:pt>
                <c:pt idx="2548">
                  <c:v>1.1263413662814692E-2</c:v>
                </c:pt>
                <c:pt idx="2549">
                  <c:v>1.1244929471373897E-2</c:v>
                </c:pt>
                <c:pt idx="2550">
                  <c:v>1.1226431471674217E-2</c:v>
                </c:pt>
                <c:pt idx="2551">
                  <c:v>1.1207919734351821E-2</c:v>
                </c:pt>
                <c:pt idx="2552">
                  <c:v>1.1189394330120263E-2</c:v>
                </c:pt>
                <c:pt idx="2553">
                  <c:v>1.1170855329770047E-2</c:v>
                </c:pt>
                <c:pt idx="2554">
                  <c:v>1.1152302804168301E-2</c:v>
                </c:pt>
                <c:pt idx="2555">
                  <c:v>1.1133736824258327E-2</c:v>
                </c:pt>
                <c:pt idx="2556">
                  <c:v>1.1115157461059295E-2</c:v>
                </c:pt>
                <c:pt idx="2557">
                  <c:v>1.1096564785665768E-2</c:v>
                </c:pt>
                <c:pt idx="2558">
                  <c:v>1.1077958869247411E-2</c:v>
                </c:pt>
                <c:pt idx="2559">
                  <c:v>1.105933978304852E-2</c:v>
                </c:pt>
                <c:pt idx="2560">
                  <c:v>1.1040707598387715E-2</c:v>
                </c:pt>
                <c:pt idx="2561">
                  <c:v>1.1022062386657466E-2</c:v>
                </c:pt>
                <c:pt idx="2562">
                  <c:v>1.1003404219323795E-2</c:v>
                </c:pt>
                <c:pt idx="2563">
                  <c:v>1.0984733167925836E-2</c:v>
                </c:pt>
                <c:pt idx="2564">
                  <c:v>1.096604930407546E-2</c:v>
                </c:pt>
                <c:pt idx="2565">
                  <c:v>1.0947352699456871E-2</c:v>
                </c:pt>
                <c:pt idx="2566">
                  <c:v>1.0928643425826249E-2</c:v>
                </c:pt>
                <c:pt idx="2567">
                  <c:v>1.0909921555011349E-2</c:v>
                </c:pt>
                <c:pt idx="2568">
                  <c:v>1.08911871589111E-2</c:v>
                </c:pt>
                <c:pt idx="2569">
                  <c:v>1.0872440309495208E-2</c:v>
                </c:pt>
                <c:pt idx="2570">
                  <c:v>1.0853681078803811E-2</c:v>
                </c:pt>
                <c:pt idx="2571">
                  <c:v>1.0834909538947035E-2</c:v>
                </c:pt>
                <c:pt idx="2572">
                  <c:v>1.0816125762104636E-2</c:v>
                </c:pt>
                <c:pt idx="2573">
                  <c:v>1.0797329820525579E-2</c:v>
                </c:pt>
                <c:pt idx="2574">
                  <c:v>1.0778521786527707E-2</c:v>
                </c:pt>
                <c:pt idx="2575">
                  <c:v>1.0759701732497259E-2</c:v>
                </c:pt>
                <c:pt idx="2576">
                  <c:v>1.0740869730888556E-2</c:v>
                </c:pt>
                <c:pt idx="2577">
                  <c:v>1.0722025854223563E-2</c:v>
                </c:pt>
                <c:pt idx="2578">
                  <c:v>1.070317017509153E-2</c:v>
                </c:pt>
                <c:pt idx="2579">
                  <c:v>1.0684302766148547E-2</c:v>
                </c:pt>
                <c:pt idx="2580">
                  <c:v>1.0665423700117202E-2</c:v>
                </c:pt>
                <c:pt idx="2581">
                  <c:v>1.0646533049786158E-2</c:v>
                </c:pt>
                <c:pt idx="2582">
                  <c:v>1.0627630888009778E-2</c:v>
                </c:pt>
                <c:pt idx="2583">
                  <c:v>1.0608717287707688E-2</c:v>
                </c:pt>
                <c:pt idx="2584">
                  <c:v>1.0589792321864432E-2</c:v>
                </c:pt>
                <c:pt idx="2585">
                  <c:v>1.0570856063529047E-2</c:v>
                </c:pt>
                <c:pt idx="2586">
                  <c:v>1.055190858581468E-2</c:v>
                </c:pt>
                <c:pt idx="2587">
                  <c:v>1.0532949961898158E-2</c:v>
                </c:pt>
                <c:pt idx="2588">
                  <c:v>1.0513980265019653E-2</c:v>
                </c:pt>
                <c:pt idx="2589">
                  <c:v>1.0494999568482216E-2</c:v>
                </c:pt>
                <c:pt idx="2590">
                  <c:v>1.0476007945651435E-2</c:v>
                </c:pt>
                <c:pt idx="2591">
                  <c:v>1.0457005469954978E-2</c:v>
                </c:pt>
                <c:pt idx="2592">
                  <c:v>1.0437992214882268E-2</c:v>
                </c:pt>
                <c:pt idx="2593">
                  <c:v>1.041896825398401E-2</c:v>
                </c:pt>
                <c:pt idx="2594">
                  <c:v>1.039993366087185E-2</c:v>
                </c:pt>
                <c:pt idx="2595">
                  <c:v>1.0380888509217931E-2</c:v>
                </c:pt>
                <c:pt idx="2596">
                  <c:v>1.0361832872754525E-2</c:v>
                </c:pt>
                <c:pt idx="2597">
                  <c:v>1.0342766825273603E-2</c:v>
                </c:pt>
                <c:pt idx="2598">
                  <c:v>1.0323690440626466E-2</c:v>
                </c:pt>
                <c:pt idx="2599">
                  <c:v>1.0304603792723317E-2</c:v>
                </c:pt>
                <c:pt idx="2600">
                  <c:v>1.028550695553288E-2</c:v>
                </c:pt>
                <c:pt idx="2601">
                  <c:v>1.026640000308196E-2</c:v>
                </c:pt>
                <c:pt idx="2602">
                  <c:v>1.0247283009455113E-2</c:v>
                </c:pt>
                <c:pt idx="2603">
                  <c:v>1.0228156048794153E-2</c:v>
                </c:pt>
                <c:pt idx="2604">
                  <c:v>1.020901919529783E-2</c:v>
                </c:pt>
                <c:pt idx="2605">
                  <c:v>1.0189872523221347E-2</c:v>
                </c:pt>
                <c:pt idx="2606">
                  <c:v>1.0170716106876049E-2</c:v>
                </c:pt>
                <c:pt idx="2607">
                  <c:v>1.0151550020628937E-2</c:v>
                </c:pt>
                <c:pt idx="2608">
                  <c:v>1.0132374338902312E-2</c:v>
                </c:pt>
                <c:pt idx="2609">
                  <c:v>1.0113189136173328E-2</c:v>
                </c:pt>
                <c:pt idx="2610">
                  <c:v>1.0093994486973649E-2</c:v>
                </c:pt>
                <c:pt idx="2611">
                  <c:v>1.0074790465888979E-2</c:v>
                </c:pt>
                <c:pt idx="2612">
                  <c:v>1.0055577147558703E-2</c:v>
                </c:pt>
                <c:pt idx="2613">
                  <c:v>1.003635460667544E-2</c:v>
                </c:pt>
                <c:pt idx="2614">
                  <c:v>1.0017122917984685E-2</c:v>
                </c:pt>
                <c:pt idx="2615">
                  <c:v>9.9978821562843479E-3</c:v>
                </c:pt>
                <c:pt idx="2616">
                  <c:v>9.9786323964244136E-3</c:v>
                </c:pt>
                <c:pt idx="2617">
                  <c:v>9.9593737133064457E-3</c:v>
                </c:pt>
                <c:pt idx="2618">
                  <c:v>9.9401061818832695E-3</c:v>
                </c:pt>
                <c:pt idx="2619">
                  <c:v>9.920829877158489E-3</c:v>
                </c:pt>
                <c:pt idx="2620">
                  <c:v>9.9015448741861592E-3</c:v>
                </c:pt>
                <c:pt idx="2621">
                  <c:v>9.8822512480702708E-3</c:v>
                </c:pt>
                <c:pt idx="2622">
                  <c:v>9.8629490739644519E-3</c:v>
                </c:pt>
                <c:pt idx="2623">
                  <c:v>9.8436384270714737E-3</c:v>
                </c:pt>
                <c:pt idx="2624">
                  <c:v>9.8243193826429119E-3</c:v>
                </c:pt>
                <c:pt idx="2625">
                  <c:v>9.8049920159786527E-3</c:v>
                </c:pt>
                <c:pt idx="2626">
                  <c:v>9.7856564024265662E-3</c:v>
                </c:pt>
                <c:pt idx="2627">
                  <c:v>9.7663126173820475E-3</c:v>
                </c:pt>
                <c:pt idx="2628">
                  <c:v>9.7469607362876288E-3</c:v>
                </c:pt>
                <c:pt idx="2629">
                  <c:v>9.7276008346325327E-3</c:v>
                </c:pt>
                <c:pt idx="2630">
                  <c:v>9.7082329879523092E-3</c:v>
                </c:pt>
                <c:pt idx="2631">
                  <c:v>9.6888572718283952E-3</c:v>
                </c:pt>
                <c:pt idx="2632">
                  <c:v>9.669473761887714E-3</c:v>
                </c:pt>
                <c:pt idx="2633">
                  <c:v>9.6500825338022359E-3</c:v>
                </c:pt>
                <c:pt idx="2634">
                  <c:v>9.6306836632886212E-3</c:v>
                </c:pt>
                <c:pt idx="2635">
                  <c:v>9.6112772261077398E-3</c:v>
                </c:pt>
                <c:pt idx="2636">
                  <c:v>9.5918632980643154E-3</c:v>
                </c:pt>
                <c:pt idx="2637">
                  <c:v>9.5724419550064829E-3</c:v>
                </c:pt>
                <c:pt idx="2638">
                  <c:v>9.5530132728253881E-3</c:v>
                </c:pt>
                <c:pt idx="2639">
                  <c:v>9.533577327454747E-3</c:v>
                </c:pt>
                <c:pt idx="2640">
                  <c:v>9.5141341948704744E-3</c:v>
                </c:pt>
                <c:pt idx="2641">
                  <c:v>9.4946839510902364E-3</c:v>
                </c:pt>
                <c:pt idx="2642">
                  <c:v>9.4752266721730566E-3</c:v>
                </c:pt>
                <c:pt idx="2643">
                  <c:v>9.4557624342188722E-3</c:v>
                </c:pt>
                <c:pt idx="2644">
                  <c:v>9.4362913133681538E-3</c:v>
                </c:pt>
                <c:pt idx="2645">
                  <c:v>9.4168133858014771E-3</c:v>
                </c:pt>
                <c:pt idx="2646">
                  <c:v>9.3973287277391085E-3</c:v>
                </c:pt>
                <c:pt idx="2647">
                  <c:v>9.3778374154405517E-3</c:v>
                </c:pt>
                <c:pt idx="2648">
                  <c:v>9.3583395252042172E-3</c:v>
                </c:pt>
                <c:pt idx="2649">
                  <c:v>9.3388351333669219E-3</c:v>
                </c:pt>
                <c:pt idx="2650">
                  <c:v>9.3193243163035185E-3</c:v>
                </c:pt>
                <c:pt idx="2651">
                  <c:v>9.2998071504264406E-3</c:v>
                </c:pt>
                <c:pt idx="2652">
                  <c:v>9.2802837121853613E-3</c:v>
                </c:pt>
                <c:pt idx="2653">
                  <c:v>9.2607540780666811E-3</c:v>
                </c:pt>
                <c:pt idx="2654">
                  <c:v>9.2412183245931812E-3</c:v>
                </c:pt>
                <c:pt idx="2655">
                  <c:v>9.2216765283235549E-3</c:v>
                </c:pt>
                <c:pt idx="2656">
                  <c:v>9.2021287658520488E-3</c:v>
                </c:pt>
                <c:pt idx="2657">
                  <c:v>9.1825751138079857E-3</c:v>
                </c:pt>
                <c:pt idx="2658">
                  <c:v>9.1630156488553844E-3</c:v>
                </c:pt>
                <c:pt idx="2659">
                  <c:v>9.1434504476925176E-3</c:v>
                </c:pt>
                <c:pt idx="2660">
                  <c:v>9.1238795870515199E-3</c:v>
                </c:pt>
                <c:pt idx="2661">
                  <c:v>9.1043031436979366E-3</c:v>
                </c:pt>
                <c:pt idx="2662">
                  <c:v>9.0847211944303403E-3</c:v>
                </c:pt>
                <c:pt idx="2663">
                  <c:v>9.0651338160798716E-3</c:v>
                </c:pt>
                <c:pt idx="2664">
                  <c:v>9.0455410855098638E-3</c:v>
                </c:pt>
                <c:pt idx="2665">
                  <c:v>9.0259430796153714E-3</c:v>
                </c:pt>
                <c:pt idx="2666">
                  <c:v>9.0063398753228111E-3</c:v>
                </c:pt>
                <c:pt idx="2667">
                  <c:v>8.9867315495894863E-3</c:v>
                </c:pt>
                <c:pt idx="2668">
                  <c:v>8.9671181794032107E-3</c:v>
                </c:pt>
                <c:pt idx="2669">
                  <c:v>8.9474998417818329E-3</c:v>
                </c:pt>
                <c:pt idx="2670">
                  <c:v>8.9278766137728983E-3</c:v>
                </c:pt>
                <c:pt idx="2671">
                  <c:v>8.9082485724531358E-3</c:v>
                </c:pt>
                <c:pt idx="2672">
                  <c:v>8.8886157949281154E-3</c:v>
                </c:pt>
                <c:pt idx="2673">
                  <c:v>8.8689783583317649E-3</c:v>
                </c:pt>
                <c:pt idx="2674">
                  <c:v>8.8493363398260069E-3</c:v>
                </c:pt>
                <c:pt idx="2675">
                  <c:v>8.8296898166002735E-3</c:v>
                </c:pt>
                <c:pt idx="2676">
                  <c:v>8.8100388658711448E-3</c:v>
                </c:pt>
                <c:pt idx="2677">
                  <c:v>8.7903835648818832E-3</c:v>
                </c:pt>
                <c:pt idx="2678">
                  <c:v>8.770723990902049E-3</c:v>
                </c:pt>
                <c:pt idx="2679">
                  <c:v>8.7510602212270208E-3</c:v>
                </c:pt>
                <c:pt idx="2680">
                  <c:v>8.731392333177667E-3</c:v>
                </c:pt>
                <c:pt idx="2681">
                  <c:v>8.7117204040998032E-3</c:v>
                </c:pt>
                <c:pt idx="2682">
                  <c:v>8.692044511363883E-3</c:v>
                </c:pt>
                <c:pt idx="2683">
                  <c:v>8.6723647323644869E-3</c:v>
                </c:pt>
                <c:pt idx="2684">
                  <c:v>8.6526811445199747E-3</c:v>
                </c:pt>
                <c:pt idx="2685">
                  <c:v>8.6329938252719882E-3</c:v>
                </c:pt>
                <c:pt idx="2686">
                  <c:v>8.6133028520850863E-3</c:v>
                </c:pt>
                <c:pt idx="2687">
                  <c:v>8.5936083024462998E-3</c:v>
                </c:pt>
                <c:pt idx="2688">
                  <c:v>8.5739102538647059E-3</c:v>
                </c:pt>
                <c:pt idx="2689">
                  <c:v>8.5542087838709931E-3</c:v>
                </c:pt>
                <c:pt idx="2690">
                  <c:v>8.5345039700170655E-3</c:v>
                </c:pt>
                <c:pt idx="2691">
                  <c:v>8.5147958898756024E-3</c:v>
                </c:pt>
                <c:pt idx="2692">
                  <c:v>8.4950846210396433E-3</c:v>
                </c:pt>
                <c:pt idx="2693">
                  <c:v>8.47537024112212E-3</c:v>
                </c:pt>
                <c:pt idx="2694">
                  <c:v>8.4556528277555266E-3</c:v>
                </c:pt>
                <c:pt idx="2695">
                  <c:v>8.4359324585913803E-3</c:v>
                </c:pt>
                <c:pt idx="2696">
                  <c:v>8.4162092112998899E-3</c:v>
                </c:pt>
                <c:pt idx="2697">
                  <c:v>8.3964831635694719E-3</c:v>
                </c:pt>
                <c:pt idx="2698">
                  <c:v>8.3767543931063844E-3</c:v>
                </c:pt>
                <c:pt idx="2699">
                  <c:v>8.3570229776342084E-3</c:v>
                </c:pt>
                <c:pt idx="2700">
                  <c:v>8.3372889948935321E-3</c:v>
                </c:pt>
                <c:pt idx="2701">
                  <c:v>8.3175525226414412E-3</c:v>
                </c:pt>
                <c:pt idx="2702">
                  <c:v>8.2978136386511608E-3</c:v>
                </c:pt>
                <c:pt idx="2703">
                  <c:v>8.2780724207115429E-3</c:v>
                </c:pt>
                <c:pt idx="2704">
                  <c:v>8.2583289466267445E-3</c:v>
                </c:pt>
                <c:pt idx="2705">
                  <c:v>8.2385832942157185E-3</c:v>
                </c:pt>
                <c:pt idx="2706">
                  <c:v>8.2188355413118468E-3</c:v>
                </c:pt>
                <c:pt idx="2707">
                  <c:v>8.1990857657624535E-3</c:v>
                </c:pt>
                <c:pt idx="2708">
                  <c:v>8.1793340454284387E-3</c:v>
                </c:pt>
                <c:pt idx="2709">
                  <c:v>8.1595804581838221E-3</c:v>
                </c:pt>
                <c:pt idx="2710">
                  <c:v>8.1398250819153285E-3</c:v>
                </c:pt>
                <c:pt idx="2711">
                  <c:v>8.1200679945219265E-3</c:v>
                </c:pt>
                <c:pt idx="2712">
                  <c:v>8.1003092739144744E-3</c:v>
                </c:pt>
                <c:pt idx="2713">
                  <c:v>8.0805489980152086E-3</c:v>
                </c:pt>
                <c:pt idx="2714">
                  <c:v>8.060787244757393E-3</c:v>
                </c:pt>
                <c:pt idx="2715">
                  <c:v>8.0410240920848215E-3</c:v>
                </c:pt>
                <c:pt idx="2716">
                  <c:v>8.0212596179514688E-3</c:v>
                </c:pt>
                <c:pt idx="2717">
                  <c:v>8.0014939003209898E-3</c:v>
                </c:pt>
                <c:pt idx="2718">
                  <c:v>7.9817270171663457E-3</c:v>
                </c:pt>
                <c:pt idx="2719">
                  <c:v>7.9619590464693503E-3</c:v>
                </c:pt>
                <c:pt idx="2720">
                  <c:v>7.9421900662202515E-3</c:v>
                </c:pt>
                <c:pt idx="2721">
                  <c:v>7.9224201544173013E-3</c:v>
                </c:pt>
                <c:pt idx="2722">
                  <c:v>7.9026493890663341E-3</c:v>
                </c:pt>
                <c:pt idx="2723">
                  <c:v>7.8828778481803349E-3</c:v>
                </c:pt>
                <c:pt idx="2724">
                  <c:v>7.8631056097790211E-3</c:v>
                </c:pt>
                <c:pt idx="2725">
                  <c:v>7.8433327518883812E-3</c:v>
                </c:pt>
                <c:pt idx="2726">
                  <c:v>7.8235593525403137E-3</c:v>
                </c:pt>
                <c:pt idx="2727">
                  <c:v>7.8037854897721314E-3</c:v>
                </c:pt>
                <c:pt idx="2728">
                  <c:v>7.7840112416261795E-3</c:v>
                </c:pt>
                <c:pt idx="2729">
                  <c:v>7.7642366861493664E-3</c:v>
                </c:pt>
                <c:pt idx="2730">
                  <c:v>7.7444619013928018E-3</c:v>
                </c:pt>
                <c:pt idx="2731">
                  <c:v>7.7246869654112957E-3</c:v>
                </c:pt>
                <c:pt idx="2732">
                  <c:v>7.7049119562629899E-3</c:v>
                </c:pt>
                <c:pt idx="2733">
                  <c:v>7.6851369520088697E-3</c:v>
                </c:pt>
                <c:pt idx="2734">
                  <c:v>7.6653620307124146E-3</c:v>
                </c:pt>
                <c:pt idx="2735">
                  <c:v>7.6455872704390953E-3</c:v>
                </c:pt>
                <c:pt idx="2736">
                  <c:v>7.625812749256001E-3</c:v>
                </c:pt>
                <c:pt idx="2737">
                  <c:v>7.6060385452313695E-3</c:v>
                </c:pt>
                <c:pt idx="2738">
                  <c:v>7.5862647364342024E-3</c:v>
                </c:pt>
                <c:pt idx="2739">
                  <c:v>7.5664914009337877E-3</c:v>
                </c:pt>
                <c:pt idx="2740">
                  <c:v>7.5467186167993356E-3</c:v>
                </c:pt>
                <c:pt idx="2741">
                  <c:v>7.5269464620994729E-3</c:v>
                </c:pt>
                <c:pt idx="2742">
                  <c:v>7.5071750149018884E-3</c:v>
                </c:pt>
                <c:pt idx="2743">
                  <c:v>7.4874043532728541E-3</c:v>
                </c:pt>
                <c:pt idx="2744">
                  <c:v>7.4676345552768409E-3</c:v>
                </c:pt>
                <c:pt idx="2745">
                  <c:v>7.4478656989760365E-3</c:v>
                </c:pt>
                <c:pt idx="2746">
                  <c:v>7.4280978624299753E-3</c:v>
                </c:pt>
                <c:pt idx="2747">
                  <c:v>7.40833112369506E-3</c:v>
                </c:pt>
                <c:pt idx="2748">
                  <c:v>7.3885655608241932E-3</c:v>
                </c:pt>
                <c:pt idx="2749">
                  <c:v>7.3688012518662686E-3</c:v>
                </c:pt>
                <c:pt idx="2750">
                  <c:v>7.3490382748658267E-3</c:v>
                </c:pt>
                <c:pt idx="2751">
                  <c:v>7.3292767078625611E-3</c:v>
                </c:pt>
                <c:pt idx="2752">
                  <c:v>7.3095166288909552E-3</c:v>
                </c:pt>
                <c:pt idx="2753">
                  <c:v>7.2897581159797756E-3</c:v>
                </c:pt>
                <c:pt idx="2754">
                  <c:v>7.2700012471517183E-3</c:v>
                </c:pt>
                <c:pt idx="2755">
                  <c:v>7.2502461004229383E-3</c:v>
                </c:pt>
                <c:pt idx="2756">
                  <c:v>7.2304927538026417E-3</c:v>
                </c:pt>
                <c:pt idx="2757">
                  <c:v>7.2107412852926295E-3</c:v>
                </c:pt>
                <c:pt idx="2758">
                  <c:v>7.190991772886934E-3</c:v>
                </c:pt>
                <c:pt idx="2759">
                  <c:v>7.1712442945712973E-3</c:v>
                </c:pt>
                <c:pt idx="2760">
                  <c:v>7.1514989283228319E-3</c:v>
                </c:pt>
                <c:pt idx="2761">
                  <c:v>7.1317557521095309E-3</c:v>
                </c:pt>
                <c:pt idx="2762">
                  <c:v>7.1120148438899005E-3</c:v>
                </c:pt>
                <c:pt idx="2763">
                  <c:v>7.0922762816124554E-3</c:v>
                </c:pt>
                <c:pt idx="2764">
                  <c:v>7.0725401432153688E-3</c:v>
                </c:pt>
                <c:pt idx="2765">
                  <c:v>7.0528065066259929E-3</c:v>
                </c:pt>
                <c:pt idx="2766">
                  <c:v>7.033075449760463E-3</c:v>
                </c:pt>
                <c:pt idx="2767">
                  <c:v>7.0133470505232371E-3</c:v>
                </c:pt>
                <c:pt idx="2768">
                  <c:v>6.9936213868067067E-3</c:v>
                </c:pt>
                <c:pt idx="2769">
                  <c:v>6.9738985364907425E-3</c:v>
                </c:pt>
                <c:pt idx="2770">
                  <c:v>6.9541785774422929E-3</c:v>
                </c:pt>
                <c:pt idx="2771">
                  <c:v>6.9344615875149059E-3</c:v>
                </c:pt>
                <c:pt idx="2772">
                  <c:v>6.9147476445483788E-3</c:v>
                </c:pt>
                <c:pt idx="2773">
                  <c:v>6.8950368263682605E-3</c:v>
                </c:pt>
                <c:pt idx="2774">
                  <c:v>6.8753292107854753E-3</c:v>
                </c:pt>
                <c:pt idx="2775">
                  <c:v>6.8556248755958452E-3</c:v>
                </c:pt>
                <c:pt idx="2776">
                  <c:v>6.8359238985797321E-3</c:v>
                </c:pt>
                <c:pt idx="2777">
                  <c:v>6.8162263575015395E-3</c:v>
                </c:pt>
                <c:pt idx="2778">
                  <c:v>6.7965323301093462E-3</c:v>
                </c:pt>
                <c:pt idx="2779">
                  <c:v>6.7768418941344215E-3</c:v>
                </c:pt>
                <c:pt idx="2780">
                  <c:v>6.7571551272908687E-3</c:v>
                </c:pt>
                <c:pt idx="2781">
                  <c:v>6.7374721072751189E-3</c:v>
                </c:pt>
                <c:pt idx="2782">
                  <c:v>6.717792911765586E-3</c:v>
                </c:pt>
                <c:pt idx="2783">
                  <c:v>6.6981176184221728E-3</c:v>
                </c:pt>
                <c:pt idx="2784">
                  <c:v>6.6784463048858928E-3</c:v>
                </c:pt>
                <c:pt idx="2785">
                  <c:v>6.6587790487784085E-3</c:v>
                </c:pt>
                <c:pt idx="2786">
                  <c:v>6.6391159277016318E-3</c:v>
                </c:pt>
                <c:pt idx="2787">
                  <c:v>6.6194570192372876E-3</c:v>
                </c:pt>
                <c:pt idx="2788">
                  <c:v>6.5998024009465035E-3</c:v>
                </c:pt>
                <c:pt idx="2789">
                  <c:v>6.5801521503693347E-3</c:v>
                </c:pt>
                <c:pt idx="2790">
                  <c:v>6.5605063450244177E-3</c:v>
                </c:pt>
                <c:pt idx="2791">
                  <c:v>6.5408650624084698E-3</c:v>
                </c:pt>
                <c:pt idx="2792">
                  <c:v>6.5212283799959206E-3</c:v>
                </c:pt>
                <c:pt idx="2793">
                  <c:v>6.5015963752384325E-3</c:v>
                </c:pt>
                <c:pt idx="2794">
                  <c:v>6.4819691255645429E-3</c:v>
                </c:pt>
                <c:pt idx="2795">
                  <c:v>6.4623467083791712E-3</c:v>
                </c:pt>
                <c:pt idx="2796">
                  <c:v>6.4427292010632515E-3</c:v>
                </c:pt>
                <c:pt idx="2797">
                  <c:v>6.42311668097326E-3</c:v>
                </c:pt>
                <c:pt idx="2798">
                  <c:v>6.4035092254408326E-3</c:v>
                </c:pt>
                <c:pt idx="2799">
                  <c:v>6.3839069117723026E-3</c:v>
                </c:pt>
                <c:pt idx="2800">
                  <c:v>6.3643098172483153E-3</c:v>
                </c:pt>
                <c:pt idx="2801">
                  <c:v>6.3447180191233644E-3</c:v>
                </c:pt>
                <c:pt idx="2802">
                  <c:v>6.3251315946254031E-3</c:v>
                </c:pt>
                <c:pt idx="2803">
                  <c:v>6.3055506209553904E-3</c:v>
                </c:pt>
                <c:pt idx="2804">
                  <c:v>6.2859751752869092E-3</c:v>
                </c:pt>
                <c:pt idx="2805">
                  <c:v>6.2664053347656814E-3</c:v>
                </c:pt>
                <c:pt idx="2806">
                  <c:v>6.2468411765092043E-3</c:v>
                </c:pt>
                <c:pt idx="2807">
                  <c:v>6.2272827776062856E-3</c:v>
                </c:pt>
                <c:pt idx="2808">
                  <c:v>6.2077302151166674E-3</c:v>
                </c:pt>
                <c:pt idx="2809">
                  <c:v>6.1881835660705323E-3</c:v>
                </c:pt>
                <c:pt idx="2810">
                  <c:v>6.1686429074681547E-3</c:v>
                </c:pt>
                <c:pt idx="2811">
                  <c:v>6.1491083162794136E-3</c:v>
                </c:pt>
                <c:pt idx="2812">
                  <c:v>6.1295798694434517E-3</c:v>
                </c:pt>
                <c:pt idx="2813">
                  <c:v>6.1100576438681544E-3</c:v>
                </c:pt>
                <c:pt idx="2814">
                  <c:v>6.0905417164298058E-3</c:v>
                </c:pt>
                <c:pt idx="2815">
                  <c:v>6.0710321639726242E-3</c:v>
                </c:pt>
                <c:pt idx="2816">
                  <c:v>6.0515290633083698E-3</c:v>
                </c:pt>
                <c:pt idx="2817">
                  <c:v>6.0320324912158853E-3</c:v>
                </c:pt>
                <c:pt idx="2818">
                  <c:v>6.012542524440734E-3</c:v>
                </c:pt>
                <c:pt idx="2819">
                  <c:v>5.9930592396946957E-3</c:v>
                </c:pt>
                <c:pt idx="2820">
                  <c:v>5.9735827136554332E-3</c:v>
                </c:pt>
                <c:pt idx="2821">
                  <c:v>5.9541130229660002E-3</c:v>
                </c:pt>
                <c:pt idx="2822">
                  <c:v>5.9346502442344882E-3</c:v>
                </c:pt>
                <c:pt idx="2823">
                  <c:v>5.9151944540335221E-3</c:v>
                </c:pt>
                <c:pt idx="2824">
                  <c:v>5.8957457288999239E-3</c:v>
                </c:pt>
                <c:pt idx="2825">
                  <c:v>5.876304145334234E-3</c:v>
                </c:pt>
                <c:pt idx="2826">
                  <c:v>5.8568697798003447E-3</c:v>
                </c:pt>
                <c:pt idx="2827">
                  <c:v>5.8374427087250023E-3</c:v>
                </c:pt>
                <c:pt idx="2828">
                  <c:v>5.8180230084974721E-3</c:v>
                </c:pt>
                <c:pt idx="2829">
                  <c:v>5.7986107554690667E-3</c:v>
                </c:pt>
                <c:pt idx="2830">
                  <c:v>5.7792060259527593E-3</c:v>
                </c:pt>
                <c:pt idx="2831">
                  <c:v>5.7598088962227123E-3</c:v>
                </c:pt>
                <c:pt idx="2832">
                  <c:v>5.7404194425139275E-3</c:v>
                </c:pt>
                <c:pt idx="2833">
                  <c:v>5.721037741021783E-3</c:v>
                </c:pt>
                <c:pt idx="2834">
                  <c:v>5.7016638679016334E-3</c:v>
                </c:pt>
                <c:pt idx="2835">
                  <c:v>5.6822978992683596E-3</c:v>
                </c:pt>
                <c:pt idx="2836">
                  <c:v>5.6629399111960141E-3</c:v>
                </c:pt>
                <c:pt idx="2837">
                  <c:v>5.6435899797173386E-3</c:v>
                </c:pt>
                <c:pt idx="2838">
                  <c:v>5.6242481808233963E-3</c:v>
                </c:pt>
                <c:pt idx="2839">
                  <c:v>5.6049145904630959E-3</c:v>
                </c:pt>
                <c:pt idx="2840">
                  <c:v>5.5855892845428643E-3</c:v>
                </c:pt>
                <c:pt idx="2841">
                  <c:v>5.5662723389261265E-3</c:v>
                </c:pt>
                <c:pt idx="2842">
                  <c:v>5.5469638294329713E-3</c:v>
                </c:pt>
                <c:pt idx="2843">
                  <c:v>5.5276638318396956E-3</c:v>
                </c:pt>
                <c:pt idx="2844">
                  <c:v>5.5083724218784056E-3</c:v>
                </c:pt>
                <c:pt idx="2845">
                  <c:v>5.4890896752365706E-3</c:v>
                </c:pt>
                <c:pt idx="2846">
                  <c:v>5.4698156675566526E-3</c:v>
                </c:pt>
                <c:pt idx="2847">
                  <c:v>5.450550474435655E-3</c:v>
                </c:pt>
                <c:pt idx="2848">
                  <c:v>5.431294171424737E-3</c:v>
                </c:pt>
                <c:pt idx="2849">
                  <c:v>5.4120468340287525E-3</c:v>
                </c:pt>
                <c:pt idx="2850">
                  <c:v>5.3928085377059074E-3</c:v>
                </c:pt>
                <c:pt idx="2851">
                  <c:v>5.3735793578672643E-3</c:v>
                </c:pt>
                <c:pt idx="2852">
                  <c:v>5.3543593698764068E-3</c:v>
                </c:pt>
                <c:pt idx="2853">
                  <c:v>5.3351486490489444E-3</c:v>
                </c:pt>
                <c:pt idx="2854">
                  <c:v>5.3159472706521913E-3</c:v>
                </c:pt>
                <c:pt idx="2855">
                  <c:v>5.2967553099046629E-3</c:v>
                </c:pt>
                <c:pt idx="2856">
                  <c:v>5.2775728419757386E-3</c:v>
                </c:pt>
                <c:pt idx="2857">
                  <c:v>5.2583999419851795E-3</c:v>
                </c:pt>
                <c:pt idx="2858">
                  <c:v>5.2392366850027901E-3</c:v>
                </c:pt>
                <c:pt idx="2859">
                  <c:v>5.2200831460479415E-3</c:v>
                </c:pt>
                <c:pt idx="2860">
                  <c:v>5.2009394000892013E-3</c:v>
                </c:pt>
                <c:pt idx="2861">
                  <c:v>5.1818055220438954E-3</c:v>
                </c:pt>
                <c:pt idx="2862">
                  <c:v>5.1626815867777216E-3</c:v>
                </c:pt>
                <c:pt idx="2863">
                  <c:v>5.1435676691043118E-3</c:v>
                </c:pt>
                <c:pt idx="2864">
                  <c:v>5.1244638437848607E-3</c:v>
                </c:pt>
                <c:pt idx="2865">
                  <c:v>5.1053701855276563E-3</c:v>
                </c:pt>
                <c:pt idx="2866">
                  <c:v>5.0862867689877352E-3</c:v>
                </c:pt>
                <c:pt idx="2867">
                  <c:v>5.0672136687664165E-3</c:v>
                </c:pt>
                <c:pt idx="2868">
                  <c:v>5.048150959410946E-3</c:v>
                </c:pt>
                <c:pt idx="2869">
                  <c:v>5.0290987154140276E-3</c:v>
                </c:pt>
                <c:pt idx="2870">
                  <c:v>5.0100570112134772E-3</c:v>
                </c:pt>
                <c:pt idx="2871">
                  <c:v>4.9910259211917492E-3</c:v>
                </c:pt>
                <c:pt idx="2872">
                  <c:v>4.9720055196755958E-3</c:v>
                </c:pt>
                <c:pt idx="2873">
                  <c:v>4.9529958809356013E-3</c:v>
                </c:pt>
                <c:pt idx="2874">
                  <c:v>4.9339970791858149E-3</c:v>
                </c:pt>
                <c:pt idx="2875">
                  <c:v>4.9150091885833119E-3</c:v>
                </c:pt>
                <c:pt idx="2876">
                  <c:v>4.896032283227816E-3</c:v>
                </c:pt>
                <c:pt idx="2877">
                  <c:v>4.8770664371612614E-3</c:v>
                </c:pt>
                <c:pt idx="2878">
                  <c:v>4.8581117243674289E-3</c:v>
                </c:pt>
                <c:pt idx="2879">
                  <c:v>4.8391682187714901E-3</c:v>
                </c:pt>
                <c:pt idx="2880">
                  <c:v>4.8202359942396428E-3</c:v>
                </c:pt>
                <c:pt idx="2881">
                  <c:v>4.8013151245786751E-3</c:v>
                </c:pt>
                <c:pt idx="2882">
                  <c:v>4.7824056835355996E-3</c:v>
                </c:pt>
                <c:pt idx="2883">
                  <c:v>4.763507744797192E-3</c:v>
                </c:pt>
                <c:pt idx="2884">
                  <c:v>4.7446213819896414E-3</c:v>
                </c:pt>
                <c:pt idx="2885">
                  <c:v>4.7257466686781036E-3</c:v>
                </c:pt>
                <c:pt idx="2886">
                  <c:v>4.7068836783663547E-3</c:v>
                </c:pt>
                <c:pt idx="2887">
                  <c:v>4.6880324844963024E-3</c:v>
                </c:pt>
                <c:pt idx="2888">
                  <c:v>4.6691931604476615E-3</c:v>
                </c:pt>
                <c:pt idx="2889">
                  <c:v>4.6503657795375145E-3</c:v>
                </c:pt>
                <c:pt idx="2890">
                  <c:v>4.6315504150199211E-3</c:v>
                </c:pt>
                <c:pt idx="2891">
                  <c:v>4.6127471400854905E-3</c:v>
                </c:pt>
                <c:pt idx="2892">
                  <c:v>4.5939560278610205E-3</c:v>
                </c:pt>
                <c:pt idx="2893">
                  <c:v>4.5751771514090699E-3</c:v>
                </c:pt>
                <c:pt idx="2894">
                  <c:v>4.5564105837275683E-3</c:v>
                </c:pt>
                <c:pt idx="2895">
                  <c:v>4.5376563977493909E-3</c:v>
                </c:pt>
                <c:pt idx="2896">
                  <c:v>4.5189146663420074E-3</c:v>
                </c:pt>
                <c:pt idx="2897">
                  <c:v>4.5001854623070306E-3</c:v>
                </c:pt>
                <c:pt idx="2898">
                  <c:v>4.48146885837986E-3</c:v>
                </c:pt>
                <c:pt idx="2899">
                  <c:v>4.4627649272292302E-3</c:v>
                </c:pt>
                <c:pt idx="2900">
                  <c:v>4.444073741456887E-3</c:v>
                </c:pt>
                <c:pt idx="2901">
                  <c:v>4.425395373597105E-3</c:v>
                </c:pt>
                <c:pt idx="2902">
                  <c:v>4.4067298961163615E-3</c:v>
                </c:pt>
                <c:pt idx="2903">
                  <c:v>4.388077381412888E-3</c:v>
                </c:pt>
                <c:pt idx="2904">
                  <c:v>4.3694379018163233E-3</c:v>
                </c:pt>
                <c:pt idx="2905">
                  <c:v>4.3508115295872417E-3</c:v>
                </c:pt>
                <c:pt idx="2906">
                  <c:v>4.3321983369168397E-3</c:v>
                </c:pt>
                <c:pt idx="2907">
                  <c:v>4.3135983959264879E-3</c:v>
                </c:pt>
                <c:pt idx="2908">
                  <c:v>4.295011778667362E-3</c:v>
                </c:pt>
                <c:pt idx="2909">
                  <c:v>4.2764385571200042E-3</c:v>
                </c:pt>
                <c:pt idx="2910">
                  <c:v>4.2578788031939927E-3</c:v>
                </c:pt>
                <c:pt idx="2911">
                  <c:v>4.2393325887274983E-3</c:v>
                </c:pt>
                <c:pt idx="2912">
                  <c:v>4.2207999854869211E-3</c:v>
                </c:pt>
                <c:pt idx="2913">
                  <c:v>4.2022810651664456E-3</c:v>
                </c:pt>
                <c:pt idx="2914">
                  <c:v>4.1837758993877316E-3</c:v>
                </c:pt>
                <c:pt idx="2915">
                  <c:v>4.165284559699437E-3</c:v>
                </c:pt>
                <c:pt idx="2916">
                  <c:v>4.1468071175768889E-3</c:v>
                </c:pt>
                <c:pt idx="2917">
                  <c:v>4.128343644421625E-3</c:v>
                </c:pt>
                <c:pt idx="2918">
                  <c:v>4.1098942115610927E-3</c:v>
                </c:pt>
                <c:pt idx="2919">
                  <c:v>4.0914588902481661E-3</c:v>
                </c:pt>
                <c:pt idx="2920">
                  <c:v>4.073037751660822E-3</c:v>
                </c:pt>
                <c:pt idx="2921">
                  <c:v>4.0546308669017015E-3</c:v>
                </c:pt>
                <c:pt idx="2922">
                  <c:v>4.0362383069977607E-3</c:v>
                </c:pt>
                <c:pt idx="2923">
                  <c:v>4.0178601428998489E-3</c:v>
                </c:pt>
                <c:pt idx="2924">
                  <c:v>3.999496445482348E-3</c:v>
                </c:pt>
                <c:pt idx="2925">
                  <c:v>3.9811472855427492E-3</c:v>
                </c:pt>
                <c:pt idx="2926">
                  <c:v>3.9628127338013023E-3</c:v>
                </c:pt>
                <c:pt idx="2927">
                  <c:v>3.944492860900593E-3</c:v>
                </c:pt>
                <c:pt idx="2928">
                  <c:v>3.9261877374052031E-3</c:v>
                </c:pt>
                <c:pt idx="2929">
                  <c:v>3.9078974338012523E-3</c:v>
                </c:pt>
                <c:pt idx="2930">
                  <c:v>3.8896220204960863E-3</c:v>
                </c:pt>
                <c:pt idx="2931">
                  <c:v>3.8713615678178277E-3</c:v>
                </c:pt>
                <c:pt idx="2932">
                  <c:v>3.8531161460150561E-3</c:v>
                </c:pt>
                <c:pt idx="2933">
                  <c:v>3.8348858252563491E-3</c:v>
                </c:pt>
                <c:pt idx="2934">
                  <c:v>3.8166706756299676E-3</c:v>
                </c:pt>
                <c:pt idx="2935">
                  <c:v>3.798470767143403E-3</c:v>
                </c:pt>
                <c:pt idx="2936">
                  <c:v>3.7802861697230706E-3</c:v>
                </c:pt>
                <c:pt idx="2937">
                  <c:v>3.762116953213851E-3</c:v>
                </c:pt>
                <c:pt idx="2938">
                  <c:v>3.7439631873787647E-3</c:v>
                </c:pt>
                <c:pt idx="2939">
                  <c:v>3.7258249418985452E-3</c:v>
                </c:pt>
                <c:pt idx="2940">
                  <c:v>3.7077022863713002E-3</c:v>
                </c:pt>
                <c:pt idx="2941">
                  <c:v>3.6895952903120851E-3</c:v>
                </c:pt>
                <c:pt idx="2942">
                  <c:v>3.6715040231525727E-3</c:v>
                </c:pt>
                <c:pt idx="2943">
                  <c:v>3.6534285542406094E-3</c:v>
                </c:pt>
                <c:pt idx="2944">
                  <c:v>3.6353689528399041E-3</c:v>
                </c:pt>
                <c:pt idx="2945">
                  <c:v>3.6173252881295881E-3</c:v>
                </c:pt>
                <c:pt idx="2946">
                  <c:v>3.5992976292038925E-3</c:v>
                </c:pt>
                <c:pt idx="2947">
                  <c:v>3.5812860450717054E-3</c:v>
                </c:pt>
                <c:pt idx="2948">
                  <c:v>3.5632906046562537E-3</c:v>
                </c:pt>
                <c:pt idx="2949">
                  <c:v>3.5453113767946816E-3</c:v>
                </c:pt>
                <c:pt idx="2950">
                  <c:v>3.5273484302377192E-3</c:v>
                </c:pt>
                <c:pt idx="2951">
                  <c:v>3.5094018336492413E-3</c:v>
                </c:pt>
                <c:pt idx="2952">
                  <c:v>3.4914716556059496E-3</c:v>
                </c:pt>
                <c:pt idx="2953">
                  <c:v>3.4735579645969804E-3</c:v>
                </c:pt>
                <c:pt idx="2954">
                  <c:v>3.4556608290235145E-3</c:v>
                </c:pt>
                <c:pt idx="2955">
                  <c:v>3.4377803171984026E-3</c:v>
                </c:pt>
                <c:pt idx="2956">
                  <c:v>3.4199164973458176E-3</c:v>
                </c:pt>
                <c:pt idx="2957">
                  <c:v>3.4020694376008589E-3</c:v>
                </c:pt>
                <c:pt idx="2958">
                  <c:v>3.3842392060091839E-3</c:v>
                </c:pt>
                <c:pt idx="2959">
                  <c:v>3.3664258705266188E-3</c:v>
                </c:pt>
                <c:pt idx="2960">
                  <c:v>0</c:v>
                </c:pt>
              </c:numCache>
            </c:numRef>
          </c:xVal>
          <c:yVal>
            <c:numRef>
              <c:f>Plotting!$L$17:$L$2977</c:f>
              <c:numCache>
                <c:formatCode>General</c:formatCode>
                <c:ptCount val="2961"/>
                <c:pt idx="0" formatCode="0.0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12-65CC-47CD-9731-000608B90EB2}"/>
            </c:ext>
          </c:extLst>
        </c:ser>
        <c:ser>
          <c:idx val="3"/>
          <c:order val="3"/>
          <c:tx>
            <c:v>Stage 4</c:v>
          </c:tx>
          <c:spPr>
            <a:ln w="19050" cap="rnd">
              <a:solidFill>
                <a:srgbClr val="C00000"/>
              </a:solidFill>
              <a:round/>
            </a:ln>
            <a:effectLst/>
          </c:spPr>
          <c:marker>
            <c:symbol val="none"/>
          </c:marker>
          <c:xVal>
            <c:numRef>
              <c:f>Plotting!$R$17:$R$2977</c:f>
              <c:numCache>
                <c:formatCode>0.0000</c:formatCode>
                <c:ptCount val="2961"/>
                <c:pt idx="0">
                  <c:v>1.4153522575174023E-2</c:v>
                </c:pt>
                <c:pt idx="1">
                  <c:v>1.4148740979709437E-2</c:v>
                </c:pt>
                <c:pt idx="2">
                  <c:v>1.4143959384244851E-2</c:v>
                </c:pt>
                <c:pt idx="3">
                  <c:v>1.4139177788780266E-2</c:v>
                </c:pt>
                <c:pt idx="4">
                  <c:v>1.413439619331568E-2</c:v>
                </c:pt>
                <c:pt idx="5">
                  <c:v>1.4129614597851094E-2</c:v>
                </c:pt>
                <c:pt idx="6">
                  <c:v>1.4124833002386507E-2</c:v>
                </c:pt>
                <c:pt idx="7">
                  <c:v>1.4120051406921923E-2</c:v>
                </c:pt>
                <c:pt idx="8">
                  <c:v>1.4115269811457337E-2</c:v>
                </c:pt>
                <c:pt idx="9">
                  <c:v>1.4110488215992751E-2</c:v>
                </c:pt>
                <c:pt idx="10">
                  <c:v>1.4105706620528164E-2</c:v>
                </c:pt>
                <c:pt idx="11">
                  <c:v>1.410092502506358E-2</c:v>
                </c:pt>
                <c:pt idx="12">
                  <c:v>1.4096143429598994E-2</c:v>
                </c:pt>
                <c:pt idx="13">
                  <c:v>1.4091361834134408E-2</c:v>
                </c:pt>
                <c:pt idx="14">
                  <c:v>1.4086580238669821E-2</c:v>
                </c:pt>
                <c:pt idx="15">
                  <c:v>1.4081798643205237E-2</c:v>
                </c:pt>
                <c:pt idx="16">
                  <c:v>1.4077017047740651E-2</c:v>
                </c:pt>
                <c:pt idx="17">
                  <c:v>1.4072235452276064E-2</c:v>
                </c:pt>
                <c:pt idx="18">
                  <c:v>1.4067453856811478E-2</c:v>
                </c:pt>
                <c:pt idx="19">
                  <c:v>1.4062672261346894E-2</c:v>
                </c:pt>
                <c:pt idx="20">
                  <c:v>1.4057890665882306E-2</c:v>
                </c:pt>
                <c:pt idx="21">
                  <c:v>1.4053109070417721E-2</c:v>
                </c:pt>
                <c:pt idx="22">
                  <c:v>1.4048327474953135E-2</c:v>
                </c:pt>
                <c:pt idx="23">
                  <c:v>1.4043545879488551E-2</c:v>
                </c:pt>
                <c:pt idx="24">
                  <c:v>1.4038764284023963E-2</c:v>
                </c:pt>
                <c:pt idx="25">
                  <c:v>1.4033982688559378E-2</c:v>
                </c:pt>
                <c:pt idx="26">
                  <c:v>1.4029201093094792E-2</c:v>
                </c:pt>
                <c:pt idx="27">
                  <c:v>1.4024419497630206E-2</c:v>
                </c:pt>
                <c:pt idx="28">
                  <c:v>1.401963790216562E-2</c:v>
                </c:pt>
                <c:pt idx="29">
                  <c:v>1.4014856306701035E-2</c:v>
                </c:pt>
                <c:pt idx="30">
                  <c:v>1.4010074711236449E-2</c:v>
                </c:pt>
                <c:pt idx="31">
                  <c:v>1.4005293115771863E-2</c:v>
                </c:pt>
                <c:pt idx="32">
                  <c:v>1.4000511520307277E-2</c:v>
                </c:pt>
                <c:pt idx="33">
                  <c:v>1.3995729924842692E-2</c:v>
                </c:pt>
                <c:pt idx="34">
                  <c:v>1.3990948329378104E-2</c:v>
                </c:pt>
                <c:pt idx="35">
                  <c:v>1.398616673391352E-2</c:v>
                </c:pt>
                <c:pt idx="36">
                  <c:v>1.3981385138448934E-2</c:v>
                </c:pt>
                <c:pt idx="37">
                  <c:v>1.3976603542984349E-2</c:v>
                </c:pt>
                <c:pt idx="38">
                  <c:v>1.3971821947519761E-2</c:v>
                </c:pt>
                <c:pt idx="39">
                  <c:v>1.3967040352055177E-2</c:v>
                </c:pt>
                <c:pt idx="40">
                  <c:v>1.396225875659059E-2</c:v>
                </c:pt>
                <c:pt idx="41">
                  <c:v>1.3957477161126004E-2</c:v>
                </c:pt>
                <c:pt idx="42">
                  <c:v>1.3952695565661418E-2</c:v>
                </c:pt>
                <c:pt idx="43">
                  <c:v>1.3947913970196834E-2</c:v>
                </c:pt>
                <c:pt idx="44">
                  <c:v>1.3943132374732247E-2</c:v>
                </c:pt>
                <c:pt idx="45">
                  <c:v>1.3938350779267661E-2</c:v>
                </c:pt>
                <c:pt idx="46">
                  <c:v>1.3933569183803075E-2</c:v>
                </c:pt>
                <c:pt idx="47">
                  <c:v>1.3928787588338491E-2</c:v>
                </c:pt>
                <c:pt idx="48">
                  <c:v>1.3924005992873903E-2</c:v>
                </c:pt>
                <c:pt idx="49">
                  <c:v>1.3919224397409318E-2</c:v>
                </c:pt>
                <c:pt idx="50">
                  <c:v>1.3914442801944732E-2</c:v>
                </c:pt>
                <c:pt idx="51">
                  <c:v>1.3909661206480147E-2</c:v>
                </c:pt>
                <c:pt idx="52">
                  <c:v>1.390487961101556E-2</c:v>
                </c:pt>
                <c:pt idx="53">
                  <c:v>1.3900098015550975E-2</c:v>
                </c:pt>
                <c:pt idx="54">
                  <c:v>1.3895316420086389E-2</c:v>
                </c:pt>
                <c:pt idx="55">
                  <c:v>1.3890534824621803E-2</c:v>
                </c:pt>
                <c:pt idx="56">
                  <c:v>1.3885753229157216E-2</c:v>
                </c:pt>
                <c:pt idx="57">
                  <c:v>1.3880971633692632E-2</c:v>
                </c:pt>
                <c:pt idx="58">
                  <c:v>1.3876190038228046E-2</c:v>
                </c:pt>
                <c:pt idx="59">
                  <c:v>1.387140844276346E-2</c:v>
                </c:pt>
                <c:pt idx="60">
                  <c:v>1.3866626847298873E-2</c:v>
                </c:pt>
                <c:pt idx="61">
                  <c:v>1.3861845251834289E-2</c:v>
                </c:pt>
                <c:pt idx="62">
                  <c:v>1.3857063656369701E-2</c:v>
                </c:pt>
                <c:pt idx="63">
                  <c:v>1.3852282060905117E-2</c:v>
                </c:pt>
                <c:pt idx="64">
                  <c:v>1.384750046544053E-2</c:v>
                </c:pt>
                <c:pt idx="65">
                  <c:v>1.3842718869975946E-2</c:v>
                </c:pt>
                <c:pt idx="66">
                  <c:v>1.3837937274511358E-2</c:v>
                </c:pt>
                <c:pt idx="67">
                  <c:v>1.3833155679046773E-2</c:v>
                </c:pt>
                <c:pt idx="68">
                  <c:v>1.3828374083582187E-2</c:v>
                </c:pt>
                <c:pt idx="69">
                  <c:v>1.3823592488117601E-2</c:v>
                </c:pt>
                <c:pt idx="70">
                  <c:v>1.3818810892653015E-2</c:v>
                </c:pt>
                <c:pt idx="71">
                  <c:v>1.381402929718843E-2</c:v>
                </c:pt>
                <c:pt idx="72">
                  <c:v>1.3809247701723844E-2</c:v>
                </c:pt>
                <c:pt idx="73">
                  <c:v>1.3804466106259258E-2</c:v>
                </c:pt>
                <c:pt idx="74">
                  <c:v>1.3799684510794672E-2</c:v>
                </c:pt>
                <c:pt idx="75">
                  <c:v>1.3794902915330087E-2</c:v>
                </c:pt>
                <c:pt idx="76">
                  <c:v>1.3790121319865499E-2</c:v>
                </c:pt>
                <c:pt idx="77">
                  <c:v>1.3785339724400915E-2</c:v>
                </c:pt>
                <c:pt idx="78">
                  <c:v>1.3780558128936329E-2</c:v>
                </c:pt>
                <c:pt idx="79">
                  <c:v>1.3775776533471744E-2</c:v>
                </c:pt>
                <c:pt idx="80">
                  <c:v>1.3770994938007156E-2</c:v>
                </c:pt>
                <c:pt idx="81">
                  <c:v>1.3766213342542572E-2</c:v>
                </c:pt>
                <c:pt idx="82">
                  <c:v>1.3761431747077986E-2</c:v>
                </c:pt>
                <c:pt idx="83">
                  <c:v>1.3756650151613401E-2</c:v>
                </c:pt>
                <c:pt idx="84">
                  <c:v>1.3751868556148813E-2</c:v>
                </c:pt>
                <c:pt idx="85">
                  <c:v>1.3747086960684229E-2</c:v>
                </c:pt>
                <c:pt idx="86">
                  <c:v>1.3742305365219643E-2</c:v>
                </c:pt>
                <c:pt idx="87">
                  <c:v>1.3737523769755056E-2</c:v>
                </c:pt>
                <c:pt idx="88">
                  <c:v>1.373274217429047E-2</c:v>
                </c:pt>
                <c:pt idx="89">
                  <c:v>1.3727960578825886E-2</c:v>
                </c:pt>
                <c:pt idx="90">
                  <c:v>1.3723178983361299E-2</c:v>
                </c:pt>
                <c:pt idx="91">
                  <c:v>1.3718397387896713E-2</c:v>
                </c:pt>
                <c:pt idx="92">
                  <c:v>1.3713615792432127E-2</c:v>
                </c:pt>
                <c:pt idx="93">
                  <c:v>1.3708834196967543E-2</c:v>
                </c:pt>
                <c:pt idx="94">
                  <c:v>1.3704052601502955E-2</c:v>
                </c:pt>
                <c:pt idx="95">
                  <c:v>1.369927100603837E-2</c:v>
                </c:pt>
                <c:pt idx="96">
                  <c:v>1.3694489410573784E-2</c:v>
                </c:pt>
                <c:pt idx="97">
                  <c:v>1.3689707815109199E-2</c:v>
                </c:pt>
                <c:pt idx="98">
                  <c:v>1.3684926219644612E-2</c:v>
                </c:pt>
                <c:pt idx="99">
                  <c:v>1.3680144624180027E-2</c:v>
                </c:pt>
                <c:pt idx="100">
                  <c:v>1.3675363028715441E-2</c:v>
                </c:pt>
                <c:pt idx="101">
                  <c:v>1.3670581433250855E-2</c:v>
                </c:pt>
                <c:pt idx="102">
                  <c:v>1.3665799837786268E-2</c:v>
                </c:pt>
                <c:pt idx="103">
                  <c:v>1.3661018242321684E-2</c:v>
                </c:pt>
                <c:pt idx="104">
                  <c:v>1.3656236646857098E-2</c:v>
                </c:pt>
                <c:pt idx="105">
                  <c:v>1.3651455051392512E-2</c:v>
                </c:pt>
                <c:pt idx="106">
                  <c:v>1.3646673455927925E-2</c:v>
                </c:pt>
                <c:pt idx="107">
                  <c:v>1.3641891860463341E-2</c:v>
                </c:pt>
                <c:pt idx="108">
                  <c:v>1.3637110264998753E-2</c:v>
                </c:pt>
                <c:pt idx="109">
                  <c:v>1.3632328669534169E-2</c:v>
                </c:pt>
                <c:pt idx="110">
                  <c:v>1.3627547074069582E-2</c:v>
                </c:pt>
                <c:pt idx="111">
                  <c:v>1.3622765478604998E-2</c:v>
                </c:pt>
                <c:pt idx="112">
                  <c:v>1.361798388314041E-2</c:v>
                </c:pt>
                <c:pt idx="113">
                  <c:v>1.3613202287675825E-2</c:v>
                </c:pt>
                <c:pt idx="114">
                  <c:v>1.3608420692211239E-2</c:v>
                </c:pt>
                <c:pt idx="115">
                  <c:v>1.3603639096746653E-2</c:v>
                </c:pt>
                <c:pt idx="116">
                  <c:v>1.3598857501282067E-2</c:v>
                </c:pt>
                <c:pt idx="117">
                  <c:v>1.3594075905817482E-2</c:v>
                </c:pt>
                <c:pt idx="118">
                  <c:v>1.3589294310352896E-2</c:v>
                </c:pt>
                <c:pt idx="119">
                  <c:v>1.358451271488831E-2</c:v>
                </c:pt>
                <c:pt idx="120">
                  <c:v>1.3579731119423724E-2</c:v>
                </c:pt>
                <c:pt idx="121">
                  <c:v>1.3574949523959139E-2</c:v>
                </c:pt>
                <c:pt idx="122">
                  <c:v>1.3570167928494551E-2</c:v>
                </c:pt>
                <c:pt idx="123">
                  <c:v>1.3565386333029967E-2</c:v>
                </c:pt>
                <c:pt idx="124">
                  <c:v>1.3560604737565381E-2</c:v>
                </c:pt>
                <c:pt idx="125">
                  <c:v>1.3555823142100796E-2</c:v>
                </c:pt>
                <c:pt idx="126">
                  <c:v>1.3551041546636208E-2</c:v>
                </c:pt>
                <c:pt idx="127">
                  <c:v>1.3546259951171624E-2</c:v>
                </c:pt>
                <c:pt idx="128">
                  <c:v>1.3541478355707038E-2</c:v>
                </c:pt>
                <c:pt idx="129">
                  <c:v>1.3536696760242453E-2</c:v>
                </c:pt>
                <c:pt idx="130">
                  <c:v>1.3531915164777865E-2</c:v>
                </c:pt>
                <c:pt idx="131">
                  <c:v>1.3527133569313281E-2</c:v>
                </c:pt>
                <c:pt idx="132">
                  <c:v>1.3522351973848695E-2</c:v>
                </c:pt>
                <c:pt idx="133">
                  <c:v>1.3517570378384108E-2</c:v>
                </c:pt>
                <c:pt idx="134">
                  <c:v>1.3512788782919522E-2</c:v>
                </c:pt>
                <c:pt idx="135">
                  <c:v>1.3508007187454938E-2</c:v>
                </c:pt>
                <c:pt idx="136">
                  <c:v>1.3503225591990351E-2</c:v>
                </c:pt>
                <c:pt idx="137">
                  <c:v>1.3498443996525765E-2</c:v>
                </c:pt>
                <c:pt idx="138">
                  <c:v>1.3493662401061179E-2</c:v>
                </c:pt>
                <c:pt idx="139">
                  <c:v>1.3488880805596595E-2</c:v>
                </c:pt>
                <c:pt idx="140">
                  <c:v>1.3484099210132007E-2</c:v>
                </c:pt>
                <c:pt idx="141">
                  <c:v>1.3479317614667422E-2</c:v>
                </c:pt>
                <c:pt idx="142">
                  <c:v>1.3474536019202836E-2</c:v>
                </c:pt>
                <c:pt idx="143">
                  <c:v>1.3469754423738252E-2</c:v>
                </c:pt>
                <c:pt idx="144">
                  <c:v>1.3464972828273664E-2</c:v>
                </c:pt>
                <c:pt idx="145">
                  <c:v>1.3460191232809079E-2</c:v>
                </c:pt>
                <c:pt idx="146">
                  <c:v>1.3455409637344493E-2</c:v>
                </c:pt>
                <c:pt idx="147">
                  <c:v>1.3450628041879907E-2</c:v>
                </c:pt>
                <c:pt idx="148">
                  <c:v>1.3445846446415321E-2</c:v>
                </c:pt>
                <c:pt idx="149">
                  <c:v>1.3441064850950736E-2</c:v>
                </c:pt>
                <c:pt idx="150">
                  <c:v>1.343628325548615E-2</c:v>
                </c:pt>
                <c:pt idx="151">
                  <c:v>1.3431501660021564E-2</c:v>
                </c:pt>
                <c:pt idx="152">
                  <c:v>1.3426720064556977E-2</c:v>
                </c:pt>
                <c:pt idx="153">
                  <c:v>1.3421938469092393E-2</c:v>
                </c:pt>
                <c:pt idx="154">
                  <c:v>1.3417156873627805E-2</c:v>
                </c:pt>
                <c:pt idx="155">
                  <c:v>1.3412375278163221E-2</c:v>
                </c:pt>
                <c:pt idx="156">
                  <c:v>1.3407593682698634E-2</c:v>
                </c:pt>
                <c:pt idx="157">
                  <c:v>1.340281208723405E-2</c:v>
                </c:pt>
                <c:pt idx="158">
                  <c:v>1.3398030491769462E-2</c:v>
                </c:pt>
                <c:pt idx="159">
                  <c:v>1.3393248896304877E-2</c:v>
                </c:pt>
                <c:pt idx="160">
                  <c:v>1.3388467300840291E-2</c:v>
                </c:pt>
                <c:pt idx="161">
                  <c:v>1.3383685705375705E-2</c:v>
                </c:pt>
                <c:pt idx="162">
                  <c:v>1.3378904109911119E-2</c:v>
                </c:pt>
                <c:pt idx="163">
                  <c:v>1.3374122514446534E-2</c:v>
                </c:pt>
                <c:pt idx="164">
                  <c:v>1.3369340918981948E-2</c:v>
                </c:pt>
                <c:pt idx="165">
                  <c:v>1.3364559323517362E-2</c:v>
                </c:pt>
                <c:pt idx="166">
                  <c:v>1.3359777728052776E-2</c:v>
                </c:pt>
                <c:pt idx="167">
                  <c:v>1.3354996132588191E-2</c:v>
                </c:pt>
                <c:pt idx="168">
                  <c:v>1.3350214537123603E-2</c:v>
                </c:pt>
                <c:pt idx="169">
                  <c:v>1.3345432941659019E-2</c:v>
                </c:pt>
                <c:pt idx="170">
                  <c:v>1.3340651346194433E-2</c:v>
                </c:pt>
                <c:pt idx="171">
                  <c:v>1.3335869750729848E-2</c:v>
                </c:pt>
                <c:pt idx="172">
                  <c:v>1.333108815526526E-2</c:v>
                </c:pt>
                <c:pt idx="173">
                  <c:v>1.3326306559800676E-2</c:v>
                </c:pt>
                <c:pt idx="174">
                  <c:v>1.332152496433609E-2</c:v>
                </c:pt>
                <c:pt idx="175">
                  <c:v>1.3316743368871503E-2</c:v>
                </c:pt>
                <c:pt idx="176">
                  <c:v>1.3311961773406917E-2</c:v>
                </c:pt>
                <c:pt idx="177">
                  <c:v>1.3307180177942333E-2</c:v>
                </c:pt>
                <c:pt idx="178">
                  <c:v>1.3302398582477747E-2</c:v>
                </c:pt>
                <c:pt idx="179">
                  <c:v>1.329761698701316E-2</c:v>
                </c:pt>
                <c:pt idx="180">
                  <c:v>1.3292835391548574E-2</c:v>
                </c:pt>
                <c:pt idx="181">
                  <c:v>1.328805379608399E-2</c:v>
                </c:pt>
                <c:pt idx="182">
                  <c:v>1.3283272200619404E-2</c:v>
                </c:pt>
                <c:pt idx="183">
                  <c:v>1.3278490605154817E-2</c:v>
                </c:pt>
                <c:pt idx="184">
                  <c:v>1.3273709009690231E-2</c:v>
                </c:pt>
                <c:pt idx="185">
                  <c:v>1.3268927414225647E-2</c:v>
                </c:pt>
                <c:pt idx="186">
                  <c:v>1.326414581876106E-2</c:v>
                </c:pt>
                <c:pt idx="187">
                  <c:v>1.3259364223296474E-2</c:v>
                </c:pt>
                <c:pt idx="188">
                  <c:v>1.3254582627831888E-2</c:v>
                </c:pt>
                <c:pt idx="189">
                  <c:v>1.3249801032367302E-2</c:v>
                </c:pt>
                <c:pt idx="190">
                  <c:v>1.3245019436902717E-2</c:v>
                </c:pt>
                <c:pt idx="191">
                  <c:v>1.3240237841438131E-2</c:v>
                </c:pt>
                <c:pt idx="192">
                  <c:v>1.3235456245973545E-2</c:v>
                </c:pt>
                <c:pt idx="193">
                  <c:v>1.3230674650508959E-2</c:v>
                </c:pt>
                <c:pt idx="194">
                  <c:v>1.3225893055044374E-2</c:v>
                </c:pt>
                <c:pt idx="195">
                  <c:v>1.3221111459579788E-2</c:v>
                </c:pt>
                <c:pt idx="196">
                  <c:v>1.3216329864115202E-2</c:v>
                </c:pt>
                <c:pt idx="197">
                  <c:v>1.3211548268650616E-2</c:v>
                </c:pt>
                <c:pt idx="198">
                  <c:v>1.3206766673186031E-2</c:v>
                </c:pt>
                <c:pt idx="199">
                  <c:v>1.3201985077721445E-2</c:v>
                </c:pt>
                <c:pt idx="200">
                  <c:v>1.3197203482256859E-2</c:v>
                </c:pt>
                <c:pt idx="201">
                  <c:v>1.3192421886792273E-2</c:v>
                </c:pt>
                <c:pt idx="202">
                  <c:v>1.3187640291327686E-2</c:v>
                </c:pt>
                <c:pt idx="203">
                  <c:v>1.3182858695863102E-2</c:v>
                </c:pt>
                <c:pt idx="204">
                  <c:v>1.3178077100398516E-2</c:v>
                </c:pt>
                <c:pt idx="205">
                  <c:v>1.317329550493393E-2</c:v>
                </c:pt>
                <c:pt idx="206">
                  <c:v>1.3168513909469343E-2</c:v>
                </c:pt>
                <c:pt idx="207">
                  <c:v>1.3163732314004759E-2</c:v>
                </c:pt>
                <c:pt idx="208">
                  <c:v>1.3158950718540173E-2</c:v>
                </c:pt>
                <c:pt idx="209">
                  <c:v>1.3154169123075588E-2</c:v>
                </c:pt>
                <c:pt idx="210">
                  <c:v>1.3149387527611E-2</c:v>
                </c:pt>
                <c:pt idx="211">
                  <c:v>1.3144605932146416E-2</c:v>
                </c:pt>
                <c:pt idx="212">
                  <c:v>1.313982433668183E-2</c:v>
                </c:pt>
                <c:pt idx="213">
                  <c:v>1.3135042741217245E-2</c:v>
                </c:pt>
                <c:pt idx="214">
                  <c:v>1.3130261145752657E-2</c:v>
                </c:pt>
                <c:pt idx="215">
                  <c:v>1.3125479550288073E-2</c:v>
                </c:pt>
                <c:pt idx="216">
                  <c:v>1.3120697954823487E-2</c:v>
                </c:pt>
                <c:pt idx="217">
                  <c:v>1.3115916359358902E-2</c:v>
                </c:pt>
                <c:pt idx="218">
                  <c:v>1.3111134763894316E-2</c:v>
                </c:pt>
                <c:pt idx="219">
                  <c:v>1.310635316842973E-2</c:v>
                </c:pt>
                <c:pt idx="220">
                  <c:v>1.3101571572965143E-2</c:v>
                </c:pt>
                <c:pt idx="221">
                  <c:v>1.3096789977500559E-2</c:v>
                </c:pt>
                <c:pt idx="222">
                  <c:v>1.3092008382035973E-2</c:v>
                </c:pt>
                <c:pt idx="223">
                  <c:v>1.3087226786571387E-2</c:v>
                </c:pt>
                <c:pt idx="224">
                  <c:v>1.30824451911068E-2</c:v>
                </c:pt>
                <c:pt idx="225">
                  <c:v>1.3077663595642216E-2</c:v>
                </c:pt>
                <c:pt idx="226">
                  <c:v>1.307288200017763E-2</c:v>
                </c:pt>
                <c:pt idx="227">
                  <c:v>1.3068100404713045E-2</c:v>
                </c:pt>
                <c:pt idx="228">
                  <c:v>1.3063318809248457E-2</c:v>
                </c:pt>
                <c:pt idx="229">
                  <c:v>1.3058537213783873E-2</c:v>
                </c:pt>
                <c:pt idx="230">
                  <c:v>1.3053755618319287E-2</c:v>
                </c:pt>
                <c:pt idx="231">
                  <c:v>1.3048974022854702E-2</c:v>
                </c:pt>
                <c:pt idx="232">
                  <c:v>1.3044192427390114E-2</c:v>
                </c:pt>
                <c:pt idx="233">
                  <c:v>1.303941083192553E-2</c:v>
                </c:pt>
                <c:pt idx="234">
                  <c:v>1.3034629236460944E-2</c:v>
                </c:pt>
                <c:pt idx="235">
                  <c:v>1.3029847640996359E-2</c:v>
                </c:pt>
                <c:pt idx="236">
                  <c:v>1.3025066045531773E-2</c:v>
                </c:pt>
                <c:pt idx="237">
                  <c:v>1.3020284450067187E-2</c:v>
                </c:pt>
                <c:pt idx="238">
                  <c:v>1.30155028546026E-2</c:v>
                </c:pt>
                <c:pt idx="239">
                  <c:v>1.3010721259138016E-2</c:v>
                </c:pt>
                <c:pt idx="240">
                  <c:v>1.300593966367343E-2</c:v>
                </c:pt>
                <c:pt idx="241">
                  <c:v>1.3001158068208844E-2</c:v>
                </c:pt>
                <c:pt idx="242">
                  <c:v>1.2996376472744257E-2</c:v>
                </c:pt>
                <c:pt idx="243">
                  <c:v>1.2991594877279673E-2</c:v>
                </c:pt>
                <c:pt idx="244">
                  <c:v>1.2986813281815087E-2</c:v>
                </c:pt>
                <c:pt idx="245">
                  <c:v>1.2982031686350502E-2</c:v>
                </c:pt>
                <c:pt idx="246">
                  <c:v>1.2977250090885916E-2</c:v>
                </c:pt>
                <c:pt idx="247">
                  <c:v>1.297246849542133E-2</c:v>
                </c:pt>
                <c:pt idx="248">
                  <c:v>1.2967686899956744E-2</c:v>
                </c:pt>
                <c:pt idx="249">
                  <c:v>1.2962905304492159E-2</c:v>
                </c:pt>
                <c:pt idx="250">
                  <c:v>1.2958123709027573E-2</c:v>
                </c:pt>
                <c:pt idx="251">
                  <c:v>1.2953342113562987E-2</c:v>
                </c:pt>
                <c:pt idx="252">
                  <c:v>1.2948560518098401E-2</c:v>
                </c:pt>
                <c:pt idx="253">
                  <c:v>1.2943778922633816E-2</c:v>
                </c:pt>
                <c:pt idx="254">
                  <c:v>1.293899732716923E-2</c:v>
                </c:pt>
                <c:pt idx="255">
                  <c:v>1.2934215731704645E-2</c:v>
                </c:pt>
                <c:pt idx="256">
                  <c:v>1.2929434136240057E-2</c:v>
                </c:pt>
                <c:pt idx="257">
                  <c:v>1.2924652540775473E-2</c:v>
                </c:pt>
                <c:pt idx="258">
                  <c:v>1.2919870945310887E-2</c:v>
                </c:pt>
                <c:pt idx="259">
                  <c:v>1.2915089349846302E-2</c:v>
                </c:pt>
                <c:pt idx="260">
                  <c:v>1.2910307754381714E-2</c:v>
                </c:pt>
                <c:pt idx="261">
                  <c:v>1.290552615891713E-2</c:v>
                </c:pt>
                <c:pt idx="262">
                  <c:v>1.2900744563452544E-2</c:v>
                </c:pt>
                <c:pt idx="263">
                  <c:v>1.2895962967987959E-2</c:v>
                </c:pt>
                <c:pt idx="264">
                  <c:v>1.2891181372523373E-2</c:v>
                </c:pt>
                <c:pt idx="265">
                  <c:v>1.2886399777058787E-2</c:v>
                </c:pt>
                <c:pt idx="266">
                  <c:v>1.2881618181594201E-2</c:v>
                </c:pt>
                <c:pt idx="267">
                  <c:v>1.2876836586129616E-2</c:v>
                </c:pt>
                <c:pt idx="268">
                  <c:v>1.287205499066503E-2</c:v>
                </c:pt>
                <c:pt idx="269">
                  <c:v>1.2867273395200444E-2</c:v>
                </c:pt>
                <c:pt idx="270">
                  <c:v>1.2862491799735858E-2</c:v>
                </c:pt>
                <c:pt idx="271">
                  <c:v>1.2857710204271273E-2</c:v>
                </c:pt>
                <c:pt idx="272">
                  <c:v>1.2852928608806687E-2</c:v>
                </c:pt>
                <c:pt idx="273">
                  <c:v>1.2848147013342102E-2</c:v>
                </c:pt>
                <c:pt idx="274">
                  <c:v>1.2843365417877515E-2</c:v>
                </c:pt>
                <c:pt idx="275">
                  <c:v>1.283858382241293E-2</c:v>
                </c:pt>
                <c:pt idx="276">
                  <c:v>1.2833802226948344E-2</c:v>
                </c:pt>
                <c:pt idx="277">
                  <c:v>1.2829020631483759E-2</c:v>
                </c:pt>
                <c:pt idx="278">
                  <c:v>1.2824239036019171E-2</c:v>
                </c:pt>
                <c:pt idx="279">
                  <c:v>1.2819457440554587E-2</c:v>
                </c:pt>
                <c:pt idx="280">
                  <c:v>1.2814675845090001E-2</c:v>
                </c:pt>
                <c:pt idx="281">
                  <c:v>1.2809894249625416E-2</c:v>
                </c:pt>
                <c:pt idx="282">
                  <c:v>1.280511265416083E-2</c:v>
                </c:pt>
                <c:pt idx="283">
                  <c:v>1.2800331058696246E-2</c:v>
                </c:pt>
                <c:pt idx="284">
                  <c:v>1.2795549463231658E-2</c:v>
                </c:pt>
                <c:pt idx="285">
                  <c:v>1.2790767867767073E-2</c:v>
                </c:pt>
                <c:pt idx="286">
                  <c:v>1.2785986272302487E-2</c:v>
                </c:pt>
                <c:pt idx="287">
                  <c:v>1.2781204676837903E-2</c:v>
                </c:pt>
                <c:pt idx="288">
                  <c:v>1.2776423081373315E-2</c:v>
                </c:pt>
                <c:pt idx="289">
                  <c:v>1.277164148590873E-2</c:v>
                </c:pt>
                <c:pt idx="290">
                  <c:v>1.2766859890444144E-2</c:v>
                </c:pt>
                <c:pt idx="291">
                  <c:v>1.2762078294979559E-2</c:v>
                </c:pt>
                <c:pt idx="292">
                  <c:v>1.2757296699514973E-2</c:v>
                </c:pt>
                <c:pt idx="293">
                  <c:v>1.2752515104050387E-2</c:v>
                </c:pt>
                <c:pt idx="294">
                  <c:v>1.2747733508585801E-2</c:v>
                </c:pt>
                <c:pt idx="295">
                  <c:v>1.2742951913121216E-2</c:v>
                </c:pt>
                <c:pt idx="296">
                  <c:v>1.273817031765663E-2</c:v>
                </c:pt>
                <c:pt idx="297">
                  <c:v>1.2733388722192044E-2</c:v>
                </c:pt>
                <c:pt idx="298">
                  <c:v>1.2728607126727458E-2</c:v>
                </c:pt>
                <c:pt idx="299">
                  <c:v>1.2723825531262873E-2</c:v>
                </c:pt>
                <c:pt idx="300">
                  <c:v>1.2719043935798287E-2</c:v>
                </c:pt>
                <c:pt idx="301">
                  <c:v>1.2714262340333703E-2</c:v>
                </c:pt>
                <c:pt idx="302">
                  <c:v>1.2709480744869115E-2</c:v>
                </c:pt>
                <c:pt idx="303">
                  <c:v>1.270469914940453E-2</c:v>
                </c:pt>
                <c:pt idx="304">
                  <c:v>1.2699917553939944E-2</c:v>
                </c:pt>
                <c:pt idx="305">
                  <c:v>1.269513595847536E-2</c:v>
                </c:pt>
                <c:pt idx="306">
                  <c:v>1.2690354363010772E-2</c:v>
                </c:pt>
                <c:pt idx="307">
                  <c:v>1.2685572767546187E-2</c:v>
                </c:pt>
                <c:pt idx="308">
                  <c:v>1.2680791172081601E-2</c:v>
                </c:pt>
                <c:pt idx="309">
                  <c:v>1.2676009576617017E-2</c:v>
                </c:pt>
                <c:pt idx="310">
                  <c:v>1.267122798115243E-2</c:v>
                </c:pt>
                <c:pt idx="311">
                  <c:v>1.2666446385687844E-2</c:v>
                </c:pt>
                <c:pt idx="312">
                  <c:v>1.2661664790223258E-2</c:v>
                </c:pt>
                <c:pt idx="313">
                  <c:v>1.2656883194758673E-2</c:v>
                </c:pt>
                <c:pt idx="314">
                  <c:v>1.2652101599294087E-2</c:v>
                </c:pt>
                <c:pt idx="315">
                  <c:v>1.2647320003829501E-2</c:v>
                </c:pt>
                <c:pt idx="316">
                  <c:v>1.2642538408364915E-2</c:v>
                </c:pt>
                <c:pt idx="317">
                  <c:v>1.263775681290033E-2</c:v>
                </c:pt>
                <c:pt idx="318">
                  <c:v>1.2632975217435744E-2</c:v>
                </c:pt>
                <c:pt idx="319">
                  <c:v>1.262819362197116E-2</c:v>
                </c:pt>
                <c:pt idx="320">
                  <c:v>1.2623412026506573E-2</c:v>
                </c:pt>
                <c:pt idx="321">
                  <c:v>1.2618630431041987E-2</c:v>
                </c:pt>
                <c:pt idx="322">
                  <c:v>1.2613848835577401E-2</c:v>
                </c:pt>
                <c:pt idx="323">
                  <c:v>1.2609067240112817E-2</c:v>
                </c:pt>
                <c:pt idx="324">
                  <c:v>1.260428564464823E-2</c:v>
                </c:pt>
                <c:pt idx="325">
                  <c:v>1.2599504049183644E-2</c:v>
                </c:pt>
                <c:pt idx="326">
                  <c:v>1.2594722453719058E-2</c:v>
                </c:pt>
                <c:pt idx="327">
                  <c:v>1.2589940858254474E-2</c:v>
                </c:pt>
                <c:pt idx="328">
                  <c:v>1.2585159262789887E-2</c:v>
                </c:pt>
                <c:pt idx="329">
                  <c:v>1.2580377667325301E-2</c:v>
                </c:pt>
                <c:pt idx="330">
                  <c:v>1.2575596071860715E-2</c:v>
                </c:pt>
                <c:pt idx="331">
                  <c:v>1.257081447639613E-2</c:v>
                </c:pt>
                <c:pt idx="332">
                  <c:v>1.2566032880931544E-2</c:v>
                </c:pt>
                <c:pt idx="333">
                  <c:v>1.2561251285466958E-2</c:v>
                </c:pt>
                <c:pt idx="334">
                  <c:v>1.2556469690002372E-2</c:v>
                </c:pt>
                <c:pt idx="335">
                  <c:v>1.2551688094537787E-2</c:v>
                </c:pt>
                <c:pt idx="336">
                  <c:v>1.2546906499073201E-2</c:v>
                </c:pt>
                <c:pt idx="337">
                  <c:v>1.2542124903608615E-2</c:v>
                </c:pt>
                <c:pt idx="338">
                  <c:v>1.2537343308144031E-2</c:v>
                </c:pt>
                <c:pt idx="339">
                  <c:v>1.2532561712679444E-2</c:v>
                </c:pt>
                <c:pt idx="340">
                  <c:v>1.2527780117214858E-2</c:v>
                </c:pt>
                <c:pt idx="341">
                  <c:v>1.2522998521750272E-2</c:v>
                </c:pt>
                <c:pt idx="342">
                  <c:v>1.2518216926285687E-2</c:v>
                </c:pt>
                <c:pt idx="343">
                  <c:v>1.2513435330821101E-2</c:v>
                </c:pt>
                <c:pt idx="344">
                  <c:v>1.2508653735356515E-2</c:v>
                </c:pt>
                <c:pt idx="345">
                  <c:v>1.2503872139891929E-2</c:v>
                </c:pt>
                <c:pt idx="346">
                  <c:v>1.2499090544427344E-2</c:v>
                </c:pt>
                <c:pt idx="347">
                  <c:v>1.2494308948962758E-2</c:v>
                </c:pt>
                <c:pt idx="348">
                  <c:v>1.2489527353498172E-2</c:v>
                </c:pt>
                <c:pt idx="349">
                  <c:v>1.2484745758033586E-2</c:v>
                </c:pt>
                <c:pt idx="350">
                  <c:v>1.2479964162569001E-2</c:v>
                </c:pt>
                <c:pt idx="351">
                  <c:v>1.2475182567104415E-2</c:v>
                </c:pt>
                <c:pt idx="352">
                  <c:v>1.2470400971639831E-2</c:v>
                </c:pt>
                <c:pt idx="353">
                  <c:v>1.2465619376175243E-2</c:v>
                </c:pt>
                <c:pt idx="354">
                  <c:v>1.2460837780710658E-2</c:v>
                </c:pt>
                <c:pt idx="355">
                  <c:v>1.2456056185246072E-2</c:v>
                </c:pt>
                <c:pt idx="356">
                  <c:v>1.2451274589781488E-2</c:v>
                </c:pt>
                <c:pt idx="357">
                  <c:v>1.2446492994316901E-2</c:v>
                </c:pt>
                <c:pt idx="358">
                  <c:v>1.2441711398852315E-2</c:v>
                </c:pt>
                <c:pt idx="359">
                  <c:v>1.2436929803387729E-2</c:v>
                </c:pt>
                <c:pt idx="360">
                  <c:v>1.2432148207923144E-2</c:v>
                </c:pt>
                <c:pt idx="361">
                  <c:v>1.2427366612458558E-2</c:v>
                </c:pt>
                <c:pt idx="362">
                  <c:v>1.2422585016993972E-2</c:v>
                </c:pt>
                <c:pt idx="363">
                  <c:v>1.2417803421529386E-2</c:v>
                </c:pt>
                <c:pt idx="364">
                  <c:v>1.2413021826064801E-2</c:v>
                </c:pt>
                <c:pt idx="365">
                  <c:v>1.2408240230600215E-2</c:v>
                </c:pt>
                <c:pt idx="366">
                  <c:v>1.2403458635135631E-2</c:v>
                </c:pt>
                <c:pt idx="367">
                  <c:v>1.2398677039671043E-2</c:v>
                </c:pt>
                <c:pt idx="368">
                  <c:v>1.2393895444206458E-2</c:v>
                </c:pt>
                <c:pt idx="369">
                  <c:v>1.2389113848741872E-2</c:v>
                </c:pt>
                <c:pt idx="370">
                  <c:v>1.2384332253277288E-2</c:v>
                </c:pt>
                <c:pt idx="371">
                  <c:v>1.23795506578127E-2</c:v>
                </c:pt>
                <c:pt idx="372">
                  <c:v>1.2374769062348115E-2</c:v>
                </c:pt>
                <c:pt idx="373">
                  <c:v>1.2369987466883529E-2</c:v>
                </c:pt>
                <c:pt idx="374">
                  <c:v>1.2365205871418945E-2</c:v>
                </c:pt>
                <c:pt idx="375">
                  <c:v>1.2360424275954358E-2</c:v>
                </c:pt>
                <c:pt idx="376">
                  <c:v>1.2355642680489774E-2</c:v>
                </c:pt>
                <c:pt idx="377">
                  <c:v>1.2350861085025186E-2</c:v>
                </c:pt>
                <c:pt idx="378">
                  <c:v>1.2346079489560602E-2</c:v>
                </c:pt>
                <c:pt idx="379">
                  <c:v>1.2341297894096015E-2</c:v>
                </c:pt>
                <c:pt idx="380">
                  <c:v>1.2336516298631429E-2</c:v>
                </c:pt>
                <c:pt idx="381">
                  <c:v>1.2331734703166843E-2</c:v>
                </c:pt>
                <c:pt idx="382">
                  <c:v>1.2326953107702258E-2</c:v>
                </c:pt>
                <c:pt idx="383">
                  <c:v>1.2322171512237672E-2</c:v>
                </c:pt>
                <c:pt idx="384">
                  <c:v>1.2317389916773088E-2</c:v>
                </c:pt>
                <c:pt idx="385">
                  <c:v>1.2312608321308502E-2</c:v>
                </c:pt>
                <c:pt idx="386">
                  <c:v>1.2307826725843915E-2</c:v>
                </c:pt>
                <c:pt idx="387">
                  <c:v>1.2303045130379329E-2</c:v>
                </c:pt>
                <c:pt idx="388">
                  <c:v>1.2298263534914745E-2</c:v>
                </c:pt>
                <c:pt idx="389">
                  <c:v>1.2293481939450157E-2</c:v>
                </c:pt>
                <c:pt idx="390">
                  <c:v>1.2288700343985572E-2</c:v>
                </c:pt>
                <c:pt idx="391">
                  <c:v>1.2283918748520986E-2</c:v>
                </c:pt>
                <c:pt idx="392">
                  <c:v>1.2279137153056402E-2</c:v>
                </c:pt>
                <c:pt idx="393">
                  <c:v>1.2274355557591815E-2</c:v>
                </c:pt>
                <c:pt idx="394">
                  <c:v>1.2269573962127231E-2</c:v>
                </c:pt>
                <c:pt idx="395">
                  <c:v>1.2264792366662643E-2</c:v>
                </c:pt>
                <c:pt idx="396">
                  <c:v>1.2260010771198059E-2</c:v>
                </c:pt>
                <c:pt idx="397">
                  <c:v>1.2255229175733472E-2</c:v>
                </c:pt>
                <c:pt idx="398">
                  <c:v>1.2250447580268888E-2</c:v>
                </c:pt>
                <c:pt idx="399">
                  <c:v>1.22456659848043E-2</c:v>
                </c:pt>
                <c:pt idx="400">
                  <c:v>1.2240884389339715E-2</c:v>
                </c:pt>
                <c:pt idx="401">
                  <c:v>1.2236102793875129E-2</c:v>
                </c:pt>
                <c:pt idx="402">
                  <c:v>1.2231321198410545E-2</c:v>
                </c:pt>
                <c:pt idx="403">
                  <c:v>1.2226539602945959E-2</c:v>
                </c:pt>
                <c:pt idx="404">
                  <c:v>1.2221758007481372E-2</c:v>
                </c:pt>
                <c:pt idx="405">
                  <c:v>1.2216976412016786E-2</c:v>
                </c:pt>
                <c:pt idx="406">
                  <c:v>1.2212194816552202E-2</c:v>
                </c:pt>
                <c:pt idx="407">
                  <c:v>1.2207413221087614E-2</c:v>
                </c:pt>
                <c:pt idx="408">
                  <c:v>1.2202631625623029E-2</c:v>
                </c:pt>
                <c:pt idx="409">
                  <c:v>1.2197850030158443E-2</c:v>
                </c:pt>
                <c:pt idx="410">
                  <c:v>1.2193068434693859E-2</c:v>
                </c:pt>
                <c:pt idx="411">
                  <c:v>1.2188286839229272E-2</c:v>
                </c:pt>
                <c:pt idx="412">
                  <c:v>1.2183505243764688E-2</c:v>
                </c:pt>
                <c:pt idx="413">
                  <c:v>1.21787236483001E-2</c:v>
                </c:pt>
                <c:pt idx="414">
                  <c:v>1.2173942052835516E-2</c:v>
                </c:pt>
                <c:pt idx="415">
                  <c:v>1.2169160457370929E-2</c:v>
                </c:pt>
                <c:pt idx="416">
                  <c:v>1.2164378861906343E-2</c:v>
                </c:pt>
                <c:pt idx="417">
                  <c:v>1.2159597266441757E-2</c:v>
                </c:pt>
                <c:pt idx="418">
                  <c:v>1.2154815670977172E-2</c:v>
                </c:pt>
                <c:pt idx="419">
                  <c:v>1.2150034075512586E-2</c:v>
                </c:pt>
                <c:pt idx="420">
                  <c:v>1.2145252480048002E-2</c:v>
                </c:pt>
                <c:pt idx="421">
                  <c:v>1.2140470884583416E-2</c:v>
                </c:pt>
                <c:pt idx="422">
                  <c:v>1.2135689289118829E-2</c:v>
                </c:pt>
                <c:pt idx="423">
                  <c:v>1.2130907693654243E-2</c:v>
                </c:pt>
                <c:pt idx="424">
                  <c:v>1.2126126098189659E-2</c:v>
                </c:pt>
                <c:pt idx="425">
                  <c:v>1.2121344502725073E-2</c:v>
                </c:pt>
                <c:pt idx="426">
                  <c:v>1.2116562907260486E-2</c:v>
                </c:pt>
                <c:pt idx="427">
                  <c:v>1.21117813117959E-2</c:v>
                </c:pt>
                <c:pt idx="428">
                  <c:v>1.2106999716331316E-2</c:v>
                </c:pt>
                <c:pt idx="429">
                  <c:v>1.2102218120866729E-2</c:v>
                </c:pt>
                <c:pt idx="430">
                  <c:v>1.2097436525402145E-2</c:v>
                </c:pt>
                <c:pt idx="431">
                  <c:v>1.2092654929937557E-2</c:v>
                </c:pt>
                <c:pt idx="432">
                  <c:v>1.2087873334472973E-2</c:v>
                </c:pt>
                <c:pt idx="433">
                  <c:v>1.2083091739008386E-2</c:v>
                </c:pt>
                <c:pt idx="434">
                  <c:v>1.2078310143543802E-2</c:v>
                </c:pt>
                <c:pt idx="435">
                  <c:v>1.2073528548079214E-2</c:v>
                </c:pt>
                <c:pt idx="436">
                  <c:v>1.206874695261463E-2</c:v>
                </c:pt>
                <c:pt idx="437">
                  <c:v>1.2063965357150043E-2</c:v>
                </c:pt>
                <c:pt idx="438">
                  <c:v>1.2059183761685459E-2</c:v>
                </c:pt>
                <c:pt idx="439">
                  <c:v>1.2054402166220873E-2</c:v>
                </c:pt>
                <c:pt idx="440">
                  <c:v>1.2049620570756288E-2</c:v>
                </c:pt>
                <c:pt idx="441">
                  <c:v>1.20448389752917E-2</c:v>
                </c:pt>
                <c:pt idx="442">
                  <c:v>1.2040057379827116E-2</c:v>
                </c:pt>
                <c:pt idx="443">
                  <c:v>1.203527578436253E-2</c:v>
                </c:pt>
                <c:pt idx="444">
                  <c:v>1.2030494188897943E-2</c:v>
                </c:pt>
                <c:pt idx="445">
                  <c:v>1.2025712593433357E-2</c:v>
                </c:pt>
                <c:pt idx="446">
                  <c:v>1.2020930997968773E-2</c:v>
                </c:pt>
                <c:pt idx="447">
                  <c:v>1.2016149402504187E-2</c:v>
                </c:pt>
                <c:pt idx="448">
                  <c:v>1.2011367807039602E-2</c:v>
                </c:pt>
                <c:pt idx="449">
                  <c:v>1.2006586211575016E-2</c:v>
                </c:pt>
                <c:pt idx="450">
                  <c:v>1.200180461611043E-2</c:v>
                </c:pt>
                <c:pt idx="451">
                  <c:v>1.1997023020645843E-2</c:v>
                </c:pt>
                <c:pt idx="452">
                  <c:v>1.1992241425181259E-2</c:v>
                </c:pt>
                <c:pt idx="453">
                  <c:v>1.1987459829716671E-2</c:v>
                </c:pt>
                <c:pt idx="454">
                  <c:v>1.1982678234252087E-2</c:v>
                </c:pt>
                <c:pt idx="455">
                  <c:v>1.19778966387875E-2</c:v>
                </c:pt>
                <c:pt idx="456">
                  <c:v>1.1973115043322916E-2</c:v>
                </c:pt>
                <c:pt idx="457">
                  <c:v>1.196833344785833E-2</c:v>
                </c:pt>
                <c:pt idx="458">
                  <c:v>1.1963551852393745E-2</c:v>
                </c:pt>
                <c:pt idx="459">
                  <c:v>1.1958770256929157E-2</c:v>
                </c:pt>
                <c:pt idx="460">
                  <c:v>1.1953988661464573E-2</c:v>
                </c:pt>
                <c:pt idx="461">
                  <c:v>1.1949217702755931E-2</c:v>
                </c:pt>
                <c:pt idx="462">
                  <c:v>1.1944468017512528E-2</c:v>
                </c:pt>
                <c:pt idx="463">
                  <c:v>1.1939739605594378E-2</c:v>
                </c:pt>
                <c:pt idx="464">
                  <c:v>1.1935032466768204E-2</c:v>
                </c:pt>
                <c:pt idx="465">
                  <c:v>1.1930346600707397E-2</c:v>
                </c:pt>
                <c:pt idx="466">
                  <c:v>1.1925682006992041E-2</c:v>
                </c:pt>
                <c:pt idx="467">
                  <c:v>1.1921038685108909E-2</c:v>
                </c:pt>
                <c:pt idx="468">
                  <c:v>1.1916416634451466E-2</c:v>
                </c:pt>
                <c:pt idx="469">
                  <c:v>1.1911815854319869E-2</c:v>
                </c:pt>
                <c:pt idx="470">
                  <c:v>1.1907236343920978E-2</c:v>
                </c:pt>
                <c:pt idx="471">
                  <c:v>1.1902678102368345E-2</c:v>
                </c:pt>
                <c:pt idx="472">
                  <c:v>1.1898141128682231E-2</c:v>
                </c:pt>
                <c:pt idx="473">
                  <c:v>1.1893625421789605E-2</c:v>
                </c:pt>
                <c:pt idx="474">
                  <c:v>1.1889130980524151E-2</c:v>
                </c:pt>
                <c:pt idx="475">
                  <c:v>1.1884657803626271E-2</c:v>
                </c:pt>
                <c:pt idx="476">
                  <c:v>1.1880205889743088E-2</c:v>
                </c:pt>
                <c:pt idx="477">
                  <c:v>1.1875775237428459E-2</c:v>
                </c:pt>
                <c:pt idx="478">
                  <c:v>1.1871365845142971E-2</c:v>
                </c:pt>
                <c:pt idx="479">
                  <c:v>1.1866977711253966E-2</c:v>
                </c:pt>
                <c:pt idx="480">
                  <c:v>1.1862610834035524E-2</c:v>
                </c:pt>
                <c:pt idx="481">
                  <c:v>1.1858265211668488E-2</c:v>
                </c:pt>
                <c:pt idx="482">
                  <c:v>1.185394084224047E-2</c:v>
                </c:pt>
                <c:pt idx="483">
                  <c:v>1.1849637723745853E-2</c:v>
                </c:pt>
                <c:pt idx="484">
                  <c:v>1.1845355854085799E-2</c:v>
                </c:pt>
                <c:pt idx="485">
                  <c:v>1.1841095231068268E-2</c:v>
                </c:pt>
                <c:pt idx="486">
                  <c:v>1.1836855852408019E-2</c:v>
                </c:pt>
                <c:pt idx="487">
                  <c:v>1.1832637715726626E-2</c:v>
                </c:pt>
                <c:pt idx="488">
                  <c:v>1.1828440818552482E-2</c:v>
                </c:pt>
                <c:pt idx="489">
                  <c:v>1.1824265158320815E-2</c:v>
                </c:pt>
                <c:pt idx="490">
                  <c:v>1.1820110732373693E-2</c:v>
                </c:pt>
                <c:pt idx="491">
                  <c:v>1.1815977537960048E-2</c:v>
                </c:pt>
                <c:pt idx="492">
                  <c:v>1.1811865572235675E-2</c:v>
                </c:pt>
                <c:pt idx="493">
                  <c:v>1.180777483226325E-2</c:v>
                </c:pt>
                <c:pt idx="494">
                  <c:v>1.1803705315012342E-2</c:v>
                </c:pt>
                <c:pt idx="495">
                  <c:v>1.1799657017359428E-2</c:v>
                </c:pt>
                <c:pt idx="496">
                  <c:v>1.1795629936087902E-2</c:v>
                </c:pt>
                <c:pt idx="497">
                  <c:v>1.1791624067888104E-2</c:v>
                </c:pt>
                <c:pt idx="498">
                  <c:v>1.1787639409357306E-2</c:v>
                </c:pt>
                <c:pt idx="499">
                  <c:v>1.1783675956999756E-2</c:v>
                </c:pt>
                <c:pt idx="500">
                  <c:v>1.1779733707226677E-2</c:v>
                </c:pt>
                <c:pt idx="501">
                  <c:v>1.1775812656356292E-2</c:v>
                </c:pt>
                <c:pt idx="502">
                  <c:v>1.1771912800613828E-2</c:v>
                </c:pt>
                <c:pt idx="503">
                  <c:v>1.1768034136131544E-2</c:v>
                </c:pt>
                <c:pt idx="504">
                  <c:v>1.1764176658948742E-2</c:v>
                </c:pt>
                <c:pt idx="505">
                  <c:v>1.1760340365011787E-2</c:v>
                </c:pt>
                <c:pt idx="506">
                  <c:v>1.1756525250174127E-2</c:v>
                </c:pt>
                <c:pt idx="507">
                  <c:v>1.1752731310196303E-2</c:v>
                </c:pt>
                <c:pt idx="508">
                  <c:v>1.1748958540745973E-2</c:v>
                </c:pt>
                <c:pt idx="509">
                  <c:v>1.1745206937397935E-2</c:v>
                </c:pt>
                <c:pt idx="510">
                  <c:v>1.1741476495634139E-2</c:v>
                </c:pt>
                <c:pt idx="511">
                  <c:v>1.1737767210843712E-2</c:v>
                </c:pt>
                <c:pt idx="512">
                  <c:v>1.1734079078322973E-2</c:v>
                </c:pt>
                <c:pt idx="513">
                  <c:v>1.1730412093275461E-2</c:v>
                </c:pt>
                <c:pt idx="514">
                  <c:v>1.1726766250811944E-2</c:v>
                </c:pt>
                <c:pt idx="515">
                  <c:v>1.1723141545950458E-2</c:v>
                </c:pt>
                <c:pt idx="516">
                  <c:v>1.1719537973616313E-2</c:v>
                </c:pt>
                <c:pt idx="517">
                  <c:v>1.1715955528642127E-2</c:v>
                </c:pt>
                <c:pt idx="518">
                  <c:v>1.1712394205767833E-2</c:v>
                </c:pt>
                <c:pt idx="519">
                  <c:v>1.1708853999640724E-2</c:v>
                </c:pt>
                <c:pt idx="520">
                  <c:v>1.1705334904815456E-2</c:v>
                </c:pt>
                <c:pt idx="521">
                  <c:v>1.1701836915754087E-2</c:v>
                </c:pt>
                <c:pt idx="522">
                  <c:v>1.1698360026826086E-2</c:v>
                </c:pt>
                <c:pt idx="523">
                  <c:v>1.1694904232308376E-2</c:v>
                </c:pt>
                <c:pt idx="524">
                  <c:v>1.1691469526385341E-2</c:v>
                </c:pt>
                <c:pt idx="525">
                  <c:v>1.1688055903148869E-2</c:v>
                </c:pt>
                <c:pt idx="526">
                  <c:v>1.1684663356598363E-2</c:v>
                </c:pt>
                <c:pt idx="527">
                  <c:v>1.1681291880640775E-2</c:v>
                </c:pt>
                <c:pt idx="528">
                  <c:v>1.167794146909063E-2</c:v>
                </c:pt>
                <c:pt idx="529">
                  <c:v>1.1674612115670059E-2</c:v>
                </c:pt>
                <c:pt idx="530">
                  <c:v>1.1671303814008813E-2</c:v>
                </c:pt>
                <c:pt idx="531">
                  <c:v>1.1668016557644307E-2</c:v>
                </c:pt>
                <c:pt idx="532">
                  <c:v>1.1664750340021636E-2</c:v>
                </c:pt>
                <c:pt idx="533">
                  <c:v>1.1661505154493615E-2</c:v>
                </c:pt>
                <c:pt idx="534">
                  <c:v>1.1658280994320796E-2</c:v>
                </c:pt>
                <c:pt idx="535">
                  <c:v>1.1655077852671508E-2</c:v>
                </c:pt>
                <c:pt idx="536">
                  <c:v>1.1651895722621878E-2</c:v>
                </c:pt>
                <c:pt idx="537">
                  <c:v>1.1648734597155867E-2</c:v>
                </c:pt>
                <c:pt idx="538">
                  <c:v>1.1645594469165306E-2</c:v>
                </c:pt>
                <c:pt idx="539">
                  <c:v>1.1642475331449914E-2</c:v>
                </c:pt>
                <c:pt idx="540">
                  <c:v>1.1639377176717333E-2</c:v>
                </c:pt>
                <c:pt idx="541">
                  <c:v>1.1636299997583173E-2</c:v>
                </c:pt>
                <c:pt idx="542">
                  <c:v>1.163324378657103E-2</c:v>
                </c:pt>
                <c:pt idx="543">
                  <c:v>1.163020853611252E-2</c:v>
                </c:pt>
                <c:pt idx="544">
                  <c:v>1.1627194238547323E-2</c:v>
                </c:pt>
                <c:pt idx="545">
                  <c:v>1.1624200886123207E-2</c:v>
                </c:pt>
                <c:pt idx="546">
                  <c:v>1.1621228470996057E-2</c:v>
                </c:pt>
                <c:pt idx="547">
                  <c:v>1.1618276985229929E-2</c:v>
                </c:pt>
                <c:pt idx="548">
                  <c:v>1.1615346420797064E-2</c:v>
                </c:pt>
                <c:pt idx="549">
                  <c:v>1.1612436769577936E-2</c:v>
                </c:pt>
                <c:pt idx="550">
                  <c:v>1.1609548023361279E-2</c:v>
                </c:pt>
                <c:pt idx="551">
                  <c:v>1.1606680173844133E-2</c:v>
                </c:pt>
                <c:pt idx="552">
                  <c:v>1.1603833212631868E-2</c:v>
                </c:pt>
                <c:pt idx="553">
                  <c:v>1.1601007131238236E-2</c:v>
                </c:pt>
                <c:pt idx="554">
                  <c:v>1.1598201921085393E-2</c:v>
                </c:pt>
                <c:pt idx="555">
                  <c:v>1.1595417573503946E-2</c:v>
                </c:pt>
                <c:pt idx="556">
                  <c:v>1.159265407973299E-2</c:v>
                </c:pt>
                <c:pt idx="557">
                  <c:v>1.1589911430920145E-2</c:v>
                </c:pt>
                <c:pt idx="558">
                  <c:v>1.1587189618121588E-2</c:v>
                </c:pt>
                <c:pt idx="559">
                  <c:v>1.1584488632302112E-2</c:v>
                </c:pt>
                <c:pt idx="560">
                  <c:v>1.1581808464335139E-2</c:v>
                </c:pt>
                <c:pt idx="561">
                  <c:v>1.1579149105002781E-2</c:v>
                </c:pt>
                <c:pt idx="562">
                  <c:v>1.1576510544995873E-2</c:v>
                </c:pt>
                <c:pt idx="563">
                  <c:v>1.1573892774914015E-2</c:v>
                </c:pt>
                <c:pt idx="564">
                  <c:v>1.1571295785265607E-2</c:v>
                </c:pt>
                <c:pt idx="565">
                  <c:v>1.1568719566467902E-2</c:v>
                </c:pt>
                <c:pt idx="566">
                  <c:v>1.1566164108847036E-2</c:v>
                </c:pt>
                <c:pt idx="567">
                  <c:v>1.1563629402638083E-2</c:v>
                </c:pt>
                <c:pt idx="568">
                  <c:v>1.1561115437985083E-2</c:v>
                </c:pt>
                <c:pt idx="569">
                  <c:v>1.1558622204941102E-2</c:v>
                </c:pt>
                <c:pt idx="570">
                  <c:v>1.1556149693468257E-2</c:v>
                </c:pt>
                <c:pt idx="571">
                  <c:v>1.1553697893437782E-2</c:v>
                </c:pt>
                <c:pt idx="572">
                  <c:v>1.1551266794630052E-2</c:v>
                </c:pt>
                <c:pt idx="573">
                  <c:v>1.1548856386734641E-2</c:v>
                </c:pt>
                <c:pt idx="574">
                  <c:v>1.1546466659350354E-2</c:v>
                </c:pt>
                <c:pt idx="575">
                  <c:v>1.1544097601985296E-2</c:v>
                </c:pt>
                <c:pt idx="576">
                  <c:v>1.1541749204056886E-2</c:v>
                </c:pt>
                <c:pt idx="577">
                  <c:v>1.1539421454891938E-2</c:v>
                </c:pt>
                <c:pt idx="578">
                  <c:v>1.1537114343726673E-2</c:v>
                </c:pt>
                <c:pt idx="579">
                  <c:v>1.15348278597068E-2</c:v>
                </c:pt>
                <c:pt idx="580">
                  <c:v>1.1532561991887531E-2</c:v>
                </c:pt>
                <c:pt idx="581">
                  <c:v>1.1530316729233662E-2</c:v>
                </c:pt>
                <c:pt idx="582">
                  <c:v>1.1528092060619589E-2</c:v>
                </c:pt>
                <c:pt idx="583">
                  <c:v>1.1525887974829386E-2</c:v>
                </c:pt>
                <c:pt idx="584">
                  <c:v>1.1523704460556831E-2</c:v>
                </c:pt>
                <c:pt idx="585">
                  <c:v>1.1521541506405473E-2</c:v>
                </c:pt>
                <c:pt idx="586">
                  <c:v>1.1519399100888665E-2</c:v>
                </c:pt>
                <c:pt idx="587">
                  <c:v>1.1517277232429632E-2</c:v>
                </c:pt>
                <c:pt idx="588">
                  <c:v>1.1515175889361509E-2</c:v>
                </c:pt>
                <c:pt idx="589">
                  <c:v>1.1513095059927396E-2</c:v>
                </c:pt>
                <c:pt idx="590">
                  <c:v>1.1511034732280413E-2</c:v>
                </c:pt>
                <c:pt idx="591">
                  <c:v>1.1508994894483751E-2</c:v>
                </c:pt>
                <c:pt idx="592">
                  <c:v>1.1506975534510713E-2</c:v>
                </c:pt>
                <c:pt idx="593">
                  <c:v>1.150497664024479E-2</c:v>
                </c:pt>
                <c:pt idx="594">
                  <c:v>1.1502998199479688E-2</c:v>
                </c:pt>
                <c:pt idx="595">
                  <c:v>1.1501040199919403E-2</c:v>
                </c:pt>
                <c:pt idx="596">
                  <c:v>1.1499102629178259E-2</c:v>
                </c:pt>
                <c:pt idx="597">
                  <c:v>1.1497185474780972E-2</c:v>
                </c:pt>
                <c:pt idx="598">
                  <c:v>1.1495288724162703E-2</c:v>
                </c:pt>
                <c:pt idx="599">
                  <c:v>1.1493412364669112E-2</c:v>
                </c:pt>
                <c:pt idx="600">
                  <c:v>1.1491556383556411E-2</c:v>
                </c:pt>
                <c:pt idx="601">
                  <c:v>1.1489720767991426E-2</c:v>
                </c:pt>
                <c:pt idx="602">
                  <c:v>1.1487905505051644E-2</c:v>
                </c:pt>
                <c:pt idx="603">
                  <c:v>1.1486110581725287E-2</c:v>
                </c:pt>
                <c:pt idx="604">
                  <c:v>1.148433598491134E-2</c:v>
                </c:pt>
                <c:pt idx="605">
                  <c:v>1.1482581701419643E-2</c:v>
                </c:pt>
                <c:pt idx="606">
                  <c:v>1.1480847717970923E-2</c:v>
                </c:pt>
                <c:pt idx="607">
                  <c:v>1.147913402119686E-2</c:v>
                </c:pt>
                <c:pt idx="608">
                  <c:v>1.1477440597640151E-2</c:v>
                </c:pt>
                <c:pt idx="609">
                  <c:v>1.1475767433754565E-2</c:v>
                </c:pt>
                <c:pt idx="610">
                  <c:v>1.1474114515905E-2</c:v>
                </c:pt>
                <c:pt idx="611">
                  <c:v>1.1472481830367542E-2</c:v>
                </c:pt>
                <c:pt idx="612">
                  <c:v>1.1470869363329535E-2</c:v>
                </c:pt>
                <c:pt idx="613">
                  <c:v>1.1469277100889628E-2</c:v>
                </c:pt>
                <c:pt idx="614">
                  <c:v>1.146770502905785E-2</c:v>
                </c:pt>
                <c:pt idx="615">
                  <c:v>1.1466153133755656E-2</c:v>
                </c:pt>
                <c:pt idx="616">
                  <c:v>1.1464621400816005E-2</c:v>
                </c:pt>
                <c:pt idx="617">
                  <c:v>1.1463109815983405E-2</c:v>
                </c:pt>
                <c:pt idx="618">
                  <c:v>1.1461618364913995E-2</c:v>
                </c:pt>
                <c:pt idx="619">
                  <c:v>1.1460147033175588E-2</c:v>
                </c:pt>
                <c:pt idx="620">
                  <c:v>1.145869580624775E-2</c:v>
                </c:pt>
                <c:pt idx="621">
                  <c:v>1.1457264669521855E-2</c:v>
                </c:pt>
                <c:pt idx="622">
                  <c:v>1.1455853608301151E-2</c:v>
                </c:pt>
                <c:pt idx="623">
                  <c:v>1.1454462607800826E-2</c:v>
                </c:pt>
                <c:pt idx="624">
                  <c:v>1.1453091653148072E-2</c:v>
                </c:pt>
                <c:pt idx="625">
                  <c:v>1.1451740729382149E-2</c:v>
                </c:pt>
                <c:pt idx="626">
                  <c:v>1.1450409821454453E-2</c:v>
                </c:pt>
                <c:pt idx="627">
                  <c:v>1.144909891422858E-2</c:v>
                </c:pt>
                <c:pt idx="628">
                  <c:v>1.1447807992480396E-2</c:v>
                </c:pt>
                <c:pt idx="629">
                  <c:v>1.1446537040898092E-2</c:v>
                </c:pt>
                <c:pt idx="630">
                  <c:v>1.1445286044082273E-2</c:v>
                </c:pt>
                <c:pt idx="631">
                  <c:v>1.1444054986546002E-2</c:v>
                </c:pt>
                <c:pt idx="632">
                  <c:v>1.1442843852714886E-2</c:v>
                </c:pt>
                <c:pt idx="633">
                  <c:v>1.144165262692713E-2</c:v>
                </c:pt>
                <c:pt idx="634">
                  <c:v>1.1440481293433618E-2</c:v>
                </c:pt>
                <c:pt idx="635">
                  <c:v>1.1439329836397973E-2</c:v>
                </c:pt>
                <c:pt idx="636">
                  <c:v>1.1438198239896634E-2</c:v>
                </c:pt>
                <c:pt idx="637">
                  <c:v>1.1437086487918918E-2</c:v>
                </c:pt>
                <c:pt idx="638">
                  <c:v>1.14359945643671E-2</c:v>
                </c:pt>
                <c:pt idx="639">
                  <c:v>1.1434922453056464E-2</c:v>
                </c:pt>
                <c:pt idx="640">
                  <c:v>1.1433870137715411E-2</c:v>
                </c:pt>
                <c:pt idx="641">
                  <c:v>1.1432837601985484E-2</c:v>
                </c:pt>
                <c:pt idx="642">
                  <c:v>1.1431824829421478E-2</c:v>
                </c:pt>
                <c:pt idx="643">
                  <c:v>1.1430831803491488E-2</c:v>
                </c:pt>
                <c:pt idx="644">
                  <c:v>1.1429858507576995E-2</c:v>
                </c:pt>
                <c:pt idx="645">
                  <c:v>1.1428904924972937E-2</c:v>
                </c:pt>
                <c:pt idx="646">
                  <c:v>1.1427971038887777E-2</c:v>
                </c:pt>
                <c:pt idx="647">
                  <c:v>1.1427056832443574E-2</c:v>
                </c:pt>
                <c:pt idx="648">
                  <c:v>1.1426162288676073E-2</c:v>
                </c:pt>
                <c:pt idx="649">
                  <c:v>1.142528739053476E-2</c:v>
                </c:pt>
                <c:pt idx="650">
                  <c:v>1.1424432120882955E-2</c:v>
                </c:pt>
                <c:pt idx="651">
                  <c:v>1.1423596462497864E-2</c:v>
                </c:pt>
                <c:pt idx="652">
                  <c:v>1.1422780398070683E-2</c:v>
                </c:pt>
                <c:pt idx="653">
                  <c:v>1.1421983910206646E-2</c:v>
                </c:pt>
                <c:pt idx="654">
                  <c:v>1.1421206981425128E-2</c:v>
                </c:pt>
                <c:pt idx="655">
                  <c:v>1.1420449594159698E-2</c:v>
                </c:pt>
                <c:pt idx="656">
                  <c:v>1.1419711730758213E-2</c:v>
                </c:pt>
                <c:pt idx="657">
                  <c:v>1.1418993373482882E-2</c:v>
                </c:pt>
                <c:pt idx="658">
                  <c:v>1.1418294504510358E-2</c:v>
                </c:pt>
                <c:pt idx="659">
                  <c:v>1.1417615105931802E-2</c:v>
                </c:pt>
                <c:pt idx="660">
                  <c:v>1.1416955159752976E-2</c:v>
                </c:pt>
                <c:pt idx="661">
                  <c:v>1.1416314647894305E-2</c:v>
                </c:pt>
                <c:pt idx="662">
                  <c:v>1.1415693552190973E-2</c:v>
                </c:pt>
                <c:pt idx="663">
                  <c:v>1.1415091854392989E-2</c:v>
                </c:pt>
                <c:pt idx="664">
                  <c:v>1.1414509536165282E-2</c:v>
                </c:pt>
                <c:pt idx="665">
                  <c:v>1.1413946579087763E-2</c:v>
                </c:pt>
                <c:pt idx="666">
                  <c:v>1.1413402964655423E-2</c:v>
                </c:pt>
                <c:pt idx="667">
                  <c:v>1.1412878674278404E-2</c:v>
                </c:pt>
                <c:pt idx="668">
                  <c:v>1.1412373689282083E-2</c:v>
                </c:pt>
                <c:pt idx="669">
                  <c:v>1.1411887990907151E-2</c:v>
                </c:pt>
                <c:pt idx="670">
                  <c:v>1.1411421560309705E-2</c:v>
                </c:pt>
                <c:pt idx="671">
                  <c:v>1.1410974378561319E-2</c:v>
                </c:pt>
                <c:pt idx="672">
                  <c:v>1.1410546426649133E-2</c:v>
                </c:pt>
                <c:pt idx="673">
                  <c:v>1.1410137685475941E-2</c:v>
                </c:pt>
                <c:pt idx="674">
                  <c:v>1.140974813586026E-2</c:v>
                </c:pt>
                <c:pt idx="675">
                  <c:v>1.1409377758536428E-2</c:v>
                </c:pt>
                <c:pt idx="676">
                  <c:v>1.1409026534154688E-2</c:v>
                </c:pt>
                <c:pt idx="677">
                  <c:v>1.1408694443281261E-2</c:v>
                </c:pt>
                <c:pt idx="678">
                  <c:v>1.1408381466398448E-2</c:v>
                </c:pt>
                <c:pt idx="679">
                  <c:v>1.1408087583904696E-2</c:v>
                </c:pt>
                <c:pt idx="680">
                  <c:v>1.1407812776114704E-2</c:v>
                </c:pt>
                <c:pt idx="681">
                  <c:v>1.140755702325949E-2</c:v>
                </c:pt>
                <c:pt idx="682">
                  <c:v>1.1407320305486504E-2</c:v>
                </c:pt>
                <c:pt idx="683">
                  <c:v>1.1407102602859683E-2</c:v>
                </c:pt>
                <c:pt idx="684">
                  <c:v>1.1406903895359562E-2</c:v>
                </c:pt>
                <c:pt idx="685">
                  <c:v>1.1406724162883349E-2</c:v>
                </c:pt>
                <c:pt idx="686">
                  <c:v>1.1406563385245027E-2</c:v>
                </c:pt>
                <c:pt idx="687">
                  <c:v>1.1406421542175423E-2</c:v>
                </c:pt>
                <c:pt idx="688">
                  <c:v>1.1406298613322317E-2</c:v>
                </c:pt>
                <c:pt idx="689">
                  <c:v>1.1406194578250515E-2</c:v>
                </c:pt>
                <c:pt idx="690">
                  <c:v>1.1406109416441951E-2</c:v>
                </c:pt>
                <c:pt idx="691">
                  <c:v>1.1406043107295765E-2</c:v>
                </c:pt>
                <c:pt idx="692">
                  <c:v>1.1405995630128412E-2</c:v>
                </c:pt>
                <c:pt idx="693">
                  <c:v>1.1405966964173725E-2</c:v>
                </c:pt>
                <c:pt idx="694">
                  <c:v>1.1405957088583035E-2</c:v>
                </c:pt>
                <c:pt idx="695">
                  <c:v>1.1405965982425242E-2</c:v>
                </c:pt>
                <c:pt idx="696">
                  <c:v>1.1405993624686918E-2</c:v>
                </c:pt>
                <c:pt idx="697">
                  <c:v>1.1406039994272392E-2</c:v>
                </c:pt>
                <c:pt idx="698">
                  <c:v>1.1406105070003848E-2</c:v>
                </c:pt>
                <c:pt idx="699">
                  <c:v>1.1406188830621413E-2</c:v>
                </c:pt>
                <c:pt idx="700">
                  <c:v>1.1406291254783256E-2</c:v>
                </c:pt>
                <c:pt idx="701">
                  <c:v>1.1406412321065677E-2</c:v>
                </c:pt>
                <c:pt idx="702">
                  <c:v>1.1406552007963207E-2</c:v>
                </c:pt>
                <c:pt idx="703">
                  <c:v>1.1406710293888685E-2</c:v>
                </c:pt>
                <c:pt idx="704">
                  <c:v>1.1406887157173385E-2</c:v>
                </c:pt>
                <c:pt idx="705">
                  <c:v>1.1407082576067075E-2</c:v>
                </c:pt>
                <c:pt idx="706">
                  <c:v>1.1407296528738136E-2</c:v>
                </c:pt>
                <c:pt idx="707">
                  <c:v>1.1407528993273649E-2</c:v>
                </c:pt>
                <c:pt idx="708">
                  <c:v>1.1407779947679497E-2</c:v>
                </c:pt>
                <c:pt idx="709">
                  <c:v>1.1408049369880447E-2</c:v>
                </c:pt>
                <c:pt idx="710">
                  <c:v>1.1408337237720273E-2</c:v>
                </c:pt>
                <c:pt idx="711">
                  <c:v>1.1408643528961825E-2</c:v>
                </c:pt>
                <c:pt idx="712">
                  <c:v>1.1408968221287143E-2</c:v>
                </c:pt>
                <c:pt idx="713">
                  <c:v>1.1409311292297546E-2</c:v>
                </c:pt>
                <c:pt idx="714">
                  <c:v>1.1409672719513748E-2</c:v>
                </c:pt>
                <c:pt idx="715">
                  <c:v>1.141005248037593E-2</c:v>
                </c:pt>
                <c:pt idx="716">
                  <c:v>1.1410450552243861E-2</c:v>
                </c:pt>
                <c:pt idx="717">
                  <c:v>1.1410866912396981E-2</c:v>
                </c:pt>
                <c:pt idx="718">
                  <c:v>1.1411301538034518E-2</c:v>
                </c:pt>
                <c:pt idx="719">
                  <c:v>1.1411754406275572E-2</c:v>
                </c:pt>
                <c:pt idx="720">
                  <c:v>1.1412225494159229E-2</c:v>
                </c:pt>
                <c:pt idx="721">
                  <c:v>1.1412714778644643E-2</c:v>
                </c:pt>
                <c:pt idx="722">
                  <c:v>1.1413222236611158E-2</c:v>
                </c:pt>
                <c:pt idx="723">
                  <c:v>1.14137478448584E-2</c:v>
                </c:pt>
                <c:pt idx="724">
                  <c:v>1.141429158010638E-2</c:v>
                </c:pt>
                <c:pt idx="725">
                  <c:v>1.1414853418995584E-2</c:v>
                </c:pt>
                <c:pt idx="726">
                  <c:v>1.1415433338087103E-2</c:v>
                </c:pt>
                <c:pt idx="727">
                  <c:v>1.1416031313862703E-2</c:v>
                </c:pt>
                <c:pt idx="728">
                  <c:v>1.1416647322724958E-2</c:v>
                </c:pt>
                <c:pt idx="729">
                  <c:v>1.1417281340997332E-2</c:v>
                </c:pt>
                <c:pt idx="730">
                  <c:v>1.1417933344924297E-2</c:v>
                </c:pt>
                <c:pt idx="731">
                  <c:v>1.1418603310671424E-2</c:v>
                </c:pt>
                <c:pt idx="732">
                  <c:v>1.1419291214325502E-2</c:v>
                </c:pt>
                <c:pt idx="733">
                  <c:v>1.1419997031894629E-2</c:v>
                </c:pt>
                <c:pt idx="734">
                  <c:v>1.1420720739308329E-2</c:v>
                </c:pt>
                <c:pt idx="735">
                  <c:v>1.1421462312417646E-2</c:v>
                </c:pt>
                <c:pt idx="736">
                  <c:v>1.1422221726995266E-2</c:v>
                </c:pt>
                <c:pt idx="737">
                  <c:v>1.1422998958735603E-2</c:v>
                </c:pt>
                <c:pt idx="738">
                  <c:v>1.1423793983254927E-2</c:v>
                </c:pt>
                <c:pt idx="739">
                  <c:v>1.1424606776091448E-2</c:v>
                </c:pt>
                <c:pt idx="740">
                  <c:v>1.1425437312705447E-2</c:v>
                </c:pt>
                <c:pt idx="741">
                  <c:v>1.1426285568479366E-2</c:v>
                </c:pt>
                <c:pt idx="742">
                  <c:v>1.1427151518717919E-2</c:v>
                </c:pt>
                <c:pt idx="743">
                  <c:v>1.1428035138648214E-2</c:v>
                </c:pt>
                <c:pt idx="744">
                  <c:v>1.142893640341984E-2</c:v>
                </c:pt>
                <c:pt idx="745">
                  <c:v>1.1429855288104994E-2</c:v>
                </c:pt>
                <c:pt idx="746">
                  <c:v>1.1430791767698581E-2</c:v>
                </c:pt>
                <c:pt idx="747">
                  <c:v>1.1431745817118323E-2</c:v>
                </c:pt>
                <c:pt idx="748">
                  <c:v>1.1432717411204878E-2</c:v>
                </c:pt>
                <c:pt idx="749">
                  <c:v>1.1433706524721943E-2</c:v>
                </c:pt>
                <c:pt idx="750">
                  <c:v>1.1434713132356363E-2</c:v>
                </c:pt>
                <c:pt idx="751">
                  <c:v>1.1435737208718251E-2</c:v>
                </c:pt>
                <c:pt idx="752">
                  <c:v>1.1436778728341085E-2</c:v>
                </c:pt>
                <c:pt idx="753">
                  <c:v>1.1437837665681837E-2</c:v>
                </c:pt>
                <c:pt idx="754">
                  <c:v>1.1438913995121071E-2</c:v>
                </c:pt>
                <c:pt idx="755">
                  <c:v>1.1440007690963063E-2</c:v>
                </c:pt>
                <c:pt idx="756">
                  <c:v>1.1441118727435909E-2</c:v>
                </c:pt>
                <c:pt idx="757">
                  <c:v>1.1442247078691646E-2</c:v>
                </c:pt>
                <c:pt idx="758">
                  <c:v>1.1443392718806351E-2</c:v>
                </c:pt>
                <c:pt idx="759">
                  <c:v>1.1444555621780277E-2</c:v>
                </c:pt>
                <c:pt idx="760">
                  <c:v>1.1445735761537939E-2</c:v>
                </c:pt>
                <c:pt idx="761">
                  <c:v>1.1446933111928251E-2</c:v>
                </c:pt>
                <c:pt idx="762">
                  <c:v>1.1448147646724633E-2</c:v>
                </c:pt>
                <c:pt idx="763">
                  <c:v>1.1449379339625122E-2</c:v>
                </c:pt>
                <c:pt idx="764">
                  <c:v>1.1450628164252494E-2</c:v>
                </c:pt>
                <c:pt idx="765">
                  <c:v>1.1451894094154376E-2</c:v>
                </c:pt>
                <c:pt idx="766">
                  <c:v>1.1453177102803363E-2</c:v>
                </c:pt>
                <c:pt idx="767">
                  <c:v>1.1454477163597139E-2</c:v>
                </c:pt>
                <c:pt idx="768">
                  <c:v>1.1455794249858573E-2</c:v>
                </c:pt>
                <c:pt idx="769">
                  <c:v>1.1457128334835875E-2</c:v>
                </c:pt>
                <c:pt idx="770">
                  <c:v>1.1458479391702673E-2</c:v>
                </c:pt>
                <c:pt idx="771">
                  <c:v>1.1459847393558154E-2</c:v>
                </c:pt>
                <c:pt idx="772">
                  <c:v>1.1461232313427175E-2</c:v>
                </c:pt>
                <c:pt idx="773">
                  <c:v>1.1462634124260384E-2</c:v>
                </c:pt>
                <c:pt idx="774">
                  <c:v>1.1464052798934334E-2</c:v>
                </c:pt>
                <c:pt idx="775">
                  <c:v>1.146548831025161E-2</c:v>
                </c:pt>
                <c:pt idx="776">
                  <c:v>1.1466940630940937E-2</c:v>
                </c:pt>
                <c:pt idx="777">
                  <c:v>1.1468409733657309E-2</c:v>
                </c:pt>
                <c:pt idx="778">
                  <c:v>1.1469895590982108E-2</c:v>
                </c:pt>
                <c:pt idx="779">
                  <c:v>1.147139817542322E-2</c:v>
                </c:pt>
                <c:pt idx="780">
                  <c:v>1.1472917459415153E-2</c:v>
                </c:pt>
                <c:pt idx="781">
                  <c:v>1.1474453415319172E-2</c:v>
                </c:pt>
                <c:pt idx="782">
                  <c:v>1.1476006015423403E-2</c:v>
                </c:pt>
                <c:pt idx="783">
                  <c:v>1.1477575231942967E-2</c:v>
                </c:pt>
                <c:pt idx="784">
                  <c:v>1.147916103702009E-2</c:v>
                </c:pt>
                <c:pt idx="785">
                  <c:v>1.1480763402724248E-2</c:v>
                </c:pt>
                <c:pt idx="786">
                  <c:v>1.1482382301052254E-2</c:v>
                </c:pt>
                <c:pt idx="787">
                  <c:v>1.148401770392842E-2</c:v>
                </c:pt>
                <c:pt idx="788">
                  <c:v>1.1485669583204645E-2</c:v>
                </c:pt>
                <c:pt idx="789">
                  <c:v>1.1487337910660566E-2</c:v>
                </c:pt>
                <c:pt idx="790">
                  <c:v>1.148902265800366E-2</c:v>
                </c:pt>
                <c:pt idx="791">
                  <c:v>1.1490723796869389E-2</c:v>
                </c:pt>
                <c:pt idx="792">
                  <c:v>1.1492441298821305E-2</c:v>
                </c:pt>
                <c:pt idx="793">
                  <c:v>1.1494175135351191E-2</c:v>
                </c:pt>
                <c:pt idx="794">
                  <c:v>1.1495925277879168E-2</c:v>
                </c:pt>
                <c:pt idx="795">
                  <c:v>1.1497691697753845E-2</c:v>
                </c:pt>
                <c:pt idx="796">
                  <c:v>1.1499474366252418E-2</c:v>
                </c:pt>
                <c:pt idx="797">
                  <c:v>1.1501273254580819E-2</c:v>
                </c:pt>
                <c:pt idx="798">
                  <c:v>1.1503088333873821E-2</c:v>
                </c:pt>
                <c:pt idx="799">
                  <c:v>1.1504919575195185E-2</c:v>
                </c:pt>
                <c:pt idx="800">
                  <c:v>1.1506766949537771E-2</c:v>
                </c:pt>
                <c:pt idx="801">
                  <c:v>1.1508630427823678E-2</c:v>
                </c:pt>
                <c:pt idx="802">
                  <c:v>1.1510509980904353E-2</c:v>
                </c:pt>
                <c:pt idx="803">
                  <c:v>1.151240557956075E-2</c:v>
                </c:pt>
                <c:pt idx="804">
                  <c:v>1.1514317194503423E-2</c:v>
                </c:pt>
                <c:pt idx="805">
                  <c:v>1.1516244796372678E-2</c:v>
                </c:pt>
                <c:pt idx="806">
                  <c:v>1.1518188355738692E-2</c:v>
                </c:pt>
                <c:pt idx="807">
                  <c:v>1.1520147843101649E-2</c:v>
                </c:pt>
                <c:pt idx="808">
                  <c:v>1.1522123228891857E-2</c:v>
                </c:pt>
                <c:pt idx="809">
                  <c:v>1.1524114483469895E-2</c:v>
                </c:pt>
                <c:pt idx="810">
                  <c:v>1.1526121577126725E-2</c:v>
                </c:pt>
                <c:pt idx="811">
                  <c:v>1.152814448008384E-2</c:v>
                </c:pt>
                <c:pt idx="812">
                  <c:v>1.1530183162493372E-2</c:v>
                </c:pt>
                <c:pt idx="813">
                  <c:v>1.1532237594438256E-2</c:v>
                </c:pt>
                <c:pt idx="814">
                  <c:v>1.1534307745932323E-2</c:v>
                </c:pt>
                <c:pt idx="815">
                  <c:v>1.1536393586920466E-2</c:v>
                </c:pt>
                <c:pt idx="816">
                  <c:v>1.1538495087278744E-2</c:v>
                </c:pt>
                <c:pt idx="817">
                  <c:v>1.1540612216814534E-2</c:v>
                </c:pt>
                <c:pt idx="818">
                  <c:v>1.154274494526665E-2</c:v>
                </c:pt>
                <c:pt idx="819">
                  <c:v>1.1544893242305489E-2</c:v>
                </c:pt>
                <c:pt idx="820">
                  <c:v>1.1547057077533146E-2</c:v>
                </c:pt>
                <c:pt idx="821">
                  <c:v>1.1549236420483566E-2</c:v>
                </c:pt>
                <c:pt idx="822">
                  <c:v>1.155143124062267E-2</c:v>
                </c:pt>
                <c:pt idx="823">
                  <c:v>1.1553641507348484E-2</c:v>
                </c:pt>
                <c:pt idx="824">
                  <c:v>1.1555867189991282E-2</c:v>
                </c:pt>
                <c:pt idx="825">
                  <c:v>1.1558108257813712E-2</c:v>
                </c:pt>
                <c:pt idx="826">
                  <c:v>1.1560364680010938E-2</c:v>
                </c:pt>
                <c:pt idx="827">
                  <c:v>1.1562636425710772E-2</c:v>
                </c:pt>
                <c:pt idx="828">
                  <c:v>1.1564923463973805E-2</c:v>
                </c:pt>
                <c:pt idx="829">
                  <c:v>1.1567225763793555E-2</c:v>
                </c:pt>
                <c:pt idx="830">
                  <c:v>1.1569543294096587E-2</c:v>
                </c:pt>
                <c:pt idx="831">
                  <c:v>1.1571876023742669E-2</c:v>
                </c:pt>
                <c:pt idx="832">
                  <c:v>1.1574223921524884E-2</c:v>
                </c:pt>
                <c:pt idx="833">
                  <c:v>1.1576586956169792E-2</c:v>
                </c:pt>
                <c:pt idx="834">
                  <c:v>1.1578965096337547E-2</c:v>
                </c:pt>
                <c:pt idx="835">
                  <c:v>1.1581358310622047E-2</c:v>
                </c:pt>
                <c:pt idx="836">
                  <c:v>1.1583766567551064E-2</c:v>
                </c:pt>
                <c:pt idx="837">
                  <c:v>1.158618983558639E-2</c:v>
                </c:pt>
                <c:pt idx="838">
                  <c:v>1.1588628083123968E-2</c:v>
                </c:pt>
                <c:pt idx="839">
                  <c:v>1.1591081278494033E-2</c:v>
                </c:pt>
                <c:pt idx="840">
                  <c:v>1.1593549389961252E-2</c:v>
                </c:pt>
                <c:pt idx="841">
                  <c:v>1.159603238572487E-2</c:v>
                </c:pt>
                <c:pt idx="842">
                  <c:v>1.1598530233918828E-2</c:v>
                </c:pt>
                <c:pt idx="843">
                  <c:v>1.160104290261193E-2</c:v>
                </c:pt>
                <c:pt idx="844">
                  <c:v>1.1603570359807962E-2</c:v>
                </c:pt>
                <c:pt idx="845">
                  <c:v>1.1606112573445846E-2</c:v>
                </c:pt>
                <c:pt idx="846">
                  <c:v>1.1608669511399768E-2</c:v>
                </c:pt>
                <c:pt idx="847">
                  <c:v>1.1611241141479333E-2</c:v>
                </c:pt>
                <c:pt idx="848">
                  <c:v>1.1613827431429694E-2</c:v>
                </c:pt>
                <c:pt idx="849">
                  <c:v>1.1616428348931705E-2</c:v>
                </c:pt>
                <c:pt idx="850">
                  <c:v>1.1619043861602047E-2</c:v>
                </c:pt>
                <c:pt idx="851">
                  <c:v>1.1621673936993388E-2</c:v>
                </c:pt>
                <c:pt idx="852">
                  <c:v>1.1624318542594513E-2</c:v>
                </c:pt>
                <c:pt idx="853">
                  <c:v>1.1626977645830473E-2</c:v>
                </c:pt>
                <c:pt idx="854">
                  <c:v>1.1629651214062718E-2</c:v>
                </c:pt>
                <c:pt idx="855">
                  <c:v>1.163233921458926E-2</c:v>
                </c:pt>
                <c:pt idx="856">
                  <c:v>1.1635041614644789E-2</c:v>
                </c:pt>
                <c:pt idx="857">
                  <c:v>1.1637758381400841E-2</c:v>
                </c:pt>
                <c:pt idx="858">
                  <c:v>1.1640489481965935E-2</c:v>
                </c:pt>
                <c:pt idx="859">
                  <c:v>1.1643234883385707E-2</c:v>
                </c:pt>
                <c:pt idx="860">
                  <c:v>1.1645994552643065E-2</c:v>
                </c:pt>
                <c:pt idx="861">
                  <c:v>1.1648768456658338E-2</c:v>
                </c:pt>
                <c:pt idx="862">
                  <c:v>1.1651556562289403E-2</c:v>
                </c:pt>
                <c:pt idx="863">
                  <c:v>1.1654358836331853E-2</c:v>
                </c:pt>
                <c:pt idx="864">
                  <c:v>1.1657175245519119E-2</c:v>
                </c:pt>
                <c:pt idx="865">
                  <c:v>1.1660005756522641E-2</c:v>
                </c:pt>
                <c:pt idx="866">
                  <c:v>1.1662850335951994E-2</c:v>
                </c:pt>
                <c:pt idx="867">
                  <c:v>1.1665708950355045E-2</c:v>
                </c:pt>
                <c:pt idx="868">
                  <c:v>1.1668581566218092E-2</c:v>
                </c:pt>
                <c:pt idx="869">
                  <c:v>1.1671468149966023E-2</c:v>
                </c:pt>
                <c:pt idx="870">
                  <c:v>1.1674368667962452E-2</c:v>
                </c:pt>
                <c:pt idx="871">
                  <c:v>1.1677283086509872E-2</c:v>
                </c:pt>
                <c:pt idx="872">
                  <c:v>1.1680211371849797E-2</c:v>
                </c:pt>
                <c:pt idx="873">
                  <c:v>1.1683153490162917E-2</c:v>
                </c:pt>
                <c:pt idx="874">
                  <c:v>1.1686109407569251E-2</c:v>
                </c:pt>
                <c:pt idx="875">
                  <c:v>1.1689079090128276E-2</c:v>
                </c:pt>
                <c:pt idx="876">
                  <c:v>1.1692062503839095E-2</c:v>
                </c:pt>
                <c:pt idx="877">
                  <c:v>1.1695059614640582E-2</c:v>
                </c:pt>
                <c:pt idx="878">
                  <c:v>1.1698070388411525E-2</c:v>
                </c:pt>
                <c:pt idx="879">
                  <c:v>1.1701094790970777E-2</c:v>
                </c:pt>
                <c:pt idx="880">
                  <c:v>1.1704132788077413E-2</c:v>
                </c:pt>
                <c:pt idx="881">
                  <c:v>1.1707184345430876E-2</c:v>
                </c:pt>
                <c:pt idx="882">
                  <c:v>1.1710249428671127E-2</c:v>
                </c:pt>
                <c:pt idx="883">
                  <c:v>1.1713328003378789E-2</c:v>
                </c:pt>
                <c:pt idx="884">
                  <c:v>1.1716420035075314E-2</c:v>
                </c:pt>
                <c:pt idx="885">
                  <c:v>1.1719525489223118E-2</c:v>
                </c:pt>
                <c:pt idx="886">
                  <c:v>1.1722644331225746E-2</c:v>
                </c:pt>
                <c:pt idx="887">
                  <c:v>1.1725776526428013E-2</c:v>
                </c:pt>
                <c:pt idx="888">
                  <c:v>1.172892204011616E-2</c:v>
                </c:pt>
                <c:pt idx="889">
                  <c:v>1.1732080837518009E-2</c:v>
                </c:pt>
                <c:pt idx="890">
                  <c:v>1.1735252883803116E-2</c:v>
                </c:pt>
                <c:pt idx="891">
                  <c:v>1.1738438144082909E-2</c:v>
                </c:pt>
                <c:pt idx="892">
                  <c:v>1.1741636583410868E-2</c:v>
                </c:pt>
                <c:pt idx="893">
                  <c:v>1.1744848166782652E-2</c:v>
                </c:pt>
                <c:pt idx="894">
                  <c:v>1.1748072859136271E-2</c:v>
                </c:pt>
                <c:pt idx="895">
                  <c:v>1.1751310625352224E-2</c:v>
                </c:pt>
                <c:pt idx="896">
                  <c:v>1.1754561430253677E-2</c:v>
                </c:pt>
                <c:pt idx="897">
                  <c:v>1.175782523860658E-2</c:v>
                </c:pt>
                <c:pt idx="898">
                  <c:v>1.1761102015119868E-2</c:v>
                </c:pt>
                <c:pt idx="899">
                  <c:v>1.1764391724445572E-2</c:v>
                </c:pt>
                <c:pt idx="900">
                  <c:v>1.1767694331179003E-2</c:v>
                </c:pt>
                <c:pt idx="901">
                  <c:v>1.177100979985889E-2</c:v>
                </c:pt>
                <c:pt idx="902">
                  <c:v>1.1774338094967555E-2</c:v>
                </c:pt>
                <c:pt idx="903">
                  <c:v>1.1777679180931047E-2</c:v>
                </c:pt>
                <c:pt idx="904">
                  <c:v>1.178103302211931E-2</c:v>
                </c:pt>
                <c:pt idx="905">
                  <c:v>1.178439958284634E-2</c:v>
                </c:pt>
                <c:pt idx="906">
                  <c:v>1.1787778827370339E-2</c:v>
                </c:pt>
                <c:pt idx="907">
                  <c:v>1.1791170719893869E-2</c:v>
                </c:pt>
                <c:pt idx="908">
                  <c:v>1.1794575224564013E-2</c:v>
                </c:pt>
                <c:pt idx="909">
                  <c:v>1.1797992305472529E-2</c:v>
                </c:pt>
                <c:pt idx="910">
                  <c:v>1.1801421926656015E-2</c:v>
                </c:pt>
                <c:pt idx="911">
                  <c:v>1.1804864052096055E-2</c:v>
                </c:pt>
                <c:pt idx="912">
                  <c:v>1.1808318645719386E-2</c:v>
                </c:pt>
                <c:pt idx="913">
                  <c:v>1.1811785671398052E-2</c:v>
                </c:pt>
                <c:pt idx="914">
                  <c:v>1.1815265092949568E-2</c:v>
                </c:pt>
                <c:pt idx="915">
                  <c:v>1.1818756874137068E-2</c:v>
                </c:pt>
                <c:pt idx="916">
                  <c:v>1.1822260978669478E-2</c:v>
                </c:pt>
                <c:pt idx="917">
                  <c:v>1.1825777370201662E-2</c:v>
                </c:pt>
                <c:pt idx="918">
                  <c:v>1.1829306012334593E-2</c:v>
                </c:pt>
                <c:pt idx="919">
                  <c:v>1.1832846868615497E-2</c:v>
                </c:pt>
                <c:pt idx="920">
                  <c:v>1.1836399902538033E-2</c:v>
                </c:pt>
                <c:pt idx="921">
                  <c:v>1.1839965077542437E-2</c:v>
                </c:pt>
                <c:pt idx="922">
                  <c:v>1.1843542357015693E-2</c:v>
                </c:pt>
                <c:pt idx="923">
                  <c:v>1.1847131704291681E-2</c:v>
                </c:pt>
                <c:pt idx="924">
                  <c:v>1.1850733082651357E-2</c:v>
                </c:pt>
                <c:pt idx="925">
                  <c:v>1.1854346455322889E-2</c:v>
                </c:pt>
                <c:pt idx="926">
                  <c:v>1.1857971785481848E-2</c:v>
                </c:pt>
                <c:pt idx="927">
                  <c:v>1.1861609036251337E-2</c:v>
                </c:pt>
                <c:pt idx="928">
                  <c:v>1.1865258170702187E-2</c:v>
                </c:pt>
                <c:pt idx="929">
                  <c:v>1.1868919151853084E-2</c:v>
                </c:pt>
                <c:pt idx="930">
                  <c:v>1.1872591942670759E-2</c:v>
                </c:pt>
                <c:pt idx="931">
                  <c:v>1.1876276506070137E-2</c:v>
                </c:pt>
                <c:pt idx="932">
                  <c:v>1.1879972804914504E-2</c:v>
                </c:pt>
                <c:pt idx="933">
                  <c:v>1.1883680802015668E-2</c:v>
                </c:pt>
                <c:pt idx="934">
                  <c:v>1.1887400460134121E-2</c:v>
                </c:pt>
                <c:pt idx="935">
                  <c:v>1.1891131741979208E-2</c:v>
                </c:pt>
                <c:pt idx="936">
                  <c:v>1.1894874610209286E-2</c:v>
                </c:pt>
                <c:pt idx="937">
                  <c:v>1.1898629027431879E-2</c:v>
                </c:pt>
                <c:pt idx="938">
                  <c:v>1.1902394956203868E-2</c:v>
                </c:pt>
                <c:pt idx="939">
                  <c:v>1.1906172359031622E-2</c:v>
                </c:pt>
                <c:pt idx="940">
                  <c:v>1.1909961198371195E-2</c:v>
                </c:pt>
                <c:pt idx="941">
                  <c:v>1.1913761436628457E-2</c:v>
                </c:pt>
                <c:pt idx="942">
                  <c:v>1.1917573036159299E-2</c:v>
                </c:pt>
                <c:pt idx="943">
                  <c:v>1.1921395959269752E-2</c:v>
                </c:pt>
                <c:pt idx="944">
                  <c:v>1.1925230168216196E-2</c:v>
                </c:pt>
                <c:pt idx="945">
                  <c:v>1.1929075625205494E-2</c:v>
                </c:pt>
                <c:pt idx="946">
                  <c:v>1.1932932292395176E-2</c:v>
                </c:pt>
                <c:pt idx="947">
                  <c:v>1.1936800131893591E-2</c:v>
                </c:pt>
                <c:pt idx="948">
                  <c:v>1.1940679105760091E-2</c:v>
                </c:pt>
                <c:pt idx="949">
                  <c:v>1.1944569176005176E-2</c:v>
                </c:pt>
                <c:pt idx="950">
                  <c:v>1.1948470304590682E-2</c:v>
                </c:pt>
                <c:pt idx="951">
                  <c:v>1.1952382453429932E-2</c:v>
                </c:pt>
                <c:pt idx="952">
                  <c:v>1.195630558438791E-2</c:v>
                </c:pt>
                <c:pt idx="953">
                  <c:v>1.1960239659281427E-2</c:v>
                </c:pt>
                <c:pt idx="954">
                  <c:v>1.1964184639879291E-2</c:v>
                </c:pt>
                <c:pt idx="955">
                  <c:v>1.1968140487902467E-2</c:v>
                </c:pt>
                <c:pt idx="956">
                  <c:v>1.1972107165024256E-2</c:v>
                </c:pt>
                <c:pt idx="957">
                  <c:v>1.197608463287045E-2</c:v>
                </c:pt>
                <c:pt idx="958">
                  <c:v>1.1980072853019517E-2</c:v>
                </c:pt>
                <c:pt idx="959">
                  <c:v>1.1984071787002754E-2</c:v>
                </c:pt>
                <c:pt idx="960">
                  <c:v>1.1988081396304459E-2</c:v>
                </c:pt>
                <c:pt idx="961">
                  <c:v>1.1992101642362109E-2</c:v>
                </c:pt>
                <c:pt idx="962">
                  <c:v>1.1996132486566523E-2</c:v>
                </c:pt>
                <c:pt idx="963">
                  <c:v>1.2000173890262028E-2</c:v>
                </c:pt>
                <c:pt idx="964">
                  <c:v>1.2004225814746637E-2</c:v>
                </c:pt>
                <c:pt idx="965">
                  <c:v>1.2008288221272201E-2</c:v>
                </c:pt>
                <c:pt idx="966">
                  <c:v>1.2012361071044609E-2</c:v>
                </c:pt>
                <c:pt idx="967">
                  <c:v>1.2016444325223925E-2</c:v>
                </c:pt>
                <c:pt idx="968">
                  <c:v>1.2020537944924588E-2</c:v>
                </c:pt>
                <c:pt idx="969">
                  <c:v>1.2024641891215554E-2</c:v>
                </c:pt>
                <c:pt idx="970">
                  <c:v>1.2028756125120499E-2</c:v>
                </c:pt>
                <c:pt idx="971">
                  <c:v>1.2032887002611877E-2</c:v>
                </c:pt>
                <c:pt idx="972">
                  <c:v>1.2037040879572929E-2</c:v>
                </c:pt>
                <c:pt idx="973">
                  <c:v>1.2041217716759638E-2</c:v>
                </c:pt>
                <c:pt idx="974">
                  <c:v>1.2045417474794833E-2</c:v>
                </c:pt>
                <c:pt idx="975">
                  <c:v>1.2049640114168356E-2</c:v>
                </c:pt>
                <c:pt idx="976">
                  <c:v>1.205388559523725E-2</c:v>
                </c:pt>
                <c:pt idx="977">
                  <c:v>1.2058153878225923E-2</c:v>
                </c:pt>
                <c:pt idx="978">
                  <c:v>1.2062444923226317E-2</c:v>
                </c:pt>
                <c:pt idx="979">
                  <c:v>1.20667586901981E-2</c:v>
                </c:pt>
                <c:pt idx="980">
                  <c:v>1.207109513896884E-2</c:v>
                </c:pt>
                <c:pt idx="981">
                  <c:v>1.2075454229234167E-2</c:v>
                </c:pt>
                <c:pt idx="982">
                  <c:v>1.2079835920557978E-2</c:v>
                </c:pt>
                <c:pt idx="983">
                  <c:v>1.2084240172372591E-2</c:v>
                </c:pt>
                <c:pt idx="984">
                  <c:v>1.208866694397895E-2</c:v>
                </c:pt>
                <c:pt idx="985">
                  <c:v>1.2093116194546781E-2</c:v>
                </c:pt>
                <c:pt idx="986">
                  <c:v>1.2097587883114798E-2</c:v>
                </c:pt>
                <c:pt idx="987">
                  <c:v>1.2102081968590866E-2</c:v>
                </c:pt>
                <c:pt idx="988">
                  <c:v>1.2106598409752202E-2</c:v>
                </c:pt>
                <c:pt idx="989">
                  <c:v>1.2111137165245544E-2</c:v>
                </c:pt>
                <c:pt idx="990">
                  <c:v>1.2115698193587349E-2</c:v>
                </c:pt>
                <c:pt idx="991">
                  <c:v>1.2120281453163972E-2</c:v>
                </c:pt>
                <c:pt idx="992">
                  <c:v>1.2124886902231853E-2</c:v>
                </c:pt>
                <c:pt idx="993">
                  <c:v>1.2129514498917707E-2</c:v>
                </c:pt>
                <c:pt idx="994">
                  <c:v>1.2134164201218713E-2</c:v>
                </c:pt>
                <c:pt idx="995">
                  <c:v>1.2138835967002699E-2</c:v>
                </c:pt>
                <c:pt idx="996">
                  <c:v>1.2143529754008342E-2</c:v>
                </c:pt>
                <c:pt idx="997">
                  <c:v>1.2148245519845342E-2</c:v>
                </c:pt>
                <c:pt idx="998">
                  <c:v>1.2152983221994639E-2</c:v>
                </c:pt>
                <c:pt idx="999">
                  <c:v>1.2157742817808568E-2</c:v>
                </c:pt>
                <c:pt idx="1000">
                  <c:v>1.2162524264511096E-2</c:v>
                </c:pt>
                <c:pt idx="1001">
                  <c:v>1.2167327519197984E-2</c:v>
                </c:pt>
                <c:pt idx="1002">
                  <c:v>1.2172152538836994E-2</c:v>
                </c:pt>
                <c:pt idx="1003">
                  <c:v>1.2176999280268077E-2</c:v>
                </c:pt>
                <c:pt idx="1004">
                  <c:v>1.218186770020359E-2</c:v>
                </c:pt>
                <c:pt idx="1005">
                  <c:v>1.2186757755228464E-2</c:v>
                </c:pt>
                <c:pt idx="1006">
                  <c:v>1.219166940180042E-2</c:v>
                </c:pt>
                <c:pt idx="1007">
                  <c:v>1.219660259625017E-2</c:v>
                </c:pt>
                <c:pt idx="1008">
                  <c:v>1.2201557294781605E-2</c:v>
                </c:pt>
                <c:pt idx="1009">
                  <c:v>1.2206533453472003E-2</c:v>
                </c:pt>
                <c:pt idx="1010">
                  <c:v>1.2211531028272231E-2</c:v>
                </c:pt>
                <c:pt idx="1011">
                  <c:v>1.2216549975006935E-2</c:v>
                </c:pt>
                <c:pt idx="1012">
                  <c:v>1.2221590249374758E-2</c:v>
                </c:pt>
                <c:pt idx="1013">
                  <c:v>1.2226651806948541E-2</c:v>
                </c:pt>
                <c:pt idx="1014">
                  <c:v>1.2231734603175509E-2</c:v>
                </c:pt>
                <c:pt idx="1015">
                  <c:v>1.2236838593377507E-2</c:v>
                </c:pt>
                <c:pt idx="1016">
                  <c:v>1.2241963732751179E-2</c:v>
                </c:pt>
                <c:pt idx="1017">
                  <c:v>1.2247109976368185E-2</c:v>
                </c:pt>
                <c:pt idx="1018">
                  <c:v>1.2252277279175409E-2</c:v>
                </c:pt>
                <c:pt idx="1019">
                  <c:v>1.2257465595995167E-2</c:v>
                </c:pt>
                <c:pt idx="1020">
                  <c:v>1.2262674881525409E-2</c:v>
                </c:pt>
                <c:pt idx="1021">
                  <c:v>1.2267905090339943E-2</c:v>
                </c:pt>
                <c:pt idx="1022">
                  <c:v>1.2273156176888627E-2</c:v>
                </c:pt>
                <c:pt idx="1023">
                  <c:v>1.2278428095497597E-2</c:v>
                </c:pt>
                <c:pt idx="1024">
                  <c:v>1.2283720800369463E-2</c:v>
                </c:pt>
                <c:pt idx="1025">
                  <c:v>1.2289034245583539E-2</c:v>
                </c:pt>
                <c:pt idx="1026">
                  <c:v>1.229436838509604E-2</c:v>
                </c:pt>
                <c:pt idx="1027">
                  <c:v>1.229972317274031E-2</c:v>
                </c:pt>
                <c:pt idx="1028">
                  <c:v>1.2305098562227028E-2</c:v>
                </c:pt>
                <c:pt idx="1029">
                  <c:v>1.2310494507144422E-2</c:v>
                </c:pt>
                <c:pt idx="1030">
                  <c:v>1.2315910960958494E-2</c:v>
                </c:pt>
                <c:pt idx="1031">
                  <c:v>1.2321347877013234E-2</c:v>
                </c:pt>
                <c:pt idx="1032">
                  <c:v>1.2326805208530831E-2</c:v>
                </c:pt>
                <c:pt idx="1033">
                  <c:v>1.2332282908611906E-2</c:v>
                </c:pt>
                <c:pt idx="1034">
                  <c:v>1.2337780930235711E-2</c:v>
                </c:pt>
                <c:pt idx="1035">
                  <c:v>1.2343299226260377E-2</c:v>
                </c:pt>
                <c:pt idx="1036">
                  <c:v>1.2348837749423103E-2</c:v>
                </c:pt>
                <c:pt idx="1037">
                  <c:v>1.2354396452340408E-2</c:v>
                </c:pt>
                <c:pt idx="1038">
                  <c:v>1.235997528750833E-2</c:v>
                </c:pt>
                <c:pt idx="1039">
                  <c:v>1.2365574207302662E-2</c:v>
                </c:pt>
                <c:pt idx="1040">
                  <c:v>1.2371193163979173E-2</c:v>
                </c:pt>
                <c:pt idx="1041">
                  <c:v>1.2376832109673828E-2</c:v>
                </c:pt>
                <c:pt idx="1042">
                  <c:v>1.2382490996403024E-2</c:v>
                </c:pt>
                <c:pt idx="1043">
                  <c:v>1.238816977606381E-2</c:v>
                </c:pt>
                <c:pt idx="1044">
                  <c:v>1.2393868400434107E-2</c:v>
                </c:pt>
                <c:pt idx="1045">
                  <c:v>1.239958682117295E-2</c:v>
                </c:pt>
                <c:pt idx="1046">
                  <c:v>1.2405324989820707E-2</c:v>
                </c:pt>
                <c:pt idx="1047">
                  <c:v>1.2411082857799309E-2</c:v>
                </c:pt>
                <c:pt idx="1048">
                  <c:v>1.2416860376412479E-2</c:v>
                </c:pt>
                <c:pt idx="1049">
                  <c:v>1.2422657496845978E-2</c:v>
                </c:pt>
                <c:pt idx="1050">
                  <c:v>1.2428474170167802E-2</c:v>
                </c:pt>
                <c:pt idx="1051">
                  <c:v>1.2434310347328456E-2</c:v>
                </c:pt>
                <c:pt idx="1052">
                  <c:v>1.2440165979161149E-2</c:v>
                </c:pt>
                <c:pt idx="1053">
                  <c:v>1.2446041016382062E-2</c:v>
                </c:pt>
                <c:pt idx="1054">
                  <c:v>1.245193540959055E-2</c:v>
                </c:pt>
                <c:pt idx="1055">
                  <c:v>1.2457849109269408E-2</c:v>
                </c:pt>
                <c:pt idx="1056">
                  <c:v>1.2463782065785073E-2</c:v>
                </c:pt>
                <c:pt idx="1057">
                  <c:v>1.2469734229387899E-2</c:v>
                </c:pt>
                <c:pt idx="1058">
                  <c:v>1.2475705550212353E-2</c:v>
                </c:pt>
                <c:pt idx="1059">
                  <c:v>1.2481695978277293E-2</c:v>
                </c:pt>
                <c:pt idx="1060">
                  <c:v>1.2487705463486173E-2</c:v>
                </c:pt>
                <c:pt idx="1061">
                  <c:v>1.249373395562731E-2</c:v>
                </c:pt>
                <c:pt idx="1062">
                  <c:v>1.2499781404374102E-2</c:v>
                </c:pt>
                <c:pt idx="1063">
                  <c:v>1.2505847759285281E-2</c:v>
                </c:pt>
                <c:pt idx="1064">
                  <c:v>1.2511932969805151E-2</c:v>
                </c:pt>
                <c:pt idx="1065">
                  <c:v>1.2518036985263839E-2</c:v>
                </c:pt>
                <c:pt idx="1066">
                  <c:v>1.2524159754877516E-2</c:v>
                </c:pt>
                <c:pt idx="1067">
                  <c:v>1.253030122774867E-2</c:v>
                </c:pt>
                <c:pt idx="1068">
                  <c:v>1.2536461352866323E-2</c:v>
                </c:pt>
                <c:pt idx="1069">
                  <c:v>1.2542640079106299E-2</c:v>
                </c:pt>
                <c:pt idx="1070">
                  <c:v>1.254883735523145E-2</c:v>
                </c:pt>
                <c:pt idx="1071">
                  <c:v>1.255505312989192E-2</c:v>
                </c:pt>
                <c:pt idx="1072">
                  <c:v>1.2561287351625382E-2</c:v>
                </c:pt>
                <c:pt idx="1073">
                  <c:v>1.2567539968857287E-2</c:v>
                </c:pt>
                <c:pt idx="1074">
                  <c:v>1.2573810929901117E-2</c:v>
                </c:pt>
                <c:pt idx="1075">
                  <c:v>1.2580100182958633E-2</c:v>
                </c:pt>
                <c:pt idx="1076">
                  <c:v>1.2586407676120119E-2</c:v>
                </c:pt>
                <c:pt idx="1077">
                  <c:v>1.2592733357364643E-2</c:v>
                </c:pt>
                <c:pt idx="1078">
                  <c:v>1.2599077174560297E-2</c:v>
                </c:pt>
                <c:pt idx="1079">
                  <c:v>1.2605439075464469E-2</c:v>
                </c:pt>
                <c:pt idx="1080">
                  <c:v>1.2611819007724061E-2</c:v>
                </c:pt>
                <c:pt idx="1081">
                  <c:v>1.2618216918875788E-2</c:v>
                </c:pt>
                <c:pt idx="1082">
                  <c:v>1.2624632756346394E-2</c:v>
                </c:pt>
                <c:pt idx="1083">
                  <c:v>1.263106646745293E-2</c:v>
                </c:pt>
                <c:pt idx="1084">
                  <c:v>1.2637517999402994E-2</c:v>
                </c:pt>
                <c:pt idx="1085">
                  <c:v>1.2643987299295001E-2</c:v>
                </c:pt>
                <c:pt idx="1086">
                  <c:v>1.2650474314118429E-2</c:v>
                </c:pt>
                <c:pt idx="1087">
                  <c:v>1.2656978990754094E-2</c:v>
                </c:pt>
                <c:pt idx="1088">
                  <c:v>1.2663501275974379E-2</c:v>
                </c:pt>
                <c:pt idx="1089">
                  <c:v>1.2670041116443525E-2</c:v>
                </c:pt>
                <c:pt idx="1090">
                  <c:v>1.2676598458717873E-2</c:v>
                </c:pt>
                <c:pt idx="1091">
                  <c:v>1.2683173249246128E-2</c:v>
                </c:pt>
                <c:pt idx="1092">
                  <c:v>1.2689765434369615E-2</c:v>
                </c:pt>
                <c:pt idx="1093">
                  <c:v>1.2696374960322564E-2</c:v>
                </c:pt>
                <c:pt idx="1094">
                  <c:v>1.2703001773232334E-2</c:v>
                </c:pt>
                <c:pt idx="1095">
                  <c:v>1.2709645819119713E-2</c:v>
                </c:pt>
                <c:pt idx="1096">
                  <c:v>1.271630704389916E-2</c:v>
                </c:pt>
                <c:pt idx="1097">
                  <c:v>1.272298539337908E-2</c:v>
                </c:pt>
                <c:pt idx="1098">
                  <c:v>1.2729680813262079E-2</c:v>
                </c:pt>
                <c:pt idx="1099">
                  <c:v>1.2736393249145252E-2</c:v>
                </c:pt>
                <c:pt idx="1100">
                  <c:v>1.2743122646520416E-2</c:v>
                </c:pt>
                <c:pt idx="1101">
                  <c:v>1.2749868950774412E-2</c:v>
                </c:pt>
                <c:pt idx="1102">
                  <c:v>1.2756632107189345E-2</c:v>
                </c:pt>
                <c:pt idx="1103">
                  <c:v>1.2763412060942876E-2</c:v>
                </c:pt>
                <c:pt idx="1104">
                  <c:v>1.2770208757108473E-2</c:v>
                </c:pt>
                <c:pt idx="1105">
                  <c:v>1.2777022140655691E-2</c:v>
                </c:pt>
                <c:pt idx="1106">
                  <c:v>1.2783852156450438E-2</c:v>
                </c:pt>
                <c:pt idx="1107">
                  <c:v>1.2790698749255255E-2</c:v>
                </c:pt>
                <c:pt idx="1108">
                  <c:v>1.2797561863729571E-2</c:v>
                </c:pt>
                <c:pt idx="1109">
                  <c:v>1.2804441444429999E-2</c:v>
                </c:pt>
                <c:pt idx="1110">
                  <c:v>1.2811337435810588E-2</c:v>
                </c:pt>
                <c:pt idx="1111">
                  <c:v>1.2818249782223113E-2</c:v>
                </c:pt>
                <c:pt idx="1112">
                  <c:v>1.2825178427917337E-2</c:v>
                </c:pt>
                <c:pt idx="1113">
                  <c:v>1.2832123317041292E-2</c:v>
                </c:pt>
                <c:pt idx="1114">
                  <c:v>1.2839084393641557E-2</c:v>
                </c:pt>
                <c:pt idx="1115">
                  <c:v>1.2846061601663541E-2</c:v>
                </c:pt>
                <c:pt idx="1116">
                  <c:v>1.2853054884951734E-2</c:v>
                </c:pt>
                <c:pt idx="1117">
                  <c:v>1.286006418725002E-2</c:v>
                </c:pt>
                <c:pt idx="1118">
                  <c:v>1.2867089452201934E-2</c:v>
                </c:pt>
                <c:pt idx="1119">
                  <c:v>1.2874130623350941E-2</c:v>
                </c:pt>
                <c:pt idx="1120">
                  <c:v>1.2881187644140726E-2</c:v>
                </c:pt>
                <c:pt idx="1121">
                  <c:v>1.2888260457915475E-2</c:v>
                </c:pt>
                <c:pt idx="1122">
                  <c:v>1.2895349007920135E-2</c:v>
                </c:pt>
                <c:pt idx="1123">
                  <c:v>1.2902453237300731E-2</c:v>
                </c:pt>
                <c:pt idx="1124">
                  <c:v>1.2909573089104613E-2</c:v>
                </c:pt>
                <c:pt idx="1125">
                  <c:v>1.2916708506280766E-2</c:v>
                </c:pt>
                <c:pt idx="1126">
                  <c:v>1.2923859431680083E-2</c:v>
                </c:pt>
                <c:pt idx="1127">
                  <c:v>1.2931025808055644E-2</c:v>
                </c:pt>
                <c:pt idx="1128">
                  <c:v>1.2938207578063009E-2</c:v>
                </c:pt>
                <c:pt idx="1129">
                  <c:v>1.2945404684260507E-2</c:v>
                </c:pt>
                <c:pt idx="1130">
                  <c:v>1.2952617069109506E-2</c:v>
                </c:pt>
                <c:pt idx="1131">
                  <c:v>1.2959844674974724E-2</c:v>
                </c:pt>
                <c:pt idx="1132">
                  <c:v>1.2967087444124493E-2</c:v>
                </c:pt>
                <c:pt idx="1133">
                  <c:v>1.2974345318731062E-2</c:v>
                </c:pt>
                <c:pt idx="1134">
                  <c:v>1.2981618240870881E-2</c:v>
                </c:pt>
                <c:pt idx="1135">
                  <c:v>1.298890615252489E-2</c:v>
                </c:pt>
                <c:pt idx="1136">
                  <c:v>1.2996208995578814E-2</c:v>
                </c:pt>
                <c:pt idx="1137">
                  <c:v>1.3003526711823447E-2</c:v>
                </c:pt>
                <c:pt idx="1138">
                  <c:v>1.3010859242954941E-2</c:v>
                </c:pt>
                <c:pt idx="1139">
                  <c:v>1.3018206530575114E-2</c:v>
                </c:pt>
                <c:pt idx="1140">
                  <c:v>1.3025568516191726E-2</c:v>
                </c:pt>
                <c:pt idx="1141">
                  <c:v>1.3032945141218773E-2</c:v>
                </c:pt>
                <c:pt idx="1142">
                  <c:v>1.3040336346976796E-2</c:v>
                </c:pt>
                <c:pt idx="1143">
                  <c:v>1.3047742074693159E-2</c:v>
                </c:pt>
                <c:pt idx="1144">
                  <c:v>1.305516226550235E-2</c:v>
                </c:pt>
                <c:pt idx="1145">
                  <c:v>1.3062596860446274E-2</c:v>
                </c:pt>
                <c:pt idx="1146">
                  <c:v>1.3070045800474562E-2</c:v>
                </c:pt>
                <c:pt idx="1147">
                  <c:v>1.3077509026444847E-2</c:v>
                </c:pt>
                <c:pt idx="1148">
                  <c:v>1.3084986479123081E-2</c:v>
                </c:pt>
                <c:pt idx="1149">
                  <c:v>1.309247809918382E-2</c:v>
                </c:pt>
                <c:pt idx="1150">
                  <c:v>1.3099983827210525E-2</c:v>
                </c:pt>
                <c:pt idx="1151">
                  <c:v>1.3107503603695871E-2</c:v>
                </c:pt>
                <c:pt idx="1152">
                  <c:v>1.3115037369042029E-2</c:v>
                </c:pt>
                <c:pt idx="1153">
                  <c:v>1.312258506356098E-2</c:v>
                </c:pt>
                <c:pt idx="1154">
                  <c:v>1.3130146627474819E-2</c:v>
                </c:pt>
                <c:pt idx="1155">
                  <c:v>1.3137722000916046E-2</c:v>
                </c:pt>
                <c:pt idx="1156">
                  <c:v>1.314531112392787E-2</c:v>
                </c:pt>
                <c:pt idx="1157">
                  <c:v>1.3152913936464519E-2</c:v>
                </c:pt>
                <c:pt idx="1158">
                  <c:v>1.3160530378391537E-2</c:v>
                </c:pt>
                <c:pt idx="1159">
                  <c:v>1.3168160389486087E-2</c:v>
                </c:pt>
                <c:pt idx="1160">
                  <c:v>1.3175803909437263E-2</c:v>
                </c:pt>
                <c:pt idx="1161">
                  <c:v>1.3183460877846385E-2</c:v>
                </c:pt>
                <c:pt idx="1162">
                  <c:v>1.319113123422732E-2</c:v>
                </c:pt>
                <c:pt idx="1163">
                  <c:v>1.3198814918006764E-2</c:v>
                </c:pt>
                <c:pt idx="1164">
                  <c:v>1.3206511868524584E-2</c:v>
                </c:pt>
                <c:pt idx="1165">
                  <c:v>1.3214222025034082E-2</c:v>
                </c:pt>
                <c:pt idx="1166">
                  <c:v>1.3221945326702345E-2</c:v>
                </c:pt>
                <c:pt idx="1167">
                  <c:v>1.3229681712610521E-2</c:v>
                </c:pt>
                <c:pt idx="1168">
                  <c:v>1.3237431121754156E-2</c:v>
                </c:pt>
                <c:pt idx="1169">
                  <c:v>1.3245193493043476E-2</c:v>
                </c:pt>
                <c:pt idx="1170">
                  <c:v>1.325296876530372E-2</c:v>
                </c:pt>
                <c:pt idx="1171">
                  <c:v>1.326075687727544E-2</c:v>
                </c:pt>
                <c:pt idx="1172">
                  <c:v>1.3268557767614812E-2</c:v>
                </c:pt>
                <c:pt idx="1173">
                  <c:v>1.3276371374893951E-2</c:v>
                </c:pt>
                <c:pt idx="1174">
                  <c:v>1.3284197637601232E-2</c:v>
                </c:pt>
                <c:pt idx="1175">
                  <c:v>1.3292036494141577E-2</c:v>
                </c:pt>
                <c:pt idx="1176">
                  <c:v>1.3299887882836807E-2</c:v>
                </c:pt>
                <c:pt idx="1177">
                  <c:v>1.330775174192592E-2</c:v>
                </c:pt>
                <c:pt idx="1178">
                  <c:v>1.3315628009565424E-2</c:v>
                </c:pt>
                <c:pt idx="1179">
                  <c:v>1.3323516623829659E-2</c:v>
                </c:pt>
                <c:pt idx="1180">
                  <c:v>1.333141752271109E-2</c:v>
                </c:pt>
                <c:pt idx="1181">
                  <c:v>1.3339330644120647E-2</c:v>
                </c:pt>
                <c:pt idx="1182">
                  <c:v>1.3347255925888028E-2</c:v>
                </c:pt>
                <c:pt idx="1183">
                  <c:v>1.3355193305762023E-2</c:v>
                </c:pt>
                <c:pt idx="1184">
                  <c:v>1.3363142721410827E-2</c:v>
                </c:pt>
                <c:pt idx="1185">
                  <c:v>1.3371104110422367E-2</c:v>
                </c:pt>
                <c:pt idx="1186">
                  <c:v>1.3379077410304615E-2</c:v>
                </c:pt>
                <c:pt idx="1187">
                  <c:v>1.33870625584859E-2</c:v>
                </c:pt>
                <c:pt idx="1188">
                  <c:v>1.3395059492315247E-2</c:v>
                </c:pt>
                <c:pt idx="1189">
                  <c:v>1.3403068149062681E-2</c:v>
                </c:pt>
                <c:pt idx="1190">
                  <c:v>1.3411088465919563E-2</c:v>
                </c:pt>
                <c:pt idx="1191">
                  <c:v>1.3419120379998897E-2</c:v>
                </c:pt>
                <c:pt idx="1192">
                  <c:v>1.3427163828335666E-2</c:v>
                </c:pt>
                <c:pt idx="1193">
                  <c:v>1.3435218747887138E-2</c:v>
                </c:pt>
                <c:pt idx="1194">
                  <c:v>1.3443285075533216E-2</c:v>
                </c:pt>
                <c:pt idx="1195">
                  <c:v>1.3451362748076732E-2</c:v>
                </c:pt>
                <c:pt idx="1196">
                  <c:v>1.3459451702243792E-2</c:v>
                </c:pt>
                <c:pt idx="1197">
                  <c:v>1.3467551874684095E-2</c:v>
                </c:pt>
                <c:pt idx="1198">
                  <c:v>1.347566320197126E-2</c:v>
                </c:pt>
                <c:pt idx="1199">
                  <c:v>1.3483785620603142E-2</c:v>
                </c:pt>
                <c:pt idx="1200">
                  <c:v>1.3491919067002176E-2</c:v>
                </c:pt>
                <c:pt idx="1201">
                  <c:v>1.3500063477515695E-2</c:v>
                </c:pt>
                <c:pt idx="1202">
                  <c:v>1.3508218788416253E-2</c:v>
                </c:pt>
                <c:pt idx="1203">
                  <c:v>1.3516384935901961E-2</c:v>
                </c:pt>
                <c:pt idx="1204">
                  <c:v>1.3524561856096818E-2</c:v>
                </c:pt>
                <c:pt idx="1205">
                  <c:v>1.3532749485051026E-2</c:v>
                </c:pt>
                <c:pt idx="1206">
                  <c:v>1.3540947758741335E-2</c:v>
                </c:pt>
                <c:pt idx="1207">
                  <c:v>1.3549156613071361E-2</c:v>
                </c:pt>
                <c:pt idx="1208">
                  <c:v>1.3557375983871935E-2</c:v>
                </c:pt>
                <c:pt idx="1209">
                  <c:v>1.3565605806901408E-2</c:v>
                </c:pt>
                <c:pt idx="1210">
                  <c:v>1.3573846017846003E-2</c:v>
                </c:pt>
                <c:pt idx="1211">
                  <c:v>1.3582096552320145E-2</c:v>
                </c:pt>
                <c:pt idx="1212">
                  <c:v>1.3590357345866784E-2</c:v>
                </c:pt>
                <c:pt idx="1213">
                  <c:v>1.3598628333957734E-2</c:v>
                </c:pt>
                <c:pt idx="1214">
                  <c:v>1.3606909451994014E-2</c:v>
                </c:pt>
                <c:pt idx="1215">
                  <c:v>1.3615200635306166E-2</c:v>
                </c:pt>
                <c:pt idx="1216">
                  <c:v>1.3623501819154603E-2</c:v>
                </c:pt>
                <c:pt idx="1217">
                  <c:v>1.3631812938729938E-2</c:v>
                </c:pt>
                <c:pt idx="1218">
                  <c:v>1.3640133929153324E-2</c:v>
                </c:pt>
                <c:pt idx="1219">
                  <c:v>1.3648464725476782E-2</c:v>
                </c:pt>
                <c:pt idx="1220">
                  <c:v>1.3656805262683555E-2</c:v>
                </c:pt>
                <c:pt idx="1221">
                  <c:v>1.3665155475688416E-2</c:v>
                </c:pt>
                <c:pt idx="1222">
                  <c:v>1.3673515299338039E-2</c:v>
                </c:pt>
                <c:pt idx="1223">
                  <c:v>1.3681884668411316E-2</c:v>
                </c:pt>
                <c:pt idx="1224">
                  <c:v>1.3690263517619696E-2</c:v>
                </c:pt>
                <c:pt idx="1225">
                  <c:v>1.3698651781607533E-2</c:v>
                </c:pt>
                <c:pt idx="1226">
                  <c:v>1.3707049394952419E-2</c:v>
                </c:pt>
                <c:pt idx="1227">
                  <c:v>1.3715456292165527E-2</c:v>
                </c:pt>
                <c:pt idx="1228">
                  <c:v>1.3723872407691949E-2</c:v>
                </c:pt>
                <c:pt idx="1229">
                  <c:v>1.3732297675911042E-2</c:v>
                </c:pt>
                <c:pt idx="1230">
                  <c:v>1.3740732031136762E-2</c:v>
                </c:pt>
                <c:pt idx="1231">
                  <c:v>1.3749175407618011E-2</c:v>
                </c:pt>
                <c:pt idx="1232">
                  <c:v>1.375762773953898E-2</c:v>
                </c:pt>
                <c:pt idx="1233">
                  <c:v>1.376608896101948E-2</c:v>
                </c:pt>
                <c:pt idx="1234">
                  <c:v>1.3774559006115314E-2</c:v>
                </c:pt>
                <c:pt idx="1235">
                  <c:v>1.3783037808818576E-2</c:v>
                </c:pt>
                <c:pt idx="1236">
                  <c:v>1.3791525303058043E-2</c:v>
                </c:pt>
                <c:pt idx="1237">
                  <c:v>1.3800021422699477E-2</c:v>
                </c:pt>
                <c:pt idx="1238">
                  <c:v>1.3808526101546014E-2</c:v>
                </c:pt>
                <c:pt idx="1239">
                  <c:v>1.3817039273338461E-2</c:v>
                </c:pt>
                <c:pt idx="1240">
                  <c:v>1.3825560871755682E-2</c:v>
                </c:pt>
                <c:pt idx="1241">
                  <c:v>1.3834090830414925E-2</c:v>
                </c:pt>
                <c:pt idx="1242">
                  <c:v>1.384262908287217E-2</c:v>
                </c:pt>
                <c:pt idx="1243">
                  <c:v>1.3851175562622475E-2</c:v>
                </c:pt>
                <c:pt idx="1244">
                  <c:v>1.3859730203100336E-2</c:v>
                </c:pt>
                <c:pt idx="1245">
                  <c:v>1.3868292937680021E-2</c:v>
                </c:pt>
                <c:pt idx="1246">
                  <c:v>1.3876863699675928E-2</c:v>
                </c:pt>
                <c:pt idx="1247">
                  <c:v>1.3885442422342922E-2</c:v>
                </c:pt>
                <c:pt idx="1248">
                  <c:v>1.3894029038876704E-2</c:v>
                </c:pt>
                <c:pt idx="1249">
                  <c:v>1.3902623482414132E-2</c:v>
                </c:pt>
                <c:pt idx="1250">
                  <c:v>1.3911225686033608E-2</c:v>
                </c:pt>
                <c:pt idx="1251">
                  <c:v>1.3919835582755393E-2</c:v>
                </c:pt>
                <c:pt idx="1252">
                  <c:v>1.3928453105541978E-2</c:v>
                </c:pt>
                <c:pt idx="1253">
                  <c:v>1.3937078187298439E-2</c:v>
                </c:pt>
                <c:pt idx="1254">
                  <c:v>1.3945710760872775E-2</c:v>
                </c:pt>
                <c:pt idx="1255">
                  <c:v>1.395435075905626E-2</c:v>
                </c:pt>
                <c:pt idx="1256">
                  <c:v>1.3962998114583815E-2</c:v>
                </c:pt>
                <c:pt idx="1257">
                  <c:v>1.3971652760134342E-2</c:v>
                </c:pt>
                <c:pt idx="1258">
                  <c:v>1.3980314628331082E-2</c:v>
                </c:pt>
                <c:pt idx="1259">
                  <c:v>1.3988983651741983E-2</c:v>
                </c:pt>
                <c:pt idx="1260">
                  <c:v>1.3997659762880024E-2</c:v>
                </c:pt>
                <c:pt idx="1261">
                  <c:v>1.4006342894203596E-2</c:v>
                </c:pt>
                <c:pt idx="1262">
                  <c:v>1.401503297811686E-2</c:v>
                </c:pt>
                <c:pt idx="1263">
                  <c:v>1.4023729946970077E-2</c:v>
                </c:pt>
                <c:pt idx="1264">
                  <c:v>1.4032433733059985E-2</c:v>
                </c:pt>
                <c:pt idx="1265">
                  <c:v>1.4041144268630151E-2</c:v>
                </c:pt>
                <c:pt idx="1266">
                  <c:v>1.4049861485871321E-2</c:v>
                </c:pt>
                <c:pt idx="1267">
                  <c:v>1.4058585316921789E-2</c:v>
                </c:pt>
                <c:pt idx="1268">
                  <c:v>1.4067315693867741E-2</c:v>
                </c:pt>
                <c:pt idx="1269">
                  <c:v>1.4076052548743624E-2</c:v>
                </c:pt>
                <c:pt idx="1270">
                  <c:v>1.4084795813532502E-2</c:v>
                </c:pt>
                <c:pt idx="1271">
                  <c:v>1.4093545420166404E-2</c:v>
                </c:pt>
                <c:pt idx="1272">
                  <c:v>1.41023013005267E-2</c:v>
                </c:pt>
                <c:pt idx="1273">
                  <c:v>1.4111063386444451E-2</c:v>
                </c:pt>
                <c:pt idx="1274">
                  <c:v>1.4119831609700768E-2</c:v>
                </c:pt>
                <c:pt idx="1275">
                  <c:v>1.4128605902027179E-2</c:v>
                </c:pt>
                <c:pt idx="1276">
                  <c:v>1.4137386195105973E-2</c:v>
                </c:pt>
                <c:pt idx="1277">
                  <c:v>1.4146172420570591E-2</c:v>
                </c:pt>
                <c:pt idx="1278">
                  <c:v>1.4154964510005955E-2</c:v>
                </c:pt>
                <c:pt idx="1279">
                  <c:v>1.4163762394948848E-2</c:v>
                </c:pt>
                <c:pt idx="1280">
                  <c:v>1.4172566006888274E-2</c:v>
                </c:pt>
                <c:pt idx="1281">
                  <c:v>1.4181375277265823E-2</c:v>
                </c:pt>
                <c:pt idx="1282">
                  <c:v>1.4190190137476017E-2</c:v>
                </c:pt>
                <c:pt idx="1283">
                  <c:v>1.4199010518866694E-2</c:v>
                </c:pt>
                <c:pt idx="1284">
                  <c:v>1.4207836352739365E-2</c:v>
                </c:pt>
                <c:pt idx="1285">
                  <c:v>1.4216667570349572E-2</c:v>
                </c:pt>
                <c:pt idx="1286">
                  <c:v>1.4225504102907252E-2</c:v>
                </c:pt>
                <c:pt idx="1287">
                  <c:v>1.4234345881577119E-2</c:v>
                </c:pt>
                <c:pt idx="1288">
                  <c:v>1.4243192837479003E-2</c:v>
                </c:pt>
                <c:pt idx="1289">
                  <c:v>1.4252044901688233E-2</c:v>
                </c:pt>
                <c:pt idx="1290">
                  <c:v>1.4260902005235998E-2</c:v>
                </c:pt>
                <c:pt idx="1291">
                  <c:v>1.4269764079109711E-2</c:v>
                </c:pt>
                <c:pt idx="1292">
                  <c:v>1.4278631054253378E-2</c:v>
                </c:pt>
                <c:pt idx="1293">
                  <c:v>1.4287502861567963E-2</c:v>
                </c:pt>
                <c:pt idx="1294">
                  <c:v>1.4296379431911758E-2</c:v>
                </c:pt>
                <c:pt idx="1295">
                  <c:v>1.4305260696100747E-2</c:v>
                </c:pt>
                <c:pt idx="1296">
                  <c:v>1.4314146584908972E-2</c:v>
                </c:pt>
                <c:pt idx="1297">
                  <c:v>1.4323037029068907E-2</c:v>
                </c:pt>
                <c:pt idx="1298">
                  <c:v>1.4331931959271821E-2</c:v>
                </c:pt>
                <c:pt idx="1299">
                  <c:v>1.4340831306168148E-2</c:v>
                </c:pt>
                <c:pt idx="1300">
                  <c:v>1.4349735000367859E-2</c:v>
                </c:pt>
                <c:pt idx="1301">
                  <c:v>1.4358642972440827E-2</c:v>
                </c:pt>
                <c:pt idx="1302">
                  <c:v>1.43675551529172E-2</c:v>
                </c:pt>
                <c:pt idx="1303">
                  <c:v>1.437647147228777E-2</c:v>
                </c:pt>
                <c:pt idx="1304">
                  <c:v>1.4385391861004335E-2</c:v>
                </c:pt>
                <c:pt idx="1305">
                  <c:v>1.439431624948009E-2</c:v>
                </c:pt>
                <c:pt idx="1306">
                  <c:v>1.4403244568089982E-2</c:v>
                </c:pt>
                <c:pt idx="1307">
                  <c:v>1.4412176747171076E-2</c:v>
                </c:pt>
                <c:pt idx="1308">
                  <c:v>1.4421112717022941E-2</c:v>
                </c:pt>
                <c:pt idx="1309">
                  <c:v>1.4430052407908019E-2</c:v>
                </c:pt>
                <c:pt idx="1310">
                  <c:v>1.4438995750051985E-2</c:v>
                </c:pt>
                <c:pt idx="1311">
                  <c:v>1.4447942673644135E-2</c:v>
                </c:pt>
                <c:pt idx="1312">
                  <c:v>1.4456893108837753E-2</c:v>
                </c:pt>
                <c:pt idx="1313">
                  <c:v>1.446584698575048E-2</c:v>
                </c:pt>
                <c:pt idx="1314">
                  <c:v>1.447480423446469E-2</c:v>
                </c:pt>
                <c:pt idx="1315">
                  <c:v>1.4483764785027869E-2</c:v>
                </c:pt>
                <c:pt idx="1316">
                  <c:v>1.4492728567452972E-2</c:v>
                </c:pt>
                <c:pt idx="1317">
                  <c:v>1.4501695511718829E-2</c:v>
                </c:pt>
                <c:pt idx="1318">
                  <c:v>1.4510665547770476E-2</c:v>
                </c:pt>
                <c:pt idx="1319">
                  <c:v>1.4519638605519572E-2</c:v>
                </c:pt>
                <c:pt idx="1320">
                  <c:v>1.4528614614844745E-2</c:v>
                </c:pt>
                <c:pt idx="1321">
                  <c:v>1.4537593505591983E-2</c:v>
                </c:pt>
                <c:pt idx="1322">
                  <c:v>1.4546575207575005E-2</c:v>
                </c:pt>
                <c:pt idx="1323">
                  <c:v>1.4555559650575632E-2</c:v>
                </c:pt>
                <c:pt idx="1324">
                  <c:v>1.4564546764344172E-2</c:v>
                </c:pt>
                <c:pt idx="1325">
                  <c:v>1.457353647859979E-2</c:v>
                </c:pt>
                <c:pt idx="1326">
                  <c:v>1.4582528723030879E-2</c:v>
                </c:pt>
                <c:pt idx="1327">
                  <c:v>1.4591523427295463E-2</c:v>
                </c:pt>
                <c:pt idx="1328">
                  <c:v>1.4600520521021535E-2</c:v>
                </c:pt>
                <c:pt idx="1329">
                  <c:v>1.4609519933807475E-2</c:v>
                </c:pt>
                <c:pt idx="1330">
                  <c:v>1.4618521595222386E-2</c:v>
                </c:pt>
                <c:pt idx="1331">
                  <c:v>1.4627525434806523E-2</c:v>
                </c:pt>
                <c:pt idx="1332">
                  <c:v>1.4636531382071606E-2</c:v>
                </c:pt>
                <c:pt idx="1333">
                  <c:v>1.4645539366501275E-2</c:v>
                </c:pt>
                <c:pt idx="1334">
                  <c:v>1.4654549317551398E-2</c:v>
                </c:pt>
                <c:pt idx="1335">
                  <c:v>1.4663561164650493E-2</c:v>
                </c:pt>
                <c:pt idx="1336">
                  <c:v>1.4672574837200098E-2</c:v>
                </c:pt>
                <c:pt idx="1337">
                  <c:v>1.4681590264575143E-2</c:v>
                </c:pt>
                <c:pt idx="1338">
                  <c:v>1.4690607376124333E-2</c:v>
                </c:pt>
                <c:pt idx="1339">
                  <c:v>1.4699626101170534E-2</c:v>
                </c:pt>
                <c:pt idx="1340">
                  <c:v>1.4708646369011149E-2</c:v>
                </c:pt>
                <c:pt idx="1341">
                  <c:v>1.4717668108918492E-2</c:v>
                </c:pt>
                <c:pt idx="1342">
                  <c:v>1.4726691250140188E-2</c:v>
                </c:pt>
                <c:pt idx="1343">
                  <c:v>1.4735715721899528E-2</c:v>
                </c:pt>
                <c:pt idx="1344">
                  <c:v>1.4744741453395868E-2</c:v>
                </c:pt>
                <c:pt idx="1345">
                  <c:v>1.4753768373805013E-2</c:v>
                </c:pt>
                <c:pt idx="1346">
                  <c:v>1.4762796412279577E-2</c:v>
                </c:pt>
                <c:pt idx="1347">
                  <c:v>1.4771825497949394E-2</c:v>
                </c:pt>
                <c:pt idx="1348">
                  <c:v>1.4780855559921873E-2</c:v>
                </c:pt>
                <c:pt idx="1349">
                  <c:v>1.4789886527282409E-2</c:v>
                </c:pt>
                <c:pt idx="1350">
                  <c:v>1.4798918329094732E-2</c:v>
                </c:pt>
                <c:pt idx="1351">
                  <c:v>1.4807950894401319E-2</c:v>
                </c:pt>
                <c:pt idx="1352">
                  <c:v>1.4816984152223761E-2</c:v>
                </c:pt>
                <c:pt idx="1353">
                  <c:v>1.4826018031563155E-2</c:v>
                </c:pt>
                <c:pt idx="1354">
                  <c:v>1.4835052461400475E-2</c:v>
                </c:pt>
                <c:pt idx="1355">
                  <c:v>1.4844087370696972E-2</c:v>
                </c:pt>
                <c:pt idx="1356">
                  <c:v>1.4853122688394543E-2</c:v>
                </c:pt>
                <c:pt idx="1357">
                  <c:v>1.4862158343416124E-2</c:v>
                </c:pt>
                <c:pt idx="1358">
                  <c:v>1.4871194264666076E-2</c:v>
                </c:pt>
                <c:pt idx="1359">
                  <c:v>1.4880230381030563E-2</c:v>
                </c:pt>
                <c:pt idx="1360">
                  <c:v>1.488926662137793E-2</c:v>
                </c:pt>
                <c:pt idx="1361">
                  <c:v>1.4898302914559113E-2</c:v>
                </c:pt>
                <c:pt idx="1362">
                  <c:v>1.4907339189407995E-2</c:v>
                </c:pt>
                <c:pt idx="1363">
                  <c:v>1.4916375374741811E-2</c:v>
                </c:pt>
                <c:pt idx="1364">
                  <c:v>1.4925411399361526E-2</c:v>
                </c:pt>
                <c:pt idx="1365">
                  <c:v>1.4934447192052214E-2</c:v>
                </c:pt>
                <c:pt idx="1366">
                  <c:v>1.4943482681583459E-2</c:v>
                </c:pt>
                <c:pt idx="1367">
                  <c:v>1.4952517796709731E-2</c:v>
                </c:pt>
                <c:pt idx="1368">
                  <c:v>1.4961552466170772E-2</c:v>
                </c:pt>
                <c:pt idx="1369">
                  <c:v>1.4970586618691988E-2</c:v>
                </c:pt>
                <c:pt idx="1370">
                  <c:v>1.4979620182984829E-2</c:v>
                </c:pt>
                <c:pt idx="1371">
                  <c:v>1.4988653087747177E-2</c:v>
                </c:pt>
                <c:pt idx="1372">
                  <c:v>1.4997685261663743E-2</c:v>
                </c:pt>
                <c:pt idx="1373">
                  <c:v>1.5006716633406431E-2</c:v>
                </c:pt>
                <c:pt idx="1374">
                  <c:v>1.5015747131634755E-2</c:v>
                </c:pt>
                <c:pt idx="1375">
                  <c:v>1.50247766849962E-2</c:v>
                </c:pt>
                <c:pt idx="1376">
                  <c:v>1.5033805222126623E-2</c:v>
                </c:pt>
                <c:pt idx="1377">
                  <c:v>1.5042832671650649E-2</c:v>
                </c:pt>
                <c:pt idx="1378">
                  <c:v>1.5051858962182028E-2</c:v>
                </c:pt>
                <c:pt idx="1379">
                  <c:v>1.5060884022324061E-2</c:v>
                </c:pt>
                <c:pt idx="1380">
                  <c:v>1.506990778066996E-2</c:v>
                </c:pt>
                <c:pt idx="1381">
                  <c:v>1.5078930165803254E-2</c:v>
                </c:pt>
                <c:pt idx="1382">
                  <c:v>1.508795110629816E-2</c:v>
                </c:pt>
                <c:pt idx="1383">
                  <c:v>1.5096970530719992E-2</c:v>
                </c:pt>
                <c:pt idx="1384">
                  <c:v>1.5105988367625533E-2</c:v>
                </c:pt>
                <c:pt idx="1385">
                  <c:v>1.5115004545563429E-2</c:v>
                </c:pt>
                <c:pt idx="1386">
                  <c:v>1.5124018993074587E-2</c:v>
                </c:pt>
                <c:pt idx="1387">
                  <c:v>1.5133031638692548E-2</c:v>
                </c:pt>
                <c:pt idx="1388">
                  <c:v>1.5142042410943888E-2</c:v>
                </c:pt>
                <c:pt idx="1389">
                  <c:v>1.5151051238348609E-2</c:v>
                </c:pt>
                <c:pt idx="1390">
                  <c:v>1.5160058049420513E-2</c:v>
                </c:pt>
                <c:pt idx="1391">
                  <c:v>1.5169062772667611E-2</c:v>
                </c:pt>
                <c:pt idx="1392">
                  <c:v>1.51780653365925E-2</c:v>
                </c:pt>
                <c:pt idx="1393">
                  <c:v>1.5187065669692759E-2</c:v>
                </c:pt>
                <c:pt idx="1394">
                  <c:v>1.5196063700461337E-2</c:v>
                </c:pt>
                <c:pt idx="1395">
                  <c:v>1.5205059357386938E-2</c:v>
                </c:pt>
                <c:pt idx="1396">
                  <c:v>1.5214052568954431E-2</c:v>
                </c:pt>
                <c:pt idx="1397">
                  <c:v>1.522304326364521E-2</c:v>
                </c:pt>
                <c:pt idx="1398">
                  <c:v>1.5232031369937607E-2</c:v>
                </c:pt>
                <c:pt idx="1399">
                  <c:v>1.5241016816307278E-2</c:v>
                </c:pt>
                <c:pt idx="1400">
                  <c:v>1.5249999531227592E-2</c:v>
                </c:pt>
                <c:pt idx="1401">
                  <c:v>1.5258979443170015E-2</c:v>
                </c:pt>
                <c:pt idx="1402">
                  <c:v>1.5267956480604517E-2</c:v>
                </c:pt>
                <c:pt idx="1403">
                  <c:v>1.5276930571999952E-2</c:v>
                </c:pt>
                <c:pt idx="1404">
                  <c:v>1.5285901645824442E-2</c:v>
                </c:pt>
                <c:pt idx="1405">
                  <c:v>1.5294869630545787E-2</c:v>
                </c:pt>
                <c:pt idx="1406">
                  <c:v>1.5303834454631843E-2</c:v>
                </c:pt>
                <c:pt idx="1407">
                  <c:v>1.5312796046550921E-2</c:v>
                </c:pt>
                <c:pt idx="1408">
                  <c:v>1.5321754334772172E-2</c:v>
                </c:pt>
                <c:pt idx="1409">
                  <c:v>1.5330709247765974E-2</c:v>
                </c:pt>
                <c:pt idx="1410">
                  <c:v>1.5339660714004343E-2</c:v>
                </c:pt>
                <c:pt idx="1411">
                  <c:v>1.5348608661961307E-2</c:v>
                </c:pt>
                <c:pt idx="1412">
                  <c:v>1.5357553020113303E-2</c:v>
                </c:pt>
                <c:pt idx="1413">
                  <c:v>1.5366493716939567E-2</c:v>
                </c:pt>
                <c:pt idx="1414">
                  <c:v>1.5375430680922536E-2</c:v>
                </c:pt>
                <c:pt idx="1415">
                  <c:v>1.5384363840548232E-2</c:v>
                </c:pt>
                <c:pt idx="1416">
                  <c:v>1.5393293124306644E-2</c:v>
                </c:pt>
                <c:pt idx="1417">
                  <c:v>1.5402218460692146E-2</c:v>
                </c:pt>
                <c:pt idx="1418">
                  <c:v>1.5411139778203867E-2</c:v>
                </c:pt>
                <c:pt idx="1419">
                  <c:v>1.5420057005346089E-2</c:v>
                </c:pt>
                <c:pt idx="1420">
                  <c:v>1.5428970070628642E-2</c:v>
                </c:pt>
                <c:pt idx="1421">
                  <c:v>1.5437878902567301E-2</c:v>
                </c:pt>
                <c:pt idx="1422">
                  <c:v>1.5446783429684169E-2</c:v>
                </c:pt>
                <c:pt idx="1423">
                  <c:v>1.5455683580508077E-2</c:v>
                </c:pt>
                <c:pt idx="1424">
                  <c:v>1.546457928357497E-2</c:v>
                </c:pt>
                <c:pt idx="1425">
                  <c:v>1.5473470467428302E-2</c:v>
                </c:pt>
                <c:pt idx="1426">
                  <c:v>1.5482357060619442E-2</c:v>
                </c:pt>
                <c:pt idx="1427">
                  <c:v>1.5491238991708043E-2</c:v>
                </c:pt>
                <c:pt idx="1428">
                  <c:v>1.5500116189262452E-2</c:v>
                </c:pt>
                <c:pt idx="1429">
                  <c:v>1.5508988581860093E-2</c:v>
                </c:pt>
                <c:pt idx="1430">
                  <c:v>1.5517856098087873E-2</c:v>
                </c:pt>
                <c:pt idx="1431">
                  <c:v>1.5526718666542561E-2</c:v>
                </c:pt>
                <c:pt idx="1432">
                  <c:v>1.5535576215831187E-2</c:v>
                </c:pt>
                <c:pt idx="1433">
                  <c:v>1.5544428674571441E-2</c:v>
                </c:pt>
                <c:pt idx="1434">
                  <c:v>1.555327597139205E-2</c:v>
                </c:pt>
                <c:pt idx="1435">
                  <c:v>1.5562118034933195E-2</c:v>
                </c:pt>
                <c:pt idx="1436">
                  <c:v>1.5570954793846875E-2</c:v>
                </c:pt>
                <c:pt idx="1437">
                  <c:v>1.5579786176797327E-2</c:v>
                </c:pt>
                <c:pt idx="1438">
                  <c:v>1.5588612112461403E-2</c:v>
                </c:pt>
                <c:pt idx="1439">
                  <c:v>1.5597432529528972E-2</c:v>
                </c:pt>
                <c:pt idx="1440">
                  <c:v>1.5606247356703301E-2</c:v>
                </c:pt>
                <c:pt idx="1441">
                  <c:v>1.5615056522701462E-2</c:v>
                </c:pt>
                <c:pt idx="1442">
                  <c:v>1.5623859956254727E-2</c:v>
                </c:pt>
                <c:pt idx="1443">
                  <c:v>1.5632657586108937E-2</c:v>
                </c:pt>
                <c:pt idx="1444">
                  <c:v>1.5641449341024936E-2</c:v>
                </c:pt>
                <c:pt idx="1445">
                  <c:v>1.5650235149778917E-2</c:v>
                </c:pt>
                <c:pt idx="1446">
                  <c:v>1.5659014941162848E-2</c:v>
                </c:pt>
                <c:pt idx="1447">
                  <c:v>1.5667788643984864E-2</c:v>
                </c:pt>
                <c:pt idx="1448">
                  <c:v>1.5676556187069642E-2</c:v>
                </c:pt>
                <c:pt idx="1449">
                  <c:v>1.5685317499258812E-2</c:v>
                </c:pt>
                <c:pt idx="1450">
                  <c:v>1.5694072509411343E-2</c:v>
                </c:pt>
                <c:pt idx="1451">
                  <c:v>1.5702827209958987E-2</c:v>
                </c:pt>
                <c:pt idx="1452">
                  <c:v>1.5711587593278727E-2</c:v>
                </c:pt>
                <c:pt idx="1453">
                  <c:v>1.5720353588065179E-2</c:v>
                </c:pt>
                <c:pt idx="1454">
                  <c:v>1.5729125122886083E-2</c:v>
                </c:pt>
                <c:pt idx="1455">
                  <c:v>1.5737902126182653E-2</c:v>
                </c:pt>
                <c:pt idx="1456">
                  <c:v>1.5746684526270014E-2</c:v>
                </c:pt>
                <c:pt idx="1457">
                  <c:v>1.5755472251337593E-2</c:v>
                </c:pt>
                <c:pt idx="1458">
                  <c:v>1.5764265229449508E-2</c:v>
                </c:pt>
                <c:pt idx="1459">
                  <c:v>1.5773063388545002E-2</c:v>
                </c:pt>
                <c:pt idx="1460">
                  <c:v>1.5781866656438815E-2</c:v>
                </c:pt>
                <c:pt idx="1461">
                  <c:v>1.5790674960821618E-2</c:v>
                </c:pt>
                <c:pt idx="1462">
                  <c:v>1.5799488229260406E-2</c:v>
                </c:pt>
                <c:pt idx="1463">
                  <c:v>1.5808306389198924E-2</c:v>
                </c:pt>
                <c:pt idx="1464">
                  <c:v>1.581712936795808E-2</c:v>
                </c:pt>
                <c:pt idx="1465">
                  <c:v>1.5825957092736324E-2</c:v>
                </c:pt>
                <c:pt idx="1466">
                  <c:v>1.5834789490610117E-2</c:v>
                </c:pt>
                <c:pt idx="1467">
                  <c:v>1.5843626488534324E-2</c:v>
                </c:pt>
                <c:pt idx="1468">
                  <c:v>1.5852468013342631E-2</c:v>
                </c:pt>
                <c:pt idx="1469">
                  <c:v>1.586131399174797E-2</c:v>
                </c:pt>
                <c:pt idx="1470">
                  <c:v>1.5870164350342945E-2</c:v>
                </c:pt>
                <c:pt idx="1471">
                  <c:v>1.5879019015600255E-2</c:v>
                </c:pt>
                <c:pt idx="1472">
                  <c:v>1.5887877913873125E-2</c:v>
                </c:pt>
                <c:pt idx="1473">
                  <c:v>1.5896740971395731E-2</c:v>
                </c:pt>
                <c:pt idx="1474">
                  <c:v>1.5905608114283619E-2</c:v>
                </c:pt>
                <c:pt idx="1475">
                  <c:v>1.5914479268534166E-2</c:v>
                </c:pt>
                <c:pt idx="1476">
                  <c:v>1.5923354360026981E-2</c:v>
                </c:pt>
                <c:pt idx="1477">
                  <c:v>1.5932233314524365E-2</c:v>
                </c:pt>
                <c:pt idx="1478">
                  <c:v>1.5941116057671723E-2</c:v>
                </c:pt>
                <c:pt idx="1479">
                  <c:v>1.5950002514998032E-2</c:v>
                </c:pt>
                <c:pt idx="1480">
                  <c:v>1.5958892611916266E-2</c:v>
                </c:pt>
                <c:pt idx="1481">
                  <c:v>1.5967786273723829E-2</c:v>
                </c:pt>
                <c:pt idx="1482">
                  <c:v>1.5976683425603017E-2</c:v>
                </c:pt>
                <c:pt idx="1483">
                  <c:v>1.5985583992621441E-2</c:v>
                </c:pt>
                <c:pt idx="1484">
                  <c:v>1.5994487899732505E-2</c:v>
                </c:pt>
                <c:pt idx="1485">
                  <c:v>1.6003395071775825E-2</c:v>
                </c:pt>
                <c:pt idx="1486">
                  <c:v>1.6012305433477696E-2</c:v>
                </c:pt>
                <c:pt idx="1487">
                  <c:v>1.6021218909451532E-2</c:v>
                </c:pt>
                <c:pt idx="1488">
                  <c:v>1.6030135424198337E-2</c:v>
                </c:pt>
                <c:pt idx="1489">
                  <c:v>1.6039054902107139E-2</c:v>
                </c:pt>
                <c:pt idx="1490">
                  <c:v>1.6047977267455462E-2</c:v>
                </c:pt>
                <c:pt idx="1491">
                  <c:v>1.6056902444409774E-2</c:v>
                </c:pt>
                <c:pt idx="1492">
                  <c:v>1.6065830357025978E-2</c:v>
                </c:pt>
                <c:pt idx="1493">
                  <c:v>1.6074760929249809E-2</c:v>
                </c:pt>
                <c:pt idx="1494">
                  <c:v>1.6083694084917364E-2</c:v>
                </c:pt>
                <c:pt idx="1495">
                  <c:v>1.6092629747755528E-2</c:v>
                </c:pt>
                <c:pt idx="1496">
                  <c:v>1.6101567841382468E-2</c:v>
                </c:pt>
                <c:pt idx="1497">
                  <c:v>1.6110508289308063E-2</c:v>
                </c:pt>
                <c:pt idx="1498">
                  <c:v>1.6119451014934415E-2</c:v>
                </c:pt>
                <c:pt idx="1499">
                  <c:v>1.6128395941556295E-2</c:v>
                </c:pt>
                <c:pt idx="1500">
                  <c:v>1.6137342992361619E-2</c:v>
                </c:pt>
                <c:pt idx="1501">
                  <c:v>1.6146292090431932E-2</c:v>
                </c:pt>
                <c:pt idx="1502">
                  <c:v>1.6155243158742887E-2</c:v>
                </c:pt>
                <c:pt idx="1503">
                  <c:v>1.6164196120164693E-2</c:v>
                </c:pt>
                <c:pt idx="1504">
                  <c:v>1.617315089746264E-2</c:v>
                </c:pt>
                <c:pt idx="1505">
                  <c:v>1.6182107413297533E-2</c:v>
                </c:pt>
                <c:pt idx="1506">
                  <c:v>1.6191065590226223E-2</c:v>
                </c:pt>
                <c:pt idx="1507">
                  <c:v>1.6200025350702044E-2</c:v>
                </c:pt>
                <c:pt idx="1508">
                  <c:v>1.6208986617075337E-2</c:v>
                </c:pt>
                <c:pt idx="1509">
                  <c:v>1.6217949311593913E-2</c:v>
                </c:pt>
                <c:pt idx="1510">
                  <c:v>1.6226913356403552E-2</c:v>
                </c:pt>
                <c:pt idx="1511">
                  <c:v>1.6235878673548493E-2</c:v>
                </c:pt>
                <c:pt idx="1512">
                  <c:v>1.6244845184971927E-2</c:v>
                </c:pt>
                <c:pt idx="1513">
                  <c:v>1.6253812812516484E-2</c:v>
                </c:pt>
                <c:pt idx="1514">
                  <c:v>1.6262781477924738E-2</c:v>
                </c:pt>
                <c:pt idx="1515">
                  <c:v>1.6271751102839696E-2</c:v>
                </c:pt>
                <c:pt idx="1516">
                  <c:v>1.6280721608805303E-2</c:v>
                </c:pt>
                <c:pt idx="1517">
                  <c:v>1.6289692917266934E-2</c:v>
                </c:pt>
                <c:pt idx="1518">
                  <c:v>1.6298664949571898E-2</c:v>
                </c:pt>
                <c:pt idx="1519">
                  <c:v>1.6307637626969948E-2</c:v>
                </c:pt>
                <c:pt idx="1520">
                  <c:v>1.6316610870613778E-2</c:v>
                </c:pt>
                <c:pt idx="1521">
                  <c:v>1.6325584601559532E-2</c:v>
                </c:pt>
                <c:pt idx="1522">
                  <c:v>1.6334558740767308E-2</c:v>
                </c:pt>
                <c:pt idx="1523">
                  <c:v>1.6343533209101674E-2</c:v>
                </c:pt>
                <c:pt idx="1524">
                  <c:v>1.6352507927332175E-2</c:v>
                </c:pt>
                <c:pt idx="1525">
                  <c:v>1.6361482816133845E-2</c:v>
                </c:pt>
                <c:pt idx="1526">
                  <c:v>1.6370457796087711E-2</c:v>
                </c:pt>
                <c:pt idx="1527">
                  <c:v>1.637943278768134E-2</c:v>
                </c:pt>
                <c:pt idx="1528">
                  <c:v>1.63884077113093E-2</c:v>
                </c:pt>
                <c:pt idx="1529">
                  <c:v>1.6397382487273758E-2</c:v>
                </c:pt>
                <c:pt idx="1530">
                  <c:v>1.6406357035784906E-2</c:v>
                </c:pt>
                <c:pt idx="1531">
                  <c:v>1.6415331276961563E-2</c:v>
                </c:pt>
                <c:pt idx="1532">
                  <c:v>1.6424305130831644E-2</c:v>
                </c:pt>
                <c:pt idx="1533">
                  <c:v>1.6433278517332728E-2</c:v>
                </c:pt>
                <c:pt idx="1534">
                  <c:v>1.644225135631254E-2</c:v>
                </c:pt>
                <c:pt idx="1535">
                  <c:v>1.6451223567529507E-2</c:v>
                </c:pt>
                <c:pt idx="1536">
                  <c:v>1.6460195070653275E-2</c:v>
                </c:pt>
                <c:pt idx="1537">
                  <c:v>1.6469165785265253E-2</c:v>
                </c:pt>
                <c:pt idx="1538">
                  <c:v>1.647813563085912E-2</c:v>
                </c:pt>
                <c:pt idx="1539">
                  <c:v>1.6487104526841389E-2</c:v>
                </c:pt>
                <c:pt idx="1540">
                  <c:v>1.6496072392531914E-2</c:v>
                </c:pt>
                <c:pt idx="1541">
                  <c:v>1.6505039147164436E-2</c:v>
                </c:pt>
                <c:pt idx="1542">
                  <c:v>1.6514004709887124E-2</c:v>
                </c:pt>
                <c:pt idx="1543">
                  <c:v>1.6522968999763129E-2</c:v>
                </c:pt>
                <c:pt idx="1544">
                  <c:v>1.6531931935771065E-2</c:v>
                </c:pt>
                <c:pt idx="1545">
                  <c:v>1.6540893436805645E-2</c:v>
                </c:pt>
                <c:pt idx="1546">
                  <c:v>1.6549853421678133E-2</c:v>
                </c:pt>
                <c:pt idx="1547">
                  <c:v>1.655881180911694E-2</c:v>
                </c:pt>
                <c:pt idx="1548">
                  <c:v>1.6567768517768165E-2</c:v>
                </c:pt>
                <c:pt idx="1549">
                  <c:v>1.6576723466196128E-2</c:v>
                </c:pt>
                <c:pt idx="1550">
                  <c:v>1.6585676572883932E-2</c:v>
                </c:pt>
                <c:pt idx="1551">
                  <c:v>1.6594627756233993E-2</c:v>
                </c:pt>
                <c:pt idx="1552">
                  <c:v>1.6603576934568636E-2</c:v>
                </c:pt>
                <c:pt idx="1553">
                  <c:v>1.6612524026130591E-2</c:v>
                </c:pt>
                <c:pt idx="1554">
                  <c:v>1.6621468949083586E-2</c:v>
                </c:pt>
                <c:pt idx="1555">
                  <c:v>1.6630411621512894E-2</c:v>
                </c:pt>
                <c:pt idx="1556">
                  <c:v>1.6639351961425894E-2</c:v>
                </c:pt>
                <c:pt idx="1557">
                  <c:v>1.6648289886752606E-2</c:v>
                </c:pt>
                <c:pt idx="1558">
                  <c:v>1.6657225315346295E-2</c:v>
                </c:pt>
                <c:pt idx="1559">
                  <c:v>1.6666158164983985E-2</c:v>
                </c:pt>
                <c:pt idx="1560">
                  <c:v>1.6675088353367066E-2</c:v>
                </c:pt>
                <c:pt idx="1561">
                  <c:v>1.6684015798121822E-2</c:v>
                </c:pt>
                <c:pt idx="1562">
                  <c:v>1.6692940416800018E-2</c:v>
                </c:pt>
                <c:pt idx="1563">
                  <c:v>1.670186212687946E-2</c:v>
                </c:pt>
                <c:pt idx="1564">
                  <c:v>1.6710780845764557E-2</c:v>
                </c:pt>
                <c:pt idx="1565">
                  <c:v>1.6719696490786903E-2</c:v>
                </c:pt>
                <c:pt idx="1566">
                  <c:v>1.6728608979205854E-2</c:v>
                </c:pt>
                <c:pt idx="1567">
                  <c:v>1.673751822820907E-2</c:v>
                </c:pt>
                <c:pt idx="1568">
                  <c:v>1.6746424154913134E-2</c:v>
                </c:pt>
                <c:pt idx="1569">
                  <c:v>1.6755326676364063E-2</c:v>
                </c:pt>
                <c:pt idx="1570">
                  <c:v>1.6764225709537967E-2</c:v>
                </c:pt>
                <c:pt idx="1571">
                  <c:v>1.6773121171341551E-2</c:v>
                </c:pt>
                <c:pt idx="1572">
                  <c:v>1.6782012978612742E-2</c:v>
                </c:pt>
                <c:pt idx="1573">
                  <c:v>1.6790901048121247E-2</c:v>
                </c:pt>
                <c:pt idx="1574">
                  <c:v>1.6799785296569138E-2</c:v>
                </c:pt>
                <c:pt idx="1575">
                  <c:v>1.6808665640591455E-2</c:v>
                </c:pt>
                <c:pt idx="1576">
                  <c:v>1.6817541996756755E-2</c:v>
                </c:pt>
                <c:pt idx="1577">
                  <c:v>1.6826414281567729E-2</c:v>
                </c:pt>
                <c:pt idx="1578">
                  <c:v>1.6835282411461764E-2</c:v>
                </c:pt>
                <c:pt idx="1579">
                  <c:v>1.6844146302811551E-2</c:v>
                </c:pt>
                <c:pt idx="1580">
                  <c:v>1.6853005871925675E-2</c:v>
                </c:pt>
                <c:pt idx="1581">
                  <c:v>1.6861861035049185E-2</c:v>
                </c:pt>
                <c:pt idx="1582">
                  <c:v>1.6870711708364211E-2</c:v>
                </c:pt>
                <c:pt idx="1583">
                  <c:v>1.6879557807990529E-2</c:v>
                </c:pt>
                <c:pt idx="1584">
                  <c:v>1.6888399249986197E-2</c:v>
                </c:pt>
                <c:pt idx="1585">
                  <c:v>1.6897235950348102E-2</c:v>
                </c:pt>
                <c:pt idx="1586">
                  <c:v>1.69060678250126E-2</c:v>
                </c:pt>
                <c:pt idx="1587">
                  <c:v>1.691489478985608E-2</c:v>
                </c:pt>
                <c:pt idx="1588">
                  <c:v>1.6923716760695585E-2</c:v>
                </c:pt>
                <c:pt idx="1589">
                  <c:v>1.6932533653289426E-2</c:v>
                </c:pt>
                <c:pt idx="1590">
                  <c:v>1.6941345383337726E-2</c:v>
                </c:pt>
                <c:pt idx="1591">
                  <c:v>1.6950151866483108E-2</c:v>
                </c:pt>
                <c:pt idx="1592">
                  <c:v>1.6958953018311216E-2</c:v>
                </c:pt>
                <c:pt idx="1593">
                  <c:v>1.6967748754351388E-2</c:v>
                </c:pt>
                <c:pt idx="1594">
                  <c:v>1.6976538990077217E-2</c:v>
                </c:pt>
                <c:pt idx="1595">
                  <c:v>1.6985323640907185E-2</c:v>
                </c:pt>
                <c:pt idx="1596">
                  <c:v>1.6994102622205257E-2</c:v>
                </c:pt>
                <c:pt idx="1597">
                  <c:v>1.7002875849281507E-2</c:v>
                </c:pt>
                <c:pt idx="1598">
                  <c:v>1.701164323739272E-2</c:v>
                </c:pt>
                <c:pt idx="1599">
                  <c:v>1.7020404701743003E-2</c:v>
                </c:pt>
                <c:pt idx="1600">
                  <c:v>1.7029160157484402E-2</c:v>
                </c:pt>
                <c:pt idx="1601">
                  <c:v>1.7037909519717523E-2</c:v>
                </c:pt>
                <c:pt idx="1602">
                  <c:v>1.7046652703492142E-2</c:v>
                </c:pt>
                <c:pt idx="1603">
                  <c:v>1.7055389623807829E-2</c:v>
                </c:pt>
                <c:pt idx="1604">
                  <c:v>1.7064120195614551E-2</c:v>
                </c:pt>
                <c:pt idx="1605">
                  <c:v>1.7072844333813317E-2</c:v>
                </c:pt>
                <c:pt idx="1606">
                  <c:v>1.7081561953256778E-2</c:v>
                </c:pt>
                <c:pt idx="1607">
                  <c:v>1.7090272968749855E-2</c:v>
                </c:pt>
                <c:pt idx="1608">
                  <c:v>1.7098977295050378E-2</c:v>
                </c:pt>
                <c:pt idx="1609">
                  <c:v>1.7107674846869682E-2</c:v>
                </c:pt>
                <c:pt idx="1610">
                  <c:v>1.711636553887326E-2</c:v>
                </c:pt>
                <c:pt idx="1611">
                  <c:v>1.7125049285681364E-2</c:v>
                </c:pt>
                <c:pt idx="1612">
                  <c:v>1.7133726001869666E-2</c:v>
                </c:pt>
                <c:pt idx="1613">
                  <c:v>1.7142395601969857E-2</c:v>
                </c:pt>
                <c:pt idx="1614">
                  <c:v>1.7151058000470294E-2</c:v>
                </c:pt>
                <c:pt idx="1615">
                  <c:v>1.7159713111816619E-2</c:v>
                </c:pt>
                <c:pt idx="1616">
                  <c:v>1.7168360850412401E-2</c:v>
                </c:pt>
                <c:pt idx="1617">
                  <c:v>1.7177001130619773E-2</c:v>
                </c:pt>
                <c:pt idx="1618">
                  <c:v>1.7185633866760055E-2</c:v>
                </c:pt>
                <c:pt idx="1619">
                  <c:v>1.7194258973114392E-2</c:v>
                </c:pt>
                <c:pt idx="1620">
                  <c:v>1.7202876363924403E-2</c:v>
                </c:pt>
                <c:pt idx="1621">
                  <c:v>1.7211485953392818E-2</c:v>
                </c:pt>
                <c:pt idx="1622">
                  <c:v>1.7220087655684085E-2</c:v>
                </c:pt>
                <c:pt idx="1623">
                  <c:v>1.7228681384925049E-2</c:v>
                </c:pt>
                <c:pt idx="1624">
                  <c:v>1.7237267055205584E-2</c:v>
                </c:pt>
                <c:pt idx="1625">
                  <c:v>1.7245844580579209E-2</c:v>
                </c:pt>
                <c:pt idx="1626">
                  <c:v>1.7254413875063792E-2</c:v>
                </c:pt>
                <c:pt idx="1627">
                  <c:v>1.7262974852642096E-2</c:v>
                </c:pt>
                <c:pt idx="1628">
                  <c:v>1.727152742726254E-2</c:v>
                </c:pt>
                <c:pt idx="1629">
                  <c:v>1.7280071512839744E-2</c:v>
                </c:pt>
                <c:pt idx="1630">
                  <c:v>1.7288607023255249E-2</c:v>
                </c:pt>
                <c:pt idx="1631">
                  <c:v>1.7297133872358116E-2</c:v>
                </c:pt>
                <c:pt idx="1632">
                  <c:v>1.7305651973965604E-2</c:v>
                </c:pt>
                <c:pt idx="1633">
                  <c:v>1.7314161241863819E-2</c:v>
                </c:pt>
                <c:pt idx="1634">
                  <c:v>1.7322661589808351E-2</c:v>
                </c:pt>
                <c:pt idx="1635">
                  <c:v>1.7331152931524922E-2</c:v>
                </c:pt>
                <c:pt idx="1636">
                  <c:v>1.7339635180710074E-2</c:v>
                </c:pt>
                <c:pt idx="1637">
                  <c:v>1.734810825103179E-2</c:v>
                </c:pt>
                <c:pt idx="1638">
                  <c:v>1.7356572056130153E-2</c:v>
                </c:pt>
                <c:pt idx="1639">
                  <c:v>1.7365026509618013E-2</c:v>
                </c:pt>
                <c:pt idx="1640">
                  <c:v>1.7373471525081646E-2</c:v>
                </c:pt>
                <c:pt idx="1641">
                  <c:v>1.7381907016081399E-2</c:v>
                </c:pt>
                <c:pt idx="1642">
                  <c:v>1.7390332896152362E-2</c:v>
                </c:pt>
                <c:pt idx="1643">
                  <c:v>1.739874907880502E-2</c:v>
                </c:pt>
                <c:pt idx="1644">
                  <c:v>1.7407155477525908E-2</c:v>
                </c:pt>
                <c:pt idx="1645">
                  <c:v>1.7415552005778306E-2</c:v>
                </c:pt>
                <c:pt idx="1646">
                  <c:v>1.7423938577002841E-2</c:v>
                </c:pt>
                <c:pt idx="1647">
                  <c:v>1.7432315104618221E-2</c:v>
                </c:pt>
                <c:pt idx="1648">
                  <c:v>1.7440681502021847E-2</c:v>
                </c:pt>
                <c:pt idx="1649">
                  <c:v>1.7449037682590499E-2</c:v>
                </c:pt>
                <c:pt idx="1650">
                  <c:v>1.7457383559681013E-2</c:v>
                </c:pt>
                <c:pt idx="1651">
                  <c:v>1.7465719046630929E-2</c:v>
                </c:pt>
                <c:pt idx="1652">
                  <c:v>1.7474044056759161E-2</c:v>
                </c:pt>
                <c:pt idx="1653">
                  <c:v>1.7482358503366685E-2</c:v>
                </c:pt>
                <c:pt idx="1654">
                  <c:v>1.749066229973718E-2</c:v>
                </c:pt>
                <c:pt idx="1655">
                  <c:v>1.7498955359137734E-2</c:v>
                </c:pt>
                <c:pt idx="1656">
                  <c:v>1.7507237594819487E-2</c:v>
                </c:pt>
                <c:pt idx="1657">
                  <c:v>1.7515508920018307E-2</c:v>
                </c:pt>
                <c:pt idx="1658">
                  <c:v>1.7523769247955491E-2</c:v>
                </c:pt>
                <c:pt idx="1659">
                  <c:v>1.75320184918384E-2</c:v>
                </c:pt>
                <c:pt idx="1660">
                  <c:v>1.7540256564861169E-2</c:v>
                </c:pt>
                <c:pt idx="1661">
                  <c:v>1.754848338020535E-2</c:v>
                </c:pt>
                <c:pt idx="1662">
                  <c:v>1.7556698851040622E-2</c:v>
                </c:pt>
                <c:pt idx="1663">
                  <c:v>1.7564902890525449E-2</c:v>
                </c:pt>
                <c:pt idx="1664">
                  <c:v>1.7573095411807758E-2</c:v>
                </c:pt>
                <c:pt idx="1665">
                  <c:v>1.7581276328025631E-2</c:v>
                </c:pt>
                <c:pt idx="1666">
                  <c:v>1.7589445552307972E-2</c:v>
                </c:pt>
                <c:pt idx="1667">
                  <c:v>1.75976029977752E-2</c:v>
                </c:pt>
                <c:pt idx="1668">
                  <c:v>1.760574857753992E-2</c:v>
                </c:pt>
                <c:pt idx="1669">
                  <c:v>1.7613882204707606E-2</c:v>
                </c:pt>
                <c:pt idx="1670">
                  <c:v>1.7622003792377303E-2</c:v>
                </c:pt>
                <c:pt idx="1671">
                  <c:v>1.7630113253642284E-2</c:v>
                </c:pt>
                <c:pt idx="1672">
                  <c:v>1.7638210501590756E-2</c:v>
                </c:pt>
                <c:pt idx="1673">
                  <c:v>1.7646295449306532E-2</c:v>
                </c:pt>
                <c:pt idx="1674">
                  <c:v>1.765436800986973E-2</c:v>
                </c:pt>
                <c:pt idx="1675">
                  <c:v>1.7662428096357447E-2</c:v>
                </c:pt>
                <c:pt idx="1676">
                  <c:v>1.7670475621844456E-2</c:v>
                </c:pt>
                <c:pt idx="1677">
                  <c:v>1.7678510499403898E-2</c:v>
                </c:pt>
                <c:pt idx="1678">
                  <c:v>1.7686532642107955E-2</c:v>
                </c:pt>
                <c:pt idx="1679">
                  <c:v>1.7694541963028568E-2</c:v>
                </c:pt>
                <c:pt idx="1680">
                  <c:v>1.7702538375238087E-2</c:v>
                </c:pt>
                <c:pt idx="1681">
                  <c:v>1.7710521791810017E-2</c:v>
                </c:pt>
                <c:pt idx="1682">
                  <c:v>1.7718492125819645E-2</c:v>
                </c:pt>
                <c:pt idx="1683">
                  <c:v>1.7726449290344806E-2</c:v>
                </c:pt>
                <c:pt idx="1684">
                  <c:v>1.7734393198466515E-2</c:v>
                </c:pt>
                <c:pt idx="1685">
                  <c:v>1.7742323763269688E-2</c:v>
                </c:pt>
                <c:pt idx="1686">
                  <c:v>1.7750240897843845E-2</c:v>
                </c:pt>
                <c:pt idx="1687">
                  <c:v>1.7758144515283781E-2</c:v>
                </c:pt>
                <c:pt idx="1688">
                  <c:v>1.7766034528690296E-2</c:v>
                </c:pt>
                <c:pt idx="1689">
                  <c:v>1.7773910851170856E-2</c:v>
                </c:pt>
                <c:pt idx="1690">
                  <c:v>1.7781773395840316E-2</c:v>
                </c:pt>
                <c:pt idx="1691">
                  <c:v>1.7789622075821611E-2</c:v>
                </c:pt>
                <c:pt idx="1692">
                  <c:v>1.7797456804246461E-2</c:v>
                </c:pt>
                <c:pt idx="1693">
                  <c:v>1.7805277494256044E-2</c:v>
                </c:pt>
                <c:pt idx="1694">
                  <c:v>1.7813084059001741E-2</c:v>
                </c:pt>
                <c:pt idx="1695">
                  <c:v>1.78208764116458E-2</c:v>
                </c:pt>
                <c:pt idx="1696">
                  <c:v>1.7828654465362061E-2</c:v>
                </c:pt>
                <c:pt idx="1697">
                  <c:v>1.7836418133336626E-2</c:v>
                </c:pt>
                <c:pt idx="1698">
                  <c:v>1.7844167328768618E-2</c:v>
                </c:pt>
                <c:pt idx="1699">
                  <c:v>1.7851901964870812E-2</c:v>
                </c:pt>
                <c:pt idx="1700">
                  <c:v>1.7859621954870411E-2</c:v>
                </c:pt>
                <c:pt idx="1701">
                  <c:v>1.7867327212009704E-2</c:v>
                </c:pt>
                <c:pt idx="1702">
                  <c:v>1.7875017649546774E-2</c:v>
                </c:pt>
                <c:pt idx="1703">
                  <c:v>1.7882693180756234E-2</c:v>
                </c:pt>
                <c:pt idx="1704">
                  <c:v>1.7890353718929899E-2</c:v>
                </c:pt>
                <c:pt idx="1705">
                  <c:v>1.7897999177377517E-2</c:v>
                </c:pt>
                <c:pt idx="1706">
                  <c:v>1.7905629469427455E-2</c:v>
                </c:pt>
                <c:pt idx="1707">
                  <c:v>1.7913244508427434E-2</c:v>
                </c:pt>
                <c:pt idx="1708">
                  <c:v>1.7920844207745215E-2</c:v>
                </c:pt>
                <c:pt idx="1709">
                  <c:v>1.7928428480769313E-2</c:v>
                </c:pt>
                <c:pt idx="1710">
                  <c:v>1.7935997240909714E-2</c:v>
                </c:pt>
                <c:pt idx="1711">
                  <c:v>1.7943550401598583E-2</c:v>
                </c:pt>
                <c:pt idx="1712">
                  <c:v>1.7951087876290978E-2</c:v>
                </c:pt>
                <c:pt idx="1713">
                  <c:v>1.7958609578465529E-2</c:v>
                </c:pt>
                <c:pt idx="1714">
                  <c:v>1.7966115421625205E-2</c:v>
                </c:pt>
                <c:pt idx="1715">
                  <c:v>1.7973605319297994E-2</c:v>
                </c:pt>
                <c:pt idx="1716">
                  <c:v>1.79810791850376E-2</c:v>
                </c:pt>
                <c:pt idx="1717">
                  <c:v>1.79885369324242E-2</c:v>
                </c:pt>
                <c:pt idx="1718">
                  <c:v>1.7995978475065108E-2</c:v>
                </c:pt>
                <c:pt idx="1719">
                  <c:v>1.8003403726595538E-2</c:v>
                </c:pt>
                <c:pt idx="1720">
                  <c:v>1.8010812600679285E-2</c:v>
                </c:pt>
                <c:pt idx="1721">
                  <c:v>1.8018205011009435E-2</c:v>
                </c:pt>
                <c:pt idx="1722">
                  <c:v>1.8025580871309128E-2</c:v>
                </c:pt>
                <c:pt idx="1723">
                  <c:v>1.8032940095332215E-2</c:v>
                </c:pt>
                <c:pt idx="1724">
                  <c:v>1.8040282596864E-2</c:v>
                </c:pt>
                <c:pt idx="1725">
                  <c:v>1.8047608289721975E-2</c:v>
                </c:pt>
                <c:pt idx="1726">
                  <c:v>1.8054917087756511E-2</c:v>
                </c:pt>
                <c:pt idx="1727">
                  <c:v>1.8062208904851579E-2</c:v>
                </c:pt>
                <c:pt idx="1728">
                  <c:v>1.8069483654925472E-2</c:v>
                </c:pt>
                <c:pt idx="1729">
                  <c:v>1.8076741251931542E-2</c:v>
                </c:pt>
                <c:pt idx="1730">
                  <c:v>1.8083981609858878E-2</c:v>
                </c:pt>
                <c:pt idx="1731">
                  <c:v>1.8091204642733064E-2</c:v>
                </c:pt>
                <c:pt idx="1732">
                  <c:v>1.8098410264616876E-2</c:v>
                </c:pt>
                <c:pt idx="1733">
                  <c:v>1.8105598389611014E-2</c:v>
                </c:pt>
                <c:pt idx="1734">
                  <c:v>1.811276893185482E-2</c:v>
                </c:pt>
                <c:pt idx="1735">
                  <c:v>1.8119921805526983E-2</c:v>
                </c:pt>
                <c:pt idx="1736">
                  <c:v>1.8127056924846282E-2</c:v>
                </c:pt>
                <c:pt idx="1737">
                  <c:v>1.81341742040723E-2</c:v>
                </c:pt>
                <c:pt idx="1738">
                  <c:v>1.8141273557506141E-2</c:v>
                </c:pt>
                <c:pt idx="1739">
                  <c:v>1.8148354899491157E-2</c:v>
                </c:pt>
                <c:pt idx="1740">
                  <c:v>1.8155418144413661E-2</c:v>
                </c:pt>
                <c:pt idx="1741">
                  <c:v>1.8162463206703668E-2</c:v>
                </c:pt>
                <c:pt idx="1742">
                  <c:v>1.8169490000835606E-2</c:v>
                </c:pt>
                <c:pt idx="1743">
                  <c:v>1.8176498441329028E-2</c:v>
                </c:pt>
                <c:pt idx="1744">
                  <c:v>1.8183488442749366E-2</c:v>
                </c:pt>
                <c:pt idx="1745">
                  <c:v>1.8190459919708621E-2</c:v>
                </c:pt>
                <c:pt idx="1746">
                  <c:v>1.8197412786866114E-2</c:v>
                </c:pt>
                <c:pt idx="1747">
                  <c:v>1.8204346958929186E-2</c:v>
                </c:pt>
                <c:pt idx="1748">
                  <c:v>1.821126235065396E-2</c:v>
                </c:pt>
                <c:pt idx="1749">
                  <c:v>1.8218158876846018E-2</c:v>
                </c:pt>
                <c:pt idx="1750">
                  <c:v>1.8225036452361159E-2</c:v>
                </c:pt>
                <c:pt idx="1751">
                  <c:v>1.8231894992106121E-2</c:v>
                </c:pt>
                <c:pt idx="1752">
                  <c:v>1.8238734411039292E-2</c:v>
                </c:pt>
                <c:pt idx="1753">
                  <c:v>1.8245554624171455E-2</c:v>
                </c:pt>
                <c:pt idx="1754">
                  <c:v>1.8252355546566498E-2</c:v>
                </c:pt>
                <c:pt idx="1755">
                  <c:v>1.8259137093342145E-2</c:v>
                </c:pt>
                <c:pt idx="1756">
                  <c:v>1.826589917967069E-2</c:v>
                </c:pt>
                <c:pt idx="1757">
                  <c:v>1.827264172077972E-2</c:v>
                </c:pt>
                <c:pt idx="1758">
                  <c:v>1.8279364631952833E-2</c:v>
                </c:pt>
                <c:pt idx="1759">
                  <c:v>1.8286067828530372E-2</c:v>
                </c:pt>
                <c:pt idx="1760">
                  <c:v>1.8292751225910168E-2</c:v>
                </c:pt>
                <c:pt idx="1761">
                  <c:v>1.8299414739548239E-2</c:v>
                </c:pt>
                <c:pt idx="1762">
                  <c:v>1.8306058284959521E-2</c:v>
                </c:pt>
                <c:pt idx="1763">
                  <c:v>1.8312681777718626E-2</c:v>
                </c:pt>
                <c:pt idx="1764">
                  <c:v>1.8319285133460549E-2</c:v>
                </c:pt>
                <c:pt idx="1765">
                  <c:v>1.8325868267881382E-2</c:v>
                </c:pt>
                <c:pt idx="1766">
                  <c:v>1.8332431096739064E-2</c:v>
                </c:pt>
                <c:pt idx="1767">
                  <c:v>1.8338973535854109E-2</c:v>
                </c:pt>
                <c:pt idx="1768">
                  <c:v>1.8345495501110323E-2</c:v>
                </c:pt>
                <c:pt idx="1769">
                  <c:v>1.8351996908455539E-2</c:v>
                </c:pt>
                <c:pt idx="1770">
                  <c:v>1.8358477673902345E-2</c:v>
                </c:pt>
                <c:pt idx="1771">
                  <c:v>1.8364937713528814E-2</c:v>
                </c:pt>
                <c:pt idx="1772">
                  <c:v>1.8371376943479227E-2</c:v>
                </c:pt>
                <c:pt idx="1773">
                  <c:v>1.8377795279964807E-2</c:v>
                </c:pt>
                <c:pt idx="1774">
                  <c:v>1.8384192639264465E-2</c:v>
                </c:pt>
                <c:pt idx="1775">
                  <c:v>1.8390568937725491E-2</c:v>
                </c:pt>
                <c:pt idx="1776">
                  <c:v>1.839692409176431E-2</c:v>
                </c:pt>
                <c:pt idx="1777">
                  <c:v>1.8403258017867213E-2</c:v>
                </c:pt>
                <c:pt idx="1778">
                  <c:v>1.840957063259108E-2</c:v>
                </c:pt>
                <c:pt idx="1779">
                  <c:v>1.8415861852564091E-2</c:v>
                </c:pt>
                <c:pt idx="1780">
                  <c:v>1.8422131594486503E-2</c:v>
                </c:pt>
                <c:pt idx="1781">
                  <c:v>1.8428379775131322E-2</c:v>
                </c:pt>
                <c:pt idx="1782">
                  <c:v>1.8434606311345077E-2</c:v>
                </c:pt>
                <c:pt idx="1783">
                  <c:v>1.8440811120048532E-2</c:v>
                </c:pt>
                <c:pt idx="1784">
                  <c:v>1.8446994118237411E-2</c:v>
                </c:pt>
                <c:pt idx="1785">
                  <c:v>1.8453155222983141E-2</c:v>
                </c:pt>
                <c:pt idx="1786">
                  <c:v>1.845929435143356E-2</c:v>
                </c:pt>
                <c:pt idx="1787">
                  <c:v>1.8465411420813684E-2</c:v>
                </c:pt>
                <c:pt idx="1788">
                  <c:v>1.8471506348426391E-2</c:v>
                </c:pt>
                <c:pt idx="1789">
                  <c:v>1.8477579051653186E-2</c:v>
                </c:pt>
                <c:pt idx="1790">
                  <c:v>1.8483629447954918E-2</c:v>
                </c:pt>
                <c:pt idx="1791">
                  <c:v>1.8489657454872493E-2</c:v>
                </c:pt>
                <c:pt idx="1792">
                  <c:v>1.8495662990027643E-2</c:v>
                </c:pt>
                <c:pt idx="1793">
                  <c:v>1.850164597112362E-2</c:v>
                </c:pt>
                <c:pt idx="1794">
                  <c:v>1.8507606315945932E-2</c:v>
                </c:pt>
                <c:pt idx="1795">
                  <c:v>1.851354394236308E-2</c:v>
                </c:pt>
                <c:pt idx="1796">
                  <c:v>1.8519458768327293E-2</c:v>
                </c:pt>
                <c:pt idx="1797">
                  <c:v>1.8525350711875246E-2</c:v>
                </c:pt>
                <c:pt idx="1798">
                  <c:v>1.8531219691128788E-2</c:v>
                </c:pt>
                <c:pt idx="1799">
                  <c:v>1.8537065624295669E-2</c:v>
                </c:pt>
                <c:pt idx="1800">
                  <c:v>1.8542888429670289E-2</c:v>
                </c:pt>
                <c:pt idx="1801">
                  <c:v>1.8548688025634408E-2</c:v>
                </c:pt>
                <c:pt idx="1802">
                  <c:v>1.8554464330657872E-2</c:v>
                </c:pt>
                <c:pt idx="1803">
                  <c:v>1.8560217263299355E-2</c:v>
                </c:pt>
                <c:pt idx="1804">
                  <c:v>1.8565946742207066E-2</c:v>
                </c:pt>
                <c:pt idx="1805">
                  <c:v>1.857165268611952E-2</c:v>
                </c:pt>
                <c:pt idx="1806">
                  <c:v>1.8577335013866214E-2</c:v>
                </c:pt>
                <c:pt idx="1807">
                  <c:v>1.8582993644368391E-2</c:v>
                </c:pt>
                <c:pt idx="1808">
                  <c:v>1.8588628496639746E-2</c:v>
                </c:pt>
                <c:pt idx="1809">
                  <c:v>1.8594239489787175E-2</c:v>
                </c:pt>
                <c:pt idx="1810">
                  <c:v>1.8599826543011476E-2</c:v>
                </c:pt>
                <c:pt idx="1811">
                  <c:v>1.860538957560811E-2</c:v>
                </c:pt>
                <c:pt idx="1812">
                  <c:v>1.8610928506967887E-2</c:v>
                </c:pt>
                <c:pt idx="1813">
                  <c:v>1.8616443256577728E-2</c:v>
                </c:pt>
                <c:pt idx="1814">
                  <c:v>1.8621933744021373E-2</c:v>
                </c:pt>
                <c:pt idx="1815">
                  <c:v>1.8627399888980122E-2</c:v>
                </c:pt>
                <c:pt idx="1816">
                  <c:v>1.8632841611233537E-2</c:v>
                </c:pt>
                <c:pt idx="1817">
                  <c:v>1.8638258830660191E-2</c:v>
                </c:pt>
                <c:pt idx="1818">
                  <c:v>1.8643651467238384E-2</c:v>
                </c:pt>
                <c:pt idx="1819">
                  <c:v>1.8649019441046879E-2</c:v>
                </c:pt>
                <c:pt idx="1820">
                  <c:v>1.8654362672265591E-2</c:v>
                </c:pt>
                <c:pt idx="1821">
                  <c:v>1.8659681081176369E-2</c:v>
                </c:pt>
                <c:pt idx="1822">
                  <c:v>1.8664974588163671E-2</c:v>
                </c:pt>
                <c:pt idx="1823">
                  <c:v>1.8670243113715321E-2</c:v>
                </c:pt>
                <c:pt idx="1824">
                  <c:v>1.8675486578423217E-2</c:v>
                </c:pt>
                <c:pt idx="1825">
                  <c:v>1.8680704902984041E-2</c:v>
                </c:pt>
                <c:pt idx="1826">
                  <c:v>1.8685898008200023E-2</c:v>
                </c:pt>
                <c:pt idx="1827">
                  <c:v>1.8691065814979629E-2</c:v>
                </c:pt>
                <c:pt idx="1828">
                  <c:v>1.8696208244338302E-2</c:v>
                </c:pt>
                <c:pt idx="1829">
                  <c:v>1.8701325217399162E-2</c:v>
                </c:pt>
                <c:pt idx="1830">
                  <c:v>1.8706416655393767E-2</c:v>
                </c:pt>
                <c:pt idx="1831">
                  <c:v>1.8711482479662797E-2</c:v>
                </c:pt>
                <c:pt idx="1832">
                  <c:v>1.8716522611656801E-2</c:v>
                </c:pt>
                <c:pt idx="1833">
                  <c:v>1.8721536972936898E-2</c:v>
                </c:pt>
                <c:pt idx="1834">
                  <c:v>1.8726525485175515E-2</c:v>
                </c:pt>
                <c:pt idx="1835">
                  <c:v>1.8731488070157096E-2</c:v>
                </c:pt>
                <c:pt idx="1836">
                  <c:v>1.873642464977884E-2</c:v>
                </c:pt>
                <c:pt idx="1837">
                  <c:v>1.8741335146051384E-2</c:v>
                </c:pt>
                <c:pt idx="1838">
                  <c:v>1.8746219481099571E-2</c:v>
                </c:pt>
                <c:pt idx="1839">
                  <c:v>1.8751077577163131E-2</c:v>
                </c:pt>
                <c:pt idx="1840">
                  <c:v>1.8755909356597412E-2</c:v>
                </c:pt>
                <c:pt idx="1841">
                  <c:v>1.8760714741874112E-2</c:v>
                </c:pt>
                <c:pt idx="1842">
                  <c:v>1.8765493655581965E-2</c:v>
                </c:pt>
                <c:pt idx="1843">
                  <c:v>1.877024602042749E-2</c:v>
                </c:pt>
                <c:pt idx="1844">
                  <c:v>1.87749717592357E-2</c:v>
                </c:pt>
                <c:pt idx="1845">
                  <c:v>1.8779670794950798E-2</c:v>
                </c:pt>
                <c:pt idx="1846">
                  <c:v>1.8784343050636917E-2</c:v>
                </c:pt>
                <c:pt idx="1847">
                  <c:v>1.8788988449478836E-2</c:v>
                </c:pt>
                <c:pt idx="1848">
                  <c:v>1.8793606914782667E-2</c:v>
                </c:pt>
                <c:pt idx="1849">
                  <c:v>1.8798198369976617E-2</c:v>
                </c:pt>
                <c:pt idx="1850">
                  <c:v>1.8802762738611648E-2</c:v>
                </c:pt>
                <c:pt idx="1851">
                  <c:v>1.8807299944362237E-2</c:v>
                </c:pt>
                <c:pt idx="1852">
                  <c:v>1.8811809911027058E-2</c:v>
                </c:pt>
                <c:pt idx="1853">
                  <c:v>1.8816292562529716E-2</c:v>
                </c:pt>
                <c:pt idx="1854">
                  <c:v>1.8820747822919433E-2</c:v>
                </c:pt>
                <c:pt idx="1855">
                  <c:v>1.8825175616371804E-2</c:v>
                </c:pt>
                <c:pt idx="1856">
                  <c:v>1.8829575867189457E-2</c:v>
                </c:pt>
                <c:pt idx="1857">
                  <c:v>1.8833948499802796E-2</c:v>
                </c:pt>
                <c:pt idx="1858">
                  <c:v>1.883829343877071E-2</c:v>
                </c:pt>
                <c:pt idx="1859">
                  <c:v>1.8842610608781264E-2</c:v>
                </c:pt>
                <c:pt idx="1860">
                  <c:v>1.8846899934652432E-2</c:v>
                </c:pt>
                <c:pt idx="1861">
                  <c:v>1.885116134133278E-2</c:v>
                </c:pt>
                <c:pt idx="1862">
                  <c:v>1.8855394753902202E-2</c:v>
                </c:pt>
                <c:pt idx="1863">
                  <c:v>1.88596000975726E-2</c:v>
                </c:pt>
                <c:pt idx="1864">
                  <c:v>1.8863777297688615E-2</c:v>
                </c:pt>
                <c:pt idx="1865">
                  <c:v>1.8867926279728307E-2</c:v>
                </c:pt>
                <c:pt idx="1866">
                  <c:v>1.8872046969303898E-2</c:v>
                </c:pt>
                <c:pt idx="1867">
                  <c:v>1.8876139292162433E-2</c:v>
                </c:pt>
                <c:pt idx="1868">
                  <c:v>1.8880203174186521E-2</c:v>
                </c:pt>
                <c:pt idx="1869">
                  <c:v>1.8884238541395017E-2</c:v>
                </c:pt>
                <c:pt idx="1870">
                  <c:v>1.888824531994374E-2</c:v>
                </c:pt>
                <c:pt idx="1871">
                  <c:v>1.8892223436126159E-2</c:v>
                </c:pt>
                <c:pt idx="1872">
                  <c:v>1.889617281637411E-2</c:v>
                </c:pt>
                <c:pt idx="1873">
                  <c:v>1.8900093387258496E-2</c:v>
                </c:pt>
                <c:pt idx="1874">
                  <c:v>1.8903985075489967E-2</c:v>
                </c:pt>
                <c:pt idx="1875">
                  <c:v>1.8907847807919657E-2</c:v>
                </c:pt>
                <c:pt idx="1876">
                  <c:v>1.8911681511539855E-2</c:v>
                </c:pt>
                <c:pt idx="1877">
                  <c:v>1.8915486113484706E-2</c:v>
                </c:pt>
                <c:pt idx="1878">
                  <c:v>1.8919261541030921E-2</c:v>
                </c:pt>
                <c:pt idx="1879">
                  <c:v>1.8923007721598471E-2</c:v>
                </c:pt>
                <c:pt idx="1880">
                  <c:v>1.8926724582751273E-2</c:v>
                </c:pt>
                <c:pt idx="1881">
                  <c:v>1.8930412052197899E-2</c:v>
                </c:pt>
                <c:pt idx="1882">
                  <c:v>1.8934070057792265E-2</c:v>
                </c:pt>
                <c:pt idx="1883">
                  <c:v>1.8937698527534325E-2</c:v>
                </c:pt>
                <c:pt idx="1884">
                  <c:v>1.8941297389570771E-2</c:v>
                </c:pt>
                <c:pt idx="1885">
                  <c:v>1.8944866572195716E-2</c:v>
                </c:pt>
                <c:pt idx="1886">
                  <c:v>1.8948406003851406E-2</c:v>
                </c:pt>
                <c:pt idx="1887">
                  <c:v>1.8951915613128874E-2</c:v>
                </c:pt>
                <c:pt idx="1888">
                  <c:v>1.8955395328768675E-2</c:v>
                </c:pt>
                <c:pt idx="1889">
                  <c:v>1.895884507966155E-2</c:v>
                </c:pt>
                <c:pt idx="1890">
                  <c:v>1.8962264794849117E-2</c:v>
                </c:pt>
                <c:pt idx="1891">
                  <c:v>1.8965654403524566E-2</c:v>
                </c:pt>
                <c:pt idx="1892">
                  <c:v>1.8969013835033355E-2</c:v>
                </c:pt>
                <c:pt idx="1893">
                  <c:v>1.8972343018873867E-2</c:v>
                </c:pt>
                <c:pt idx="1894">
                  <c:v>1.8975641884698136E-2</c:v>
                </c:pt>
                <c:pt idx="1895">
                  <c:v>1.8978910362312494E-2</c:v>
                </c:pt>
                <c:pt idx="1896">
                  <c:v>1.8982148381678294E-2</c:v>
                </c:pt>
                <c:pt idx="1897">
                  <c:v>1.8985355872912554E-2</c:v>
                </c:pt>
                <c:pt idx="1898">
                  <c:v>1.8988532766288674E-2</c:v>
                </c:pt>
                <c:pt idx="1899">
                  <c:v>1.8991678992237099E-2</c:v>
                </c:pt>
                <c:pt idx="1900">
                  <c:v>1.8994794481346004E-2</c:v>
                </c:pt>
                <c:pt idx="1901">
                  <c:v>1.8997879164361974E-2</c:v>
                </c:pt>
                <c:pt idx="1902">
                  <c:v>1.9000932972190698E-2</c:v>
                </c:pt>
                <c:pt idx="1903">
                  <c:v>1.9003955835897618E-2</c:v>
                </c:pt>
                <c:pt idx="1904">
                  <c:v>1.9006947686708641E-2</c:v>
                </c:pt>
                <c:pt idx="1905">
                  <c:v>1.9009908456010791E-2</c:v>
                </c:pt>
                <c:pt idx="1906">
                  <c:v>1.9012838075352881E-2</c:v>
                </c:pt>
                <c:pt idx="1907">
                  <c:v>1.9015736476446225E-2</c:v>
                </c:pt>
                <c:pt idx="1908">
                  <c:v>1.9018603591165275E-2</c:v>
                </c:pt>
                <c:pt idx="1909">
                  <c:v>1.9021439351548305E-2</c:v>
                </c:pt>
                <c:pt idx="1910">
                  <c:v>1.9024243689798093E-2</c:v>
                </c:pt>
                <c:pt idx="1911">
                  <c:v>1.9027016538282582E-2</c:v>
                </c:pt>
                <c:pt idx="1912">
                  <c:v>1.9029757829535556E-2</c:v>
                </c:pt>
                <c:pt idx="1913">
                  <c:v>1.9032467496257307E-2</c:v>
                </c:pt>
                <c:pt idx="1914">
                  <c:v>1.903514547131531E-2</c:v>
                </c:pt>
                <c:pt idx="1915">
                  <c:v>1.9037791687744873E-2</c:v>
                </c:pt>
                <c:pt idx="1916">
                  <c:v>1.9040406078749832E-2</c:v>
                </c:pt>
                <c:pt idx="1917">
                  <c:v>1.9042988577703198E-2</c:v>
                </c:pt>
                <c:pt idx="1918">
                  <c:v>1.9045539118147822E-2</c:v>
                </c:pt>
                <c:pt idx="1919">
                  <c:v>1.9048057633797064E-2</c:v>
                </c:pt>
                <c:pt idx="1920">
                  <c:v>1.9050544058535457E-2</c:v>
                </c:pt>
                <c:pt idx="1921">
                  <c:v>1.9052998326419365E-2</c:v>
                </c:pt>
                <c:pt idx="1922">
                  <c:v>1.9055420371677657E-2</c:v>
                </c:pt>
                <c:pt idx="1923">
                  <c:v>1.9057810128712337E-2</c:v>
                </c:pt>
                <c:pt idx="1924">
                  <c:v>1.9060167532099243E-2</c:v>
                </c:pt>
                <c:pt idx="1925">
                  <c:v>1.9062492516588661E-2</c:v>
                </c:pt>
                <c:pt idx="1926">
                  <c:v>1.9064785017106036E-2</c:v>
                </c:pt>
                <c:pt idx="1927">
                  <c:v>1.9067044968752573E-2</c:v>
                </c:pt>
                <c:pt idx="1928">
                  <c:v>1.9069272306805926E-2</c:v>
                </c:pt>
                <c:pt idx="1929">
                  <c:v>1.9071466966720848E-2</c:v>
                </c:pt>
                <c:pt idx="1930">
                  <c:v>1.9073628884129824E-2</c:v>
                </c:pt>
                <c:pt idx="1931">
                  <c:v>1.9075757994843748E-2</c:v>
                </c:pt>
                <c:pt idx="1932">
                  <c:v>1.9077854234852559E-2</c:v>
                </c:pt>
                <c:pt idx="1933">
                  <c:v>1.90799175403259E-2</c:v>
                </c:pt>
                <c:pt idx="1934">
                  <c:v>1.9081947847613759E-2</c:v>
                </c:pt>
                <c:pt idx="1935">
                  <c:v>1.9083945093247116E-2</c:v>
                </c:pt>
                <c:pt idx="1936">
                  <c:v>1.9085909213938591E-2</c:v>
                </c:pt>
                <c:pt idx="1937">
                  <c:v>1.9087840146583105E-2</c:v>
                </c:pt>
                <c:pt idx="1938">
                  <c:v>1.9089737828258489E-2</c:v>
                </c:pt>
                <c:pt idx="1939">
                  <c:v>1.9091602196226153E-2</c:v>
                </c:pt>
                <c:pt idx="1940">
                  <c:v>1.909343318793174E-2</c:v>
                </c:pt>
                <c:pt idx="1941">
                  <c:v>1.9095230741005734E-2</c:v>
                </c:pt>
                <c:pt idx="1942">
                  <c:v>1.9096994793264117E-2</c:v>
                </c:pt>
                <c:pt idx="1943">
                  <c:v>1.9098725282709006E-2</c:v>
                </c:pt>
                <c:pt idx="1944">
                  <c:v>1.9100422147529297E-2</c:v>
                </c:pt>
                <c:pt idx="1945">
                  <c:v>1.9102085326101283E-2</c:v>
                </c:pt>
                <c:pt idx="1946">
                  <c:v>1.9103714756989319E-2</c:v>
                </c:pt>
                <c:pt idx="1947">
                  <c:v>1.9105310378946416E-2</c:v>
                </c:pt>
                <c:pt idx="1948">
                  <c:v>1.9106872130914915E-2</c:v>
                </c:pt>
                <c:pt idx="1949">
                  <c:v>1.9108399952027091E-2</c:v>
                </c:pt>
                <c:pt idx="1950">
                  <c:v>1.9109893781605783E-2</c:v>
                </c:pt>
                <c:pt idx="1951">
                  <c:v>1.9111353559165042E-2</c:v>
                </c:pt>
                <c:pt idx="1952">
                  <c:v>1.9112779224410754E-2</c:v>
                </c:pt>
                <c:pt idx="1953">
                  <c:v>1.9114170717241245E-2</c:v>
                </c:pt>
                <c:pt idx="1954">
                  <c:v>1.9115527977747942E-2</c:v>
                </c:pt>
                <c:pt idx="1955">
                  <c:v>1.9116850946215961E-2</c:v>
                </c:pt>
                <c:pt idx="1956">
                  <c:v>1.9118139563124751E-2</c:v>
                </c:pt>
                <c:pt idx="1957">
                  <c:v>1.9119393769148722E-2</c:v>
                </c:pt>
                <c:pt idx="1958">
                  <c:v>1.9120613505157844E-2</c:v>
                </c:pt>
                <c:pt idx="1959">
                  <c:v>1.912179871221829E-2</c:v>
                </c:pt>
                <c:pt idx="1960">
                  <c:v>1.9122949331593024E-2</c:v>
                </c:pt>
                <c:pt idx="1961">
                  <c:v>1.9124065304742463E-2</c:v>
                </c:pt>
                <c:pt idx="1962">
                  <c:v>1.9125146573325039E-2</c:v>
                </c:pt>
                <c:pt idx="1963">
                  <c:v>1.9126193079197856E-2</c:v>
                </c:pt>
                <c:pt idx="1964">
                  <c:v>1.9127204764417281E-2</c:v>
                </c:pt>
                <c:pt idx="1965">
                  <c:v>1.9128181571239564E-2</c:v>
                </c:pt>
                <c:pt idx="1966">
                  <c:v>1.9129123442121435E-2</c:v>
                </c:pt>
                <c:pt idx="1967">
                  <c:v>1.9130030319720746E-2</c:v>
                </c:pt>
                <c:pt idx="1968">
                  <c:v>1.9130902146897034E-2</c:v>
                </c:pt>
                <c:pt idx="1969">
                  <c:v>1.913173886671217E-2</c:v>
                </c:pt>
                <c:pt idx="1970">
                  <c:v>1.9132540422430924E-2</c:v>
                </c:pt>
                <c:pt idx="1971">
                  <c:v>1.9133306757521604E-2</c:v>
                </c:pt>
                <c:pt idx="1972">
                  <c:v>1.9134037815656639E-2</c:v>
                </c:pt>
                <c:pt idx="1973">
                  <c:v>1.913473354071318E-2</c:v>
                </c:pt>
                <c:pt idx="1974">
                  <c:v>1.913539387677371E-2</c:v>
                </c:pt>
                <c:pt idx="1975">
                  <c:v>1.9136018768126643E-2</c:v>
                </c:pt>
                <c:pt idx="1976">
                  <c:v>1.9136608159266894E-2</c:v>
                </c:pt>
                <c:pt idx="1977">
                  <c:v>1.9137161994896519E-2</c:v>
                </c:pt>
                <c:pt idx="1978">
                  <c:v>1.9137680219925273E-2</c:v>
                </c:pt>
                <c:pt idx="1979">
                  <c:v>1.913816277947121E-2</c:v>
                </c:pt>
                <c:pt idx="1980">
                  <c:v>1.9138609618861289E-2</c:v>
                </c:pt>
                <c:pt idx="1981">
                  <c:v>1.9139020683631956E-2</c:v>
                </c:pt>
                <c:pt idx="1982">
                  <c:v>1.9139395919529727E-2</c:v>
                </c:pt>
                <c:pt idx="1983">
                  <c:v>1.9139735272511785E-2</c:v>
                </c:pt>
                <c:pt idx="1984">
                  <c:v>1.9140038688746554E-2</c:v>
                </c:pt>
                <c:pt idx="1985">
                  <c:v>1.9140306114614286E-2</c:v>
                </c:pt>
                <c:pt idx="1986">
                  <c:v>1.914053749670766E-2</c:v>
                </c:pt>
                <c:pt idx="1987">
                  <c:v>1.9140732781832356E-2</c:v>
                </c:pt>
                <c:pt idx="1988">
                  <c:v>1.9140891917007609E-2</c:v>
                </c:pt>
                <c:pt idx="1989">
                  <c:v>1.9141014849466825E-2</c:v>
                </c:pt>
                <c:pt idx="1990">
                  <c:v>1.9141101526658134E-2</c:v>
                </c:pt>
                <c:pt idx="1991">
                  <c:v>1.9141151896244987E-2</c:v>
                </c:pt>
                <c:pt idx="1992">
                  <c:v>1.9141165906106709E-2</c:v>
                </c:pt>
                <c:pt idx="1993">
                  <c:v>1.9141143504339077E-2</c:v>
                </c:pt>
                <c:pt idx="1994">
                  <c:v>1.9141084639254888E-2</c:v>
                </c:pt>
                <c:pt idx="1995">
                  <c:v>1.9140989259384556E-2</c:v>
                </c:pt>
                <c:pt idx="1996">
                  <c:v>1.9140857313476655E-2</c:v>
                </c:pt>
                <c:pt idx="1997">
                  <c:v>1.9140688750498465E-2</c:v>
                </c:pt>
                <c:pt idx="1998">
                  <c:v>1.9140483519636587E-2</c:v>
                </c:pt>
                <c:pt idx="1999">
                  <c:v>1.9140241570297482E-2</c:v>
                </c:pt>
                <c:pt idx="2000">
                  <c:v>1.9139962852108023E-2</c:v>
                </c:pt>
                <c:pt idx="2001">
                  <c:v>1.9139647314916068E-2</c:v>
                </c:pt>
                <c:pt idx="2002">
                  <c:v>1.9139294908791019E-2</c:v>
                </c:pt>
                <c:pt idx="2003">
                  <c:v>1.9138905584024375E-2</c:v>
                </c:pt>
                <c:pt idx="2004">
                  <c:v>1.9138479291130304E-2</c:v>
                </c:pt>
                <c:pt idx="2005">
                  <c:v>1.9138015980846159E-2</c:v>
                </c:pt>
                <c:pt idx="2006">
                  <c:v>1.9137515604133081E-2</c:v>
                </c:pt>
                <c:pt idx="2007">
                  <c:v>1.9136978112176514E-2</c:v>
                </c:pt>
                <c:pt idx="2008">
                  <c:v>1.9136403456386765E-2</c:v>
                </c:pt>
                <c:pt idx="2009">
                  <c:v>1.9135791588399557E-2</c:v>
                </c:pt>
                <c:pt idx="2010">
                  <c:v>1.9135142460076571E-2</c:v>
                </c:pt>
                <c:pt idx="2011">
                  <c:v>1.9134456023505993E-2</c:v>
                </c:pt>
                <c:pt idx="2012">
                  <c:v>1.9133732231003061E-2</c:v>
                </c:pt>
                <c:pt idx="2013">
                  <c:v>1.9132971035110587E-2</c:v>
                </c:pt>
                <c:pt idx="2014">
                  <c:v>1.9132172388599534E-2</c:v>
                </c:pt>
                <c:pt idx="2015">
                  <c:v>1.9131336244469513E-2</c:v>
                </c:pt>
                <c:pt idx="2016">
                  <c:v>1.9130462555949357E-2</c:v>
                </c:pt>
                <c:pt idx="2017">
                  <c:v>1.9129551276497632E-2</c:v>
                </c:pt>
                <c:pt idx="2018">
                  <c:v>1.9128602359803168E-2</c:v>
                </c:pt>
                <c:pt idx="2019">
                  <c:v>1.9127615759785624E-2</c:v>
                </c:pt>
                <c:pt idx="2020">
                  <c:v>1.9126591430595981E-2</c:v>
                </c:pt>
                <c:pt idx="2021">
                  <c:v>1.9125529326617083E-2</c:v>
                </c:pt>
                <c:pt idx="2022">
                  <c:v>1.9124429402464171E-2</c:v>
                </c:pt>
                <c:pt idx="2023">
                  <c:v>1.9123291612985406E-2</c:v>
                </c:pt>
                <c:pt idx="2024">
                  <c:v>1.9122115913262391E-2</c:v>
                </c:pt>
                <c:pt idx="2025">
                  <c:v>1.9120902258610694E-2</c:v>
                </c:pt>
                <c:pt idx="2026">
                  <c:v>1.911965060458035E-2</c:v>
                </c:pt>
                <c:pt idx="2027">
                  <c:v>1.9118360906956417E-2</c:v>
                </c:pt>
                <c:pt idx="2028">
                  <c:v>1.9117033121759473E-2</c:v>
                </c:pt>
                <c:pt idx="2029">
                  <c:v>1.9115667205246111E-2</c:v>
                </c:pt>
                <c:pt idx="2030">
                  <c:v>1.9114263113909499E-2</c:v>
                </c:pt>
                <c:pt idx="2031">
                  <c:v>1.9112820804479843E-2</c:v>
                </c:pt>
                <c:pt idx="2032">
                  <c:v>1.9111340233924932E-2</c:v>
                </c:pt>
                <c:pt idx="2033">
                  <c:v>1.9109821359450628E-2</c:v>
                </c:pt>
                <c:pt idx="2034">
                  <c:v>1.9108264138501384E-2</c:v>
                </c:pt>
                <c:pt idx="2035">
                  <c:v>1.9106668528760744E-2</c:v>
                </c:pt>
                <c:pt idx="2036">
                  <c:v>1.9105034488151842E-2</c:v>
                </c:pt>
                <c:pt idx="2037">
                  <c:v>1.9103361974837908E-2</c:v>
                </c:pt>
                <c:pt idx="2038">
                  <c:v>1.9101650947222763E-2</c:v>
                </c:pt>
                <c:pt idx="2039">
                  <c:v>1.9099901363951326E-2</c:v>
                </c:pt>
                <c:pt idx="2040">
                  <c:v>1.9098113183910106E-2</c:v>
                </c:pt>
                <c:pt idx="2041">
                  <c:v>1.9096286366227698E-2</c:v>
                </c:pt>
                <c:pt idx="2042">
                  <c:v>1.9094420870275262E-2</c:v>
                </c:pt>
                <c:pt idx="2043">
                  <c:v>1.9092516655667031E-2</c:v>
                </c:pt>
                <c:pt idx="2044">
                  <c:v>1.9090573682260803E-2</c:v>
                </c:pt>
                <c:pt idx="2045">
                  <c:v>1.9088591910158402E-2</c:v>
                </c:pt>
                <c:pt idx="2046">
                  <c:v>1.9086571299706194E-2</c:v>
                </c:pt>
                <c:pt idx="2047">
                  <c:v>1.908451181149555E-2</c:v>
                </c:pt>
                <c:pt idx="2048">
                  <c:v>1.9082413406363331E-2</c:v>
                </c:pt>
                <c:pt idx="2049">
                  <c:v>1.9080276045392391E-2</c:v>
                </c:pt>
                <c:pt idx="2050">
                  <c:v>1.9078099689912007E-2</c:v>
                </c:pt>
                <c:pt idx="2051">
                  <c:v>1.9075884301498414E-2</c:v>
                </c:pt>
                <c:pt idx="2052">
                  <c:v>1.9073629841975234E-2</c:v>
                </c:pt>
                <c:pt idx="2053">
                  <c:v>1.9071336273413956E-2</c:v>
                </c:pt>
                <c:pt idx="2054">
                  <c:v>1.9069003558134425E-2</c:v>
                </c:pt>
                <c:pt idx="2055">
                  <c:v>1.906663165870532E-2</c:v>
                </c:pt>
                <c:pt idx="2056">
                  <c:v>1.9064220537944564E-2</c:v>
                </c:pt>
                <c:pt idx="2057">
                  <c:v>1.9061770158919866E-2</c:v>
                </c:pt>
                <c:pt idx="2058">
                  <c:v>1.9059280484949107E-2</c:v>
                </c:pt>
                <c:pt idx="2059">
                  <c:v>1.9056751479600877E-2</c:v>
                </c:pt>
                <c:pt idx="2060">
                  <c:v>1.9054183106694867E-2</c:v>
                </c:pt>
                <c:pt idx="2061">
                  <c:v>1.9051575330302384E-2</c:v>
                </c:pt>
                <c:pt idx="2062">
                  <c:v>1.904892811474676E-2</c:v>
                </c:pt>
                <c:pt idx="2063">
                  <c:v>1.9046241424603837E-2</c:v>
                </c:pt>
                <c:pt idx="2064">
                  <c:v>1.904351522470241E-2</c:v>
                </c:pt>
                <c:pt idx="2065">
                  <c:v>1.9040749480124661E-2</c:v>
                </c:pt>
                <c:pt idx="2066">
                  <c:v>1.9037944156206639E-2</c:v>
                </c:pt>
                <c:pt idx="2067">
                  <c:v>1.9035099218538673E-2</c:v>
                </c:pt>
                <c:pt idx="2068">
                  <c:v>1.9032214632965849E-2</c:v>
                </c:pt>
                <c:pt idx="2069">
                  <c:v>1.9029290365588418E-2</c:v>
                </c:pt>
                <c:pt idx="2070">
                  <c:v>1.9026326382762266E-2</c:v>
                </c:pt>
                <c:pt idx="2071">
                  <c:v>1.9023322651099333E-2</c:v>
                </c:pt>
                <c:pt idx="2072">
                  <c:v>1.9020279137468066E-2</c:v>
                </c:pt>
                <c:pt idx="2073">
                  <c:v>1.9017195808993827E-2</c:v>
                </c:pt>
                <c:pt idx="2074">
                  <c:v>1.9014072633059376E-2</c:v>
                </c:pt>
                <c:pt idx="2075">
                  <c:v>1.9010909577305224E-2</c:v>
                </c:pt>
                <c:pt idx="2076">
                  <c:v>1.9007706609630144E-2</c:v>
                </c:pt>
                <c:pt idx="2077">
                  <c:v>1.9004463698191542E-2</c:v>
                </c:pt>
                <c:pt idx="2078">
                  <c:v>1.9001180811405911E-2</c:v>
                </c:pt>
                <c:pt idx="2079">
                  <c:v>1.8997857917949227E-2</c:v>
                </c:pt>
                <c:pt idx="2080">
                  <c:v>1.8994494986757409E-2</c:v>
                </c:pt>
                <c:pt idx="2081">
                  <c:v>1.8991091987026688E-2</c:v>
                </c:pt>
                <c:pt idx="2082">
                  <c:v>1.8987648888214068E-2</c:v>
                </c:pt>
                <c:pt idx="2083">
                  <c:v>1.898416566003772E-2</c:v>
                </c:pt>
                <c:pt idx="2084">
                  <c:v>1.8980642272477397E-2</c:v>
                </c:pt>
                <c:pt idx="2085">
                  <c:v>1.8977078695774845E-2</c:v>
                </c:pt>
                <c:pt idx="2086">
                  <c:v>1.8973474900434207E-2</c:v>
                </c:pt>
                <c:pt idx="2087">
                  <c:v>1.8969830857222449E-2</c:v>
                </c:pt>
                <c:pt idx="2088">
                  <c:v>1.8966146537169739E-2</c:v>
                </c:pt>
                <c:pt idx="2089">
                  <c:v>1.8962421911569865E-2</c:v>
                </c:pt>
                <c:pt idx="2090">
                  <c:v>1.8958656951980634E-2</c:v>
                </c:pt>
                <c:pt idx="2091">
                  <c:v>1.895485163022427E-2</c:v>
                </c:pt>
                <c:pt idx="2092">
                  <c:v>1.89510059183878E-2</c:v>
                </c:pt>
                <c:pt idx="2093">
                  <c:v>1.894711978882347E-2</c:v>
                </c:pt>
                <c:pt idx="2094">
                  <c:v>1.8943193214149119E-2</c:v>
                </c:pt>
                <c:pt idx="2095">
                  <c:v>1.893922616724858E-2</c:v>
                </c:pt>
                <c:pt idx="2096">
                  <c:v>1.8935218621272055E-2</c:v>
                </c:pt>
                <c:pt idx="2097">
                  <c:v>1.8931170549636511E-2</c:v>
                </c:pt>
                <c:pt idx="2098">
                  <c:v>1.8927081926026077E-2</c:v>
                </c:pt>
                <c:pt idx="2099">
                  <c:v>1.8922952724392404E-2</c:v>
                </c:pt>
                <c:pt idx="2100">
                  <c:v>1.891878291895505E-2</c:v>
                </c:pt>
                <c:pt idx="2101">
                  <c:v>1.8914572484201853E-2</c:v>
                </c:pt>
                <c:pt idx="2102">
                  <c:v>1.8910321394889341E-2</c:v>
                </c:pt>
                <c:pt idx="2103">
                  <c:v>1.8906029626043062E-2</c:v>
                </c:pt>
                <c:pt idx="2104">
                  <c:v>1.8901697152957961E-2</c:v>
                </c:pt>
                <c:pt idx="2105">
                  <c:v>1.8897323951198794E-2</c:v>
                </c:pt>
                <c:pt idx="2106">
                  <c:v>1.889290999660043E-2</c:v>
                </c:pt>
                <c:pt idx="2107">
                  <c:v>1.8888455265268278E-2</c:v>
                </c:pt>
                <c:pt idx="2108">
                  <c:v>1.8883959733578592E-2</c:v>
                </c:pt>
                <c:pt idx="2109">
                  <c:v>1.887942337817889E-2</c:v>
                </c:pt>
                <c:pt idx="2110">
                  <c:v>1.8874846175988263E-2</c:v>
                </c:pt>
                <c:pt idx="2111">
                  <c:v>1.8870228104197757E-2</c:v>
                </c:pt>
                <c:pt idx="2112">
                  <c:v>1.8865569140270731E-2</c:v>
                </c:pt>
                <c:pt idx="2113">
                  <c:v>1.8860869261943199E-2</c:v>
                </c:pt>
                <c:pt idx="2114">
                  <c:v>1.8856128447224185E-2</c:v>
                </c:pt>
                <c:pt idx="2115">
                  <c:v>1.8851346674396044E-2</c:v>
                </c:pt>
                <c:pt idx="2116">
                  <c:v>1.8846523922014875E-2</c:v>
                </c:pt>
                <c:pt idx="2117">
                  <c:v>1.8841660168910791E-2</c:v>
                </c:pt>
                <c:pt idx="2118">
                  <c:v>1.8836755394188307E-2</c:v>
                </c:pt>
                <c:pt idx="2119">
                  <c:v>1.8831809577226653E-2</c:v>
                </c:pt>
                <c:pt idx="2120">
                  <c:v>1.8826822697680132E-2</c:v>
                </c:pt>
                <c:pt idx="2121">
                  <c:v>1.8821794735478448E-2</c:v>
                </c:pt>
                <c:pt idx="2122">
                  <c:v>1.8816725670827029E-2</c:v>
                </c:pt>
                <c:pt idx="2123">
                  <c:v>1.8811615484207365E-2</c:v>
                </c:pt>
                <c:pt idx="2124">
                  <c:v>1.880646415637734E-2</c:v>
                </c:pt>
                <c:pt idx="2125">
                  <c:v>1.8801271668371554E-2</c:v>
                </c:pt>
                <c:pt idx="2126">
                  <c:v>1.8796038001501654E-2</c:v>
                </c:pt>
                <c:pt idx="2127">
                  <c:v>1.8790763137356642E-2</c:v>
                </c:pt>
                <c:pt idx="2128">
                  <c:v>1.87854470578032E-2</c:v>
                </c:pt>
                <c:pt idx="2129">
                  <c:v>1.8780089744986024E-2</c:v>
                </c:pt>
                <c:pt idx="2130">
                  <c:v>1.8774691181328108E-2</c:v>
                </c:pt>
                <c:pt idx="2131">
                  <c:v>1.8769251349531089E-2</c:v>
                </c:pt>
                <c:pt idx="2132">
                  <c:v>1.8763770232575527E-2</c:v>
                </c:pt>
                <c:pt idx="2133">
                  <c:v>1.8758247813721242E-2</c:v>
                </c:pt>
                <c:pt idx="2134">
                  <c:v>1.8752684076507604E-2</c:v>
                </c:pt>
                <c:pt idx="2135">
                  <c:v>1.8747079004753833E-2</c:v>
                </c:pt>
                <c:pt idx="2136">
                  <c:v>1.8741432582559319E-2</c:v>
                </c:pt>
                <c:pt idx="2137">
                  <c:v>1.8735744794303909E-2</c:v>
                </c:pt>
                <c:pt idx="2138">
                  <c:v>1.87300156246482E-2</c:v>
                </c:pt>
                <c:pt idx="2139">
                  <c:v>1.8724245058533838E-2</c:v>
                </c:pt>
                <c:pt idx="2140">
                  <c:v>1.8718433081183823E-2</c:v>
                </c:pt>
                <c:pt idx="2141">
                  <c:v>1.8712579678102779E-2</c:v>
                </c:pt>
                <c:pt idx="2142">
                  <c:v>1.8706684835077259E-2</c:v>
                </c:pt>
                <c:pt idx="2143">
                  <c:v>1.8700748538176017E-2</c:v>
                </c:pt>
                <c:pt idx="2144">
                  <c:v>1.869477077375031E-2</c:v>
                </c:pt>
                <c:pt idx="2145">
                  <c:v>1.8688751528434154E-2</c:v>
                </c:pt>
                <c:pt idx="2146">
                  <c:v>1.8682690789144626E-2</c:v>
                </c:pt>
                <c:pt idx="2147">
                  <c:v>1.8676588543082129E-2</c:v>
                </c:pt>
                <c:pt idx="2148">
                  <c:v>1.8670444777730669E-2</c:v>
                </c:pt>
                <c:pt idx="2149">
                  <c:v>1.8664259480858123E-2</c:v>
                </c:pt>
                <c:pt idx="2150">
                  <c:v>1.8658032640516527E-2</c:v>
                </c:pt>
                <c:pt idx="2151">
                  <c:v>1.8651764245042318E-2</c:v>
                </c:pt>
                <c:pt idx="2152">
                  <c:v>1.8645454283056612E-2</c:v>
                </c:pt>
                <c:pt idx="2153">
                  <c:v>1.8639102743465464E-2</c:v>
                </c:pt>
                <c:pt idx="2154">
                  <c:v>1.8632709615460138E-2</c:v>
                </c:pt>
                <c:pt idx="2155">
                  <c:v>1.8626274888517355E-2</c:v>
                </c:pt>
                <c:pt idx="2156">
                  <c:v>1.861979855239955E-2</c:v>
                </c:pt>
                <c:pt idx="2157">
                  <c:v>1.861328059715512E-2</c:v>
                </c:pt>
                <c:pt idx="2158">
                  <c:v>1.86067210131187E-2</c:v>
                </c:pt>
                <c:pt idx="2159">
                  <c:v>1.8600119790911376E-2</c:v>
                </c:pt>
                <c:pt idx="2160">
                  <c:v>1.859347692144097E-2</c:v>
                </c:pt>
                <c:pt idx="2161">
                  <c:v>1.8586792395902243E-2</c:v>
                </c:pt>
                <c:pt idx="2162">
                  <c:v>1.8580066205777176E-2</c:v>
                </c:pt>
                <c:pt idx="2163">
                  <c:v>1.8573298342835172E-2</c:v>
                </c:pt>
                <c:pt idx="2164">
                  <c:v>1.8566488799133345E-2</c:v>
                </c:pt>
                <c:pt idx="2165">
                  <c:v>1.8559637567016684E-2</c:v>
                </c:pt>
                <c:pt idx="2166">
                  <c:v>1.8552744639118355E-2</c:v>
                </c:pt>
                <c:pt idx="2167">
                  <c:v>1.8545810008359889E-2</c:v>
                </c:pt>
                <c:pt idx="2168">
                  <c:v>1.8538833667951424E-2</c:v>
                </c:pt>
                <c:pt idx="2169">
                  <c:v>1.8531815611391916E-2</c:v>
                </c:pt>
                <c:pt idx="2170">
                  <c:v>1.8524755832469392E-2</c:v>
                </c:pt>
                <c:pt idx="2171">
                  <c:v>1.8517654325261139E-2</c:v>
                </c:pt>
                <c:pt idx="2172">
                  <c:v>1.8510511084133947E-2</c:v>
                </c:pt>
                <c:pt idx="2173">
                  <c:v>1.8503326103744302E-2</c:v>
                </c:pt>
                <c:pt idx="2174">
                  <c:v>1.8496099379038618E-2</c:v>
                </c:pt>
                <c:pt idx="2175">
                  <c:v>1.8488830905253436E-2</c:v>
                </c:pt>
                <c:pt idx="2176">
                  <c:v>1.8481520677915649E-2</c:v>
                </c:pt>
                <c:pt idx="2177">
                  <c:v>1.8474168692842682E-2</c:v>
                </c:pt>
                <c:pt idx="2178">
                  <c:v>1.8466774946142718E-2</c:v>
                </c:pt>
                <c:pt idx="2179">
                  <c:v>1.8459339434214898E-2</c:v>
                </c:pt>
                <c:pt idx="2180">
                  <c:v>1.8451862153749509E-2</c:v>
                </c:pt>
                <c:pt idx="2181">
                  <c:v>1.8444343101728183E-2</c:v>
                </c:pt>
                <c:pt idx="2182">
                  <c:v>1.8436782275424106E-2</c:v>
                </c:pt>
                <c:pt idx="2183">
                  <c:v>1.8429179672402179E-2</c:v>
                </c:pt>
                <c:pt idx="2184">
                  <c:v>1.8421535290519257E-2</c:v>
                </c:pt>
                <c:pt idx="2185">
                  <c:v>1.8413849127924268E-2</c:v>
                </c:pt>
                <c:pt idx="2186">
                  <c:v>1.8406121183058472E-2</c:v>
                </c:pt>
                <c:pt idx="2187">
                  <c:v>1.8398351454655574E-2</c:v>
                </c:pt>
                <c:pt idx="2188">
                  <c:v>1.8390539941741967E-2</c:v>
                </c:pt>
                <c:pt idx="2189">
                  <c:v>1.8382686643636865E-2</c:v>
                </c:pt>
                <c:pt idx="2190">
                  <c:v>1.8374791559952475E-2</c:v>
                </c:pt>
                <c:pt idx="2191">
                  <c:v>1.8366854690594216E-2</c:v>
                </c:pt>
                <c:pt idx="2192">
                  <c:v>1.8358876035760838E-2</c:v>
                </c:pt>
                <c:pt idx="2193">
                  <c:v>1.8350855595944623E-2</c:v>
                </c:pt>
                <c:pt idx="2194">
                  <c:v>1.8342793371931527E-2</c:v>
                </c:pt>
                <c:pt idx="2195">
                  <c:v>1.833468936480136E-2</c:v>
                </c:pt>
                <c:pt idx="2196">
                  <c:v>1.8326543575927938E-2</c:v>
                </c:pt>
                <c:pt idx="2197">
                  <c:v>1.8318356006979244E-2</c:v>
                </c:pt>
                <c:pt idx="2198">
                  <c:v>1.8310126659917575E-2</c:v>
                </c:pt>
                <c:pt idx="2199">
                  <c:v>1.8301855536999707E-2</c:v>
                </c:pt>
                <c:pt idx="2200">
                  <c:v>1.8293542640777045E-2</c:v>
                </c:pt>
                <c:pt idx="2201">
                  <c:v>1.828518797409575E-2</c:v>
                </c:pt>
                <c:pt idx="2202">
                  <c:v>1.8276791540096909E-2</c:v>
                </c:pt>
                <c:pt idx="2203">
                  <c:v>1.8268353342216669E-2</c:v>
                </c:pt>
                <c:pt idx="2204">
                  <c:v>1.8259873384186387E-2</c:v>
                </c:pt>
                <c:pt idx="2205">
                  <c:v>1.8251351670032733E-2</c:v>
                </c:pt>
                <c:pt idx="2206">
                  <c:v>1.8242788204077872E-2</c:v>
                </c:pt>
                <c:pt idx="2207">
                  <c:v>1.8234182990939565E-2</c:v>
                </c:pt>
                <c:pt idx="2208">
                  <c:v>1.8225536035531328E-2</c:v>
                </c:pt>
                <c:pt idx="2209">
                  <c:v>1.8216847343062517E-2</c:v>
                </c:pt>
                <c:pt idx="2210">
                  <c:v>1.8208116919038494E-2</c:v>
                </c:pt>
                <c:pt idx="2211">
                  <c:v>1.8199344769260731E-2</c:v>
                </c:pt>
                <c:pt idx="2212">
                  <c:v>1.8190530899826939E-2</c:v>
                </c:pt>
                <c:pt idx="2213">
                  <c:v>1.8181675317131173E-2</c:v>
                </c:pt>
                <c:pt idx="2214">
                  <c:v>1.8172778027863972E-2</c:v>
                </c:pt>
                <c:pt idx="2215">
                  <c:v>1.8163839039012437E-2</c:v>
                </c:pt>
                <c:pt idx="2216">
                  <c:v>1.8154858357860373E-2</c:v>
                </c:pt>
                <c:pt idx="2217">
                  <c:v>1.8145835991988376E-2</c:v>
                </c:pt>
                <c:pt idx="2218">
                  <c:v>1.8136771949273968E-2</c:v>
                </c:pt>
                <c:pt idx="2219">
                  <c:v>1.8127666237891648E-2</c:v>
                </c:pt>
                <c:pt idx="2220">
                  <c:v>1.8118518866313053E-2</c:v>
                </c:pt>
                <c:pt idx="2221">
                  <c:v>1.8109329843307015E-2</c:v>
                </c:pt>
                <c:pt idx="2222">
                  <c:v>1.8100099177939661E-2</c:v>
                </c:pt>
                <c:pt idx="2223">
                  <c:v>1.8090826879574529E-2</c:v>
                </c:pt>
                <c:pt idx="2224">
                  <c:v>1.808151295787264E-2</c:v>
                </c:pt>
                <c:pt idx="2225">
                  <c:v>1.807215742279257E-2</c:v>
                </c:pt>
                <c:pt idx="2226">
                  <c:v>1.8062760284590591E-2</c:v>
                </c:pt>
                <c:pt idx="2227">
                  <c:v>1.8053321553820674E-2</c:v>
                </c:pt>
                <c:pt idx="2228">
                  <c:v>1.8043841241334655E-2</c:v>
                </c:pt>
                <c:pt idx="2229">
                  <c:v>1.8034319358282234E-2</c:v>
                </c:pt>
                <c:pt idx="2230">
                  <c:v>1.8024755916111117E-2</c:v>
                </c:pt>
                <c:pt idx="2231">
                  <c:v>1.8015150926567036E-2</c:v>
                </c:pt>
                <c:pt idx="2232">
                  <c:v>1.8005504401693857E-2</c:v>
                </c:pt>
                <c:pt idx="2233">
                  <c:v>1.7995816353833627E-2</c:v>
                </c:pt>
                <c:pt idx="2234">
                  <c:v>1.798608679562665E-2</c:v>
                </c:pt>
                <c:pt idx="2235">
                  <c:v>1.7976315740011524E-2</c:v>
                </c:pt>
                <c:pt idx="2236">
                  <c:v>1.7966503200225251E-2</c:v>
                </c:pt>
                <c:pt idx="2237">
                  <c:v>1.7956649189803248E-2</c:v>
                </c:pt>
                <c:pt idx="2238">
                  <c:v>1.7946753722579416E-2</c:v>
                </c:pt>
                <c:pt idx="2239">
                  <c:v>1.7936816812686211E-2</c:v>
                </c:pt>
                <c:pt idx="2240">
                  <c:v>1.792683847455467E-2</c:v>
                </c:pt>
                <c:pt idx="2241">
                  <c:v>1.7916818722914455E-2</c:v>
                </c:pt>
                <c:pt idx="2242">
                  <c:v>1.790675757279394E-2</c:v>
                </c:pt>
                <c:pt idx="2243">
                  <c:v>1.7896655039520173E-2</c:v>
                </c:pt>
                <c:pt idx="2244">
                  <c:v>1.7886511138719023E-2</c:v>
                </c:pt>
                <c:pt idx="2245">
                  <c:v>1.7876325886315117E-2</c:v>
                </c:pt>
                <c:pt idx="2246">
                  <c:v>1.7866099298531946E-2</c:v>
                </c:pt>
                <c:pt idx="2247">
                  <c:v>1.7855831391891844E-2</c:v>
                </c:pt>
                <c:pt idx="2248">
                  <c:v>1.7845522183216056E-2</c:v>
                </c:pt>
                <c:pt idx="2249">
                  <c:v>1.7835171689624736E-2</c:v>
                </c:pt>
                <c:pt idx="2250">
                  <c:v>1.7824779928537021E-2</c:v>
                </c:pt>
                <c:pt idx="2251">
                  <c:v>1.7814346917670962E-2</c:v>
                </c:pt>
                <c:pt idx="2252">
                  <c:v>1.7803872675043648E-2</c:v>
                </c:pt>
                <c:pt idx="2253">
                  <c:v>1.7793357218971146E-2</c:v>
                </c:pt>
                <c:pt idx="2254">
                  <c:v>1.7782800568068559E-2</c:v>
                </c:pt>
                <c:pt idx="2255">
                  <c:v>1.7772202741250007E-2</c:v>
                </c:pt>
                <c:pt idx="2256">
                  <c:v>1.7761563757728652E-2</c:v>
                </c:pt>
                <c:pt idx="2257">
                  <c:v>1.7750883637016705E-2</c:v>
                </c:pt>
                <c:pt idx="2258">
                  <c:v>1.7740162398925431E-2</c:v>
                </c:pt>
                <c:pt idx="2259">
                  <c:v>1.7729400063565135E-2</c:v>
                </c:pt>
                <c:pt idx="2260">
                  <c:v>1.7718596651345175E-2</c:v>
                </c:pt>
                <c:pt idx="2261">
                  <c:v>1.7707752182973963E-2</c:v>
                </c:pt>
                <c:pt idx="2262">
                  <c:v>1.7696866679458943E-2</c:v>
                </c:pt>
                <c:pt idx="2263">
                  <c:v>1.7685940162106575E-2</c:v>
                </c:pt>
                <c:pt idx="2264">
                  <c:v>1.7674972652522367E-2</c:v>
                </c:pt>
                <c:pt idx="2265">
                  <c:v>1.7663964172610805E-2</c:v>
                </c:pt>
                <c:pt idx="2266">
                  <c:v>1.7652914744575365E-2</c:v>
                </c:pt>
                <c:pt idx="2267">
                  <c:v>1.7641824390918506E-2</c:v>
                </c:pt>
                <c:pt idx="2268">
                  <c:v>1.763069313444161E-2</c:v>
                </c:pt>
                <c:pt idx="2269">
                  <c:v>1.7619520998244997E-2</c:v>
                </c:pt>
                <c:pt idx="2270">
                  <c:v>1.7608308005727873E-2</c:v>
                </c:pt>
                <c:pt idx="2271">
                  <c:v>1.7597054180588299E-2</c:v>
                </c:pt>
                <c:pt idx="2272">
                  <c:v>1.7585759546823183E-2</c:v>
                </c:pt>
                <c:pt idx="2273">
                  <c:v>1.7574424128728214E-2</c:v>
                </c:pt>
                <c:pt idx="2274">
                  <c:v>1.7563047950897852E-2</c:v>
                </c:pt>
                <c:pt idx="2275">
                  <c:v>1.7551631038225258E-2</c:v>
                </c:pt>
                <c:pt idx="2276">
                  <c:v>1.7540173415902287E-2</c:v>
                </c:pt>
                <c:pt idx="2277">
                  <c:v>1.7528675109419408E-2</c:v>
                </c:pt>
                <c:pt idx="2278">
                  <c:v>1.7517136144565678E-2</c:v>
                </c:pt>
                <c:pt idx="2279">
                  <c:v>1.7505556547428688E-2</c:v>
                </c:pt>
                <c:pt idx="2280">
                  <c:v>1.7493936344394501E-2</c:v>
                </c:pt>
                <c:pt idx="2281">
                  <c:v>1.7482275562147598E-2</c:v>
                </c:pt>
                <c:pt idx="2282">
                  <c:v>1.7470574227670847E-2</c:v>
                </c:pt>
                <c:pt idx="2283">
                  <c:v>1.7458832368245379E-2</c:v>
                </c:pt>
                <c:pt idx="2284">
                  <c:v>1.74470500114506E-2</c:v>
                </c:pt>
                <c:pt idx="2285">
                  <c:v>1.7435227185164062E-2</c:v>
                </c:pt>
                <c:pt idx="2286">
                  <c:v>1.7423363917561451E-2</c:v>
                </c:pt>
                <c:pt idx="2287">
                  <c:v>1.7411460237116448E-2</c:v>
                </c:pt>
                <c:pt idx="2288">
                  <c:v>1.7399516172600733E-2</c:v>
                </c:pt>
                <c:pt idx="2289">
                  <c:v>1.7387531753083826E-2</c:v>
                </c:pt>
                <c:pt idx="2290">
                  <c:v>1.737550700793309E-2</c:v>
                </c:pt>
                <c:pt idx="2291">
                  <c:v>1.736344196681357E-2</c:v>
                </c:pt>
                <c:pt idx="2292">
                  <c:v>1.735133665968799E-2</c:v>
                </c:pt>
                <c:pt idx="2293">
                  <c:v>1.7339191116816581E-2</c:v>
                </c:pt>
                <c:pt idx="2294">
                  <c:v>1.7327005368757066E-2</c:v>
                </c:pt>
                <c:pt idx="2295">
                  <c:v>1.7314779446364517E-2</c:v>
                </c:pt>
                <c:pt idx="2296">
                  <c:v>1.7302513380791289E-2</c:v>
                </c:pt>
                <c:pt idx="2297">
                  <c:v>1.7290207203486903E-2</c:v>
                </c:pt>
                <c:pt idx="2298">
                  <c:v>1.727786094619797E-2</c:v>
                </c:pt>
                <c:pt idx="2299">
                  <c:v>1.7265474640968059E-2</c:v>
                </c:pt>
                <c:pt idx="2300">
                  <c:v>1.7253048320137618E-2</c:v>
                </c:pt>
                <c:pt idx="2301">
                  <c:v>1.724058201634384E-2</c:v>
                </c:pt>
                <c:pt idx="2302">
                  <c:v>1.7228075762520584E-2</c:v>
                </c:pt>
                <c:pt idx="2303">
                  <c:v>1.7215529591898236E-2</c:v>
                </c:pt>
                <c:pt idx="2304">
                  <c:v>1.7202943538003609E-2</c:v>
                </c:pt>
                <c:pt idx="2305">
                  <c:v>1.7190317634659807E-2</c:v>
                </c:pt>
                <c:pt idx="2306">
                  <c:v>1.7177651915986129E-2</c:v>
                </c:pt>
                <c:pt idx="2307">
                  <c:v>1.716494641639792E-2</c:v>
                </c:pt>
                <c:pt idx="2308">
                  <c:v>1.7152201170606472E-2</c:v>
                </c:pt>
                <c:pt idx="2309">
                  <c:v>1.713941621361886E-2</c:v>
                </c:pt>
                <c:pt idx="2310">
                  <c:v>1.7126591580737854E-2</c:v>
                </c:pt>
                <c:pt idx="2311">
                  <c:v>1.7113727307561735E-2</c:v>
                </c:pt>
                <c:pt idx="2312">
                  <c:v>1.7100823429984219E-2</c:v>
                </c:pt>
                <c:pt idx="2313">
                  <c:v>1.7087879984194254E-2</c:v>
                </c:pt>
                <c:pt idx="2314">
                  <c:v>1.7074897006675929E-2</c:v>
                </c:pt>
                <c:pt idx="2315">
                  <c:v>1.7061874534208297E-2</c:v>
                </c:pt>
                <c:pt idx="2316">
                  <c:v>1.704881260386526E-2</c:v>
                </c:pt>
                <c:pt idx="2317">
                  <c:v>1.7035711253015361E-2</c:v>
                </c:pt>
                <c:pt idx="2318">
                  <c:v>1.7022570519321725E-2</c:v>
                </c:pt>
                <c:pt idx="2319">
                  <c:v>1.70093904407418E-2</c:v>
                </c:pt>
                <c:pt idx="2320">
                  <c:v>1.6996171055527295E-2</c:v>
                </c:pt>
                <c:pt idx="2321">
                  <c:v>1.6982912402223931E-2</c:v>
                </c:pt>
                <c:pt idx="2322">
                  <c:v>1.6969614519671362E-2</c:v>
                </c:pt>
                <c:pt idx="2323">
                  <c:v>1.695627744700294E-2</c:v>
                </c:pt>
                <c:pt idx="2324">
                  <c:v>1.6942901223645605E-2</c:v>
                </c:pt>
                <c:pt idx="2325">
                  <c:v>1.6929485889319668E-2</c:v>
                </c:pt>
                <c:pt idx="2326">
                  <c:v>1.6916031484038661E-2</c:v>
                </c:pt>
                <c:pt idx="2327">
                  <c:v>1.6902538048109164E-2</c:v>
                </c:pt>
                <c:pt idx="2328">
                  <c:v>1.6889005622130623E-2</c:v>
                </c:pt>
                <c:pt idx="2329">
                  <c:v>1.6875434246995159E-2</c:v>
                </c:pt>
                <c:pt idx="2330">
                  <c:v>1.6861823963887405E-2</c:v>
                </c:pt>
                <c:pt idx="2331">
                  <c:v>1.6848174814284286E-2</c:v>
                </c:pt>
                <c:pt idx="2332">
                  <c:v>1.6834486839954886E-2</c:v>
                </c:pt>
                <c:pt idx="2333">
                  <c:v>1.6820760082960191E-2</c:v>
                </c:pt>
                <c:pt idx="2334">
                  <c:v>1.6806994585652962E-2</c:v>
                </c:pt>
                <c:pt idx="2335">
                  <c:v>1.6793190390677462E-2</c:v>
                </c:pt>
                <c:pt idx="2336">
                  <c:v>1.6779347540969346E-2</c:v>
                </c:pt>
                <c:pt idx="2337">
                  <c:v>1.6765466079755376E-2</c:v>
                </c:pt>
                <c:pt idx="2338">
                  <c:v>1.6751546050553283E-2</c:v>
                </c:pt>
                <c:pt idx="2339">
                  <c:v>1.6737587497171507E-2</c:v>
                </c:pt>
                <c:pt idx="2340">
                  <c:v>1.6723590463709036E-2</c:v>
                </c:pt>
                <c:pt idx="2341">
                  <c:v>1.6709554994555158E-2</c:v>
                </c:pt>
                <c:pt idx="2342">
                  <c:v>1.6695481134389262E-2</c:v>
                </c:pt>
                <c:pt idx="2343">
                  <c:v>1.6681368928180614E-2</c:v>
                </c:pt>
                <c:pt idx="2344">
                  <c:v>1.6667218421188155E-2</c:v>
                </c:pt>
                <c:pt idx="2345">
                  <c:v>1.6653029658960251E-2</c:v>
                </c:pt>
                <c:pt idx="2346">
                  <c:v>1.6638802687334496E-2</c:v>
                </c:pt>
                <c:pt idx="2347">
                  <c:v>1.6624537552437459E-2</c:v>
                </c:pt>
                <c:pt idx="2348">
                  <c:v>1.6610234300684486E-2</c:v>
                </c:pt>
                <c:pt idx="2349">
                  <c:v>1.6595892978779423E-2</c:v>
                </c:pt>
                <c:pt idx="2350">
                  <c:v>1.6581513633714438E-2</c:v>
                </c:pt>
                <c:pt idx="2351">
                  <c:v>1.6567096312769709E-2</c:v>
                </c:pt>
                <c:pt idx="2352">
                  <c:v>1.6552641063513285E-2</c:v>
                </c:pt>
                <c:pt idx="2353">
                  <c:v>1.6538147933800724E-2</c:v>
                </c:pt>
                <c:pt idx="2354">
                  <c:v>1.6523616971774957E-2</c:v>
                </c:pt>
                <c:pt idx="2355">
                  <c:v>1.650904822586596E-2</c:v>
                </c:pt>
                <c:pt idx="2356">
                  <c:v>1.6494441744790561E-2</c:v>
                </c:pt>
                <c:pt idx="2357">
                  <c:v>1.6479797577552132E-2</c:v>
                </c:pt>
                <c:pt idx="2358">
                  <c:v>1.6465115773440391E-2</c:v>
                </c:pt>
                <c:pt idx="2359">
                  <c:v>1.6450396382031093E-2</c:v>
                </c:pt>
                <c:pt idx="2360">
                  <c:v>1.6435639453185817E-2</c:v>
                </c:pt>
                <c:pt idx="2361">
                  <c:v>1.642084503705165E-2</c:v>
                </c:pt>
                <c:pt idx="2362">
                  <c:v>1.6406013184060972E-2</c:v>
                </c:pt>
                <c:pt idx="2363">
                  <c:v>1.6391143944931144E-2</c:v>
                </c:pt>
                <c:pt idx="2364">
                  <c:v>1.6376237370664268E-2</c:v>
                </c:pt>
                <c:pt idx="2365">
                  <c:v>1.636129351254691E-2</c:v>
                </c:pt>
                <c:pt idx="2366">
                  <c:v>1.6346312422149803E-2</c:v>
                </c:pt>
                <c:pt idx="2367">
                  <c:v>1.6331294151327586E-2</c:v>
                </c:pt>
                <c:pt idx="2368">
                  <c:v>1.631623875221852E-2</c:v>
                </c:pt>
                <c:pt idx="2369">
                  <c:v>1.6301146277244206E-2</c:v>
                </c:pt>
                <c:pt idx="2370">
                  <c:v>1.6286016779109298E-2</c:v>
                </c:pt>
                <c:pt idx="2371">
                  <c:v>1.627085031080119E-2</c:v>
                </c:pt>
                <c:pt idx="2372">
                  <c:v>1.6255646925589787E-2</c:v>
                </c:pt>
                <c:pt idx="2373">
                  <c:v>1.6240406677027117E-2</c:v>
                </c:pt>
                <c:pt idx="2374">
                  <c:v>1.6225129618947155E-2</c:v>
                </c:pt>
                <c:pt idx="2375">
                  <c:v>1.6209815805465384E-2</c:v>
                </c:pt>
                <c:pt idx="2376">
                  <c:v>1.6194465290978625E-2</c:v>
                </c:pt>
                <c:pt idx="2377">
                  <c:v>1.6179078130164639E-2</c:v>
                </c:pt>
                <c:pt idx="2378">
                  <c:v>1.6163654377981885E-2</c:v>
                </c:pt>
                <c:pt idx="2379">
                  <c:v>1.6148194089669145E-2</c:v>
                </c:pt>
                <c:pt idx="2380">
                  <c:v>1.6132697320745282E-2</c:v>
                </c:pt>
                <c:pt idx="2381">
                  <c:v>1.6117164127008879E-2</c:v>
                </c:pt>
                <c:pt idx="2382">
                  <c:v>1.6101594564537941E-2</c:v>
                </c:pt>
                <c:pt idx="2383">
                  <c:v>1.6085988689689544E-2</c:v>
                </c:pt>
                <c:pt idx="2384">
                  <c:v>1.6070346559099589E-2</c:v>
                </c:pt>
                <c:pt idx="2385">
                  <c:v>1.6054668229682382E-2</c:v>
                </c:pt>
                <c:pt idx="2386">
                  <c:v>1.6038953758630393E-2</c:v>
                </c:pt>
                <c:pt idx="2387">
                  <c:v>1.6023203203413845E-2</c:v>
                </c:pt>
                <c:pt idx="2388">
                  <c:v>1.6007416621780471E-2</c:v>
                </c:pt>
                <c:pt idx="2389">
                  <c:v>1.5991594071755089E-2</c:v>
                </c:pt>
                <c:pt idx="2390">
                  <c:v>1.5975735611639348E-2</c:v>
                </c:pt>
                <c:pt idx="2391">
                  <c:v>1.5959841300011313E-2</c:v>
                </c:pt>
                <c:pt idx="2392">
                  <c:v>1.5943911195725195E-2</c:v>
                </c:pt>
                <c:pt idx="2393">
                  <c:v>1.5927945357910943E-2</c:v>
                </c:pt>
                <c:pt idx="2394">
                  <c:v>1.5911943845973945E-2</c:v>
                </c:pt>
                <c:pt idx="2395">
                  <c:v>1.5895906719594649E-2</c:v>
                </c:pt>
                <c:pt idx="2396">
                  <c:v>1.5879834038728228E-2</c:v>
                </c:pt>
                <c:pt idx="2397">
                  <c:v>1.5863725863604208E-2</c:v>
                </c:pt>
                <c:pt idx="2398">
                  <c:v>1.5847582254726138E-2</c:v>
                </c:pt>
                <c:pt idx="2399">
                  <c:v>1.5831403272871195E-2</c:v>
                </c:pt>
                <c:pt idx="2400">
                  <c:v>1.5815188979089866E-2</c:v>
                </c:pt>
                <c:pt idx="2401">
                  <c:v>1.5798939434705533E-2</c:v>
                </c:pt>
                <c:pt idx="2402">
                  <c:v>1.578265470131416E-2</c:v>
                </c:pt>
                <c:pt idx="2403">
                  <c:v>1.5766334840783866E-2</c:v>
                </c:pt>
                <c:pt idx="2404">
                  <c:v>1.5749979915254616E-2</c:v>
                </c:pt>
                <c:pt idx="2405">
                  <c:v>1.5733589987137787E-2</c:v>
                </c:pt>
                <c:pt idx="2406">
                  <c:v>1.5717165119115837E-2</c:v>
                </c:pt>
                <c:pt idx="2407">
                  <c:v>1.5700705374141893E-2</c:v>
                </c:pt>
                <c:pt idx="2408">
                  <c:v>1.5684210815439397E-2</c:v>
                </c:pt>
                <c:pt idx="2409">
                  <c:v>1.5667681506501697E-2</c:v>
                </c:pt>
                <c:pt idx="2410">
                  <c:v>1.5651117511091682E-2</c:v>
                </c:pt>
                <c:pt idx="2411">
                  <c:v>1.5634518893241377E-2</c:v>
                </c:pt>
                <c:pt idx="2412">
                  <c:v>1.5617885717251563E-2</c:v>
                </c:pt>
                <c:pt idx="2413">
                  <c:v>1.5601218047691365E-2</c:v>
                </c:pt>
                <c:pt idx="2414">
                  <c:v>1.5584515949397885E-2</c:v>
                </c:pt>
                <c:pt idx="2415">
                  <c:v>1.5567779487475775E-2</c:v>
                </c:pt>
                <c:pt idx="2416">
                  <c:v>1.5551008727296851E-2</c:v>
                </c:pt>
                <c:pt idx="2417">
                  <c:v>1.5534203734499678E-2</c:v>
                </c:pt>
                <c:pt idx="2418">
                  <c:v>1.5517364574989189E-2</c:v>
                </c:pt>
                <c:pt idx="2419">
                  <c:v>1.5500491314936235E-2</c:v>
                </c:pt>
                <c:pt idx="2420">
                  <c:v>1.5483584020777222E-2</c:v>
                </c:pt>
                <c:pt idx="2421">
                  <c:v>1.5466642759213651E-2</c:v>
                </c:pt>
                <c:pt idx="2422">
                  <c:v>1.5449667597211737E-2</c:v>
                </c:pt>
                <c:pt idx="2423">
                  <c:v>1.5432658602001978E-2</c:v>
                </c:pt>
                <c:pt idx="2424">
                  <c:v>1.5415615841078725E-2</c:v>
                </c:pt>
                <c:pt idx="2425">
                  <c:v>1.5398539382199771E-2</c:v>
                </c:pt>
                <c:pt idx="2426">
                  <c:v>1.5381429293385937E-2</c:v>
                </c:pt>
                <c:pt idx="2427">
                  <c:v>1.5364285642920611E-2</c:v>
                </c:pt>
                <c:pt idx="2428">
                  <c:v>1.5347108499349338E-2</c:v>
                </c:pt>
                <c:pt idx="2429">
                  <c:v>1.5329897931479392E-2</c:v>
                </c:pt>
                <c:pt idx="2430">
                  <c:v>1.5312654008379343E-2</c:v>
                </c:pt>
                <c:pt idx="2431">
                  <c:v>1.529537679937858E-2</c:v>
                </c:pt>
                <c:pt idx="2432">
                  <c:v>1.5278066374066939E-2</c:v>
                </c:pt>
                <c:pt idx="2433">
                  <c:v>1.526072280229419E-2</c:v>
                </c:pt>
                <c:pt idx="2434">
                  <c:v>1.5243346154169654E-2</c:v>
                </c:pt>
                <c:pt idx="2435">
                  <c:v>1.5225936500061703E-2</c:v>
                </c:pt>
                <c:pt idx="2436">
                  <c:v>1.5208493910597354E-2</c:v>
                </c:pt>
                <c:pt idx="2437">
                  <c:v>1.5191018456661775E-2</c:v>
                </c:pt>
                <c:pt idx="2438">
                  <c:v>1.5173510209397886E-2</c:v>
                </c:pt>
                <c:pt idx="2439">
                  <c:v>1.515596924020584E-2</c:v>
                </c:pt>
                <c:pt idx="2440">
                  <c:v>1.5138395620742612E-2</c:v>
                </c:pt>
                <c:pt idx="2441">
                  <c:v>1.5120789422921502E-2</c:v>
                </c:pt>
                <c:pt idx="2442">
                  <c:v>1.5103150718911721E-2</c:v>
                </c:pt>
                <c:pt idx="2443">
                  <c:v>1.5085479581137845E-2</c:v>
                </c:pt>
                <c:pt idx="2444">
                  <c:v>1.5067776082279445E-2</c:v>
                </c:pt>
                <c:pt idx="2445">
                  <c:v>1.5050040295270517E-2</c:v>
                </c:pt>
                <c:pt idx="2446">
                  <c:v>1.503227229329911E-2</c:v>
                </c:pt>
                <c:pt idx="2447">
                  <c:v>1.5014472149806741E-2</c:v>
                </c:pt>
                <c:pt idx="2448">
                  <c:v>1.4996639938488024E-2</c:v>
                </c:pt>
                <c:pt idx="2449">
                  <c:v>1.4978775733290102E-2</c:v>
                </c:pt>
                <c:pt idx="2450">
                  <c:v>1.4960879608412232E-2</c:v>
                </c:pt>
                <c:pt idx="2451">
                  <c:v>1.4942951638305245E-2</c:v>
                </c:pt>
                <c:pt idx="2452">
                  <c:v>1.4924991897671113E-2</c:v>
                </c:pt>
                <c:pt idx="2453">
                  <c:v>1.4907000461462391E-2</c:v>
                </c:pt>
                <c:pt idx="2454">
                  <c:v>1.4888977404881805E-2</c:v>
                </c:pt>
                <c:pt idx="2455">
                  <c:v>1.4870922803381696E-2</c:v>
                </c:pt>
                <c:pt idx="2456">
                  <c:v>1.4852836732663556E-2</c:v>
                </c:pt>
                <c:pt idx="2457">
                  <c:v>1.4834719268677505E-2</c:v>
                </c:pt>
                <c:pt idx="2458">
                  <c:v>1.4816570487621823E-2</c:v>
                </c:pt>
                <c:pt idx="2459">
                  <c:v>1.4798390465942404E-2</c:v>
                </c:pt>
                <c:pt idx="2460">
                  <c:v>1.4780179280332302E-2</c:v>
                </c:pt>
                <c:pt idx="2461">
                  <c:v>1.4761937007731167E-2</c:v>
                </c:pt>
                <c:pt idx="2462">
                  <c:v>1.4743663725324789E-2</c:v>
                </c:pt>
                <c:pt idx="2463">
                  <c:v>1.4725359510544532E-2</c:v>
                </c:pt>
                <c:pt idx="2464">
                  <c:v>1.4707024441066878E-2</c:v>
                </c:pt>
                <c:pt idx="2465">
                  <c:v>1.468865859481285E-2</c:v>
                </c:pt>
                <c:pt idx="2466">
                  <c:v>1.4670262049947537E-2</c:v>
                </c:pt>
                <c:pt idx="2467">
                  <c:v>1.4651834884879552E-2</c:v>
                </c:pt>
                <c:pt idx="2468">
                  <c:v>1.4633377178260522E-2</c:v>
                </c:pt>
                <c:pt idx="2469">
                  <c:v>1.4614889008984536E-2</c:v>
                </c:pt>
                <c:pt idx="2470">
                  <c:v>1.4596370456187649E-2</c:v>
                </c:pt>
                <c:pt idx="2471">
                  <c:v>1.4577821599247323E-2</c:v>
                </c:pt>
                <c:pt idx="2472">
                  <c:v>1.455924251778193E-2</c:v>
                </c:pt>
                <c:pt idx="2473">
                  <c:v>1.454063329165016E-2</c:v>
                </c:pt>
                <c:pt idx="2474">
                  <c:v>1.4521994000950554E-2</c:v>
                </c:pt>
                <c:pt idx="2475">
                  <c:v>1.4503324726020899E-2</c:v>
                </c:pt>
                <c:pt idx="2476">
                  <c:v>1.4484625547437735E-2</c:v>
                </c:pt>
                <c:pt idx="2477">
                  <c:v>1.446589654601578E-2</c:v>
                </c:pt>
                <c:pt idx="2478">
                  <c:v>1.444713780280741E-2</c:v>
                </c:pt>
                <c:pt idx="2479">
                  <c:v>1.4428349399102076E-2</c:v>
                </c:pt>
                <c:pt idx="2480">
                  <c:v>1.4409531416425791E-2</c:v>
                </c:pt>
                <c:pt idx="2481">
                  <c:v>1.4390683936540553E-2</c:v>
                </c:pt>
                <c:pt idx="2482">
                  <c:v>1.4371807041443795E-2</c:v>
                </c:pt>
                <c:pt idx="2483">
                  <c:v>1.4352900813367831E-2</c:v>
                </c:pt>
                <c:pt idx="2484">
                  <c:v>1.4333965334779299E-2</c:v>
                </c:pt>
                <c:pt idx="2485">
                  <c:v>1.4315000688378592E-2</c:v>
                </c:pt>
                <c:pt idx="2486">
                  <c:v>1.4296006957099296E-2</c:v>
                </c:pt>
                <c:pt idx="2487">
                  <c:v>1.4276984224107628E-2</c:v>
                </c:pt>
                <c:pt idx="2488">
                  <c:v>1.4257932572801871E-2</c:v>
                </c:pt>
                <c:pt idx="2489">
                  <c:v>1.4238852086811787E-2</c:v>
                </c:pt>
                <c:pt idx="2490">
                  <c:v>1.4219742849998067E-2</c:v>
                </c:pt>
                <c:pt idx="2491">
                  <c:v>1.420060494645173E-2</c:v>
                </c:pt>
                <c:pt idx="2492">
                  <c:v>1.4181438460493594E-2</c:v>
                </c:pt>
                <c:pt idx="2493">
                  <c:v>1.416224347667362E-2</c:v>
                </c:pt>
                <c:pt idx="2494">
                  <c:v>1.4143020079770419E-2</c:v>
                </c:pt>
                <c:pt idx="2495">
                  <c:v>1.4123768354790584E-2</c:v>
                </c:pt>
                <c:pt idx="2496">
                  <c:v>1.4104488386968187E-2</c:v>
                </c:pt>
                <c:pt idx="2497">
                  <c:v>1.408518026176411E-2</c:v>
                </c:pt>
                <c:pt idx="2498">
                  <c:v>1.4065844064865541E-2</c:v>
                </c:pt>
                <c:pt idx="2499">
                  <c:v>1.4046479882185287E-2</c:v>
                </c:pt>
                <c:pt idx="2500">
                  <c:v>1.4027087799861285E-2</c:v>
                </c:pt>
                <c:pt idx="2501">
                  <c:v>1.4007667904255901E-2</c:v>
                </c:pt>
                <c:pt idx="2502">
                  <c:v>1.3988220281955406E-2</c:v>
                </c:pt>
                <c:pt idx="2503">
                  <c:v>1.3968745019769361E-2</c:v>
                </c:pt>
                <c:pt idx="2504">
                  <c:v>1.3949242204729994E-2</c:v>
                </c:pt>
                <c:pt idx="2505">
                  <c:v>1.3929711924091604E-2</c:v>
                </c:pt>
                <c:pt idx="2506">
                  <c:v>1.3910154265329959E-2</c:v>
                </c:pt>
                <c:pt idx="2507">
                  <c:v>1.38905693161417E-2</c:v>
                </c:pt>
                <c:pt idx="2508">
                  <c:v>1.3870957164443712E-2</c:v>
                </c:pt>
                <c:pt idx="2509">
                  <c:v>1.3851317898372502E-2</c:v>
                </c:pt>
                <c:pt idx="2510">
                  <c:v>1.3831651606283614E-2</c:v>
                </c:pt>
                <c:pt idx="2511">
                  <c:v>1.3811958376750992E-2</c:v>
                </c:pt>
                <c:pt idx="2512">
                  <c:v>1.3792238298566375E-2</c:v>
                </c:pt>
                <c:pt idx="2513">
                  <c:v>1.3772491460738638E-2</c:v>
                </c:pt>
                <c:pt idx="2514">
                  <c:v>1.3752717952493243E-2</c:v>
                </c:pt>
                <c:pt idx="2515">
                  <c:v>1.3732917863271523E-2</c:v>
                </c:pt>
                <c:pt idx="2516">
                  <c:v>1.3713091282730142E-2</c:v>
                </c:pt>
                <c:pt idx="2517">
                  <c:v>1.3693238300740394E-2</c:v>
                </c:pt>
                <c:pt idx="2518">
                  <c:v>1.3673359007387623E-2</c:v>
                </c:pt>
                <c:pt idx="2519">
                  <c:v>1.3653453492970551E-2</c:v>
                </c:pt>
                <c:pt idx="2520">
                  <c:v>1.3633521848000684E-2</c:v>
                </c:pt>
                <c:pt idx="2521">
                  <c:v>1.3613564163201633E-2</c:v>
                </c:pt>
                <c:pt idx="2522">
                  <c:v>1.359358052950852E-2</c:v>
                </c:pt>
                <c:pt idx="2523">
                  <c:v>1.3573571038067264E-2</c:v>
                </c:pt>
                <c:pt idx="2524">
                  <c:v>1.3553535780234046E-2</c:v>
                </c:pt>
                <c:pt idx="2525">
                  <c:v>1.3533474847574558E-2</c:v>
                </c:pt>
                <c:pt idx="2526">
                  <c:v>1.3513388331863427E-2</c:v>
                </c:pt>
                <c:pt idx="2527">
                  <c:v>1.3493276325083507E-2</c:v>
                </c:pt>
                <c:pt idx="2528">
                  <c:v>1.3473138919425306E-2</c:v>
                </c:pt>
                <c:pt idx="2529">
                  <c:v>1.3452976207286247E-2</c:v>
                </c:pt>
                <c:pt idx="2530">
                  <c:v>1.3432788281270092E-2</c:v>
                </c:pt>
                <c:pt idx="2531">
                  <c:v>1.3412575234186198E-2</c:v>
                </c:pt>
                <c:pt idx="2532">
                  <c:v>1.3392337159048962E-2</c:v>
                </c:pt>
                <c:pt idx="2533">
                  <c:v>1.3372074149077066E-2</c:v>
                </c:pt>
                <c:pt idx="2534">
                  <c:v>1.3351786297692871E-2</c:v>
                </c:pt>
                <c:pt idx="2535">
                  <c:v>1.3331473698521727E-2</c:v>
                </c:pt>
                <c:pt idx="2536">
                  <c:v>1.3311136445391321E-2</c:v>
                </c:pt>
                <c:pt idx="2537">
                  <c:v>1.3290774632330988E-2</c:v>
                </c:pt>
                <c:pt idx="2538">
                  <c:v>1.3270388353571087E-2</c:v>
                </c:pt>
                <c:pt idx="2539">
                  <c:v>1.3249977703542245E-2</c:v>
                </c:pt>
                <c:pt idx="2540">
                  <c:v>1.322954277687478E-2</c:v>
                </c:pt>
                <c:pt idx="2541">
                  <c:v>1.3209083668397946E-2</c:v>
                </c:pt>
                <c:pt idx="2542">
                  <c:v>1.3188600473139328E-2</c:v>
                </c:pt>
                <c:pt idx="2543">
                  <c:v>1.3168093286324059E-2</c:v>
                </c:pt>
                <c:pt idx="2544">
                  <c:v>1.3147562203374263E-2</c:v>
                </c:pt>
                <c:pt idx="2545">
                  <c:v>1.3127007319908252E-2</c:v>
                </c:pt>
                <c:pt idx="2546">
                  <c:v>1.3106428731739967E-2</c:v>
                </c:pt>
                <c:pt idx="2547">
                  <c:v>1.3085826534878147E-2</c:v>
                </c:pt>
                <c:pt idx="2548">
                  <c:v>1.3065200825525761E-2</c:v>
                </c:pt>
                <c:pt idx="2549">
                  <c:v>1.3044551700079253E-2</c:v>
                </c:pt>
                <c:pt idx="2550">
                  <c:v>1.3023879255127871E-2</c:v>
                </c:pt>
                <c:pt idx="2551">
                  <c:v>1.3003183587452949E-2</c:v>
                </c:pt>
                <c:pt idx="2552">
                  <c:v>1.2982464794027256E-2</c:v>
                </c:pt>
                <c:pt idx="2553">
                  <c:v>1.2961722972014242E-2</c:v>
                </c:pt>
                <c:pt idx="2554">
                  <c:v>1.2940958218767389E-2</c:v>
                </c:pt>
                <c:pt idx="2555">
                  <c:v>1.2920170631829457E-2</c:v>
                </c:pt>
                <c:pt idx="2556">
                  <c:v>1.2899360308931844E-2</c:v>
                </c:pt>
                <c:pt idx="2557">
                  <c:v>1.2878527347993799E-2</c:v>
                </c:pt>
                <c:pt idx="2558">
                  <c:v>1.2857671847121806E-2</c:v>
                </c:pt>
                <c:pt idx="2559">
                  <c:v>1.2836793904608788E-2</c:v>
                </c:pt>
                <c:pt idx="2560">
                  <c:v>1.2815893618933474E-2</c:v>
                </c:pt>
                <c:pt idx="2561">
                  <c:v>1.2794971088759599E-2</c:v>
                </c:pt>
                <c:pt idx="2562">
                  <c:v>1.2774026412935284E-2</c:v>
                </c:pt>
                <c:pt idx="2563">
                  <c:v>1.2753059690492254E-2</c:v>
                </c:pt>
                <c:pt idx="2564">
                  <c:v>1.2732071020645146E-2</c:v>
                </c:pt>
                <c:pt idx="2565">
                  <c:v>1.2711060502790767E-2</c:v>
                </c:pt>
                <c:pt idx="2566">
                  <c:v>1.2690028236507396E-2</c:v>
                </c:pt>
                <c:pt idx="2567">
                  <c:v>1.2668974321554068E-2</c:v>
                </c:pt>
                <c:pt idx="2568">
                  <c:v>1.2647898857869818E-2</c:v>
                </c:pt>
                <c:pt idx="2569">
                  <c:v>1.2626801945572957E-2</c:v>
                </c:pt>
                <c:pt idx="2570">
                  <c:v>1.2605683684960383E-2</c:v>
                </c:pt>
                <c:pt idx="2571">
                  <c:v>1.2584544176506805E-2</c:v>
                </c:pt>
                <c:pt idx="2572">
                  <c:v>1.2563383520864037E-2</c:v>
                </c:pt>
                <c:pt idx="2573">
                  <c:v>1.2542201818860232E-2</c:v>
                </c:pt>
                <c:pt idx="2574">
                  <c:v>1.2520999171499222E-2</c:v>
                </c:pt>
                <c:pt idx="2575">
                  <c:v>1.2499775679959673E-2</c:v>
                </c:pt>
                <c:pt idx="2576">
                  <c:v>1.2478531445594437E-2</c:v>
                </c:pt>
                <c:pt idx="2577">
                  <c:v>1.2457266569929759E-2</c:v>
                </c:pt>
                <c:pt idx="2578">
                  <c:v>1.2435981154664578E-2</c:v>
                </c:pt>
                <c:pt idx="2579">
                  <c:v>1.2414675301669724E-2</c:v>
                </c:pt>
                <c:pt idx="2580">
                  <c:v>1.2393349112987225E-2</c:v>
                </c:pt>
                <c:pt idx="2581">
                  <c:v>1.2372002690829539E-2</c:v>
                </c:pt>
                <c:pt idx="2582">
                  <c:v>1.2350636137578818E-2</c:v>
                </c:pt>
                <c:pt idx="2583">
                  <c:v>1.2329249555786116E-2</c:v>
                </c:pt>
                <c:pt idx="2584">
                  <c:v>1.2307843048170695E-2</c:v>
                </c:pt>
                <c:pt idx="2585">
                  <c:v>1.2286416717619233E-2</c:v>
                </c:pt>
                <c:pt idx="2586">
                  <c:v>1.2264970667185087E-2</c:v>
                </c:pt>
                <c:pt idx="2587">
                  <c:v>1.2243505000087505E-2</c:v>
                </c:pt>
                <c:pt idx="2588">
                  <c:v>1.2222019819710925E-2</c:v>
                </c:pt>
                <c:pt idx="2589">
                  <c:v>1.2200515229604152E-2</c:v>
                </c:pt>
                <c:pt idx="2590">
                  <c:v>1.2178991333479645E-2</c:v>
                </c:pt>
                <c:pt idx="2591">
                  <c:v>1.2157448235212705E-2</c:v>
                </c:pt>
                <c:pt idx="2592">
                  <c:v>1.2135886038840771E-2</c:v>
                </c:pt>
                <c:pt idx="2593">
                  <c:v>1.2114304848562593E-2</c:v>
                </c:pt>
                <c:pt idx="2594">
                  <c:v>1.2092704768737514E-2</c:v>
                </c:pt>
                <c:pt idx="2595">
                  <c:v>1.2071085903884662E-2</c:v>
                </c:pt>
                <c:pt idx="2596">
                  <c:v>1.2049448358682199E-2</c:v>
                </c:pt>
                <c:pt idx="2597">
                  <c:v>1.2027792237966541E-2</c:v>
                </c:pt>
                <c:pt idx="2598">
                  <c:v>1.2006117646731592E-2</c:v>
                </c:pt>
                <c:pt idx="2599">
                  <c:v>1.1984424690127957E-2</c:v>
                </c:pt>
                <c:pt idx="2600">
                  <c:v>1.1962713473462179E-2</c:v>
                </c:pt>
                <c:pt idx="2601">
                  <c:v>1.194098410219592E-2</c:v>
                </c:pt>
                <c:pt idx="2602">
                  <c:v>1.1919236681945266E-2</c:v>
                </c:pt>
                <c:pt idx="2603">
                  <c:v>1.1897471318479836E-2</c:v>
                </c:pt>
                <c:pt idx="2604">
                  <c:v>1.1875688117722095E-2</c:v>
                </c:pt>
                <c:pt idx="2605">
                  <c:v>1.1853887185746481E-2</c:v>
                </c:pt>
                <c:pt idx="2606">
                  <c:v>1.1832068628778714E-2</c:v>
                </c:pt>
                <c:pt idx="2607">
                  <c:v>1.1810232553194931E-2</c:v>
                </c:pt>
                <c:pt idx="2608">
                  <c:v>1.1788379065520938E-2</c:v>
                </c:pt>
                <c:pt idx="2609">
                  <c:v>1.1766508272431373E-2</c:v>
                </c:pt>
                <c:pt idx="2610">
                  <c:v>1.1744620280748994E-2</c:v>
                </c:pt>
                <c:pt idx="2611">
                  <c:v>1.1722715197443801E-2</c:v>
                </c:pt>
                <c:pt idx="2612">
                  <c:v>1.1700793129632301E-2</c:v>
                </c:pt>
                <c:pt idx="2613">
                  <c:v>1.167885418457666E-2</c:v>
                </c:pt>
                <c:pt idx="2614">
                  <c:v>1.1656898469683962E-2</c:v>
                </c:pt>
                <c:pt idx="2615">
                  <c:v>1.1634926092505356E-2</c:v>
                </c:pt>
                <c:pt idx="2616">
                  <c:v>1.1612937160735307E-2</c:v>
                </c:pt>
                <c:pt idx="2617">
                  <c:v>1.1590931782210726E-2</c:v>
                </c:pt>
                <c:pt idx="2618">
                  <c:v>1.1568910064910242E-2</c:v>
                </c:pt>
                <c:pt idx="2619">
                  <c:v>1.1546872116953332E-2</c:v>
                </c:pt>
                <c:pt idx="2620">
                  <c:v>1.1524818046599583E-2</c:v>
                </c:pt>
                <c:pt idx="2621">
                  <c:v>1.1502747962247787E-2</c:v>
                </c:pt>
                <c:pt idx="2622">
                  <c:v>1.1480661972435245E-2</c:v>
                </c:pt>
                <c:pt idx="2623">
                  <c:v>1.1458560185836859E-2</c:v>
                </c:pt>
                <c:pt idx="2624">
                  <c:v>1.14364427112644E-2</c:v>
                </c:pt>
                <c:pt idx="2625">
                  <c:v>1.141430965766561E-2</c:v>
                </c:pt>
                <c:pt idx="2626">
                  <c:v>1.1392161134123471E-2</c:v>
                </c:pt>
                <c:pt idx="2627">
                  <c:v>1.1369997249855334E-2</c:v>
                </c:pt>
                <c:pt idx="2628">
                  <c:v>1.1347818114212132E-2</c:v>
                </c:pt>
                <c:pt idx="2629">
                  <c:v>1.1325623836677522E-2</c:v>
                </c:pt>
                <c:pt idx="2630">
                  <c:v>1.1303414526867117E-2</c:v>
                </c:pt>
                <c:pt idx="2631">
                  <c:v>1.1281190294527626E-2</c:v>
                </c:pt>
                <c:pt idx="2632">
                  <c:v>1.125895124953606E-2</c:v>
                </c:pt>
                <c:pt idx="2633">
                  <c:v>1.1236697501898858E-2</c:v>
                </c:pt>
                <c:pt idx="2634">
                  <c:v>1.121442916175114E-2</c:v>
                </c:pt>
                <c:pt idx="2635">
                  <c:v>1.1192146339355797E-2</c:v>
                </c:pt>
                <c:pt idx="2636">
                  <c:v>1.1169849145102724E-2</c:v>
                </c:pt>
                <c:pt idx="2637">
                  <c:v>1.1147537689507971E-2</c:v>
                </c:pt>
                <c:pt idx="2638">
                  <c:v>1.1125212083212906E-2</c:v>
                </c:pt>
                <c:pt idx="2639">
                  <c:v>1.110287243698338E-2</c:v>
                </c:pt>
                <c:pt idx="2640">
                  <c:v>1.1080518861708919E-2</c:v>
                </c:pt>
                <c:pt idx="2641">
                  <c:v>1.1058151468401861E-2</c:v>
                </c:pt>
                <c:pt idx="2642">
                  <c:v>1.1035770368196553E-2</c:v>
                </c:pt>
                <c:pt idx="2643">
                  <c:v>1.1013375672348466E-2</c:v>
                </c:pt>
                <c:pt idx="2644">
                  <c:v>1.0990967492233404E-2</c:v>
                </c:pt>
                <c:pt idx="2645">
                  <c:v>1.0968545939346652E-2</c:v>
                </c:pt>
                <c:pt idx="2646">
                  <c:v>1.0946111125302136E-2</c:v>
                </c:pt>
                <c:pt idx="2647">
                  <c:v>1.092366316183154E-2</c:v>
                </c:pt>
                <c:pt idx="2648">
                  <c:v>1.090120216078355E-2</c:v>
                </c:pt>
                <c:pt idx="2649">
                  <c:v>1.0878728234122934E-2</c:v>
                </c:pt>
                <c:pt idx="2650">
                  <c:v>1.085624149392973E-2</c:v>
                </c:pt>
                <c:pt idx="2651">
                  <c:v>1.0833742052398378E-2</c:v>
                </c:pt>
                <c:pt idx="2652">
                  <c:v>1.081123002183693E-2</c:v>
                </c:pt>
                <c:pt idx="2653">
                  <c:v>1.0788705514666121E-2</c:v>
                </c:pt>
                <c:pt idx="2654">
                  <c:v>1.0766168643418584E-2</c:v>
                </c:pt>
                <c:pt idx="2655">
                  <c:v>1.0743619520737949E-2</c:v>
                </c:pt>
                <c:pt idx="2656">
                  <c:v>1.0721058259378051E-2</c:v>
                </c:pt>
                <c:pt idx="2657">
                  <c:v>1.0698484972202018E-2</c:v>
                </c:pt>
                <c:pt idx="2658">
                  <c:v>1.0675899772181459E-2</c:v>
                </c:pt>
                <c:pt idx="2659">
                  <c:v>1.0653302772395574E-2</c:v>
                </c:pt>
                <c:pt idx="2660">
                  <c:v>1.0630694086030339E-2</c:v>
                </c:pt>
                <c:pt idx="2661">
                  <c:v>1.0608073826377604E-2</c:v>
                </c:pt>
                <c:pt idx="2662">
                  <c:v>1.0585442106834281E-2</c:v>
                </c:pt>
                <c:pt idx="2663">
                  <c:v>1.0562799040901438E-2</c:v>
                </c:pt>
                <c:pt idx="2664">
                  <c:v>1.0540144742183481E-2</c:v>
                </c:pt>
                <c:pt idx="2665">
                  <c:v>1.0517479324387249E-2</c:v>
                </c:pt>
                <c:pt idx="2666">
                  <c:v>1.0494802901321204E-2</c:v>
                </c:pt>
                <c:pt idx="2667">
                  <c:v>1.0472115586894518E-2</c:v>
                </c:pt>
                <c:pt idx="2668">
                  <c:v>1.0449417495116249E-2</c:v>
                </c:pt>
                <c:pt idx="2669">
                  <c:v>1.042670874009442E-2</c:v>
                </c:pt>
                <c:pt idx="2670">
                  <c:v>1.0403989436035238E-2</c:v>
                </c:pt>
                <c:pt idx="2671">
                  <c:v>1.0381259697242131E-2</c:v>
                </c:pt>
                <c:pt idx="2672">
                  <c:v>1.035851963811496E-2</c:v>
                </c:pt>
                <c:pt idx="2673">
                  <c:v>1.0335769373149086E-2</c:v>
                </c:pt>
                <c:pt idx="2674">
                  <c:v>1.0313009016934559E-2</c:v>
                </c:pt>
                <c:pt idx="2675">
                  <c:v>1.0290238684155181E-2</c:v>
                </c:pt>
                <c:pt idx="2676">
                  <c:v>1.0267458489587692E-2</c:v>
                </c:pt>
                <c:pt idx="2677">
                  <c:v>1.0244668548100862E-2</c:v>
                </c:pt>
                <c:pt idx="2678">
                  <c:v>1.022186897465464E-2</c:v>
                </c:pt>
                <c:pt idx="2679">
                  <c:v>1.0199059884299234E-2</c:v>
                </c:pt>
                <c:pt idx="2680">
                  <c:v>1.0176241392174322E-2</c:v>
                </c:pt>
                <c:pt idx="2681">
                  <c:v>1.0153413613508053E-2</c:v>
                </c:pt>
                <c:pt idx="2682">
                  <c:v>1.0130576663616286E-2</c:v>
                </c:pt>
                <c:pt idx="2683">
                  <c:v>1.0107730657901628E-2</c:v>
                </c:pt>
                <c:pt idx="2684">
                  <c:v>1.0084875711852613E-2</c:v>
                </c:pt>
                <c:pt idx="2685">
                  <c:v>1.0062011941042765E-2</c:v>
                </c:pt>
                <c:pt idx="2686">
                  <c:v>1.0039139461129764E-2</c:v>
                </c:pt>
                <c:pt idx="2687">
                  <c:v>1.0016258387854545E-2</c:v>
                </c:pt>
                <c:pt idx="2688">
                  <c:v>9.9933688370404099E-3</c:v>
                </c:pt>
                <c:pt idx="2689">
                  <c:v>9.9704709245921359E-3</c:v>
                </c:pt>
                <c:pt idx="2690">
                  <c:v>9.9475647664951164E-3</c:v>
                </c:pt>
                <c:pt idx="2691">
                  <c:v>9.9246504788144552E-3</c:v>
                </c:pt>
                <c:pt idx="2692">
                  <c:v>9.9017281776940975E-3</c:v>
                </c:pt>
                <c:pt idx="2693">
                  <c:v>9.8787979793558862E-3</c:v>
                </c:pt>
                <c:pt idx="2694">
                  <c:v>9.8558600000987779E-3</c:v>
                </c:pt>
                <c:pt idx="2695">
                  <c:v>9.8329143562978349E-3</c:v>
                </c:pt>
                <c:pt idx="2696">
                  <c:v>9.8099611644034274E-3</c:v>
                </c:pt>
                <c:pt idx="2697">
                  <c:v>9.7870005409402844E-3</c:v>
                </c:pt>
                <c:pt idx="2698">
                  <c:v>9.7640326025066615E-3</c:v>
                </c:pt>
                <c:pt idx="2699">
                  <c:v>9.7410574657733513E-3</c:v>
                </c:pt>
                <c:pt idx="2700">
                  <c:v>9.7180752474829036E-3</c:v>
                </c:pt>
                <c:pt idx="2701">
                  <c:v>9.6950860644486429E-3</c:v>
                </c:pt>
                <c:pt idx="2702">
                  <c:v>9.6720900335538467E-3</c:v>
                </c:pt>
                <c:pt idx="2703">
                  <c:v>9.6490872717507527E-3</c:v>
                </c:pt>
                <c:pt idx="2704">
                  <c:v>9.6260778960597752E-3</c:v>
                </c:pt>
                <c:pt idx="2705">
                  <c:v>9.6030620235685211E-3</c:v>
                </c:pt>
                <c:pt idx="2706">
                  <c:v>9.5800397714309506E-3</c:v>
                </c:pt>
                <c:pt idx="2707">
                  <c:v>9.5570112568664177E-3</c:v>
                </c:pt>
                <c:pt idx="2708">
                  <c:v>9.5339765971588306E-3</c:v>
                </c:pt>
                <c:pt idx="2709">
                  <c:v>9.5109359096557239E-3</c:v>
                </c:pt>
                <c:pt idx="2710">
                  <c:v>9.4878893117673613E-3</c:v>
                </c:pt>
                <c:pt idx="2711">
                  <c:v>9.4648369209658131E-3</c:v>
                </c:pt>
                <c:pt idx="2712">
                  <c:v>9.4417788547841094E-3</c:v>
                </c:pt>
                <c:pt idx="2713">
                  <c:v>9.4187152308152673E-3</c:v>
                </c:pt>
                <c:pt idx="2714">
                  <c:v>9.395646166711456E-3</c:v>
                </c:pt>
                <c:pt idx="2715">
                  <c:v>9.3725717801830168E-3</c:v>
                </c:pt>
                <c:pt idx="2716">
                  <c:v>9.3494921889976466E-3</c:v>
                </c:pt>
                <c:pt idx="2717">
                  <c:v>9.3264075109794134E-3</c:v>
                </c:pt>
                <c:pt idx="2718">
                  <c:v>9.3033178640079019E-3</c:v>
                </c:pt>
                <c:pt idx="2719">
                  <c:v>9.2802233660172796E-3</c:v>
                </c:pt>
                <c:pt idx="2720">
                  <c:v>9.257124134995404E-3</c:v>
                </c:pt>
                <c:pt idx="2721">
                  <c:v>9.2340202889829009E-3</c:v>
                </c:pt>
                <c:pt idx="2722">
                  <c:v>9.2109119460722731E-3</c:v>
                </c:pt>
                <c:pt idx="2723">
                  <c:v>9.1877992244069791E-3</c:v>
                </c:pt>
                <c:pt idx="2724">
                  <c:v>9.164682242180533E-3</c:v>
                </c:pt>
                <c:pt idx="2725">
                  <c:v>9.1415611176355622E-3</c:v>
                </c:pt>
                <c:pt idx="2726">
                  <c:v>9.1184359690629629E-3</c:v>
                </c:pt>
                <c:pt idx="2727">
                  <c:v>9.0953069148009182E-3</c:v>
                </c:pt>
                <c:pt idx="2728">
                  <c:v>9.0721740732340374E-3</c:v>
                </c:pt>
                <c:pt idx="2729">
                  <c:v>9.0490375627923884E-3</c:v>
                </c:pt>
                <c:pt idx="2730">
                  <c:v>9.0258975019506665E-3</c:v>
                </c:pt>
                <c:pt idx="2731">
                  <c:v>9.0027540092271971E-3</c:v>
                </c:pt>
                <c:pt idx="2732">
                  <c:v>8.9796072031830838E-3</c:v>
                </c:pt>
                <c:pt idx="2733">
                  <c:v>8.9564572024212318E-3</c:v>
                </c:pt>
                <c:pt idx="2734">
                  <c:v>8.9333041255855138E-3</c:v>
                </c:pt>
                <c:pt idx="2735">
                  <c:v>8.9101480913597788E-3</c:v>
                </c:pt>
                <c:pt idx="2736">
                  <c:v>8.886989218466982E-3</c:v>
                </c:pt>
                <c:pt idx="2737">
                  <c:v>8.8638276256682441E-3</c:v>
                </c:pt>
                <c:pt idx="2738">
                  <c:v>8.8406634317619599E-3</c:v>
                </c:pt>
                <c:pt idx="2739">
                  <c:v>8.8174967555828404E-3</c:v>
                </c:pt>
                <c:pt idx="2740">
                  <c:v>8.7943277160010529E-3</c:v>
                </c:pt>
                <c:pt idx="2741">
                  <c:v>8.7711564319212319E-3</c:v>
                </c:pt>
                <c:pt idx="2742">
                  <c:v>8.7479830222816305E-3</c:v>
                </c:pt>
                <c:pt idx="2743">
                  <c:v>8.7248076060531463E-3</c:v>
                </c:pt>
                <c:pt idx="2744">
                  <c:v>8.7016303022384445E-3</c:v>
                </c:pt>
                <c:pt idx="2745">
                  <c:v>8.6784512298709992E-3</c:v>
                </c:pt>
                <c:pt idx="2746">
                  <c:v>8.655270508014205E-3</c:v>
                </c:pt>
                <c:pt idx="2747">
                  <c:v>8.632088255760428E-3</c:v>
                </c:pt>
                <c:pt idx="2748">
                  <c:v>8.6089045922301335E-3</c:v>
                </c:pt>
                <c:pt idx="2749">
                  <c:v>8.5857196365708849E-3</c:v>
                </c:pt>
                <c:pt idx="2750">
                  <c:v>8.5625335079565039E-3</c:v>
                </c:pt>
                <c:pt idx="2751">
                  <c:v>8.5393463255860873E-3</c:v>
                </c:pt>
                <c:pt idx="2752">
                  <c:v>8.5161582086831413E-3</c:v>
                </c:pt>
                <c:pt idx="2753">
                  <c:v>8.4929692764945872E-3</c:v>
                </c:pt>
                <c:pt idx="2754">
                  <c:v>8.4697796482899098E-3</c:v>
                </c:pt>
                <c:pt idx="2755">
                  <c:v>8.4465894433601828E-3</c:v>
                </c:pt>
                <c:pt idx="2756">
                  <c:v>8.4233987810171836E-3</c:v>
                </c:pt>
                <c:pt idx="2757">
                  <c:v>8.4002077805924134E-3</c:v>
                </c:pt>
                <c:pt idx="2758">
                  <c:v>8.3770165614362648E-3</c:v>
                </c:pt>
                <c:pt idx="2759">
                  <c:v>8.3538252429169839E-3</c:v>
                </c:pt>
                <c:pt idx="2760">
                  <c:v>8.3306339444198397E-3</c:v>
                </c:pt>
                <c:pt idx="2761">
                  <c:v>8.3074427853461405E-3</c:v>
                </c:pt>
                <c:pt idx="2762">
                  <c:v>8.2842518851123561E-3</c:v>
                </c:pt>
                <c:pt idx="2763">
                  <c:v>8.2610613631491307E-3</c:v>
                </c:pt>
                <c:pt idx="2764">
                  <c:v>8.2378713389004207E-3</c:v>
                </c:pt>
                <c:pt idx="2765">
                  <c:v>8.2146819318225234E-3</c:v>
                </c:pt>
                <c:pt idx="2766">
                  <c:v>8.1914932613831766E-3</c:v>
                </c:pt>
                <c:pt idx="2767">
                  <c:v>8.1683054470606115E-3</c:v>
                </c:pt>
                <c:pt idx="2768">
                  <c:v>8.1451186083426382E-3</c:v>
                </c:pt>
                <c:pt idx="2769">
                  <c:v>8.1219328647257217E-3</c:v>
                </c:pt>
                <c:pt idx="2770">
                  <c:v>8.0987483357140566E-3</c:v>
                </c:pt>
                <c:pt idx="2771">
                  <c:v>8.0755651408186014E-3</c:v>
                </c:pt>
                <c:pt idx="2772">
                  <c:v>8.0523833995562195E-3</c:v>
                </c:pt>
                <c:pt idx="2773">
                  <c:v>8.0292032314486853E-3</c:v>
                </c:pt>
                <c:pt idx="2774">
                  <c:v>8.0060247560218047E-3</c:v>
                </c:pt>
                <c:pt idx="2775">
                  <c:v>7.9828480928044402E-3</c:v>
                </c:pt>
                <c:pt idx="2776">
                  <c:v>7.9596733613276419E-3</c:v>
                </c:pt>
                <c:pt idx="2777">
                  <c:v>7.9365006811236514E-3</c:v>
                </c:pt>
                <c:pt idx="2778">
                  <c:v>7.9133301717250436E-3</c:v>
                </c:pt>
                <c:pt idx="2779">
                  <c:v>7.8901619526637219E-3</c:v>
                </c:pt>
                <c:pt idx="2780">
                  <c:v>7.866996143470072E-3</c:v>
                </c:pt>
                <c:pt idx="2781">
                  <c:v>7.843832863671945E-3</c:v>
                </c:pt>
                <c:pt idx="2782">
                  <c:v>7.8206722327938179E-3</c:v>
                </c:pt>
                <c:pt idx="2783">
                  <c:v>7.797514370355787E-3</c:v>
                </c:pt>
                <c:pt idx="2784">
                  <c:v>7.7743593958726947E-3</c:v>
                </c:pt>
                <c:pt idx="2785">
                  <c:v>7.7512074288531565E-3</c:v>
                </c:pt>
                <c:pt idx="2786">
                  <c:v>7.7280585887986681E-3</c:v>
                </c:pt>
                <c:pt idx="2787">
                  <c:v>7.7049129952026507E-3</c:v>
                </c:pt>
                <c:pt idx="2788">
                  <c:v>7.6817707675495527E-3</c:v>
                </c:pt>
                <c:pt idx="2789">
                  <c:v>7.6586320253138589E-3</c:v>
                </c:pt>
                <c:pt idx="2790">
                  <c:v>7.6354968879592464E-3</c:v>
                </c:pt>
                <c:pt idx="2791">
                  <c:v>7.6123654749375731E-3</c:v>
                </c:pt>
                <c:pt idx="2792">
                  <c:v>7.5892379056880137E-3</c:v>
                </c:pt>
                <c:pt idx="2793">
                  <c:v>7.5661142996360682E-3</c:v>
                </c:pt>
                <c:pt idx="2794">
                  <c:v>7.5429947761927029E-3</c:v>
                </c:pt>
                <c:pt idx="2795">
                  <c:v>7.5198794547533532E-3</c:v>
                </c:pt>
                <c:pt idx="2796">
                  <c:v>7.4967684546970456E-3</c:v>
                </c:pt>
                <c:pt idx="2797">
                  <c:v>7.4736618953854302E-3</c:v>
                </c:pt>
                <c:pt idx="2798">
                  <c:v>7.450559896161885E-3</c:v>
                </c:pt>
                <c:pt idx="2799">
                  <c:v>7.427462576350549E-3</c:v>
                </c:pt>
                <c:pt idx="2800">
                  <c:v>7.4043700552554378E-3</c:v>
                </c:pt>
                <c:pt idx="2801">
                  <c:v>7.3812824521594673E-3</c:v>
                </c:pt>
                <c:pt idx="2802">
                  <c:v>7.3581998863235624E-3</c:v>
                </c:pt>
                <c:pt idx="2803">
                  <c:v>7.3351224769857039E-3</c:v>
                </c:pt>
                <c:pt idx="2804">
                  <c:v>7.3120503433600267E-3</c:v>
                </c:pt>
                <c:pt idx="2805">
                  <c:v>7.2889836046358455E-3</c:v>
                </c:pt>
                <c:pt idx="2806">
                  <c:v>7.2659223799767768E-3</c:v>
                </c:pt>
                <c:pt idx="2807">
                  <c:v>7.242866788519764E-3</c:v>
                </c:pt>
                <c:pt idx="2808">
                  <c:v>7.2198169493742099E-3</c:v>
                </c:pt>
                <c:pt idx="2809">
                  <c:v>7.1967729816209657E-3</c:v>
                </c:pt>
                <c:pt idx="2810">
                  <c:v>7.1737350043114788E-3</c:v>
                </c:pt>
                <c:pt idx="2811">
                  <c:v>7.1507031364668018E-3</c:v>
                </c:pt>
                <c:pt idx="2812">
                  <c:v>7.1276774970767467E-3</c:v>
                </c:pt>
                <c:pt idx="2813">
                  <c:v>7.1046582050988552E-3</c:v>
                </c:pt>
                <c:pt idx="2814">
                  <c:v>7.0816453794575549E-3</c:v>
                </c:pt>
                <c:pt idx="2815">
                  <c:v>7.0586391390431774E-3</c:v>
                </c:pt>
                <c:pt idx="2816">
                  <c:v>7.0356396027110761E-3</c:v>
                </c:pt>
                <c:pt idx="2817">
                  <c:v>7.01264688928065E-3</c:v>
                </c:pt>
                <c:pt idx="2818">
                  <c:v>6.989661117534479E-3</c:v>
                </c:pt>
                <c:pt idx="2819">
                  <c:v>6.9666824062173168E-3</c:v>
                </c:pt>
                <c:pt idx="2820">
                  <c:v>6.9437108740352483E-3</c:v>
                </c:pt>
                <c:pt idx="2821">
                  <c:v>6.9207466396546975E-3</c:v>
                </c:pt>
                <c:pt idx="2822">
                  <c:v>6.8977898217015615E-3</c:v>
                </c:pt>
                <c:pt idx="2823">
                  <c:v>6.8748405387602084E-3</c:v>
                </c:pt>
                <c:pt idx="2824">
                  <c:v>6.8518989093726314E-3</c:v>
                </c:pt>
                <c:pt idx="2825">
                  <c:v>6.8289650520374674E-3</c:v>
                </c:pt>
                <c:pt idx="2826">
                  <c:v>6.80603908520912E-3</c:v>
                </c:pt>
                <c:pt idx="2827">
                  <c:v>6.7831211272967673E-3</c:v>
                </c:pt>
                <c:pt idx="2828">
                  <c:v>6.7602112966635127E-3</c:v>
                </c:pt>
                <c:pt idx="2829">
                  <c:v>6.7373097116254109E-3</c:v>
                </c:pt>
                <c:pt idx="2830">
                  <c:v>6.7144164904505785E-3</c:v>
                </c:pt>
                <c:pt idx="2831">
                  <c:v>6.6915317513582193E-3</c:v>
                </c:pt>
                <c:pt idx="2832">
                  <c:v>6.6686556125177612E-3</c:v>
                </c:pt>
                <c:pt idx="2833">
                  <c:v>6.6457881920479051E-3</c:v>
                </c:pt>
                <c:pt idx="2834">
                  <c:v>6.6229296080157016E-3</c:v>
                </c:pt>
                <c:pt idx="2835">
                  <c:v>6.6000799784356155E-3</c:v>
                </c:pt>
                <c:pt idx="2836">
                  <c:v>6.577239421268654E-3</c:v>
                </c:pt>
                <c:pt idx="2837">
                  <c:v>6.5544080544213835E-3</c:v>
                </c:pt>
                <c:pt idx="2838">
                  <c:v>6.5315859957450657E-3</c:v>
                </c:pt>
                <c:pt idx="2839">
                  <c:v>6.5087733630346672E-3</c:v>
                </c:pt>
                <c:pt idx="2840">
                  <c:v>6.4859702740280396E-3</c:v>
                </c:pt>
                <c:pt idx="2841">
                  <c:v>6.4631768464048864E-3</c:v>
                </c:pt>
                <c:pt idx="2842">
                  <c:v>6.4403931977859369E-3</c:v>
                </c:pt>
                <c:pt idx="2843">
                  <c:v>6.4176194457319742E-3</c:v>
                </c:pt>
                <c:pt idx="2844">
                  <c:v>6.3948557077429498E-3</c:v>
                </c:pt>
                <c:pt idx="2845">
                  <c:v>6.3721021012570211E-3</c:v>
                </c:pt>
                <c:pt idx="2846">
                  <c:v>6.3493587436496881E-3</c:v>
                </c:pt>
                <c:pt idx="2847">
                  <c:v>6.3266257522328357E-3</c:v>
                </c:pt>
                <c:pt idx="2848">
                  <c:v>6.3039032442538494E-3</c:v>
                </c:pt>
                <c:pt idx="2849">
                  <c:v>6.2811913368946495E-3</c:v>
                </c:pt>
                <c:pt idx="2850">
                  <c:v>6.2584901472708537E-3</c:v>
                </c:pt>
                <c:pt idx="2851">
                  <c:v>6.2357997924307696E-3</c:v>
                </c:pt>
                <c:pt idx="2852">
                  <c:v>6.2131203893545702E-3</c:v>
                </c:pt>
                <c:pt idx="2853">
                  <c:v>6.1904520549532945E-3</c:v>
                </c:pt>
                <c:pt idx="2854">
                  <c:v>6.1677949060680191E-3</c:v>
                </c:pt>
                <c:pt idx="2855">
                  <c:v>6.1451490594688681E-3</c:v>
                </c:pt>
                <c:pt idx="2856">
                  <c:v>6.1225146318541635E-3</c:v>
                </c:pt>
                <c:pt idx="2857">
                  <c:v>6.0998917398494522E-3</c:v>
                </c:pt>
                <c:pt idx="2858">
                  <c:v>6.0772805000066637E-3</c:v>
                </c:pt>
                <c:pt idx="2859">
                  <c:v>6.054681028803138E-3</c:v>
                </c:pt>
                <c:pt idx="2860">
                  <c:v>6.0320934426407536E-3</c:v>
                </c:pt>
                <c:pt idx="2861">
                  <c:v>6.0095178578449962E-3</c:v>
                </c:pt>
                <c:pt idx="2862">
                  <c:v>5.9869543906640654E-3</c:v>
                </c:pt>
                <c:pt idx="2863">
                  <c:v>5.9644031572679513E-3</c:v>
                </c:pt>
                <c:pt idx="2864">
                  <c:v>5.9418642737475557E-3</c:v>
                </c:pt>
                <c:pt idx="2865">
                  <c:v>5.9193378561137313E-3</c:v>
                </c:pt>
                <c:pt idx="2866">
                  <c:v>5.8968240202964374E-3</c:v>
                </c:pt>
                <c:pt idx="2867">
                  <c:v>5.8743228821437794E-3</c:v>
                </c:pt>
                <c:pt idx="2868">
                  <c:v>5.8518345574211589E-3</c:v>
                </c:pt>
                <c:pt idx="2869">
                  <c:v>5.8293591618103022E-3</c:v>
                </c:pt>
                <c:pt idx="2870">
                  <c:v>5.8068968109084278E-3</c:v>
                </c:pt>
                <c:pt idx="2871">
                  <c:v>5.7844476202272722E-3</c:v>
                </c:pt>
                <c:pt idx="2872">
                  <c:v>5.7620117051922597E-3</c:v>
                </c:pt>
                <c:pt idx="2873">
                  <c:v>5.739589181141533E-3</c:v>
                </c:pt>
                <c:pt idx="2874">
                  <c:v>5.717180163325104E-3</c:v>
                </c:pt>
                <c:pt idx="2875">
                  <c:v>5.6947847669039158E-3</c:v>
                </c:pt>
                <c:pt idx="2876">
                  <c:v>5.67240310694897E-3</c:v>
                </c:pt>
                <c:pt idx="2877">
                  <c:v>5.6500352984403977E-3</c:v>
                </c:pt>
                <c:pt idx="2878">
                  <c:v>5.6276814562666103E-3</c:v>
                </c:pt>
                <c:pt idx="2879">
                  <c:v>5.605341695223337E-3</c:v>
                </c:pt>
                <c:pt idx="2880">
                  <c:v>5.5830161300127858E-3</c:v>
                </c:pt>
                <c:pt idx="2881">
                  <c:v>5.5607048752427017E-3</c:v>
                </c:pt>
                <c:pt idx="2882">
                  <c:v>5.5384080454255191E-3</c:v>
                </c:pt>
                <c:pt idx="2883">
                  <c:v>5.5161257549774124E-3</c:v>
                </c:pt>
                <c:pt idx="2884">
                  <c:v>5.4938581182174453E-3</c:v>
                </c:pt>
                <c:pt idx="2885">
                  <c:v>5.4716052493666463E-3</c:v>
                </c:pt>
                <c:pt idx="2886">
                  <c:v>5.4493672625471664E-3</c:v>
                </c:pt>
                <c:pt idx="2887">
                  <c:v>5.4271442717813076E-3</c:v>
                </c:pt>
                <c:pt idx="2888">
                  <c:v>5.4049363909907042E-3</c:v>
                </c:pt>
                <c:pt idx="2889">
                  <c:v>5.3827437339954015E-3</c:v>
                </c:pt>
                <c:pt idx="2890">
                  <c:v>5.3605664145129732E-3</c:v>
                </c:pt>
                <c:pt idx="2891">
                  <c:v>5.3384045461576128E-3</c:v>
                </c:pt>
                <c:pt idx="2892">
                  <c:v>5.316258242439283E-3</c:v>
                </c:pt>
                <c:pt idx="2893">
                  <c:v>5.2941276167628023E-3</c:v>
                </c:pt>
                <c:pt idx="2894">
                  <c:v>5.2720127824269717E-3</c:v>
                </c:pt>
                <c:pt idx="2895">
                  <c:v>5.2499138526236628E-3</c:v>
                </c:pt>
                <c:pt idx="2896">
                  <c:v>5.2278309404369854E-3</c:v>
                </c:pt>
                <c:pt idx="2897">
                  <c:v>5.2057641588423489E-3</c:v>
                </c:pt>
                <c:pt idx="2898">
                  <c:v>5.183713620705627E-3</c:v>
                </c:pt>
                <c:pt idx="2899">
                  <c:v>5.1616794387822195E-3</c:v>
                </c:pt>
                <c:pt idx="2900">
                  <c:v>5.1396617257162529E-3</c:v>
                </c:pt>
                <c:pt idx="2901">
                  <c:v>5.1176605940396035E-3</c:v>
                </c:pt>
                <c:pt idx="2902">
                  <c:v>5.0956761561711068E-3</c:v>
                </c:pt>
                <c:pt idx="2903">
                  <c:v>5.0737085244156183E-3</c:v>
                </c:pt>
                <c:pt idx="2904">
                  <c:v>5.0517578109631868E-3</c:v>
                </c:pt>
                <c:pt idx="2905">
                  <c:v>5.0298241278881094E-3</c:v>
                </c:pt>
                <c:pt idx="2906">
                  <c:v>5.0079075871481329E-3</c:v>
                </c:pt>
                <c:pt idx="2907">
                  <c:v>4.9860083005835313E-3</c:v>
                </c:pt>
                <c:pt idx="2908">
                  <c:v>4.96412637991626E-3</c:v>
                </c:pt>
                <c:pt idx="2909">
                  <c:v>4.9422619367490359E-3</c:v>
                </c:pt>
                <c:pt idx="2910">
                  <c:v>4.9204150825645342E-3</c:v>
                </c:pt>
                <c:pt idx="2911">
                  <c:v>4.8985859287244702E-3</c:v>
                </c:pt>
                <c:pt idx="2912">
                  <c:v>4.8767745864687542E-3</c:v>
                </c:pt>
                <c:pt idx="2913">
                  <c:v>4.8549811669145806E-3</c:v>
                </c:pt>
                <c:pt idx="2914">
                  <c:v>4.8332057810556404E-3</c:v>
                </c:pt>
                <c:pt idx="2915">
                  <c:v>4.8114485397611683E-3</c:v>
                </c:pt>
                <c:pt idx="2916">
                  <c:v>4.7897095537751452E-3</c:v>
                </c:pt>
                <c:pt idx="2917">
                  <c:v>4.7679889337153662E-3</c:v>
                </c:pt>
                <c:pt idx="2918">
                  <c:v>4.7462867900726659E-3</c:v>
                </c:pt>
                <c:pt idx="2919">
                  <c:v>4.7246032332099695E-3</c:v>
                </c:pt>
                <c:pt idx="2920">
                  <c:v>4.7029383733614922E-3</c:v>
                </c:pt>
                <c:pt idx="2921">
                  <c:v>4.6812923206318371E-3</c:v>
                </c:pt>
                <c:pt idx="2922">
                  <c:v>4.6596651849951732E-3</c:v>
                </c:pt>
                <c:pt idx="2923">
                  <c:v>4.638057076294346E-3</c:v>
                </c:pt>
                <c:pt idx="2924">
                  <c:v>4.6164681042400501E-3</c:v>
                </c:pt>
                <c:pt idx="2925">
                  <c:v>4.594898378409938E-3</c:v>
                </c:pt>
                <c:pt idx="2926">
                  <c:v>4.5733480082478049E-3</c:v>
                </c:pt>
                <c:pt idx="2927">
                  <c:v>4.5518171030626978E-3</c:v>
                </c:pt>
                <c:pt idx="2928">
                  <c:v>4.5303057720281125E-3</c:v>
                </c:pt>
                <c:pt idx="2929">
                  <c:v>4.5088141241810698E-3</c:v>
                </c:pt>
                <c:pt idx="2930">
                  <c:v>4.487342268421346E-3</c:v>
                </c:pt>
                <c:pt idx="2931">
                  <c:v>4.4658903135105467E-3</c:v>
                </c:pt>
                <c:pt idx="2932">
                  <c:v>4.4444583680713443E-3</c:v>
                </c:pt>
                <c:pt idx="2933">
                  <c:v>4.423046540586539E-3</c:v>
                </c:pt>
                <c:pt idx="2934">
                  <c:v>4.4016549393982984E-3</c:v>
                </c:pt>
                <c:pt idx="2935">
                  <c:v>4.3802836727072324E-3</c:v>
                </c:pt>
                <c:pt idx="2936">
                  <c:v>4.3589328485716394E-3</c:v>
                </c:pt>
                <c:pt idx="2937">
                  <c:v>4.3376025749065758E-3</c:v>
                </c:pt>
                <c:pt idx="2938">
                  <c:v>4.3162929594830852E-3</c:v>
                </c:pt>
                <c:pt idx="2939">
                  <c:v>4.2950041099273093E-3</c:v>
                </c:pt>
                <c:pt idx="2940">
                  <c:v>4.2737361337196883E-3</c:v>
                </c:pt>
                <c:pt idx="2941">
                  <c:v>4.252489138194088E-3</c:v>
                </c:pt>
                <c:pt idx="2942">
                  <c:v>4.2312632305370078E-3</c:v>
                </c:pt>
                <c:pt idx="2943">
                  <c:v>4.2100585177866877E-3</c:v>
                </c:pt>
                <c:pt idx="2944">
                  <c:v>4.188875106832338E-3</c:v>
                </c:pt>
                <c:pt idx="2945">
                  <c:v>4.1677131044132549E-3</c:v>
                </c:pt>
                <c:pt idx="2946">
                  <c:v>4.1465726171180366E-3</c:v>
                </c:pt>
                <c:pt idx="2947">
                  <c:v>4.1254537513837021E-3</c:v>
                </c:pt>
                <c:pt idx="2948">
                  <c:v>4.1043566134949068E-3</c:v>
                </c:pt>
                <c:pt idx="2949">
                  <c:v>4.0832813095830894E-3</c:v>
                </c:pt>
                <c:pt idx="2950">
                  <c:v>4.0622279456256774E-3</c:v>
                </c:pt>
                <c:pt idx="2951">
                  <c:v>4.0411966274452073E-3</c:v>
                </c:pt>
                <c:pt idx="2952">
                  <c:v>4.020187460708557E-3</c:v>
                </c:pt>
                <c:pt idx="2953">
                  <c:v>3.9992005509261047E-3</c:v>
                </c:pt>
                <c:pt idx="2954">
                  <c:v>3.9782360034509015E-3</c:v>
                </c:pt>
                <c:pt idx="2955">
                  <c:v>3.9572939234778426E-3</c:v>
                </c:pt>
                <c:pt idx="2956">
                  <c:v>3.9363744160428845E-3</c:v>
                </c:pt>
                <c:pt idx="2957">
                  <c:v>3.9154775860222009E-3</c:v>
                </c:pt>
                <c:pt idx="2958">
                  <c:v>3.894603538131378E-3</c:v>
                </c:pt>
                <c:pt idx="2959">
                  <c:v>3.873752376924576E-3</c:v>
                </c:pt>
                <c:pt idx="2960">
                  <c:v>0</c:v>
                </c:pt>
              </c:numCache>
            </c:numRef>
          </c:xVal>
          <c:yVal>
            <c:numRef>
              <c:f>Plotting!$L$17:$L$2977</c:f>
              <c:numCache>
                <c:formatCode>General</c:formatCode>
                <c:ptCount val="2961"/>
                <c:pt idx="0" formatCode="0.0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13-65CC-47CD-9731-000608B90EB2}"/>
            </c:ext>
          </c:extLst>
        </c:ser>
        <c:ser>
          <c:idx val="4"/>
          <c:order val="4"/>
          <c:tx>
            <c:v>Stage 5</c:v>
          </c:tx>
          <c:spPr>
            <a:ln w="19050" cap="rnd">
              <a:solidFill>
                <a:srgbClr val="FFC000"/>
              </a:solidFill>
              <a:round/>
            </a:ln>
            <a:effectLst/>
          </c:spPr>
          <c:marker>
            <c:symbol val="none"/>
          </c:marker>
          <c:dPt>
            <c:idx val="0"/>
            <c:marker>
              <c:symbol val="none"/>
            </c:marker>
            <c:bubble3D val="0"/>
            <c:spPr>
              <a:ln w="19050" cap="rnd">
                <a:solidFill>
                  <a:srgbClr val="FFC000"/>
                </a:solidFill>
                <a:round/>
              </a:ln>
              <a:effectLst/>
            </c:spPr>
            <c:extLst>
              <c:ext xmlns:c16="http://schemas.microsoft.com/office/drawing/2014/chart" uri="{C3380CC4-5D6E-409C-BE32-E72D297353CC}">
                <c16:uniqueId val="{00000001-1803-4DA6-9DBB-F8BF749957B3}"/>
              </c:ext>
            </c:extLst>
          </c:dPt>
          <c:xVal>
            <c:numRef>
              <c:f>Plotting!$S$17:$S$2977</c:f>
              <c:numCache>
                <c:formatCode>0.0000</c:formatCode>
                <c:ptCount val="2961"/>
                <c:pt idx="0">
                  <c:v>1.4153522575174023E-2</c:v>
                </c:pt>
                <c:pt idx="1">
                  <c:v>1.4148740979709437E-2</c:v>
                </c:pt>
                <c:pt idx="2">
                  <c:v>1.4143959384244851E-2</c:v>
                </c:pt>
                <c:pt idx="3">
                  <c:v>1.4139177788780266E-2</c:v>
                </c:pt>
                <c:pt idx="4">
                  <c:v>1.413439619331568E-2</c:v>
                </c:pt>
                <c:pt idx="5">
                  <c:v>1.4129614597851094E-2</c:v>
                </c:pt>
                <c:pt idx="6">
                  <c:v>1.4124833002386507E-2</c:v>
                </c:pt>
                <c:pt idx="7">
                  <c:v>1.4120051406921923E-2</c:v>
                </c:pt>
                <c:pt idx="8">
                  <c:v>1.4115269811457337E-2</c:v>
                </c:pt>
                <c:pt idx="9">
                  <c:v>1.4110488215992751E-2</c:v>
                </c:pt>
                <c:pt idx="10">
                  <c:v>1.4105706620528164E-2</c:v>
                </c:pt>
                <c:pt idx="11">
                  <c:v>1.410092502506358E-2</c:v>
                </c:pt>
                <c:pt idx="12">
                  <c:v>1.4096143429598994E-2</c:v>
                </c:pt>
                <c:pt idx="13">
                  <c:v>1.4091361834134408E-2</c:v>
                </c:pt>
                <c:pt idx="14">
                  <c:v>1.4086580238669821E-2</c:v>
                </c:pt>
                <c:pt idx="15">
                  <c:v>1.4081798643205237E-2</c:v>
                </c:pt>
                <c:pt idx="16">
                  <c:v>1.4077017047740651E-2</c:v>
                </c:pt>
                <c:pt idx="17">
                  <c:v>1.4072235452276064E-2</c:v>
                </c:pt>
                <c:pt idx="18">
                  <c:v>1.4067453856811478E-2</c:v>
                </c:pt>
                <c:pt idx="19">
                  <c:v>1.4062672261346894E-2</c:v>
                </c:pt>
                <c:pt idx="20">
                  <c:v>1.4057890665882306E-2</c:v>
                </c:pt>
                <c:pt idx="21">
                  <c:v>1.4053109070417721E-2</c:v>
                </c:pt>
                <c:pt idx="22">
                  <c:v>1.4048327474953135E-2</c:v>
                </c:pt>
                <c:pt idx="23">
                  <c:v>1.4043545879488551E-2</c:v>
                </c:pt>
                <c:pt idx="24">
                  <c:v>1.4038764284023963E-2</c:v>
                </c:pt>
                <c:pt idx="25">
                  <c:v>1.4033982688559378E-2</c:v>
                </c:pt>
                <c:pt idx="26">
                  <c:v>1.4029201093094792E-2</c:v>
                </c:pt>
                <c:pt idx="27">
                  <c:v>1.4024419497630206E-2</c:v>
                </c:pt>
                <c:pt idx="28">
                  <c:v>1.401963790216562E-2</c:v>
                </c:pt>
                <c:pt idx="29">
                  <c:v>1.4014856306701035E-2</c:v>
                </c:pt>
                <c:pt idx="30">
                  <c:v>1.4010074711236449E-2</c:v>
                </c:pt>
                <c:pt idx="31">
                  <c:v>1.4005293115771863E-2</c:v>
                </c:pt>
                <c:pt idx="32">
                  <c:v>1.4000511520307277E-2</c:v>
                </c:pt>
                <c:pt idx="33">
                  <c:v>1.3995729924842692E-2</c:v>
                </c:pt>
                <c:pt idx="34">
                  <c:v>1.3990948329378104E-2</c:v>
                </c:pt>
                <c:pt idx="35">
                  <c:v>1.398616673391352E-2</c:v>
                </c:pt>
                <c:pt idx="36">
                  <c:v>1.3981385138448934E-2</c:v>
                </c:pt>
                <c:pt idx="37">
                  <c:v>1.3976603542984349E-2</c:v>
                </c:pt>
                <c:pt idx="38">
                  <c:v>1.3971821947519761E-2</c:v>
                </c:pt>
                <c:pt idx="39">
                  <c:v>1.3967040352055177E-2</c:v>
                </c:pt>
                <c:pt idx="40">
                  <c:v>1.396225875659059E-2</c:v>
                </c:pt>
                <c:pt idx="41">
                  <c:v>1.3957477161126004E-2</c:v>
                </c:pt>
                <c:pt idx="42">
                  <c:v>1.3952695565661418E-2</c:v>
                </c:pt>
                <c:pt idx="43">
                  <c:v>1.3947913970196834E-2</c:v>
                </c:pt>
                <c:pt idx="44">
                  <c:v>1.3943132374732247E-2</c:v>
                </c:pt>
                <c:pt idx="45">
                  <c:v>1.3938350779267661E-2</c:v>
                </c:pt>
                <c:pt idx="46">
                  <c:v>1.3933569183803075E-2</c:v>
                </c:pt>
                <c:pt idx="47">
                  <c:v>1.3928787588338491E-2</c:v>
                </c:pt>
                <c:pt idx="48">
                  <c:v>1.3924005992873903E-2</c:v>
                </c:pt>
                <c:pt idx="49">
                  <c:v>1.3919224397409318E-2</c:v>
                </c:pt>
                <c:pt idx="50">
                  <c:v>1.3914442801944732E-2</c:v>
                </c:pt>
                <c:pt idx="51">
                  <c:v>1.3909661206480147E-2</c:v>
                </c:pt>
                <c:pt idx="52">
                  <c:v>1.390487961101556E-2</c:v>
                </c:pt>
                <c:pt idx="53">
                  <c:v>1.3900098015550975E-2</c:v>
                </c:pt>
                <c:pt idx="54">
                  <c:v>1.3895316420086389E-2</c:v>
                </c:pt>
                <c:pt idx="55">
                  <c:v>1.3890534824621803E-2</c:v>
                </c:pt>
                <c:pt idx="56">
                  <c:v>1.3885753229157216E-2</c:v>
                </c:pt>
                <c:pt idx="57">
                  <c:v>1.3880971633692632E-2</c:v>
                </c:pt>
                <c:pt idx="58">
                  <c:v>1.3876190038228046E-2</c:v>
                </c:pt>
                <c:pt idx="59">
                  <c:v>1.387140844276346E-2</c:v>
                </c:pt>
                <c:pt idx="60">
                  <c:v>1.3866626847298873E-2</c:v>
                </c:pt>
                <c:pt idx="61">
                  <c:v>1.3861845251834289E-2</c:v>
                </c:pt>
                <c:pt idx="62">
                  <c:v>1.3857063656369701E-2</c:v>
                </c:pt>
                <c:pt idx="63">
                  <c:v>1.3852282060905117E-2</c:v>
                </c:pt>
                <c:pt idx="64">
                  <c:v>1.384750046544053E-2</c:v>
                </c:pt>
                <c:pt idx="65">
                  <c:v>1.3842718869975946E-2</c:v>
                </c:pt>
                <c:pt idx="66">
                  <c:v>1.3837937274511358E-2</c:v>
                </c:pt>
                <c:pt idx="67">
                  <c:v>1.3833155679046773E-2</c:v>
                </c:pt>
                <c:pt idx="68">
                  <c:v>1.3828374083582187E-2</c:v>
                </c:pt>
                <c:pt idx="69">
                  <c:v>1.3823592488117601E-2</c:v>
                </c:pt>
                <c:pt idx="70">
                  <c:v>1.3818810892653015E-2</c:v>
                </c:pt>
                <c:pt idx="71">
                  <c:v>1.381402929718843E-2</c:v>
                </c:pt>
                <c:pt idx="72">
                  <c:v>1.3809247701723844E-2</c:v>
                </c:pt>
                <c:pt idx="73">
                  <c:v>1.3804466106259258E-2</c:v>
                </c:pt>
                <c:pt idx="74">
                  <c:v>1.3799684510794672E-2</c:v>
                </c:pt>
                <c:pt idx="75">
                  <c:v>1.3794902915330087E-2</c:v>
                </c:pt>
                <c:pt idx="76">
                  <c:v>1.3790121319865499E-2</c:v>
                </c:pt>
                <c:pt idx="77">
                  <c:v>1.3785339724400915E-2</c:v>
                </c:pt>
                <c:pt idx="78">
                  <c:v>1.3780558128936329E-2</c:v>
                </c:pt>
                <c:pt idx="79">
                  <c:v>1.3775776533471744E-2</c:v>
                </c:pt>
                <c:pt idx="80">
                  <c:v>1.3770994938007156E-2</c:v>
                </c:pt>
                <c:pt idx="81">
                  <c:v>1.3766213342542572E-2</c:v>
                </c:pt>
                <c:pt idx="82">
                  <c:v>1.3761431747077986E-2</c:v>
                </c:pt>
                <c:pt idx="83">
                  <c:v>1.3756650151613401E-2</c:v>
                </c:pt>
                <c:pt idx="84">
                  <c:v>1.3751868556148813E-2</c:v>
                </c:pt>
                <c:pt idx="85">
                  <c:v>1.3747086960684229E-2</c:v>
                </c:pt>
                <c:pt idx="86">
                  <c:v>1.3742305365219643E-2</c:v>
                </c:pt>
                <c:pt idx="87">
                  <c:v>1.3737523769755056E-2</c:v>
                </c:pt>
                <c:pt idx="88">
                  <c:v>1.373274217429047E-2</c:v>
                </c:pt>
                <c:pt idx="89">
                  <c:v>1.3727960578825886E-2</c:v>
                </c:pt>
                <c:pt idx="90">
                  <c:v>1.3723178983361299E-2</c:v>
                </c:pt>
                <c:pt idx="91">
                  <c:v>1.3718397387896713E-2</c:v>
                </c:pt>
                <c:pt idx="92">
                  <c:v>1.3713615792432127E-2</c:v>
                </c:pt>
                <c:pt idx="93">
                  <c:v>1.3708834196967543E-2</c:v>
                </c:pt>
                <c:pt idx="94">
                  <c:v>1.3704052601502955E-2</c:v>
                </c:pt>
                <c:pt idx="95">
                  <c:v>1.369927100603837E-2</c:v>
                </c:pt>
                <c:pt idx="96">
                  <c:v>1.3694489410573784E-2</c:v>
                </c:pt>
                <c:pt idx="97">
                  <c:v>1.3689707815109199E-2</c:v>
                </c:pt>
                <c:pt idx="98">
                  <c:v>1.3684926219644612E-2</c:v>
                </c:pt>
                <c:pt idx="99">
                  <c:v>1.3680144624180027E-2</c:v>
                </c:pt>
                <c:pt idx="100">
                  <c:v>1.3675363028715441E-2</c:v>
                </c:pt>
                <c:pt idx="101">
                  <c:v>1.3670581433250855E-2</c:v>
                </c:pt>
                <c:pt idx="102">
                  <c:v>1.3665799837786268E-2</c:v>
                </c:pt>
                <c:pt idx="103">
                  <c:v>1.3661018242321684E-2</c:v>
                </c:pt>
                <c:pt idx="104">
                  <c:v>1.3656236646857098E-2</c:v>
                </c:pt>
                <c:pt idx="105">
                  <c:v>1.3651455051392512E-2</c:v>
                </c:pt>
                <c:pt idx="106">
                  <c:v>1.3646673455927925E-2</c:v>
                </c:pt>
                <c:pt idx="107">
                  <c:v>1.3641891860463341E-2</c:v>
                </c:pt>
                <c:pt idx="108">
                  <c:v>1.3637110264998753E-2</c:v>
                </c:pt>
                <c:pt idx="109">
                  <c:v>1.3632328669534169E-2</c:v>
                </c:pt>
                <c:pt idx="110">
                  <c:v>1.3627547074069582E-2</c:v>
                </c:pt>
                <c:pt idx="111">
                  <c:v>1.3622765478604998E-2</c:v>
                </c:pt>
                <c:pt idx="112">
                  <c:v>1.361798388314041E-2</c:v>
                </c:pt>
                <c:pt idx="113">
                  <c:v>1.3613202287675825E-2</c:v>
                </c:pt>
                <c:pt idx="114">
                  <c:v>1.3608420692211239E-2</c:v>
                </c:pt>
                <c:pt idx="115">
                  <c:v>1.3603639096746653E-2</c:v>
                </c:pt>
                <c:pt idx="116">
                  <c:v>1.3598857501282067E-2</c:v>
                </c:pt>
                <c:pt idx="117">
                  <c:v>1.3594075905817482E-2</c:v>
                </c:pt>
                <c:pt idx="118">
                  <c:v>1.3589294310352896E-2</c:v>
                </c:pt>
                <c:pt idx="119">
                  <c:v>1.358451271488831E-2</c:v>
                </c:pt>
                <c:pt idx="120">
                  <c:v>1.3579731119423724E-2</c:v>
                </c:pt>
                <c:pt idx="121">
                  <c:v>1.3574949523959139E-2</c:v>
                </c:pt>
                <c:pt idx="122">
                  <c:v>1.3570167928494551E-2</c:v>
                </c:pt>
                <c:pt idx="123">
                  <c:v>1.3565386333029967E-2</c:v>
                </c:pt>
                <c:pt idx="124">
                  <c:v>1.3560604737565381E-2</c:v>
                </c:pt>
                <c:pt idx="125">
                  <c:v>1.3555823142100796E-2</c:v>
                </c:pt>
                <c:pt idx="126">
                  <c:v>1.3551041546636208E-2</c:v>
                </c:pt>
                <c:pt idx="127">
                  <c:v>1.3546259951171624E-2</c:v>
                </c:pt>
                <c:pt idx="128">
                  <c:v>1.3541478355707038E-2</c:v>
                </c:pt>
                <c:pt idx="129">
                  <c:v>1.3536696760242453E-2</c:v>
                </c:pt>
                <c:pt idx="130">
                  <c:v>1.3531915164777865E-2</c:v>
                </c:pt>
                <c:pt idx="131">
                  <c:v>1.3527133569313281E-2</c:v>
                </c:pt>
                <c:pt idx="132">
                  <c:v>1.3522351973848695E-2</c:v>
                </c:pt>
                <c:pt idx="133">
                  <c:v>1.3517570378384108E-2</c:v>
                </c:pt>
                <c:pt idx="134">
                  <c:v>1.3512788782919522E-2</c:v>
                </c:pt>
                <c:pt idx="135">
                  <c:v>1.3508007187454938E-2</c:v>
                </c:pt>
                <c:pt idx="136">
                  <c:v>1.3503225591990351E-2</c:v>
                </c:pt>
                <c:pt idx="137">
                  <c:v>1.3498443996525765E-2</c:v>
                </c:pt>
                <c:pt idx="138">
                  <c:v>1.3493662401061179E-2</c:v>
                </c:pt>
                <c:pt idx="139">
                  <c:v>1.3488880805596595E-2</c:v>
                </c:pt>
                <c:pt idx="140">
                  <c:v>1.3484099210132007E-2</c:v>
                </c:pt>
                <c:pt idx="141">
                  <c:v>1.3479317614667422E-2</c:v>
                </c:pt>
                <c:pt idx="142">
                  <c:v>1.3474536019202836E-2</c:v>
                </c:pt>
                <c:pt idx="143">
                  <c:v>1.3469754423738252E-2</c:v>
                </c:pt>
                <c:pt idx="144">
                  <c:v>1.3464972828273664E-2</c:v>
                </c:pt>
                <c:pt idx="145">
                  <c:v>1.3460191232809079E-2</c:v>
                </c:pt>
                <c:pt idx="146">
                  <c:v>1.3455409637344493E-2</c:v>
                </c:pt>
                <c:pt idx="147">
                  <c:v>1.3450628041879907E-2</c:v>
                </c:pt>
                <c:pt idx="148">
                  <c:v>1.3445846446415321E-2</c:v>
                </c:pt>
                <c:pt idx="149">
                  <c:v>1.3441064850950736E-2</c:v>
                </c:pt>
                <c:pt idx="150">
                  <c:v>1.343628325548615E-2</c:v>
                </c:pt>
                <c:pt idx="151">
                  <c:v>1.3431501660021564E-2</c:v>
                </c:pt>
                <c:pt idx="152">
                  <c:v>1.3426720064556977E-2</c:v>
                </c:pt>
                <c:pt idx="153">
                  <c:v>1.3421938469092393E-2</c:v>
                </c:pt>
                <c:pt idx="154">
                  <c:v>1.3417156873627805E-2</c:v>
                </c:pt>
                <c:pt idx="155">
                  <c:v>1.3412375278163221E-2</c:v>
                </c:pt>
                <c:pt idx="156">
                  <c:v>1.3407593682698634E-2</c:v>
                </c:pt>
                <c:pt idx="157">
                  <c:v>1.340281208723405E-2</c:v>
                </c:pt>
                <c:pt idx="158">
                  <c:v>1.3398030491769462E-2</c:v>
                </c:pt>
                <c:pt idx="159">
                  <c:v>1.3393248896304877E-2</c:v>
                </c:pt>
                <c:pt idx="160">
                  <c:v>1.3388467300840291E-2</c:v>
                </c:pt>
                <c:pt idx="161">
                  <c:v>1.3383685705375705E-2</c:v>
                </c:pt>
                <c:pt idx="162">
                  <c:v>1.3378904109911119E-2</c:v>
                </c:pt>
                <c:pt idx="163">
                  <c:v>1.3374122514446534E-2</c:v>
                </c:pt>
                <c:pt idx="164">
                  <c:v>1.3369340918981948E-2</c:v>
                </c:pt>
                <c:pt idx="165">
                  <c:v>1.3364559323517362E-2</c:v>
                </c:pt>
                <c:pt idx="166">
                  <c:v>1.3359777728052776E-2</c:v>
                </c:pt>
                <c:pt idx="167">
                  <c:v>1.3354996132588191E-2</c:v>
                </c:pt>
                <c:pt idx="168">
                  <c:v>1.3350214537123603E-2</c:v>
                </c:pt>
                <c:pt idx="169">
                  <c:v>1.3345432941659019E-2</c:v>
                </c:pt>
                <c:pt idx="170">
                  <c:v>1.3340651346194433E-2</c:v>
                </c:pt>
                <c:pt idx="171">
                  <c:v>1.3335869750729848E-2</c:v>
                </c:pt>
                <c:pt idx="172">
                  <c:v>1.333108815526526E-2</c:v>
                </c:pt>
                <c:pt idx="173">
                  <c:v>1.3326306559800676E-2</c:v>
                </c:pt>
                <c:pt idx="174">
                  <c:v>1.332152496433609E-2</c:v>
                </c:pt>
                <c:pt idx="175">
                  <c:v>1.3316743368871503E-2</c:v>
                </c:pt>
                <c:pt idx="176">
                  <c:v>1.3311961773406917E-2</c:v>
                </c:pt>
                <c:pt idx="177">
                  <c:v>1.3307180177942333E-2</c:v>
                </c:pt>
                <c:pt idx="178">
                  <c:v>1.3302398582477747E-2</c:v>
                </c:pt>
                <c:pt idx="179">
                  <c:v>1.329761698701316E-2</c:v>
                </c:pt>
                <c:pt idx="180">
                  <c:v>1.3292835391548574E-2</c:v>
                </c:pt>
                <c:pt idx="181">
                  <c:v>1.328805379608399E-2</c:v>
                </c:pt>
                <c:pt idx="182">
                  <c:v>1.3283272200619404E-2</c:v>
                </c:pt>
                <c:pt idx="183">
                  <c:v>1.3278490605154817E-2</c:v>
                </c:pt>
                <c:pt idx="184">
                  <c:v>1.3273709009690231E-2</c:v>
                </c:pt>
                <c:pt idx="185">
                  <c:v>1.3268927414225647E-2</c:v>
                </c:pt>
                <c:pt idx="186">
                  <c:v>1.326414581876106E-2</c:v>
                </c:pt>
                <c:pt idx="187">
                  <c:v>1.3259364223296474E-2</c:v>
                </c:pt>
                <c:pt idx="188">
                  <c:v>1.3254582627831888E-2</c:v>
                </c:pt>
                <c:pt idx="189">
                  <c:v>1.3249801032367302E-2</c:v>
                </c:pt>
                <c:pt idx="190">
                  <c:v>1.3245019436902717E-2</c:v>
                </c:pt>
                <c:pt idx="191">
                  <c:v>1.3240237841438131E-2</c:v>
                </c:pt>
                <c:pt idx="192">
                  <c:v>1.3235456245973545E-2</c:v>
                </c:pt>
                <c:pt idx="193">
                  <c:v>1.3230674650508959E-2</c:v>
                </c:pt>
                <c:pt idx="194">
                  <c:v>1.3225893055044374E-2</c:v>
                </c:pt>
                <c:pt idx="195">
                  <c:v>1.3221111459579788E-2</c:v>
                </c:pt>
                <c:pt idx="196">
                  <c:v>1.3216329864115202E-2</c:v>
                </c:pt>
                <c:pt idx="197">
                  <c:v>1.3211548268650616E-2</c:v>
                </c:pt>
                <c:pt idx="198">
                  <c:v>1.3206766673186031E-2</c:v>
                </c:pt>
                <c:pt idx="199">
                  <c:v>1.3201985077721445E-2</c:v>
                </c:pt>
                <c:pt idx="200">
                  <c:v>1.3197203482256859E-2</c:v>
                </c:pt>
                <c:pt idx="201">
                  <c:v>1.3192421886792273E-2</c:v>
                </c:pt>
                <c:pt idx="202">
                  <c:v>1.3187640291327686E-2</c:v>
                </c:pt>
                <c:pt idx="203">
                  <c:v>1.3182858695863102E-2</c:v>
                </c:pt>
                <c:pt idx="204">
                  <c:v>1.3178077100398516E-2</c:v>
                </c:pt>
                <c:pt idx="205">
                  <c:v>1.317329550493393E-2</c:v>
                </c:pt>
                <c:pt idx="206">
                  <c:v>1.3168513909469343E-2</c:v>
                </c:pt>
                <c:pt idx="207">
                  <c:v>1.3163732314004759E-2</c:v>
                </c:pt>
                <c:pt idx="208">
                  <c:v>1.3158950718540173E-2</c:v>
                </c:pt>
                <c:pt idx="209">
                  <c:v>1.3154169123075588E-2</c:v>
                </c:pt>
                <c:pt idx="210">
                  <c:v>1.3149387527611E-2</c:v>
                </c:pt>
                <c:pt idx="211">
                  <c:v>1.3144605932146416E-2</c:v>
                </c:pt>
                <c:pt idx="212">
                  <c:v>1.313982433668183E-2</c:v>
                </c:pt>
                <c:pt idx="213">
                  <c:v>1.3135042741217245E-2</c:v>
                </c:pt>
                <c:pt idx="214">
                  <c:v>1.3130261145752657E-2</c:v>
                </c:pt>
                <c:pt idx="215">
                  <c:v>1.3125479550288073E-2</c:v>
                </c:pt>
                <c:pt idx="216">
                  <c:v>1.3120697954823487E-2</c:v>
                </c:pt>
                <c:pt idx="217">
                  <c:v>1.3115916359358902E-2</c:v>
                </c:pt>
                <c:pt idx="218">
                  <c:v>1.3111134763894316E-2</c:v>
                </c:pt>
                <c:pt idx="219">
                  <c:v>1.310635316842973E-2</c:v>
                </c:pt>
                <c:pt idx="220">
                  <c:v>1.3101571572965143E-2</c:v>
                </c:pt>
                <c:pt idx="221">
                  <c:v>1.3096789977500559E-2</c:v>
                </c:pt>
                <c:pt idx="222">
                  <c:v>1.3092008382035973E-2</c:v>
                </c:pt>
                <c:pt idx="223">
                  <c:v>1.3087226786571387E-2</c:v>
                </c:pt>
                <c:pt idx="224">
                  <c:v>1.30824451911068E-2</c:v>
                </c:pt>
                <c:pt idx="225">
                  <c:v>1.3077663595642216E-2</c:v>
                </c:pt>
                <c:pt idx="226">
                  <c:v>1.307288200017763E-2</c:v>
                </c:pt>
                <c:pt idx="227">
                  <c:v>1.3068100404713045E-2</c:v>
                </c:pt>
                <c:pt idx="228">
                  <c:v>1.3063318809248457E-2</c:v>
                </c:pt>
                <c:pt idx="229">
                  <c:v>1.3058537213783873E-2</c:v>
                </c:pt>
                <c:pt idx="230">
                  <c:v>1.3053755618319287E-2</c:v>
                </c:pt>
                <c:pt idx="231">
                  <c:v>1.3048974022854702E-2</c:v>
                </c:pt>
                <c:pt idx="232">
                  <c:v>1.3044192427390114E-2</c:v>
                </c:pt>
                <c:pt idx="233">
                  <c:v>1.303941083192553E-2</c:v>
                </c:pt>
                <c:pt idx="234">
                  <c:v>1.3034629236460944E-2</c:v>
                </c:pt>
                <c:pt idx="235">
                  <c:v>1.3029847640996359E-2</c:v>
                </c:pt>
                <c:pt idx="236">
                  <c:v>1.3025066045531773E-2</c:v>
                </c:pt>
                <c:pt idx="237">
                  <c:v>1.3020284450067187E-2</c:v>
                </c:pt>
                <c:pt idx="238">
                  <c:v>1.30155028546026E-2</c:v>
                </c:pt>
                <c:pt idx="239">
                  <c:v>1.3010721259138016E-2</c:v>
                </c:pt>
                <c:pt idx="240">
                  <c:v>1.300593966367343E-2</c:v>
                </c:pt>
                <c:pt idx="241">
                  <c:v>1.3001158068208844E-2</c:v>
                </c:pt>
                <c:pt idx="242">
                  <c:v>1.2996376472744257E-2</c:v>
                </c:pt>
                <c:pt idx="243">
                  <c:v>1.2991594877279673E-2</c:v>
                </c:pt>
                <c:pt idx="244">
                  <c:v>1.2986813281815087E-2</c:v>
                </c:pt>
                <c:pt idx="245">
                  <c:v>1.2982031686350502E-2</c:v>
                </c:pt>
                <c:pt idx="246">
                  <c:v>1.2977250090885916E-2</c:v>
                </c:pt>
                <c:pt idx="247">
                  <c:v>1.297246849542133E-2</c:v>
                </c:pt>
                <c:pt idx="248">
                  <c:v>1.2967686899956744E-2</c:v>
                </c:pt>
                <c:pt idx="249">
                  <c:v>1.2962905304492159E-2</c:v>
                </c:pt>
                <c:pt idx="250">
                  <c:v>1.2958123709027573E-2</c:v>
                </c:pt>
                <c:pt idx="251">
                  <c:v>1.2953342113562987E-2</c:v>
                </c:pt>
                <c:pt idx="252">
                  <c:v>1.2948560518098401E-2</c:v>
                </c:pt>
                <c:pt idx="253">
                  <c:v>1.2943778922633816E-2</c:v>
                </c:pt>
                <c:pt idx="254">
                  <c:v>1.293899732716923E-2</c:v>
                </c:pt>
                <c:pt idx="255">
                  <c:v>1.2934215731704645E-2</c:v>
                </c:pt>
                <c:pt idx="256">
                  <c:v>1.2929434136240057E-2</c:v>
                </c:pt>
                <c:pt idx="257">
                  <c:v>1.2924652540775473E-2</c:v>
                </c:pt>
                <c:pt idx="258">
                  <c:v>1.2919870945310887E-2</c:v>
                </c:pt>
                <c:pt idx="259">
                  <c:v>1.2915089349846302E-2</c:v>
                </c:pt>
                <c:pt idx="260">
                  <c:v>1.2910307754381714E-2</c:v>
                </c:pt>
                <c:pt idx="261">
                  <c:v>1.290552615891713E-2</c:v>
                </c:pt>
                <c:pt idx="262">
                  <c:v>1.2900744563452544E-2</c:v>
                </c:pt>
                <c:pt idx="263">
                  <c:v>1.2895962967987959E-2</c:v>
                </c:pt>
                <c:pt idx="264">
                  <c:v>1.2891181372523373E-2</c:v>
                </c:pt>
                <c:pt idx="265">
                  <c:v>1.2886399777058787E-2</c:v>
                </c:pt>
                <c:pt idx="266">
                  <c:v>1.2881618181594201E-2</c:v>
                </c:pt>
                <c:pt idx="267">
                  <c:v>1.2876836586129616E-2</c:v>
                </c:pt>
                <c:pt idx="268">
                  <c:v>1.287205499066503E-2</c:v>
                </c:pt>
                <c:pt idx="269">
                  <c:v>1.2867273395200444E-2</c:v>
                </c:pt>
                <c:pt idx="270">
                  <c:v>1.2862491799735858E-2</c:v>
                </c:pt>
                <c:pt idx="271">
                  <c:v>1.2857710204271273E-2</c:v>
                </c:pt>
                <c:pt idx="272">
                  <c:v>1.2852928608806687E-2</c:v>
                </c:pt>
                <c:pt idx="273">
                  <c:v>1.2848147013342102E-2</c:v>
                </c:pt>
                <c:pt idx="274">
                  <c:v>1.2843365417877515E-2</c:v>
                </c:pt>
                <c:pt idx="275">
                  <c:v>1.283858382241293E-2</c:v>
                </c:pt>
                <c:pt idx="276">
                  <c:v>1.2833802226948344E-2</c:v>
                </c:pt>
                <c:pt idx="277">
                  <c:v>1.2829020631483759E-2</c:v>
                </c:pt>
                <c:pt idx="278">
                  <c:v>1.2824239036019171E-2</c:v>
                </c:pt>
                <c:pt idx="279">
                  <c:v>1.2819457440554587E-2</c:v>
                </c:pt>
                <c:pt idx="280">
                  <c:v>1.2814675845090001E-2</c:v>
                </c:pt>
                <c:pt idx="281">
                  <c:v>1.2809894249625416E-2</c:v>
                </c:pt>
                <c:pt idx="282">
                  <c:v>1.280511265416083E-2</c:v>
                </c:pt>
                <c:pt idx="283">
                  <c:v>1.2800331058696246E-2</c:v>
                </c:pt>
                <c:pt idx="284">
                  <c:v>1.2795549463231658E-2</c:v>
                </c:pt>
                <c:pt idx="285">
                  <c:v>1.2790767867767073E-2</c:v>
                </c:pt>
                <c:pt idx="286">
                  <c:v>1.2785986272302487E-2</c:v>
                </c:pt>
                <c:pt idx="287">
                  <c:v>1.2781204676837903E-2</c:v>
                </c:pt>
                <c:pt idx="288">
                  <c:v>1.2776423081373315E-2</c:v>
                </c:pt>
                <c:pt idx="289">
                  <c:v>1.277164148590873E-2</c:v>
                </c:pt>
                <c:pt idx="290">
                  <c:v>1.2766859890444144E-2</c:v>
                </c:pt>
                <c:pt idx="291">
                  <c:v>1.2762078294979559E-2</c:v>
                </c:pt>
                <c:pt idx="292">
                  <c:v>1.2757296699514973E-2</c:v>
                </c:pt>
                <c:pt idx="293">
                  <c:v>1.2752515104050387E-2</c:v>
                </c:pt>
                <c:pt idx="294">
                  <c:v>1.2747733508585801E-2</c:v>
                </c:pt>
                <c:pt idx="295">
                  <c:v>1.2742951913121216E-2</c:v>
                </c:pt>
                <c:pt idx="296">
                  <c:v>1.273817031765663E-2</c:v>
                </c:pt>
                <c:pt idx="297">
                  <c:v>1.2733388722192044E-2</c:v>
                </c:pt>
                <c:pt idx="298">
                  <c:v>1.2728607126727458E-2</c:v>
                </c:pt>
                <c:pt idx="299">
                  <c:v>1.2723825531262873E-2</c:v>
                </c:pt>
                <c:pt idx="300">
                  <c:v>1.2719043935798287E-2</c:v>
                </c:pt>
                <c:pt idx="301">
                  <c:v>1.2714262340333703E-2</c:v>
                </c:pt>
                <c:pt idx="302">
                  <c:v>1.2709480744869115E-2</c:v>
                </c:pt>
                <c:pt idx="303">
                  <c:v>1.270469914940453E-2</c:v>
                </c:pt>
                <c:pt idx="304">
                  <c:v>1.2699917553939944E-2</c:v>
                </c:pt>
                <c:pt idx="305">
                  <c:v>1.269513595847536E-2</c:v>
                </c:pt>
                <c:pt idx="306">
                  <c:v>1.2690354363010772E-2</c:v>
                </c:pt>
                <c:pt idx="307">
                  <c:v>1.2685572767546187E-2</c:v>
                </c:pt>
                <c:pt idx="308">
                  <c:v>1.2680791172081601E-2</c:v>
                </c:pt>
                <c:pt idx="309">
                  <c:v>1.2676009576617017E-2</c:v>
                </c:pt>
                <c:pt idx="310">
                  <c:v>1.267122798115243E-2</c:v>
                </c:pt>
                <c:pt idx="311">
                  <c:v>1.2666446385687844E-2</c:v>
                </c:pt>
                <c:pt idx="312">
                  <c:v>1.2661664790223258E-2</c:v>
                </c:pt>
                <c:pt idx="313">
                  <c:v>1.2656883194758673E-2</c:v>
                </c:pt>
                <c:pt idx="314">
                  <c:v>1.2652101599294087E-2</c:v>
                </c:pt>
                <c:pt idx="315">
                  <c:v>1.2647320003829501E-2</c:v>
                </c:pt>
                <c:pt idx="316">
                  <c:v>1.2642538408364915E-2</c:v>
                </c:pt>
                <c:pt idx="317">
                  <c:v>1.263775681290033E-2</c:v>
                </c:pt>
                <c:pt idx="318">
                  <c:v>1.2632975217435744E-2</c:v>
                </c:pt>
                <c:pt idx="319">
                  <c:v>1.262819362197116E-2</c:v>
                </c:pt>
                <c:pt idx="320">
                  <c:v>1.2623412026506573E-2</c:v>
                </c:pt>
                <c:pt idx="321">
                  <c:v>1.2618630431041987E-2</c:v>
                </c:pt>
                <c:pt idx="322">
                  <c:v>1.2613848835577401E-2</c:v>
                </c:pt>
                <c:pt idx="323">
                  <c:v>1.2609067240112817E-2</c:v>
                </c:pt>
                <c:pt idx="324">
                  <c:v>1.260428564464823E-2</c:v>
                </c:pt>
                <c:pt idx="325">
                  <c:v>1.2599504049183644E-2</c:v>
                </c:pt>
                <c:pt idx="326">
                  <c:v>1.2594722453719058E-2</c:v>
                </c:pt>
                <c:pt idx="327">
                  <c:v>1.2589940858254474E-2</c:v>
                </c:pt>
                <c:pt idx="328">
                  <c:v>1.2585159262789887E-2</c:v>
                </c:pt>
                <c:pt idx="329">
                  <c:v>1.2580377667325301E-2</c:v>
                </c:pt>
                <c:pt idx="330">
                  <c:v>1.2575596071860715E-2</c:v>
                </c:pt>
                <c:pt idx="331">
                  <c:v>1.257081447639613E-2</c:v>
                </c:pt>
                <c:pt idx="332">
                  <c:v>1.2566032880931544E-2</c:v>
                </c:pt>
                <c:pt idx="333">
                  <c:v>1.2561251285466958E-2</c:v>
                </c:pt>
                <c:pt idx="334">
                  <c:v>1.2556469690002372E-2</c:v>
                </c:pt>
                <c:pt idx="335">
                  <c:v>1.2551688094537787E-2</c:v>
                </c:pt>
                <c:pt idx="336">
                  <c:v>1.2546906499073201E-2</c:v>
                </c:pt>
                <c:pt idx="337">
                  <c:v>1.2542124903608615E-2</c:v>
                </c:pt>
                <c:pt idx="338">
                  <c:v>1.2537343308144031E-2</c:v>
                </c:pt>
                <c:pt idx="339">
                  <c:v>1.2532561712679444E-2</c:v>
                </c:pt>
                <c:pt idx="340">
                  <c:v>1.2527780117214858E-2</c:v>
                </c:pt>
                <c:pt idx="341">
                  <c:v>1.2522998521750272E-2</c:v>
                </c:pt>
                <c:pt idx="342">
                  <c:v>1.2518216926285687E-2</c:v>
                </c:pt>
                <c:pt idx="343">
                  <c:v>1.2513435330821101E-2</c:v>
                </c:pt>
                <c:pt idx="344">
                  <c:v>1.2508653735356515E-2</c:v>
                </c:pt>
                <c:pt idx="345">
                  <c:v>1.2503872139891929E-2</c:v>
                </c:pt>
                <c:pt idx="346">
                  <c:v>1.2499090544427344E-2</c:v>
                </c:pt>
                <c:pt idx="347">
                  <c:v>1.2494308948962758E-2</c:v>
                </c:pt>
                <c:pt idx="348">
                  <c:v>1.2489527353498172E-2</c:v>
                </c:pt>
                <c:pt idx="349">
                  <c:v>1.2484745758033586E-2</c:v>
                </c:pt>
                <c:pt idx="350">
                  <c:v>1.2479964162569001E-2</c:v>
                </c:pt>
                <c:pt idx="351">
                  <c:v>1.2475182567104415E-2</c:v>
                </c:pt>
                <c:pt idx="352">
                  <c:v>1.2470400971639831E-2</c:v>
                </c:pt>
                <c:pt idx="353">
                  <c:v>1.2465619376175243E-2</c:v>
                </c:pt>
                <c:pt idx="354">
                  <c:v>1.2460837780710658E-2</c:v>
                </c:pt>
                <c:pt idx="355">
                  <c:v>1.2456056185246072E-2</c:v>
                </c:pt>
                <c:pt idx="356">
                  <c:v>1.2451274589781488E-2</c:v>
                </c:pt>
                <c:pt idx="357">
                  <c:v>1.2446492994316901E-2</c:v>
                </c:pt>
                <c:pt idx="358">
                  <c:v>1.2441711398852315E-2</c:v>
                </c:pt>
                <c:pt idx="359">
                  <c:v>1.2436929803387729E-2</c:v>
                </c:pt>
                <c:pt idx="360">
                  <c:v>1.2432148207923144E-2</c:v>
                </c:pt>
                <c:pt idx="361">
                  <c:v>1.2427366612458558E-2</c:v>
                </c:pt>
                <c:pt idx="362">
                  <c:v>1.2422585016993972E-2</c:v>
                </c:pt>
                <c:pt idx="363">
                  <c:v>1.2417803421529386E-2</c:v>
                </c:pt>
                <c:pt idx="364">
                  <c:v>1.2413021826064801E-2</c:v>
                </c:pt>
                <c:pt idx="365">
                  <c:v>1.2408240230600215E-2</c:v>
                </c:pt>
                <c:pt idx="366">
                  <c:v>1.2403458635135631E-2</c:v>
                </c:pt>
                <c:pt idx="367">
                  <c:v>1.2398677039671043E-2</c:v>
                </c:pt>
                <c:pt idx="368">
                  <c:v>1.2393895444206458E-2</c:v>
                </c:pt>
                <c:pt idx="369">
                  <c:v>1.2389113848741872E-2</c:v>
                </c:pt>
                <c:pt idx="370">
                  <c:v>1.2384332253277288E-2</c:v>
                </c:pt>
                <c:pt idx="371">
                  <c:v>1.23795506578127E-2</c:v>
                </c:pt>
                <c:pt idx="372">
                  <c:v>1.2374769062348115E-2</c:v>
                </c:pt>
                <c:pt idx="373">
                  <c:v>1.2369987466883529E-2</c:v>
                </c:pt>
                <c:pt idx="374">
                  <c:v>1.2365205871418945E-2</c:v>
                </c:pt>
                <c:pt idx="375">
                  <c:v>1.2360424275954358E-2</c:v>
                </c:pt>
                <c:pt idx="376">
                  <c:v>1.2355642680489774E-2</c:v>
                </c:pt>
                <c:pt idx="377">
                  <c:v>1.2350861085025186E-2</c:v>
                </c:pt>
                <c:pt idx="378">
                  <c:v>1.2346079489560602E-2</c:v>
                </c:pt>
                <c:pt idx="379">
                  <c:v>1.2341297894096015E-2</c:v>
                </c:pt>
                <c:pt idx="380">
                  <c:v>1.2336516298631429E-2</c:v>
                </c:pt>
                <c:pt idx="381">
                  <c:v>1.2331734703166843E-2</c:v>
                </c:pt>
                <c:pt idx="382">
                  <c:v>1.2326953107702258E-2</c:v>
                </c:pt>
                <c:pt idx="383">
                  <c:v>1.2322171512237672E-2</c:v>
                </c:pt>
                <c:pt idx="384">
                  <c:v>1.2317389916773088E-2</c:v>
                </c:pt>
                <c:pt idx="385">
                  <c:v>1.2312608321308502E-2</c:v>
                </c:pt>
                <c:pt idx="386">
                  <c:v>1.2307826725843915E-2</c:v>
                </c:pt>
                <c:pt idx="387">
                  <c:v>1.2303045130379329E-2</c:v>
                </c:pt>
                <c:pt idx="388">
                  <c:v>1.2298263534914745E-2</c:v>
                </c:pt>
                <c:pt idx="389">
                  <c:v>1.2293481939450157E-2</c:v>
                </c:pt>
                <c:pt idx="390">
                  <c:v>1.2288700343985572E-2</c:v>
                </c:pt>
                <c:pt idx="391">
                  <c:v>1.2283918748520986E-2</c:v>
                </c:pt>
                <c:pt idx="392">
                  <c:v>1.2279137153056402E-2</c:v>
                </c:pt>
                <c:pt idx="393">
                  <c:v>1.2274355557591815E-2</c:v>
                </c:pt>
                <c:pt idx="394">
                  <c:v>1.2269573962127231E-2</c:v>
                </c:pt>
                <c:pt idx="395">
                  <c:v>1.2264792366662643E-2</c:v>
                </c:pt>
                <c:pt idx="396">
                  <c:v>1.2260010771198059E-2</c:v>
                </c:pt>
                <c:pt idx="397">
                  <c:v>1.2255229175733472E-2</c:v>
                </c:pt>
                <c:pt idx="398">
                  <c:v>1.2250447580268888E-2</c:v>
                </c:pt>
                <c:pt idx="399">
                  <c:v>1.22456659848043E-2</c:v>
                </c:pt>
                <c:pt idx="400">
                  <c:v>1.2240884389339715E-2</c:v>
                </c:pt>
                <c:pt idx="401">
                  <c:v>1.2236102793875129E-2</c:v>
                </c:pt>
                <c:pt idx="402">
                  <c:v>1.2231321198410545E-2</c:v>
                </c:pt>
                <c:pt idx="403">
                  <c:v>1.2226539602945959E-2</c:v>
                </c:pt>
                <c:pt idx="404">
                  <c:v>1.2221758007481372E-2</c:v>
                </c:pt>
                <c:pt idx="405">
                  <c:v>1.2216976412016786E-2</c:v>
                </c:pt>
                <c:pt idx="406">
                  <c:v>1.2212194816552202E-2</c:v>
                </c:pt>
                <c:pt idx="407">
                  <c:v>1.2207413221087614E-2</c:v>
                </c:pt>
                <c:pt idx="408">
                  <c:v>1.2202631625623029E-2</c:v>
                </c:pt>
                <c:pt idx="409">
                  <c:v>1.2197850030158443E-2</c:v>
                </c:pt>
                <c:pt idx="410">
                  <c:v>1.2193068434693859E-2</c:v>
                </c:pt>
                <c:pt idx="411">
                  <c:v>1.2188286839229272E-2</c:v>
                </c:pt>
                <c:pt idx="412">
                  <c:v>1.2183505243764688E-2</c:v>
                </c:pt>
                <c:pt idx="413">
                  <c:v>1.21787236483001E-2</c:v>
                </c:pt>
                <c:pt idx="414">
                  <c:v>1.2173942052835516E-2</c:v>
                </c:pt>
                <c:pt idx="415">
                  <c:v>1.2169160457370929E-2</c:v>
                </c:pt>
                <c:pt idx="416">
                  <c:v>1.2164378861906343E-2</c:v>
                </c:pt>
                <c:pt idx="417">
                  <c:v>1.2159597266441757E-2</c:v>
                </c:pt>
                <c:pt idx="418">
                  <c:v>1.2154815670977172E-2</c:v>
                </c:pt>
                <c:pt idx="419">
                  <c:v>1.2150034075512586E-2</c:v>
                </c:pt>
                <c:pt idx="420">
                  <c:v>1.2145252480048002E-2</c:v>
                </c:pt>
                <c:pt idx="421">
                  <c:v>1.2140470884583416E-2</c:v>
                </c:pt>
                <c:pt idx="422">
                  <c:v>1.2135689289118829E-2</c:v>
                </c:pt>
                <c:pt idx="423">
                  <c:v>1.2130907693654243E-2</c:v>
                </c:pt>
                <c:pt idx="424">
                  <c:v>1.2126126098189659E-2</c:v>
                </c:pt>
                <c:pt idx="425">
                  <c:v>1.2121344502725073E-2</c:v>
                </c:pt>
                <c:pt idx="426">
                  <c:v>1.2116562907260486E-2</c:v>
                </c:pt>
                <c:pt idx="427">
                  <c:v>1.21117813117959E-2</c:v>
                </c:pt>
                <c:pt idx="428">
                  <c:v>1.2106999716331316E-2</c:v>
                </c:pt>
                <c:pt idx="429">
                  <c:v>1.2102218120866729E-2</c:v>
                </c:pt>
                <c:pt idx="430">
                  <c:v>1.2097436525402145E-2</c:v>
                </c:pt>
                <c:pt idx="431">
                  <c:v>1.2092654929937557E-2</c:v>
                </c:pt>
                <c:pt idx="432">
                  <c:v>1.2087873334472973E-2</c:v>
                </c:pt>
                <c:pt idx="433">
                  <c:v>1.2083091739008386E-2</c:v>
                </c:pt>
                <c:pt idx="434">
                  <c:v>1.2078310143543802E-2</c:v>
                </c:pt>
                <c:pt idx="435">
                  <c:v>1.2073528548079214E-2</c:v>
                </c:pt>
                <c:pt idx="436">
                  <c:v>1.206874695261463E-2</c:v>
                </c:pt>
                <c:pt idx="437">
                  <c:v>1.2063965357150043E-2</c:v>
                </c:pt>
                <c:pt idx="438">
                  <c:v>1.2059183761685459E-2</c:v>
                </c:pt>
                <c:pt idx="439">
                  <c:v>1.2054402166220873E-2</c:v>
                </c:pt>
                <c:pt idx="440">
                  <c:v>1.2049620570756288E-2</c:v>
                </c:pt>
                <c:pt idx="441">
                  <c:v>1.20448389752917E-2</c:v>
                </c:pt>
                <c:pt idx="442">
                  <c:v>1.2040057379827116E-2</c:v>
                </c:pt>
                <c:pt idx="443">
                  <c:v>1.203527578436253E-2</c:v>
                </c:pt>
                <c:pt idx="444">
                  <c:v>1.2030494188897943E-2</c:v>
                </c:pt>
                <c:pt idx="445">
                  <c:v>1.2025712593433357E-2</c:v>
                </c:pt>
                <c:pt idx="446">
                  <c:v>1.2020930997968773E-2</c:v>
                </c:pt>
                <c:pt idx="447">
                  <c:v>1.2016149402504187E-2</c:v>
                </c:pt>
                <c:pt idx="448">
                  <c:v>1.2011367807039602E-2</c:v>
                </c:pt>
                <c:pt idx="449">
                  <c:v>1.2006586211575016E-2</c:v>
                </c:pt>
                <c:pt idx="450">
                  <c:v>1.200180461611043E-2</c:v>
                </c:pt>
                <c:pt idx="451">
                  <c:v>1.1997023020645843E-2</c:v>
                </c:pt>
                <c:pt idx="452">
                  <c:v>1.1992241425181259E-2</c:v>
                </c:pt>
                <c:pt idx="453">
                  <c:v>1.1987459829716671E-2</c:v>
                </c:pt>
                <c:pt idx="454">
                  <c:v>1.1982678234252087E-2</c:v>
                </c:pt>
                <c:pt idx="455">
                  <c:v>1.19778966387875E-2</c:v>
                </c:pt>
                <c:pt idx="456">
                  <c:v>1.1973115043322916E-2</c:v>
                </c:pt>
                <c:pt idx="457">
                  <c:v>1.196833344785833E-2</c:v>
                </c:pt>
                <c:pt idx="458">
                  <c:v>1.1963551852393745E-2</c:v>
                </c:pt>
                <c:pt idx="459">
                  <c:v>1.1958770256929157E-2</c:v>
                </c:pt>
                <c:pt idx="460">
                  <c:v>1.1953988661464573E-2</c:v>
                </c:pt>
                <c:pt idx="461">
                  <c:v>1.1949217702755931E-2</c:v>
                </c:pt>
                <c:pt idx="462">
                  <c:v>1.1944468017512528E-2</c:v>
                </c:pt>
                <c:pt idx="463">
                  <c:v>1.1939739605594378E-2</c:v>
                </c:pt>
                <c:pt idx="464">
                  <c:v>1.1935032466768204E-2</c:v>
                </c:pt>
                <c:pt idx="465">
                  <c:v>1.1930346600707397E-2</c:v>
                </c:pt>
                <c:pt idx="466">
                  <c:v>1.1925682006992041E-2</c:v>
                </c:pt>
                <c:pt idx="467">
                  <c:v>1.1921038685108909E-2</c:v>
                </c:pt>
                <c:pt idx="468">
                  <c:v>1.1916416634451466E-2</c:v>
                </c:pt>
                <c:pt idx="469">
                  <c:v>1.1911815854319869E-2</c:v>
                </c:pt>
                <c:pt idx="470">
                  <c:v>1.1907236343920978E-2</c:v>
                </c:pt>
                <c:pt idx="471">
                  <c:v>1.1902678102368345E-2</c:v>
                </c:pt>
                <c:pt idx="472">
                  <c:v>1.1898141128682231E-2</c:v>
                </c:pt>
                <c:pt idx="473">
                  <c:v>1.1893625421789605E-2</c:v>
                </c:pt>
                <c:pt idx="474">
                  <c:v>1.1889130980524151E-2</c:v>
                </c:pt>
                <c:pt idx="475">
                  <c:v>1.1884657803626271E-2</c:v>
                </c:pt>
                <c:pt idx="476">
                  <c:v>1.1880205889743088E-2</c:v>
                </c:pt>
                <c:pt idx="477">
                  <c:v>1.1875775237428459E-2</c:v>
                </c:pt>
                <c:pt idx="478">
                  <c:v>1.1871365845142971E-2</c:v>
                </c:pt>
                <c:pt idx="479">
                  <c:v>1.1866977711253966E-2</c:v>
                </c:pt>
                <c:pt idx="480">
                  <c:v>1.1862610834035524E-2</c:v>
                </c:pt>
                <c:pt idx="481">
                  <c:v>1.1858265211668488E-2</c:v>
                </c:pt>
                <c:pt idx="482">
                  <c:v>1.185394084224047E-2</c:v>
                </c:pt>
                <c:pt idx="483">
                  <c:v>1.1849637723745853E-2</c:v>
                </c:pt>
                <c:pt idx="484">
                  <c:v>1.1845355854085799E-2</c:v>
                </c:pt>
                <c:pt idx="485">
                  <c:v>1.1841095231068268E-2</c:v>
                </c:pt>
                <c:pt idx="486">
                  <c:v>1.1836855852408019E-2</c:v>
                </c:pt>
                <c:pt idx="487">
                  <c:v>1.1832637715726626E-2</c:v>
                </c:pt>
                <c:pt idx="488">
                  <c:v>1.1828440818552482E-2</c:v>
                </c:pt>
                <c:pt idx="489">
                  <c:v>1.1824265158320815E-2</c:v>
                </c:pt>
                <c:pt idx="490">
                  <c:v>1.1820110732373693E-2</c:v>
                </c:pt>
                <c:pt idx="491">
                  <c:v>1.1815977537960048E-2</c:v>
                </c:pt>
                <c:pt idx="492">
                  <c:v>1.1811865572235675E-2</c:v>
                </c:pt>
                <c:pt idx="493">
                  <c:v>1.180777483226325E-2</c:v>
                </c:pt>
                <c:pt idx="494">
                  <c:v>1.1803705315012342E-2</c:v>
                </c:pt>
                <c:pt idx="495">
                  <c:v>1.1799657017359428E-2</c:v>
                </c:pt>
                <c:pt idx="496">
                  <c:v>1.1795629936087902E-2</c:v>
                </c:pt>
                <c:pt idx="497">
                  <c:v>1.1791624067888104E-2</c:v>
                </c:pt>
                <c:pt idx="498">
                  <c:v>1.1787639409357306E-2</c:v>
                </c:pt>
                <c:pt idx="499">
                  <c:v>1.1783675956999756E-2</c:v>
                </c:pt>
                <c:pt idx="500">
                  <c:v>1.1779733707226677E-2</c:v>
                </c:pt>
                <c:pt idx="501">
                  <c:v>1.1775812656356292E-2</c:v>
                </c:pt>
                <c:pt idx="502">
                  <c:v>1.1771912800613828E-2</c:v>
                </c:pt>
                <c:pt idx="503">
                  <c:v>1.1768034136131544E-2</c:v>
                </c:pt>
                <c:pt idx="504">
                  <c:v>1.1764176658948742E-2</c:v>
                </c:pt>
                <c:pt idx="505">
                  <c:v>1.1760340365011787E-2</c:v>
                </c:pt>
                <c:pt idx="506">
                  <c:v>1.1756525250174127E-2</c:v>
                </c:pt>
                <c:pt idx="507">
                  <c:v>1.1752731310196303E-2</c:v>
                </c:pt>
                <c:pt idx="508">
                  <c:v>1.1748958540745973E-2</c:v>
                </c:pt>
                <c:pt idx="509">
                  <c:v>1.1745206937397935E-2</c:v>
                </c:pt>
                <c:pt idx="510">
                  <c:v>1.1741476495634139E-2</c:v>
                </c:pt>
                <c:pt idx="511">
                  <c:v>1.1737767210843712E-2</c:v>
                </c:pt>
                <c:pt idx="512">
                  <c:v>1.1734079078322973E-2</c:v>
                </c:pt>
                <c:pt idx="513">
                  <c:v>1.1730412093275461E-2</c:v>
                </c:pt>
                <c:pt idx="514">
                  <c:v>1.1726766250811944E-2</c:v>
                </c:pt>
                <c:pt idx="515">
                  <c:v>1.1723141545950458E-2</c:v>
                </c:pt>
                <c:pt idx="516">
                  <c:v>1.1719537973616313E-2</c:v>
                </c:pt>
                <c:pt idx="517">
                  <c:v>1.1715955528642127E-2</c:v>
                </c:pt>
                <c:pt idx="518">
                  <c:v>1.1712394205767833E-2</c:v>
                </c:pt>
                <c:pt idx="519">
                  <c:v>1.1708853999640724E-2</c:v>
                </c:pt>
                <c:pt idx="520">
                  <c:v>1.1705334904815456E-2</c:v>
                </c:pt>
                <c:pt idx="521">
                  <c:v>1.1701836915754087E-2</c:v>
                </c:pt>
                <c:pt idx="522">
                  <c:v>1.1698360026826086E-2</c:v>
                </c:pt>
                <c:pt idx="523">
                  <c:v>1.1694904232308376E-2</c:v>
                </c:pt>
                <c:pt idx="524">
                  <c:v>1.1691469526385341E-2</c:v>
                </c:pt>
                <c:pt idx="525">
                  <c:v>1.1688055903148869E-2</c:v>
                </c:pt>
                <c:pt idx="526">
                  <c:v>1.1684663356598363E-2</c:v>
                </c:pt>
                <c:pt idx="527">
                  <c:v>1.1681291880640775E-2</c:v>
                </c:pt>
                <c:pt idx="528">
                  <c:v>1.167794146909063E-2</c:v>
                </c:pt>
                <c:pt idx="529">
                  <c:v>1.1674612115670059E-2</c:v>
                </c:pt>
                <c:pt idx="530">
                  <c:v>1.1671303814008813E-2</c:v>
                </c:pt>
                <c:pt idx="531">
                  <c:v>1.1668016557644307E-2</c:v>
                </c:pt>
                <c:pt idx="532">
                  <c:v>1.1664750340021636E-2</c:v>
                </c:pt>
                <c:pt idx="533">
                  <c:v>1.1661505154493615E-2</c:v>
                </c:pt>
                <c:pt idx="534">
                  <c:v>1.1658280994320796E-2</c:v>
                </c:pt>
                <c:pt idx="535">
                  <c:v>1.1655077852671508E-2</c:v>
                </c:pt>
                <c:pt idx="536">
                  <c:v>1.1651895722621878E-2</c:v>
                </c:pt>
                <c:pt idx="537">
                  <c:v>1.1648734597155867E-2</c:v>
                </c:pt>
                <c:pt idx="538">
                  <c:v>1.1645594469165306E-2</c:v>
                </c:pt>
                <c:pt idx="539">
                  <c:v>1.1642475331449914E-2</c:v>
                </c:pt>
                <c:pt idx="540">
                  <c:v>1.1639377176717333E-2</c:v>
                </c:pt>
                <c:pt idx="541">
                  <c:v>1.1636299997583173E-2</c:v>
                </c:pt>
                <c:pt idx="542">
                  <c:v>1.163324378657103E-2</c:v>
                </c:pt>
                <c:pt idx="543">
                  <c:v>1.163020853611252E-2</c:v>
                </c:pt>
                <c:pt idx="544">
                  <c:v>1.1627194238547323E-2</c:v>
                </c:pt>
                <c:pt idx="545">
                  <c:v>1.1624200886123207E-2</c:v>
                </c:pt>
                <c:pt idx="546">
                  <c:v>1.1621228470996057E-2</c:v>
                </c:pt>
                <c:pt idx="547">
                  <c:v>1.1618276985229929E-2</c:v>
                </c:pt>
                <c:pt idx="548">
                  <c:v>1.1615346420797064E-2</c:v>
                </c:pt>
                <c:pt idx="549">
                  <c:v>1.1612436769577936E-2</c:v>
                </c:pt>
                <c:pt idx="550">
                  <c:v>1.1609548023361279E-2</c:v>
                </c:pt>
                <c:pt idx="551">
                  <c:v>1.1606680173844133E-2</c:v>
                </c:pt>
                <c:pt idx="552">
                  <c:v>1.1603833212631868E-2</c:v>
                </c:pt>
                <c:pt idx="553">
                  <c:v>1.1601007131238236E-2</c:v>
                </c:pt>
                <c:pt idx="554">
                  <c:v>1.1598201921085393E-2</c:v>
                </c:pt>
                <c:pt idx="555">
                  <c:v>1.1595417573503946E-2</c:v>
                </c:pt>
                <c:pt idx="556">
                  <c:v>1.159265407973299E-2</c:v>
                </c:pt>
                <c:pt idx="557">
                  <c:v>1.1589911430920145E-2</c:v>
                </c:pt>
                <c:pt idx="558">
                  <c:v>1.1587189618121588E-2</c:v>
                </c:pt>
                <c:pt idx="559">
                  <c:v>1.1584488632302112E-2</c:v>
                </c:pt>
                <c:pt idx="560">
                  <c:v>1.1581808464335139E-2</c:v>
                </c:pt>
                <c:pt idx="561">
                  <c:v>1.1579149105002781E-2</c:v>
                </c:pt>
                <c:pt idx="562">
                  <c:v>1.1576510544995873E-2</c:v>
                </c:pt>
                <c:pt idx="563">
                  <c:v>1.1573892774914015E-2</c:v>
                </c:pt>
                <c:pt idx="564">
                  <c:v>1.1571295785265607E-2</c:v>
                </c:pt>
                <c:pt idx="565">
                  <c:v>1.1568719566467902E-2</c:v>
                </c:pt>
                <c:pt idx="566">
                  <c:v>1.1566164108847036E-2</c:v>
                </c:pt>
                <c:pt idx="567">
                  <c:v>1.1563629402638083E-2</c:v>
                </c:pt>
                <c:pt idx="568">
                  <c:v>1.1561115437985083E-2</c:v>
                </c:pt>
                <c:pt idx="569">
                  <c:v>1.1558622204941102E-2</c:v>
                </c:pt>
                <c:pt idx="570">
                  <c:v>1.1556149693468257E-2</c:v>
                </c:pt>
                <c:pt idx="571">
                  <c:v>1.1553697893437782E-2</c:v>
                </c:pt>
                <c:pt idx="572">
                  <c:v>1.1551266794630052E-2</c:v>
                </c:pt>
                <c:pt idx="573">
                  <c:v>1.1548856386734641E-2</c:v>
                </c:pt>
                <c:pt idx="574">
                  <c:v>1.1546466659350354E-2</c:v>
                </c:pt>
                <c:pt idx="575">
                  <c:v>1.1544097601985296E-2</c:v>
                </c:pt>
                <c:pt idx="576">
                  <c:v>1.1541749204056886E-2</c:v>
                </c:pt>
                <c:pt idx="577">
                  <c:v>1.1539421454891938E-2</c:v>
                </c:pt>
                <c:pt idx="578">
                  <c:v>1.1537114343726673E-2</c:v>
                </c:pt>
                <c:pt idx="579">
                  <c:v>1.15348278597068E-2</c:v>
                </c:pt>
                <c:pt idx="580">
                  <c:v>1.1532561991887531E-2</c:v>
                </c:pt>
                <c:pt idx="581">
                  <c:v>1.1530316729233662E-2</c:v>
                </c:pt>
                <c:pt idx="582">
                  <c:v>1.1528092060619589E-2</c:v>
                </c:pt>
                <c:pt idx="583">
                  <c:v>1.1525887974829386E-2</c:v>
                </c:pt>
                <c:pt idx="584">
                  <c:v>1.1523704460556831E-2</c:v>
                </c:pt>
                <c:pt idx="585">
                  <c:v>1.1521541506405473E-2</c:v>
                </c:pt>
                <c:pt idx="586">
                  <c:v>1.1519399100888665E-2</c:v>
                </c:pt>
                <c:pt idx="587">
                  <c:v>1.1517277232429632E-2</c:v>
                </c:pt>
                <c:pt idx="588">
                  <c:v>1.1515175889361509E-2</c:v>
                </c:pt>
                <c:pt idx="589">
                  <c:v>1.1513095059927396E-2</c:v>
                </c:pt>
                <c:pt idx="590">
                  <c:v>1.1511034732280413E-2</c:v>
                </c:pt>
                <c:pt idx="591">
                  <c:v>1.1508994894483751E-2</c:v>
                </c:pt>
                <c:pt idx="592">
                  <c:v>1.1506975534510713E-2</c:v>
                </c:pt>
                <c:pt idx="593">
                  <c:v>1.150497664024479E-2</c:v>
                </c:pt>
                <c:pt idx="594">
                  <c:v>1.1502998199479688E-2</c:v>
                </c:pt>
                <c:pt idx="595">
                  <c:v>1.1501040199919403E-2</c:v>
                </c:pt>
                <c:pt idx="596">
                  <c:v>1.1499102629178259E-2</c:v>
                </c:pt>
                <c:pt idx="597">
                  <c:v>1.1497185474780972E-2</c:v>
                </c:pt>
                <c:pt idx="598">
                  <c:v>1.1495288724162703E-2</c:v>
                </c:pt>
                <c:pt idx="599">
                  <c:v>1.1493412364669112E-2</c:v>
                </c:pt>
                <c:pt idx="600">
                  <c:v>1.1491556383556411E-2</c:v>
                </c:pt>
                <c:pt idx="601">
                  <c:v>1.1489720767991426E-2</c:v>
                </c:pt>
                <c:pt idx="602">
                  <c:v>1.1487905505051644E-2</c:v>
                </c:pt>
                <c:pt idx="603">
                  <c:v>1.1486110581725287E-2</c:v>
                </c:pt>
                <c:pt idx="604">
                  <c:v>1.148433598491134E-2</c:v>
                </c:pt>
                <c:pt idx="605">
                  <c:v>1.1482581701419643E-2</c:v>
                </c:pt>
                <c:pt idx="606">
                  <c:v>1.1480847717970923E-2</c:v>
                </c:pt>
                <c:pt idx="607">
                  <c:v>1.147913402119686E-2</c:v>
                </c:pt>
                <c:pt idx="608">
                  <c:v>1.1477440597640151E-2</c:v>
                </c:pt>
                <c:pt idx="609">
                  <c:v>1.1475767433754565E-2</c:v>
                </c:pt>
                <c:pt idx="610">
                  <c:v>1.1474114515905E-2</c:v>
                </c:pt>
                <c:pt idx="611">
                  <c:v>1.1472481830367542E-2</c:v>
                </c:pt>
                <c:pt idx="612">
                  <c:v>1.1470869363329535E-2</c:v>
                </c:pt>
                <c:pt idx="613">
                  <c:v>1.1469277100889628E-2</c:v>
                </c:pt>
                <c:pt idx="614">
                  <c:v>1.146770502905785E-2</c:v>
                </c:pt>
                <c:pt idx="615">
                  <c:v>1.1466153133755656E-2</c:v>
                </c:pt>
                <c:pt idx="616">
                  <c:v>1.1464621400816005E-2</c:v>
                </c:pt>
                <c:pt idx="617">
                  <c:v>1.1463109815983405E-2</c:v>
                </c:pt>
                <c:pt idx="618">
                  <c:v>1.1461618364913995E-2</c:v>
                </c:pt>
                <c:pt idx="619">
                  <c:v>1.1460147033175588E-2</c:v>
                </c:pt>
                <c:pt idx="620">
                  <c:v>1.145869580624775E-2</c:v>
                </c:pt>
                <c:pt idx="621">
                  <c:v>1.1457264669521855E-2</c:v>
                </c:pt>
                <c:pt idx="622">
                  <c:v>1.1455853608301151E-2</c:v>
                </c:pt>
                <c:pt idx="623">
                  <c:v>1.1454462607800826E-2</c:v>
                </c:pt>
                <c:pt idx="624">
                  <c:v>1.1453091653148072E-2</c:v>
                </c:pt>
                <c:pt idx="625">
                  <c:v>1.1451740729382149E-2</c:v>
                </c:pt>
                <c:pt idx="626">
                  <c:v>1.1450409821454453E-2</c:v>
                </c:pt>
                <c:pt idx="627">
                  <c:v>1.144909891422858E-2</c:v>
                </c:pt>
                <c:pt idx="628">
                  <c:v>1.1447807992480396E-2</c:v>
                </c:pt>
                <c:pt idx="629">
                  <c:v>1.1446537040898092E-2</c:v>
                </c:pt>
                <c:pt idx="630">
                  <c:v>1.1445286044082273E-2</c:v>
                </c:pt>
                <c:pt idx="631">
                  <c:v>1.1444054986546002E-2</c:v>
                </c:pt>
                <c:pt idx="632">
                  <c:v>1.1442843852714886E-2</c:v>
                </c:pt>
                <c:pt idx="633">
                  <c:v>1.144165262692713E-2</c:v>
                </c:pt>
                <c:pt idx="634">
                  <c:v>1.1440481293433618E-2</c:v>
                </c:pt>
                <c:pt idx="635">
                  <c:v>1.1439329836397973E-2</c:v>
                </c:pt>
                <c:pt idx="636">
                  <c:v>1.1438198239896634E-2</c:v>
                </c:pt>
                <c:pt idx="637">
                  <c:v>1.1437086487918918E-2</c:v>
                </c:pt>
                <c:pt idx="638">
                  <c:v>1.14359945643671E-2</c:v>
                </c:pt>
                <c:pt idx="639">
                  <c:v>1.1434922453056464E-2</c:v>
                </c:pt>
                <c:pt idx="640">
                  <c:v>1.1433870137715411E-2</c:v>
                </c:pt>
                <c:pt idx="641">
                  <c:v>1.1432837601985484E-2</c:v>
                </c:pt>
                <c:pt idx="642">
                  <c:v>1.1431824829421478E-2</c:v>
                </c:pt>
                <c:pt idx="643">
                  <c:v>1.1430831803491488E-2</c:v>
                </c:pt>
                <c:pt idx="644">
                  <c:v>1.1429858507576995E-2</c:v>
                </c:pt>
                <c:pt idx="645">
                  <c:v>1.1428904924972937E-2</c:v>
                </c:pt>
                <c:pt idx="646">
                  <c:v>1.1427971038887777E-2</c:v>
                </c:pt>
                <c:pt idx="647">
                  <c:v>1.1427056832443574E-2</c:v>
                </c:pt>
                <c:pt idx="648">
                  <c:v>1.1426162288676073E-2</c:v>
                </c:pt>
                <c:pt idx="649">
                  <c:v>1.142528739053476E-2</c:v>
                </c:pt>
                <c:pt idx="650">
                  <c:v>1.1424432120882955E-2</c:v>
                </c:pt>
                <c:pt idx="651">
                  <c:v>1.1423596462497864E-2</c:v>
                </c:pt>
                <c:pt idx="652">
                  <c:v>1.1422780398070683E-2</c:v>
                </c:pt>
                <c:pt idx="653">
                  <c:v>1.1421983910206646E-2</c:v>
                </c:pt>
                <c:pt idx="654">
                  <c:v>1.1421206981425128E-2</c:v>
                </c:pt>
                <c:pt idx="655">
                  <c:v>1.1420449594159698E-2</c:v>
                </c:pt>
                <c:pt idx="656">
                  <c:v>1.1419711730758213E-2</c:v>
                </c:pt>
                <c:pt idx="657">
                  <c:v>1.1418993373482882E-2</c:v>
                </c:pt>
                <c:pt idx="658">
                  <c:v>1.1418294504510358E-2</c:v>
                </c:pt>
                <c:pt idx="659">
                  <c:v>1.1417615105931802E-2</c:v>
                </c:pt>
                <c:pt idx="660">
                  <c:v>1.1416955159752976E-2</c:v>
                </c:pt>
                <c:pt idx="661">
                  <c:v>1.1416314647894305E-2</c:v>
                </c:pt>
                <c:pt idx="662">
                  <c:v>1.1415693552190973E-2</c:v>
                </c:pt>
                <c:pt idx="663">
                  <c:v>1.1415091854392989E-2</c:v>
                </c:pt>
                <c:pt idx="664">
                  <c:v>1.1414509536165282E-2</c:v>
                </c:pt>
                <c:pt idx="665">
                  <c:v>1.1413946579087763E-2</c:v>
                </c:pt>
                <c:pt idx="666">
                  <c:v>1.1413402964655423E-2</c:v>
                </c:pt>
                <c:pt idx="667">
                  <c:v>1.1412878674278404E-2</c:v>
                </c:pt>
                <c:pt idx="668">
                  <c:v>1.1412373689282083E-2</c:v>
                </c:pt>
                <c:pt idx="669">
                  <c:v>1.1411887990907151E-2</c:v>
                </c:pt>
                <c:pt idx="670">
                  <c:v>1.1411421560309705E-2</c:v>
                </c:pt>
                <c:pt idx="671">
                  <c:v>1.1410974378561319E-2</c:v>
                </c:pt>
                <c:pt idx="672">
                  <c:v>1.1410546426649133E-2</c:v>
                </c:pt>
                <c:pt idx="673">
                  <c:v>1.1410137685475941E-2</c:v>
                </c:pt>
                <c:pt idx="674">
                  <c:v>1.140974813586026E-2</c:v>
                </c:pt>
                <c:pt idx="675">
                  <c:v>1.1409377758536428E-2</c:v>
                </c:pt>
                <c:pt idx="676">
                  <c:v>1.1409026534154688E-2</c:v>
                </c:pt>
                <c:pt idx="677">
                  <c:v>1.1408694443281261E-2</c:v>
                </c:pt>
                <c:pt idx="678">
                  <c:v>1.1408381466398448E-2</c:v>
                </c:pt>
                <c:pt idx="679">
                  <c:v>1.1408087583904696E-2</c:v>
                </c:pt>
                <c:pt idx="680">
                  <c:v>1.1407812776114704E-2</c:v>
                </c:pt>
                <c:pt idx="681">
                  <c:v>1.140755702325949E-2</c:v>
                </c:pt>
                <c:pt idx="682">
                  <c:v>1.1407320305486504E-2</c:v>
                </c:pt>
                <c:pt idx="683">
                  <c:v>1.1407102602859683E-2</c:v>
                </c:pt>
                <c:pt idx="684">
                  <c:v>1.1406903895359562E-2</c:v>
                </c:pt>
                <c:pt idx="685">
                  <c:v>1.1406724162883349E-2</c:v>
                </c:pt>
                <c:pt idx="686">
                  <c:v>1.1406563385245027E-2</c:v>
                </c:pt>
                <c:pt idx="687">
                  <c:v>1.1406421542175423E-2</c:v>
                </c:pt>
                <c:pt idx="688">
                  <c:v>1.1406298613322317E-2</c:v>
                </c:pt>
                <c:pt idx="689">
                  <c:v>1.1406194578250515E-2</c:v>
                </c:pt>
                <c:pt idx="690">
                  <c:v>1.1406109416441951E-2</c:v>
                </c:pt>
                <c:pt idx="691">
                  <c:v>1.1406043107295765E-2</c:v>
                </c:pt>
                <c:pt idx="692">
                  <c:v>1.1405995630128412E-2</c:v>
                </c:pt>
                <c:pt idx="693">
                  <c:v>1.1405966964173725E-2</c:v>
                </c:pt>
                <c:pt idx="694">
                  <c:v>1.1405957088583035E-2</c:v>
                </c:pt>
                <c:pt idx="695">
                  <c:v>1.1405965982425242E-2</c:v>
                </c:pt>
                <c:pt idx="696">
                  <c:v>1.1405993624686918E-2</c:v>
                </c:pt>
                <c:pt idx="697">
                  <c:v>1.1406039994272392E-2</c:v>
                </c:pt>
                <c:pt idx="698">
                  <c:v>1.1406105070003848E-2</c:v>
                </c:pt>
                <c:pt idx="699">
                  <c:v>1.1406188830621413E-2</c:v>
                </c:pt>
                <c:pt idx="700">
                  <c:v>1.1406291254783256E-2</c:v>
                </c:pt>
                <c:pt idx="701">
                  <c:v>1.1406412321065677E-2</c:v>
                </c:pt>
                <c:pt idx="702">
                  <c:v>1.1406552007963207E-2</c:v>
                </c:pt>
                <c:pt idx="703">
                  <c:v>1.1406710293888685E-2</c:v>
                </c:pt>
                <c:pt idx="704">
                  <c:v>1.1406887157173385E-2</c:v>
                </c:pt>
                <c:pt idx="705">
                  <c:v>1.1407082576067075E-2</c:v>
                </c:pt>
                <c:pt idx="706">
                  <c:v>1.1407296528738136E-2</c:v>
                </c:pt>
                <c:pt idx="707">
                  <c:v>1.1407528993273649E-2</c:v>
                </c:pt>
                <c:pt idx="708">
                  <c:v>1.1407779947679497E-2</c:v>
                </c:pt>
                <c:pt idx="709">
                  <c:v>1.1408049369880447E-2</c:v>
                </c:pt>
                <c:pt idx="710">
                  <c:v>1.1408337237720273E-2</c:v>
                </c:pt>
                <c:pt idx="711">
                  <c:v>1.1408643528961825E-2</c:v>
                </c:pt>
                <c:pt idx="712">
                  <c:v>1.1408968221287143E-2</c:v>
                </c:pt>
                <c:pt idx="713">
                  <c:v>1.1409311292297546E-2</c:v>
                </c:pt>
                <c:pt idx="714">
                  <c:v>1.1409672719513748E-2</c:v>
                </c:pt>
                <c:pt idx="715">
                  <c:v>1.141005248037593E-2</c:v>
                </c:pt>
                <c:pt idx="716">
                  <c:v>1.1410450552243861E-2</c:v>
                </c:pt>
                <c:pt idx="717">
                  <c:v>1.1410866912396981E-2</c:v>
                </c:pt>
                <c:pt idx="718">
                  <c:v>1.1411301538034518E-2</c:v>
                </c:pt>
                <c:pt idx="719">
                  <c:v>1.1411754406275572E-2</c:v>
                </c:pt>
                <c:pt idx="720">
                  <c:v>1.1412225494159229E-2</c:v>
                </c:pt>
                <c:pt idx="721">
                  <c:v>1.1412714778644643E-2</c:v>
                </c:pt>
                <c:pt idx="722">
                  <c:v>1.1413222236611158E-2</c:v>
                </c:pt>
                <c:pt idx="723">
                  <c:v>1.14137478448584E-2</c:v>
                </c:pt>
                <c:pt idx="724">
                  <c:v>1.141429158010638E-2</c:v>
                </c:pt>
                <c:pt idx="725">
                  <c:v>1.1414853418995584E-2</c:v>
                </c:pt>
                <c:pt idx="726">
                  <c:v>1.1415433338087103E-2</c:v>
                </c:pt>
                <c:pt idx="727">
                  <c:v>1.1416031313862703E-2</c:v>
                </c:pt>
                <c:pt idx="728">
                  <c:v>1.1416647322724958E-2</c:v>
                </c:pt>
                <c:pt idx="729">
                  <c:v>1.1417281340997332E-2</c:v>
                </c:pt>
                <c:pt idx="730">
                  <c:v>1.1417933344924297E-2</c:v>
                </c:pt>
                <c:pt idx="731">
                  <c:v>1.1418603310671424E-2</c:v>
                </c:pt>
                <c:pt idx="732">
                  <c:v>1.1419291214325502E-2</c:v>
                </c:pt>
                <c:pt idx="733">
                  <c:v>1.1419997031894629E-2</c:v>
                </c:pt>
                <c:pt idx="734">
                  <c:v>1.1420720739308329E-2</c:v>
                </c:pt>
                <c:pt idx="735">
                  <c:v>1.1421462312417646E-2</c:v>
                </c:pt>
                <c:pt idx="736">
                  <c:v>1.1422221726995266E-2</c:v>
                </c:pt>
                <c:pt idx="737">
                  <c:v>1.1422998958735603E-2</c:v>
                </c:pt>
                <c:pt idx="738">
                  <c:v>1.1423793983254927E-2</c:v>
                </c:pt>
                <c:pt idx="739">
                  <c:v>1.1424606776091448E-2</c:v>
                </c:pt>
                <c:pt idx="740">
                  <c:v>1.1425437312705447E-2</c:v>
                </c:pt>
                <c:pt idx="741">
                  <c:v>1.1426285568479366E-2</c:v>
                </c:pt>
                <c:pt idx="742">
                  <c:v>1.1427151518717919E-2</c:v>
                </c:pt>
                <c:pt idx="743">
                  <c:v>1.1428035138648214E-2</c:v>
                </c:pt>
                <c:pt idx="744">
                  <c:v>1.142893640341984E-2</c:v>
                </c:pt>
                <c:pt idx="745">
                  <c:v>1.1429855288104994E-2</c:v>
                </c:pt>
                <c:pt idx="746">
                  <c:v>1.1430791767698581E-2</c:v>
                </c:pt>
                <c:pt idx="747">
                  <c:v>1.1431745817118323E-2</c:v>
                </c:pt>
                <c:pt idx="748">
                  <c:v>1.1432717411204878E-2</c:v>
                </c:pt>
                <c:pt idx="749">
                  <c:v>1.1433706524721943E-2</c:v>
                </c:pt>
                <c:pt idx="750">
                  <c:v>1.1434713132356363E-2</c:v>
                </c:pt>
                <c:pt idx="751">
                  <c:v>1.1435737208718251E-2</c:v>
                </c:pt>
                <c:pt idx="752">
                  <c:v>1.1436778728341085E-2</c:v>
                </c:pt>
                <c:pt idx="753">
                  <c:v>1.1437837665681837E-2</c:v>
                </c:pt>
                <c:pt idx="754">
                  <c:v>1.1438913995121071E-2</c:v>
                </c:pt>
                <c:pt idx="755">
                  <c:v>1.1440007690963063E-2</c:v>
                </c:pt>
                <c:pt idx="756">
                  <c:v>1.1441118727435909E-2</c:v>
                </c:pt>
                <c:pt idx="757">
                  <c:v>1.1442247078691646E-2</c:v>
                </c:pt>
                <c:pt idx="758">
                  <c:v>1.1443392718806351E-2</c:v>
                </c:pt>
                <c:pt idx="759">
                  <c:v>1.1444555621780277E-2</c:v>
                </c:pt>
                <c:pt idx="760">
                  <c:v>1.1445735761537939E-2</c:v>
                </c:pt>
                <c:pt idx="761">
                  <c:v>1.1446933111928251E-2</c:v>
                </c:pt>
                <c:pt idx="762">
                  <c:v>1.1448147646724633E-2</c:v>
                </c:pt>
                <c:pt idx="763">
                  <c:v>1.1449379339625122E-2</c:v>
                </c:pt>
                <c:pt idx="764">
                  <c:v>1.1450628164252494E-2</c:v>
                </c:pt>
                <c:pt idx="765">
                  <c:v>1.1451894094154376E-2</c:v>
                </c:pt>
                <c:pt idx="766">
                  <c:v>1.1453177102803363E-2</c:v>
                </c:pt>
                <c:pt idx="767">
                  <c:v>1.1454477163597139E-2</c:v>
                </c:pt>
                <c:pt idx="768">
                  <c:v>1.1455794249858573E-2</c:v>
                </c:pt>
                <c:pt idx="769">
                  <c:v>1.1457128334835875E-2</c:v>
                </c:pt>
                <c:pt idx="770">
                  <c:v>1.1458479391702673E-2</c:v>
                </c:pt>
                <c:pt idx="771">
                  <c:v>1.1459847393558154E-2</c:v>
                </c:pt>
                <c:pt idx="772">
                  <c:v>1.1461232313427175E-2</c:v>
                </c:pt>
                <c:pt idx="773">
                  <c:v>1.1462634124260384E-2</c:v>
                </c:pt>
                <c:pt idx="774">
                  <c:v>1.1464052798934334E-2</c:v>
                </c:pt>
                <c:pt idx="775">
                  <c:v>1.146548831025161E-2</c:v>
                </c:pt>
                <c:pt idx="776">
                  <c:v>1.1466940630940937E-2</c:v>
                </c:pt>
                <c:pt idx="777">
                  <c:v>1.1468409733657309E-2</c:v>
                </c:pt>
                <c:pt idx="778">
                  <c:v>1.1469895590982108E-2</c:v>
                </c:pt>
                <c:pt idx="779">
                  <c:v>1.147139817542322E-2</c:v>
                </c:pt>
                <c:pt idx="780">
                  <c:v>1.1472917459415153E-2</c:v>
                </c:pt>
                <c:pt idx="781">
                  <c:v>1.1474453415319172E-2</c:v>
                </c:pt>
                <c:pt idx="782">
                  <c:v>1.1476006015423403E-2</c:v>
                </c:pt>
                <c:pt idx="783">
                  <c:v>1.1477575231942967E-2</c:v>
                </c:pt>
                <c:pt idx="784">
                  <c:v>1.147916103702009E-2</c:v>
                </c:pt>
                <c:pt idx="785">
                  <c:v>1.1480763402724248E-2</c:v>
                </c:pt>
                <c:pt idx="786">
                  <c:v>1.1482382301052254E-2</c:v>
                </c:pt>
                <c:pt idx="787">
                  <c:v>1.148401770392842E-2</c:v>
                </c:pt>
                <c:pt idx="788">
                  <c:v>1.1485669583204645E-2</c:v>
                </c:pt>
                <c:pt idx="789">
                  <c:v>1.1487337910660566E-2</c:v>
                </c:pt>
                <c:pt idx="790">
                  <c:v>1.148902265800366E-2</c:v>
                </c:pt>
                <c:pt idx="791">
                  <c:v>1.1490723796869389E-2</c:v>
                </c:pt>
                <c:pt idx="792">
                  <c:v>1.1492441298821305E-2</c:v>
                </c:pt>
                <c:pt idx="793">
                  <c:v>1.1494175135351191E-2</c:v>
                </c:pt>
                <c:pt idx="794">
                  <c:v>1.1495925277879168E-2</c:v>
                </c:pt>
                <c:pt idx="795">
                  <c:v>1.1497691697753845E-2</c:v>
                </c:pt>
                <c:pt idx="796">
                  <c:v>1.1499474366252418E-2</c:v>
                </c:pt>
                <c:pt idx="797">
                  <c:v>1.1501273254580819E-2</c:v>
                </c:pt>
                <c:pt idx="798">
                  <c:v>1.1503088333873821E-2</c:v>
                </c:pt>
                <c:pt idx="799">
                  <c:v>1.1504919575195185E-2</c:v>
                </c:pt>
                <c:pt idx="800">
                  <c:v>1.1506766949537771E-2</c:v>
                </c:pt>
                <c:pt idx="801">
                  <c:v>1.1508630427823678E-2</c:v>
                </c:pt>
                <c:pt idx="802">
                  <c:v>1.1510509980904353E-2</c:v>
                </c:pt>
                <c:pt idx="803">
                  <c:v>1.151240557956075E-2</c:v>
                </c:pt>
                <c:pt idx="804">
                  <c:v>1.1514317194503423E-2</c:v>
                </c:pt>
                <c:pt idx="805">
                  <c:v>1.1516244796372678E-2</c:v>
                </c:pt>
                <c:pt idx="806">
                  <c:v>1.1518188355738692E-2</c:v>
                </c:pt>
                <c:pt idx="807">
                  <c:v>1.1520147843101649E-2</c:v>
                </c:pt>
                <c:pt idx="808">
                  <c:v>1.1522123228891857E-2</c:v>
                </c:pt>
                <c:pt idx="809">
                  <c:v>1.1524114483469895E-2</c:v>
                </c:pt>
                <c:pt idx="810">
                  <c:v>1.1526121577126725E-2</c:v>
                </c:pt>
                <c:pt idx="811">
                  <c:v>1.152814448008384E-2</c:v>
                </c:pt>
                <c:pt idx="812">
                  <c:v>1.1530183162493372E-2</c:v>
                </c:pt>
                <c:pt idx="813">
                  <c:v>1.1532237594438256E-2</c:v>
                </c:pt>
                <c:pt idx="814">
                  <c:v>1.1534307745932323E-2</c:v>
                </c:pt>
                <c:pt idx="815">
                  <c:v>1.1536393586920466E-2</c:v>
                </c:pt>
                <c:pt idx="816">
                  <c:v>1.1538495087278744E-2</c:v>
                </c:pt>
                <c:pt idx="817">
                  <c:v>1.1540612216814534E-2</c:v>
                </c:pt>
                <c:pt idx="818">
                  <c:v>1.154274494526665E-2</c:v>
                </c:pt>
                <c:pt idx="819">
                  <c:v>1.1544893242305489E-2</c:v>
                </c:pt>
                <c:pt idx="820">
                  <c:v>1.1547057077533146E-2</c:v>
                </c:pt>
                <c:pt idx="821">
                  <c:v>1.1549236420483566E-2</c:v>
                </c:pt>
                <c:pt idx="822">
                  <c:v>1.155143124062267E-2</c:v>
                </c:pt>
                <c:pt idx="823">
                  <c:v>1.1553641507348484E-2</c:v>
                </c:pt>
                <c:pt idx="824">
                  <c:v>1.1555867189991282E-2</c:v>
                </c:pt>
                <c:pt idx="825">
                  <c:v>1.1558108257813712E-2</c:v>
                </c:pt>
                <c:pt idx="826">
                  <c:v>1.1560364680010938E-2</c:v>
                </c:pt>
                <c:pt idx="827">
                  <c:v>1.1562636425710772E-2</c:v>
                </c:pt>
                <c:pt idx="828">
                  <c:v>1.1564923463973805E-2</c:v>
                </c:pt>
                <c:pt idx="829">
                  <c:v>1.1567225763793555E-2</c:v>
                </c:pt>
                <c:pt idx="830">
                  <c:v>1.1569543294096587E-2</c:v>
                </c:pt>
                <c:pt idx="831">
                  <c:v>1.1571876023742669E-2</c:v>
                </c:pt>
                <c:pt idx="832">
                  <c:v>1.1574223921524884E-2</c:v>
                </c:pt>
                <c:pt idx="833">
                  <c:v>1.1576586956169792E-2</c:v>
                </c:pt>
                <c:pt idx="834">
                  <c:v>1.1578965096337547E-2</c:v>
                </c:pt>
                <c:pt idx="835">
                  <c:v>1.1581358310622047E-2</c:v>
                </c:pt>
                <c:pt idx="836">
                  <c:v>1.1583766567551064E-2</c:v>
                </c:pt>
                <c:pt idx="837">
                  <c:v>1.158618983558639E-2</c:v>
                </c:pt>
                <c:pt idx="838">
                  <c:v>1.1588628083123968E-2</c:v>
                </c:pt>
                <c:pt idx="839">
                  <c:v>1.1591081278494033E-2</c:v>
                </c:pt>
                <c:pt idx="840">
                  <c:v>1.1593549389961252E-2</c:v>
                </c:pt>
                <c:pt idx="841">
                  <c:v>1.159603238572487E-2</c:v>
                </c:pt>
                <c:pt idx="842">
                  <c:v>1.1598530233918828E-2</c:v>
                </c:pt>
                <c:pt idx="843">
                  <c:v>1.160104290261193E-2</c:v>
                </c:pt>
                <c:pt idx="844">
                  <c:v>1.1603570359807962E-2</c:v>
                </c:pt>
                <c:pt idx="845">
                  <c:v>1.1606112573445846E-2</c:v>
                </c:pt>
                <c:pt idx="846">
                  <c:v>1.1608669511399768E-2</c:v>
                </c:pt>
                <c:pt idx="847">
                  <c:v>1.1611241141479333E-2</c:v>
                </c:pt>
                <c:pt idx="848">
                  <c:v>1.1613827431429694E-2</c:v>
                </c:pt>
                <c:pt idx="849">
                  <c:v>1.1616428348931705E-2</c:v>
                </c:pt>
                <c:pt idx="850">
                  <c:v>1.1619043861602047E-2</c:v>
                </c:pt>
                <c:pt idx="851">
                  <c:v>1.1621673936993388E-2</c:v>
                </c:pt>
                <c:pt idx="852">
                  <c:v>1.1624318542594513E-2</c:v>
                </c:pt>
                <c:pt idx="853">
                  <c:v>1.1626977645830473E-2</c:v>
                </c:pt>
                <c:pt idx="854">
                  <c:v>1.1629651214062718E-2</c:v>
                </c:pt>
                <c:pt idx="855">
                  <c:v>1.163233921458926E-2</c:v>
                </c:pt>
                <c:pt idx="856">
                  <c:v>1.1635041614644789E-2</c:v>
                </c:pt>
                <c:pt idx="857">
                  <c:v>1.1637758381400841E-2</c:v>
                </c:pt>
                <c:pt idx="858">
                  <c:v>1.1640489481965935E-2</c:v>
                </c:pt>
                <c:pt idx="859">
                  <c:v>1.1643234883385707E-2</c:v>
                </c:pt>
                <c:pt idx="860">
                  <c:v>1.1645994552643065E-2</c:v>
                </c:pt>
                <c:pt idx="861">
                  <c:v>1.1648768456658338E-2</c:v>
                </c:pt>
                <c:pt idx="862">
                  <c:v>1.1651556562289403E-2</c:v>
                </c:pt>
                <c:pt idx="863">
                  <c:v>1.1654358836331853E-2</c:v>
                </c:pt>
                <c:pt idx="864">
                  <c:v>1.1657175245519119E-2</c:v>
                </c:pt>
                <c:pt idx="865">
                  <c:v>1.1660005756522641E-2</c:v>
                </c:pt>
                <c:pt idx="866">
                  <c:v>1.1662850335951994E-2</c:v>
                </c:pt>
                <c:pt idx="867">
                  <c:v>1.1665708950355045E-2</c:v>
                </c:pt>
                <c:pt idx="868">
                  <c:v>1.1668581566218092E-2</c:v>
                </c:pt>
                <c:pt idx="869">
                  <c:v>1.1671468149966023E-2</c:v>
                </c:pt>
                <c:pt idx="870">
                  <c:v>1.1674368667962452E-2</c:v>
                </c:pt>
                <c:pt idx="871">
                  <c:v>1.1677283086509872E-2</c:v>
                </c:pt>
                <c:pt idx="872">
                  <c:v>1.1680211371849797E-2</c:v>
                </c:pt>
                <c:pt idx="873">
                  <c:v>1.1683153490162917E-2</c:v>
                </c:pt>
                <c:pt idx="874">
                  <c:v>1.1686109407569251E-2</c:v>
                </c:pt>
                <c:pt idx="875">
                  <c:v>1.1689079090128276E-2</c:v>
                </c:pt>
                <c:pt idx="876">
                  <c:v>1.1692062503839095E-2</c:v>
                </c:pt>
                <c:pt idx="877">
                  <c:v>1.1695059614640582E-2</c:v>
                </c:pt>
                <c:pt idx="878">
                  <c:v>1.1698070388411525E-2</c:v>
                </c:pt>
                <c:pt idx="879">
                  <c:v>1.1701094790970777E-2</c:v>
                </c:pt>
                <c:pt idx="880">
                  <c:v>1.1704132788077413E-2</c:v>
                </c:pt>
                <c:pt idx="881">
                  <c:v>1.1707184345430876E-2</c:v>
                </c:pt>
                <c:pt idx="882">
                  <c:v>1.1710249428671127E-2</c:v>
                </c:pt>
                <c:pt idx="883">
                  <c:v>1.1713328003378789E-2</c:v>
                </c:pt>
                <c:pt idx="884">
                  <c:v>1.1716420035075314E-2</c:v>
                </c:pt>
                <c:pt idx="885">
                  <c:v>1.1719525489223118E-2</c:v>
                </c:pt>
                <c:pt idx="886">
                  <c:v>1.1722644331225746E-2</c:v>
                </c:pt>
                <c:pt idx="887">
                  <c:v>1.1725776526428013E-2</c:v>
                </c:pt>
                <c:pt idx="888">
                  <c:v>1.172892204011616E-2</c:v>
                </c:pt>
                <c:pt idx="889">
                  <c:v>1.1732080837518009E-2</c:v>
                </c:pt>
                <c:pt idx="890">
                  <c:v>1.1735252883803116E-2</c:v>
                </c:pt>
                <c:pt idx="891">
                  <c:v>1.1738438144082909E-2</c:v>
                </c:pt>
                <c:pt idx="892">
                  <c:v>1.1741636583410868E-2</c:v>
                </c:pt>
                <c:pt idx="893">
                  <c:v>1.1744848166782652E-2</c:v>
                </c:pt>
                <c:pt idx="894">
                  <c:v>1.1748072859136271E-2</c:v>
                </c:pt>
                <c:pt idx="895">
                  <c:v>1.1751310625352224E-2</c:v>
                </c:pt>
                <c:pt idx="896">
                  <c:v>1.1754561430253677E-2</c:v>
                </c:pt>
                <c:pt idx="897">
                  <c:v>1.175782523860658E-2</c:v>
                </c:pt>
                <c:pt idx="898">
                  <c:v>1.1761102015119868E-2</c:v>
                </c:pt>
                <c:pt idx="899">
                  <c:v>1.1764391724445572E-2</c:v>
                </c:pt>
                <c:pt idx="900">
                  <c:v>1.1767694331179003E-2</c:v>
                </c:pt>
                <c:pt idx="901">
                  <c:v>1.177100979985889E-2</c:v>
                </c:pt>
                <c:pt idx="902">
                  <c:v>1.1774338094967555E-2</c:v>
                </c:pt>
                <c:pt idx="903">
                  <c:v>1.1777679180931047E-2</c:v>
                </c:pt>
                <c:pt idx="904">
                  <c:v>1.178103302211931E-2</c:v>
                </c:pt>
                <c:pt idx="905">
                  <c:v>1.178439958284634E-2</c:v>
                </c:pt>
                <c:pt idx="906">
                  <c:v>1.1787778827370339E-2</c:v>
                </c:pt>
                <c:pt idx="907">
                  <c:v>1.1791170719893869E-2</c:v>
                </c:pt>
                <c:pt idx="908">
                  <c:v>1.1794575224564013E-2</c:v>
                </c:pt>
                <c:pt idx="909">
                  <c:v>1.1797992305472529E-2</c:v>
                </c:pt>
                <c:pt idx="910">
                  <c:v>1.1801421926656015E-2</c:v>
                </c:pt>
                <c:pt idx="911">
                  <c:v>1.1804864052096055E-2</c:v>
                </c:pt>
                <c:pt idx="912">
                  <c:v>1.1808318645719386E-2</c:v>
                </c:pt>
                <c:pt idx="913">
                  <c:v>1.1811785671398052E-2</c:v>
                </c:pt>
                <c:pt idx="914">
                  <c:v>1.1815265092949568E-2</c:v>
                </c:pt>
                <c:pt idx="915">
                  <c:v>1.1818756874137068E-2</c:v>
                </c:pt>
                <c:pt idx="916">
                  <c:v>1.1822260978669478E-2</c:v>
                </c:pt>
                <c:pt idx="917">
                  <c:v>1.1825777370201662E-2</c:v>
                </c:pt>
                <c:pt idx="918">
                  <c:v>1.1829306012334593E-2</c:v>
                </c:pt>
                <c:pt idx="919">
                  <c:v>1.1832846868615497E-2</c:v>
                </c:pt>
                <c:pt idx="920">
                  <c:v>1.1836399902538033E-2</c:v>
                </c:pt>
                <c:pt idx="921">
                  <c:v>1.1839965077542437E-2</c:v>
                </c:pt>
                <c:pt idx="922">
                  <c:v>1.1843542357015693E-2</c:v>
                </c:pt>
                <c:pt idx="923">
                  <c:v>1.1847131704291681E-2</c:v>
                </c:pt>
                <c:pt idx="924">
                  <c:v>1.1850733082651357E-2</c:v>
                </c:pt>
                <c:pt idx="925">
                  <c:v>1.1854346455322889E-2</c:v>
                </c:pt>
                <c:pt idx="926">
                  <c:v>1.1857971785481848E-2</c:v>
                </c:pt>
                <c:pt idx="927">
                  <c:v>1.1861609036251337E-2</c:v>
                </c:pt>
                <c:pt idx="928">
                  <c:v>1.1865258170702187E-2</c:v>
                </c:pt>
                <c:pt idx="929">
                  <c:v>1.1868919151853084E-2</c:v>
                </c:pt>
                <c:pt idx="930">
                  <c:v>1.1872591942670759E-2</c:v>
                </c:pt>
                <c:pt idx="931">
                  <c:v>1.1876276506070137E-2</c:v>
                </c:pt>
                <c:pt idx="932">
                  <c:v>1.1879972804914504E-2</c:v>
                </c:pt>
                <c:pt idx="933">
                  <c:v>1.1883680802015668E-2</c:v>
                </c:pt>
                <c:pt idx="934">
                  <c:v>1.1887400460134121E-2</c:v>
                </c:pt>
                <c:pt idx="935">
                  <c:v>1.1891131741979208E-2</c:v>
                </c:pt>
                <c:pt idx="936">
                  <c:v>1.1894874610209286E-2</c:v>
                </c:pt>
                <c:pt idx="937">
                  <c:v>1.1898629027431879E-2</c:v>
                </c:pt>
                <c:pt idx="938">
                  <c:v>1.1902394956203868E-2</c:v>
                </c:pt>
                <c:pt idx="939">
                  <c:v>1.1906172359031622E-2</c:v>
                </c:pt>
                <c:pt idx="940">
                  <c:v>1.1909961198371195E-2</c:v>
                </c:pt>
                <c:pt idx="941">
                  <c:v>1.1913761436628457E-2</c:v>
                </c:pt>
                <c:pt idx="942">
                  <c:v>1.1917573036159299E-2</c:v>
                </c:pt>
                <c:pt idx="943">
                  <c:v>1.1921395959269752E-2</c:v>
                </c:pt>
                <c:pt idx="944">
                  <c:v>1.1925230168216196E-2</c:v>
                </c:pt>
                <c:pt idx="945">
                  <c:v>1.1929075625205494E-2</c:v>
                </c:pt>
                <c:pt idx="946">
                  <c:v>1.1932932292395176E-2</c:v>
                </c:pt>
                <c:pt idx="947">
                  <c:v>1.1936800131893591E-2</c:v>
                </c:pt>
                <c:pt idx="948">
                  <c:v>1.1940679105760091E-2</c:v>
                </c:pt>
                <c:pt idx="949">
                  <c:v>1.1944569176005176E-2</c:v>
                </c:pt>
                <c:pt idx="950">
                  <c:v>1.1948470304590682E-2</c:v>
                </c:pt>
                <c:pt idx="951">
                  <c:v>1.1952382453429932E-2</c:v>
                </c:pt>
                <c:pt idx="952">
                  <c:v>1.195630558438791E-2</c:v>
                </c:pt>
                <c:pt idx="953">
                  <c:v>1.1960239659281427E-2</c:v>
                </c:pt>
                <c:pt idx="954">
                  <c:v>1.1964184639879291E-2</c:v>
                </c:pt>
                <c:pt idx="955">
                  <c:v>1.1968140487902467E-2</c:v>
                </c:pt>
                <c:pt idx="956">
                  <c:v>1.1972107165024256E-2</c:v>
                </c:pt>
                <c:pt idx="957">
                  <c:v>1.197608463287045E-2</c:v>
                </c:pt>
                <c:pt idx="958">
                  <c:v>1.1980072853019517E-2</c:v>
                </c:pt>
                <c:pt idx="959">
                  <c:v>1.1984071787002754E-2</c:v>
                </c:pt>
                <c:pt idx="960">
                  <c:v>1.1988081396304459E-2</c:v>
                </c:pt>
                <c:pt idx="961">
                  <c:v>1.1992101642362109E-2</c:v>
                </c:pt>
                <c:pt idx="962">
                  <c:v>1.1996132486566523E-2</c:v>
                </c:pt>
                <c:pt idx="963">
                  <c:v>1.2000173890262028E-2</c:v>
                </c:pt>
                <c:pt idx="964">
                  <c:v>1.2004225814746637E-2</c:v>
                </c:pt>
                <c:pt idx="965">
                  <c:v>1.2008288221272201E-2</c:v>
                </c:pt>
                <c:pt idx="966">
                  <c:v>1.2012361071044609E-2</c:v>
                </c:pt>
                <c:pt idx="967">
                  <c:v>1.2016444325223925E-2</c:v>
                </c:pt>
                <c:pt idx="968">
                  <c:v>1.2020537944924588E-2</c:v>
                </c:pt>
                <c:pt idx="969">
                  <c:v>1.2024641891215554E-2</c:v>
                </c:pt>
                <c:pt idx="970">
                  <c:v>1.2028756125120499E-2</c:v>
                </c:pt>
                <c:pt idx="971">
                  <c:v>1.2032887002611877E-2</c:v>
                </c:pt>
                <c:pt idx="972">
                  <c:v>1.2037040879572929E-2</c:v>
                </c:pt>
                <c:pt idx="973">
                  <c:v>1.2041217716759638E-2</c:v>
                </c:pt>
                <c:pt idx="974">
                  <c:v>1.2045417474794833E-2</c:v>
                </c:pt>
                <c:pt idx="975">
                  <c:v>1.2049640114168356E-2</c:v>
                </c:pt>
                <c:pt idx="976">
                  <c:v>1.205388559523725E-2</c:v>
                </c:pt>
                <c:pt idx="977">
                  <c:v>1.2058153878225923E-2</c:v>
                </c:pt>
                <c:pt idx="978">
                  <c:v>1.2062444923226317E-2</c:v>
                </c:pt>
                <c:pt idx="979">
                  <c:v>1.20667586901981E-2</c:v>
                </c:pt>
                <c:pt idx="980">
                  <c:v>1.207109513896884E-2</c:v>
                </c:pt>
                <c:pt idx="981">
                  <c:v>1.2075454229234167E-2</c:v>
                </c:pt>
                <c:pt idx="982">
                  <c:v>1.2079835920557978E-2</c:v>
                </c:pt>
                <c:pt idx="983">
                  <c:v>1.2084240172372591E-2</c:v>
                </c:pt>
                <c:pt idx="984">
                  <c:v>1.208866694397895E-2</c:v>
                </c:pt>
                <c:pt idx="985">
                  <c:v>1.2093116194546781E-2</c:v>
                </c:pt>
                <c:pt idx="986">
                  <c:v>1.2097587883114798E-2</c:v>
                </c:pt>
                <c:pt idx="987">
                  <c:v>1.2102081968590866E-2</c:v>
                </c:pt>
                <c:pt idx="988">
                  <c:v>1.2106598409752202E-2</c:v>
                </c:pt>
                <c:pt idx="989">
                  <c:v>1.2111137165245544E-2</c:v>
                </c:pt>
                <c:pt idx="990">
                  <c:v>1.2115698193587349E-2</c:v>
                </c:pt>
                <c:pt idx="991">
                  <c:v>1.2120281453163972E-2</c:v>
                </c:pt>
                <c:pt idx="992">
                  <c:v>1.2124886902231853E-2</c:v>
                </c:pt>
                <c:pt idx="993">
                  <c:v>1.2129514498917707E-2</c:v>
                </c:pt>
                <c:pt idx="994">
                  <c:v>1.2134164201218713E-2</c:v>
                </c:pt>
                <c:pt idx="995">
                  <c:v>1.2138835967002699E-2</c:v>
                </c:pt>
                <c:pt idx="996">
                  <c:v>1.2143529754008342E-2</c:v>
                </c:pt>
                <c:pt idx="997">
                  <c:v>1.2148245519845342E-2</c:v>
                </c:pt>
                <c:pt idx="998">
                  <c:v>1.2152983221994639E-2</c:v>
                </c:pt>
                <c:pt idx="999">
                  <c:v>1.2157742817808568E-2</c:v>
                </c:pt>
                <c:pt idx="1000">
                  <c:v>1.2162524264511096E-2</c:v>
                </c:pt>
                <c:pt idx="1001">
                  <c:v>1.2167327519197984E-2</c:v>
                </c:pt>
                <c:pt idx="1002">
                  <c:v>1.2172152538836994E-2</c:v>
                </c:pt>
                <c:pt idx="1003">
                  <c:v>1.2176999280268077E-2</c:v>
                </c:pt>
                <c:pt idx="1004">
                  <c:v>1.218186770020359E-2</c:v>
                </c:pt>
                <c:pt idx="1005">
                  <c:v>1.2186757755228464E-2</c:v>
                </c:pt>
                <c:pt idx="1006">
                  <c:v>1.219166940180042E-2</c:v>
                </c:pt>
                <c:pt idx="1007">
                  <c:v>1.219660259625017E-2</c:v>
                </c:pt>
                <c:pt idx="1008">
                  <c:v>1.2201557294781605E-2</c:v>
                </c:pt>
                <c:pt idx="1009">
                  <c:v>1.2206533453472003E-2</c:v>
                </c:pt>
                <c:pt idx="1010">
                  <c:v>1.2211531028272231E-2</c:v>
                </c:pt>
                <c:pt idx="1011">
                  <c:v>1.2216549975006935E-2</c:v>
                </c:pt>
                <c:pt idx="1012">
                  <c:v>1.2221590249374758E-2</c:v>
                </c:pt>
                <c:pt idx="1013">
                  <c:v>1.2226651806948541E-2</c:v>
                </c:pt>
                <c:pt idx="1014">
                  <c:v>1.2231734603175509E-2</c:v>
                </c:pt>
                <c:pt idx="1015">
                  <c:v>1.2236838593377507E-2</c:v>
                </c:pt>
                <c:pt idx="1016">
                  <c:v>1.2241963732751179E-2</c:v>
                </c:pt>
                <c:pt idx="1017">
                  <c:v>1.2247109976368185E-2</c:v>
                </c:pt>
                <c:pt idx="1018">
                  <c:v>1.2252277279175409E-2</c:v>
                </c:pt>
                <c:pt idx="1019">
                  <c:v>1.2257465595995167E-2</c:v>
                </c:pt>
                <c:pt idx="1020">
                  <c:v>1.2262674881525409E-2</c:v>
                </c:pt>
                <c:pt idx="1021">
                  <c:v>1.2267905090339943E-2</c:v>
                </c:pt>
                <c:pt idx="1022">
                  <c:v>1.2273156176888627E-2</c:v>
                </c:pt>
                <c:pt idx="1023">
                  <c:v>1.2278428095497597E-2</c:v>
                </c:pt>
                <c:pt idx="1024">
                  <c:v>1.2283720800369463E-2</c:v>
                </c:pt>
                <c:pt idx="1025">
                  <c:v>1.2289034245583539E-2</c:v>
                </c:pt>
                <c:pt idx="1026">
                  <c:v>1.229436838509604E-2</c:v>
                </c:pt>
                <c:pt idx="1027">
                  <c:v>1.229972317274031E-2</c:v>
                </c:pt>
                <c:pt idx="1028">
                  <c:v>1.2305098562227028E-2</c:v>
                </c:pt>
                <c:pt idx="1029">
                  <c:v>1.2310494507144422E-2</c:v>
                </c:pt>
                <c:pt idx="1030">
                  <c:v>1.2315910960958494E-2</c:v>
                </c:pt>
                <c:pt idx="1031">
                  <c:v>1.2321347877013234E-2</c:v>
                </c:pt>
                <c:pt idx="1032">
                  <c:v>1.2326805208530831E-2</c:v>
                </c:pt>
                <c:pt idx="1033">
                  <c:v>1.2332282908611906E-2</c:v>
                </c:pt>
                <c:pt idx="1034">
                  <c:v>1.2337780930235711E-2</c:v>
                </c:pt>
                <c:pt idx="1035">
                  <c:v>1.2343299226260377E-2</c:v>
                </c:pt>
                <c:pt idx="1036">
                  <c:v>1.2348837749423103E-2</c:v>
                </c:pt>
                <c:pt idx="1037">
                  <c:v>1.2354396452340408E-2</c:v>
                </c:pt>
                <c:pt idx="1038">
                  <c:v>1.235997528750833E-2</c:v>
                </c:pt>
                <c:pt idx="1039">
                  <c:v>1.2365574207302662E-2</c:v>
                </c:pt>
                <c:pt idx="1040">
                  <c:v>1.2371193163979173E-2</c:v>
                </c:pt>
                <c:pt idx="1041">
                  <c:v>1.2376832109673828E-2</c:v>
                </c:pt>
                <c:pt idx="1042">
                  <c:v>1.2382490996403024E-2</c:v>
                </c:pt>
                <c:pt idx="1043">
                  <c:v>1.238816977606381E-2</c:v>
                </c:pt>
                <c:pt idx="1044">
                  <c:v>1.2393868400434107E-2</c:v>
                </c:pt>
                <c:pt idx="1045">
                  <c:v>1.239958682117295E-2</c:v>
                </c:pt>
                <c:pt idx="1046">
                  <c:v>1.2405324989820707E-2</c:v>
                </c:pt>
                <c:pt idx="1047">
                  <c:v>1.2411082857799309E-2</c:v>
                </c:pt>
                <c:pt idx="1048">
                  <c:v>1.2416860376412479E-2</c:v>
                </c:pt>
                <c:pt idx="1049">
                  <c:v>1.2422657496845978E-2</c:v>
                </c:pt>
                <c:pt idx="1050">
                  <c:v>1.2428474170167802E-2</c:v>
                </c:pt>
                <c:pt idx="1051">
                  <c:v>1.2434310347328456E-2</c:v>
                </c:pt>
                <c:pt idx="1052">
                  <c:v>1.2440165979161149E-2</c:v>
                </c:pt>
                <c:pt idx="1053">
                  <c:v>1.2446041016382062E-2</c:v>
                </c:pt>
                <c:pt idx="1054">
                  <c:v>1.245193540959055E-2</c:v>
                </c:pt>
                <c:pt idx="1055">
                  <c:v>1.2457849109269408E-2</c:v>
                </c:pt>
                <c:pt idx="1056">
                  <c:v>1.2463782065785073E-2</c:v>
                </c:pt>
                <c:pt idx="1057">
                  <c:v>1.2469734229387899E-2</c:v>
                </c:pt>
                <c:pt idx="1058">
                  <c:v>1.2475705550212353E-2</c:v>
                </c:pt>
                <c:pt idx="1059">
                  <c:v>1.2481695978277293E-2</c:v>
                </c:pt>
                <c:pt idx="1060">
                  <c:v>1.2487705463486173E-2</c:v>
                </c:pt>
                <c:pt idx="1061">
                  <c:v>1.249373395562731E-2</c:v>
                </c:pt>
                <c:pt idx="1062">
                  <c:v>1.2499781404374102E-2</c:v>
                </c:pt>
                <c:pt idx="1063">
                  <c:v>1.2505847759285281E-2</c:v>
                </c:pt>
                <c:pt idx="1064">
                  <c:v>1.2511932969805151E-2</c:v>
                </c:pt>
                <c:pt idx="1065">
                  <c:v>1.2518036985263839E-2</c:v>
                </c:pt>
                <c:pt idx="1066">
                  <c:v>1.2524159754877516E-2</c:v>
                </c:pt>
                <c:pt idx="1067">
                  <c:v>1.253030122774867E-2</c:v>
                </c:pt>
                <c:pt idx="1068">
                  <c:v>1.2536461352866323E-2</c:v>
                </c:pt>
                <c:pt idx="1069">
                  <c:v>1.2542640079106299E-2</c:v>
                </c:pt>
                <c:pt idx="1070">
                  <c:v>1.254883735523145E-2</c:v>
                </c:pt>
                <c:pt idx="1071">
                  <c:v>1.255505312989192E-2</c:v>
                </c:pt>
                <c:pt idx="1072">
                  <c:v>1.2561287351625382E-2</c:v>
                </c:pt>
                <c:pt idx="1073">
                  <c:v>1.2567539968857287E-2</c:v>
                </c:pt>
                <c:pt idx="1074">
                  <c:v>1.2573810929901117E-2</c:v>
                </c:pt>
                <c:pt idx="1075">
                  <c:v>1.2580100182958633E-2</c:v>
                </c:pt>
                <c:pt idx="1076">
                  <c:v>1.2586407676120119E-2</c:v>
                </c:pt>
                <c:pt idx="1077">
                  <c:v>1.2592733357364643E-2</c:v>
                </c:pt>
                <c:pt idx="1078">
                  <c:v>1.2599077174560297E-2</c:v>
                </c:pt>
                <c:pt idx="1079">
                  <c:v>1.2605439075464469E-2</c:v>
                </c:pt>
                <c:pt idx="1080">
                  <c:v>1.2611819007724061E-2</c:v>
                </c:pt>
                <c:pt idx="1081">
                  <c:v>1.2618216918875788E-2</c:v>
                </c:pt>
                <c:pt idx="1082">
                  <c:v>1.2624632756346394E-2</c:v>
                </c:pt>
                <c:pt idx="1083">
                  <c:v>1.263106646745293E-2</c:v>
                </c:pt>
                <c:pt idx="1084">
                  <c:v>1.2637517999402994E-2</c:v>
                </c:pt>
                <c:pt idx="1085">
                  <c:v>1.2643987299295001E-2</c:v>
                </c:pt>
                <c:pt idx="1086">
                  <c:v>1.2650474314118429E-2</c:v>
                </c:pt>
                <c:pt idx="1087">
                  <c:v>1.2656978990754094E-2</c:v>
                </c:pt>
                <c:pt idx="1088">
                  <c:v>1.2663501275974379E-2</c:v>
                </c:pt>
                <c:pt idx="1089">
                  <c:v>1.2670041116443525E-2</c:v>
                </c:pt>
                <c:pt idx="1090">
                  <c:v>1.2676598458717873E-2</c:v>
                </c:pt>
                <c:pt idx="1091">
                  <c:v>1.2683173249246128E-2</c:v>
                </c:pt>
                <c:pt idx="1092">
                  <c:v>1.2689765434369615E-2</c:v>
                </c:pt>
                <c:pt idx="1093">
                  <c:v>1.2696374960322564E-2</c:v>
                </c:pt>
                <c:pt idx="1094">
                  <c:v>1.2703001773232334E-2</c:v>
                </c:pt>
                <c:pt idx="1095">
                  <c:v>1.2709645819119713E-2</c:v>
                </c:pt>
                <c:pt idx="1096">
                  <c:v>1.271630704389916E-2</c:v>
                </c:pt>
                <c:pt idx="1097">
                  <c:v>1.272298539337908E-2</c:v>
                </c:pt>
                <c:pt idx="1098">
                  <c:v>1.2729680813262079E-2</c:v>
                </c:pt>
                <c:pt idx="1099">
                  <c:v>1.2736393249145252E-2</c:v>
                </c:pt>
                <c:pt idx="1100">
                  <c:v>1.2743122646520416E-2</c:v>
                </c:pt>
                <c:pt idx="1101">
                  <c:v>1.2749868950774412E-2</c:v>
                </c:pt>
                <c:pt idx="1102">
                  <c:v>1.2756632107189345E-2</c:v>
                </c:pt>
                <c:pt idx="1103">
                  <c:v>1.2763412060942876E-2</c:v>
                </c:pt>
                <c:pt idx="1104">
                  <c:v>1.2770208757108473E-2</c:v>
                </c:pt>
                <c:pt idx="1105">
                  <c:v>1.2777022140655691E-2</c:v>
                </c:pt>
                <c:pt idx="1106">
                  <c:v>1.2783852156450438E-2</c:v>
                </c:pt>
                <c:pt idx="1107">
                  <c:v>1.2790698749255255E-2</c:v>
                </c:pt>
                <c:pt idx="1108">
                  <c:v>1.2797561863729571E-2</c:v>
                </c:pt>
                <c:pt idx="1109">
                  <c:v>1.2804441444429999E-2</c:v>
                </c:pt>
                <c:pt idx="1110">
                  <c:v>1.2811337435810588E-2</c:v>
                </c:pt>
                <c:pt idx="1111">
                  <c:v>1.2818249782223113E-2</c:v>
                </c:pt>
                <c:pt idx="1112">
                  <c:v>1.2825178427917337E-2</c:v>
                </c:pt>
                <c:pt idx="1113">
                  <c:v>1.2832123317041292E-2</c:v>
                </c:pt>
                <c:pt idx="1114">
                  <c:v>1.2839084393641557E-2</c:v>
                </c:pt>
                <c:pt idx="1115">
                  <c:v>1.2846061601663541E-2</c:v>
                </c:pt>
                <c:pt idx="1116">
                  <c:v>1.2853054884951734E-2</c:v>
                </c:pt>
                <c:pt idx="1117">
                  <c:v>1.286006418725002E-2</c:v>
                </c:pt>
                <c:pt idx="1118">
                  <c:v>1.2867089452201934E-2</c:v>
                </c:pt>
                <c:pt idx="1119">
                  <c:v>1.2874130623350941E-2</c:v>
                </c:pt>
                <c:pt idx="1120">
                  <c:v>1.2881187644140726E-2</c:v>
                </c:pt>
                <c:pt idx="1121">
                  <c:v>1.2888260457915475E-2</c:v>
                </c:pt>
                <c:pt idx="1122">
                  <c:v>1.2895349007920135E-2</c:v>
                </c:pt>
                <c:pt idx="1123">
                  <c:v>1.2902453237300731E-2</c:v>
                </c:pt>
                <c:pt idx="1124">
                  <c:v>1.2909573089104613E-2</c:v>
                </c:pt>
                <c:pt idx="1125">
                  <c:v>1.2916708506280766E-2</c:v>
                </c:pt>
                <c:pt idx="1126">
                  <c:v>1.2923859431680083E-2</c:v>
                </c:pt>
                <c:pt idx="1127">
                  <c:v>1.2931025808055644E-2</c:v>
                </c:pt>
                <c:pt idx="1128">
                  <c:v>1.2938207578063009E-2</c:v>
                </c:pt>
                <c:pt idx="1129">
                  <c:v>1.2945404684260507E-2</c:v>
                </c:pt>
                <c:pt idx="1130">
                  <c:v>1.2952617069109506E-2</c:v>
                </c:pt>
                <c:pt idx="1131">
                  <c:v>1.2959844674974724E-2</c:v>
                </c:pt>
                <c:pt idx="1132">
                  <c:v>1.2967087444124493E-2</c:v>
                </c:pt>
                <c:pt idx="1133">
                  <c:v>1.2974345318731062E-2</c:v>
                </c:pt>
                <c:pt idx="1134">
                  <c:v>1.2981618240870881E-2</c:v>
                </c:pt>
                <c:pt idx="1135">
                  <c:v>1.298890615252489E-2</c:v>
                </c:pt>
                <c:pt idx="1136">
                  <c:v>1.2996208995578814E-2</c:v>
                </c:pt>
                <c:pt idx="1137">
                  <c:v>1.3003526711823447E-2</c:v>
                </c:pt>
                <c:pt idx="1138">
                  <c:v>1.3010859242954941E-2</c:v>
                </c:pt>
                <c:pt idx="1139">
                  <c:v>1.3018206530575114E-2</c:v>
                </c:pt>
                <c:pt idx="1140">
                  <c:v>1.3025568516191726E-2</c:v>
                </c:pt>
                <c:pt idx="1141">
                  <c:v>1.3032945141218773E-2</c:v>
                </c:pt>
                <c:pt idx="1142">
                  <c:v>1.3040336346976796E-2</c:v>
                </c:pt>
                <c:pt idx="1143">
                  <c:v>1.3047742074693159E-2</c:v>
                </c:pt>
                <c:pt idx="1144">
                  <c:v>1.305516226550235E-2</c:v>
                </c:pt>
                <c:pt idx="1145">
                  <c:v>1.3062596860446274E-2</c:v>
                </c:pt>
                <c:pt idx="1146">
                  <c:v>1.3070045800474562E-2</c:v>
                </c:pt>
                <c:pt idx="1147">
                  <c:v>1.3077509026444847E-2</c:v>
                </c:pt>
                <c:pt idx="1148">
                  <c:v>1.3084986479123081E-2</c:v>
                </c:pt>
                <c:pt idx="1149">
                  <c:v>1.309247809918382E-2</c:v>
                </c:pt>
                <c:pt idx="1150">
                  <c:v>1.3099983827210525E-2</c:v>
                </c:pt>
                <c:pt idx="1151">
                  <c:v>1.3107503603695871E-2</c:v>
                </c:pt>
                <c:pt idx="1152">
                  <c:v>1.3115037369042029E-2</c:v>
                </c:pt>
                <c:pt idx="1153">
                  <c:v>1.312258506356098E-2</c:v>
                </c:pt>
                <c:pt idx="1154">
                  <c:v>1.3130146627474819E-2</c:v>
                </c:pt>
                <c:pt idx="1155">
                  <c:v>1.3137722000916046E-2</c:v>
                </c:pt>
                <c:pt idx="1156">
                  <c:v>1.314531112392787E-2</c:v>
                </c:pt>
                <c:pt idx="1157">
                  <c:v>1.3152913936464519E-2</c:v>
                </c:pt>
                <c:pt idx="1158">
                  <c:v>1.3160530378391537E-2</c:v>
                </c:pt>
                <c:pt idx="1159">
                  <c:v>1.3168160389486087E-2</c:v>
                </c:pt>
                <c:pt idx="1160">
                  <c:v>1.3175803909437263E-2</c:v>
                </c:pt>
                <c:pt idx="1161">
                  <c:v>1.3183460877846385E-2</c:v>
                </c:pt>
                <c:pt idx="1162">
                  <c:v>1.319113123422732E-2</c:v>
                </c:pt>
                <c:pt idx="1163">
                  <c:v>1.3198814918006764E-2</c:v>
                </c:pt>
                <c:pt idx="1164">
                  <c:v>1.3206511868524584E-2</c:v>
                </c:pt>
                <c:pt idx="1165">
                  <c:v>1.3214222025034082E-2</c:v>
                </c:pt>
                <c:pt idx="1166">
                  <c:v>1.3221945326702345E-2</c:v>
                </c:pt>
                <c:pt idx="1167">
                  <c:v>1.3229681712610521E-2</c:v>
                </c:pt>
                <c:pt idx="1168">
                  <c:v>1.3237431121754156E-2</c:v>
                </c:pt>
                <c:pt idx="1169">
                  <c:v>1.3245193493043476E-2</c:v>
                </c:pt>
                <c:pt idx="1170">
                  <c:v>1.325296876530372E-2</c:v>
                </c:pt>
                <c:pt idx="1171">
                  <c:v>1.326075687727544E-2</c:v>
                </c:pt>
                <c:pt idx="1172">
                  <c:v>1.3268557767614812E-2</c:v>
                </c:pt>
                <c:pt idx="1173">
                  <c:v>1.3276371374893951E-2</c:v>
                </c:pt>
                <c:pt idx="1174">
                  <c:v>1.3284197637601232E-2</c:v>
                </c:pt>
                <c:pt idx="1175">
                  <c:v>1.3292036494141577E-2</c:v>
                </c:pt>
                <c:pt idx="1176">
                  <c:v>1.3299887882836807E-2</c:v>
                </c:pt>
                <c:pt idx="1177">
                  <c:v>1.330775174192592E-2</c:v>
                </c:pt>
                <c:pt idx="1178">
                  <c:v>1.3315628009565424E-2</c:v>
                </c:pt>
                <c:pt idx="1179">
                  <c:v>1.3323516623829659E-2</c:v>
                </c:pt>
                <c:pt idx="1180">
                  <c:v>1.333141752271109E-2</c:v>
                </c:pt>
                <c:pt idx="1181">
                  <c:v>1.3339330644120647E-2</c:v>
                </c:pt>
                <c:pt idx="1182">
                  <c:v>1.3347255925888028E-2</c:v>
                </c:pt>
                <c:pt idx="1183">
                  <c:v>1.3355193305762023E-2</c:v>
                </c:pt>
                <c:pt idx="1184">
                  <c:v>1.3363142721410827E-2</c:v>
                </c:pt>
                <c:pt idx="1185">
                  <c:v>1.3371104110422367E-2</c:v>
                </c:pt>
                <c:pt idx="1186">
                  <c:v>1.3379077410304615E-2</c:v>
                </c:pt>
                <c:pt idx="1187">
                  <c:v>1.33870625584859E-2</c:v>
                </c:pt>
                <c:pt idx="1188">
                  <c:v>1.3395059492315247E-2</c:v>
                </c:pt>
                <c:pt idx="1189">
                  <c:v>1.3403068149062681E-2</c:v>
                </c:pt>
                <c:pt idx="1190">
                  <c:v>1.3411088465919563E-2</c:v>
                </c:pt>
                <c:pt idx="1191">
                  <c:v>1.3419120379998897E-2</c:v>
                </c:pt>
                <c:pt idx="1192">
                  <c:v>1.3427163828335666E-2</c:v>
                </c:pt>
                <c:pt idx="1193">
                  <c:v>1.3435218747887138E-2</c:v>
                </c:pt>
                <c:pt idx="1194">
                  <c:v>1.3443285075533216E-2</c:v>
                </c:pt>
                <c:pt idx="1195">
                  <c:v>1.3451362748076732E-2</c:v>
                </c:pt>
                <c:pt idx="1196">
                  <c:v>1.3459451702243792E-2</c:v>
                </c:pt>
                <c:pt idx="1197">
                  <c:v>1.3467551874684095E-2</c:v>
                </c:pt>
                <c:pt idx="1198">
                  <c:v>1.347566320197126E-2</c:v>
                </c:pt>
                <c:pt idx="1199">
                  <c:v>1.3483785620603142E-2</c:v>
                </c:pt>
                <c:pt idx="1200">
                  <c:v>1.3491919067002176E-2</c:v>
                </c:pt>
                <c:pt idx="1201">
                  <c:v>1.3500063477515695E-2</c:v>
                </c:pt>
                <c:pt idx="1202">
                  <c:v>1.3508218788416253E-2</c:v>
                </c:pt>
                <c:pt idx="1203">
                  <c:v>1.3516384935901961E-2</c:v>
                </c:pt>
                <c:pt idx="1204">
                  <c:v>1.3524561856096818E-2</c:v>
                </c:pt>
                <c:pt idx="1205">
                  <c:v>1.3532749485051026E-2</c:v>
                </c:pt>
                <c:pt idx="1206">
                  <c:v>1.3540947758741335E-2</c:v>
                </c:pt>
                <c:pt idx="1207">
                  <c:v>1.3549156613071361E-2</c:v>
                </c:pt>
                <c:pt idx="1208">
                  <c:v>1.3557375983871935E-2</c:v>
                </c:pt>
                <c:pt idx="1209">
                  <c:v>1.3565605806901408E-2</c:v>
                </c:pt>
                <c:pt idx="1210">
                  <c:v>1.3573846017846003E-2</c:v>
                </c:pt>
                <c:pt idx="1211">
                  <c:v>1.3582096552320145E-2</c:v>
                </c:pt>
                <c:pt idx="1212">
                  <c:v>1.3590357345866784E-2</c:v>
                </c:pt>
                <c:pt idx="1213">
                  <c:v>1.3598628333957734E-2</c:v>
                </c:pt>
                <c:pt idx="1214">
                  <c:v>1.3606909451994014E-2</c:v>
                </c:pt>
                <c:pt idx="1215">
                  <c:v>1.3615200635306166E-2</c:v>
                </c:pt>
                <c:pt idx="1216">
                  <c:v>1.3623501819154603E-2</c:v>
                </c:pt>
                <c:pt idx="1217">
                  <c:v>1.3631812938729938E-2</c:v>
                </c:pt>
                <c:pt idx="1218">
                  <c:v>1.3640133929153324E-2</c:v>
                </c:pt>
                <c:pt idx="1219">
                  <c:v>1.3648464725476782E-2</c:v>
                </c:pt>
                <c:pt idx="1220">
                  <c:v>1.3656805262683555E-2</c:v>
                </c:pt>
                <c:pt idx="1221">
                  <c:v>1.3665155475688416E-2</c:v>
                </c:pt>
                <c:pt idx="1222">
                  <c:v>1.3673515299338039E-2</c:v>
                </c:pt>
                <c:pt idx="1223">
                  <c:v>1.3681884668411316E-2</c:v>
                </c:pt>
                <c:pt idx="1224">
                  <c:v>1.3690263517619696E-2</c:v>
                </c:pt>
                <c:pt idx="1225">
                  <c:v>1.3698651781607533E-2</c:v>
                </c:pt>
                <c:pt idx="1226">
                  <c:v>1.3707049394952419E-2</c:v>
                </c:pt>
                <c:pt idx="1227">
                  <c:v>1.3715456292165527E-2</c:v>
                </c:pt>
                <c:pt idx="1228">
                  <c:v>1.3723872407691949E-2</c:v>
                </c:pt>
                <c:pt idx="1229">
                  <c:v>1.3732297675911042E-2</c:v>
                </c:pt>
                <c:pt idx="1230">
                  <c:v>1.3740732031136762E-2</c:v>
                </c:pt>
                <c:pt idx="1231">
                  <c:v>1.3749175407618011E-2</c:v>
                </c:pt>
                <c:pt idx="1232">
                  <c:v>1.375762773953898E-2</c:v>
                </c:pt>
                <c:pt idx="1233">
                  <c:v>1.376608896101948E-2</c:v>
                </c:pt>
                <c:pt idx="1234">
                  <c:v>1.3774559006115314E-2</c:v>
                </c:pt>
                <c:pt idx="1235">
                  <c:v>1.3783037808818576E-2</c:v>
                </c:pt>
                <c:pt idx="1236">
                  <c:v>1.3791525303058043E-2</c:v>
                </c:pt>
                <c:pt idx="1237">
                  <c:v>1.3800021422699477E-2</c:v>
                </c:pt>
                <c:pt idx="1238">
                  <c:v>1.3808526101546014E-2</c:v>
                </c:pt>
                <c:pt idx="1239">
                  <c:v>1.3817039273338461E-2</c:v>
                </c:pt>
                <c:pt idx="1240">
                  <c:v>1.3825560871755682E-2</c:v>
                </c:pt>
                <c:pt idx="1241">
                  <c:v>1.3834090830414925E-2</c:v>
                </c:pt>
                <c:pt idx="1242">
                  <c:v>1.384262908287217E-2</c:v>
                </c:pt>
                <c:pt idx="1243">
                  <c:v>1.3851175562622475E-2</c:v>
                </c:pt>
                <c:pt idx="1244">
                  <c:v>1.3859730203100336E-2</c:v>
                </c:pt>
                <c:pt idx="1245">
                  <c:v>1.3868292937680021E-2</c:v>
                </c:pt>
                <c:pt idx="1246">
                  <c:v>1.3876863699675928E-2</c:v>
                </c:pt>
                <c:pt idx="1247">
                  <c:v>1.3885442422342922E-2</c:v>
                </c:pt>
                <c:pt idx="1248">
                  <c:v>1.3894029038876704E-2</c:v>
                </c:pt>
                <c:pt idx="1249">
                  <c:v>1.3902623482414132E-2</c:v>
                </c:pt>
                <c:pt idx="1250">
                  <c:v>1.3911225686033608E-2</c:v>
                </c:pt>
                <c:pt idx="1251">
                  <c:v>1.3919835582755393E-2</c:v>
                </c:pt>
                <c:pt idx="1252">
                  <c:v>1.3928453105541978E-2</c:v>
                </c:pt>
                <c:pt idx="1253">
                  <c:v>1.3937078187298439E-2</c:v>
                </c:pt>
                <c:pt idx="1254">
                  <c:v>1.3945710760872775E-2</c:v>
                </c:pt>
                <c:pt idx="1255">
                  <c:v>1.395435075905626E-2</c:v>
                </c:pt>
                <c:pt idx="1256">
                  <c:v>1.3962998114583815E-2</c:v>
                </c:pt>
                <c:pt idx="1257">
                  <c:v>1.3971652760134342E-2</c:v>
                </c:pt>
                <c:pt idx="1258">
                  <c:v>1.3980314628331082E-2</c:v>
                </c:pt>
                <c:pt idx="1259">
                  <c:v>1.3988983651741983E-2</c:v>
                </c:pt>
                <c:pt idx="1260">
                  <c:v>1.3997659762880024E-2</c:v>
                </c:pt>
                <c:pt idx="1261">
                  <c:v>1.4006342894203596E-2</c:v>
                </c:pt>
                <c:pt idx="1262">
                  <c:v>1.401503297811686E-2</c:v>
                </c:pt>
                <c:pt idx="1263">
                  <c:v>1.4023729946970077E-2</c:v>
                </c:pt>
                <c:pt idx="1264">
                  <c:v>1.4032433733059985E-2</c:v>
                </c:pt>
                <c:pt idx="1265">
                  <c:v>1.4041144268630151E-2</c:v>
                </c:pt>
                <c:pt idx="1266">
                  <c:v>1.4049861485871321E-2</c:v>
                </c:pt>
                <c:pt idx="1267">
                  <c:v>1.4058585316921789E-2</c:v>
                </c:pt>
                <c:pt idx="1268">
                  <c:v>1.4067315693867741E-2</c:v>
                </c:pt>
                <c:pt idx="1269">
                  <c:v>1.4076052548743624E-2</c:v>
                </c:pt>
                <c:pt idx="1270">
                  <c:v>1.4084795813532502E-2</c:v>
                </c:pt>
                <c:pt idx="1271">
                  <c:v>1.4093545420166404E-2</c:v>
                </c:pt>
                <c:pt idx="1272">
                  <c:v>1.41023013005267E-2</c:v>
                </c:pt>
                <c:pt idx="1273">
                  <c:v>1.4111063386444451E-2</c:v>
                </c:pt>
                <c:pt idx="1274">
                  <c:v>1.4119831609700768E-2</c:v>
                </c:pt>
                <c:pt idx="1275">
                  <c:v>1.4128605902027179E-2</c:v>
                </c:pt>
                <c:pt idx="1276">
                  <c:v>1.4137386195105973E-2</c:v>
                </c:pt>
                <c:pt idx="1277">
                  <c:v>1.4146172420570591E-2</c:v>
                </c:pt>
                <c:pt idx="1278">
                  <c:v>1.4154964510005955E-2</c:v>
                </c:pt>
                <c:pt idx="1279">
                  <c:v>1.4163762394948848E-2</c:v>
                </c:pt>
                <c:pt idx="1280">
                  <c:v>1.4172566006888274E-2</c:v>
                </c:pt>
                <c:pt idx="1281">
                  <c:v>1.4181375277265823E-2</c:v>
                </c:pt>
                <c:pt idx="1282">
                  <c:v>1.4190190137476017E-2</c:v>
                </c:pt>
                <c:pt idx="1283">
                  <c:v>1.4199010518866694E-2</c:v>
                </c:pt>
                <c:pt idx="1284">
                  <c:v>1.4207836352739365E-2</c:v>
                </c:pt>
                <c:pt idx="1285">
                  <c:v>1.4216667570349572E-2</c:v>
                </c:pt>
                <c:pt idx="1286">
                  <c:v>1.4225504102907252E-2</c:v>
                </c:pt>
                <c:pt idx="1287">
                  <c:v>1.4234345881577119E-2</c:v>
                </c:pt>
                <c:pt idx="1288">
                  <c:v>1.4243192837479003E-2</c:v>
                </c:pt>
                <c:pt idx="1289">
                  <c:v>1.4252044901688233E-2</c:v>
                </c:pt>
                <c:pt idx="1290">
                  <c:v>1.4260902005235998E-2</c:v>
                </c:pt>
                <c:pt idx="1291">
                  <c:v>1.4269764079109711E-2</c:v>
                </c:pt>
                <c:pt idx="1292">
                  <c:v>1.4278631054253378E-2</c:v>
                </c:pt>
                <c:pt idx="1293">
                  <c:v>1.4287502861567963E-2</c:v>
                </c:pt>
                <c:pt idx="1294">
                  <c:v>1.4296379431911758E-2</c:v>
                </c:pt>
                <c:pt idx="1295">
                  <c:v>1.4305260696100747E-2</c:v>
                </c:pt>
                <c:pt idx="1296">
                  <c:v>1.4314146584908972E-2</c:v>
                </c:pt>
                <c:pt idx="1297">
                  <c:v>1.4323037029068907E-2</c:v>
                </c:pt>
                <c:pt idx="1298">
                  <c:v>1.4331931959271821E-2</c:v>
                </c:pt>
                <c:pt idx="1299">
                  <c:v>1.4340831306168148E-2</c:v>
                </c:pt>
                <c:pt idx="1300">
                  <c:v>1.4349735000367859E-2</c:v>
                </c:pt>
                <c:pt idx="1301">
                  <c:v>1.4358642972440827E-2</c:v>
                </c:pt>
                <c:pt idx="1302">
                  <c:v>1.43675551529172E-2</c:v>
                </c:pt>
                <c:pt idx="1303">
                  <c:v>1.437647147228777E-2</c:v>
                </c:pt>
                <c:pt idx="1304">
                  <c:v>1.4385391861004335E-2</c:v>
                </c:pt>
                <c:pt idx="1305">
                  <c:v>1.439431624948009E-2</c:v>
                </c:pt>
                <c:pt idx="1306">
                  <c:v>1.4403244568089982E-2</c:v>
                </c:pt>
                <c:pt idx="1307">
                  <c:v>1.4412176747171076E-2</c:v>
                </c:pt>
                <c:pt idx="1308">
                  <c:v>1.4421112717022941E-2</c:v>
                </c:pt>
                <c:pt idx="1309">
                  <c:v>1.4430052407908019E-2</c:v>
                </c:pt>
                <c:pt idx="1310">
                  <c:v>1.4438995750051985E-2</c:v>
                </c:pt>
                <c:pt idx="1311">
                  <c:v>1.4447942673644135E-2</c:v>
                </c:pt>
                <c:pt idx="1312">
                  <c:v>1.4456893108837753E-2</c:v>
                </c:pt>
                <c:pt idx="1313">
                  <c:v>1.446584698575048E-2</c:v>
                </c:pt>
                <c:pt idx="1314">
                  <c:v>1.447480423446469E-2</c:v>
                </c:pt>
                <c:pt idx="1315">
                  <c:v>1.4483764785027869E-2</c:v>
                </c:pt>
                <c:pt idx="1316">
                  <c:v>1.4492728567452972E-2</c:v>
                </c:pt>
                <c:pt idx="1317">
                  <c:v>1.4501695511718829E-2</c:v>
                </c:pt>
                <c:pt idx="1318">
                  <c:v>1.4510665547770476E-2</c:v>
                </c:pt>
                <c:pt idx="1319">
                  <c:v>1.4519638605519572E-2</c:v>
                </c:pt>
                <c:pt idx="1320">
                  <c:v>1.4528614614844745E-2</c:v>
                </c:pt>
                <c:pt idx="1321">
                  <c:v>1.4537593505591983E-2</c:v>
                </c:pt>
                <c:pt idx="1322">
                  <c:v>1.4546575207575005E-2</c:v>
                </c:pt>
                <c:pt idx="1323">
                  <c:v>1.4555559650575632E-2</c:v>
                </c:pt>
                <c:pt idx="1324">
                  <c:v>1.4564546764344172E-2</c:v>
                </c:pt>
                <c:pt idx="1325">
                  <c:v>1.457353647859979E-2</c:v>
                </c:pt>
                <c:pt idx="1326">
                  <c:v>1.4582528723030879E-2</c:v>
                </c:pt>
                <c:pt idx="1327">
                  <c:v>1.4591523427295463E-2</c:v>
                </c:pt>
                <c:pt idx="1328">
                  <c:v>1.4600520521021535E-2</c:v>
                </c:pt>
                <c:pt idx="1329">
                  <c:v>1.4609519933807475E-2</c:v>
                </c:pt>
                <c:pt idx="1330">
                  <c:v>1.4618521595222386E-2</c:v>
                </c:pt>
                <c:pt idx="1331">
                  <c:v>1.4627525434806523E-2</c:v>
                </c:pt>
                <c:pt idx="1332">
                  <c:v>1.4636531382071606E-2</c:v>
                </c:pt>
                <c:pt idx="1333">
                  <c:v>1.4645539366501275E-2</c:v>
                </c:pt>
                <c:pt idx="1334">
                  <c:v>1.4654549317551398E-2</c:v>
                </c:pt>
                <c:pt idx="1335">
                  <c:v>1.4663561164650493E-2</c:v>
                </c:pt>
                <c:pt idx="1336">
                  <c:v>1.4672574837200098E-2</c:v>
                </c:pt>
                <c:pt idx="1337">
                  <c:v>1.4681590264575143E-2</c:v>
                </c:pt>
                <c:pt idx="1338">
                  <c:v>1.4690607376124333E-2</c:v>
                </c:pt>
                <c:pt idx="1339">
                  <c:v>1.4699626101170534E-2</c:v>
                </c:pt>
                <c:pt idx="1340">
                  <c:v>1.4708646369011149E-2</c:v>
                </c:pt>
                <c:pt idx="1341">
                  <c:v>1.4717668108918492E-2</c:v>
                </c:pt>
                <c:pt idx="1342">
                  <c:v>1.4726691250140188E-2</c:v>
                </c:pt>
                <c:pt idx="1343">
                  <c:v>1.4735715721899528E-2</c:v>
                </c:pt>
                <c:pt idx="1344">
                  <c:v>1.4744741453395868E-2</c:v>
                </c:pt>
                <c:pt idx="1345">
                  <c:v>1.4753768373805013E-2</c:v>
                </c:pt>
                <c:pt idx="1346">
                  <c:v>1.4762796412279577E-2</c:v>
                </c:pt>
                <c:pt idx="1347">
                  <c:v>1.4771825497949394E-2</c:v>
                </c:pt>
                <c:pt idx="1348">
                  <c:v>1.4780855559921873E-2</c:v>
                </c:pt>
                <c:pt idx="1349">
                  <c:v>1.4789886527282409E-2</c:v>
                </c:pt>
                <c:pt idx="1350">
                  <c:v>1.4798918329094732E-2</c:v>
                </c:pt>
                <c:pt idx="1351">
                  <c:v>1.4807950894401319E-2</c:v>
                </c:pt>
                <c:pt idx="1352">
                  <c:v>1.4816984152223761E-2</c:v>
                </c:pt>
                <c:pt idx="1353">
                  <c:v>1.4826018031563155E-2</c:v>
                </c:pt>
                <c:pt idx="1354">
                  <c:v>1.4835052461400475E-2</c:v>
                </c:pt>
                <c:pt idx="1355">
                  <c:v>1.4844087370696972E-2</c:v>
                </c:pt>
                <c:pt idx="1356">
                  <c:v>1.4853122688394543E-2</c:v>
                </c:pt>
                <c:pt idx="1357">
                  <c:v>1.4862158343416124E-2</c:v>
                </c:pt>
                <c:pt idx="1358">
                  <c:v>1.4871194264666076E-2</c:v>
                </c:pt>
                <c:pt idx="1359">
                  <c:v>1.4880230381030563E-2</c:v>
                </c:pt>
                <c:pt idx="1360">
                  <c:v>1.488926662137793E-2</c:v>
                </c:pt>
                <c:pt idx="1361">
                  <c:v>1.4898302914559113E-2</c:v>
                </c:pt>
                <c:pt idx="1362">
                  <c:v>1.4907339189407995E-2</c:v>
                </c:pt>
                <c:pt idx="1363">
                  <c:v>1.4916375374741811E-2</c:v>
                </c:pt>
                <c:pt idx="1364">
                  <c:v>1.4925411399361526E-2</c:v>
                </c:pt>
                <c:pt idx="1365">
                  <c:v>1.4934447192052214E-2</c:v>
                </c:pt>
                <c:pt idx="1366">
                  <c:v>1.4943482681583459E-2</c:v>
                </c:pt>
                <c:pt idx="1367">
                  <c:v>1.4952517796709731E-2</c:v>
                </c:pt>
                <c:pt idx="1368">
                  <c:v>1.4961552466170772E-2</c:v>
                </c:pt>
                <c:pt idx="1369">
                  <c:v>1.4970586618691988E-2</c:v>
                </c:pt>
                <c:pt idx="1370">
                  <c:v>1.4979620182984829E-2</c:v>
                </c:pt>
                <c:pt idx="1371">
                  <c:v>1.4988653087747177E-2</c:v>
                </c:pt>
                <c:pt idx="1372">
                  <c:v>1.4997685261663743E-2</c:v>
                </c:pt>
                <c:pt idx="1373">
                  <c:v>1.5006716633406431E-2</c:v>
                </c:pt>
                <c:pt idx="1374">
                  <c:v>1.5015747131634755E-2</c:v>
                </c:pt>
                <c:pt idx="1375">
                  <c:v>1.50247766849962E-2</c:v>
                </c:pt>
                <c:pt idx="1376">
                  <c:v>1.5033805222126623E-2</c:v>
                </c:pt>
                <c:pt idx="1377">
                  <c:v>1.5042832671650649E-2</c:v>
                </c:pt>
                <c:pt idx="1378">
                  <c:v>1.5051858962182028E-2</c:v>
                </c:pt>
                <c:pt idx="1379">
                  <c:v>1.5060884022324061E-2</c:v>
                </c:pt>
                <c:pt idx="1380">
                  <c:v>1.506990778066996E-2</c:v>
                </c:pt>
                <c:pt idx="1381">
                  <c:v>1.5078930165803254E-2</c:v>
                </c:pt>
                <c:pt idx="1382">
                  <c:v>1.508795110629816E-2</c:v>
                </c:pt>
                <c:pt idx="1383">
                  <c:v>1.5096970530719992E-2</c:v>
                </c:pt>
                <c:pt idx="1384">
                  <c:v>1.5105988367625533E-2</c:v>
                </c:pt>
                <c:pt idx="1385">
                  <c:v>1.5115004545563429E-2</c:v>
                </c:pt>
                <c:pt idx="1386">
                  <c:v>1.5124018993074587E-2</c:v>
                </c:pt>
                <c:pt idx="1387">
                  <c:v>1.5133031638692548E-2</c:v>
                </c:pt>
                <c:pt idx="1388">
                  <c:v>1.5142042410943888E-2</c:v>
                </c:pt>
                <c:pt idx="1389">
                  <c:v>1.5151051238348609E-2</c:v>
                </c:pt>
                <c:pt idx="1390">
                  <c:v>1.5160058049420513E-2</c:v>
                </c:pt>
                <c:pt idx="1391">
                  <c:v>1.5169062772667611E-2</c:v>
                </c:pt>
                <c:pt idx="1392">
                  <c:v>1.51780653365925E-2</c:v>
                </c:pt>
                <c:pt idx="1393">
                  <c:v>1.5187065669692759E-2</c:v>
                </c:pt>
                <c:pt idx="1394">
                  <c:v>1.5196063700461337E-2</c:v>
                </c:pt>
                <c:pt idx="1395">
                  <c:v>1.5205059357386938E-2</c:v>
                </c:pt>
                <c:pt idx="1396">
                  <c:v>1.5214052568954431E-2</c:v>
                </c:pt>
                <c:pt idx="1397">
                  <c:v>1.522304326364521E-2</c:v>
                </c:pt>
                <c:pt idx="1398">
                  <c:v>1.5232031369937607E-2</c:v>
                </c:pt>
                <c:pt idx="1399">
                  <c:v>1.5241016816307278E-2</c:v>
                </c:pt>
                <c:pt idx="1400">
                  <c:v>1.5249999531227592E-2</c:v>
                </c:pt>
                <c:pt idx="1401">
                  <c:v>1.5258979443170015E-2</c:v>
                </c:pt>
                <c:pt idx="1402">
                  <c:v>1.5267956480604517E-2</c:v>
                </c:pt>
                <c:pt idx="1403">
                  <c:v>1.5276930571999952E-2</c:v>
                </c:pt>
                <c:pt idx="1404">
                  <c:v>1.5285901645824442E-2</c:v>
                </c:pt>
                <c:pt idx="1405">
                  <c:v>1.5294869630545787E-2</c:v>
                </c:pt>
                <c:pt idx="1406">
                  <c:v>1.5303834454631843E-2</c:v>
                </c:pt>
                <c:pt idx="1407">
                  <c:v>1.5312796046550921E-2</c:v>
                </c:pt>
                <c:pt idx="1408">
                  <c:v>1.5321754334772172E-2</c:v>
                </c:pt>
                <c:pt idx="1409">
                  <c:v>1.5330709247765974E-2</c:v>
                </c:pt>
                <c:pt idx="1410">
                  <c:v>1.5339660714004343E-2</c:v>
                </c:pt>
                <c:pt idx="1411">
                  <c:v>1.5348608661961307E-2</c:v>
                </c:pt>
                <c:pt idx="1412">
                  <c:v>1.5357553020113303E-2</c:v>
                </c:pt>
                <c:pt idx="1413">
                  <c:v>1.5366493716939567E-2</c:v>
                </c:pt>
                <c:pt idx="1414">
                  <c:v>1.5375430680922536E-2</c:v>
                </c:pt>
                <c:pt idx="1415">
                  <c:v>1.5384363840548232E-2</c:v>
                </c:pt>
                <c:pt idx="1416">
                  <c:v>1.5393293124306644E-2</c:v>
                </c:pt>
                <c:pt idx="1417">
                  <c:v>1.5402218460692146E-2</c:v>
                </c:pt>
                <c:pt idx="1418">
                  <c:v>1.5411139778203867E-2</c:v>
                </c:pt>
                <c:pt idx="1419">
                  <c:v>1.5420057005346089E-2</c:v>
                </c:pt>
                <c:pt idx="1420">
                  <c:v>1.5428970070628642E-2</c:v>
                </c:pt>
                <c:pt idx="1421">
                  <c:v>1.5437878902567301E-2</c:v>
                </c:pt>
                <c:pt idx="1422">
                  <c:v>1.5446783429684169E-2</c:v>
                </c:pt>
                <c:pt idx="1423">
                  <c:v>1.5455683580508077E-2</c:v>
                </c:pt>
                <c:pt idx="1424">
                  <c:v>1.546457928357497E-2</c:v>
                </c:pt>
                <c:pt idx="1425">
                  <c:v>1.5473470467428302E-2</c:v>
                </c:pt>
                <c:pt idx="1426">
                  <c:v>1.5482357060619442E-2</c:v>
                </c:pt>
                <c:pt idx="1427">
                  <c:v>1.5491238991708043E-2</c:v>
                </c:pt>
                <c:pt idx="1428">
                  <c:v>1.5500116189262452E-2</c:v>
                </c:pt>
                <c:pt idx="1429">
                  <c:v>1.5508988581860093E-2</c:v>
                </c:pt>
                <c:pt idx="1430">
                  <c:v>1.5517856098087873E-2</c:v>
                </c:pt>
                <c:pt idx="1431">
                  <c:v>1.5526718666542561E-2</c:v>
                </c:pt>
                <c:pt idx="1432">
                  <c:v>1.5535576215831187E-2</c:v>
                </c:pt>
                <c:pt idx="1433">
                  <c:v>1.5544428674571441E-2</c:v>
                </c:pt>
                <c:pt idx="1434">
                  <c:v>1.555327597139205E-2</c:v>
                </c:pt>
                <c:pt idx="1435">
                  <c:v>1.5562118034933195E-2</c:v>
                </c:pt>
                <c:pt idx="1436">
                  <c:v>1.5570954793846875E-2</c:v>
                </c:pt>
                <c:pt idx="1437">
                  <c:v>1.5579786176797327E-2</c:v>
                </c:pt>
                <c:pt idx="1438">
                  <c:v>1.5588612112461403E-2</c:v>
                </c:pt>
                <c:pt idx="1439">
                  <c:v>1.5597432529528972E-2</c:v>
                </c:pt>
                <c:pt idx="1440">
                  <c:v>1.5606247356703301E-2</c:v>
                </c:pt>
                <c:pt idx="1441">
                  <c:v>1.5615056522701462E-2</c:v>
                </c:pt>
                <c:pt idx="1442">
                  <c:v>1.5623859956254727E-2</c:v>
                </c:pt>
                <c:pt idx="1443">
                  <c:v>1.5632657586108937E-2</c:v>
                </c:pt>
                <c:pt idx="1444">
                  <c:v>1.5641449341024936E-2</c:v>
                </c:pt>
                <c:pt idx="1445">
                  <c:v>1.5650235149778917E-2</c:v>
                </c:pt>
                <c:pt idx="1446">
                  <c:v>1.5659014941162848E-2</c:v>
                </c:pt>
                <c:pt idx="1447">
                  <c:v>1.5667788643984864E-2</c:v>
                </c:pt>
                <c:pt idx="1448">
                  <c:v>1.5676556187069642E-2</c:v>
                </c:pt>
                <c:pt idx="1449">
                  <c:v>1.5685317499258812E-2</c:v>
                </c:pt>
                <c:pt idx="1450">
                  <c:v>1.5694072509411343E-2</c:v>
                </c:pt>
                <c:pt idx="1451">
                  <c:v>1.5702827209958987E-2</c:v>
                </c:pt>
                <c:pt idx="1452">
                  <c:v>1.5711587593278727E-2</c:v>
                </c:pt>
                <c:pt idx="1453">
                  <c:v>1.5720353588065179E-2</c:v>
                </c:pt>
                <c:pt idx="1454">
                  <c:v>1.5729125122886083E-2</c:v>
                </c:pt>
                <c:pt idx="1455">
                  <c:v>1.5737902126182653E-2</c:v>
                </c:pt>
                <c:pt idx="1456">
                  <c:v>1.5746684526270014E-2</c:v>
                </c:pt>
                <c:pt idx="1457">
                  <c:v>1.5755472251337593E-2</c:v>
                </c:pt>
                <c:pt idx="1458">
                  <c:v>1.5764265229449508E-2</c:v>
                </c:pt>
                <c:pt idx="1459">
                  <c:v>1.5773063388545002E-2</c:v>
                </c:pt>
                <c:pt idx="1460">
                  <c:v>1.5781866656438815E-2</c:v>
                </c:pt>
                <c:pt idx="1461">
                  <c:v>1.5790674960821618E-2</c:v>
                </c:pt>
                <c:pt idx="1462">
                  <c:v>1.5799488229260406E-2</c:v>
                </c:pt>
                <c:pt idx="1463">
                  <c:v>1.5808306389198924E-2</c:v>
                </c:pt>
                <c:pt idx="1464">
                  <c:v>1.581712936795808E-2</c:v>
                </c:pt>
                <c:pt idx="1465">
                  <c:v>1.5825957092736324E-2</c:v>
                </c:pt>
                <c:pt idx="1466">
                  <c:v>1.5834789490610117E-2</c:v>
                </c:pt>
                <c:pt idx="1467">
                  <c:v>1.5843626488534324E-2</c:v>
                </c:pt>
                <c:pt idx="1468">
                  <c:v>1.5852468013342631E-2</c:v>
                </c:pt>
                <c:pt idx="1469">
                  <c:v>1.586131399174797E-2</c:v>
                </c:pt>
                <c:pt idx="1470">
                  <c:v>1.5870164350342945E-2</c:v>
                </c:pt>
                <c:pt idx="1471">
                  <c:v>1.5879019015600255E-2</c:v>
                </c:pt>
                <c:pt idx="1472">
                  <c:v>1.5887877913873125E-2</c:v>
                </c:pt>
                <c:pt idx="1473">
                  <c:v>1.5896740971395731E-2</c:v>
                </c:pt>
                <c:pt idx="1474">
                  <c:v>1.5905608114283619E-2</c:v>
                </c:pt>
                <c:pt idx="1475">
                  <c:v>1.5914479268534166E-2</c:v>
                </c:pt>
                <c:pt idx="1476">
                  <c:v>1.5923354360026981E-2</c:v>
                </c:pt>
                <c:pt idx="1477">
                  <c:v>1.5932233314524365E-2</c:v>
                </c:pt>
                <c:pt idx="1478">
                  <c:v>1.5941116057671723E-2</c:v>
                </c:pt>
                <c:pt idx="1479">
                  <c:v>1.5950002514998032E-2</c:v>
                </c:pt>
                <c:pt idx="1480">
                  <c:v>1.5958892611916266E-2</c:v>
                </c:pt>
                <c:pt idx="1481">
                  <c:v>1.5967786273723829E-2</c:v>
                </c:pt>
                <c:pt idx="1482">
                  <c:v>1.5976683425603017E-2</c:v>
                </c:pt>
                <c:pt idx="1483">
                  <c:v>1.5985583992621441E-2</c:v>
                </c:pt>
                <c:pt idx="1484">
                  <c:v>1.5994487899732505E-2</c:v>
                </c:pt>
                <c:pt idx="1485">
                  <c:v>1.6003395071775825E-2</c:v>
                </c:pt>
                <c:pt idx="1486">
                  <c:v>1.6012305433477696E-2</c:v>
                </c:pt>
                <c:pt idx="1487">
                  <c:v>1.6021218909451532E-2</c:v>
                </c:pt>
                <c:pt idx="1488">
                  <c:v>1.6030135424198337E-2</c:v>
                </c:pt>
                <c:pt idx="1489">
                  <c:v>1.6039054902107139E-2</c:v>
                </c:pt>
                <c:pt idx="1490">
                  <c:v>1.6047977267455462E-2</c:v>
                </c:pt>
                <c:pt idx="1491">
                  <c:v>1.6056902444409774E-2</c:v>
                </c:pt>
                <c:pt idx="1492">
                  <c:v>1.6065830357025978E-2</c:v>
                </c:pt>
                <c:pt idx="1493">
                  <c:v>1.6074760929249809E-2</c:v>
                </c:pt>
                <c:pt idx="1494">
                  <c:v>1.6083694084917364E-2</c:v>
                </c:pt>
                <c:pt idx="1495">
                  <c:v>1.6092629747755528E-2</c:v>
                </c:pt>
                <c:pt idx="1496">
                  <c:v>1.6101567841382468E-2</c:v>
                </c:pt>
                <c:pt idx="1497">
                  <c:v>1.6110508289308063E-2</c:v>
                </c:pt>
                <c:pt idx="1498">
                  <c:v>1.6119451014934415E-2</c:v>
                </c:pt>
                <c:pt idx="1499">
                  <c:v>1.6128395941556295E-2</c:v>
                </c:pt>
                <c:pt idx="1500">
                  <c:v>1.6137342992361619E-2</c:v>
                </c:pt>
                <c:pt idx="1501">
                  <c:v>1.6146292090431932E-2</c:v>
                </c:pt>
                <c:pt idx="1502">
                  <c:v>1.6155243158742887E-2</c:v>
                </c:pt>
                <c:pt idx="1503">
                  <c:v>1.6164196120164693E-2</c:v>
                </c:pt>
                <c:pt idx="1504">
                  <c:v>1.617315089746264E-2</c:v>
                </c:pt>
                <c:pt idx="1505">
                  <c:v>1.6182107413297533E-2</c:v>
                </c:pt>
                <c:pt idx="1506">
                  <c:v>1.6191065590226223E-2</c:v>
                </c:pt>
                <c:pt idx="1507">
                  <c:v>1.6200025350702044E-2</c:v>
                </c:pt>
                <c:pt idx="1508">
                  <c:v>1.6208986617075337E-2</c:v>
                </c:pt>
                <c:pt idx="1509">
                  <c:v>1.6217949311593913E-2</c:v>
                </c:pt>
                <c:pt idx="1510">
                  <c:v>1.6226913356403552E-2</c:v>
                </c:pt>
                <c:pt idx="1511">
                  <c:v>1.6235878673548493E-2</c:v>
                </c:pt>
                <c:pt idx="1512">
                  <c:v>1.6244845184971927E-2</c:v>
                </c:pt>
                <c:pt idx="1513">
                  <c:v>1.6253812812516484E-2</c:v>
                </c:pt>
                <c:pt idx="1514">
                  <c:v>1.6262781477924738E-2</c:v>
                </c:pt>
                <c:pt idx="1515">
                  <c:v>1.6271751102839696E-2</c:v>
                </c:pt>
                <c:pt idx="1516">
                  <c:v>1.6280721608805303E-2</c:v>
                </c:pt>
                <c:pt idx="1517">
                  <c:v>1.6289692917266934E-2</c:v>
                </c:pt>
                <c:pt idx="1518">
                  <c:v>1.6298664949571898E-2</c:v>
                </c:pt>
                <c:pt idx="1519">
                  <c:v>1.6307637626969948E-2</c:v>
                </c:pt>
                <c:pt idx="1520">
                  <c:v>1.6316610870613778E-2</c:v>
                </c:pt>
                <c:pt idx="1521">
                  <c:v>1.6325584601559532E-2</c:v>
                </c:pt>
                <c:pt idx="1522">
                  <c:v>1.6334558740767308E-2</c:v>
                </c:pt>
                <c:pt idx="1523">
                  <c:v>1.6343533209101674E-2</c:v>
                </c:pt>
                <c:pt idx="1524">
                  <c:v>1.6352507927332175E-2</c:v>
                </c:pt>
                <c:pt idx="1525">
                  <c:v>1.6361482816133845E-2</c:v>
                </c:pt>
                <c:pt idx="1526">
                  <c:v>1.6370457796087711E-2</c:v>
                </c:pt>
                <c:pt idx="1527">
                  <c:v>1.637943278768134E-2</c:v>
                </c:pt>
                <c:pt idx="1528">
                  <c:v>1.63884077113093E-2</c:v>
                </c:pt>
                <c:pt idx="1529">
                  <c:v>1.6397382487273758E-2</c:v>
                </c:pt>
                <c:pt idx="1530">
                  <c:v>1.6406357035784906E-2</c:v>
                </c:pt>
                <c:pt idx="1531">
                  <c:v>1.6415331276961563E-2</c:v>
                </c:pt>
                <c:pt idx="1532">
                  <c:v>1.6424305130831644E-2</c:v>
                </c:pt>
                <c:pt idx="1533">
                  <c:v>1.6433278517332728E-2</c:v>
                </c:pt>
                <c:pt idx="1534">
                  <c:v>1.644225135631254E-2</c:v>
                </c:pt>
                <c:pt idx="1535">
                  <c:v>1.6451223567529507E-2</c:v>
                </c:pt>
                <c:pt idx="1536">
                  <c:v>1.6460195070653275E-2</c:v>
                </c:pt>
                <c:pt idx="1537">
                  <c:v>1.6469165785265253E-2</c:v>
                </c:pt>
                <c:pt idx="1538">
                  <c:v>1.647813563085912E-2</c:v>
                </c:pt>
                <c:pt idx="1539">
                  <c:v>1.6487104526841389E-2</c:v>
                </c:pt>
                <c:pt idx="1540">
                  <c:v>1.6496072392531914E-2</c:v>
                </c:pt>
                <c:pt idx="1541">
                  <c:v>1.6505039147164436E-2</c:v>
                </c:pt>
                <c:pt idx="1542">
                  <c:v>1.6514004709887124E-2</c:v>
                </c:pt>
                <c:pt idx="1543">
                  <c:v>1.6522968999763129E-2</c:v>
                </c:pt>
                <c:pt idx="1544">
                  <c:v>1.6531931935771065E-2</c:v>
                </c:pt>
                <c:pt idx="1545">
                  <c:v>1.6540893436805645E-2</c:v>
                </c:pt>
                <c:pt idx="1546">
                  <c:v>1.6549853421678133E-2</c:v>
                </c:pt>
                <c:pt idx="1547">
                  <c:v>1.655881180911694E-2</c:v>
                </c:pt>
                <c:pt idx="1548">
                  <c:v>1.6567768517768165E-2</c:v>
                </c:pt>
                <c:pt idx="1549">
                  <c:v>1.6576723466196128E-2</c:v>
                </c:pt>
                <c:pt idx="1550">
                  <c:v>1.6585676572883932E-2</c:v>
                </c:pt>
                <c:pt idx="1551">
                  <c:v>1.6594627756233993E-2</c:v>
                </c:pt>
                <c:pt idx="1552">
                  <c:v>1.6603576934568636E-2</c:v>
                </c:pt>
                <c:pt idx="1553">
                  <c:v>1.6612524026130591E-2</c:v>
                </c:pt>
                <c:pt idx="1554">
                  <c:v>1.6621468949083586E-2</c:v>
                </c:pt>
                <c:pt idx="1555">
                  <c:v>1.6630411621512894E-2</c:v>
                </c:pt>
                <c:pt idx="1556">
                  <c:v>1.6639351961425894E-2</c:v>
                </c:pt>
                <c:pt idx="1557">
                  <c:v>1.6648289886752606E-2</c:v>
                </c:pt>
                <c:pt idx="1558">
                  <c:v>1.6657225315346295E-2</c:v>
                </c:pt>
                <c:pt idx="1559">
                  <c:v>1.6666158164983985E-2</c:v>
                </c:pt>
                <c:pt idx="1560">
                  <c:v>1.6675088353367066E-2</c:v>
                </c:pt>
                <c:pt idx="1561">
                  <c:v>1.6684015798121822E-2</c:v>
                </c:pt>
                <c:pt idx="1562">
                  <c:v>1.6692940416800018E-2</c:v>
                </c:pt>
                <c:pt idx="1563">
                  <c:v>1.670186212687946E-2</c:v>
                </c:pt>
                <c:pt idx="1564">
                  <c:v>1.6710780845764557E-2</c:v>
                </c:pt>
                <c:pt idx="1565">
                  <c:v>1.6719696490786903E-2</c:v>
                </c:pt>
                <c:pt idx="1566">
                  <c:v>1.6728608979205854E-2</c:v>
                </c:pt>
                <c:pt idx="1567">
                  <c:v>1.673751822820907E-2</c:v>
                </c:pt>
                <c:pt idx="1568">
                  <c:v>1.6746424154913134E-2</c:v>
                </c:pt>
                <c:pt idx="1569">
                  <c:v>1.6755326676364063E-2</c:v>
                </c:pt>
                <c:pt idx="1570">
                  <c:v>1.6764225709537967E-2</c:v>
                </c:pt>
                <c:pt idx="1571">
                  <c:v>1.6773121171341551E-2</c:v>
                </c:pt>
                <c:pt idx="1572">
                  <c:v>1.6782012978612742E-2</c:v>
                </c:pt>
                <c:pt idx="1573">
                  <c:v>1.6790901048121247E-2</c:v>
                </c:pt>
                <c:pt idx="1574">
                  <c:v>1.6799785296569138E-2</c:v>
                </c:pt>
                <c:pt idx="1575">
                  <c:v>1.6808665640591455E-2</c:v>
                </c:pt>
                <c:pt idx="1576">
                  <c:v>1.6817541996756755E-2</c:v>
                </c:pt>
                <c:pt idx="1577">
                  <c:v>1.6826414281567729E-2</c:v>
                </c:pt>
                <c:pt idx="1578">
                  <c:v>1.6835282411461764E-2</c:v>
                </c:pt>
                <c:pt idx="1579">
                  <c:v>1.6844146302811551E-2</c:v>
                </c:pt>
                <c:pt idx="1580">
                  <c:v>1.6853005871925675E-2</c:v>
                </c:pt>
                <c:pt idx="1581">
                  <c:v>1.6861861035049185E-2</c:v>
                </c:pt>
                <c:pt idx="1582">
                  <c:v>1.6870711708364211E-2</c:v>
                </c:pt>
                <c:pt idx="1583">
                  <c:v>1.6879557807990529E-2</c:v>
                </c:pt>
                <c:pt idx="1584">
                  <c:v>1.6888399249986197E-2</c:v>
                </c:pt>
                <c:pt idx="1585">
                  <c:v>1.6897235950348102E-2</c:v>
                </c:pt>
                <c:pt idx="1586">
                  <c:v>1.69060678250126E-2</c:v>
                </c:pt>
                <c:pt idx="1587">
                  <c:v>1.691489478985608E-2</c:v>
                </c:pt>
                <c:pt idx="1588">
                  <c:v>1.6923716760695585E-2</c:v>
                </c:pt>
                <c:pt idx="1589">
                  <c:v>1.6932533653289426E-2</c:v>
                </c:pt>
                <c:pt idx="1590">
                  <c:v>1.6941345383337726E-2</c:v>
                </c:pt>
                <c:pt idx="1591">
                  <c:v>1.6950151866483108E-2</c:v>
                </c:pt>
                <c:pt idx="1592">
                  <c:v>1.6958953018311216E-2</c:v>
                </c:pt>
                <c:pt idx="1593">
                  <c:v>1.6967748754351388E-2</c:v>
                </c:pt>
                <c:pt idx="1594">
                  <c:v>1.6976538990077217E-2</c:v>
                </c:pt>
                <c:pt idx="1595">
                  <c:v>1.6985323640907185E-2</c:v>
                </c:pt>
                <c:pt idx="1596">
                  <c:v>1.6994102622205257E-2</c:v>
                </c:pt>
                <c:pt idx="1597">
                  <c:v>1.7002875849281507E-2</c:v>
                </c:pt>
                <c:pt idx="1598">
                  <c:v>1.701164323739272E-2</c:v>
                </c:pt>
                <c:pt idx="1599">
                  <c:v>1.7020404701743003E-2</c:v>
                </c:pt>
                <c:pt idx="1600">
                  <c:v>1.7029160157484402E-2</c:v>
                </c:pt>
                <c:pt idx="1601">
                  <c:v>1.7037909519717523E-2</c:v>
                </c:pt>
                <c:pt idx="1602">
                  <c:v>1.7046652703492142E-2</c:v>
                </c:pt>
                <c:pt idx="1603">
                  <c:v>1.7055389623807829E-2</c:v>
                </c:pt>
                <c:pt idx="1604">
                  <c:v>1.7064120195614551E-2</c:v>
                </c:pt>
                <c:pt idx="1605">
                  <c:v>1.7072844333813317E-2</c:v>
                </c:pt>
                <c:pt idx="1606">
                  <c:v>1.7081561953256778E-2</c:v>
                </c:pt>
                <c:pt idx="1607">
                  <c:v>1.7090272968749855E-2</c:v>
                </c:pt>
                <c:pt idx="1608">
                  <c:v>1.7098977295050378E-2</c:v>
                </c:pt>
                <c:pt idx="1609">
                  <c:v>1.7107674846869682E-2</c:v>
                </c:pt>
                <c:pt idx="1610">
                  <c:v>1.711636553887326E-2</c:v>
                </c:pt>
                <c:pt idx="1611">
                  <c:v>1.7125049285681364E-2</c:v>
                </c:pt>
                <c:pt idx="1612">
                  <c:v>1.7133726001869666E-2</c:v>
                </c:pt>
                <c:pt idx="1613">
                  <c:v>1.7142395601969857E-2</c:v>
                </c:pt>
                <c:pt idx="1614">
                  <c:v>1.7151058000470294E-2</c:v>
                </c:pt>
                <c:pt idx="1615">
                  <c:v>1.7159713111816619E-2</c:v>
                </c:pt>
                <c:pt idx="1616">
                  <c:v>1.7168360850412401E-2</c:v>
                </c:pt>
                <c:pt idx="1617">
                  <c:v>1.7177001130619773E-2</c:v>
                </c:pt>
                <c:pt idx="1618">
                  <c:v>1.7185633866760055E-2</c:v>
                </c:pt>
                <c:pt idx="1619">
                  <c:v>1.7194258973114392E-2</c:v>
                </c:pt>
                <c:pt idx="1620">
                  <c:v>1.7202876363924403E-2</c:v>
                </c:pt>
                <c:pt idx="1621">
                  <c:v>1.7211485953392818E-2</c:v>
                </c:pt>
                <c:pt idx="1622">
                  <c:v>1.7220087655684085E-2</c:v>
                </c:pt>
                <c:pt idx="1623">
                  <c:v>1.7228681384925049E-2</c:v>
                </c:pt>
                <c:pt idx="1624">
                  <c:v>1.7237267055205584E-2</c:v>
                </c:pt>
                <c:pt idx="1625">
                  <c:v>1.7245844580579209E-2</c:v>
                </c:pt>
                <c:pt idx="1626">
                  <c:v>1.7254413875063792E-2</c:v>
                </c:pt>
                <c:pt idx="1627">
                  <c:v>1.7262974852642096E-2</c:v>
                </c:pt>
                <c:pt idx="1628">
                  <c:v>1.727152742726254E-2</c:v>
                </c:pt>
                <c:pt idx="1629">
                  <c:v>1.7280071512839744E-2</c:v>
                </c:pt>
                <c:pt idx="1630">
                  <c:v>1.7288607023255249E-2</c:v>
                </c:pt>
                <c:pt idx="1631">
                  <c:v>1.7297133872358116E-2</c:v>
                </c:pt>
                <c:pt idx="1632">
                  <c:v>1.7305651973965604E-2</c:v>
                </c:pt>
                <c:pt idx="1633">
                  <c:v>1.7314161241863819E-2</c:v>
                </c:pt>
                <c:pt idx="1634">
                  <c:v>1.7322661589808351E-2</c:v>
                </c:pt>
                <c:pt idx="1635">
                  <c:v>1.7331152931524922E-2</c:v>
                </c:pt>
                <c:pt idx="1636">
                  <c:v>1.7339635180710074E-2</c:v>
                </c:pt>
                <c:pt idx="1637">
                  <c:v>1.734810825103179E-2</c:v>
                </c:pt>
                <c:pt idx="1638">
                  <c:v>1.7356572056130153E-2</c:v>
                </c:pt>
                <c:pt idx="1639">
                  <c:v>1.7365026509618013E-2</c:v>
                </c:pt>
                <c:pt idx="1640">
                  <c:v>1.7373471525081646E-2</c:v>
                </c:pt>
                <c:pt idx="1641">
                  <c:v>1.7381907016081399E-2</c:v>
                </c:pt>
                <c:pt idx="1642">
                  <c:v>1.7390332896152362E-2</c:v>
                </c:pt>
                <c:pt idx="1643">
                  <c:v>1.739874907880502E-2</c:v>
                </c:pt>
                <c:pt idx="1644">
                  <c:v>1.7407155477525908E-2</c:v>
                </c:pt>
                <c:pt idx="1645">
                  <c:v>1.7415552005778306E-2</c:v>
                </c:pt>
                <c:pt idx="1646">
                  <c:v>1.7423938577002841E-2</c:v>
                </c:pt>
                <c:pt idx="1647">
                  <c:v>1.7432315104618221E-2</c:v>
                </c:pt>
                <c:pt idx="1648">
                  <c:v>1.7440681502021847E-2</c:v>
                </c:pt>
                <c:pt idx="1649">
                  <c:v>1.7449037682590499E-2</c:v>
                </c:pt>
                <c:pt idx="1650">
                  <c:v>1.7457383559681013E-2</c:v>
                </c:pt>
                <c:pt idx="1651">
                  <c:v>1.7465719046630929E-2</c:v>
                </c:pt>
                <c:pt idx="1652">
                  <c:v>1.7474044056759161E-2</c:v>
                </c:pt>
                <c:pt idx="1653">
                  <c:v>1.7482358503366685E-2</c:v>
                </c:pt>
                <c:pt idx="1654">
                  <c:v>1.749066229973718E-2</c:v>
                </c:pt>
                <c:pt idx="1655">
                  <c:v>1.7498955359137734E-2</c:v>
                </c:pt>
                <c:pt idx="1656">
                  <c:v>1.7507237594819487E-2</c:v>
                </c:pt>
                <c:pt idx="1657">
                  <c:v>1.7515508920018307E-2</c:v>
                </c:pt>
                <c:pt idx="1658">
                  <c:v>1.7523769247955491E-2</c:v>
                </c:pt>
                <c:pt idx="1659">
                  <c:v>1.75320184918384E-2</c:v>
                </c:pt>
                <c:pt idx="1660">
                  <c:v>1.7540256564861169E-2</c:v>
                </c:pt>
                <c:pt idx="1661">
                  <c:v>1.754848338020535E-2</c:v>
                </c:pt>
                <c:pt idx="1662">
                  <c:v>1.7556698851040622E-2</c:v>
                </c:pt>
                <c:pt idx="1663">
                  <c:v>1.7564902890525449E-2</c:v>
                </c:pt>
                <c:pt idx="1664">
                  <c:v>1.7573095411807758E-2</c:v>
                </c:pt>
                <c:pt idx="1665">
                  <c:v>1.7581276328025631E-2</c:v>
                </c:pt>
                <c:pt idx="1666">
                  <c:v>1.7589445552307972E-2</c:v>
                </c:pt>
                <c:pt idx="1667">
                  <c:v>1.75976029977752E-2</c:v>
                </c:pt>
                <c:pt idx="1668">
                  <c:v>1.760574857753992E-2</c:v>
                </c:pt>
                <c:pt idx="1669">
                  <c:v>1.7613882204707606E-2</c:v>
                </c:pt>
                <c:pt idx="1670">
                  <c:v>1.7622003792377303E-2</c:v>
                </c:pt>
                <c:pt idx="1671">
                  <c:v>1.7630113253642284E-2</c:v>
                </c:pt>
                <c:pt idx="1672">
                  <c:v>1.7638210501590756E-2</c:v>
                </c:pt>
                <c:pt idx="1673">
                  <c:v>1.7646295449306532E-2</c:v>
                </c:pt>
                <c:pt idx="1674">
                  <c:v>1.765436800986973E-2</c:v>
                </c:pt>
                <c:pt idx="1675">
                  <c:v>1.7662428096357447E-2</c:v>
                </c:pt>
                <c:pt idx="1676">
                  <c:v>1.7670475621844456E-2</c:v>
                </c:pt>
                <c:pt idx="1677">
                  <c:v>1.7678510499403898E-2</c:v>
                </c:pt>
                <c:pt idx="1678">
                  <c:v>1.7686532642107955E-2</c:v>
                </c:pt>
                <c:pt idx="1679">
                  <c:v>1.7694541963028568E-2</c:v>
                </c:pt>
                <c:pt idx="1680">
                  <c:v>1.7702538375238087E-2</c:v>
                </c:pt>
                <c:pt idx="1681">
                  <c:v>1.7710521791810017E-2</c:v>
                </c:pt>
                <c:pt idx="1682">
                  <c:v>1.7718492125819645E-2</c:v>
                </c:pt>
                <c:pt idx="1683">
                  <c:v>1.7726449290344806E-2</c:v>
                </c:pt>
                <c:pt idx="1684">
                  <c:v>1.7734393198466515E-2</c:v>
                </c:pt>
                <c:pt idx="1685">
                  <c:v>1.7742323763269688E-2</c:v>
                </c:pt>
                <c:pt idx="1686">
                  <c:v>1.7750240897843845E-2</c:v>
                </c:pt>
                <c:pt idx="1687">
                  <c:v>1.7758144515283781E-2</c:v>
                </c:pt>
                <c:pt idx="1688">
                  <c:v>1.7766034528690296E-2</c:v>
                </c:pt>
                <c:pt idx="1689">
                  <c:v>1.7773910851170856E-2</c:v>
                </c:pt>
                <c:pt idx="1690">
                  <c:v>1.7781773395840316E-2</c:v>
                </c:pt>
                <c:pt idx="1691">
                  <c:v>1.7789622075821611E-2</c:v>
                </c:pt>
                <c:pt idx="1692">
                  <c:v>1.7797456804246461E-2</c:v>
                </c:pt>
                <c:pt idx="1693">
                  <c:v>1.7805277494256044E-2</c:v>
                </c:pt>
                <c:pt idx="1694">
                  <c:v>1.7813084059001741E-2</c:v>
                </c:pt>
                <c:pt idx="1695">
                  <c:v>1.78208764116458E-2</c:v>
                </c:pt>
                <c:pt idx="1696">
                  <c:v>1.7828654465362061E-2</c:v>
                </c:pt>
                <c:pt idx="1697">
                  <c:v>1.7836418133336626E-2</c:v>
                </c:pt>
                <c:pt idx="1698">
                  <c:v>1.7844167328768618E-2</c:v>
                </c:pt>
                <c:pt idx="1699">
                  <c:v>1.7851901964870812E-2</c:v>
                </c:pt>
                <c:pt idx="1700">
                  <c:v>1.7859621954870411E-2</c:v>
                </c:pt>
                <c:pt idx="1701">
                  <c:v>1.7867327212009704E-2</c:v>
                </c:pt>
                <c:pt idx="1702">
                  <c:v>1.7875017649546774E-2</c:v>
                </c:pt>
                <c:pt idx="1703">
                  <c:v>1.7882693180756234E-2</c:v>
                </c:pt>
                <c:pt idx="1704">
                  <c:v>1.7890353718929899E-2</c:v>
                </c:pt>
                <c:pt idx="1705">
                  <c:v>1.7897999177377517E-2</c:v>
                </c:pt>
                <c:pt idx="1706">
                  <c:v>1.7905629469427455E-2</c:v>
                </c:pt>
                <c:pt idx="1707">
                  <c:v>1.7913244508427434E-2</c:v>
                </c:pt>
                <c:pt idx="1708">
                  <c:v>1.7920844207745215E-2</c:v>
                </c:pt>
                <c:pt idx="1709">
                  <c:v>1.7928428480769313E-2</c:v>
                </c:pt>
                <c:pt idx="1710">
                  <c:v>1.7935997240909714E-2</c:v>
                </c:pt>
                <c:pt idx="1711">
                  <c:v>1.7943550401598583E-2</c:v>
                </c:pt>
                <c:pt idx="1712">
                  <c:v>1.7951087876290978E-2</c:v>
                </c:pt>
                <c:pt idx="1713">
                  <c:v>1.7958609578465529E-2</c:v>
                </c:pt>
                <c:pt idx="1714">
                  <c:v>1.7966115421625205E-2</c:v>
                </c:pt>
                <c:pt idx="1715">
                  <c:v>1.7973605319297994E-2</c:v>
                </c:pt>
                <c:pt idx="1716">
                  <c:v>1.79810791850376E-2</c:v>
                </c:pt>
                <c:pt idx="1717">
                  <c:v>1.79885369324242E-2</c:v>
                </c:pt>
                <c:pt idx="1718">
                  <c:v>1.7995978475065108E-2</c:v>
                </c:pt>
                <c:pt idx="1719">
                  <c:v>1.8003403726595538E-2</c:v>
                </c:pt>
                <c:pt idx="1720">
                  <c:v>1.8010812600679285E-2</c:v>
                </c:pt>
                <c:pt idx="1721">
                  <c:v>1.8018205011009435E-2</c:v>
                </c:pt>
                <c:pt idx="1722">
                  <c:v>1.8025580871309128E-2</c:v>
                </c:pt>
                <c:pt idx="1723">
                  <c:v>1.8032940095332215E-2</c:v>
                </c:pt>
                <c:pt idx="1724">
                  <c:v>1.8040282596864E-2</c:v>
                </c:pt>
                <c:pt idx="1725">
                  <c:v>1.8047608289721975E-2</c:v>
                </c:pt>
                <c:pt idx="1726">
                  <c:v>1.8054917087756511E-2</c:v>
                </c:pt>
                <c:pt idx="1727">
                  <c:v>1.8062208904851579E-2</c:v>
                </c:pt>
                <c:pt idx="1728">
                  <c:v>1.8069483654925472E-2</c:v>
                </c:pt>
                <c:pt idx="1729">
                  <c:v>1.8076741251931542E-2</c:v>
                </c:pt>
                <c:pt idx="1730">
                  <c:v>1.8083981609858878E-2</c:v>
                </c:pt>
                <c:pt idx="1731">
                  <c:v>1.8091204642733064E-2</c:v>
                </c:pt>
                <c:pt idx="1732">
                  <c:v>1.8098410264616876E-2</c:v>
                </c:pt>
                <c:pt idx="1733">
                  <c:v>1.8105598389611014E-2</c:v>
                </c:pt>
                <c:pt idx="1734">
                  <c:v>1.811276893185482E-2</c:v>
                </c:pt>
                <c:pt idx="1735">
                  <c:v>1.8119921805526983E-2</c:v>
                </c:pt>
                <c:pt idx="1736">
                  <c:v>1.8127056924846282E-2</c:v>
                </c:pt>
                <c:pt idx="1737">
                  <c:v>1.81341742040723E-2</c:v>
                </c:pt>
                <c:pt idx="1738">
                  <c:v>1.8141273557506141E-2</c:v>
                </c:pt>
                <c:pt idx="1739">
                  <c:v>1.8148354899491157E-2</c:v>
                </c:pt>
                <c:pt idx="1740">
                  <c:v>1.8155418144413661E-2</c:v>
                </c:pt>
                <c:pt idx="1741">
                  <c:v>1.8162463206703668E-2</c:v>
                </c:pt>
                <c:pt idx="1742">
                  <c:v>1.8169490000835606E-2</c:v>
                </c:pt>
                <c:pt idx="1743">
                  <c:v>1.8176498441329028E-2</c:v>
                </c:pt>
                <c:pt idx="1744">
                  <c:v>1.8183488442749366E-2</c:v>
                </c:pt>
                <c:pt idx="1745">
                  <c:v>1.8190459919708621E-2</c:v>
                </c:pt>
                <c:pt idx="1746">
                  <c:v>1.8197412786866114E-2</c:v>
                </c:pt>
                <c:pt idx="1747">
                  <c:v>1.8204346958929186E-2</c:v>
                </c:pt>
                <c:pt idx="1748">
                  <c:v>1.821126235065396E-2</c:v>
                </c:pt>
                <c:pt idx="1749">
                  <c:v>1.8218158876846018E-2</c:v>
                </c:pt>
                <c:pt idx="1750">
                  <c:v>1.8225036452361159E-2</c:v>
                </c:pt>
                <c:pt idx="1751">
                  <c:v>1.8231894992106121E-2</c:v>
                </c:pt>
                <c:pt idx="1752">
                  <c:v>1.8238734411039292E-2</c:v>
                </c:pt>
                <c:pt idx="1753">
                  <c:v>1.8245554624171455E-2</c:v>
                </c:pt>
                <c:pt idx="1754">
                  <c:v>1.8252355546566498E-2</c:v>
                </c:pt>
                <c:pt idx="1755">
                  <c:v>1.8259137093342145E-2</c:v>
                </c:pt>
                <c:pt idx="1756">
                  <c:v>1.826589917967069E-2</c:v>
                </c:pt>
                <c:pt idx="1757">
                  <c:v>1.827264172077972E-2</c:v>
                </c:pt>
                <c:pt idx="1758">
                  <c:v>1.8279364631952833E-2</c:v>
                </c:pt>
                <c:pt idx="1759">
                  <c:v>1.8286067828530372E-2</c:v>
                </c:pt>
                <c:pt idx="1760">
                  <c:v>1.8292751225910168E-2</c:v>
                </c:pt>
                <c:pt idx="1761">
                  <c:v>1.8299414739548239E-2</c:v>
                </c:pt>
                <c:pt idx="1762">
                  <c:v>1.8306058284959521E-2</c:v>
                </c:pt>
                <c:pt idx="1763">
                  <c:v>1.8312681777718626E-2</c:v>
                </c:pt>
                <c:pt idx="1764">
                  <c:v>1.8319285133460549E-2</c:v>
                </c:pt>
                <c:pt idx="1765">
                  <c:v>1.8325868267881382E-2</c:v>
                </c:pt>
                <c:pt idx="1766">
                  <c:v>1.8332431096739064E-2</c:v>
                </c:pt>
                <c:pt idx="1767">
                  <c:v>1.8338973535854109E-2</c:v>
                </c:pt>
                <c:pt idx="1768">
                  <c:v>1.8345495501110323E-2</c:v>
                </c:pt>
                <c:pt idx="1769">
                  <c:v>1.8351996908455539E-2</c:v>
                </c:pt>
                <c:pt idx="1770">
                  <c:v>1.8358477673902345E-2</c:v>
                </c:pt>
                <c:pt idx="1771">
                  <c:v>1.8364937713528814E-2</c:v>
                </c:pt>
                <c:pt idx="1772">
                  <c:v>1.8371376943479227E-2</c:v>
                </c:pt>
                <c:pt idx="1773">
                  <c:v>1.8377795279964807E-2</c:v>
                </c:pt>
                <c:pt idx="1774">
                  <c:v>1.8384192639264465E-2</c:v>
                </c:pt>
                <c:pt idx="1775">
                  <c:v>1.8390568937725491E-2</c:v>
                </c:pt>
                <c:pt idx="1776">
                  <c:v>1.839692409176431E-2</c:v>
                </c:pt>
                <c:pt idx="1777">
                  <c:v>1.8403258017867213E-2</c:v>
                </c:pt>
                <c:pt idx="1778">
                  <c:v>1.840957063259108E-2</c:v>
                </c:pt>
                <c:pt idx="1779">
                  <c:v>1.8415861852564091E-2</c:v>
                </c:pt>
                <c:pt idx="1780">
                  <c:v>1.8422131594486503E-2</c:v>
                </c:pt>
                <c:pt idx="1781">
                  <c:v>1.8428379775131322E-2</c:v>
                </c:pt>
                <c:pt idx="1782">
                  <c:v>1.8434606311345077E-2</c:v>
                </c:pt>
                <c:pt idx="1783">
                  <c:v>1.8440811120048532E-2</c:v>
                </c:pt>
                <c:pt idx="1784">
                  <c:v>1.8446994118237411E-2</c:v>
                </c:pt>
                <c:pt idx="1785">
                  <c:v>1.8453155222983141E-2</c:v>
                </c:pt>
                <c:pt idx="1786">
                  <c:v>1.845929435143356E-2</c:v>
                </c:pt>
                <c:pt idx="1787">
                  <c:v>1.8465411420813684E-2</c:v>
                </c:pt>
                <c:pt idx="1788">
                  <c:v>1.8471506348426391E-2</c:v>
                </c:pt>
                <c:pt idx="1789">
                  <c:v>1.8477579051653186E-2</c:v>
                </c:pt>
                <c:pt idx="1790">
                  <c:v>1.8483629447954918E-2</c:v>
                </c:pt>
                <c:pt idx="1791">
                  <c:v>1.8489657454872493E-2</c:v>
                </c:pt>
                <c:pt idx="1792">
                  <c:v>1.8495662990027643E-2</c:v>
                </c:pt>
                <c:pt idx="1793">
                  <c:v>1.850164597112362E-2</c:v>
                </c:pt>
                <c:pt idx="1794">
                  <c:v>1.8507606315945932E-2</c:v>
                </c:pt>
                <c:pt idx="1795">
                  <c:v>1.851354394236308E-2</c:v>
                </c:pt>
                <c:pt idx="1796">
                  <c:v>1.8519458768327293E-2</c:v>
                </c:pt>
                <c:pt idx="1797">
                  <c:v>1.8525350711875246E-2</c:v>
                </c:pt>
                <c:pt idx="1798">
                  <c:v>1.8531219691128788E-2</c:v>
                </c:pt>
                <c:pt idx="1799">
                  <c:v>1.8537065624295669E-2</c:v>
                </c:pt>
                <c:pt idx="1800">
                  <c:v>1.8542888429670289E-2</c:v>
                </c:pt>
                <c:pt idx="1801">
                  <c:v>1.8548688025634408E-2</c:v>
                </c:pt>
                <c:pt idx="1802">
                  <c:v>1.8554464330657872E-2</c:v>
                </c:pt>
                <c:pt idx="1803">
                  <c:v>1.8560217263299355E-2</c:v>
                </c:pt>
                <c:pt idx="1804">
                  <c:v>1.8565946742207066E-2</c:v>
                </c:pt>
                <c:pt idx="1805">
                  <c:v>1.857165268611952E-2</c:v>
                </c:pt>
                <c:pt idx="1806">
                  <c:v>1.8577335013866214E-2</c:v>
                </c:pt>
                <c:pt idx="1807">
                  <c:v>1.8582993644368391E-2</c:v>
                </c:pt>
                <c:pt idx="1808">
                  <c:v>1.8588628496639746E-2</c:v>
                </c:pt>
                <c:pt idx="1809">
                  <c:v>1.8594239489787175E-2</c:v>
                </c:pt>
                <c:pt idx="1810">
                  <c:v>1.8599826543011476E-2</c:v>
                </c:pt>
                <c:pt idx="1811">
                  <c:v>1.860538957560811E-2</c:v>
                </c:pt>
                <c:pt idx="1812">
                  <c:v>1.8610928506967887E-2</c:v>
                </c:pt>
                <c:pt idx="1813">
                  <c:v>1.8616443256577728E-2</c:v>
                </c:pt>
                <c:pt idx="1814">
                  <c:v>1.8621933744021373E-2</c:v>
                </c:pt>
                <c:pt idx="1815">
                  <c:v>1.8627399888980122E-2</c:v>
                </c:pt>
                <c:pt idx="1816">
                  <c:v>1.8632841611233537E-2</c:v>
                </c:pt>
                <c:pt idx="1817">
                  <c:v>1.8638258830660191E-2</c:v>
                </c:pt>
                <c:pt idx="1818">
                  <c:v>1.8643651467238384E-2</c:v>
                </c:pt>
                <c:pt idx="1819">
                  <c:v>1.8649019441046879E-2</c:v>
                </c:pt>
                <c:pt idx="1820">
                  <c:v>1.8654362672265591E-2</c:v>
                </c:pt>
                <c:pt idx="1821">
                  <c:v>1.8659681081176369E-2</c:v>
                </c:pt>
                <c:pt idx="1822">
                  <c:v>1.8664974588163671E-2</c:v>
                </c:pt>
                <c:pt idx="1823">
                  <c:v>1.8670243113715321E-2</c:v>
                </c:pt>
                <c:pt idx="1824">
                  <c:v>1.8675486578423217E-2</c:v>
                </c:pt>
                <c:pt idx="1825">
                  <c:v>1.8680704902984041E-2</c:v>
                </c:pt>
                <c:pt idx="1826">
                  <c:v>1.8685898008200023E-2</c:v>
                </c:pt>
                <c:pt idx="1827">
                  <c:v>1.8691065814979629E-2</c:v>
                </c:pt>
                <c:pt idx="1828">
                  <c:v>1.8696208244338302E-2</c:v>
                </c:pt>
                <c:pt idx="1829">
                  <c:v>1.8701325217399162E-2</c:v>
                </c:pt>
                <c:pt idx="1830">
                  <c:v>1.8706416655393767E-2</c:v>
                </c:pt>
                <c:pt idx="1831">
                  <c:v>1.8711482479662797E-2</c:v>
                </c:pt>
                <c:pt idx="1832">
                  <c:v>1.8716522611656801E-2</c:v>
                </c:pt>
                <c:pt idx="1833">
                  <c:v>1.8721536972936898E-2</c:v>
                </c:pt>
                <c:pt idx="1834">
                  <c:v>1.8726525485175515E-2</c:v>
                </c:pt>
                <c:pt idx="1835">
                  <c:v>1.8731488070157096E-2</c:v>
                </c:pt>
                <c:pt idx="1836">
                  <c:v>1.873642464977884E-2</c:v>
                </c:pt>
                <c:pt idx="1837">
                  <c:v>1.8741335146051384E-2</c:v>
                </c:pt>
                <c:pt idx="1838">
                  <c:v>1.8746219481099571E-2</c:v>
                </c:pt>
                <c:pt idx="1839">
                  <c:v>1.8751077577163131E-2</c:v>
                </c:pt>
                <c:pt idx="1840">
                  <c:v>1.8755909356597412E-2</c:v>
                </c:pt>
                <c:pt idx="1841">
                  <c:v>1.8760714741874112E-2</c:v>
                </c:pt>
                <c:pt idx="1842">
                  <c:v>1.8765493655581965E-2</c:v>
                </c:pt>
                <c:pt idx="1843">
                  <c:v>1.877024602042749E-2</c:v>
                </c:pt>
                <c:pt idx="1844">
                  <c:v>1.87749717592357E-2</c:v>
                </c:pt>
                <c:pt idx="1845">
                  <c:v>1.8779670794950798E-2</c:v>
                </c:pt>
                <c:pt idx="1846">
                  <c:v>1.8784343050636917E-2</c:v>
                </c:pt>
                <c:pt idx="1847">
                  <c:v>1.8788988449478836E-2</c:v>
                </c:pt>
                <c:pt idx="1848">
                  <c:v>1.8793606914782667E-2</c:v>
                </c:pt>
                <c:pt idx="1849">
                  <c:v>1.8798198369976617E-2</c:v>
                </c:pt>
                <c:pt idx="1850">
                  <c:v>1.8802762738611648E-2</c:v>
                </c:pt>
                <c:pt idx="1851">
                  <c:v>1.8807299944362237E-2</c:v>
                </c:pt>
                <c:pt idx="1852">
                  <c:v>1.8811809911027058E-2</c:v>
                </c:pt>
                <c:pt idx="1853">
                  <c:v>1.8816292562529716E-2</c:v>
                </c:pt>
                <c:pt idx="1854">
                  <c:v>1.8820747822919433E-2</c:v>
                </c:pt>
                <c:pt idx="1855">
                  <c:v>1.8825175616371804E-2</c:v>
                </c:pt>
                <c:pt idx="1856">
                  <c:v>1.8829575867189457E-2</c:v>
                </c:pt>
                <c:pt idx="1857">
                  <c:v>1.8833948499802796E-2</c:v>
                </c:pt>
                <c:pt idx="1858">
                  <c:v>1.883829343877071E-2</c:v>
                </c:pt>
                <c:pt idx="1859">
                  <c:v>1.8842610608781264E-2</c:v>
                </c:pt>
                <c:pt idx="1860">
                  <c:v>1.8846899934652432E-2</c:v>
                </c:pt>
                <c:pt idx="1861">
                  <c:v>1.885116134133278E-2</c:v>
                </c:pt>
                <c:pt idx="1862">
                  <c:v>1.8855394753902202E-2</c:v>
                </c:pt>
                <c:pt idx="1863">
                  <c:v>1.88596000975726E-2</c:v>
                </c:pt>
                <c:pt idx="1864">
                  <c:v>1.8863777297688615E-2</c:v>
                </c:pt>
                <c:pt idx="1865">
                  <c:v>1.8867926279728307E-2</c:v>
                </c:pt>
                <c:pt idx="1866">
                  <c:v>1.8872046969303898E-2</c:v>
                </c:pt>
                <c:pt idx="1867">
                  <c:v>1.8876139292162433E-2</c:v>
                </c:pt>
                <c:pt idx="1868">
                  <c:v>1.8880203174186521E-2</c:v>
                </c:pt>
                <c:pt idx="1869">
                  <c:v>1.8884238541395017E-2</c:v>
                </c:pt>
                <c:pt idx="1870">
                  <c:v>1.888824531994374E-2</c:v>
                </c:pt>
                <c:pt idx="1871">
                  <c:v>1.8892223436126159E-2</c:v>
                </c:pt>
                <c:pt idx="1872">
                  <c:v>1.889617281637411E-2</c:v>
                </c:pt>
                <c:pt idx="1873">
                  <c:v>1.8900093387258496E-2</c:v>
                </c:pt>
                <c:pt idx="1874">
                  <c:v>1.8903985075489967E-2</c:v>
                </c:pt>
                <c:pt idx="1875">
                  <c:v>1.8907847807919657E-2</c:v>
                </c:pt>
                <c:pt idx="1876">
                  <c:v>1.8911681511539855E-2</c:v>
                </c:pt>
                <c:pt idx="1877">
                  <c:v>1.8915486113484706E-2</c:v>
                </c:pt>
                <c:pt idx="1878">
                  <c:v>1.8919261541030921E-2</c:v>
                </c:pt>
                <c:pt idx="1879">
                  <c:v>1.8923007721598471E-2</c:v>
                </c:pt>
                <c:pt idx="1880">
                  <c:v>1.8926724582751273E-2</c:v>
                </c:pt>
                <c:pt idx="1881">
                  <c:v>1.8930412052197899E-2</c:v>
                </c:pt>
                <c:pt idx="1882">
                  <c:v>1.8934070057792265E-2</c:v>
                </c:pt>
                <c:pt idx="1883">
                  <c:v>1.8937698527534325E-2</c:v>
                </c:pt>
                <c:pt idx="1884">
                  <c:v>1.8941297389570771E-2</c:v>
                </c:pt>
                <c:pt idx="1885">
                  <c:v>1.8944866572195716E-2</c:v>
                </c:pt>
                <c:pt idx="1886">
                  <c:v>1.8948406003851406E-2</c:v>
                </c:pt>
                <c:pt idx="1887">
                  <c:v>1.8951915613128874E-2</c:v>
                </c:pt>
                <c:pt idx="1888">
                  <c:v>1.8955395328768675E-2</c:v>
                </c:pt>
                <c:pt idx="1889">
                  <c:v>1.895884507966155E-2</c:v>
                </c:pt>
                <c:pt idx="1890">
                  <c:v>1.8962264794849117E-2</c:v>
                </c:pt>
                <c:pt idx="1891">
                  <c:v>1.8965654403524566E-2</c:v>
                </c:pt>
                <c:pt idx="1892">
                  <c:v>1.8969013835033355E-2</c:v>
                </c:pt>
                <c:pt idx="1893">
                  <c:v>1.8972343018873867E-2</c:v>
                </c:pt>
                <c:pt idx="1894">
                  <c:v>1.8975641884698136E-2</c:v>
                </c:pt>
                <c:pt idx="1895">
                  <c:v>1.8978910362312494E-2</c:v>
                </c:pt>
                <c:pt idx="1896">
                  <c:v>1.8982148381678294E-2</c:v>
                </c:pt>
                <c:pt idx="1897">
                  <c:v>1.8985355872912554E-2</c:v>
                </c:pt>
                <c:pt idx="1898">
                  <c:v>1.8988532766288674E-2</c:v>
                </c:pt>
                <c:pt idx="1899">
                  <c:v>1.8991678992237099E-2</c:v>
                </c:pt>
                <c:pt idx="1900">
                  <c:v>1.8994794481346004E-2</c:v>
                </c:pt>
                <c:pt idx="1901">
                  <c:v>1.8997879164361974E-2</c:v>
                </c:pt>
                <c:pt idx="1902">
                  <c:v>1.9000932972190698E-2</c:v>
                </c:pt>
                <c:pt idx="1903">
                  <c:v>1.9003955835897618E-2</c:v>
                </c:pt>
                <c:pt idx="1904">
                  <c:v>1.9006947686708641E-2</c:v>
                </c:pt>
                <c:pt idx="1905">
                  <c:v>1.9009908456010791E-2</c:v>
                </c:pt>
                <c:pt idx="1906">
                  <c:v>1.9012838075352881E-2</c:v>
                </c:pt>
                <c:pt idx="1907">
                  <c:v>1.9015736476446225E-2</c:v>
                </c:pt>
                <c:pt idx="1908">
                  <c:v>1.9018603591165275E-2</c:v>
                </c:pt>
                <c:pt idx="1909">
                  <c:v>1.9021439351548305E-2</c:v>
                </c:pt>
                <c:pt idx="1910">
                  <c:v>1.9024243689798093E-2</c:v>
                </c:pt>
                <c:pt idx="1911">
                  <c:v>1.9027016538282582E-2</c:v>
                </c:pt>
                <c:pt idx="1912">
                  <c:v>1.9029757829535556E-2</c:v>
                </c:pt>
                <c:pt idx="1913">
                  <c:v>1.9032467496257307E-2</c:v>
                </c:pt>
                <c:pt idx="1914">
                  <c:v>1.903514547131531E-2</c:v>
                </c:pt>
                <c:pt idx="1915">
                  <c:v>1.9037791687744873E-2</c:v>
                </c:pt>
                <c:pt idx="1916">
                  <c:v>1.9040406078749832E-2</c:v>
                </c:pt>
                <c:pt idx="1917">
                  <c:v>1.9042988577703198E-2</c:v>
                </c:pt>
                <c:pt idx="1918">
                  <c:v>1.9045539118147822E-2</c:v>
                </c:pt>
                <c:pt idx="1919">
                  <c:v>1.9048057633797064E-2</c:v>
                </c:pt>
                <c:pt idx="1920">
                  <c:v>1.9050544058535457E-2</c:v>
                </c:pt>
                <c:pt idx="1921">
                  <c:v>1.9052998326419365E-2</c:v>
                </c:pt>
                <c:pt idx="1922">
                  <c:v>1.9055420371677657E-2</c:v>
                </c:pt>
                <c:pt idx="1923">
                  <c:v>1.9057810128712337E-2</c:v>
                </c:pt>
                <c:pt idx="1924">
                  <c:v>1.9060167532099243E-2</c:v>
                </c:pt>
                <c:pt idx="1925">
                  <c:v>1.9062492516588661E-2</c:v>
                </c:pt>
                <c:pt idx="1926">
                  <c:v>1.9064785017106036E-2</c:v>
                </c:pt>
                <c:pt idx="1927">
                  <c:v>1.9067044968752573E-2</c:v>
                </c:pt>
                <c:pt idx="1928">
                  <c:v>1.9069272306805926E-2</c:v>
                </c:pt>
                <c:pt idx="1929">
                  <c:v>1.9071466966720848E-2</c:v>
                </c:pt>
                <c:pt idx="1930">
                  <c:v>1.9073628884129824E-2</c:v>
                </c:pt>
                <c:pt idx="1931">
                  <c:v>1.9075761733206784E-2</c:v>
                </c:pt>
                <c:pt idx="1932">
                  <c:v>1.9077869188208092E-2</c:v>
                </c:pt>
                <c:pt idx="1933">
                  <c:v>1.9079951185013579E-2</c:v>
                </c:pt>
                <c:pt idx="1934">
                  <c:v>1.9082007659490217E-2</c:v>
                </c:pt>
                <c:pt idx="1935">
                  <c:v>1.9084038547492778E-2</c:v>
                </c:pt>
                <c:pt idx="1936">
                  <c:v>1.9086043784864504E-2</c:v>
                </c:pt>
                <c:pt idx="1937">
                  <c:v>1.9088023307437793E-2</c:v>
                </c:pt>
                <c:pt idx="1938">
                  <c:v>1.9089977051034823E-2</c:v>
                </c:pt>
                <c:pt idx="1939">
                  <c:v>1.9091904951468269E-2</c:v>
                </c:pt>
                <c:pt idx="1940">
                  <c:v>1.9093806944541981E-2</c:v>
                </c:pt>
                <c:pt idx="1941">
                  <c:v>1.9095682966051648E-2</c:v>
                </c:pt>
                <c:pt idx="1942">
                  <c:v>1.9097532951785484E-2</c:v>
                </c:pt>
                <c:pt idx="1943">
                  <c:v>1.9099356837524943E-2</c:v>
                </c:pt>
                <c:pt idx="1944">
                  <c:v>1.9101154559045395E-2</c:v>
                </c:pt>
                <c:pt idx="1945">
                  <c:v>1.9102926052116817E-2</c:v>
                </c:pt>
                <c:pt idx="1946">
                  <c:v>1.9104671252504528E-2</c:v>
                </c:pt>
                <c:pt idx="1947">
                  <c:v>1.9106390095969854E-2</c:v>
                </c:pt>
                <c:pt idx="1948">
                  <c:v>1.910808251827088E-2</c:v>
                </c:pt>
                <c:pt idx="1949">
                  <c:v>1.9109748455163129E-2</c:v>
                </c:pt>
                <c:pt idx="1950">
                  <c:v>1.9111387842400289E-2</c:v>
                </c:pt>
                <c:pt idx="1951">
                  <c:v>1.911300061573494E-2</c:v>
                </c:pt>
                <c:pt idx="1952">
                  <c:v>1.9114586710919299E-2</c:v>
                </c:pt>
                <c:pt idx="1953">
                  <c:v>1.9116146063705899E-2</c:v>
                </c:pt>
                <c:pt idx="1954">
                  <c:v>1.9117678609848369E-2</c:v>
                </c:pt>
                <c:pt idx="1955">
                  <c:v>1.9119184285102141E-2</c:v>
                </c:pt>
                <c:pt idx="1956">
                  <c:v>1.9120663025225203E-2</c:v>
                </c:pt>
                <c:pt idx="1957">
                  <c:v>1.9122114765978845E-2</c:v>
                </c:pt>
                <c:pt idx="1958">
                  <c:v>1.91235394431284E-2</c:v>
                </c:pt>
                <c:pt idx="1959">
                  <c:v>1.9124936992444001E-2</c:v>
                </c:pt>
                <c:pt idx="1960">
                  <c:v>1.9126307349701315E-2</c:v>
                </c:pt>
                <c:pt idx="1961">
                  <c:v>1.9127650450682352E-2</c:v>
                </c:pt>
                <c:pt idx="1962">
                  <c:v>1.9128966231176162E-2</c:v>
                </c:pt>
                <c:pt idx="1963">
                  <c:v>1.9130254626979655E-2</c:v>
                </c:pt>
                <c:pt idx="1964">
                  <c:v>1.9131515573898337E-2</c:v>
                </c:pt>
                <c:pt idx="1965">
                  <c:v>1.9132749007747099E-2</c:v>
                </c:pt>
                <c:pt idx="1966">
                  <c:v>1.9133954864350985E-2</c:v>
                </c:pt>
                <c:pt idx="1967">
                  <c:v>1.913513307954599E-2</c:v>
                </c:pt>
                <c:pt idx="1968">
                  <c:v>1.9136283589179817E-2</c:v>
                </c:pt>
                <c:pt idx="1969">
                  <c:v>1.9137406329112695E-2</c:v>
                </c:pt>
                <c:pt idx="1970">
                  <c:v>1.9138501235218132E-2</c:v>
                </c:pt>
                <c:pt idx="1971">
                  <c:v>1.9139568243383753E-2</c:v>
                </c:pt>
                <c:pt idx="1972">
                  <c:v>1.9140607289512071E-2</c:v>
                </c:pt>
                <c:pt idx="1973">
                  <c:v>1.9141618309521283E-2</c:v>
                </c:pt>
                <c:pt idx="1974">
                  <c:v>1.9142601239346104E-2</c:v>
                </c:pt>
                <c:pt idx="1975">
                  <c:v>1.9143556014938563E-2</c:v>
                </c:pt>
                <c:pt idx="1976">
                  <c:v>1.9144482572268789E-2</c:v>
                </c:pt>
                <c:pt idx="1977">
                  <c:v>1.9145380847325876E-2</c:v>
                </c:pt>
                <c:pt idx="1978">
                  <c:v>1.9146250776118659E-2</c:v>
                </c:pt>
                <c:pt idx="1979">
                  <c:v>1.9147092294676551E-2</c:v>
                </c:pt>
                <c:pt idx="1980">
                  <c:v>1.9147905339050392E-2</c:v>
                </c:pt>
                <c:pt idx="1981">
                  <c:v>1.9148689845313246E-2</c:v>
                </c:pt>
                <c:pt idx="1982">
                  <c:v>1.9149445749561247E-2</c:v>
                </c:pt>
                <c:pt idx="1983">
                  <c:v>1.9150172987914448E-2</c:v>
                </c:pt>
                <c:pt idx="1984">
                  <c:v>1.9150871496517632E-2</c:v>
                </c:pt>
                <c:pt idx="1985">
                  <c:v>1.9151541211541178E-2</c:v>
                </c:pt>
                <c:pt idx="1986">
                  <c:v>1.915218206918191E-2</c:v>
                </c:pt>
                <c:pt idx="1987">
                  <c:v>1.9152794005663946E-2</c:v>
                </c:pt>
                <c:pt idx="1988">
                  <c:v>1.915337695723952E-2</c:v>
                </c:pt>
                <c:pt idx="1989">
                  <c:v>1.9153930860189881E-2</c:v>
                </c:pt>
                <c:pt idx="1990">
                  <c:v>1.9154455650826133E-2</c:v>
                </c:pt>
                <c:pt idx="1991">
                  <c:v>1.9154951265490106E-2</c:v>
                </c:pt>
                <c:pt idx="1992">
                  <c:v>1.9155417640555217E-2</c:v>
                </c:pt>
                <c:pt idx="1993">
                  <c:v>1.9155854712427339E-2</c:v>
                </c:pt>
                <c:pt idx="1994">
                  <c:v>1.9156262417545662E-2</c:v>
                </c:pt>
                <c:pt idx="1995">
                  <c:v>1.9156640692383615E-2</c:v>
                </c:pt>
                <c:pt idx="1996">
                  <c:v>1.9156989473449706E-2</c:v>
                </c:pt>
                <c:pt idx="1997">
                  <c:v>1.9157308697288388E-2</c:v>
                </c:pt>
                <c:pt idx="1998">
                  <c:v>1.9157598300481003E-2</c:v>
                </c:pt>
                <c:pt idx="1999">
                  <c:v>1.9157858219646634E-2</c:v>
                </c:pt>
                <c:pt idx="2000">
                  <c:v>1.9158088391442996E-2</c:v>
                </c:pt>
                <c:pt idx="2001">
                  <c:v>1.9158288752567341E-2</c:v>
                </c:pt>
                <c:pt idx="2002">
                  <c:v>1.9158459239757359E-2</c:v>
                </c:pt>
                <c:pt idx="2003">
                  <c:v>1.9158599789792067E-2</c:v>
                </c:pt>
                <c:pt idx="2004">
                  <c:v>1.9158710339492749E-2</c:v>
                </c:pt>
                <c:pt idx="2005">
                  <c:v>1.9158790825723804E-2</c:v>
                </c:pt>
                <c:pt idx="2006">
                  <c:v>1.9158841185393721E-2</c:v>
                </c:pt>
                <c:pt idx="2007">
                  <c:v>1.9158861355455956E-2</c:v>
                </c:pt>
                <c:pt idx="2008">
                  <c:v>1.9158851272909859E-2</c:v>
                </c:pt>
                <c:pt idx="2009">
                  <c:v>1.9158810874801587E-2</c:v>
                </c:pt>
                <c:pt idx="2010">
                  <c:v>1.9158740098225047E-2</c:v>
                </c:pt>
                <c:pt idx="2011">
                  <c:v>1.9158638880322803E-2</c:v>
                </c:pt>
                <c:pt idx="2012">
                  <c:v>1.9158507158287021E-2</c:v>
                </c:pt>
                <c:pt idx="2013">
                  <c:v>1.9158344869360376E-2</c:v>
                </c:pt>
                <c:pt idx="2014">
                  <c:v>1.9158151950837036E-2</c:v>
                </c:pt>
                <c:pt idx="2015">
                  <c:v>1.9157928340063538E-2</c:v>
                </c:pt>
                <c:pt idx="2016">
                  <c:v>1.9157673974439782E-2</c:v>
                </c:pt>
                <c:pt idx="2017">
                  <c:v>1.9157388791419951E-2</c:v>
                </c:pt>
                <c:pt idx="2018">
                  <c:v>1.9157072728513448E-2</c:v>
                </c:pt>
                <c:pt idx="2019">
                  <c:v>1.9156725723285889E-2</c:v>
                </c:pt>
                <c:pt idx="2020">
                  <c:v>1.9156347713360007E-2</c:v>
                </c:pt>
                <c:pt idx="2021">
                  <c:v>1.9155938636416625E-2</c:v>
                </c:pt>
                <c:pt idx="2022">
                  <c:v>1.9155498430195626E-2</c:v>
                </c:pt>
                <c:pt idx="2023">
                  <c:v>1.9155027032496909E-2</c:v>
                </c:pt>
                <c:pt idx="2024">
                  <c:v>1.915452438118135E-2</c:v>
                </c:pt>
                <c:pt idx="2025">
                  <c:v>1.9153990414171766E-2</c:v>
                </c:pt>
                <c:pt idx="2026">
                  <c:v>1.9153425069453882E-2</c:v>
                </c:pt>
                <c:pt idx="2027">
                  <c:v>1.9152828285077323E-2</c:v>
                </c:pt>
                <c:pt idx="2028">
                  <c:v>1.9152199999156575E-2</c:v>
                </c:pt>
                <c:pt idx="2029">
                  <c:v>1.9151540149871953E-2</c:v>
                </c:pt>
                <c:pt idx="2030">
                  <c:v>1.9150848675470615E-2</c:v>
                </c:pt>
                <c:pt idx="2031">
                  <c:v>1.9150125514267497E-2</c:v>
                </c:pt>
                <c:pt idx="2032">
                  <c:v>1.9149370604646342E-2</c:v>
                </c:pt>
                <c:pt idx="2033">
                  <c:v>1.9148583885060671E-2</c:v>
                </c:pt>
                <c:pt idx="2034">
                  <c:v>1.9147765294034773E-2</c:v>
                </c:pt>
                <c:pt idx="2035">
                  <c:v>1.9146914770164704E-2</c:v>
                </c:pt>
                <c:pt idx="2036">
                  <c:v>1.9146032252119277E-2</c:v>
                </c:pt>
                <c:pt idx="2037">
                  <c:v>1.914511767864107E-2</c:v>
                </c:pt>
                <c:pt idx="2038">
                  <c:v>1.9144170988547416E-2</c:v>
                </c:pt>
                <c:pt idx="2039">
                  <c:v>1.9143192120731411E-2</c:v>
                </c:pt>
                <c:pt idx="2040">
                  <c:v>1.9142181014162936E-2</c:v>
                </c:pt>
                <c:pt idx="2041">
                  <c:v>1.9141137607889647E-2</c:v>
                </c:pt>
                <c:pt idx="2042">
                  <c:v>1.9140061841037989E-2</c:v>
                </c:pt>
                <c:pt idx="2043">
                  <c:v>1.9138953652814216E-2</c:v>
                </c:pt>
                <c:pt idx="2044">
                  <c:v>1.9137812982505407E-2</c:v>
                </c:pt>
                <c:pt idx="2045">
                  <c:v>1.913663976948048E-2</c:v>
                </c:pt>
                <c:pt idx="2046">
                  <c:v>1.9135433953191221E-2</c:v>
                </c:pt>
                <c:pt idx="2047">
                  <c:v>1.9134195473173295E-2</c:v>
                </c:pt>
                <c:pt idx="2048">
                  <c:v>1.913292426904728E-2</c:v>
                </c:pt>
                <c:pt idx="2049">
                  <c:v>1.913162028051971E-2</c:v>
                </c:pt>
                <c:pt idx="2050">
                  <c:v>1.9130283447384062E-2</c:v>
                </c:pt>
                <c:pt idx="2051">
                  <c:v>1.9128913709521845E-2</c:v>
                </c:pt>
                <c:pt idx="2052">
                  <c:v>1.9127511006903599E-2</c:v>
                </c:pt>
                <c:pt idx="2053">
                  <c:v>1.9126075279589927E-2</c:v>
                </c:pt>
                <c:pt idx="2054">
                  <c:v>1.9124606467732553E-2</c:v>
                </c:pt>
                <c:pt idx="2055">
                  <c:v>1.9123104511575388E-2</c:v>
                </c:pt>
                <c:pt idx="2056">
                  <c:v>1.9121569351455498E-2</c:v>
                </c:pt>
                <c:pt idx="2057">
                  <c:v>1.9120000927804241E-2</c:v>
                </c:pt>
                <c:pt idx="2058">
                  <c:v>1.9118399181148233E-2</c:v>
                </c:pt>
                <c:pt idx="2059">
                  <c:v>1.9116764052110467E-2</c:v>
                </c:pt>
                <c:pt idx="2060">
                  <c:v>1.9115095481411312E-2</c:v>
                </c:pt>
                <c:pt idx="2061">
                  <c:v>1.9113393409869617E-2</c:v>
                </c:pt>
                <c:pt idx="2062">
                  <c:v>1.9111657778403714E-2</c:v>
                </c:pt>
                <c:pt idx="2063">
                  <c:v>1.9109888528032519E-2</c:v>
                </c:pt>
                <c:pt idx="2064">
                  <c:v>1.9108085599876586E-2</c:v>
                </c:pt>
                <c:pt idx="2065">
                  <c:v>1.910624893515914E-2</c:v>
                </c:pt>
                <c:pt idx="2066">
                  <c:v>1.9104378475207188E-2</c:v>
                </c:pt>
                <c:pt idx="2067">
                  <c:v>1.9102474161452533E-2</c:v>
                </c:pt>
                <c:pt idx="2068">
                  <c:v>1.9100535935432907E-2</c:v>
                </c:pt>
                <c:pt idx="2069">
                  <c:v>1.9098563738792967E-2</c:v>
                </c:pt>
                <c:pt idx="2070">
                  <c:v>1.9096557513285435E-2</c:v>
                </c:pt>
                <c:pt idx="2071">
                  <c:v>1.909451720077213E-2</c:v>
                </c:pt>
                <c:pt idx="2072">
                  <c:v>1.9092442743225062E-2</c:v>
                </c:pt>
                <c:pt idx="2073">
                  <c:v>1.9090334082727492E-2</c:v>
                </c:pt>
                <c:pt idx="2074">
                  <c:v>1.908819116147506E-2</c:v>
                </c:pt>
                <c:pt idx="2075">
                  <c:v>1.9086013921776779E-2</c:v>
                </c:pt>
                <c:pt idx="2076">
                  <c:v>1.9083802306056219E-2</c:v>
                </c:pt>
                <c:pt idx="2077">
                  <c:v>1.9081556256852518E-2</c:v>
                </c:pt>
                <c:pt idx="2078">
                  <c:v>1.9079275716821508E-2</c:v>
                </c:pt>
                <c:pt idx="2079">
                  <c:v>1.9076960628736775E-2</c:v>
                </c:pt>
                <c:pt idx="2080">
                  <c:v>1.9074610935490784E-2</c:v>
                </c:pt>
                <c:pt idx="2081">
                  <c:v>1.9072226580095934E-2</c:v>
                </c:pt>
                <c:pt idx="2082">
                  <c:v>1.9069807505685675E-2</c:v>
                </c:pt>
                <c:pt idx="2083">
                  <c:v>1.9067353655515599E-2</c:v>
                </c:pt>
                <c:pt idx="2084">
                  <c:v>1.906486497296454E-2</c:v>
                </c:pt>
                <c:pt idx="2085">
                  <c:v>1.9062341401535652E-2</c:v>
                </c:pt>
                <c:pt idx="2086">
                  <c:v>1.9059782884857528E-2</c:v>
                </c:pt>
                <c:pt idx="2087">
                  <c:v>1.9057189366685309E-2</c:v>
                </c:pt>
                <c:pt idx="2088">
                  <c:v>1.9054560790901762E-2</c:v>
                </c:pt>
                <c:pt idx="2089">
                  <c:v>1.90518971015184E-2</c:v>
                </c:pt>
                <c:pt idx="2090">
                  <c:v>1.904919824267658E-2</c:v>
                </c:pt>
                <c:pt idx="2091">
                  <c:v>1.9046464158648628E-2</c:v>
                </c:pt>
                <c:pt idx="2092">
                  <c:v>1.9043694793838911E-2</c:v>
                </c:pt>
                <c:pt idx="2093">
                  <c:v>1.9040890092784989E-2</c:v>
                </c:pt>
                <c:pt idx="2094">
                  <c:v>1.9038050000158707E-2</c:v>
                </c:pt>
                <c:pt idx="2095">
                  <c:v>1.9035174460767294E-2</c:v>
                </c:pt>
                <c:pt idx="2096">
                  <c:v>1.9032263419554499E-2</c:v>
                </c:pt>
                <c:pt idx="2097">
                  <c:v>1.902931682160169E-2</c:v>
                </c:pt>
                <c:pt idx="2098">
                  <c:v>1.9026334612128989E-2</c:v>
                </c:pt>
                <c:pt idx="2099">
                  <c:v>1.9023316736496376E-2</c:v>
                </c:pt>
                <c:pt idx="2100">
                  <c:v>1.9020263140204805E-2</c:v>
                </c:pt>
                <c:pt idx="2101">
                  <c:v>1.9017173768897319E-2</c:v>
                </c:pt>
                <c:pt idx="2102">
                  <c:v>1.9014048568360208E-2</c:v>
                </c:pt>
                <c:pt idx="2103">
                  <c:v>1.9010887484524092E-2</c:v>
                </c:pt>
                <c:pt idx="2104">
                  <c:v>1.9007690463465034E-2</c:v>
                </c:pt>
                <c:pt idx="2105">
                  <c:v>1.9004457451405731E-2</c:v>
                </c:pt>
                <c:pt idx="2106">
                  <c:v>1.900118839471656E-2</c:v>
                </c:pt>
                <c:pt idx="2107">
                  <c:v>1.8997883239916767E-2</c:v>
                </c:pt>
                <c:pt idx="2108">
                  <c:v>1.899454193367554E-2</c:v>
                </c:pt>
                <c:pt idx="2109">
                  <c:v>1.8991164422813196E-2</c:v>
                </c:pt>
                <c:pt idx="2110">
                  <c:v>1.8987750654302259E-2</c:v>
                </c:pt>
                <c:pt idx="2111">
                  <c:v>1.898430057526862E-2</c:v>
                </c:pt>
                <c:pt idx="2112">
                  <c:v>1.8980814132992661E-2</c:v>
                </c:pt>
                <c:pt idx="2113">
                  <c:v>1.897729127491039E-2</c:v>
                </c:pt>
                <c:pt idx="2114">
                  <c:v>1.8973731948614573E-2</c:v>
                </c:pt>
                <c:pt idx="2115">
                  <c:v>1.8970136101855845E-2</c:v>
                </c:pt>
                <c:pt idx="2116">
                  <c:v>1.8966503682543896E-2</c:v>
                </c:pt>
                <c:pt idx="2117">
                  <c:v>1.8962834638748562E-2</c:v>
                </c:pt>
                <c:pt idx="2118">
                  <c:v>1.8959128918700975E-2</c:v>
                </c:pt>
                <c:pt idx="2119">
                  <c:v>1.8955386470794706E-2</c:v>
                </c:pt>
                <c:pt idx="2120">
                  <c:v>1.8951607243586892E-2</c:v>
                </c:pt>
                <c:pt idx="2121">
                  <c:v>1.8947791185799399E-2</c:v>
                </c:pt>
                <c:pt idx="2122">
                  <c:v>1.8943938246319927E-2</c:v>
                </c:pt>
                <c:pt idx="2123">
                  <c:v>1.8940048374203163E-2</c:v>
                </c:pt>
                <c:pt idx="2124">
                  <c:v>1.8936121518671935E-2</c:v>
                </c:pt>
                <c:pt idx="2125">
                  <c:v>1.8932157629118342E-2</c:v>
                </c:pt>
                <c:pt idx="2126">
                  <c:v>1.8928156655104906E-2</c:v>
                </c:pt>
                <c:pt idx="2127">
                  <c:v>1.8924118546365682E-2</c:v>
                </c:pt>
                <c:pt idx="2128">
                  <c:v>1.8920043252807439E-2</c:v>
                </c:pt>
                <c:pt idx="2129">
                  <c:v>1.89159307245108E-2</c:v>
                </c:pt>
                <c:pt idx="2130">
                  <c:v>1.8911780911731343E-2</c:v>
                </c:pt>
                <c:pt idx="2131">
                  <c:v>1.890759376490081E-2</c:v>
                </c:pt>
                <c:pt idx="2132">
                  <c:v>1.8903369234628188E-2</c:v>
                </c:pt>
                <c:pt idx="2133">
                  <c:v>1.8899107271700907E-2</c:v>
                </c:pt>
                <c:pt idx="2134">
                  <c:v>1.8894807827085951E-2</c:v>
                </c:pt>
                <c:pt idx="2135">
                  <c:v>1.8890470851931015E-2</c:v>
                </c:pt>
                <c:pt idx="2136">
                  <c:v>1.8886096297565658E-2</c:v>
                </c:pt>
                <c:pt idx="2137">
                  <c:v>1.8881684115502437E-2</c:v>
                </c:pt>
                <c:pt idx="2138">
                  <c:v>1.887723425743806E-2</c:v>
                </c:pt>
                <c:pt idx="2139">
                  <c:v>1.8872746675254525E-2</c:v>
                </c:pt>
                <c:pt idx="2140">
                  <c:v>1.8868221321020295E-2</c:v>
                </c:pt>
                <c:pt idx="2141">
                  <c:v>1.8863658146991393E-2</c:v>
                </c:pt>
                <c:pt idx="2142">
                  <c:v>1.8859057105612611E-2</c:v>
                </c:pt>
                <c:pt idx="2143">
                  <c:v>1.8854418149518604E-2</c:v>
                </c:pt>
                <c:pt idx="2144">
                  <c:v>1.8849741231535076E-2</c:v>
                </c:pt>
                <c:pt idx="2145">
                  <c:v>1.88450263046799E-2</c:v>
                </c:pt>
                <c:pt idx="2146">
                  <c:v>1.8840273322164289E-2</c:v>
                </c:pt>
                <c:pt idx="2147">
                  <c:v>1.8835482237393925E-2</c:v>
                </c:pt>
                <c:pt idx="2148">
                  <c:v>1.8830653003970115E-2</c:v>
                </c:pt>
                <c:pt idx="2149">
                  <c:v>1.8825785575690937E-2</c:v>
                </c:pt>
                <c:pt idx="2150">
                  <c:v>1.8820879906552398E-2</c:v>
                </c:pt>
                <c:pt idx="2151">
                  <c:v>1.8815935950749568E-2</c:v>
                </c:pt>
                <c:pt idx="2152">
                  <c:v>1.881095366267773E-2</c:v>
                </c:pt>
                <c:pt idx="2153">
                  <c:v>1.8805932996933523E-2</c:v>
                </c:pt>
                <c:pt idx="2154">
                  <c:v>1.8800873908316106E-2</c:v>
                </c:pt>
                <c:pt idx="2155">
                  <c:v>1.8795776351828296E-2</c:v>
                </c:pt>
                <c:pt idx="2156">
                  <c:v>1.8790640282677702E-2</c:v>
                </c:pt>
                <c:pt idx="2157">
                  <c:v>1.8785465656277887E-2</c:v>
                </c:pt>
                <c:pt idx="2158">
                  <c:v>1.8780252428249527E-2</c:v>
                </c:pt>
                <c:pt idx="2159">
                  <c:v>1.8775000554421505E-2</c:v>
                </c:pt>
                <c:pt idx="2160">
                  <c:v>1.8769709990832138E-2</c:v>
                </c:pt>
                <c:pt idx="2161">
                  <c:v>1.876438069373023E-2</c:v>
                </c:pt>
                <c:pt idx="2162">
                  <c:v>1.8759012619576299E-2</c:v>
                </c:pt>
                <c:pt idx="2163">
                  <c:v>1.8753605725043657E-2</c:v>
                </c:pt>
                <c:pt idx="2164">
                  <c:v>1.8748159967019621E-2</c:v>
                </c:pt>
                <c:pt idx="2165">
                  <c:v>1.8742675302606572E-2</c:v>
                </c:pt>
                <c:pt idx="2166">
                  <c:v>1.8737151689123183E-2</c:v>
                </c:pt>
                <c:pt idx="2167">
                  <c:v>1.8731589084105507E-2</c:v>
                </c:pt>
                <c:pt idx="2168">
                  <c:v>1.8725987445308141E-2</c:v>
                </c:pt>
                <c:pt idx="2169">
                  <c:v>1.8720346730705353E-2</c:v>
                </c:pt>
                <c:pt idx="2170">
                  <c:v>1.8714666898492247E-2</c:v>
                </c:pt>
                <c:pt idx="2171">
                  <c:v>1.8708947907085875E-2</c:v>
                </c:pt>
                <c:pt idx="2172">
                  <c:v>1.8703189715126408E-2</c:v>
                </c:pt>
                <c:pt idx="2173">
                  <c:v>1.869739228147824E-2</c:v>
                </c:pt>
                <c:pt idx="2174">
                  <c:v>1.8691555565231156E-2</c:v>
                </c:pt>
                <c:pt idx="2175">
                  <c:v>1.8685679525701448E-2</c:v>
                </c:pt>
                <c:pt idx="2176">
                  <c:v>1.8679764122433079E-2</c:v>
                </c:pt>
                <c:pt idx="2177">
                  <c:v>1.8673809315198783E-2</c:v>
                </c:pt>
                <c:pt idx="2178">
                  <c:v>1.8667815064001225E-2</c:v>
                </c:pt>
                <c:pt idx="2179">
                  <c:v>1.8661781329074145E-2</c:v>
                </c:pt>
                <c:pt idx="2180">
                  <c:v>1.8655708070883459E-2</c:v>
                </c:pt>
                <c:pt idx="2181">
                  <c:v>1.8649595250128412E-2</c:v>
                </c:pt>
                <c:pt idx="2182">
                  <c:v>1.8643442827742718E-2</c:v>
                </c:pt>
                <c:pt idx="2183">
                  <c:v>1.8637250764895665E-2</c:v>
                </c:pt>
                <c:pt idx="2184">
                  <c:v>1.863101902299328E-2</c:v>
                </c:pt>
                <c:pt idx="2185">
                  <c:v>1.8624747563679413E-2</c:v>
                </c:pt>
                <c:pt idx="2186">
                  <c:v>1.8618436348836916E-2</c:v>
                </c:pt>
                <c:pt idx="2187">
                  <c:v>1.8612085340588717E-2</c:v>
                </c:pt>
                <c:pt idx="2188">
                  <c:v>1.8605694501299005E-2</c:v>
                </c:pt>
                <c:pt idx="2189">
                  <c:v>1.8599263793574308E-2</c:v>
                </c:pt>
                <c:pt idx="2190">
                  <c:v>1.8592793180264605E-2</c:v>
                </c:pt>
                <c:pt idx="2191">
                  <c:v>1.8586282624464524E-2</c:v>
                </c:pt>
                <c:pt idx="2192">
                  <c:v>1.8579732089514373E-2</c:v>
                </c:pt>
                <c:pt idx="2193">
                  <c:v>1.8573141539001324E-2</c:v>
                </c:pt>
                <c:pt idx="2194">
                  <c:v>1.8566510936760497E-2</c:v>
                </c:pt>
                <c:pt idx="2195">
                  <c:v>1.8559840246876097E-2</c:v>
                </c:pt>
                <c:pt idx="2196">
                  <c:v>1.8553129433682519E-2</c:v>
                </c:pt>
                <c:pt idx="2197">
                  <c:v>1.8546378461765465E-2</c:v>
                </c:pt>
                <c:pt idx="2198">
                  <c:v>1.8539587295963059E-2</c:v>
                </c:pt>
                <c:pt idx="2199">
                  <c:v>1.8532755901366962E-2</c:v>
                </c:pt>
                <c:pt idx="2200">
                  <c:v>1.8525884243323479E-2</c:v>
                </c:pt>
                <c:pt idx="2201">
                  <c:v>1.8518972287434668E-2</c:v>
                </c:pt>
                <c:pt idx="2202">
                  <c:v>1.8512019999559443E-2</c:v>
                </c:pt>
                <c:pt idx="2203">
                  <c:v>1.85050273458147E-2</c:v>
                </c:pt>
                <c:pt idx="2204">
                  <c:v>1.8497994292576404E-2</c:v>
                </c:pt>
                <c:pt idx="2205">
                  <c:v>1.8490920806480682E-2</c:v>
                </c:pt>
                <c:pt idx="2206">
                  <c:v>1.8483806854424953E-2</c:v>
                </c:pt>
                <c:pt idx="2207">
                  <c:v>1.8476652403569015E-2</c:v>
                </c:pt>
                <c:pt idx="2208">
                  <c:v>1.8469457421336145E-2</c:v>
                </c:pt>
                <c:pt idx="2209">
                  <c:v>1.846222187541418E-2</c:v>
                </c:pt>
                <c:pt idx="2210">
                  <c:v>1.8454945733756639E-2</c:v>
                </c:pt>
                <c:pt idx="2211">
                  <c:v>1.8447628964583795E-2</c:v>
                </c:pt>
                <c:pt idx="2212">
                  <c:v>1.8440271536383782E-2</c:v>
                </c:pt>
                <c:pt idx="2213">
                  <c:v>1.8432873417913678E-2</c:v>
                </c:pt>
                <c:pt idx="2214">
                  <c:v>1.8425434578200589E-2</c:v>
                </c:pt>
                <c:pt idx="2215">
                  <c:v>1.841795498654274E-2</c:v>
                </c:pt>
                <c:pt idx="2216">
                  <c:v>1.8410434612510563E-2</c:v>
                </c:pt>
                <c:pt idx="2217">
                  <c:v>1.8402873425947767E-2</c:v>
                </c:pt>
                <c:pt idx="2218">
                  <c:v>1.8395271396972446E-2</c:v>
                </c:pt>
                <c:pt idx="2219">
                  <c:v>1.8387628495978116E-2</c:v>
                </c:pt>
                <c:pt idx="2220">
                  <c:v>1.8379944693634836E-2</c:v>
                </c:pt>
                <c:pt idx="2221">
                  <c:v>1.8372219960890255E-2</c:v>
                </c:pt>
                <c:pt idx="2222">
                  <c:v>1.8364454268970681E-2</c:v>
                </c:pt>
                <c:pt idx="2223">
                  <c:v>1.8356647589382179E-2</c:v>
                </c:pt>
                <c:pt idx="2224">
                  <c:v>1.8348799893911621E-2</c:v>
                </c:pt>
                <c:pt idx="2225">
                  <c:v>1.8340911154627736E-2</c:v>
                </c:pt>
                <c:pt idx="2226">
                  <c:v>1.8332981343882237E-2</c:v>
                </c:pt>
                <c:pt idx="2227">
                  <c:v>1.8325010434310781E-2</c:v>
                </c:pt>
                <c:pt idx="2228">
                  <c:v>1.8316998398834151E-2</c:v>
                </c:pt>
                <c:pt idx="2229">
                  <c:v>1.8308945210659198E-2</c:v>
                </c:pt>
                <c:pt idx="2230">
                  <c:v>1.8300850843279991E-2</c:v>
                </c:pt>
                <c:pt idx="2231">
                  <c:v>1.82927152704788E-2</c:v>
                </c:pt>
                <c:pt idx="2232">
                  <c:v>1.8284538466327202E-2</c:v>
                </c:pt>
                <c:pt idx="2233">
                  <c:v>1.8276320405187091E-2</c:v>
                </c:pt>
                <c:pt idx="2234">
                  <c:v>1.8268061061711742E-2</c:v>
                </c:pt>
                <c:pt idx="2235">
                  <c:v>1.8259760410846846E-2</c:v>
                </c:pt>
                <c:pt idx="2236">
                  <c:v>1.8251418427831571E-2</c:v>
                </c:pt>
                <c:pt idx="2237">
                  <c:v>1.8243035088199584E-2</c:v>
                </c:pt>
                <c:pt idx="2238">
                  <c:v>1.8234610367780079E-2</c:v>
                </c:pt>
                <c:pt idx="2239">
                  <c:v>1.822614424269885E-2</c:v>
                </c:pt>
                <c:pt idx="2240">
                  <c:v>1.8217636689379289E-2</c:v>
                </c:pt>
                <c:pt idx="2241">
                  <c:v>1.82090876845434E-2</c:v>
                </c:pt>
                <c:pt idx="2242">
                  <c:v>1.8200497205212898E-2</c:v>
                </c:pt>
                <c:pt idx="2243">
                  <c:v>1.8191865228710132E-2</c:v>
                </c:pt>
                <c:pt idx="2244">
                  <c:v>1.8183191732659209E-2</c:v>
                </c:pt>
                <c:pt idx="2245">
                  <c:v>1.8174476694986934E-2</c:v>
                </c:pt>
                <c:pt idx="2246">
                  <c:v>1.8165720093923879E-2</c:v>
                </c:pt>
                <c:pt idx="2247">
                  <c:v>1.8156921908005358E-2</c:v>
                </c:pt>
                <c:pt idx="2248">
                  <c:v>1.8148082116072464E-2</c:v>
                </c:pt>
                <c:pt idx="2249">
                  <c:v>1.8139200697273053E-2</c:v>
                </c:pt>
                <c:pt idx="2250">
                  <c:v>1.8130277631062806E-2</c:v>
                </c:pt>
                <c:pt idx="2251">
                  <c:v>1.8121312897206133E-2</c:v>
                </c:pt>
                <c:pt idx="2252">
                  <c:v>1.8112306475777284E-2</c:v>
                </c:pt>
                <c:pt idx="2253">
                  <c:v>1.8103258347161259E-2</c:v>
                </c:pt>
                <c:pt idx="2254">
                  <c:v>1.8094168492054859E-2</c:v>
                </c:pt>
                <c:pt idx="2255">
                  <c:v>1.8085036891467638E-2</c:v>
                </c:pt>
                <c:pt idx="2256">
                  <c:v>1.8075863526722913E-2</c:v>
                </c:pt>
                <c:pt idx="2257">
                  <c:v>1.8066648379458743E-2</c:v>
                </c:pt>
                <c:pt idx="2258">
                  <c:v>1.8057391431628926E-2</c:v>
                </c:pt>
                <c:pt idx="2259">
                  <c:v>1.8048092665503945E-2</c:v>
                </c:pt>
                <c:pt idx="2260">
                  <c:v>1.8038752063671976E-2</c:v>
                </c:pt>
                <c:pt idx="2261">
                  <c:v>1.802936960903985E-2</c:v>
                </c:pt>
                <c:pt idx="2262">
                  <c:v>1.801994528483403E-2</c:v>
                </c:pt>
                <c:pt idx="2263">
                  <c:v>1.801047907460155E-2</c:v>
                </c:pt>
                <c:pt idx="2264">
                  <c:v>1.8000970962211028E-2</c:v>
                </c:pt>
                <c:pt idx="2265">
                  <c:v>1.7991420931853581E-2</c:v>
                </c:pt>
                <c:pt idx="2266">
                  <c:v>1.79818289680438E-2</c:v>
                </c:pt>
                <c:pt idx="2267">
                  <c:v>1.797219505562072E-2</c:v>
                </c:pt>
                <c:pt idx="2268">
                  <c:v>1.7962519179748743E-2</c:v>
                </c:pt>
                <c:pt idx="2269">
                  <c:v>1.7952801325918612E-2</c:v>
                </c:pt>
                <c:pt idx="2270">
                  <c:v>1.7943041479948334E-2</c:v>
                </c:pt>
                <c:pt idx="2271">
                  <c:v>1.7933239627984127E-2</c:v>
                </c:pt>
                <c:pt idx="2272">
                  <c:v>1.7923395756501377E-2</c:v>
                </c:pt>
                <c:pt idx="2273">
                  <c:v>1.7913509852305543E-2</c:v>
                </c:pt>
                <c:pt idx="2274">
                  <c:v>1.7903581902533112E-2</c:v>
                </c:pt>
                <c:pt idx="2275">
                  <c:v>1.7893611894652505E-2</c:v>
                </c:pt>
                <c:pt idx="2276">
                  <c:v>1.7883599816465028E-2</c:v>
                </c:pt>
                <c:pt idx="2277">
                  <c:v>1.7873545656105765E-2</c:v>
                </c:pt>
                <c:pt idx="2278">
                  <c:v>1.7863449402044519E-2</c:v>
                </c:pt>
                <c:pt idx="2279">
                  <c:v>1.7853311043086711E-2</c:v>
                </c:pt>
                <c:pt idx="2280">
                  <c:v>1.7843130568374294E-2</c:v>
                </c:pt>
                <c:pt idx="2281">
                  <c:v>1.7832907967386652E-2</c:v>
                </c:pt>
                <c:pt idx="2282">
                  <c:v>1.7822643229941541E-2</c:v>
                </c:pt>
                <c:pt idx="2283">
                  <c:v>1.7812336346195917E-2</c:v>
                </c:pt>
                <c:pt idx="2284">
                  <c:v>1.7801987306646904E-2</c:v>
                </c:pt>
                <c:pt idx="2285">
                  <c:v>1.7791596102132635E-2</c:v>
                </c:pt>
                <c:pt idx="2286">
                  <c:v>1.7781162723833191E-2</c:v>
                </c:pt>
                <c:pt idx="2287">
                  <c:v>1.7770687163271414E-2</c:v>
                </c:pt>
                <c:pt idx="2288">
                  <c:v>1.7760169412313873E-2</c:v>
                </c:pt>
                <c:pt idx="2289">
                  <c:v>1.7749609463171657E-2</c:v>
                </c:pt>
                <c:pt idx="2290">
                  <c:v>1.7739007308401323E-2</c:v>
                </c:pt>
                <c:pt idx="2291">
                  <c:v>1.7728362940905698E-2</c:v>
                </c:pt>
                <c:pt idx="2292">
                  <c:v>1.7717676353934821E-2</c:v>
                </c:pt>
                <c:pt idx="2293">
                  <c:v>1.7706947541086711E-2</c:v>
                </c:pt>
                <c:pt idx="2294">
                  <c:v>1.7696176496308315E-2</c:v>
                </c:pt>
                <c:pt idx="2295">
                  <c:v>1.7685363213896306E-2</c:v>
                </c:pt>
                <c:pt idx="2296">
                  <c:v>1.7674507688497949E-2</c:v>
                </c:pt>
                <c:pt idx="2297">
                  <c:v>1.7663609915111945E-2</c:v>
                </c:pt>
                <c:pt idx="2298">
                  <c:v>1.7652669889089291E-2</c:v>
                </c:pt>
                <c:pt idx="2299">
                  <c:v>1.7641687606134084E-2</c:v>
                </c:pt>
                <c:pt idx="2300">
                  <c:v>1.7630663062304378E-2</c:v>
                </c:pt>
                <c:pt idx="2301">
                  <c:v>1.761959625401301E-2</c:v>
                </c:pt>
                <c:pt idx="2302">
                  <c:v>1.7608487178028424E-2</c:v>
                </c:pt>
                <c:pt idx="2303">
                  <c:v>1.7597335831475495E-2</c:v>
                </c:pt>
                <c:pt idx="2304">
                  <c:v>1.7586142211836343E-2</c:v>
                </c:pt>
                <c:pt idx="2305">
                  <c:v>1.7574906316951137E-2</c:v>
                </c:pt>
                <c:pt idx="2306">
                  <c:v>1.7563628145018936E-2</c:v>
                </c:pt>
                <c:pt idx="2307">
                  <c:v>1.7552307694598451E-2</c:v>
                </c:pt>
                <c:pt idx="2308">
                  <c:v>1.7540944964608885E-2</c:v>
                </c:pt>
                <c:pt idx="2309">
                  <c:v>1.7529539954330691E-2</c:v>
                </c:pt>
                <c:pt idx="2310">
                  <c:v>1.7518092663406402E-2</c:v>
                </c:pt>
                <c:pt idx="2311">
                  <c:v>1.7506603091841384E-2</c:v>
                </c:pt>
                <c:pt idx="2312">
                  <c:v>1.7495071240004659E-2</c:v>
                </c:pt>
                <c:pt idx="2313">
                  <c:v>1.748349710862963E-2</c:v>
                </c:pt>
                <c:pt idx="2314">
                  <c:v>1.7471880698814918E-2</c:v>
                </c:pt>
                <c:pt idx="2315">
                  <c:v>1.7460222012025076E-2</c:v>
                </c:pt>
                <c:pt idx="2316">
                  <c:v>1.7448521050091401E-2</c:v>
                </c:pt>
                <c:pt idx="2317">
                  <c:v>1.7436777815212638E-2</c:v>
                </c:pt>
                <c:pt idx="2318">
                  <c:v>1.7424992309955822E-2</c:v>
                </c:pt>
                <c:pt idx="2319">
                  <c:v>1.7413164537256932E-2</c:v>
                </c:pt>
                <c:pt idx="2320">
                  <c:v>1.7401294500421733E-2</c:v>
                </c:pt>
                <c:pt idx="2321">
                  <c:v>1.7389382203126424E-2</c:v>
                </c:pt>
                <c:pt idx="2322">
                  <c:v>1.7377427649418471E-2</c:v>
                </c:pt>
                <c:pt idx="2323">
                  <c:v>1.7365430843717264E-2</c:v>
                </c:pt>
                <c:pt idx="2324">
                  <c:v>1.7353391790814899E-2</c:v>
                </c:pt>
                <c:pt idx="2325">
                  <c:v>1.7341310495876869E-2</c:v>
                </c:pt>
                <c:pt idx="2326">
                  <c:v>1.7329186964442803E-2</c:v>
                </c:pt>
                <c:pt idx="2327">
                  <c:v>1.7317021202427171E-2</c:v>
                </c:pt>
                <c:pt idx="2328">
                  <c:v>1.730481321612001E-2</c:v>
                </c:pt>
                <c:pt idx="2329">
                  <c:v>1.7292563012187605E-2</c:v>
                </c:pt>
                <c:pt idx="2330">
                  <c:v>1.7280270597673217E-2</c:v>
                </c:pt>
                <c:pt idx="2331">
                  <c:v>1.7267935979997748E-2</c:v>
                </c:pt>
                <c:pt idx="2332">
                  <c:v>1.725555916696048E-2</c:v>
                </c:pt>
                <c:pt idx="2333">
                  <c:v>1.7243140166739702E-2</c:v>
                </c:pt>
                <c:pt idx="2334">
                  <c:v>1.7230678987893454E-2</c:v>
                </c:pt>
                <c:pt idx="2335">
                  <c:v>1.7218175639360133E-2</c:v>
                </c:pt>
                <c:pt idx="2336">
                  <c:v>1.7205630130459251E-2</c:v>
                </c:pt>
                <c:pt idx="2337">
                  <c:v>1.7193042470892015E-2</c:v>
                </c:pt>
                <c:pt idx="2338">
                  <c:v>1.7180412670742069E-2</c:v>
                </c:pt>
                <c:pt idx="2339">
                  <c:v>1.7167740740476074E-2</c:v>
                </c:pt>
                <c:pt idx="2340">
                  <c:v>1.715502669094443E-2</c:v>
                </c:pt>
                <c:pt idx="2341">
                  <c:v>1.7142270533381885E-2</c:v>
                </c:pt>
                <c:pt idx="2342">
                  <c:v>1.7129472279408177E-2</c:v>
                </c:pt>
                <c:pt idx="2343">
                  <c:v>1.7116631941028682E-2</c:v>
                </c:pt>
                <c:pt idx="2344">
                  <c:v>1.7103749530635058E-2</c:v>
                </c:pt>
                <c:pt idx="2345">
                  <c:v>1.7090825061005836E-2</c:v>
                </c:pt>
                <c:pt idx="2346">
                  <c:v>1.7077858545307086E-2</c:v>
                </c:pt>
                <c:pt idx="2347">
                  <c:v>1.7064849997092988E-2</c:v>
                </c:pt>
                <c:pt idx="2348">
                  <c:v>1.7051799430306502E-2</c:v>
                </c:pt>
                <c:pt idx="2349">
                  <c:v>1.7038706859279898E-2</c:v>
                </c:pt>
                <c:pt idx="2350">
                  <c:v>1.7025572298735445E-2</c:v>
                </c:pt>
                <c:pt idx="2351">
                  <c:v>1.7012395763785916E-2</c:v>
                </c:pt>
                <c:pt idx="2352">
                  <c:v>1.6999177269935283E-2</c:v>
                </c:pt>
                <c:pt idx="2353">
                  <c:v>1.6985916833079179E-2</c:v>
                </c:pt>
                <c:pt idx="2354">
                  <c:v>1.6972614469505608E-2</c:v>
                </c:pt>
                <c:pt idx="2355">
                  <c:v>1.695927019589541E-2</c:v>
                </c:pt>
                <c:pt idx="2356">
                  <c:v>1.694588402932291E-2</c:v>
                </c:pt>
                <c:pt idx="2357">
                  <c:v>1.6932455987256425E-2</c:v>
                </c:pt>
                <c:pt idx="2358">
                  <c:v>1.6918986087558874E-2</c:v>
                </c:pt>
                <c:pt idx="2359">
                  <c:v>1.6905474348488284E-2</c:v>
                </c:pt>
                <c:pt idx="2360">
                  <c:v>1.6891920788698389E-2</c:v>
                </c:pt>
                <c:pt idx="2361">
                  <c:v>1.6878325427239122E-2</c:v>
                </c:pt>
                <c:pt idx="2362">
                  <c:v>1.6864688283557191E-2</c:v>
                </c:pt>
                <c:pt idx="2363">
                  <c:v>1.6851009377496583E-2</c:v>
                </c:pt>
                <c:pt idx="2364">
                  <c:v>1.683728872929912E-2</c:v>
                </c:pt>
                <c:pt idx="2365">
                  <c:v>1.6823526359604959E-2</c:v>
                </c:pt>
                <c:pt idx="2366">
                  <c:v>1.6809722289453113E-2</c:v>
                </c:pt>
                <c:pt idx="2367">
                  <c:v>1.6795876540281963E-2</c:v>
                </c:pt>
                <c:pt idx="2368">
                  <c:v>1.678198913392976E-2</c:v>
                </c:pt>
                <c:pt idx="2369">
                  <c:v>1.6768060092635137E-2</c:v>
                </c:pt>
                <c:pt idx="2370">
                  <c:v>1.6754089439037587E-2</c:v>
                </c:pt>
                <c:pt idx="2371">
                  <c:v>1.6740077196177938E-2</c:v>
                </c:pt>
                <c:pt idx="2372">
                  <c:v>1.672602338749889E-2</c:v>
                </c:pt>
                <c:pt idx="2373">
                  <c:v>1.6711928036845413E-2</c:v>
                </c:pt>
                <c:pt idx="2374">
                  <c:v>1.6697791168465315E-2</c:v>
                </c:pt>
                <c:pt idx="2375">
                  <c:v>1.6683612807009588E-2</c:v>
                </c:pt>
                <c:pt idx="2376">
                  <c:v>1.666939297753299E-2</c:v>
                </c:pt>
                <c:pt idx="2377">
                  <c:v>1.6655131705494403E-2</c:v>
                </c:pt>
                <c:pt idx="2378">
                  <c:v>1.6640829016757359E-2</c:v>
                </c:pt>
                <c:pt idx="2379">
                  <c:v>1.6626484937590402E-2</c:v>
                </c:pt>
                <c:pt idx="2380">
                  <c:v>1.66120994946676E-2</c:v>
                </c:pt>
                <c:pt idx="2381">
                  <c:v>1.6597672715068928E-2</c:v>
                </c:pt>
                <c:pt idx="2382">
                  <c:v>1.6583204626280726E-2</c:v>
                </c:pt>
                <c:pt idx="2383">
                  <c:v>1.6568695256196055E-2</c:v>
                </c:pt>
                <c:pt idx="2384">
                  <c:v>1.655414463311523E-2</c:v>
                </c:pt>
                <c:pt idx="2385">
                  <c:v>1.6539552785746089E-2</c:v>
                </c:pt>
                <c:pt idx="2386">
                  <c:v>1.6524919743204507E-2</c:v>
                </c:pt>
                <c:pt idx="2387">
                  <c:v>1.6510245535014713E-2</c:v>
                </c:pt>
                <c:pt idx="2388">
                  <c:v>1.6495530191109747E-2</c:v>
                </c:pt>
                <c:pt idx="2389">
                  <c:v>1.6480773741831777E-2</c:v>
                </c:pt>
                <c:pt idx="2390">
                  <c:v>1.6465976217932547E-2</c:v>
                </c:pt>
                <c:pt idx="2391">
                  <c:v>1.6451137650573672E-2</c:v>
                </c:pt>
                <c:pt idx="2392">
                  <c:v>1.6436258071327092E-2</c:v>
                </c:pt>
                <c:pt idx="2393">
                  <c:v>1.6421337512175355E-2</c:v>
                </c:pt>
                <c:pt idx="2394">
                  <c:v>1.6406376005512022E-2</c:v>
                </c:pt>
                <c:pt idx="2395">
                  <c:v>1.6391373584141989E-2</c:v>
                </c:pt>
                <c:pt idx="2396">
                  <c:v>1.637633028128184E-2</c:v>
                </c:pt>
                <c:pt idx="2397">
                  <c:v>1.636124613056018E-2</c:v>
                </c:pt>
                <c:pt idx="2398">
                  <c:v>1.6346121166017979E-2</c:v>
                </c:pt>
                <c:pt idx="2399">
                  <c:v>1.6330955422108863E-2</c:v>
                </c:pt>
                <c:pt idx="2400">
                  <c:v>1.6315748933699484E-2</c:v>
                </c:pt>
                <c:pt idx="2401">
                  <c:v>1.630050173606977E-2</c:v>
                </c:pt>
                <c:pt idx="2402">
                  <c:v>1.6285213864913297E-2</c:v>
                </c:pt>
                <c:pt idx="2403">
                  <c:v>1.6269885356337523E-2</c:v>
                </c:pt>
                <c:pt idx="2404">
                  <c:v>1.6254516246864144E-2</c:v>
                </c:pt>
                <c:pt idx="2405">
                  <c:v>1.6239106573429331E-2</c:v>
                </c:pt>
                <c:pt idx="2406">
                  <c:v>1.6223656373384052E-2</c:v>
                </c:pt>
                <c:pt idx="2407">
                  <c:v>1.6208165684494305E-2</c:v>
                </c:pt>
                <c:pt idx="2408">
                  <c:v>1.6192634544941437E-2</c:v>
                </c:pt>
                <c:pt idx="2409">
                  <c:v>1.6177062993322354E-2</c:v>
                </c:pt>
                <c:pt idx="2410">
                  <c:v>1.6161451068649833E-2</c:v>
                </c:pt>
                <c:pt idx="2411">
                  <c:v>1.6145798810352722E-2</c:v>
                </c:pt>
                <c:pt idx="2412">
                  <c:v>1.6130106258276222E-2</c:v>
                </c:pt>
                <c:pt idx="2413">
                  <c:v>1.6114373452682091E-2</c:v>
                </c:pt>
                <c:pt idx="2414">
                  <c:v>1.6098600434248912E-2</c:v>
                </c:pt>
                <c:pt idx="2415">
                  <c:v>1.6082787244072298E-2</c:v>
                </c:pt>
                <c:pt idx="2416">
                  <c:v>1.6066933923665101E-2</c:v>
                </c:pt>
                <c:pt idx="2417">
                  <c:v>1.6051040514957648E-2</c:v>
                </c:pt>
                <c:pt idx="2418">
                  <c:v>1.6035107060297944E-2</c:v>
                </c:pt>
                <c:pt idx="2419">
                  <c:v>1.6019133602451843E-2</c:v>
                </c:pt>
                <c:pt idx="2420">
                  <c:v>1.6003120184603294E-2</c:v>
                </c:pt>
                <c:pt idx="2421">
                  <c:v>1.5987066850354472E-2</c:v>
                </c:pt>
                <c:pt idx="2422">
                  <c:v>1.5970973643725999E-2</c:v>
                </c:pt>
                <c:pt idx="2423">
                  <c:v>1.5954840609157105E-2</c:v>
                </c:pt>
                <c:pt idx="2424">
                  <c:v>1.5938667791505792E-2</c:v>
                </c:pt>
                <c:pt idx="2425">
                  <c:v>1.5922455236048995E-2</c:v>
                </c:pt>
                <c:pt idx="2426">
                  <c:v>1.5906202988482766E-2</c:v>
                </c:pt>
                <c:pt idx="2427">
                  <c:v>1.5889911094922372E-2</c:v>
                </c:pt>
                <c:pt idx="2428">
                  <c:v>1.5873579601902478E-2</c:v>
                </c:pt>
                <c:pt idx="2429">
                  <c:v>1.5857208556377265E-2</c:v>
                </c:pt>
                <c:pt idx="2430">
                  <c:v>1.5840798005720583E-2</c:v>
                </c:pt>
                <c:pt idx="2431">
                  <c:v>1.5824347997726022E-2</c:v>
                </c:pt>
                <c:pt idx="2432">
                  <c:v>1.5807858580607102E-2</c:v>
                </c:pt>
                <c:pt idx="2433">
                  <c:v>1.57913298029973E-2</c:v>
                </c:pt>
                <c:pt idx="2434">
                  <c:v>1.5774761713950237E-2</c:v>
                </c:pt>
                <c:pt idx="2435">
                  <c:v>1.5758154362939706E-2</c:v>
                </c:pt>
                <c:pt idx="2436">
                  <c:v>1.5741507799859812E-2</c:v>
                </c:pt>
                <c:pt idx="2437">
                  <c:v>1.572482207502501E-2</c:v>
                </c:pt>
                <c:pt idx="2438">
                  <c:v>1.570809723917024E-2</c:v>
                </c:pt>
                <c:pt idx="2439">
                  <c:v>1.5691333343450936E-2</c:v>
                </c:pt>
                <c:pt idx="2440">
                  <c:v>1.5674530439443144E-2</c:v>
                </c:pt>
                <c:pt idx="2441">
                  <c:v>1.5657688579143521E-2</c:v>
                </c:pt>
                <c:pt idx="2442">
                  <c:v>1.5640807814969463E-2</c:v>
                </c:pt>
                <c:pt idx="2443">
                  <c:v>1.5623888199759064E-2</c:v>
                </c:pt>
                <c:pt idx="2444">
                  <c:v>1.5606929786771235E-2</c:v>
                </c:pt>
                <c:pt idx="2445">
                  <c:v>1.558993262968565E-2</c:v>
                </c:pt>
                <c:pt idx="2446">
                  <c:v>1.5572896782602874E-2</c:v>
                </c:pt>
                <c:pt idx="2447">
                  <c:v>1.5555822300044262E-2</c:v>
                </c:pt>
                <c:pt idx="2448">
                  <c:v>1.5538709236952084E-2</c:v>
                </c:pt>
                <c:pt idx="2449">
                  <c:v>1.5521557648689432E-2</c:v>
                </c:pt>
                <c:pt idx="2450">
                  <c:v>1.5504367591040302E-2</c:v>
                </c:pt>
                <c:pt idx="2451">
                  <c:v>1.5487139120209513E-2</c:v>
                </c:pt>
                <c:pt idx="2452">
                  <c:v>1.5469872292822753E-2</c:v>
                </c:pt>
                <c:pt idx="2453">
                  <c:v>1.5452567165926488E-2</c:v>
                </c:pt>
                <c:pt idx="2454">
                  <c:v>1.5435223796988017E-2</c:v>
                </c:pt>
                <c:pt idx="2455">
                  <c:v>1.5417842243895362E-2</c:v>
                </c:pt>
                <c:pt idx="2456">
                  <c:v>1.5400422564957267E-2</c:v>
                </c:pt>
                <c:pt idx="2457">
                  <c:v>1.538296481890313E-2</c:v>
                </c:pt>
                <c:pt idx="2458">
                  <c:v>1.5365469064882962E-2</c:v>
                </c:pt>
                <c:pt idx="2459">
                  <c:v>1.5347935362467303E-2</c:v>
                </c:pt>
                <c:pt idx="2460">
                  <c:v>1.5330363771647183E-2</c:v>
                </c:pt>
                <c:pt idx="2461">
                  <c:v>1.5312754352834012E-2</c:v>
                </c:pt>
                <c:pt idx="2462">
                  <c:v>1.5295107166859527E-2</c:v>
                </c:pt>
                <c:pt idx="2463">
                  <c:v>1.527742227497567E-2</c:v>
                </c:pt>
                <c:pt idx="2464">
                  <c:v>1.5259699738854536E-2</c:v>
                </c:pt>
                <c:pt idx="2465">
                  <c:v>1.5241939620588219E-2</c:v>
                </c:pt>
                <c:pt idx="2466">
                  <c:v>1.5224141982688736E-2</c:v>
                </c:pt>
                <c:pt idx="2467">
                  <c:v>1.5206306888087901E-2</c:v>
                </c:pt>
                <c:pt idx="2468">
                  <c:v>1.5188434400137204E-2</c:v>
                </c:pt>
                <c:pt idx="2469">
                  <c:v>1.5170524582607661E-2</c:v>
                </c:pt>
                <c:pt idx="2470">
                  <c:v>1.515257749968971E-2</c:v>
                </c:pt>
                <c:pt idx="2471">
                  <c:v>1.5134593215993032E-2</c:v>
                </c:pt>
                <c:pt idx="2472">
                  <c:v>1.5116571796546442E-2</c:v>
                </c:pt>
                <c:pt idx="2473">
                  <c:v>1.5098513306797668E-2</c:v>
                </c:pt>
                <c:pt idx="2474">
                  <c:v>1.508041781261326E-2</c:v>
                </c:pt>
                <c:pt idx="2475">
                  <c:v>1.5062285380278357E-2</c:v>
                </c:pt>
                <c:pt idx="2476">
                  <c:v>1.5044116076496545E-2</c:v>
                </c:pt>
                <c:pt idx="2477">
                  <c:v>1.5025909968389654E-2</c:v>
                </c:pt>
                <c:pt idx="2478">
                  <c:v>1.5007667123497581E-2</c:v>
                </c:pt>
                <c:pt idx="2479">
                  <c:v>1.4989387609778068E-2</c:v>
                </c:pt>
                <c:pt idx="2480">
                  <c:v>1.4971071495606518E-2</c:v>
                </c:pt>
                <c:pt idx="2481">
                  <c:v>1.4952718849775773E-2</c:v>
                </c:pt>
                <c:pt idx="2482">
                  <c:v>1.4934329741495887E-2</c:v>
                </c:pt>
                <c:pt idx="2483">
                  <c:v>1.4915904240393914E-2</c:v>
                </c:pt>
                <c:pt idx="2484">
                  <c:v>1.4897442416513664E-2</c:v>
                </c:pt>
                <c:pt idx="2485">
                  <c:v>1.487894434031547E-2</c:v>
                </c:pt>
                <c:pt idx="2486">
                  <c:v>1.4860410082675924E-2</c:v>
                </c:pt>
                <c:pt idx="2487">
                  <c:v>1.4841839714887646E-2</c:v>
                </c:pt>
                <c:pt idx="2488">
                  <c:v>1.482323330865901E-2</c:v>
                </c:pt>
                <c:pt idx="2489">
                  <c:v>1.4804590936113866E-2</c:v>
                </c:pt>
                <c:pt idx="2490">
                  <c:v>1.4785912669791292E-2</c:v>
                </c:pt>
                <c:pt idx="2491">
                  <c:v>1.4767198582645275E-2</c:v>
                </c:pt>
                <c:pt idx="2492">
                  <c:v>1.4748448748044476E-2</c:v>
                </c:pt>
                <c:pt idx="2493">
                  <c:v>1.4729663239771859E-2</c:v>
                </c:pt>
                <c:pt idx="2494">
                  <c:v>1.4710842132024471E-2</c:v>
                </c:pt>
                <c:pt idx="2495">
                  <c:v>1.4691985499413052E-2</c:v>
                </c:pt>
                <c:pt idx="2496">
                  <c:v>1.4673093416961795E-2</c:v>
                </c:pt>
                <c:pt idx="2497">
                  <c:v>1.4654165960107948E-2</c:v>
                </c:pt>
                <c:pt idx="2498">
                  <c:v>1.4635203204701564E-2</c:v>
                </c:pt>
                <c:pt idx="2499">
                  <c:v>1.4616205227005069E-2</c:v>
                </c:pt>
                <c:pt idx="2500">
                  <c:v>1.4597172103693025E-2</c:v>
                </c:pt>
                <c:pt idx="2501">
                  <c:v>1.4578103911851669E-2</c:v>
                </c:pt>
                <c:pt idx="2502">
                  <c:v>1.4559000728978632E-2</c:v>
                </c:pt>
                <c:pt idx="2503">
                  <c:v>1.4539862632982561E-2</c:v>
                </c:pt>
                <c:pt idx="2504">
                  <c:v>1.4520689702182718E-2</c:v>
                </c:pt>
                <c:pt idx="2505">
                  <c:v>1.450148201530862E-2</c:v>
                </c:pt>
                <c:pt idx="2506">
                  <c:v>1.4482239651499645E-2</c:v>
                </c:pt>
                <c:pt idx="2507">
                  <c:v>1.4462962690304667E-2</c:v>
                </c:pt>
                <c:pt idx="2508">
                  <c:v>1.4443651211681618E-2</c:v>
                </c:pt>
                <c:pt idx="2509">
                  <c:v>1.4424305295997092E-2</c:v>
                </c:pt>
                <c:pt idx="2510">
                  <c:v>1.4404925024025945E-2</c:v>
                </c:pt>
                <c:pt idx="2511">
                  <c:v>1.4385510476950861E-2</c:v>
                </c:pt>
                <c:pt idx="2512">
                  <c:v>1.4366061736361936E-2</c:v>
                </c:pt>
                <c:pt idx="2513">
                  <c:v>1.4346578884256212E-2</c:v>
                </c:pt>
                <c:pt idx="2514">
                  <c:v>1.4327062003037298E-2</c:v>
                </c:pt>
                <c:pt idx="2515">
                  <c:v>1.4307511175514832E-2</c:v>
                </c:pt>
                <c:pt idx="2516">
                  <c:v>1.4287926484904125E-2</c:v>
                </c:pt>
                <c:pt idx="2517">
                  <c:v>1.4268308014825612E-2</c:v>
                </c:pt>
                <c:pt idx="2518">
                  <c:v>1.4248655849304438E-2</c:v>
                </c:pt>
                <c:pt idx="2519">
                  <c:v>1.4228970072769947E-2</c:v>
                </c:pt>
                <c:pt idx="2520">
                  <c:v>1.4209250770055233E-2</c:v>
                </c:pt>
                <c:pt idx="2521">
                  <c:v>1.4189498026396612E-2</c:v>
                </c:pt>
                <c:pt idx="2522">
                  <c:v>1.416971192743317E-2</c:v>
                </c:pt>
                <c:pt idx="2523">
                  <c:v>1.4149892559206186E-2</c:v>
                </c:pt>
                <c:pt idx="2524">
                  <c:v>1.413004000815872E-2</c:v>
                </c:pt>
                <c:pt idx="2525">
                  <c:v>1.4110154361135004E-2</c:v>
                </c:pt>
                <c:pt idx="2526">
                  <c:v>1.409023570537998E-2</c:v>
                </c:pt>
                <c:pt idx="2527">
                  <c:v>1.4070284128538705E-2</c:v>
                </c:pt>
                <c:pt idx="2528">
                  <c:v>1.4050299718655896E-2</c:v>
                </c:pt>
                <c:pt idx="2529">
                  <c:v>1.4030282564175302E-2</c:v>
                </c:pt>
                <c:pt idx="2530">
                  <c:v>1.4010232753939218E-2</c:v>
                </c:pt>
                <c:pt idx="2531">
                  <c:v>1.399015037718785E-2</c:v>
                </c:pt>
                <c:pt idx="2532">
                  <c:v>1.3970035523558844E-2</c:v>
                </c:pt>
                <c:pt idx="2533">
                  <c:v>1.3949888283086624E-2</c:v>
                </c:pt>
                <c:pt idx="2534">
                  <c:v>1.3929708746201863E-2</c:v>
                </c:pt>
                <c:pt idx="2535">
                  <c:v>1.3909497003730877E-2</c:v>
                </c:pt>
                <c:pt idx="2536">
                  <c:v>1.3889253146895039E-2</c:v>
                </c:pt>
                <c:pt idx="2537">
                  <c:v>1.3868977267310161E-2</c:v>
                </c:pt>
                <c:pt idx="2538">
                  <c:v>1.3848669456985931E-2</c:v>
                </c:pt>
                <c:pt idx="2539">
                  <c:v>1.3828329808325214E-2</c:v>
                </c:pt>
                <c:pt idx="2540">
                  <c:v>1.3807958414123529E-2</c:v>
                </c:pt>
                <c:pt idx="2541">
                  <c:v>1.378755536756834E-2</c:v>
                </c:pt>
                <c:pt idx="2542">
                  <c:v>1.3767120762238495E-2</c:v>
                </c:pt>
                <c:pt idx="2543">
                  <c:v>1.3746654692103477E-2</c:v>
                </c:pt>
                <c:pt idx="2544">
                  <c:v>1.3726157251522885E-2</c:v>
                </c:pt>
                <c:pt idx="2545">
                  <c:v>1.3705628535245651E-2</c:v>
                </c:pt>
                <c:pt idx="2546">
                  <c:v>1.3685068638409511E-2</c:v>
                </c:pt>
                <c:pt idx="2547">
                  <c:v>1.3664477656540188E-2</c:v>
                </c:pt>
                <c:pt idx="2548">
                  <c:v>1.3643855685550836E-2</c:v>
                </c:pt>
                <c:pt idx="2549">
                  <c:v>1.3623202821741292E-2</c:v>
                </c:pt>
                <c:pt idx="2550">
                  <c:v>1.3602519161797411E-2</c:v>
                </c:pt>
                <c:pt idx="2551">
                  <c:v>1.3581804802790342E-2</c:v>
                </c:pt>
                <c:pt idx="2552">
                  <c:v>1.3561059842175871E-2</c:v>
                </c:pt>
                <c:pt idx="2553">
                  <c:v>1.3540284377793652E-2</c:v>
                </c:pt>
                <c:pt idx="2554">
                  <c:v>1.3519478507866545E-2</c:v>
                </c:pt>
                <c:pt idx="2555">
                  <c:v>1.3498642330999839E-2</c:v>
                </c:pt>
                <c:pt idx="2556">
                  <c:v>1.3477775946180579E-2</c:v>
                </c:pt>
                <c:pt idx="2557">
                  <c:v>1.3456879452776753E-2</c:v>
                </c:pt>
                <c:pt idx="2558">
                  <c:v>1.3435952950536633E-2</c:v>
                </c:pt>
                <c:pt idx="2559">
                  <c:v>1.3414996539587942E-2</c:v>
                </c:pt>
                <c:pt idx="2560">
                  <c:v>1.3394010320437171E-2</c:v>
                </c:pt>
                <c:pt idx="2561">
                  <c:v>1.3372994393968727E-2</c:v>
                </c:pt>
                <c:pt idx="2562">
                  <c:v>1.3351948861444252E-2</c:v>
                </c:pt>
                <c:pt idx="2563">
                  <c:v>1.3330873824501785E-2</c:v>
                </c:pt>
                <c:pt idx="2564">
                  <c:v>1.3309769385155001E-2</c:v>
                </c:pt>
                <c:pt idx="2565">
                  <c:v>1.328863564579239E-2</c:v>
                </c:pt>
                <c:pt idx="2566">
                  <c:v>1.3267472709176491E-2</c:v>
                </c:pt>
                <c:pt idx="2567">
                  <c:v>1.3246280678443089E-2</c:v>
                </c:pt>
                <c:pt idx="2568">
                  <c:v>1.3225059657100373E-2</c:v>
                </c:pt>
                <c:pt idx="2569">
                  <c:v>1.3203809749028116E-2</c:v>
                </c:pt>
                <c:pt idx="2570">
                  <c:v>1.3182531058476896E-2</c:v>
                </c:pt>
                <c:pt idx="2571">
                  <c:v>1.3161223690067211E-2</c:v>
                </c:pt>
                <c:pt idx="2572">
                  <c:v>1.3139887748788668E-2</c:v>
                </c:pt>
                <c:pt idx="2573">
                  <c:v>1.3118523339999109E-2</c:v>
                </c:pt>
                <c:pt idx="2574">
                  <c:v>1.3097130569423828E-2</c:v>
                </c:pt>
                <c:pt idx="2575">
                  <c:v>1.3075709543154604E-2</c:v>
                </c:pt>
                <c:pt idx="2576">
                  <c:v>1.3054260367648937E-2</c:v>
                </c:pt>
                <c:pt idx="2577">
                  <c:v>1.3032783149729103E-2</c:v>
                </c:pt>
                <c:pt idx="2578">
                  <c:v>1.301127799658134E-2</c:v>
                </c:pt>
                <c:pt idx="2579">
                  <c:v>1.2989745015754887E-2</c:v>
                </c:pt>
                <c:pt idx="2580">
                  <c:v>1.2968184315161153E-2</c:v>
                </c:pt>
                <c:pt idx="2581">
                  <c:v>1.2946596003072791E-2</c:v>
                </c:pt>
                <c:pt idx="2582">
                  <c:v>1.2924980188122812E-2</c:v>
                </c:pt>
                <c:pt idx="2583">
                  <c:v>1.2903336979303629E-2</c:v>
                </c:pt>
                <c:pt idx="2584">
                  <c:v>1.2881666485966194E-2</c:v>
                </c:pt>
                <c:pt idx="2585">
                  <c:v>1.2859968817819036E-2</c:v>
                </c:pt>
                <c:pt idx="2586">
                  <c:v>1.283824408492735E-2</c:v>
                </c:pt>
                <c:pt idx="2587">
                  <c:v>1.2816492397712027E-2</c:v>
                </c:pt>
                <c:pt idx="2588">
                  <c:v>1.2794713866948762E-2</c:v>
                </c:pt>
                <c:pt idx="2589">
                  <c:v>1.2772908603767046E-2</c:v>
                </c:pt>
                <c:pt idx="2590">
                  <c:v>1.2751076719649259E-2</c:v>
                </c:pt>
                <c:pt idx="2591">
                  <c:v>1.2729218326429644E-2</c:v>
                </c:pt>
                <c:pt idx="2592">
                  <c:v>1.2707333536293419E-2</c:v>
                </c:pt>
                <c:pt idx="2593">
                  <c:v>1.2685422461775713E-2</c:v>
                </c:pt>
                <c:pt idx="2594">
                  <c:v>1.266348521576066E-2</c:v>
                </c:pt>
                <c:pt idx="2595">
                  <c:v>1.2641521911480347E-2</c:v>
                </c:pt>
                <c:pt idx="2596">
                  <c:v>1.2619532662513856E-2</c:v>
                </c:pt>
                <c:pt idx="2597">
                  <c:v>1.2597517582786238E-2</c:v>
                </c:pt>
                <c:pt idx="2598">
                  <c:v>1.2575476786567527E-2</c:v>
                </c:pt>
                <c:pt idx="2599">
                  <c:v>1.2553410388471705E-2</c:v>
                </c:pt>
                <c:pt idx="2600">
                  <c:v>1.2531318503455695E-2</c:v>
                </c:pt>
                <c:pt idx="2601">
                  <c:v>1.2509201246818294E-2</c:v>
                </c:pt>
                <c:pt idx="2602">
                  <c:v>1.2487058734199223E-2</c:v>
                </c:pt>
                <c:pt idx="2603">
                  <c:v>1.2464891081577979E-2</c:v>
                </c:pt>
                <c:pt idx="2604">
                  <c:v>1.2442698405272878E-2</c:v>
                </c:pt>
                <c:pt idx="2605">
                  <c:v>1.2420480821939925E-2</c:v>
                </c:pt>
                <c:pt idx="2606">
                  <c:v>1.2398238448571838E-2</c:v>
                </c:pt>
                <c:pt idx="2607">
                  <c:v>1.2375971402496909E-2</c:v>
                </c:pt>
                <c:pt idx="2608">
                  <c:v>1.2353679801377972E-2</c:v>
                </c:pt>
                <c:pt idx="2609">
                  <c:v>1.2331363763211284E-2</c:v>
                </c:pt>
                <c:pt idx="2610">
                  <c:v>1.2309023406325515E-2</c:v>
                </c:pt>
                <c:pt idx="2611">
                  <c:v>1.228665884938057E-2</c:v>
                </c:pt>
                <c:pt idx="2612">
                  <c:v>1.2264270211366555E-2</c:v>
                </c:pt>
                <c:pt idx="2613">
                  <c:v>1.224185761160263E-2</c:v>
                </c:pt>
                <c:pt idx="2614">
                  <c:v>1.221942116973594E-2</c:v>
                </c:pt>
                <c:pt idx="2615">
                  <c:v>1.2196961005740459E-2</c:v>
                </c:pt>
                <c:pt idx="2616">
                  <c:v>1.2174477239915917E-2</c:v>
                </c:pt>
                <c:pt idx="2617">
                  <c:v>1.2151969992886598E-2</c:v>
                </c:pt>
                <c:pt idx="2618">
                  <c:v>1.2129439385600292E-2</c:v>
                </c:pt>
                <c:pt idx="2619">
                  <c:v>1.2106885539327083E-2</c:v>
                </c:pt>
                <c:pt idx="2620">
                  <c:v>1.2084308575658268E-2</c:v>
                </c:pt>
                <c:pt idx="2621">
                  <c:v>1.2061708616505119E-2</c:v>
                </c:pt>
                <c:pt idx="2622">
                  <c:v>1.2039085784097823E-2</c:v>
                </c:pt>
                <c:pt idx="2623">
                  <c:v>1.2016440200984238E-2</c:v>
                </c:pt>
                <c:pt idx="2624">
                  <c:v>1.1993771990028781E-2</c:v>
                </c:pt>
                <c:pt idx="2625">
                  <c:v>1.1971081274411188E-2</c:v>
                </c:pt>
                <c:pt idx="2626">
                  <c:v>1.1948368177625398E-2</c:v>
                </c:pt>
                <c:pt idx="2627">
                  <c:v>1.1925632823478324E-2</c:v>
                </c:pt>
                <c:pt idx="2628">
                  <c:v>1.1902875336088676E-2</c:v>
                </c:pt>
                <c:pt idx="2629">
                  <c:v>1.1880095839885732E-2</c:v>
                </c:pt>
                <c:pt idx="2630">
                  <c:v>1.1857294459608175E-2</c:v>
                </c:pt>
                <c:pt idx="2631">
                  <c:v>1.1834471320302853E-2</c:v>
                </c:pt>
                <c:pt idx="2632">
                  <c:v>1.1811626547323574E-2</c:v>
                </c:pt>
                <c:pt idx="2633">
                  <c:v>1.1788760266329849E-2</c:v>
                </c:pt>
                <c:pt idx="2634">
                  <c:v>1.1765872603285731E-2</c:v>
                </c:pt>
                <c:pt idx="2635">
                  <c:v>1.1742963684458492E-2</c:v>
                </c:pt>
                <c:pt idx="2636">
                  <c:v>1.1720033636417455E-2</c:v>
                </c:pt>
                <c:pt idx="2637">
                  <c:v>1.1697082586032716E-2</c:v>
                </c:pt>
                <c:pt idx="2638">
                  <c:v>1.1674110660473892E-2</c:v>
                </c:pt>
                <c:pt idx="2639">
                  <c:v>1.1651117987208848E-2</c:v>
                </c:pt>
                <c:pt idx="2640">
                  <c:v>1.1628104694002474E-2</c:v>
                </c:pt>
                <c:pt idx="2641">
                  <c:v>1.1605070908915369E-2</c:v>
                </c:pt>
                <c:pt idx="2642">
                  <c:v>1.1582016760302606E-2</c:v>
                </c:pt>
                <c:pt idx="2643">
                  <c:v>1.1558942376812402E-2</c:v>
                </c:pt>
                <c:pt idx="2644">
                  <c:v>1.1535847887384881E-2</c:v>
                </c:pt>
                <c:pt idx="2645">
                  <c:v>1.1512733421250755E-2</c:v>
                </c:pt>
                <c:pt idx="2646">
                  <c:v>1.1489599107930041E-2</c:v>
                </c:pt>
                <c:pt idx="2647">
                  <c:v>1.1466445077230703E-2</c:v>
                </c:pt>
                <c:pt idx="2648">
                  <c:v>1.144327145924744E-2</c:v>
                </c:pt>
                <c:pt idx="2649">
                  <c:v>1.1420078384360285E-2</c:v>
                </c:pt>
                <c:pt idx="2650">
                  <c:v>1.1396865983233322E-2</c:v>
                </c:pt>
                <c:pt idx="2651">
                  <c:v>1.1373634386813337E-2</c:v>
                </c:pt>
                <c:pt idx="2652">
                  <c:v>1.1350383726328545E-2</c:v>
                </c:pt>
                <c:pt idx="2653">
                  <c:v>1.1327114133287164E-2</c:v>
                </c:pt>
                <c:pt idx="2654">
                  <c:v>1.1303825739476149E-2</c:v>
                </c:pt>
                <c:pt idx="2655">
                  <c:v>1.1280518676959787E-2</c:v>
                </c:pt>
                <c:pt idx="2656">
                  <c:v>1.12571930780784E-2</c:v>
                </c:pt>
                <c:pt idx="2657">
                  <c:v>1.1233849075446932E-2</c:v>
                </c:pt>
                <c:pt idx="2658">
                  <c:v>1.1210486801953627E-2</c:v>
                </c:pt>
                <c:pt idx="2659">
                  <c:v>1.1187106390758622E-2</c:v>
                </c:pt>
                <c:pt idx="2660">
                  <c:v>1.1163707975292609E-2</c:v>
                </c:pt>
                <c:pt idx="2661">
                  <c:v>1.1140291689255418E-2</c:v>
                </c:pt>
                <c:pt idx="2662">
                  <c:v>1.1116857666614674E-2</c:v>
                </c:pt>
                <c:pt idx="2663">
                  <c:v>1.1093406041604355E-2</c:v>
                </c:pt>
                <c:pt idx="2664">
                  <c:v>1.1069936948723449E-2</c:v>
                </c:pt>
                <c:pt idx="2665">
                  <c:v>1.1046450522734499E-2</c:v>
                </c:pt>
                <c:pt idx="2666">
                  <c:v>1.1022946898662249E-2</c:v>
                </c:pt>
                <c:pt idx="2667">
                  <c:v>1.0999426211792195E-2</c:v>
                </c:pt>
                <c:pt idx="2668">
                  <c:v>1.097588859766919E-2</c:v>
                </c:pt>
                <c:pt idx="2669">
                  <c:v>1.0952334192095981E-2</c:v>
                </c:pt>
                <c:pt idx="2670">
                  <c:v>1.0928763131131863E-2</c:v>
                </c:pt>
                <c:pt idx="2671">
                  <c:v>1.0905175551091151E-2</c:v>
                </c:pt>
                <c:pt idx="2672">
                  <c:v>1.0881571588541823E-2</c:v>
                </c:pt>
                <c:pt idx="2673">
                  <c:v>1.0857951380304008E-2</c:v>
                </c:pt>
                <c:pt idx="2674">
                  <c:v>1.0834315063448613E-2</c:v>
                </c:pt>
                <c:pt idx="2675">
                  <c:v>1.0810662775295793E-2</c:v>
                </c:pt>
                <c:pt idx="2676">
                  <c:v>1.0786994653413554E-2</c:v>
                </c:pt>
                <c:pt idx="2677">
                  <c:v>1.0763310835616258E-2</c:v>
                </c:pt>
                <c:pt idx="2678">
                  <c:v>1.073961145996318E-2</c:v>
                </c:pt>
                <c:pt idx="2679">
                  <c:v>1.071589666475699E-2</c:v>
                </c:pt>
                <c:pt idx="2680">
                  <c:v>1.0692166588542357E-2</c:v>
                </c:pt>
                <c:pt idx="2681">
                  <c:v>1.0668421370104358E-2</c:v>
                </c:pt>
                <c:pt idx="2682">
                  <c:v>1.0644661148467094E-2</c:v>
                </c:pt>
                <c:pt idx="2683">
                  <c:v>1.0620886062892132E-2</c:v>
                </c:pt>
                <c:pt idx="2684">
                  <c:v>1.0597096252877049E-2</c:v>
                </c:pt>
                <c:pt idx="2685">
                  <c:v>1.0573291858153887E-2</c:v>
                </c:pt>
                <c:pt idx="2686">
                  <c:v>1.054947301868769E-2</c:v>
                </c:pt>
                <c:pt idx="2687">
                  <c:v>1.0525639874674978E-2</c:v>
                </c:pt>
                <c:pt idx="2688">
                  <c:v>1.0501792566542221E-2</c:v>
                </c:pt>
                <c:pt idx="2689">
                  <c:v>1.047793123494432E-2</c:v>
                </c:pt>
                <c:pt idx="2690">
                  <c:v>1.0454056020763101E-2</c:v>
                </c:pt>
                <c:pt idx="2691">
                  <c:v>1.043016706510577E-2</c:v>
                </c:pt>
                <c:pt idx="2692">
                  <c:v>1.0406264509303393E-2</c:v>
                </c:pt>
                <c:pt idx="2693">
                  <c:v>1.0382348494909309E-2</c:v>
                </c:pt>
                <c:pt idx="2694">
                  <c:v>1.0358419163697679E-2</c:v>
                </c:pt>
                <c:pt idx="2695">
                  <c:v>1.0334476657661835E-2</c:v>
                </c:pt>
                <c:pt idx="2696">
                  <c:v>1.0310521119012806E-2</c:v>
                </c:pt>
                <c:pt idx="2697">
                  <c:v>1.0286552690177713E-2</c:v>
                </c:pt>
                <c:pt idx="2698">
                  <c:v>1.0262571513798261E-2</c:v>
                </c:pt>
                <c:pt idx="2699">
                  <c:v>1.0238577732729081E-2</c:v>
                </c:pt>
                <c:pt idx="2700">
                  <c:v>1.0214571490036272E-2</c:v>
                </c:pt>
                <c:pt idx="2701">
                  <c:v>1.0190552928995737E-2</c:v>
                </c:pt>
                <c:pt idx="2702">
                  <c:v>1.0166522193091679E-2</c:v>
                </c:pt>
                <c:pt idx="2703">
                  <c:v>1.0142479426014921E-2</c:v>
                </c:pt>
                <c:pt idx="2704">
                  <c:v>1.0118424771661427E-2</c:v>
                </c:pt>
                <c:pt idx="2705">
                  <c:v>1.0094358374130632E-2</c:v>
                </c:pt>
                <c:pt idx="2706">
                  <c:v>1.0070280377723898E-2</c:v>
                </c:pt>
                <c:pt idx="2707">
                  <c:v>1.0046190926942856E-2</c:v>
                </c:pt>
                <c:pt idx="2708">
                  <c:v>1.0022090166487856E-2</c:v>
                </c:pt>
                <c:pt idx="2709">
                  <c:v>9.9979782412563389E-3</c:v>
                </c:pt>
                <c:pt idx="2710">
                  <c:v>9.9738552963412209E-3</c:v>
                </c:pt>
                <c:pt idx="2711">
                  <c:v>9.9497214770292632E-3</c:v>
                </c:pt>
                <c:pt idx="2712">
                  <c:v>9.9255769287994924E-3</c:v>
                </c:pt>
                <c:pt idx="2713">
                  <c:v>9.9014217973215218E-3</c:v>
                </c:pt>
                <c:pt idx="2714">
                  <c:v>9.8772562284539789E-3</c:v>
                </c:pt>
                <c:pt idx="2715">
                  <c:v>9.8530803682428062E-3</c:v>
                </c:pt>
                <c:pt idx="2716">
                  <c:v>9.8288943629197024E-3</c:v>
                </c:pt>
                <c:pt idx="2717">
                  <c:v>9.8046983589004082E-3</c:v>
                </c:pt>
                <c:pt idx="2718">
                  <c:v>9.7804925027831138E-3</c:v>
                </c:pt>
                <c:pt idx="2719">
                  <c:v>9.7562769413467795E-3</c:v>
                </c:pt>
                <c:pt idx="2720">
                  <c:v>9.7320518215495005E-3</c:v>
                </c:pt>
                <c:pt idx="2721">
                  <c:v>9.7078172905268358E-3</c:v>
                </c:pt>
                <c:pt idx="2722">
                  <c:v>9.6835734955901635E-3</c:v>
                </c:pt>
                <c:pt idx="2723">
                  <c:v>9.6593205842250042E-3</c:v>
                </c:pt>
                <c:pt idx="2724">
                  <c:v>9.6350587040893651E-3</c:v>
                </c:pt>
                <c:pt idx="2725">
                  <c:v>9.6107880030120371E-3</c:v>
                </c:pt>
                <c:pt idx="2726">
                  <c:v>9.5865086289909779E-3</c:v>
                </c:pt>
                <c:pt idx="2727">
                  <c:v>9.5622207301915754E-3</c:v>
                </c:pt>
                <c:pt idx="2728">
                  <c:v>9.5379244549450033E-3</c:v>
                </c:pt>
                <c:pt idx="2729">
                  <c:v>9.5136199517464881E-3</c:v>
                </c:pt>
                <c:pt idx="2730">
                  <c:v>9.4893073692536977E-3</c:v>
                </c:pt>
                <c:pt idx="2731">
                  <c:v>9.4649868562849664E-3</c:v>
                </c:pt>
                <c:pt idx="2732">
                  <c:v>9.4406585618176542E-3</c:v>
                </c:pt>
                <c:pt idx="2733">
                  <c:v>9.4163226349863911E-3</c:v>
                </c:pt>
                <c:pt idx="2734">
                  <c:v>9.39197922508145E-3</c:v>
                </c:pt>
                <c:pt idx="2735">
                  <c:v>9.3676284815469666E-3</c:v>
                </c:pt>
                <c:pt idx="2736">
                  <c:v>9.3432705539792712E-3</c:v>
                </c:pt>
                <c:pt idx="2737">
                  <c:v>9.3189055921251499E-3</c:v>
                </c:pt>
                <c:pt idx="2738">
                  <c:v>9.2945337458801552E-3</c:v>
                </c:pt>
                <c:pt idx="2739">
                  <c:v>9.2701551652868454E-3</c:v>
                </c:pt>
                <c:pt idx="2740">
                  <c:v>9.2457700005331139E-3</c:v>
                </c:pt>
                <c:pt idx="2741">
                  <c:v>9.2213784019503919E-3</c:v>
                </c:pt>
                <c:pt idx="2742">
                  <c:v>9.1969805200119905E-3</c:v>
                </c:pt>
                <c:pt idx="2743">
                  <c:v>9.1725765053313115E-3</c:v>
                </c:pt>
                <c:pt idx="2744">
                  <c:v>9.1481665086601497E-3</c:v>
                </c:pt>
                <c:pt idx="2745">
                  <c:v>9.1237506808869145E-3</c:v>
                </c:pt>
                <c:pt idx="2746">
                  <c:v>9.0993291730349195E-3</c:v>
                </c:pt>
                <c:pt idx="2747">
                  <c:v>9.074902136260608E-3</c:v>
                </c:pt>
                <c:pt idx="2748">
                  <c:v>9.0504697218518528E-3</c:v>
                </c:pt>
                <c:pt idx="2749">
                  <c:v>9.0260320812261194E-3</c:v>
                </c:pt>
                <c:pt idx="2750">
                  <c:v>9.0015893659287968E-3</c:v>
                </c:pt>
                <c:pt idx="2751">
                  <c:v>8.9771417276313763E-3</c:v>
                </c:pt>
                <c:pt idx="2752">
                  <c:v>8.9526893181297463E-3</c:v>
                </c:pt>
                <c:pt idx="2753">
                  <c:v>8.9282322893423569E-3</c:v>
                </c:pt>
                <c:pt idx="2754">
                  <c:v>8.9037707933085249E-3</c:v>
                </c:pt>
                <c:pt idx="2755">
                  <c:v>8.8793049821866074E-3</c:v>
                </c:pt>
                <c:pt idx="2756">
                  <c:v>8.8548350082522757E-3</c:v>
                </c:pt>
                <c:pt idx="2757">
                  <c:v>8.8303610238966747E-3</c:v>
                </c:pt>
                <c:pt idx="2758">
                  <c:v>8.8058831816247452E-3</c:v>
                </c:pt>
                <c:pt idx="2759">
                  <c:v>8.781401634053318E-3</c:v>
                </c:pt>
                <c:pt idx="2760">
                  <c:v>8.7569165339094375E-3</c:v>
                </c:pt>
                <c:pt idx="2761">
                  <c:v>8.7324280340285027E-3</c:v>
                </c:pt>
                <c:pt idx="2762">
                  <c:v>8.7079362873525388E-3</c:v>
                </c:pt>
                <c:pt idx="2763">
                  <c:v>8.6834414469283312E-3</c:v>
                </c:pt>
                <c:pt idx="2764">
                  <c:v>8.6589436659057061E-3</c:v>
                </c:pt>
                <c:pt idx="2765">
                  <c:v>8.634443097535676E-3</c:v>
                </c:pt>
                <c:pt idx="2766">
                  <c:v>8.6099398951686792E-3</c:v>
                </c:pt>
                <c:pt idx="2767">
                  <c:v>8.5854342122527461E-3</c:v>
                </c:pt>
                <c:pt idx="2768">
                  <c:v>8.5609262023317121E-3</c:v>
                </c:pt>
                <c:pt idx="2769">
                  <c:v>8.5364160190434159E-3</c:v>
                </c:pt>
                <c:pt idx="2770">
                  <c:v>8.5119038161178846E-3</c:v>
                </c:pt>
                <c:pt idx="2771">
                  <c:v>8.4873897473754876E-3</c:v>
                </c:pt>
                <c:pt idx="2772">
                  <c:v>8.4628739667251974E-3</c:v>
                </c:pt>
                <c:pt idx="2773">
                  <c:v>8.4383566281626913E-3</c:v>
                </c:pt>
                <c:pt idx="2774">
                  <c:v>8.413837885768596E-3</c:v>
                </c:pt>
                <c:pt idx="2775">
                  <c:v>8.389317893706616E-3</c:v>
                </c:pt>
                <c:pt idx="2776">
                  <c:v>8.3647968062217602E-3</c:v>
                </c:pt>
                <c:pt idx="2777">
                  <c:v>8.3402747776384657E-3</c:v>
                </c:pt>
                <c:pt idx="2778">
                  <c:v>8.3157519623588208E-3</c:v>
                </c:pt>
                <c:pt idx="2779">
                  <c:v>8.2912285148606778E-3</c:v>
                </c:pt>
                <c:pt idx="2780">
                  <c:v>8.2667045896958925E-3</c:v>
                </c:pt>
                <c:pt idx="2781">
                  <c:v>8.2421803414884018E-3</c:v>
                </c:pt>
                <c:pt idx="2782">
                  <c:v>8.2176559249324838E-3</c:v>
                </c:pt>
                <c:pt idx="2783">
                  <c:v>8.1931314947908413E-3</c:v>
                </c:pt>
                <c:pt idx="2784">
                  <c:v>8.1686072058928094E-3</c:v>
                </c:pt>
                <c:pt idx="2785">
                  <c:v>8.1440832131324803E-3</c:v>
                </c:pt>
                <c:pt idx="2786">
                  <c:v>8.1195596714668927E-3</c:v>
                </c:pt>
                <c:pt idx="2787">
                  <c:v>8.0950367359141542E-3</c:v>
                </c:pt>
                <c:pt idx="2788">
                  <c:v>8.0705145615516394E-3</c:v>
                </c:pt>
                <c:pt idx="2789">
                  <c:v>8.0459933035140641E-3</c:v>
                </c:pt>
                <c:pt idx="2790">
                  <c:v>8.0214731169917265E-3</c:v>
                </c:pt>
                <c:pt idx="2791">
                  <c:v>7.9969541572285762E-3</c:v>
                </c:pt>
                <c:pt idx="2792">
                  <c:v>7.9724365795204172E-3</c:v>
                </c:pt>
                <c:pt idx="2793">
                  <c:v>7.9479205392129961E-3</c:v>
                </c:pt>
                <c:pt idx="2794">
                  <c:v>7.9234061917002139E-3</c:v>
                </c:pt>
                <c:pt idx="2795">
                  <c:v>7.8988936924221931E-3</c:v>
                </c:pt>
                <c:pt idx="2796">
                  <c:v>7.8743831968634756E-3</c:v>
                </c:pt>
                <c:pt idx="2797">
                  <c:v>7.8498748605511214E-3</c:v>
                </c:pt>
                <c:pt idx="2798">
                  <c:v>7.8253688390528733E-3</c:v>
                </c:pt>
                <c:pt idx="2799">
                  <c:v>7.8008652879752588E-3</c:v>
                </c:pt>
                <c:pt idx="2800">
                  <c:v>7.7763643629617631E-3</c:v>
                </c:pt>
                <c:pt idx="2801">
                  <c:v>7.7518662196909205E-3</c:v>
                </c:pt>
                <c:pt idx="2802">
                  <c:v>7.7273710138744773E-3</c:v>
                </c:pt>
                <c:pt idx="2803">
                  <c:v>7.702878901255498E-3</c:v>
                </c:pt>
                <c:pt idx="2804">
                  <c:v>7.6783900376065205E-3</c:v>
                </c:pt>
                <c:pt idx="2805">
                  <c:v>7.6539045787276383E-3</c:v>
                </c:pt>
                <c:pt idx="2806">
                  <c:v>7.629422680444674E-3</c:v>
                </c:pt>
                <c:pt idx="2807">
                  <c:v>7.6049444986072585E-3</c:v>
                </c:pt>
                <c:pt idx="2808">
                  <c:v>7.5804701890870149E-3</c:v>
                </c:pt>
                <c:pt idx="2809">
                  <c:v>7.555999907775595E-3</c:v>
                </c:pt>
                <c:pt idx="2810">
                  <c:v>7.5315338105828812E-3</c:v>
                </c:pt>
                <c:pt idx="2811">
                  <c:v>7.5070720534350377E-3</c:v>
                </c:pt>
                <c:pt idx="2812">
                  <c:v>7.4826147922727121E-3</c:v>
                </c:pt>
                <c:pt idx="2813">
                  <c:v>7.4581621830490533E-3</c:v>
                </c:pt>
                <c:pt idx="2814">
                  <c:v>7.4337143817279107E-3</c:v>
                </c:pt>
                <c:pt idx="2815">
                  <c:v>7.4092715442818924E-3</c:v>
                </c:pt>
                <c:pt idx="2816">
                  <c:v>7.384833826690528E-3</c:v>
                </c:pt>
                <c:pt idx="2817">
                  <c:v>7.360401384938332E-3</c:v>
                </c:pt>
                <c:pt idx="2818">
                  <c:v>7.3359743750129793E-3</c:v>
                </c:pt>
                <c:pt idx="2819">
                  <c:v>7.3115529529033342E-3</c:v>
                </c:pt>
                <c:pt idx="2820">
                  <c:v>7.2871372745976475E-3</c:v>
                </c:pt>
                <c:pt idx="2821">
                  <c:v>7.2627274960816021E-3</c:v>
                </c:pt>
                <c:pt idx="2822">
                  <c:v>7.2383237733364796E-3</c:v>
                </c:pt>
                <c:pt idx="2823">
                  <c:v>7.2139262623371952E-3</c:v>
                </c:pt>
                <c:pt idx="2824">
                  <c:v>7.1895351190504843E-3</c:v>
                </c:pt>
                <c:pt idx="2825">
                  <c:v>7.1651504994329528E-3</c:v>
                </c:pt>
                <c:pt idx="2826">
                  <c:v>7.1407725594292374E-3</c:v>
                </c:pt>
                <c:pt idx="2827">
                  <c:v>7.1164014549700378E-3</c:v>
                </c:pt>
                <c:pt idx="2828">
                  <c:v>7.0920373419703017E-3</c:v>
                </c:pt>
                <c:pt idx="2829">
                  <c:v>7.0676803763272808E-3</c:v>
                </c:pt>
                <c:pt idx="2830">
                  <c:v>7.0433307139186668E-3</c:v>
                </c:pt>
                <c:pt idx="2831">
                  <c:v>7.0189885106006497E-3</c:v>
                </c:pt>
                <c:pt idx="2832">
                  <c:v>6.9946539222060771E-3</c:v>
                </c:pt>
                <c:pt idx="2833">
                  <c:v>6.9703271045425353E-3</c:v>
                </c:pt>
                <c:pt idx="2834">
                  <c:v>6.9460082133904451E-3</c:v>
                </c:pt>
                <c:pt idx="2835">
                  <c:v>6.9216974045011592E-3</c:v>
                </c:pt>
                <c:pt idx="2836">
                  <c:v>6.8973948335951081E-3</c:v>
                </c:pt>
                <c:pt idx="2837">
                  <c:v>6.8731006563598476E-3</c:v>
                </c:pt>
                <c:pt idx="2838">
                  <c:v>6.8488150284482146E-3</c:v>
                </c:pt>
                <c:pt idx="2839">
                  <c:v>6.8245381054763601E-3</c:v>
                </c:pt>
                <c:pt idx="2840">
                  <c:v>6.8002700430219538E-3</c:v>
                </c:pt>
                <c:pt idx="2841">
                  <c:v>6.7760109966221709E-3</c:v>
                </c:pt>
                <c:pt idx="2842">
                  <c:v>6.7517611217718897E-3</c:v>
                </c:pt>
                <c:pt idx="2843">
                  <c:v>6.7275205739217398E-3</c:v>
                </c:pt>
                <c:pt idx="2844">
                  <c:v>6.7032895084762388E-3</c:v>
                </c:pt>
                <c:pt idx="2845">
                  <c:v>6.6790680807918452E-3</c:v>
                </c:pt>
                <c:pt idx="2846">
                  <c:v>6.6548564461751253E-3</c:v>
                </c:pt>
                <c:pt idx="2847">
                  <c:v>6.6306547598808038E-3</c:v>
                </c:pt>
                <c:pt idx="2848">
                  <c:v>6.6064631771099083E-3</c:v>
                </c:pt>
                <c:pt idx="2849">
                  <c:v>6.5822818530078169E-3</c:v>
                </c:pt>
                <c:pt idx="2850">
                  <c:v>6.558110942662441E-3</c:v>
                </c:pt>
                <c:pt idx="2851">
                  <c:v>6.5339506011022402E-3</c:v>
                </c:pt>
                <c:pt idx="2852">
                  <c:v>6.5098009832944091E-3</c:v>
                </c:pt>
                <c:pt idx="2853">
                  <c:v>6.4856622441429052E-3</c:v>
                </c:pt>
                <c:pt idx="2854">
                  <c:v>6.4615345384866308E-3</c:v>
                </c:pt>
                <c:pt idx="2855">
                  <c:v>6.4374180210974661E-3</c:v>
                </c:pt>
                <c:pt idx="2856">
                  <c:v>6.4133128466784322E-3</c:v>
                </c:pt>
                <c:pt idx="2857">
                  <c:v>6.3892191698617443E-3</c:v>
                </c:pt>
                <c:pt idx="2858">
                  <c:v>6.3651371452069791E-3</c:v>
                </c:pt>
                <c:pt idx="2859">
                  <c:v>6.341066927199125E-3</c:v>
                </c:pt>
                <c:pt idx="2860">
                  <c:v>6.317008670246726E-3</c:v>
                </c:pt>
                <c:pt idx="2861">
                  <c:v>6.2929625286799696E-3</c:v>
                </c:pt>
                <c:pt idx="2862">
                  <c:v>6.2689286567488107E-3</c:v>
                </c:pt>
                <c:pt idx="2863">
                  <c:v>6.2449072086210658E-3</c:v>
                </c:pt>
                <c:pt idx="2864">
                  <c:v>6.2208983383805535E-3</c:v>
                </c:pt>
                <c:pt idx="2865">
                  <c:v>6.196902200025149E-3</c:v>
                </c:pt>
                <c:pt idx="2866">
                  <c:v>6.1729189474649636E-3</c:v>
                </c:pt>
                <c:pt idx="2867">
                  <c:v>6.1489487345203963E-3</c:v>
                </c:pt>
                <c:pt idx="2868">
                  <c:v>6.1249917149203076E-3</c:v>
                </c:pt>
                <c:pt idx="2869">
                  <c:v>6.1010480423000632E-3</c:v>
                </c:pt>
                <c:pt idx="2870">
                  <c:v>6.0771178701997247E-3</c:v>
                </c:pt>
                <c:pt idx="2871">
                  <c:v>6.0532013520620924E-3</c:v>
                </c:pt>
                <c:pt idx="2872">
                  <c:v>6.0292986412308928E-3</c:v>
                </c:pt>
                <c:pt idx="2873">
                  <c:v>6.0054098909488353E-3</c:v>
                </c:pt>
                <c:pt idx="2874">
                  <c:v>5.9815352543557765E-3</c:v>
                </c:pt>
                <c:pt idx="2875">
                  <c:v>5.9576748844868098E-3</c:v>
                </c:pt>
                <c:pt idx="2876">
                  <c:v>5.9338289342704079E-3</c:v>
                </c:pt>
                <c:pt idx="2877">
                  <c:v>5.9099975565265212E-3</c:v>
                </c:pt>
                <c:pt idx="2878">
                  <c:v>5.8861809039647437E-3</c:v>
                </c:pt>
                <c:pt idx="2879">
                  <c:v>5.8623791291823818E-3</c:v>
                </c:pt>
                <c:pt idx="2880">
                  <c:v>5.83859238466263E-3</c:v>
                </c:pt>
                <c:pt idx="2881">
                  <c:v>5.81482082277266E-3</c:v>
                </c:pt>
                <c:pt idx="2882">
                  <c:v>5.7910645957617917E-3</c:v>
                </c:pt>
                <c:pt idx="2883">
                  <c:v>5.7673238557595713E-3</c:v>
                </c:pt>
                <c:pt idx="2884">
                  <c:v>5.7435987547739464E-3</c:v>
                </c:pt>
                <c:pt idx="2885">
                  <c:v>5.7198894446893658E-3</c:v>
                </c:pt>
                <c:pt idx="2886">
                  <c:v>5.6961960772649667E-3</c:v>
                </c:pt>
                <c:pt idx="2887">
                  <c:v>5.6725188041326273E-3</c:v>
                </c:pt>
                <c:pt idx="2888">
                  <c:v>5.648857776795177E-3</c:v>
                </c:pt>
                <c:pt idx="2889">
                  <c:v>5.6252131466245072E-3</c:v>
                </c:pt>
                <c:pt idx="2890">
                  <c:v>5.6015850648597123E-3</c:v>
                </c:pt>
                <c:pt idx="2891">
                  <c:v>5.577973682605218E-3</c:v>
                </c:pt>
                <c:pt idx="2892">
                  <c:v>5.5543791508289569E-3</c:v>
                </c:pt>
                <c:pt idx="2893">
                  <c:v>5.5308016203604905E-3</c:v>
                </c:pt>
                <c:pt idx="2894">
                  <c:v>5.5072412418891662E-3</c:v>
                </c:pt>
                <c:pt idx="2895">
                  <c:v>5.48369816596224E-3</c:v>
                </c:pt>
                <c:pt idx="2896">
                  <c:v>5.4601725429830796E-3</c:v>
                </c:pt>
                <c:pt idx="2897">
                  <c:v>5.4366645232092614E-3</c:v>
                </c:pt>
                <c:pt idx="2898">
                  <c:v>5.4131742567507706E-3</c:v>
                </c:pt>
                <c:pt idx="2899">
                  <c:v>5.3897018935681008E-3</c:v>
                </c:pt>
                <c:pt idx="2900">
                  <c:v>5.3662475834704935E-3</c:v>
                </c:pt>
                <c:pt idx="2901">
                  <c:v>5.3428114761140018E-3</c:v>
                </c:pt>
                <c:pt idx="2902">
                  <c:v>5.3193937209997386E-3</c:v>
                </c:pt>
                <c:pt idx="2903">
                  <c:v>5.2959944674719804E-3</c:v>
                </c:pt>
                <c:pt idx="2904">
                  <c:v>5.2726138647163825E-3</c:v>
                </c:pt>
                <c:pt idx="2905">
                  <c:v>5.2492520617580789E-3</c:v>
                </c:pt>
                <c:pt idx="2906">
                  <c:v>5.2259092074599276E-3</c:v>
                </c:pt>
                <c:pt idx="2907">
                  <c:v>5.2025854505206373E-3</c:v>
                </c:pt>
                <c:pt idx="2908">
                  <c:v>5.1792809394729635E-3</c:v>
                </c:pt>
                <c:pt idx="2909">
                  <c:v>5.1559958226818445E-3</c:v>
                </c:pt>
                <c:pt idx="2910">
                  <c:v>5.1327302483426427E-3</c:v>
                </c:pt>
                <c:pt idx="2911">
                  <c:v>5.1094843644792793E-3</c:v>
                </c:pt>
                <c:pt idx="2912">
                  <c:v>5.0862583189424434E-3</c:v>
                </c:pt>
                <c:pt idx="2913">
                  <c:v>5.0630522594077316E-3</c:v>
                </c:pt>
                <c:pt idx="2914">
                  <c:v>5.0398663333739201E-3</c:v>
                </c:pt>
                <c:pt idx="2915">
                  <c:v>5.0167006881610644E-3</c:v>
                </c:pt>
                <c:pt idx="2916">
                  <c:v>4.9935554709087627E-3</c:v>
                </c:pt>
                <c:pt idx="2917">
                  <c:v>4.9704308285742817E-3</c:v>
                </c:pt>
                <c:pt idx="2918">
                  <c:v>4.9473269079308435E-3</c:v>
                </c:pt>
                <c:pt idx="2919">
                  <c:v>4.9242438555657389E-3</c:v>
                </c:pt>
                <c:pt idx="2920">
                  <c:v>4.9011818178785914E-3</c:v>
                </c:pt>
                <c:pt idx="2921">
                  <c:v>4.8781409410795194E-3</c:v>
                </c:pt>
                <c:pt idx="2922">
                  <c:v>4.8551213711873807E-3</c:v>
                </c:pt>
                <c:pt idx="2923">
                  <c:v>4.8321232540279556E-3</c:v>
                </c:pt>
                <c:pt idx="2924">
                  <c:v>4.8091467352321827E-3</c:v>
                </c:pt>
                <c:pt idx="2925">
                  <c:v>4.7861919602343473E-3</c:v>
                </c:pt>
                <c:pt idx="2926">
                  <c:v>4.7632590742703327E-3</c:v>
                </c:pt>
                <c:pt idx="2927">
                  <c:v>4.7403482223758089E-3</c:v>
                </c:pt>
                <c:pt idx="2928">
                  <c:v>4.7174595493845051E-3</c:v>
                </c:pt>
                <c:pt idx="2929">
                  <c:v>4.6945931999263632E-3</c:v>
                </c:pt>
                <c:pt idx="2930">
                  <c:v>4.6717493184258493E-3</c:v>
                </c:pt>
                <c:pt idx="2931">
                  <c:v>4.6489280491001112E-3</c:v>
                </c:pt>
                <c:pt idx="2932">
                  <c:v>4.6261295359572973E-3</c:v>
                </c:pt>
                <c:pt idx="2933">
                  <c:v>4.6033539227947036E-3</c:v>
                </c:pt>
                <c:pt idx="2934">
                  <c:v>4.5806013531971002E-3</c:v>
                </c:pt>
                <c:pt idx="2935">
                  <c:v>4.5578719705348988E-3</c:v>
                </c:pt>
                <c:pt idx="2936">
                  <c:v>4.5351659179624854E-3</c:v>
                </c:pt>
                <c:pt idx="2937">
                  <c:v>4.5124833384163872E-3</c:v>
                </c:pt>
                <c:pt idx="2938">
                  <c:v>4.4898243746135918E-3</c:v>
                </c:pt>
                <c:pt idx="2939">
                  <c:v>4.4671891690497602E-3</c:v>
                </c:pt>
                <c:pt idx="2940">
                  <c:v>4.4445778639975236E-3</c:v>
                </c:pt>
                <c:pt idx="2941">
                  <c:v>4.4219906015047113E-3</c:v>
                </c:pt>
                <c:pt idx="2942">
                  <c:v>4.39942752339266E-3</c:v>
                </c:pt>
                <c:pt idx="2943">
                  <c:v>4.3768887712544316E-3</c:v>
                </c:pt>
                <c:pt idx="2944">
                  <c:v>4.3543744864531428E-3</c:v>
                </c:pt>
                <c:pt idx="2945">
                  <c:v>4.3318848101201934E-3</c:v>
                </c:pt>
                <c:pt idx="2946">
                  <c:v>4.3094198831535964E-3</c:v>
                </c:pt>
                <c:pt idx="2947">
                  <c:v>4.2869798462162037E-3</c:v>
                </c:pt>
                <c:pt idx="2948">
                  <c:v>4.2645648397340412E-3</c:v>
                </c:pt>
                <c:pt idx="2949">
                  <c:v>4.2421750038945738E-3</c:v>
                </c:pt>
                <c:pt idx="2950">
                  <c:v>4.2198104786450308E-3</c:v>
                </c:pt>
                <c:pt idx="2951">
                  <c:v>4.1974714036906455E-3</c:v>
                </c:pt>
                <c:pt idx="2952">
                  <c:v>4.1751579184930148E-3</c:v>
                </c:pt>
                <c:pt idx="2953">
                  <c:v>4.152870162268384E-3</c:v>
                </c:pt>
                <c:pt idx="2954">
                  <c:v>4.1306082739859468E-3</c:v>
                </c:pt>
                <c:pt idx="2955">
                  <c:v>4.1083723923661525E-3</c:v>
                </c:pt>
                <c:pt idx="2956">
                  <c:v>4.0861626558790498E-3</c:v>
                </c:pt>
                <c:pt idx="2957">
                  <c:v>4.0639792027425863E-3</c:v>
                </c:pt>
                <c:pt idx="2958">
                  <c:v>4.0418221709209341E-3</c:v>
                </c:pt>
                <c:pt idx="2959">
                  <c:v>4.0196916981228006E-3</c:v>
                </c:pt>
                <c:pt idx="2960">
                  <c:v>0</c:v>
                </c:pt>
              </c:numCache>
            </c:numRef>
          </c:xVal>
          <c:yVal>
            <c:numRef>
              <c:f>Plotting!$L$17:$L$2977</c:f>
              <c:numCache>
                <c:formatCode>General</c:formatCode>
                <c:ptCount val="2961"/>
                <c:pt idx="0" formatCode="0.0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8.0099999999998737</c:v>
                </c:pt>
                <c:pt idx="802">
                  <c:v>8.0199999999998735</c:v>
                </c:pt>
                <c:pt idx="803">
                  <c:v>8.0299999999998732</c:v>
                </c:pt>
                <c:pt idx="804">
                  <c:v>8.039999999999873</c:v>
                </c:pt>
                <c:pt idx="805">
                  <c:v>8.0499999999998728</c:v>
                </c:pt>
                <c:pt idx="806">
                  <c:v>8.0599999999998726</c:v>
                </c:pt>
                <c:pt idx="807">
                  <c:v>8.0699999999998724</c:v>
                </c:pt>
                <c:pt idx="808">
                  <c:v>8.0799999999998722</c:v>
                </c:pt>
                <c:pt idx="809">
                  <c:v>8.089999999999872</c:v>
                </c:pt>
                <c:pt idx="810">
                  <c:v>8.0999999999998717</c:v>
                </c:pt>
                <c:pt idx="811">
                  <c:v>8.1099999999998715</c:v>
                </c:pt>
                <c:pt idx="812">
                  <c:v>8.1199999999998713</c:v>
                </c:pt>
                <c:pt idx="813">
                  <c:v>8.1299999999998711</c:v>
                </c:pt>
                <c:pt idx="814">
                  <c:v>8.1399999999998709</c:v>
                </c:pt>
                <c:pt idx="815">
                  <c:v>8.1499999999998707</c:v>
                </c:pt>
                <c:pt idx="816">
                  <c:v>8.1599999999998705</c:v>
                </c:pt>
                <c:pt idx="817">
                  <c:v>8.1699999999998703</c:v>
                </c:pt>
                <c:pt idx="818">
                  <c:v>8.17999999999987</c:v>
                </c:pt>
                <c:pt idx="819">
                  <c:v>8.1899999999998698</c:v>
                </c:pt>
                <c:pt idx="820">
                  <c:v>8.1999999999998696</c:v>
                </c:pt>
                <c:pt idx="821">
                  <c:v>8.2099999999998694</c:v>
                </c:pt>
                <c:pt idx="822">
                  <c:v>8.2199999999998692</c:v>
                </c:pt>
                <c:pt idx="823">
                  <c:v>8.229999999999869</c:v>
                </c:pt>
                <c:pt idx="824">
                  <c:v>8.2399999999998688</c:v>
                </c:pt>
                <c:pt idx="825">
                  <c:v>8.2499999999998685</c:v>
                </c:pt>
                <c:pt idx="826">
                  <c:v>8.2599999999998683</c:v>
                </c:pt>
                <c:pt idx="827">
                  <c:v>8.2699999999998681</c:v>
                </c:pt>
                <c:pt idx="828">
                  <c:v>8.2799999999998679</c:v>
                </c:pt>
                <c:pt idx="829">
                  <c:v>8.2899999999998677</c:v>
                </c:pt>
                <c:pt idx="830">
                  <c:v>8.2999999999998675</c:v>
                </c:pt>
                <c:pt idx="831">
                  <c:v>8.3099999999998673</c:v>
                </c:pt>
                <c:pt idx="832">
                  <c:v>8.3199999999998671</c:v>
                </c:pt>
                <c:pt idx="833">
                  <c:v>8.3299999999998668</c:v>
                </c:pt>
                <c:pt idx="834">
                  <c:v>8.3399999999998666</c:v>
                </c:pt>
                <c:pt idx="835">
                  <c:v>8.3499999999998664</c:v>
                </c:pt>
                <c:pt idx="836">
                  <c:v>8.3599999999998662</c:v>
                </c:pt>
                <c:pt idx="837">
                  <c:v>8.369999999999866</c:v>
                </c:pt>
                <c:pt idx="838">
                  <c:v>8.3799999999998658</c:v>
                </c:pt>
                <c:pt idx="839">
                  <c:v>8.3899999999998656</c:v>
                </c:pt>
                <c:pt idx="840">
                  <c:v>8.3999999999998654</c:v>
                </c:pt>
                <c:pt idx="841">
                  <c:v>8.4099999999998651</c:v>
                </c:pt>
                <c:pt idx="842">
                  <c:v>8.4199999999998649</c:v>
                </c:pt>
                <c:pt idx="843">
                  <c:v>8.4299999999998647</c:v>
                </c:pt>
                <c:pt idx="844">
                  <c:v>8.4399999999998645</c:v>
                </c:pt>
                <c:pt idx="845">
                  <c:v>8.4499999999998643</c:v>
                </c:pt>
                <c:pt idx="846">
                  <c:v>8.4599999999998641</c:v>
                </c:pt>
                <c:pt idx="847">
                  <c:v>8.4699999999998639</c:v>
                </c:pt>
                <c:pt idx="848">
                  <c:v>8.4799999999998636</c:v>
                </c:pt>
                <c:pt idx="849">
                  <c:v>8.4899999999998634</c:v>
                </c:pt>
                <c:pt idx="850">
                  <c:v>8.4999999999998632</c:v>
                </c:pt>
                <c:pt idx="851">
                  <c:v>8.509999999999863</c:v>
                </c:pt>
                <c:pt idx="852">
                  <c:v>8.5199999999998628</c:v>
                </c:pt>
                <c:pt idx="853">
                  <c:v>8.5299999999998626</c:v>
                </c:pt>
                <c:pt idx="854">
                  <c:v>8.5399999999998624</c:v>
                </c:pt>
                <c:pt idx="855">
                  <c:v>8.5499999999998622</c:v>
                </c:pt>
                <c:pt idx="856">
                  <c:v>8.5599999999998619</c:v>
                </c:pt>
                <c:pt idx="857">
                  <c:v>8.5699999999998617</c:v>
                </c:pt>
                <c:pt idx="858">
                  <c:v>8.5799999999998615</c:v>
                </c:pt>
                <c:pt idx="859">
                  <c:v>8.5899999999998613</c:v>
                </c:pt>
                <c:pt idx="860">
                  <c:v>8.5999999999998611</c:v>
                </c:pt>
                <c:pt idx="861">
                  <c:v>8.6099999999998609</c:v>
                </c:pt>
                <c:pt idx="862">
                  <c:v>8.6199999999998607</c:v>
                </c:pt>
                <c:pt idx="863">
                  <c:v>8.6299999999998604</c:v>
                </c:pt>
                <c:pt idx="864">
                  <c:v>8.6399999999998602</c:v>
                </c:pt>
                <c:pt idx="865">
                  <c:v>8.64999999999986</c:v>
                </c:pt>
                <c:pt idx="866">
                  <c:v>8.6599999999998598</c:v>
                </c:pt>
                <c:pt idx="867">
                  <c:v>8.6699999999998596</c:v>
                </c:pt>
                <c:pt idx="868">
                  <c:v>8.6799999999998594</c:v>
                </c:pt>
                <c:pt idx="869">
                  <c:v>8.6899999999998592</c:v>
                </c:pt>
                <c:pt idx="870">
                  <c:v>8.699999999999859</c:v>
                </c:pt>
                <c:pt idx="871">
                  <c:v>8.7099999999998587</c:v>
                </c:pt>
                <c:pt idx="872">
                  <c:v>8.7199999999998585</c:v>
                </c:pt>
                <c:pt idx="873">
                  <c:v>8.7299999999998583</c:v>
                </c:pt>
                <c:pt idx="874">
                  <c:v>8.7399999999998581</c:v>
                </c:pt>
                <c:pt idx="875">
                  <c:v>8.7499999999998579</c:v>
                </c:pt>
                <c:pt idx="876">
                  <c:v>8.7599999999998577</c:v>
                </c:pt>
                <c:pt idx="877">
                  <c:v>8.7699999999998575</c:v>
                </c:pt>
                <c:pt idx="878">
                  <c:v>8.7799999999998573</c:v>
                </c:pt>
                <c:pt idx="879">
                  <c:v>8.789999999999857</c:v>
                </c:pt>
                <c:pt idx="880">
                  <c:v>8.7999999999998568</c:v>
                </c:pt>
                <c:pt idx="881">
                  <c:v>8.8099999999998566</c:v>
                </c:pt>
                <c:pt idx="882">
                  <c:v>8.8199999999998564</c:v>
                </c:pt>
                <c:pt idx="883">
                  <c:v>8.8299999999998562</c:v>
                </c:pt>
                <c:pt idx="884">
                  <c:v>8.839999999999856</c:v>
                </c:pt>
                <c:pt idx="885">
                  <c:v>8.8499999999998558</c:v>
                </c:pt>
                <c:pt idx="886">
                  <c:v>8.8599999999998555</c:v>
                </c:pt>
                <c:pt idx="887">
                  <c:v>8.8699999999998553</c:v>
                </c:pt>
                <c:pt idx="888">
                  <c:v>8.8799999999998551</c:v>
                </c:pt>
                <c:pt idx="889">
                  <c:v>8.8899999999998549</c:v>
                </c:pt>
                <c:pt idx="890">
                  <c:v>8.8999999999998547</c:v>
                </c:pt>
                <c:pt idx="891">
                  <c:v>8.9099999999998545</c:v>
                </c:pt>
                <c:pt idx="892">
                  <c:v>8.9199999999998543</c:v>
                </c:pt>
                <c:pt idx="893">
                  <c:v>8.9299999999998541</c:v>
                </c:pt>
                <c:pt idx="894">
                  <c:v>8.9399999999998538</c:v>
                </c:pt>
                <c:pt idx="895">
                  <c:v>8.9499999999998536</c:v>
                </c:pt>
                <c:pt idx="896">
                  <c:v>8.9599999999998534</c:v>
                </c:pt>
                <c:pt idx="897">
                  <c:v>8.9699999999998532</c:v>
                </c:pt>
                <c:pt idx="898">
                  <c:v>8.979999999999853</c:v>
                </c:pt>
                <c:pt idx="899">
                  <c:v>8.9899999999998528</c:v>
                </c:pt>
                <c:pt idx="900">
                  <c:v>8.9999999999998526</c:v>
                </c:pt>
                <c:pt idx="901">
                  <c:v>9.0099999999998523</c:v>
                </c:pt>
                <c:pt idx="902">
                  <c:v>9.0199999999998521</c:v>
                </c:pt>
                <c:pt idx="903">
                  <c:v>9.0299999999998519</c:v>
                </c:pt>
                <c:pt idx="904">
                  <c:v>9.0399999999998517</c:v>
                </c:pt>
                <c:pt idx="905">
                  <c:v>9.0499999999998515</c:v>
                </c:pt>
                <c:pt idx="906">
                  <c:v>9.0599999999998513</c:v>
                </c:pt>
                <c:pt idx="907">
                  <c:v>9.0699999999998511</c:v>
                </c:pt>
                <c:pt idx="908">
                  <c:v>9.0799999999998509</c:v>
                </c:pt>
                <c:pt idx="909">
                  <c:v>9.0899999999998506</c:v>
                </c:pt>
                <c:pt idx="910">
                  <c:v>9.0999999999998504</c:v>
                </c:pt>
                <c:pt idx="911">
                  <c:v>9.1099999999998502</c:v>
                </c:pt>
                <c:pt idx="912">
                  <c:v>9.11999999999985</c:v>
                </c:pt>
                <c:pt idx="913">
                  <c:v>9.1299999999998498</c:v>
                </c:pt>
                <c:pt idx="914">
                  <c:v>9.1399999999998496</c:v>
                </c:pt>
                <c:pt idx="915">
                  <c:v>9.1499999999998494</c:v>
                </c:pt>
                <c:pt idx="916">
                  <c:v>9.1599999999998492</c:v>
                </c:pt>
                <c:pt idx="917">
                  <c:v>9.1699999999998489</c:v>
                </c:pt>
                <c:pt idx="918">
                  <c:v>9.1799999999998487</c:v>
                </c:pt>
                <c:pt idx="919">
                  <c:v>9.1899999999998485</c:v>
                </c:pt>
                <c:pt idx="920">
                  <c:v>9.1999999999998483</c:v>
                </c:pt>
                <c:pt idx="921">
                  <c:v>9.2099999999998481</c:v>
                </c:pt>
                <c:pt idx="922">
                  <c:v>9.2199999999998479</c:v>
                </c:pt>
                <c:pt idx="923">
                  <c:v>9.2299999999998477</c:v>
                </c:pt>
                <c:pt idx="924">
                  <c:v>9.2399999999998474</c:v>
                </c:pt>
                <c:pt idx="925">
                  <c:v>9.2499999999998472</c:v>
                </c:pt>
                <c:pt idx="926">
                  <c:v>9.259999999999847</c:v>
                </c:pt>
                <c:pt idx="927">
                  <c:v>9.2699999999998468</c:v>
                </c:pt>
                <c:pt idx="928">
                  <c:v>9.2799999999998466</c:v>
                </c:pt>
                <c:pt idx="929">
                  <c:v>9.2899999999998464</c:v>
                </c:pt>
                <c:pt idx="930">
                  <c:v>9.2999999999998462</c:v>
                </c:pt>
                <c:pt idx="931">
                  <c:v>9.309999999999846</c:v>
                </c:pt>
                <c:pt idx="932">
                  <c:v>9.3199999999998457</c:v>
                </c:pt>
                <c:pt idx="933">
                  <c:v>9.3299999999998455</c:v>
                </c:pt>
                <c:pt idx="934">
                  <c:v>9.3399999999998453</c:v>
                </c:pt>
                <c:pt idx="935">
                  <c:v>9.3499999999998451</c:v>
                </c:pt>
                <c:pt idx="936">
                  <c:v>9.3599999999998449</c:v>
                </c:pt>
                <c:pt idx="937">
                  <c:v>9.3699999999998447</c:v>
                </c:pt>
                <c:pt idx="938">
                  <c:v>9.3799999999998445</c:v>
                </c:pt>
                <c:pt idx="939">
                  <c:v>9.3899999999998442</c:v>
                </c:pt>
                <c:pt idx="940">
                  <c:v>9.399999999999844</c:v>
                </c:pt>
                <c:pt idx="941">
                  <c:v>9.4099999999998438</c:v>
                </c:pt>
                <c:pt idx="942">
                  <c:v>9.4199999999998436</c:v>
                </c:pt>
                <c:pt idx="943">
                  <c:v>9.4299999999998434</c:v>
                </c:pt>
                <c:pt idx="944">
                  <c:v>9.4399999999998432</c:v>
                </c:pt>
                <c:pt idx="945">
                  <c:v>9.449999999999843</c:v>
                </c:pt>
                <c:pt idx="946">
                  <c:v>9.4599999999998428</c:v>
                </c:pt>
                <c:pt idx="947">
                  <c:v>9.4699999999998425</c:v>
                </c:pt>
                <c:pt idx="948">
                  <c:v>9.4799999999998423</c:v>
                </c:pt>
                <c:pt idx="949">
                  <c:v>9.4899999999998421</c:v>
                </c:pt>
                <c:pt idx="950">
                  <c:v>9.4999999999998419</c:v>
                </c:pt>
                <c:pt idx="951">
                  <c:v>9.5099999999998417</c:v>
                </c:pt>
                <c:pt idx="952">
                  <c:v>9.5199999999998415</c:v>
                </c:pt>
                <c:pt idx="953">
                  <c:v>9.5299999999998413</c:v>
                </c:pt>
                <c:pt idx="954">
                  <c:v>9.5399999999998411</c:v>
                </c:pt>
                <c:pt idx="955">
                  <c:v>9.5499999999998408</c:v>
                </c:pt>
                <c:pt idx="956">
                  <c:v>9.5599999999998406</c:v>
                </c:pt>
                <c:pt idx="957">
                  <c:v>9.5699999999998404</c:v>
                </c:pt>
                <c:pt idx="958">
                  <c:v>9.5799999999998402</c:v>
                </c:pt>
                <c:pt idx="959">
                  <c:v>9.58999999999984</c:v>
                </c:pt>
                <c:pt idx="960">
                  <c:v>9.5999999999998398</c:v>
                </c:pt>
                <c:pt idx="961">
                  <c:v>9.6099999999998396</c:v>
                </c:pt>
                <c:pt idx="962">
                  <c:v>9.6199999999998393</c:v>
                </c:pt>
                <c:pt idx="963">
                  <c:v>9.6299999999998391</c:v>
                </c:pt>
                <c:pt idx="964">
                  <c:v>9.6399999999998389</c:v>
                </c:pt>
                <c:pt idx="965">
                  <c:v>9.6499999999998387</c:v>
                </c:pt>
                <c:pt idx="966">
                  <c:v>9.6599999999998385</c:v>
                </c:pt>
                <c:pt idx="967">
                  <c:v>9.6699999999998383</c:v>
                </c:pt>
                <c:pt idx="968">
                  <c:v>9.6799999999998381</c:v>
                </c:pt>
                <c:pt idx="969">
                  <c:v>9.6899999999998379</c:v>
                </c:pt>
                <c:pt idx="970">
                  <c:v>9.6999999999998376</c:v>
                </c:pt>
                <c:pt idx="971">
                  <c:v>9.7099999999998374</c:v>
                </c:pt>
                <c:pt idx="972">
                  <c:v>9.7199999999998372</c:v>
                </c:pt>
                <c:pt idx="973">
                  <c:v>9.729999999999837</c:v>
                </c:pt>
                <c:pt idx="974">
                  <c:v>9.7399999999998368</c:v>
                </c:pt>
                <c:pt idx="975">
                  <c:v>9.7499999999998366</c:v>
                </c:pt>
                <c:pt idx="976">
                  <c:v>9.7599999999998364</c:v>
                </c:pt>
                <c:pt idx="977">
                  <c:v>9.7699999999998361</c:v>
                </c:pt>
                <c:pt idx="978">
                  <c:v>9.7799999999998359</c:v>
                </c:pt>
                <c:pt idx="979">
                  <c:v>9.7899999999998357</c:v>
                </c:pt>
                <c:pt idx="980">
                  <c:v>9.7999999999998355</c:v>
                </c:pt>
                <c:pt idx="981">
                  <c:v>9.8099999999998353</c:v>
                </c:pt>
                <c:pt idx="982">
                  <c:v>9.8199999999998351</c:v>
                </c:pt>
                <c:pt idx="983">
                  <c:v>9.8299999999998349</c:v>
                </c:pt>
                <c:pt idx="984">
                  <c:v>9.8399999999998347</c:v>
                </c:pt>
                <c:pt idx="985">
                  <c:v>9.8499999999998344</c:v>
                </c:pt>
                <c:pt idx="986">
                  <c:v>9.8599999999998342</c:v>
                </c:pt>
                <c:pt idx="987">
                  <c:v>9.869999999999834</c:v>
                </c:pt>
                <c:pt idx="988">
                  <c:v>9.8799999999998338</c:v>
                </c:pt>
                <c:pt idx="989">
                  <c:v>9.8899999999998336</c:v>
                </c:pt>
                <c:pt idx="990">
                  <c:v>9.8999999999998334</c:v>
                </c:pt>
                <c:pt idx="991">
                  <c:v>9.9099999999998332</c:v>
                </c:pt>
                <c:pt idx="992">
                  <c:v>9.919999999999833</c:v>
                </c:pt>
                <c:pt idx="993">
                  <c:v>9.9299999999998327</c:v>
                </c:pt>
                <c:pt idx="994">
                  <c:v>9.9399999999998325</c:v>
                </c:pt>
                <c:pt idx="995">
                  <c:v>9.9499999999998323</c:v>
                </c:pt>
                <c:pt idx="996">
                  <c:v>9.9599999999998321</c:v>
                </c:pt>
                <c:pt idx="997">
                  <c:v>9.9699999999998319</c:v>
                </c:pt>
                <c:pt idx="998">
                  <c:v>9.9799999999998317</c:v>
                </c:pt>
                <c:pt idx="999">
                  <c:v>9.9899999999998315</c:v>
                </c:pt>
                <c:pt idx="1000">
                  <c:v>9.9999999999998312</c:v>
                </c:pt>
                <c:pt idx="1001">
                  <c:v>10.009999999999831</c:v>
                </c:pt>
                <c:pt idx="1002">
                  <c:v>10.019999999999831</c:v>
                </c:pt>
                <c:pt idx="1003">
                  <c:v>10.029999999999831</c:v>
                </c:pt>
                <c:pt idx="1004">
                  <c:v>10.03999999999983</c:v>
                </c:pt>
                <c:pt idx="1005">
                  <c:v>10.04999999999983</c:v>
                </c:pt>
                <c:pt idx="1006">
                  <c:v>10.05999999999983</c:v>
                </c:pt>
                <c:pt idx="1007">
                  <c:v>10.06999999999983</c:v>
                </c:pt>
                <c:pt idx="1008">
                  <c:v>10.07999999999983</c:v>
                </c:pt>
                <c:pt idx="1009">
                  <c:v>10.089999999999829</c:v>
                </c:pt>
                <c:pt idx="1010">
                  <c:v>10.099999999999829</c:v>
                </c:pt>
                <c:pt idx="1011">
                  <c:v>10.109999999999829</c:v>
                </c:pt>
                <c:pt idx="1012">
                  <c:v>10.119999999999829</c:v>
                </c:pt>
                <c:pt idx="1013">
                  <c:v>10.129999999999828</c:v>
                </c:pt>
                <c:pt idx="1014">
                  <c:v>10.139999999999828</c:v>
                </c:pt>
                <c:pt idx="1015">
                  <c:v>10.149999999999828</c:v>
                </c:pt>
                <c:pt idx="1016">
                  <c:v>10.159999999999828</c:v>
                </c:pt>
                <c:pt idx="1017">
                  <c:v>10.169999999999828</c:v>
                </c:pt>
                <c:pt idx="1018">
                  <c:v>10.179999999999827</c:v>
                </c:pt>
                <c:pt idx="1019">
                  <c:v>10.189999999999827</c:v>
                </c:pt>
                <c:pt idx="1020">
                  <c:v>10.199999999999827</c:v>
                </c:pt>
                <c:pt idx="1021">
                  <c:v>10.209999999999827</c:v>
                </c:pt>
                <c:pt idx="1022">
                  <c:v>10.219999999999827</c:v>
                </c:pt>
                <c:pt idx="1023">
                  <c:v>10.229999999999826</c:v>
                </c:pt>
                <c:pt idx="1024">
                  <c:v>10.239999999999826</c:v>
                </c:pt>
                <c:pt idx="1025">
                  <c:v>10.249999999999826</c:v>
                </c:pt>
                <c:pt idx="1026">
                  <c:v>10.259999999999826</c:v>
                </c:pt>
                <c:pt idx="1027">
                  <c:v>10.269999999999825</c:v>
                </c:pt>
                <c:pt idx="1028">
                  <c:v>10.279999999999825</c:v>
                </c:pt>
                <c:pt idx="1029">
                  <c:v>10.289999999999825</c:v>
                </c:pt>
                <c:pt idx="1030">
                  <c:v>10.299999999999825</c:v>
                </c:pt>
                <c:pt idx="1031">
                  <c:v>10.309999999999825</c:v>
                </c:pt>
                <c:pt idx="1032">
                  <c:v>10.319999999999824</c:v>
                </c:pt>
                <c:pt idx="1033">
                  <c:v>10.329999999999824</c:v>
                </c:pt>
                <c:pt idx="1034">
                  <c:v>10.339999999999824</c:v>
                </c:pt>
                <c:pt idx="1035">
                  <c:v>10.349999999999824</c:v>
                </c:pt>
                <c:pt idx="1036">
                  <c:v>10.359999999999824</c:v>
                </c:pt>
                <c:pt idx="1037">
                  <c:v>10.369999999999823</c:v>
                </c:pt>
                <c:pt idx="1038">
                  <c:v>10.379999999999823</c:v>
                </c:pt>
                <c:pt idx="1039">
                  <c:v>10.389999999999823</c:v>
                </c:pt>
                <c:pt idx="1040">
                  <c:v>10.399999999999823</c:v>
                </c:pt>
                <c:pt idx="1041">
                  <c:v>10.409999999999823</c:v>
                </c:pt>
                <c:pt idx="1042">
                  <c:v>10.419999999999822</c:v>
                </c:pt>
                <c:pt idx="1043">
                  <c:v>10.429999999999822</c:v>
                </c:pt>
                <c:pt idx="1044">
                  <c:v>10.439999999999822</c:v>
                </c:pt>
                <c:pt idx="1045">
                  <c:v>10.449999999999822</c:v>
                </c:pt>
                <c:pt idx="1046">
                  <c:v>10.459999999999821</c:v>
                </c:pt>
                <c:pt idx="1047">
                  <c:v>10.469999999999821</c:v>
                </c:pt>
                <c:pt idx="1048">
                  <c:v>10.479999999999821</c:v>
                </c:pt>
                <c:pt idx="1049">
                  <c:v>10.489999999999821</c:v>
                </c:pt>
                <c:pt idx="1050">
                  <c:v>10.499999999999821</c:v>
                </c:pt>
                <c:pt idx="1051">
                  <c:v>10.50999999999982</c:v>
                </c:pt>
                <c:pt idx="1052">
                  <c:v>10.51999999999982</c:v>
                </c:pt>
                <c:pt idx="1053">
                  <c:v>10.52999999999982</c:v>
                </c:pt>
                <c:pt idx="1054">
                  <c:v>10.53999999999982</c:v>
                </c:pt>
                <c:pt idx="1055">
                  <c:v>10.54999999999982</c:v>
                </c:pt>
                <c:pt idx="1056">
                  <c:v>10.559999999999819</c:v>
                </c:pt>
                <c:pt idx="1057">
                  <c:v>10.569999999999819</c:v>
                </c:pt>
                <c:pt idx="1058">
                  <c:v>10.579999999999819</c:v>
                </c:pt>
                <c:pt idx="1059">
                  <c:v>10.589999999999819</c:v>
                </c:pt>
                <c:pt idx="1060">
                  <c:v>10.599999999999818</c:v>
                </c:pt>
                <c:pt idx="1061">
                  <c:v>10.609999999999818</c:v>
                </c:pt>
                <c:pt idx="1062">
                  <c:v>10.619999999999818</c:v>
                </c:pt>
                <c:pt idx="1063">
                  <c:v>10.629999999999818</c:v>
                </c:pt>
                <c:pt idx="1064">
                  <c:v>10.639999999999818</c:v>
                </c:pt>
                <c:pt idx="1065">
                  <c:v>10.649999999999817</c:v>
                </c:pt>
                <c:pt idx="1066">
                  <c:v>10.659999999999817</c:v>
                </c:pt>
                <c:pt idx="1067">
                  <c:v>10.669999999999817</c:v>
                </c:pt>
                <c:pt idx="1068">
                  <c:v>10.679999999999817</c:v>
                </c:pt>
                <c:pt idx="1069">
                  <c:v>10.689999999999817</c:v>
                </c:pt>
                <c:pt idx="1070">
                  <c:v>10.699999999999816</c:v>
                </c:pt>
                <c:pt idx="1071">
                  <c:v>10.709999999999816</c:v>
                </c:pt>
                <c:pt idx="1072">
                  <c:v>10.719999999999816</c:v>
                </c:pt>
                <c:pt idx="1073">
                  <c:v>10.729999999999816</c:v>
                </c:pt>
                <c:pt idx="1074">
                  <c:v>10.739999999999815</c:v>
                </c:pt>
                <c:pt idx="1075">
                  <c:v>10.749999999999815</c:v>
                </c:pt>
                <c:pt idx="1076">
                  <c:v>10.759999999999815</c:v>
                </c:pt>
                <c:pt idx="1077">
                  <c:v>10.769999999999815</c:v>
                </c:pt>
                <c:pt idx="1078">
                  <c:v>10.779999999999815</c:v>
                </c:pt>
                <c:pt idx="1079">
                  <c:v>10.789999999999814</c:v>
                </c:pt>
                <c:pt idx="1080">
                  <c:v>10.799999999999814</c:v>
                </c:pt>
                <c:pt idx="1081">
                  <c:v>10.809999999999814</c:v>
                </c:pt>
                <c:pt idx="1082">
                  <c:v>10.819999999999814</c:v>
                </c:pt>
                <c:pt idx="1083">
                  <c:v>10.829999999999814</c:v>
                </c:pt>
                <c:pt idx="1084">
                  <c:v>10.839999999999813</c:v>
                </c:pt>
                <c:pt idx="1085">
                  <c:v>10.849999999999813</c:v>
                </c:pt>
                <c:pt idx="1086">
                  <c:v>10.859999999999813</c:v>
                </c:pt>
                <c:pt idx="1087">
                  <c:v>10.869999999999813</c:v>
                </c:pt>
                <c:pt idx="1088">
                  <c:v>10.879999999999812</c:v>
                </c:pt>
                <c:pt idx="1089">
                  <c:v>10.889999999999812</c:v>
                </c:pt>
                <c:pt idx="1090">
                  <c:v>10.899999999999812</c:v>
                </c:pt>
                <c:pt idx="1091">
                  <c:v>10.909999999999812</c:v>
                </c:pt>
                <c:pt idx="1092">
                  <c:v>10.919999999999812</c:v>
                </c:pt>
                <c:pt idx="1093">
                  <c:v>10.929999999999811</c:v>
                </c:pt>
                <c:pt idx="1094">
                  <c:v>10.939999999999811</c:v>
                </c:pt>
                <c:pt idx="1095">
                  <c:v>10.949999999999811</c:v>
                </c:pt>
                <c:pt idx="1096">
                  <c:v>10.959999999999811</c:v>
                </c:pt>
                <c:pt idx="1097">
                  <c:v>10.969999999999811</c:v>
                </c:pt>
                <c:pt idx="1098">
                  <c:v>10.97999999999981</c:v>
                </c:pt>
                <c:pt idx="1099">
                  <c:v>10.98999999999981</c:v>
                </c:pt>
                <c:pt idx="1100">
                  <c:v>10.99999999999981</c:v>
                </c:pt>
                <c:pt idx="1101">
                  <c:v>11.00999999999981</c:v>
                </c:pt>
                <c:pt idx="1102">
                  <c:v>11.01999999999981</c:v>
                </c:pt>
                <c:pt idx="1103">
                  <c:v>11.029999999999809</c:v>
                </c:pt>
                <c:pt idx="1104">
                  <c:v>11.039999999999809</c:v>
                </c:pt>
                <c:pt idx="1105">
                  <c:v>11.049999999999809</c:v>
                </c:pt>
                <c:pt idx="1106">
                  <c:v>11.059999999999809</c:v>
                </c:pt>
                <c:pt idx="1107">
                  <c:v>11.069999999999808</c:v>
                </c:pt>
                <c:pt idx="1108">
                  <c:v>11.079999999999808</c:v>
                </c:pt>
                <c:pt idx="1109">
                  <c:v>11.089999999999808</c:v>
                </c:pt>
                <c:pt idx="1110">
                  <c:v>11.099999999999808</c:v>
                </c:pt>
                <c:pt idx="1111">
                  <c:v>11.109999999999808</c:v>
                </c:pt>
                <c:pt idx="1112">
                  <c:v>11.119999999999807</c:v>
                </c:pt>
                <c:pt idx="1113">
                  <c:v>11.129999999999807</c:v>
                </c:pt>
                <c:pt idx="1114">
                  <c:v>11.139999999999807</c:v>
                </c:pt>
                <c:pt idx="1115">
                  <c:v>11.149999999999807</c:v>
                </c:pt>
                <c:pt idx="1116">
                  <c:v>11.159999999999807</c:v>
                </c:pt>
                <c:pt idx="1117">
                  <c:v>11.169999999999806</c:v>
                </c:pt>
                <c:pt idx="1118">
                  <c:v>11.179999999999806</c:v>
                </c:pt>
                <c:pt idx="1119">
                  <c:v>11.189999999999806</c:v>
                </c:pt>
                <c:pt idx="1120">
                  <c:v>11.199999999999806</c:v>
                </c:pt>
                <c:pt idx="1121">
                  <c:v>11.209999999999805</c:v>
                </c:pt>
                <c:pt idx="1122">
                  <c:v>11.219999999999805</c:v>
                </c:pt>
                <c:pt idx="1123">
                  <c:v>11.229999999999805</c:v>
                </c:pt>
                <c:pt idx="1124">
                  <c:v>11.239999999999805</c:v>
                </c:pt>
                <c:pt idx="1125">
                  <c:v>11.249999999999805</c:v>
                </c:pt>
                <c:pt idx="1126">
                  <c:v>11.259999999999804</c:v>
                </c:pt>
                <c:pt idx="1127">
                  <c:v>11.269999999999804</c:v>
                </c:pt>
                <c:pt idx="1128">
                  <c:v>11.279999999999804</c:v>
                </c:pt>
                <c:pt idx="1129">
                  <c:v>11.289999999999804</c:v>
                </c:pt>
                <c:pt idx="1130">
                  <c:v>11.299999999999804</c:v>
                </c:pt>
                <c:pt idx="1131">
                  <c:v>11.309999999999803</c:v>
                </c:pt>
                <c:pt idx="1132">
                  <c:v>11.319999999999803</c:v>
                </c:pt>
                <c:pt idx="1133">
                  <c:v>11.329999999999803</c:v>
                </c:pt>
                <c:pt idx="1134">
                  <c:v>11.339999999999803</c:v>
                </c:pt>
                <c:pt idx="1135">
                  <c:v>11.349999999999802</c:v>
                </c:pt>
                <c:pt idx="1136">
                  <c:v>11.359999999999802</c:v>
                </c:pt>
                <c:pt idx="1137">
                  <c:v>11.369999999999802</c:v>
                </c:pt>
                <c:pt idx="1138">
                  <c:v>11.379999999999802</c:v>
                </c:pt>
                <c:pt idx="1139">
                  <c:v>11.389999999999802</c:v>
                </c:pt>
                <c:pt idx="1140">
                  <c:v>11.399999999999801</c:v>
                </c:pt>
                <c:pt idx="1141">
                  <c:v>11.409999999999801</c:v>
                </c:pt>
                <c:pt idx="1142">
                  <c:v>11.419999999999801</c:v>
                </c:pt>
                <c:pt idx="1143">
                  <c:v>11.429999999999801</c:v>
                </c:pt>
                <c:pt idx="1144">
                  <c:v>11.439999999999801</c:v>
                </c:pt>
                <c:pt idx="1145">
                  <c:v>11.4499999999998</c:v>
                </c:pt>
                <c:pt idx="1146">
                  <c:v>11.4599999999998</c:v>
                </c:pt>
                <c:pt idx="1147">
                  <c:v>11.4699999999998</c:v>
                </c:pt>
                <c:pt idx="1148">
                  <c:v>11.4799999999998</c:v>
                </c:pt>
                <c:pt idx="1149">
                  <c:v>11.489999999999799</c:v>
                </c:pt>
                <c:pt idx="1150">
                  <c:v>11.499999999999799</c:v>
                </c:pt>
                <c:pt idx="1151">
                  <c:v>11.509999999999799</c:v>
                </c:pt>
                <c:pt idx="1152">
                  <c:v>11.519999999999799</c:v>
                </c:pt>
                <c:pt idx="1153">
                  <c:v>11.529999999999799</c:v>
                </c:pt>
                <c:pt idx="1154">
                  <c:v>11.539999999999798</c:v>
                </c:pt>
                <c:pt idx="1155">
                  <c:v>11.549999999999798</c:v>
                </c:pt>
                <c:pt idx="1156">
                  <c:v>11.559999999999798</c:v>
                </c:pt>
                <c:pt idx="1157">
                  <c:v>11.569999999999798</c:v>
                </c:pt>
                <c:pt idx="1158">
                  <c:v>11.579999999999798</c:v>
                </c:pt>
                <c:pt idx="1159">
                  <c:v>11.589999999999797</c:v>
                </c:pt>
                <c:pt idx="1160">
                  <c:v>11.599999999999797</c:v>
                </c:pt>
                <c:pt idx="1161">
                  <c:v>11.609999999999797</c:v>
                </c:pt>
                <c:pt idx="1162">
                  <c:v>11.619999999999797</c:v>
                </c:pt>
                <c:pt idx="1163">
                  <c:v>11.629999999999797</c:v>
                </c:pt>
                <c:pt idx="1164">
                  <c:v>11.639999999999796</c:v>
                </c:pt>
                <c:pt idx="1165">
                  <c:v>11.649999999999796</c:v>
                </c:pt>
                <c:pt idx="1166">
                  <c:v>11.659999999999796</c:v>
                </c:pt>
                <c:pt idx="1167">
                  <c:v>11.669999999999796</c:v>
                </c:pt>
                <c:pt idx="1168">
                  <c:v>11.679999999999795</c:v>
                </c:pt>
                <c:pt idx="1169">
                  <c:v>11.689999999999795</c:v>
                </c:pt>
                <c:pt idx="1170">
                  <c:v>11.699999999999795</c:v>
                </c:pt>
                <c:pt idx="1171">
                  <c:v>11.709999999999795</c:v>
                </c:pt>
                <c:pt idx="1172">
                  <c:v>11.719999999999795</c:v>
                </c:pt>
                <c:pt idx="1173">
                  <c:v>11.729999999999794</c:v>
                </c:pt>
                <c:pt idx="1174">
                  <c:v>11.739999999999794</c:v>
                </c:pt>
                <c:pt idx="1175">
                  <c:v>11.749999999999794</c:v>
                </c:pt>
                <c:pt idx="1176">
                  <c:v>11.759999999999794</c:v>
                </c:pt>
                <c:pt idx="1177">
                  <c:v>11.769999999999794</c:v>
                </c:pt>
                <c:pt idx="1178">
                  <c:v>11.779999999999793</c:v>
                </c:pt>
                <c:pt idx="1179">
                  <c:v>11.789999999999793</c:v>
                </c:pt>
                <c:pt idx="1180">
                  <c:v>11.799999999999793</c:v>
                </c:pt>
                <c:pt idx="1181">
                  <c:v>11.809999999999793</c:v>
                </c:pt>
                <c:pt idx="1182">
                  <c:v>11.819999999999792</c:v>
                </c:pt>
                <c:pt idx="1183">
                  <c:v>11.829999999999792</c:v>
                </c:pt>
                <c:pt idx="1184">
                  <c:v>11.839999999999792</c:v>
                </c:pt>
                <c:pt idx="1185">
                  <c:v>11.849999999999792</c:v>
                </c:pt>
                <c:pt idx="1186">
                  <c:v>11.859999999999792</c:v>
                </c:pt>
                <c:pt idx="1187">
                  <c:v>11.869999999999791</c:v>
                </c:pt>
                <c:pt idx="1188">
                  <c:v>11.879999999999791</c:v>
                </c:pt>
                <c:pt idx="1189">
                  <c:v>11.889999999999791</c:v>
                </c:pt>
                <c:pt idx="1190">
                  <c:v>11.899999999999791</c:v>
                </c:pt>
                <c:pt idx="1191">
                  <c:v>11.909999999999791</c:v>
                </c:pt>
                <c:pt idx="1192">
                  <c:v>11.91999999999979</c:v>
                </c:pt>
                <c:pt idx="1193">
                  <c:v>11.92999999999979</c:v>
                </c:pt>
                <c:pt idx="1194">
                  <c:v>11.93999999999979</c:v>
                </c:pt>
                <c:pt idx="1195">
                  <c:v>11.94999999999979</c:v>
                </c:pt>
                <c:pt idx="1196">
                  <c:v>11.959999999999789</c:v>
                </c:pt>
                <c:pt idx="1197">
                  <c:v>11.969999999999789</c:v>
                </c:pt>
                <c:pt idx="1198">
                  <c:v>11.979999999999789</c:v>
                </c:pt>
                <c:pt idx="1199">
                  <c:v>11.989999999999789</c:v>
                </c:pt>
                <c:pt idx="1200">
                  <c:v>11.999999999999789</c:v>
                </c:pt>
                <c:pt idx="1201">
                  <c:v>12.009999999999788</c:v>
                </c:pt>
                <c:pt idx="1202">
                  <c:v>12.019999999999788</c:v>
                </c:pt>
                <c:pt idx="1203">
                  <c:v>12.029999999999788</c:v>
                </c:pt>
                <c:pt idx="1204">
                  <c:v>12.039999999999788</c:v>
                </c:pt>
                <c:pt idx="1205">
                  <c:v>12.049999999999788</c:v>
                </c:pt>
                <c:pt idx="1206">
                  <c:v>12.059999999999787</c:v>
                </c:pt>
                <c:pt idx="1207">
                  <c:v>12.069999999999787</c:v>
                </c:pt>
                <c:pt idx="1208">
                  <c:v>12.079999999999787</c:v>
                </c:pt>
                <c:pt idx="1209">
                  <c:v>12.089999999999787</c:v>
                </c:pt>
                <c:pt idx="1210">
                  <c:v>12.099999999999786</c:v>
                </c:pt>
                <c:pt idx="1211">
                  <c:v>12.109999999999786</c:v>
                </c:pt>
                <c:pt idx="1212">
                  <c:v>12.119999999999786</c:v>
                </c:pt>
                <c:pt idx="1213">
                  <c:v>12.129999999999786</c:v>
                </c:pt>
                <c:pt idx="1214">
                  <c:v>12.139999999999786</c:v>
                </c:pt>
                <c:pt idx="1215">
                  <c:v>12.149999999999785</c:v>
                </c:pt>
                <c:pt idx="1216">
                  <c:v>12.159999999999785</c:v>
                </c:pt>
                <c:pt idx="1217">
                  <c:v>12.169999999999785</c:v>
                </c:pt>
                <c:pt idx="1218">
                  <c:v>12.179999999999785</c:v>
                </c:pt>
                <c:pt idx="1219">
                  <c:v>12.189999999999785</c:v>
                </c:pt>
                <c:pt idx="1220">
                  <c:v>12.199999999999784</c:v>
                </c:pt>
                <c:pt idx="1221">
                  <c:v>12.209999999999784</c:v>
                </c:pt>
                <c:pt idx="1222">
                  <c:v>12.219999999999784</c:v>
                </c:pt>
                <c:pt idx="1223">
                  <c:v>12.229999999999784</c:v>
                </c:pt>
                <c:pt idx="1224">
                  <c:v>12.239999999999783</c:v>
                </c:pt>
                <c:pt idx="1225">
                  <c:v>12.249999999999783</c:v>
                </c:pt>
                <c:pt idx="1226">
                  <c:v>12.259999999999783</c:v>
                </c:pt>
                <c:pt idx="1227">
                  <c:v>12.269999999999783</c:v>
                </c:pt>
                <c:pt idx="1228">
                  <c:v>12.279999999999783</c:v>
                </c:pt>
                <c:pt idx="1229">
                  <c:v>12.289999999999782</c:v>
                </c:pt>
                <c:pt idx="1230">
                  <c:v>12.299999999999782</c:v>
                </c:pt>
                <c:pt idx="1231">
                  <c:v>12.309999999999782</c:v>
                </c:pt>
                <c:pt idx="1232">
                  <c:v>12.319999999999782</c:v>
                </c:pt>
                <c:pt idx="1233">
                  <c:v>12.329999999999782</c:v>
                </c:pt>
                <c:pt idx="1234">
                  <c:v>12.339999999999781</c:v>
                </c:pt>
                <c:pt idx="1235">
                  <c:v>12.349999999999781</c:v>
                </c:pt>
                <c:pt idx="1236">
                  <c:v>12.359999999999781</c:v>
                </c:pt>
                <c:pt idx="1237">
                  <c:v>12.369999999999781</c:v>
                </c:pt>
                <c:pt idx="1238">
                  <c:v>12.379999999999781</c:v>
                </c:pt>
                <c:pt idx="1239">
                  <c:v>12.38999999999978</c:v>
                </c:pt>
                <c:pt idx="1240">
                  <c:v>12.39999999999978</c:v>
                </c:pt>
                <c:pt idx="1241">
                  <c:v>12.40999999999978</c:v>
                </c:pt>
                <c:pt idx="1242">
                  <c:v>12.41999999999978</c:v>
                </c:pt>
                <c:pt idx="1243">
                  <c:v>12.429999999999779</c:v>
                </c:pt>
                <c:pt idx="1244">
                  <c:v>12.439999999999779</c:v>
                </c:pt>
                <c:pt idx="1245">
                  <c:v>12.449999999999779</c:v>
                </c:pt>
                <c:pt idx="1246">
                  <c:v>12.459999999999779</c:v>
                </c:pt>
                <c:pt idx="1247">
                  <c:v>12.469999999999779</c:v>
                </c:pt>
                <c:pt idx="1248">
                  <c:v>12.479999999999778</c:v>
                </c:pt>
                <c:pt idx="1249">
                  <c:v>12.489999999999778</c:v>
                </c:pt>
                <c:pt idx="1250">
                  <c:v>12.499999999999778</c:v>
                </c:pt>
                <c:pt idx="1251">
                  <c:v>12.509999999999778</c:v>
                </c:pt>
                <c:pt idx="1252">
                  <c:v>12.519999999999778</c:v>
                </c:pt>
                <c:pt idx="1253">
                  <c:v>12.529999999999777</c:v>
                </c:pt>
                <c:pt idx="1254">
                  <c:v>12.539999999999777</c:v>
                </c:pt>
                <c:pt idx="1255">
                  <c:v>12.549999999999777</c:v>
                </c:pt>
                <c:pt idx="1256">
                  <c:v>12.559999999999777</c:v>
                </c:pt>
                <c:pt idx="1257">
                  <c:v>12.569999999999776</c:v>
                </c:pt>
                <c:pt idx="1258">
                  <c:v>12.579999999999776</c:v>
                </c:pt>
                <c:pt idx="1259">
                  <c:v>12.589999999999776</c:v>
                </c:pt>
                <c:pt idx="1260">
                  <c:v>12.599999999999776</c:v>
                </c:pt>
                <c:pt idx="1261">
                  <c:v>12.609999999999776</c:v>
                </c:pt>
                <c:pt idx="1262">
                  <c:v>12.619999999999775</c:v>
                </c:pt>
                <c:pt idx="1263">
                  <c:v>12.629999999999775</c:v>
                </c:pt>
                <c:pt idx="1264">
                  <c:v>12.639999999999775</c:v>
                </c:pt>
                <c:pt idx="1265">
                  <c:v>12.649999999999775</c:v>
                </c:pt>
                <c:pt idx="1266">
                  <c:v>12.659999999999775</c:v>
                </c:pt>
                <c:pt idx="1267">
                  <c:v>12.669999999999774</c:v>
                </c:pt>
                <c:pt idx="1268">
                  <c:v>12.679999999999774</c:v>
                </c:pt>
                <c:pt idx="1269">
                  <c:v>12.689999999999774</c:v>
                </c:pt>
                <c:pt idx="1270">
                  <c:v>12.699999999999774</c:v>
                </c:pt>
                <c:pt idx="1271">
                  <c:v>12.709999999999773</c:v>
                </c:pt>
                <c:pt idx="1272">
                  <c:v>12.719999999999773</c:v>
                </c:pt>
                <c:pt idx="1273">
                  <c:v>12.729999999999773</c:v>
                </c:pt>
                <c:pt idx="1274">
                  <c:v>12.739999999999773</c:v>
                </c:pt>
                <c:pt idx="1275">
                  <c:v>12.749999999999773</c:v>
                </c:pt>
                <c:pt idx="1276">
                  <c:v>12.759999999999772</c:v>
                </c:pt>
                <c:pt idx="1277">
                  <c:v>12.769999999999772</c:v>
                </c:pt>
                <c:pt idx="1278">
                  <c:v>12.779999999999772</c:v>
                </c:pt>
                <c:pt idx="1279">
                  <c:v>12.789999999999772</c:v>
                </c:pt>
                <c:pt idx="1280">
                  <c:v>12.799999999999772</c:v>
                </c:pt>
                <c:pt idx="1281">
                  <c:v>12.809999999999771</c:v>
                </c:pt>
                <c:pt idx="1282">
                  <c:v>12.819999999999771</c:v>
                </c:pt>
                <c:pt idx="1283">
                  <c:v>12.829999999999771</c:v>
                </c:pt>
                <c:pt idx="1284">
                  <c:v>12.839999999999771</c:v>
                </c:pt>
                <c:pt idx="1285">
                  <c:v>12.84999999999977</c:v>
                </c:pt>
                <c:pt idx="1286">
                  <c:v>12.85999999999977</c:v>
                </c:pt>
                <c:pt idx="1287">
                  <c:v>12.86999999999977</c:v>
                </c:pt>
                <c:pt idx="1288">
                  <c:v>12.87999999999977</c:v>
                </c:pt>
                <c:pt idx="1289">
                  <c:v>12.88999999999977</c:v>
                </c:pt>
                <c:pt idx="1290">
                  <c:v>12.899999999999769</c:v>
                </c:pt>
                <c:pt idx="1291">
                  <c:v>12.909999999999769</c:v>
                </c:pt>
                <c:pt idx="1292">
                  <c:v>12.919999999999769</c:v>
                </c:pt>
                <c:pt idx="1293">
                  <c:v>12.929999999999769</c:v>
                </c:pt>
                <c:pt idx="1294">
                  <c:v>12.939999999999769</c:v>
                </c:pt>
                <c:pt idx="1295">
                  <c:v>12.949999999999768</c:v>
                </c:pt>
                <c:pt idx="1296">
                  <c:v>12.959999999999768</c:v>
                </c:pt>
                <c:pt idx="1297">
                  <c:v>12.969999999999768</c:v>
                </c:pt>
                <c:pt idx="1298">
                  <c:v>12.979999999999768</c:v>
                </c:pt>
                <c:pt idx="1299">
                  <c:v>12.989999999999768</c:v>
                </c:pt>
                <c:pt idx="1300">
                  <c:v>12.999999999999767</c:v>
                </c:pt>
                <c:pt idx="1301">
                  <c:v>13.009999999999767</c:v>
                </c:pt>
                <c:pt idx="1302">
                  <c:v>13.019999999999767</c:v>
                </c:pt>
                <c:pt idx="1303">
                  <c:v>13.029999999999767</c:v>
                </c:pt>
                <c:pt idx="1304">
                  <c:v>13.039999999999766</c:v>
                </c:pt>
                <c:pt idx="1305">
                  <c:v>13.049999999999766</c:v>
                </c:pt>
                <c:pt idx="1306">
                  <c:v>13.059999999999766</c:v>
                </c:pt>
                <c:pt idx="1307">
                  <c:v>13.069999999999766</c:v>
                </c:pt>
                <c:pt idx="1308">
                  <c:v>13.079999999999766</c:v>
                </c:pt>
                <c:pt idx="1309">
                  <c:v>13.089999999999765</c:v>
                </c:pt>
                <c:pt idx="1310">
                  <c:v>13.099999999999765</c:v>
                </c:pt>
                <c:pt idx="1311">
                  <c:v>13.109999999999765</c:v>
                </c:pt>
                <c:pt idx="1312">
                  <c:v>13.119999999999765</c:v>
                </c:pt>
                <c:pt idx="1313">
                  <c:v>13.129999999999765</c:v>
                </c:pt>
                <c:pt idx="1314">
                  <c:v>13.139999999999764</c:v>
                </c:pt>
                <c:pt idx="1315">
                  <c:v>13.149999999999764</c:v>
                </c:pt>
                <c:pt idx="1316">
                  <c:v>13.159999999999764</c:v>
                </c:pt>
                <c:pt idx="1317">
                  <c:v>13.169999999999764</c:v>
                </c:pt>
                <c:pt idx="1318">
                  <c:v>13.179999999999763</c:v>
                </c:pt>
                <c:pt idx="1319">
                  <c:v>13.189999999999763</c:v>
                </c:pt>
                <c:pt idx="1320">
                  <c:v>13.199999999999763</c:v>
                </c:pt>
                <c:pt idx="1321">
                  <c:v>13.209999999999763</c:v>
                </c:pt>
                <c:pt idx="1322">
                  <c:v>13.219999999999763</c:v>
                </c:pt>
                <c:pt idx="1323">
                  <c:v>13.229999999999762</c:v>
                </c:pt>
                <c:pt idx="1324">
                  <c:v>13.239999999999762</c:v>
                </c:pt>
                <c:pt idx="1325">
                  <c:v>13.249999999999762</c:v>
                </c:pt>
                <c:pt idx="1326">
                  <c:v>13.259999999999762</c:v>
                </c:pt>
                <c:pt idx="1327">
                  <c:v>13.269999999999762</c:v>
                </c:pt>
                <c:pt idx="1328">
                  <c:v>13.279999999999761</c:v>
                </c:pt>
                <c:pt idx="1329">
                  <c:v>13.289999999999761</c:v>
                </c:pt>
                <c:pt idx="1330">
                  <c:v>13.299999999999761</c:v>
                </c:pt>
                <c:pt idx="1331">
                  <c:v>13.309999999999761</c:v>
                </c:pt>
                <c:pt idx="1332">
                  <c:v>13.31999999999976</c:v>
                </c:pt>
                <c:pt idx="1333">
                  <c:v>13.32999999999976</c:v>
                </c:pt>
                <c:pt idx="1334">
                  <c:v>13.33999999999976</c:v>
                </c:pt>
                <c:pt idx="1335">
                  <c:v>13.34999999999976</c:v>
                </c:pt>
                <c:pt idx="1336">
                  <c:v>13.35999999999976</c:v>
                </c:pt>
                <c:pt idx="1337">
                  <c:v>13.369999999999759</c:v>
                </c:pt>
                <c:pt idx="1338">
                  <c:v>13.379999999999759</c:v>
                </c:pt>
                <c:pt idx="1339">
                  <c:v>13.389999999999759</c:v>
                </c:pt>
                <c:pt idx="1340">
                  <c:v>13.399999999999759</c:v>
                </c:pt>
                <c:pt idx="1341">
                  <c:v>13.409999999999759</c:v>
                </c:pt>
                <c:pt idx="1342">
                  <c:v>13.419999999999758</c:v>
                </c:pt>
                <c:pt idx="1343">
                  <c:v>13.429999999999758</c:v>
                </c:pt>
                <c:pt idx="1344">
                  <c:v>13.439999999999758</c:v>
                </c:pt>
                <c:pt idx="1345">
                  <c:v>13.449999999999758</c:v>
                </c:pt>
                <c:pt idx="1346">
                  <c:v>13.459999999999757</c:v>
                </c:pt>
                <c:pt idx="1347">
                  <c:v>13.469999999999757</c:v>
                </c:pt>
                <c:pt idx="1348">
                  <c:v>13.479999999999757</c:v>
                </c:pt>
                <c:pt idx="1349">
                  <c:v>13.489999999999757</c:v>
                </c:pt>
                <c:pt idx="1350">
                  <c:v>13.499999999999757</c:v>
                </c:pt>
                <c:pt idx="1351">
                  <c:v>13.509999999999756</c:v>
                </c:pt>
                <c:pt idx="1352">
                  <c:v>13.519999999999756</c:v>
                </c:pt>
                <c:pt idx="1353">
                  <c:v>13.529999999999756</c:v>
                </c:pt>
                <c:pt idx="1354">
                  <c:v>13.539999999999756</c:v>
                </c:pt>
                <c:pt idx="1355">
                  <c:v>13.549999999999756</c:v>
                </c:pt>
                <c:pt idx="1356">
                  <c:v>13.559999999999755</c:v>
                </c:pt>
                <c:pt idx="1357">
                  <c:v>13.569999999999755</c:v>
                </c:pt>
                <c:pt idx="1358">
                  <c:v>13.579999999999755</c:v>
                </c:pt>
                <c:pt idx="1359">
                  <c:v>13.589999999999755</c:v>
                </c:pt>
                <c:pt idx="1360">
                  <c:v>13.599999999999755</c:v>
                </c:pt>
                <c:pt idx="1361">
                  <c:v>13.609999999999754</c:v>
                </c:pt>
                <c:pt idx="1362">
                  <c:v>13.619999999999754</c:v>
                </c:pt>
                <c:pt idx="1363">
                  <c:v>13.629999999999754</c:v>
                </c:pt>
                <c:pt idx="1364">
                  <c:v>13.639999999999754</c:v>
                </c:pt>
                <c:pt idx="1365">
                  <c:v>13.649999999999753</c:v>
                </c:pt>
                <c:pt idx="1366">
                  <c:v>13.659999999999753</c:v>
                </c:pt>
                <c:pt idx="1367">
                  <c:v>13.669999999999753</c:v>
                </c:pt>
                <c:pt idx="1368">
                  <c:v>13.679999999999753</c:v>
                </c:pt>
                <c:pt idx="1369">
                  <c:v>13.689999999999753</c:v>
                </c:pt>
                <c:pt idx="1370">
                  <c:v>13.699999999999752</c:v>
                </c:pt>
                <c:pt idx="1371">
                  <c:v>13.709999999999752</c:v>
                </c:pt>
                <c:pt idx="1372">
                  <c:v>13.719999999999752</c:v>
                </c:pt>
                <c:pt idx="1373">
                  <c:v>13.729999999999752</c:v>
                </c:pt>
                <c:pt idx="1374">
                  <c:v>13.739999999999752</c:v>
                </c:pt>
                <c:pt idx="1375">
                  <c:v>13.749999999999751</c:v>
                </c:pt>
                <c:pt idx="1376">
                  <c:v>13.759999999999751</c:v>
                </c:pt>
                <c:pt idx="1377">
                  <c:v>13.769999999999751</c:v>
                </c:pt>
                <c:pt idx="1378">
                  <c:v>13.779999999999751</c:v>
                </c:pt>
                <c:pt idx="1379">
                  <c:v>13.78999999999975</c:v>
                </c:pt>
                <c:pt idx="1380">
                  <c:v>13.79999999999975</c:v>
                </c:pt>
                <c:pt idx="1381">
                  <c:v>13.80999999999975</c:v>
                </c:pt>
                <c:pt idx="1382">
                  <c:v>13.81999999999975</c:v>
                </c:pt>
                <c:pt idx="1383">
                  <c:v>13.82999999999975</c:v>
                </c:pt>
                <c:pt idx="1384">
                  <c:v>13.839999999999749</c:v>
                </c:pt>
                <c:pt idx="1385">
                  <c:v>13.849999999999749</c:v>
                </c:pt>
                <c:pt idx="1386">
                  <c:v>13.859999999999749</c:v>
                </c:pt>
                <c:pt idx="1387">
                  <c:v>13.869999999999749</c:v>
                </c:pt>
                <c:pt idx="1388">
                  <c:v>13.879999999999749</c:v>
                </c:pt>
                <c:pt idx="1389">
                  <c:v>13.889999999999748</c:v>
                </c:pt>
                <c:pt idx="1390">
                  <c:v>13.899999999999748</c:v>
                </c:pt>
                <c:pt idx="1391">
                  <c:v>13.909999999999748</c:v>
                </c:pt>
                <c:pt idx="1392">
                  <c:v>13.919999999999748</c:v>
                </c:pt>
                <c:pt idx="1393">
                  <c:v>13.929999999999747</c:v>
                </c:pt>
                <c:pt idx="1394">
                  <c:v>13.939999999999747</c:v>
                </c:pt>
                <c:pt idx="1395">
                  <c:v>13.949999999999747</c:v>
                </c:pt>
                <c:pt idx="1396">
                  <c:v>13.959999999999747</c:v>
                </c:pt>
                <c:pt idx="1397">
                  <c:v>13.969999999999747</c:v>
                </c:pt>
                <c:pt idx="1398">
                  <c:v>13.979999999999746</c:v>
                </c:pt>
                <c:pt idx="1399">
                  <c:v>13.989999999999746</c:v>
                </c:pt>
                <c:pt idx="1400">
                  <c:v>13.999999999999746</c:v>
                </c:pt>
                <c:pt idx="1401">
                  <c:v>14.009999999999746</c:v>
                </c:pt>
                <c:pt idx="1402">
                  <c:v>14.019999999999746</c:v>
                </c:pt>
                <c:pt idx="1403">
                  <c:v>14.029999999999745</c:v>
                </c:pt>
                <c:pt idx="1404">
                  <c:v>14.039999999999745</c:v>
                </c:pt>
                <c:pt idx="1405">
                  <c:v>14.049999999999745</c:v>
                </c:pt>
                <c:pt idx="1406">
                  <c:v>14.059999999999745</c:v>
                </c:pt>
                <c:pt idx="1407">
                  <c:v>14.069999999999744</c:v>
                </c:pt>
                <c:pt idx="1408">
                  <c:v>14.079999999999744</c:v>
                </c:pt>
                <c:pt idx="1409">
                  <c:v>14.089999999999744</c:v>
                </c:pt>
                <c:pt idx="1410">
                  <c:v>14.099999999999744</c:v>
                </c:pt>
                <c:pt idx="1411">
                  <c:v>14.109999999999744</c:v>
                </c:pt>
                <c:pt idx="1412">
                  <c:v>14.119999999999743</c:v>
                </c:pt>
                <c:pt idx="1413">
                  <c:v>14.129999999999743</c:v>
                </c:pt>
                <c:pt idx="1414">
                  <c:v>14.139999999999743</c:v>
                </c:pt>
                <c:pt idx="1415">
                  <c:v>14.149999999999743</c:v>
                </c:pt>
                <c:pt idx="1416">
                  <c:v>14.159999999999743</c:v>
                </c:pt>
                <c:pt idx="1417">
                  <c:v>14.169999999999742</c:v>
                </c:pt>
                <c:pt idx="1418">
                  <c:v>14.179999999999742</c:v>
                </c:pt>
                <c:pt idx="1419">
                  <c:v>14.189999999999742</c:v>
                </c:pt>
                <c:pt idx="1420">
                  <c:v>14.199999999999742</c:v>
                </c:pt>
                <c:pt idx="1421">
                  <c:v>14.209999999999742</c:v>
                </c:pt>
                <c:pt idx="1422">
                  <c:v>14.219999999999741</c:v>
                </c:pt>
                <c:pt idx="1423">
                  <c:v>14.229999999999741</c:v>
                </c:pt>
                <c:pt idx="1424">
                  <c:v>14.239999999999741</c:v>
                </c:pt>
                <c:pt idx="1425">
                  <c:v>14.249999999999741</c:v>
                </c:pt>
                <c:pt idx="1426">
                  <c:v>14.25999999999974</c:v>
                </c:pt>
                <c:pt idx="1427">
                  <c:v>14.26999999999974</c:v>
                </c:pt>
                <c:pt idx="1428">
                  <c:v>14.27999999999974</c:v>
                </c:pt>
                <c:pt idx="1429">
                  <c:v>14.28999999999974</c:v>
                </c:pt>
                <c:pt idx="1430">
                  <c:v>14.29999999999974</c:v>
                </c:pt>
                <c:pt idx="1431">
                  <c:v>14.309999999999739</c:v>
                </c:pt>
                <c:pt idx="1432">
                  <c:v>14.319999999999739</c:v>
                </c:pt>
                <c:pt idx="1433">
                  <c:v>14.329999999999739</c:v>
                </c:pt>
                <c:pt idx="1434">
                  <c:v>14.339999999999739</c:v>
                </c:pt>
                <c:pt idx="1435">
                  <c:v>14.349999999999739</c:v>
                </c:pt>
                <c:pt idx="1436">
                  <c:v>14.359999999999738</c:v>
                </c:pt>
                <c:pt idx="1437">
                  <c:v>14.369999999999738</c:v>
                </c:pt>
                <c:pt idx="1438">
                  <c:v>14.379999999999738</c:v>
                </c:pt>
                <c:pt idx="1439">
                  <c:v>14.389999999999738</c:v>
                </c:pt>
                <c:pt idx="1440">
                  <c:v>14.399999999999737</c:v>
                </c:pt>
                <c:pt idx="1441">
                  <c:v>14.409999999999737</c:v>
                </c:pt>
                <c:pt idx="1442">
                  <c:v>14.419999999999737</c:v>
                </c:pt>
                <c:pt idx="1443">
                  <c:v>14.429999999999737</c:v>
                </c:pt>
                <c:pt idx="1444">
                  <c:v>14.439999999999737</c:v>
                </c:pt>
                <c:pt idx="1445">
                  <c:v>14.449999999999736</c:v>
                </c:pt>
                <c:pt idx="1446">
                  <c:v>14.459999999999736</c:v>
                </c:pt>
                <c:pt idx="1447">
                  <c:v>14.469999999999736</c:v>
                </c:pt>
                <c:pt idx="1448">
                  <c:v>14.479999999999736</c:v>
                </c:pt>
                <c:pt idx="1449">
                  <c:v>14.489999999999736</c:v>
                </c:pt>
                <c:pt idx="1450">
                  <c:v>14.499999999999735</c:v>
                </c:pt>
                <c:pt idx="1451">
                  <c:v>14.509999999999735</c:v>
                </c:pt>
                <c:pt idx="1452">
                  <c:v>14.519999999999735</c:v>
                </c:pt>
                <c:pt idx="1453">
                  <c:v>14.529999999999735</c:v>
                </c:pt>
                <c:pt idx="1454">
                  <c:v>14.539999999999734</c:v>
                </c:pt>
                <c:pt idx="1455">
                  <c:v>14.549999999999734</c:v>
                </c:pt>
                <c:pt idx="1456">
                  <c:v>14.559999999999734</c:v>
                </c:pt>
                <c:pt idx="1457">
                  <c:v>14.569999999999734</c:v>
                </c:pt>
                <c:pt idx="1458">
                  <c:v>14.579999999999734</c:v>
                </c:pt>
                <c:pt idx="1459">
                  <c:v>14.589999999999733</c:v>
                </c:pt>
                <c:pt idx="1460">
                  <c:v>14.599999999999733</c:v>
                </c:pt>
                <c:pt idx="1461">
                  <c:v>14.609999999999733</c:v>
                </c:pt>
                <c:pt idx="1462">
                  <c:v>14.619999999999733</c:v>
                </c:pt>
                <c:pt idx="1463">
                  <c:v>14.629999999999733</c:v>
                </c:pt>
                <c:pt idx="1464">
                  <c:v>14.639999999999732</c:v>
                </c:pt>
                <c:pt idx="1465">
                  <c:v>14.649999999999732</c:v>
                </c:pt>
                <c:pt idx="1466">
                  <c:v>14.659999999999732</c:v>
                </c:pt>
                <c:pt idx="1467">
                  <c:v>14.669999999999732</c:v>
                </c:pt>
                <c:pt idx="1468">
                  <c:v>14.679999999999731</c:v>
                </c:pt>
                <c:pt idx="1469">
                  <c:v>14.689999999999731</c:v>
                </c:pt>
                <c:pt idx="1470">
                  <c:v>14.699999999999731</c:v>
                </c:pt>
                <c:pt idx="1471">
                  <c:v>14.709999999999731</c:v>
                </c:pt>
                <c:pt idx="1472">
                  <c:v>14.719999999999731</c:v>
                </c:pt>
                <c:pt idx="1473">
                  <c:v>14.72999999999973</c:v>
                </c:pt>
                <c:pt idx="1474">
                  <c:v>14.73999999999973</c:v>
                </c:pt>
                <c:pt idx="1475">
                  <c:v>14.74999999999973</c:v>
                </c:pt>
                <c:pt idx="1476">
                  <c:v>14.75999999999973</c:v>
                </c:pt>
                <c:pt idx="1477">
                  <c:v>14.76999999999973</c:v>
                </c:pt>
                <c:pt idx="1478">
                  <c:v>14.779999999999729</c:v>
                </c:pt>
                <c:pt idx="1479">
                  <c:v>14.789999999999729</c:v>
                </c:pt>
                <c:pt idx="1480">
                  <c:v>14.799999999999729</c:v>
                </c:pt>
                <c:pt idx="1481">
                  <c:v>14.809999999999729</c:v>
                </c:pt>
                <c:pt idx="1482">
                  <c:v>14.819999999999729</c:v>
                </c:pt>
                <c:pt idx="1483">
                  <c:v>14.829999999999728</c:v>
                </c:pt>
                <c:pt idx="1484">
                  <c:v>14.839999999999728</c:v>
                </c:pt>
                <c:pt idx="1485">
                  <c:v>14.849999999999728</c:v>
                </c:pt>
                <c:pt idx="1486">
                  <c:v>14.859999999999728</c:v>
                </c:pt>
                <c:pt idx="1487">
                  <c:v>14.869999999999727</c:v>
                </c:pt>
                <c:pt idx="1488">
                  <c:v>14.879999999999727</c:v>
                </c:pt>
                <c:pt idx="1489">
                  <c:v>14.889999999999727</c:v>
                </c:pt>
                <c:pt idx="1490">
                  <c:v>14.899999999999727</c:v>
                </c:pt>
                <c:pt idx="1491">
                  <c:v>14.909999999999727</c:v>
                </c:pt>
                <c:pt idx="1492">
                  <c:v>14.919999999999726</c:v>
                </c:pt>
                <c:pt idx="1493">
                  <c:v>14.929999999999726</c:v>
                </c:pt>
                <c:pt idx="1494">
                  <c:v>14.939999999999726</c:v>
                </c:pt>
                <c:pt idx="1495">
                  <c:v>14.949999999999726</c:v>
                </c:pt>
                <c:pt idx="1496">
                  <c:v>14.959999999999726</c:v>
                </c:pt>
                <c:pt idx="1497">
                  <c:v>14.969999999999725</c:v>
                </c:pt>
                <c:pt idx="1498">
                  <c:v>14.979999999999725</c:v>
                </c:pt>
                <c:pt idx="1499">
                  <c:v>14.989999999999725</c:v>
                </c:pt>
                <c:pt idx="1500">
                  <c:v>14.999999999999725</c:v>
                </c:pt>
                <c:pt idx="1501">
                  <c:v>15.009999999999724</c:v>
                </c:pt>
                <c:pt idx="1502">
                  <c:v>15.019999999999724</c:v>
                </c:pt>
                <c:pt idx="1503">
                  <c:v>15.029999999999724</c:v>
                </c:pt>
                <c:pt idx="1504">
                  <c:v>15.039999999999724</c:v>
                </c:pt>
                <c:pt idx="1505">
                  <c:v>15.049999999999724</c:v>
                </c:pt>
                <c:pt idx="1506">
                  <c:v>15.059999999999723</c:v>
                </c:pt>
                <c:pt idx="1507">
                  <c:v>15.069999999999723</c:v>
                </c:pt>
                <c:pt idx="1508">
                  <c:v>15.079999999999723</c:v>
                </c:pt>
                <c:pt idx="1509">
                  <c:v>15.089999999999723</c:v>
                </c:pt>
                <c:pt idx="1510">
                  <c:v>15.099999999999723</c:v>
                </c:pt>
                <c:pt idx="1511">
                  <c:v>15.109999999999722</c:v>
                </c:pt>
                <c:pt idx="1512">
                  <c:v>15.119999999999722</c:v>
                </c:pt>
                <c:pt idx="1513">
                  <c:v>15.129999999999722</c:v>
                </c:pt>
                <c:pt idx="1514">
                  <c:v>15.139999999999722</c:v>
                </c:pt>
                <c:pt idx="1515">
                  <c:v>15.149999999999721</c:v>
                </c:pt>
                <c:pt idx="1516">
                  <c:v>15.159999999999721</c:v>
                </c:pt>
                <c:pt idx="1517">
                  <c:v>15.169999999999721</c:v>
                </c:pt>
                <c:pt idx="1518">
                  <c:v>15.179999999999721</c:v>
                </c:pt>
                <c:pt idx="1519">
                  <c:v>15.189999999999721</c:v>
                </c:pt>
                <c:pt idx="1520">
                  <c:v>15.19999999999972</c:v>
                </c:pt>
                <c:pt idx="1521">
                  <c:v>15.20999999999972</c:v>
                </c:pt>
                <c:pt idx="1522">
                  <c:v>15.21999999999972</c:v>
                </c:pt>
                <c:pt idx="1523">
                  <c:v>15.22999999999972</c:v>
                </c:pt>
                <c:pt idx="1524">
                  <c:v>15.23999999999972</c:v>
                </c:pt>
                <c:pt idx="1525">
                  <c:v>15.249999999999719</c:v>
                </c:pt>
                <c:pt idx="1526">
                  <c:v>15.259999999999719</c:v>
                </c:pt>
                <c:pt idx="1527">
                  <c:v>15.269999999999719</c:v>
                </c:pt>
                <c:pt idx="1528">
                  <c:v>15.279999999999719</c:v>
                </c:pt>
                <c:pt idx="1529">
                  <c:v>15.289999999999718</c:v>
                </c:pt>
                <c:pt idx="1530">
                  <c:v>15.299999999999718</c:v>
                </c:pt>
                <c:pt idx="1531">
                  <c:v>15.309999999999718</c:v>
                </c:pt>
                <c:pt idx="1532">
                  <c:v>15.319999999999718</c:v>
                </c:pt>
                <c:pt idx="1533">
                  <c:v>15.329999999999718</c:v>
                </c:pt>
                <c:pt idx="1534">
                  <c:v>15.339999999999717</c:v>
                </c:pt>
                <c:pt idx="1535">
                  <c:v>15.349999999999717</c:v>
                </c:pt>
                <c:pt idx="1536">
                  <c:v>15.359999999999717</c:v>
                </c:pt>
                <c:pt idx="1537">
                  <c:v>15.369999999999717</c:v>
                </c:pt>
                <c:pt idx="1538">
                  <c:v>15.379999999999717</c:v>
                </c:pt>
                <c:pt idx="1539">
                  <c:v>15.389999999999716</c:v>
                </c:pt>
                <c:pt idx="1540">
                  <c:v>15.399999999999716</c:v>
                </c:pt>
                <c:pt idx="1541">
                  <c:v>15.409999999999716</c:v>
                </c:pt>
                <c:pt idx="1542">
                  <c:v>15.419999999999716</c:v>
                </c:pt>
                <c:pt idx="1543">
                  <c:v>15.429999999999715</c:v>
                </c:pt>
                <c:pt idx="1544">
                  <c:v>15.439999999999715</c:v>
                </c:pt>
                <c:pt idx="1545">
                  <c:v>15.449999999999715</c:v>
                </c:pt>
                <c:pt idx="1546">
                  <c:v>15.459999999999715</c:v>
                </c:pt>
                <c:pt idx="1547">
                  <c:v>15.469999999999715</c:v>
                </c:pt>
                <c:pt idx="1548">
                  <c:v>15.479999999999714</c:v>
                </c:pt>
                <c:pt idx="1549">
                  <c:v>15.489999999999714</c:v>
                </c:pt>
                <c:pt idx="1550">
                  <c:v>15.499999999999714</c:v>
                </c:pt>
                <c:pt idx="1551">
                  <c:v>15.509999999999714</c:v>
                </c:pt>
                <c:pt idx="1552">
                  <c:v>15.519999999999714</c:v>
                </c:pt>
                <c:pt idx="1553">
                  <c:v>15.529999999999713</c:v>
                </c:pt>
                <c:pt idx="1554">
                  <c:v>15.539999999999713</c:v>
                </c:pt>
                <c:pt idx="1555">
                  <c:v>15.549999999999713</c:v>
                </c:pt>
                <c:pt idx="1556">
                  <c:v>15.559999999999713</c:v>
                </c:pt>
                <c:pt idx="1557">
                  <c:v>15.569999999999713</c:v>
                </c:pt>
                <c:pt idx="1558">
                  <c:v>15.579999999999712</c:v>
                </c:pt>
                <c:pt idx="1559">
                  <c:v>15.589999999999712</c:v>
                </c:pt>
                <c:pt idx="1560">
                  <c:v>15.599999999999712</c:v>
                </c:pt>
                <c:pt idx="1561">
                  <c:v>15.609999999999712</c:v>
                </c:pt>
                <c:pt idx="1562">
                  <c:v>15.619999999999711</c:v>
                </c:pt>
                <c:pt idx="1563">
                  <c:v>15.629999999999711</c:v>
                </c:pt>
                <c:pt idx="1564">
                  <c:v>15.639999999999711</c:v>
                </c:pt>
                <c:pt idx="1565">
                  <c:v>15.649999999999711</c:v>
                </c:pt>
                <c:pt idx="1566">
                  <c:v>15.659999999999711</c:v>
                </c:pt>
                <c:pt idx="1567">
                  <c:v>15.66999999999971</c:v>
                </c:pt>
                <c:pt idx="1568">
                  <c:v>15.67999999999971</c:v>
                </c:pt>
                <c:pt idx="1569">
                  <c:v>15.68999999999971</c:v>
                </c:pt>
                <c:pt idx="1570">
                  <c:v>15.69999999999971</c:v>
                </c:pt>
                <c:pt idx="1571">
                  <c:v>15.70999999999971</c:v>
                </c:pt>
                <c:pt idx="1572">
                  <c:v>15.719999999999709</c:v>
                </c:pt>
                <c:pt idx="1573">
                  <c:v>15.729999999999709</c:v>
                </c:pt>
                <c:pt idx="1574">
                  <c:v>15.739999999999709</c:v>
                </c:pt>
                <c:pt idx="1575">
                  <c:v>15.749999999999709</c:v>
                </c:pt>
                <c:pt idx="1576">
                  <c:v>15.759999999999708</c:v>
                </c:pt>
                <c:pt idx="1577">
                  <c:v>15.769999999999708</c:v>
                </c:pt>
                <c:pt idx="1578">
                  <c:v>15.779999999999708</c:v>
                </c:pt>
                <c:pt idx="1579">
                  <c:v>15.789999999999708</c:v>
                </c:pt>
                <c:pt idx="1580">
                  <c:v>15.799999999999708</c:v>
                </c:pt>
                <c:pt idx="1581">
                  <c:v>15.809999999999707</c:v>
                </c:pt>
                <c:pt idx="1582">
                  <c:v>15.819999999999707</c:v>
                </c:pt>
                <c:pt idx="1583">
                  <c:v>15.829999999999707</c:v>
                </c:pt>
                <c:pt idx="1584">
                  <c:v>15.839999999999707</c:v>
                </c:pt>
                <c:pt idx="1585">
                  <c:v>15.849999999999707</c:v>
                </c:pt>
                <c:pt idx="1586">
                  <c:v>15.859999999999706</c:v>
                </c:pt>
                <c:pt idx="1587">
                  <c:v>15.869999999999706</c:v>
                </c:pt>
                <c:pt idx="1588">
                  <c:v>15.879999999999706</c:v>
                </c:pt>
                <c:pt idx="1589">
                  <c:v>15.889999999999706</c:v>
                </c:pt>
                <c:pt idx="1590">
                  <c:v>15.899999999999705</c:v>
                </c:pt>
                <c:pt idx="1591">
                  <c:v>15.909999999999705</c:v>
                </c:pt>
                <c:pt idx="1592">
                  <c:v>15.919999999999705</c:v>
                </c:pt>
                <c:pt idx="1593">
                  <c:v>15.929999999999705</c:v>
                </c:pt>
                <c:pt idx="1594">
                  <c:v>15.939999999999705</c:v>
                </c:pt>
                <c:pt idx="1595">
                  <c:v>15.949999999999704</c:v>
                </c:pt>
                <c:pt idx="1596">
                  <c:v>15.959999999999704</c:v>
                </c:pt>
                <c:pt idx="1597">
                  <c:v>15.969999999999704</c:v>
                </c:pt>
                <c:pt idx="1598">
                  <c:v>15.979999999999704</c:v>
                </c:pt>
                <c:pt idx="1599">
                  <c:v>15.989999999999704</c:v>
                </c:pt>
                <c:pt idx="1600">
                  <c:v>15.999999999999703</c:v>
                </c:pt>
                <c:pt idx="1601">
                  <c:v>16.009999999999703</c:v>
                </c:pt>
                <c:pt idx="1602">
                  <c:v>16.019999999999705</c:v>
                </c:pt>
                <c:pt idx="1603">
                  <c:v>16.029999999999706</c:v>
                </c:pt>
                <c:pt idx="1604">
                  <c:v>16.039999999999708</c:v>
                </c:pt>
                <c:pt idx="1605">
                  <c:v>16.049999999999709</c:v>
                </c:pt>
                <c:pt idx="1606">
                  <c:v>16.059999999999711</c:v>
                </c:pt>
                <c:pt idx="1607">
                  <c:v>16.069999999999713</c:v>
                </c:pt>
                <c:pt idx="1608">
                  <c:v>16.079999999999714</c:v>
                </c:pt>
                <c:pt idx="1609">
                  <c:v>16.089999999999716</c:v>
                </c:pt>
                <c:pt idx="1610">
                  <c:v>16.099999999999717</c:v>
                </c:pt>
                <c:pt idx="1611">
                  <c:v>16.109999999999719</c:v>
                </c:pt>
                <c:pt idx="1612">
                  <c:v>16.11999999999972</c:v>
                </c:pt>
                <c:pt idx="1613">
                  <c:v>16.129999999999722</c:v>
                </c:pt>
                <c:pt idx="1614">
                  <c:v>16.139999999999723</c:v>
                </c:pt>
                <c:pt idx="1615">
                  <c:v>16.149999999999725</c:v>
                </c:pt>
                <c:pt idx="1616">
                  <c:v>16.159999999999727</c:v>
                </c:pt>
                <c:pt idx="1617">
                  <c:v>16.169999999999728</c:v>
                </c:pt>
                <c:pt idx="1618">
                  <c:v>16.17999999999973</c:v>
                </c:pt>
                <c:pt idx="1619">
                  <c:v>16.189999999999731</c:v>
                </c:pt>
                <c:pt idx="1620">
                  <c:v>16.199999999999733</c:v>
                </c:pt>
                <c:pt idx="1621">
                  <c:v>16.209999999999734</c:v>
                </c:pt>
                <c:pt idx="1622">
                  <c:v>16.219999999999736</c:v>
                </c:pt>
                <c:pt idx="1623">
                  <c:v>16.229999999999738</c:v>
                </c:pt>
                <c:pt idx="1624">
                  <c:v>16.239999999999739</c:v>
                </c:pt>
                <c:pt idx="1625">
                  <c:v>16.249999999999741</c:v>
                </c:pt>
                <c:pt idx="1626">
                  <c:v>16.259999999999742</c:v>
                </c:pt>
                <c:pt idx="1627">
                  <c:v>16.269999999999744</c:v>
                </c:pt>
                <c:pt idx="1628">
                  <c:v>16.279999999999745</c:v>
                </c:pt>
                <c:pt idx="1629">
                  <c:v>16.289999999999747</c:v>
                </c:pt>
                <c:pt idx="1630">
                  <c:v>16.299999999999748</c:v>
                </c:pt>
                <c:pt idx="1631">
                  <c:v>16.30999999999975</c:v>
                </c:pt>
                <c:pt idx="1632">
                  <c:v>16.319999999999752</c:v>
                </c:pt>
                <c:pt idx="1633">
                  <c:v>16.329999999999753</c:v>
                </c:pt>
                <c:pt idx="1634">
                  <c:v>16.339999999999755</c:v>
                </c:pt>
                <c:pt idx="1635">
                  <c:v>16.349999999999756</c:v>
                </c:pt>
                <c:pt idx="1636">
                  <c:v>16.359999999999758</c:v>
                </c:pt>
                <c:pt idx="1637">
                  <c:v>16.369999999999759</c:v>
                </c:pt>
                <c:pt idx="1638">
                  <c:v>16.379999999999761</c:v>
                </c:pt>
                <c:pt idx="1639">
                  <c:v>16.389999999999763</c:v>
                </c:pt>
                <c:pt idx="1640">
                  <c:v>16.399999999999764</c:v>
                </c:pt>
                <c:pt idx="1641">
                  <c:v>16.409999999999766</c:v>
                </c:pt>
                <c:pt idx="1642">
                  <c:v>16.419999999999767</c:v>
                </c:pt>
                <c:pt idx="1643">
                  <c:v>16.429999999999769</c:v>
                </c:pt>
                <c:pt idx="1644">
                  <c:v>16.43999999999977</c:v>
                </c:pt>
                <c:pt idx="1645">
                  <c:v>16.449999999999772</c:v>
                </c:pt>
                <c:pt idx="1646">
                  <c:v>16.459999999999773</c:v>
                </c:pt>
                <c:pt idx="1647">
                  <c:v>16.469999999999775</c:v>
                </c:pt>
                <c:pt idx="1648">
                  <c:v>16.479999999999777</c:v>
                </c:pt>
                <c:pt idx="1649">
                  <c:v>16.489999999999778</c:v>
                </c:pt>
                <c:pt idx="1650">
                  <c:v>16.49999999999978</c:v>
                </c:pt>
                <c:pt idx="1651">
                  <c:v>16.509999999999781</c:v>
                </c:pt>
                <c:pt idx="1652">
                  <c:v>16.519999999999783</c:v>
                </c:pt>
                <c:pt idx="1653">
                  <c:v>16.529999999999784</c:v>
                </c:pt>
                <c:pt idx="1654">
                  <c:v>16.539999999999786</c:v>
                </c:pt>
                <c:pt idx="1655">
                  <c:v>16.549999999999788</c:v>
                </c:pt>
                <c:pt idx="1656">
                  <c:v>16.559999999999789</c:v>
                </c:pt>
                <c:pt idx="1657">
                  <c:v>16.569999999999791</c:v>
                </c:pt>
                <c:pt idx="1658">
                  <c:v>16.579999999999792</c:v>
                </c:pt>
                <c:pt idx="1659">
                  <c:v>16.589999999999794</c:v>
                </c:pt>
                <c:pt idx="1660">
                  <c:v>16.599999999999795</c:v>
                </c:pt>
                <c:pt idx="1661">
                  <c:v>16.609999999999797</c:v>
                </c:pt>
                <c:pt idx="1662">
                  <c:v>16.619999999999798</c:v>
                </c:pt>
                <c:pt idx="1663">
                  <c:v>16.6299999999998</c:v>
                </c:pt>
                <c:pt idx="1664">
                  <c:v>16.639999999999802</c:v>
                </c:pt>
                <c:pt idx="1665">
                  <c:v>16.649999999999803</c:v>
                </c:pt>
                <c:pt idx="1666">
                  <c:v>16.659999999999805</c:v>
                </c:pt>
                <c:pt idx="1667">
                  <c:v>16.669999999999806</c:v>
                </c:pt>
                <c:pt idx="1668">
                  <c:v>16.679999999999808</c:v>
                </c:pt>
                <c:pt idx="1669">
                  <c:v>16.689999999999809</c:v>
                </c:pt>
                <c:pt idx="1670">
                  <c:v>16.699999999999811</c:v>
                </c:pt>
                <c:pt idx="1671">
                  <c:v>16.709999999999813</c:v>
                </c:pt>
                <c:pt idx="1672">
                  <c:v>16.719999999999814</c:v>
                </c:pt>
                <c:pt idx="1673">
                  <c:v>16.729999999999816</c:v>
                </c:pt>
                <c:pt idx="1674">
                  <c:v>16.739999999999817</c:v>
                </c:pt>
                <c:pt idx="1675">
                  <c:v>16.749999999999819</c:v>
                </c:pt>
                <c:pt idx="1676">
                  <c:v>16.75999999999982</c:v>
                </c:pt>
                <c:pt idx="1677">
                  <c:v>16.769999999999822</c:v>
                </c:pt>
                <c:pt idx="1678">
                  <c:v>16.779999999999824</c:v>
                </c:pt>
                <c:pt idx="1679">
                  <c:v>16.789999999999825</c:v>
                </c:pt>
                <c:pt idx="1680">
                  <c:v>16.799999999999827</c:v>
                </c:pt>
                <c:pt idx="1681">
                  <c:v>16.809999999999828</c:v>
                </c:pt>
                <c:pt idx="1682">
                  <c:v>16.81999999999983</c:v>
                </c:pt>
                <c:pt idx="1683">
                  <c:v>16.829999999999831</c:v>
                </c:pt>
                <c:pt idx="1684">
                  <c:v>16.839999999999833</c:v>
                </c:pt>
                <c:pt idx="1685">
                  <c:v>16.849999999999834</c:v>
                </c:pt>
                <c:pt idx="1686">
                  <c:v>16.859999999999836</c:v>
                </c:pt>
                <c:pt idx="1687">
                  <c:v>16.869999999999838</c:v>
                </c:pt>
                <c:pt idx="1688">
                  <c:v>16.879999999999839</c:v>
                </c:pt>
                <c:pt idx="1689">
                  <c:v>16.889999999999841</c:v>
                </c:pt>
                <c:pt idx="1690">
                  <c:v>16.899999999999842</c:v>
                </c:pt>
                <c:pt idx="1691">
                  <c:v>16.909999999999844</c:v>
                </c:pt>
                <c:pt idx="1692">
                  <c:v>16.919999999999845</c:v>
                </c:pt>
                <c:pt idx="1693">
                  <c:v>16.929999999999847</c:v>
                </c:pt>
                <c:pt idx="1694">
                  <c:v>16.939999999999849</c:v>
                </c:pt>
                <c:pt idx="1695">
                  <c:v>16.94999999999985</c:v>
                </c:pt>
                <c:pt idx="1696">
                  <c:v>16.959999999999852</c:v>
                </c:pt>
                <c:pt idx="1697">
                  <c:v>16.969999999999853</c:v>
                </c:pt>
                <c:pt idx="1698">
                  <c:v>16.979999999999855</c:v>
                </c:pt>
                <c:pt idx="1699">
                  <c:v>16.989999999999856</c:v>
                </c:pt>
                <c:pt idx="1700">
                  <c:v>16.999999999999858</c:v>
                </c:pt>
                <c:pt idx="1701">
                  <c:v>17.009999999999859</c:v>
                </c:pt>
                <c:pt idx="1702">
                  <c:v>17.019999999999861</c:v>
                </c:pt>
                <c:pt idx="1703">
                  <c:v>17.029999999999863</c:v>
                </c:pt>
                <c:pt idx="1704">
                  <c:v>17.039999999999864</c:v>
                </c:pt>
                <c:pt idx="1705">
                  <c:v>17.049999999999866</c:v>
                </c:pt>
                <c:pt idx="1706">
                  <c:v>17.059999999999867</c:v>
                </c:pt>
                <c:pt idx="1707">
                  <c:v>17.069999999999869</c:v>
                </c:pt>
                <c:pt idx="1708">
                  <c:v>17.07999999999987</c:v>
                </c:pt>
                <c:pt idx="1709">
                  <c:v>17.089999999999872</c:v>
                </c:pt>
                <c:pt idx="1710">
                  <c:v>17.099999999999874</c:v>
                </c:pt>
                <c:pt idx="1711">
                  <c:v>17.109999999999875</c:v>
                </c:pt>
                <c:pt idx="1712">
                  <c:v>17.119999999999877</c:v>
                </c:pt>
                <c:pt idx="1713">
                  <c:v>17.129999999999878</c:v>
                </c:pt>
                <c:pt idx="1714">
                  <c:v>17.13999999999988</c:v>
                </c:pt>
                <c:pt idx="1715">
                  <c:v>17.149999999999881</c:v>
                </c:pt>
                <c:pt idx="1716">
                  <c:v>17.159999999999883</c:v>
                </c:pt>
                <c:pt idx="1717">
                  <c:v>17.169999999999884</c:v>
                </c:pt>
                <c:pt idx="1718">
                  <c:v>17.179999999999886</c:v>
                </c:pt>
                <c:pt idx="1719">
                  <c:v>17.189999999999888</c:v>
                </c:pt>
                <c:pt idx="1720">
                  <c:v>17.199999999999889</c:v>
                </c:pt>
                <c:pt idx="1721">
                  <c:v>17.209999999999891</c:v>
                </c:pt>
                <c:pt idx="1722">
                  <c:v>17.219999999999892</c:v>
                </c:pt>
                <c:pt idx="1723">
                  <c:v>17.229999999999894</c:v>
                </c:pt>
                <c:pt idx="1724">
                  <c:v>17.239999999999895</c:v>
                </c:pt>
                <c:pt idx="1725">
                  <c:v>17.249999999999897</c:v>
                </c:pt>
                <c:pt idx="1726">
                  <c:v>17.259999999999899</c:v>
                </c:pt>
                <c:pt idx="1727">
                  <c:v>17.2699999999999</c:v>
                </c:pt>
                <c:pt idx="1728">
                  <c:v>17.279999999999902</c:v>
                </c:pt>
                <c:pt idx="1729">
                  <c:v>17.289999999999903</c:v>
                </c:pt>
                <c:pt idx="1730">
                  <c:v>17.299999999999905</c:v>
                </c:pt>
                <c:pt idx="1731">
                  <c:v>17.309999999999906</c:v>
                </c:pt>
                <c:pt idx="1732">
                  <c:v>17.319999999999908</c:v>
                </c:pt>
                <c:pt idx="1733">
                  <c:v>17.329999999999909</c:v>
                </c:pt>
                <c:pt idx="1734">
                  <c:v>17.339999999999911</c:v>
                </c:pt>
                <c:pt idx="1735">
                  <c:v>17.349999999999913</c:v>
                </c:pt>
                <c:pt idx="1736">
                  <c:v>17.359999999999914</c:v>
                </c:pt>
                <c:pt idx="1737">
                  <c:v>17.369999999999916</c:v>
                </c:pt>
                <c:pt idx="1738">
                  <c:v>17.379999999999917</c:v>
                </c:pt>
                <c:pt idx="1739">
                  <c:v>17.389999999999919</c:v>
                </c:pt>
                <c:pt idx="1740">
                  <c:v>17.39999999999992</c:v>
                </c:pt>
                <c:pt idx="1741">
                  <c:v>17.409999999999922</c:v>
                </c:pt>
                <c:pt idx="1742">
                  <c:v>17.419999999999924</c:v>
                </c:pt>
                <c:pt idx="1743">
                  <c:v>17.429999999999925</c:v>
                </c:pt>
                <c:pt idx="1744">
                  <c:v>17.439999999999927</c:v>
                </c:pt>
                <c:pt idx="1745">
                  <c:v>17.449999999999928</c:v>
                </c:pt>
                <c:pt idx="1746">
                  <c:v>17.45999999999993</c:v>
                </c:pt>
                <c:pt idx="1747">
                  <c:v>17.469999999999931</c:v>
                </c:pt>
                <c:pt idx="1748">
                  <c:v>17.479999999999933</c:v>
                </c:pt>
                <c:pt idx="1749">
                  <c:v>17.489999999999934</c:v>
                </c:pt>
                <c:pt idx="1750">
                  <c:v>17.499999999999936</c:v>
                </c:pt>
                <c:pt idx="1751">
                  <c:v>17.509999999999938</c:v>
                </c:pt>
                <c:pt idx="1752">
                  <c:v>17.519999999999939</c:v>
                </c:pt>
                <c:pt idx="1753">
                  <c:v>17.529999999999941</c:v>
                </c:pt>
                <c:pt idx="1754">
                  <c:v>17.539999999999942</c:v>
                </c:pt>
                <c:pt idx="1755">
                  <c:v>17.549999999999944</c:v>
                </c:pt>
                <c:pt idx="1756">
                  <c:v>17.559999999999945</c:v>
                </c:pt>
                <c:pt idx="1757">
                  <c:v>17.569999999999947</c:v>
                </c:pt>
                <c:pt idx="1758">
                  <c:v>17.579999999999949</c:v>
                </c:pt>
                <c:pt idx="1759">
                  <c:v>17.58999999999995</c:v>
                </c:pt>
                <c:pt idx="1760">
                  <c:v>17.599999999999952</c:v>
                </c:pt>
                <c:pt idx="1761">
                  <c:v>17.609999999999953</c:v>
                </c:pt>
                <c:pt idx="1762">
                  <c:v>17.619999999999955</c:v>
                </c:pt>
                <c:pt idx="1763">
                  <c:v>17.629999999999956</c:v>
                </c:pt>
                <c:pt idx="1764">
                  <c:v>17.639999999999958</c:v>
                </c:pt>
                <c:pt idx="1765">
                  <c:v>17.649999999999959</c:v>
                </c:pt>
                <c:pt idx="1766">
                  <c:v>17.659999999999961</c:v>
                </c:pt>
                <c:pt idx="1767">
                  <c:v>17.669999999999963</c:v>
                </c:pt>
                <c:pt idx="1768">
                  <c:v>17.679999999999964</c:v>
                </c:pt>
                <c:pt idx="1769">
                  <c:v>17.689999999999966</c:v>
                </c:pt>
                <c:pt idx="1770">
                  <c:v>17.699999999999967</c:v>
                </c:pt>
                <c:pt idx="1771">
                  <c:v>17.709999999999969</c:v>
                </c:pt>
                <c:pt idx="1772">
                  <c:v>17.71999999999997</c:v>
                </c:pt>
                <c:pt idx="1773">
                  <c:v>17.729999999999972</c:v>
                </c:pt>
                <c:pt idx="1774">
                  <c:v>17.739999999999974</c:v>
                </c:pt>
                <c:pt idx="1775">
                  <c:v>17.749999999999975</c:v>
                </c:pt>
                <c:pt idx="1776">
                  <c:v>17.759999999999977</c:v>
                </c:pt>
                <c:pt idx="1777">
                  <c:v>17.769999999999978</c:v>
                </c:pt>
                <c:pt idx="1778">
                  <c:v>17.77999999999998</c:v>
                </c:pt>
                <c:pt idx="1779">
                  <c:v>17.789999999999981</c:v>
                </c:pt>
                <c:pt idx="1780">
                  <c:v>17.799999999999983</c:v>
                </c:pt>
                <c:pt idx="1781">
                  <c:v>17.809999999999985</c:v>
                </c:pt>
                <c:pt idx="1782">
                  <c:v>17.819999999999986</c:v>
                </c:pt>
                <c:pt idx="1783">
                  <c:v>17.829999999999988</c:v>
                </c:pt>
                <c:pt idx="1784">
                  <c:v>17.839999999999989</c:v>
                </c:pt>
                <c:pt idx="1785">
                  <c:v>17.849999999999991</c:v>
                </c:pt>
                <c:pt idx="1786">
                  <c:v>17.859999999999992</c:v>
                </c:pt>
                <c:pt idx="1787">
                  <c:v>17.869999999999994</c:v>
                </c:pt>
                <c:pt idx="1788">
                  <c:v>17.879999999999995</c:v>
                </c:pt>
                <c:pt idx="1789">
                  <c:v>17.889999999999997</c:v>
                </c:pt>
                <c:pt idx="1790">
                  <c:v>17.899999999999999</c:v>
                </c:pt>
                <c:pt idx="1791">
                  <c:v>17.91</c:v>
                </c:pt>
                <c:pt idx="1792">
                  <c:v>17.920000000000002</c:v>
                </c:pt>
                <c:pt idx="1793">
                  <c:v>17.930000000000003</c:v>
                </c:pt>
                <c:pt idx="1794">
                  <c:v>17.940000000000005</c:v>
                </c:pt>
                <c:pt idx="1795">
                  <c:v>17.950000000000006</c:v>
                </c:pt>
                <c:pt idx="1796">
                  <c:v>17.960000000000008</c:v>
                </c:pt>
                <c:pt idx="1797">
                  <c:v>17.97000000000001</c:v>
                </c:pt>
                <c:pt idx="1798">
                  <c:v>17.980000000000011</c:v>
                </c:pt>
                <c:pt idx="1799">
                  <c:v>17.990000000000013</c:v>
                </c:pt>
                <c:pt idx="1800">
                  <c:v>18.000000000000014</c:v>
                </c:pt>
                <c:pt idx="1801">
                  <c:v>18.010000000000016</c:v>
                </c:pt>
                <c:pt idx="1802">
                  <c:v>18.020000000000017</c:v>
                </c:pt>
                <c:pt idx="1803">
                  <c:v>18.030000000000019</c:v>
                </c:pt>
                <c:pt idx="1804">
                  <c:v>18.04000000000002</c:v>
                </c:pt>
                <c:pt idx="1805">
                  <c:v>18.050000000000022</c:v>
                </c:pt>
                <c:pt idx="1806">
                  <c:v>18.060000000000024</c:v>
                </c:pt>
                <c:pt idx="1807">
                  <c:v>18.070000000000025</c:v>
                </c:pt>
                <c:pt idx="1808">
                  <c:v>18.080000000000027</c:v>
                </c:pt>
                <c:pt idx="1809">
                  <c:v>18.090000000000028</c:v>
                </c:pt>
                <c:pt idx="1810">
                  <c:v>18.10000000000003</c:v>
                </c:pt>
                <c:pt idx="1811">
                  <c:v>18.110000000000031</c:v>
                </c:pt>
                <c:pt idx="1812">
                  <c:v>18.120000000000033</c:v>
                </c:pt>
                <c:pt idx="1813">
                  <c:v>18.130000000000035</c:v>
                </c:pt>
                <c:pt idx="1814">
                  <c:v>18.140000000000036</c:v>
                </c:pt>
                <c:pt idx="1815">
                  <c:v>18.150000000000038</c:v>
                </c:pt>
                <c:pt idx="1816">
                  <c:v>18.160000000000039</c:v>
                </c:pt>
                <c:pt idx="1817">
                  <c:v>18.170000000000041</c:v>
                </c:pt>
                <c:pt idx="1818">
                  <c:v>18.180000000000042</c:v>
                </c:pt>
                <c:pt idx="1819">
                  <c:v>18.190000000000044</c:v>
                </c:pt>
                <c:pt idx="1820">
                  <c:v>18.200000000000045</c:v>
                </c:pt>
                <c:pt idx="1821">
                  <c:v>18.210000000000047</c:v>
                </c:pt>
                <c:pt idx="1822">
                  <c:v>18.220000000000049</c:v>
                </c:pt>
                <c:pt idx="1823">
                  <c:v>18.23000000000005</c:v>
                </c:pt>
                <c:pt idx="1824">
                  <c:v>18.240000000000052</c:v>
                </c:pt>
                <c:pt idx="1825">
                  <c:v>18.250000000000053</c:v>
                </c:pt>
                <c:pt idx="1826">
                  <c:v>18.260000000000055</c:v>
                </c:pt>
                <c:pt idx="1827">
                  <c:v>18.270000000000056</c:v>
                </c:pt>
                <c:pt idx="1828">
                  <c:v>18.280000000000058</c:v>
                </c:pt>
                <c:pt idx="1829">
                  <c:v>18.29000000000006</c:v>
                </c:pt>
                <c:pt idx="1830">
                  <c:v>18.300000000000061</c:v>
                </c:pt>
                <c:pt idx="1831">
                  <c:v>18.310000000000063</c:v>
                </c:pt>
                <c:pt idx="1832">
                  <c:v>18.320000000000064</c:v>
                </c:pt>
                <c:pt idx="1833">
                  <c:v>18.330000000000066</c:v>
                </c:pt>
                <c:pt idx="1834">
                  <c:v>18.340000000000067</c:v>
                </c:pt>
                <c:pt idx="1835">
                  <c:v>18.350000000000069</c:v>
                </c:pt>
                <c:pt idx="1836">
                  <c:v>18.36000000000007</c:v>
                </c:pt>
                <c:pt idx="1837">
                  <c:v>18.370000000000072</c:v>
                </c:pt>
                <c:pt idx="1838">
                  <c:v>18.380000000000074</c:v>
                </c:pt>
                <c:pt idx="1839">
                  <c:v>18.390000000000075</c:v>
                </c:pt>
                <c:pt idx="1840">
                  <c:v>18.400000000000077</c:v>
                </c:pt>
                <c:pt idx="1841">
                  <c:v>18.410000000000078</c:v>
                </c:pt>
                <c:pt idx="1842">
                  <c:v>18.42000000000008</c:v>
                </c:pt>
                <c:pt idx="1843">
                  <c:v>18.430000000000081</c:v>
                </c:pt>
                <c:pt idx="1844">
                  <c:v>18.440000000000083</c:v>
                </c:pt>
                <c:pt idx="1845">
                  <c:v>18.450000000000085</c:v>
                </c:pt>
                <c:pt idx="1846">
                  <c:v>18.460000000000086</c:v>
                </c:pt>
                <c:pt idx="1847">
                  <c:v>18.470000000000088</c:v>
                </c:pt>
                <c:pt idx="1848">
                  <c:v>18.480000000000089</c:v>
                </c:pt>
                <c:pt idx="1849">
                  <c:v>18.490000000000091</c:v>
                </c:pt>
                <c:pt idx="1850">
                  <c:v>18.500000000000092</c:v>
                </c:pt>
                <c:pt idx="1851">
                  <c:v>18.510000000000094</c:v>
                </c:pt>
                <c:pt idx="1852">
                  <c:v>18.520000000000095</c:v>
                </c:pt>
                <c:pt idx="1853">
                  <c:v>18.530000000000097</c:v>
                </c:pt>
                <c:pt idx="1854">
                  <c:v>18.540000000000099</c:v>
                </c:pt>
                <c:pt idx="1855">
                  <c:v>18.5500000000001</c:v>
                </c:pt>
                <c:pt idx="1856">
                  <c:v>18.560000000000102</c:v>
                </c:pt>
                <c:pt idx="1857">
                  <c:v>18.570000000000103</c:v>
                </c:pt>
                <c:pt idx="1858">
                  <c:v>18.580000000000105</c:v>
                </c:pt>
                <c:pt idx="1859">
                  <c:v>18.590000000000106</c:v>
                </c:pt>
                <c:pt idx="1860">
                  <c:v>18.600000000000108</c:v>
                </c:pt>
                <c:pt idx="1861">
                  <c:v>18.61000000000011</c:v>
                </c:pt>
                <c:pt idx="1862">
                  <c:v>18.620000000000111</c:v>
                </c:pt>
                <c:pt idx="1863">
                  <c:v>18.630000000000113</c:v>
                </c:pt>
                <c:pt idx="1864">
                  <c:v>18.640000000000114</c:v>
                </c:pt>
                <c:pt idx="1865">
                  <c:v>18.650000000000116</c:v>
                </c:pt>
                <c:pt idx="1866">
                  <c:v>18.660000000000117</c:v>
                </c:pt>
                <c:pt idx="1867">
                  <c:v>18.670000000000119</c:v>
                </c:pt>
                <c:pt idx="1868">
                  <c:v>18.680000000000121</c:v>
                </c:pt>
                <c:pt idx="1869">
                  <c:v>18.690000000000122</c:v>
                </c:pt>
                <c:pt idx="1870">
                  <c:v>18.700000000000124</c:v>
                </c:pt>
                <c:pt idx="1871">
                  <c:v>18.710000000000125</c:v>
                </c:pt>
                <c:pt idx="1872">
                  <c:v>18.720000000000127</c:v>
                </c:pt>
                <c:pt idx="1873">
                  <c:v>18.730000000000128</c:v>
                </c:pt>
                <c:pt idx="1874">
                  <c:v>18.74000000000013</c:v>
                </c:pt>
                <c:pt idx="1875">
                  <c:v>18.750000000000131</c:v>
                </c:pt>
                <c:pt idx="1876">
                  <c:v>18.760000000000133</c:v>
                </c:pt>
                <c:pt idx="1877">
                  <c:v>18.770000000000135</c:v>
                </c:pt>
                <c:pt idx="1878">
                  <c:v>18.780000000000136</c:v>
                </c:pt>
                <c:pt idx="1879">
                  <c:v>18.790000000000138</c:v>
                </c:pt>
                <c:pt idx="1880">
                  <c:v>18.800000000000139</c:v>
                </c:pt>
                <c:pt idx="1881">
                  <c:v>18.810000000000141</c:v>
                </c:pt>
                <c:pt idx="1882">
                  <c:v>18.820000000000142</c:v>
                </c:pt>
                <c:pt idx="1883">
                  <c:v>18.830000000000144</c:v>
                </c:pt>
                <c:pt idx="1884">
                  <c:v>18.840000000000146</c:v>
                </c:pt>
                <c:pt idx="1885">
                  <c:v>18.850000000000147</c:v>
                </c:pt>
                <c:pt idx="1886">
                  <c:v>18.860000000000149</c:v>
                </c:pt>
                <c:pt idx="1887">
                  <c:v>18.87000000000015</c:v>
                </c:pt>
                <c:pt idx="1888">
                  <c:v>18.880000000000152</c:v>
                </c:pt>
                <c:pt idx="1889">
                  <c:v>18.890000000000153</c:v>
                </c:pt>
                <c:pt idx="1890">
                  <c:v>18.900000000000155</c:v>
                </c:pt>
                <c:pt idx="1891">
                  <c:v>18.910000000000156</c:v>
                </c:pt>
                <c:pt idx="1892">
                  <c:v>18.920000000000158</c:v>
                </c:pt>
                <c:pt idx="1893">
                  <c:v>18.93000000000016</c:v>
                </c:pt>
                <c:pt idx="1894">
                  <c:v>18.940000000000161</c:v>
                </c:pt>
                <c:pt idx="1895">
                  <c:v>18.950000000000163</c:v>
                </c:pt>
                <c:pt idx="1896">
                  <c:v>18.960000000000164</c:v>
                </c:pt>
                <c:pt idx="1897">
                  <c:v>18.970000000000166</c:v>
                </c:pt>
                <c:pt idx="1898">
                  <c:v>18.980000000000167</c:v>
                </c:pt>
                <c:pt idx="1899">
                  <c:v>18.990000000000169</c:v>
                </c:pt>
                <c:pt idx="1900">
                  <c:v>19.000000000000171</c:v>
                </c:pt>
                <c:pt idx="1901">
                  <c:v>19.010000000000172</c:v>
                </c:pt>
                <c:pt idx="1902">
                  <c:v>19.020000000000174</c:v>
                </c:pt>
                <c:pt idx="1903">
                  <c:v>19.030000000000175</c:v>
                </c:pt>
                <c:pt idx="1904">
                  <c:v>19.040000000000177</c:v>
                </c:pt>
                <c:pt idx="1905">
                  <c:v>19.050000000000178</c:v>
                </c:pt>
                <c:pt idx="1906">
                  <c:v>19.06000000000018</c:v>
                </c:pt>
                <c:pt idx="1907">
                  <c:v>19.070000000000181</c:v>
                </c:pt>
                <c:pt idx="1908">
                  <c:v>19.080000000000183</c:v>
                </c:pt>
                <c:pt idx="1909">
                  <c:v>19.090000000000185</c:v>
                </c:pt>
                <c:pt idx="1910">
                  <c:v>19.100000000000186</c:v>
                </c:pt>
                <c:pt idx="1911">
                  <c:v>19.110000000000188</c:v>
                </c:pt>
                <c:pt idx="1912">
                  <c:v>19.120000000000189</c:v>
                </c:pt>
                <c:pt idx="1913">
                  <c:v>19.130000000000191</c:v>
                </c:pt>
                <c:pt idx="1914">
                  <c:v>19.140000000000192</c:v>
                </c:pt>
                <c:pt idx="1915">
                  <c:v>19.150000000000194</c:v>
                </c:pt>
                <c:pt idx="1916">
                  <c:v>19.160000000000196</c:v>
                </c:pt>
                <c:pt idx="1917">
                  <c:v>19.170000000000197</c:v>
                </c:pt>
                <c:pt idx="1918">
                  <c:v>19.180000000000199</c:v>
                </c:pt>
                <c:pt idx="1919">
                  <c:v>19.1900000000002</c:v>
                </c:pt>
                <c:pt idx="1920">
                  <c:v>19.200000000000202</c:v>
                </c:pt>
                <c:pt idx="1921">
                  <c:v>19.210000000000203</c:v>
                </c:pt>
                <c:pt idx="1922">
                  <c:v>19.220000000000205</c:v>
                </c:pt>
                <c:pt idx="1923">
                  <c:v>19.230000000000206</c:v>
                </c:pt>
                <c:pt idx="1924">
                  <c:v>19.240000000000208</c:v>
                </c:pt>
                <c:pt idx="1925">
                  <c:v>19.25000000000021</c:v>
                </c:pt>
                <c:pt idx="1926">
                  <c:v>19.260000000000211</c:v>
                </c:pt>
                <c:pt idx="1927">
                  <c:v>19.270000000000213</c:v>
                </c:pt>
                <c:pt idx="1928">
                  <c:v>19.280000000000214</c:v>
                </c:pt>
                <c:pt idx="1929">
                  <c:v>19.290000000000216</c:v>
                </c:pt>
                <c:pt idx="1930">
                  <c:v>19.300000000000217</c:v>
                </c:pt>
                <c:pt idx="1931">
                  <c:v>19.310000000000219</c:v>
                </c:pt>
                <c:pt idx="1932">
                  <c:v>19.320000000000221</c:v>
                </c:pt>
                <c:pt idx="1933">
                  <c:v>19.330000000000222</c:v>
                </c:pt>
                <c:pt idx="1934">
                  <c:v>19.340000000000224</c:v>
                </c:pt>
                <c:pt idx="1935">
                  <c:v>19.350000000000225</c:v>
                </c:pt>
                <c:pt idx="1936">
                  <c:v>19.360000000000227</c:v>
                </c:pt>
                <c:pt idx="1937">
                  <c:v>19.370000000000228</c:v>
                </c:pt>
                <c:pt idx="1938">
                  <c:v>19.38000000000023</c:v>
                </c:pt>
                <c:pt idx="1939">
                  <c:v>19.390000000000231</c:v>
                </c:pt>
                <c:pt idx="1940">
                  <c:v>19.400000000000233</c:v>
                </c:pt>
                <c:pt idx="1941">
                  <c:v>19.410000000000235</c:v>
                </c:pt>
                <c:pt idx="1942">
                  <c:v>19.420000000000236</c:v>
                </c:pt>
                <c:pt idx="1943">
                  <c:v>19.430000000000238</c:v>
                </c:pt>
                <c:pt idx="1944">
                  <c:v>19.440000000000239</c:v>
                </c:pt>
                <c:pt idx="1945">
                  <c:v>19.450000000000241</c:v>
                </c:pt>
                <c:pt idx="1946">
                  <c:v>19.460000000000242</c:v>
                </c:pt>
                <c:pt idx="1947">
                  <c:v>19.470000000000244</c:v>
                </c:pt>
                <c:pt idx="1948">
                  <c:v>19.480000000000246</c:v>
                </c:pt>
                <c:pt idx="1949">
                  <c:v>19.490000000000247</c:v>
                </c:pt>
                <c:pt idx="1950">
                  <c:v>19.500000000000249</c:v>
                </c:pt>
                <c:pt idx="1951">
                  <c:v>19.51000000000025</c:v>
                </c:pt>
                <c:pt idx="1952">
                  <c:v>19.520000000000252</c:v>
                </c:pt>
                <c:pt idx="1953">
                  <c:v>19.530000000000253</c:v>
                </c:pt>
                <c:pt idx="1954">
                  <c:v>19.540000000000255</c:v>
                </c:pt>
                <c:pt idx="1955">
                  <c:v>19.550000000000257</c:v>
                </c:pt>
                <c:pt idx="1956">
                  <c:v>19.560000000000258</c:v>
                </c:pt>
                <c:pt idx="1957">
                  <c:v>19.57000000000026</c:v>
                </c:pt>
                <c:pt idx="1958">
                  <c:v>19.580000000000261</c:v>
                </c:pt>
                <c:pt idx="1959">
                  <c:v>19.590000000000263</c:v>
                </c:pt>
                <c:pt idx="1960">
                  <c:v>19.600000000000264</c:v>
                </c:pt>
                <c:pt idx="1961">
                  <c:v>19.610000000000266</c:v>
                </c:pt>
                <c:pt idx="1962">
                  <c:v>19.620000000000267</c:v>
                </c:pt>
                <c:pt idx="1963">
                  <c:v>19.630000000000269</c:v>
                </c:pt>
                <c:pt idx="1964">
                  <c:v>19.640000000000271</c:v>
                </c:pt>
                <c:pt idx="1965">
                  <c:v>19.650000000000272</c:v>
                </c:pt>
                <c:pt idx="1966">
                  <c:v>19.660000000000274</c:v>
                </c:pt>
                <c:pt idx="1967">
                  <c:v>19.670000000000275</c:v>
                </c:pt>
                <c:pt idx="1968">
                  <c:v>19.680000000000277</c:v>
                </c:pt>
                <c:pt idx="1969">
                  <c:v>19.690000000000278</c:v>
                </c:pt>
                <c:pt idx="1970">
                  <c:v>19.70000000000028</c:v>
                </c:pt>
                <c:pt idx="1971">
                  <c:v>19.710000000000282</c:v>
                </c:pt>
                <c:pt idx="1972">
                  <c:v>19.720000000000283</c:v>
                </c:pt>
                <c:pt idx="1973">
                  <c:v>19.730000000000285</c:v>
                </c:pt>
                <c:pt idx="1974">
                  <c:v>19.740000000000286</c:v>
                </c:pt>
                <c:pt idx="1975">
                  <c:v>19.750000000000288</c:v>
                </c:pt>
                <c:pt idx="1976">
                  <c:v>19.760000000000289</c:v>
                </c:pt>
                <c:pt idx="1977">
                  <c:v>19.770000000000291</c:v>
                </c:pt>
                <c:pt idx="1978">
                  <c:v>19.780000000000292</c:v>
                </c:pt>
                <c:pt idx="1979">
                  <c:v>19.790000000000294</c:v>
                </c:pt>
                <c:pt idx="1980">
                  <c:v>19.800000000000296</c:v>
                </c:pt>
                <c:pt idx="1981">
                  <c:v>19.810000000000297</c:v>
                </c:pt>
                <c:pt idx="1982">
                  <c:v>19.820000000000299</c:v>
                </c:pt>
                <c:pt idx="1983">
                  <c:v>19.8300000000003</c:v>
                </c:pt>
                <c:pt idx="1984">
                  <c:v>19.840000000000302</c:v>
                </c:pt>
                <c:pt idx="1985">
                  <c:v>19.850000000000303</c:v>
                </c:pt>
                <c:pt idx="1986">
                  <c:v>19.860000000000305</c:v>
                </c:pt>
                <c:pt idx="1987">
                  <c:v>19.870000000000307</c:v>
                </c:pt>
                <c:pt idx="1988">
                  <c:v>19.880000000000308</c:v>
                </c:pt>
                <c:pt idx="1989">
                  <c:v>19.89000000000031</c:v>
                </c:pt>
                <c:pt idx="1990">
                  <c:v>19.900000000000311</c:v>
                </c:pt>
                <c:pt idx="1991">
                  <c:v>19.910000000000313</c:v>
                </c:pt>
                <c:pt idx="1992">
                  <c:v>19.920000000000314</c:v>
                </c:pt>
                <c:pt idx="1993">
                  <c:v>19.930000000000316</c:v>
                </c:pt>
                <c:pt idx="1994">
                  <c:v>19.940000000000317</c:v>
                </c:pt>
                <c:pt idx="1995">
                  <c:v>19.950000000000319</c:v>
                </c:pt>
                <c:pt idx="1996">
                  <c:v>19.960000000000321</c:v>
                </c:pt>
                <c:pt idx="1997">
                  <c:v>19.970000000000322</c:v>
                </c:pt>
                <c:pt idx="1998">
                  <c:v>19.980000000000324</c:v>
                </c:pt>
                <c:pt idx="1999">
                  <c:v>19.990000000000325</c:v>
                </c:pt>
                <c:pt idx="2000">
                  <c:v>20.000000000000327</c:v>
                </c:pt>
                <c:pt idx="2001">
                  <c:v>20.010000000000328</c:v>
                </c:pt>
                <c:pt idx="2002">
                  <c:v>20.02000000000033</c:v>
                </c:pt>
                <c:pt idx="2003">
                  <c:v>20.030000000000332</c:v>
                </c:pt>
                <c:pt idx="2004">
                  <c:v>20.040000000000333</c:v>
                </c:pt>
                <c:pt idx="2005">
                  <c:v>20.050000000000335</c:v>
                </c:pt>
                <c:pt idx="2006">
                  <c:v>20.060000000000336</c:v>
                </c:pt>
                <c:pt idx="2007">
                  <c:v>20.070000000000338</c:v>
                </c:pt>
                <c:pt idx="2008">
                  <c:v>20.080000000000339</c:v>
                </c:pt>
                <c:pt idx="2009">
                  <c:v>20.090000000000341</c:v>
                </c:pt>
                <c:pt idx="2010">
                  <c:v>20.100000000000342</c:v>
                </c:pt>
                <c:pt idx="2011">
                  <c:v>20.110000000000344</c:v>
                </c:pt>
                <c:pt idx="2012">
                  <c:v>20.120000000000346</c:v>
                </c:pt>
                <c:pt idx="2013">
                  <c:v>20.130000000000347</c:v>
                </c:pt>
                <c:pt idx="2014">
                  <c:v>20.140000000000349</c:v>
                </c:pt>
                <c:pt idx="2015">
                  <c:v>20.15000000000035</c:v>
                </c:pt>
                <c:pt idx="2016">
                  <c:v>20.160000000000352</c:v>
                </c:pt>
                <c:pt idx="2017">
                  <c:v>20.170000000000353</c:v>
                </c:pt>
                <c:pt idx="2018">
                  <c:v>20.180000000000355</c:v>
                </c:pt>
                <c:pt idx="2019">
                  <c:v>20.190000000000357</c:v>
                </c:pt>
                <c:pt idx="2020">
                  <c:v>20.200000000000358</c:v>
                </c:pt>
                <c:pt idx="2021">
                  <c:v>20.21000000000036</c:v>
                </c:pt>
                <c:pt idx="2022">
                  <c:v>20.220000000000361</c:v>
                </c:pt>
                <c:pt idx="2023">
                  <c:v>20.230000000000363</c:v>
                </c:pt>
                <c:pt idx="2024">
                  <c:v>20.240000000000364</c:v>
                </c:pt>
                <c:pt idx="2025">
                  <c:v>20.250000000000366</c:v>
                </c:pt>
                <c:pt idx="2026">
                  <c:v>20.260000000000367</c:v>
                </c:pt>
                <c:pt idx="2027">
                  <c:v>20.270000000000369</c:v>
                </c:pt>
                <c:pt idx="2028">
                  <c:v>20.280000000000371</c:v>
                </c:pt>
                <c:pt idx="2029">
                  <c:v>20.290000000000372</c:v>
                </c:pt>
                <c:pt idx="2030">
                  <c:v>20.300000000000374</c:v>
                </c:pt>
                <c:pt idx="2031">
                  <c:v>20.310000000000375</c:v>
                </c:pt>
                <c:pt idx="2032">
                  <c:v>20.320000000000377</c:v>
                </c:pt>
                <c:pt idx="2033">
                  <c:v>20.330000000000378</c:v>
                </c:pt>
                <c:pt idx="2034">
                  <c:v>20.34000000000038</c:v>
                </c:pt>
                <c:pt idx="2035">
                  <c:v>20.350000000000382</c:v>
                </c:pt>
                <c:pt idx="2036">
                  <c:v>20.360000000000383</c:v>
                </c:pt>
                <c:pt idx="2037">
                  <c:v>20.370000000000385</c:v>
                </c:pt>
                <c:pt idx="2038">
                  <c:v>20.380000000000386</c:v>
                </c:pt>
                <c:pt idx="2039">
                  <c:v>20.390000000000388</c:v>
                </c:pt>
                <c:pt idx="2040">
                  <c:v>20.400000000000389</c:v>
                </c:pt>
                <c:pt idx="2041">
                  <c:v>20.410000000000391</c:v>
                </c:pt>
                <c:pt idx="2042">
                  <c:v>20.420000000000393</c:v>
                </c:pt>
                <c:pt idx="2043">
                  <c:v>20.430000000000394</c:v>
                </c:pt>
                <c:pt idx="2044">
                  <c:v>20.440000000000396</c:v>
                </c:pt>
                <c:pt idx="2045">
                  <c:v>20.450000000000397</c:v>
                </c:pt>
                <c:pt idx="2046">
                  <c:v>20.460000000000399</c:v>
                </c:pt>
                <c:pt idx="2047">
                  <c:v>20.4700000000004</c:v>
                </c:pt>
                <c:pt idx="2048">
                  <c:v>20.480000000000402</c:v>
                </c:pt>
                <c:pt idx="2049">
                  <c:v>20.490000000000403</c:v>
                </c:pt>
                <c:pt idx="2050">
                  <c:v>20.500000000000405</c:v>
                </c:pt>
                <c:pt idx="2051">
                  <c:v>20.510000000000407</c:v>
                </c:pt>
                <c:pt idx="2052">
                  <c:v>20.520000000000408</c:v>
                </c:pt>
                <c:pt idx="2053">
                  <c:v>20.53000000000041</c:v>
                </c:pt>
                <c:pt idx="2054">
                  <c:v>20.540000000000411</c:v>
                </c:pt>
                <c:pt idx="2055">
                  <c:v>20.550000000000413</c:v>
                </c:pt>
                <c:pt idx="2056">
                  <c:v>20.560000000000414</c:v>
                </c:pt>
                <c:pt idx="2057">
                  <c:v>20.570000000000416</c:v>
                </c:pt>
                <c:pt idx="2058">
                  <c:v>20.580000000000418</c:v>
                </c:pt>
                <c:pt idx="2059">
                  <c:v>20.590000000000419</c:v>
                </c:pt>
                <c:pt idx="2060">
                  <c:v>20.600000000000421</c:v>
                </c:pt>
                <c:pt idx="2061">
                  <c:v>20.610000000000422</c:v>
                </c:pt>
                <c:pt idx="2062">
                  <c:v>20.620000000000424</c:v>
                </c:pt>
                <c:pt idx="2063">
                  <c:v>20.630000000000425</c:v>
                </c:pt>
                <c:pt idx="2064">
                  <c:v>20.640000000000427</c:v>
                </c:pt>
                <c:pt idx="2065">
                  <c:v>20.650000000000428</c:v>
                </c:pt>
                <c:pt idx="2066">
                  <c:v>20.66000000000043</c:v>
                </c:pt>
                <c:pt idx="2067">
                  <c:v>20.670000000000432</c:v>
                </c:pt>
                <c:pt idx="2068">
                  <c:v>20.680000000000433</c:v>
                </c:pt>
                <c:pt idx="2069">
                  <c:v>20.690000000000435</c:v>
                </c:pt>
                <c:pt idx="2070">
                  <c:v>20.700000000000436</c:v>
                </c:pt>
                <c:pt idx="2071">
                  <c:v>20.710000000000438</c:v>
                </c:pt>
                <c:pt idx="2072">
                  <c:v>20.720000000000439</c:v>
                </c:pt>
                <c:pt idx="2073">
                  <c:v>20.730000000000441</c:v>
                </c:pt>
                <c:pt idx="2074">
                  <c:v>20.740000000000443</c:v>
                </c:pt>
                <c:pt idx="2075">
                  <c:v>20.750000000000444</c:v>
                </c:pt>
                <c:pt idx="2076">
                  <c:v>20.760000000000446</c:v>
                </c:pt>
                <c:pt idx="2077">
                  <c:v>20.770000000000447</c:v>
                </c:pt>
                <c:pt idx="2078">
                  <c:v>20.780000000000449</c:v>
                </c:pt>
                <c:pt idx="2079">
                  <c:v>20.79000000000045</c:v>
                </c:pt>
                <c:pt idx="2080">
                  <c:v>20.800000000000452</c:v>
                </c:pt>
                <c:pt idx="2081">
                  <c:v>20.810000000000453</c:v>
                </c:pt>
                <c:pt idx="2082">
                  <c:v>20.820000000000455</c:v>
                </c:pt>
                <c:pt idx="2083">
                  <c:v>20.830000000000457</c:v>
                </c:pt>
                <c:pt idx="2084">
                  <c:v>20.840000000000458</c:v>
                </c:pt>
                <c:pt idx="2085">
                  <c:v>20.85000000000046</c:v>
                </c:pt>
                <c:pt idx="2086">
                  <c:v>20.860000000000461</c:v>
                </c:pt>
                <c:pt idx="2087">
                  <c:v>20.870000000000463</c:v>
                </c:pt>
                <c:pt idx="2088">
                  <c:v>20.880000000000464</c:v>
                </c:pt>
                <c:pt idx="2089">
                  <c:v>20.890000000000466</c:v>
                </c:pt>
                <c:pt idx="2090">
                  <c:v>20.900000000000468</c:v>
                </c:pt>
                <c:pt idx="2091">
                  <c:v>20.910000000000469</c:v>
                </c:pt>
                <c:pt idx="2092">
                  <c:v>20.920000000000471</c:v>
                </c:pt>
                <c:pt idx="2093">
                  <c:v>20.930000000000472</c:v>
                </c:pt>
                <c:pt idx="2094">
                  <c:v>20.940000000000474</c:v>
                </c:pt>
                <c:pt idx="2095">
                  <c:v>20.950000000000475</c:v>
                </c:pt>
                <c:pt idx="2096">
                  <c:v>20.960000000000477</c:v>
                </c:pt>
                <c:pt idx="2097">
                  <c:v>20.970000000000478</c:v>
                </c:pt>
                <c:pt idx="2098">
                  <c:v>20.98000000000048</c:v>
                </c:pt>
                <c:pt idx="2099">
                  <c:v>20.990000000000482</c:v>
                </c:pt>
                <c:pt idx="2100">
                  <c:v>21.000000000000483</c:v>
                </c:pt>
                <c:pt idx="2101">
                  <c:v>21.010000000000485</c:v>
                </c:pt>
                <c:pt idx="2102">
                  <c:v>21.020000000000486</c:v>
                </c:pt>
                <c:pt idx="2103">
                  <c:v>21.030000000000488</c:v>
                </c:pt>
                <c:pt idx="2104">
                  <c:v>21.040000000000489</c:v>
                </c:pt>
                <c:pt idx="2105">
                  <c:v>21.050000000000491</c:v>
                </c:pt>
                <c:pt idx="2106">
                  <c:v>21.060000000000493</c:v>
                </c:pt>
                <c:pt idx="2107">
                  <c:v>21.070000000000494</c:v>
                </c:pt>
                <c:pt idx="2108">
                  <c:v>21.080000000000496</c:v>
                </c:pt>
                <c:pt idx="2109">
                  <c:v>21.090000000000497</c:v>
                </c:pt>
                <c:pt idx="2110">
                  <c:v>21.100000000000499</c:v>
                </c:pt>
                <c:pt idx="2111">
                  <c:v>21.1100000000005</c:v>
                </c:pt>
                <c:pt idx="2112">
                  <c:v>21.120000000000502</c:v>
                </c:pt>
                <c:pt idx="2113">
                  <c:v>21.130000000000503</c:v>
                </c:pt>
                <c:pt idx="2114">
                  <c:v>21.140000000000505</c:v>
                </c:pt>
                <c:pt idx="2115">
                  <c:v>21.150000000000507</c:v>
                </c:pt>
                <c:pt idx="2116">
                  <c:v>21.160000000000508</c:v>
                </c:pt>
                <c:pt idx="2117">
                  <c:v>21.17000000000051</c:v>
                </c:pt>
                <c:pt idx="2118">
                  <c:v>21.180000000000511</c:v>
                </c:pt>
                <c:pt idx="2119">
                  <c:v>21.190000000000513</c:v>
                </c:pt>
                <c:pt idx="2120">
                  <c:v>21.200000000000514</c:v>
                </c:pt>
                <c:pt idx="2121">
                  <c:v>21.210000000000516</c:v>
                </c:pt>
                <c:pt idx="2122">
                  <c:v>21.220000000000518</c:v>
                </c:pt>
                <c:pt idx="2123">
                  <c:v>21.230000000000519</c:v>
                </c:pt>
                <c:pt idx="2124">
                  <c:v>21.240000000000521</c:v>
                </c:pt>
                <c:pt idx="2125">
                  <c:v>21.250000000000522</c:v>
                </c:pt>
                <c:pt idx="2126">
                  <c:v>21.260000000000524</c:v>
                </c:pt>
                <c:pt idx="2127">
                  <c:v>21.270000000000525</c:v>
                </c:pt>
                <c:pt idx="2128">
                  <c:v>21.280000000000527</c:v>
                </c:pt>
                <c:pt idx="2129">
                  <c:v>21.290000000000529</c:v>
                </c:pt>
                <c:pt idx="2130">
                  <c:v>21.30000000000053</c:v>
                </c:pt>
                <c:pt idx="2131">
                  <c:v>21.310000000000532</c:v>
                </c:pt>
                <c:pt idx="2132">
                  <c:v>21.320000000000533</c:v>
                </c:pt>
                <c:pt idx="2133">
                  <c:v>21.330000000000535</c:v>
                </c:pt>
                <c:pt idx="2134">
                  <c:v>21.340000000000536</c:v>
                </c:pt>
                <c:pt idx="2135">
                  <c:v>21.350000000000538</c:v>
                </c:pt>
                <c:pt idx="2136">
                  <c:v>21.360000000000539</c:v>
                </c:pt>
                <c:pt idx="2137">
                  <c:v>21.370000000000541</c:v>
                </c:pt>
                <c:pt idx="2138">
                  <c:v>21.380000000000543</c:v>
                </c:pt>
                <c:pt idx="2139">
                  <c:v>21.390000000000544</c:v>
                </c:pt>
                <c:pt idx="2140">
                  <c:v>21.400000000000546</c:v>
                </c:pt>
                <c:pt idx="2141">
                  <c:v>21.410000000000547</c:v>
                </c:pt>
                <c:pt idx="2142">
                  <c:v>21.420000000000549</c:v>
                </c:pt>
                <c:pt idx="2143">
                  <c:v>21.43000000000055</c:v>
                </c:pt>
                <c:pt idx="2144">
                  <c:v>21.440000000000552</c:v>
                </c:pt>
                <c:pt idx="2145">
                  <c:v>21.450000000000554</c:v>
                </c:pt>
                <c:pt idx="2146">
                  <c:v>21.460000000000555</c:v>
                </c:pt>
                <c:pt idx="2147">
                  <c:v>21.470000000000557</c:v>
                </c:pt>
                <c:pt idx="2148">
                  <c:v>21.480000000000558</c:v>
                </c:pt>
                <c:pt idx="2149">
                  <c:v>21.49000000000056</c:v>
                </c:pt>
                <c:pt idx="2150">
                  <c:v>21.500000000000561</c:v>
                </c:pt>
                <c:pt idx="2151">
                  <c:v>21.510000000000563</c:v>
                </c:pt>
                <c:pt idx="2152">
                  <c:v>21.520000000000564</c:v>
                </c:pt>
                <c:pt idx="2153">
                  <c:v>21.530000000000566</c:v>
                </c:pt>
                <c:pt idx="2154">
                  <c:v>21.540000000000568</c:v>
                </c:pt>
                <c:pt idx="2155">
                  <c:v>21.550000000000569</c:v>
                </c:pt>
                <c:pt idx="2156">
                  <c:v>21.560000000000571</c:v>
                </c:pt>
                <c:pt idx="2157">
                  <c:v>21.570000000000572</c:v>
                </c:pt>
                <c:pt idx="2158">
                  <c:v>21.580000000000574</c:v>
                </c:pt>
                <c:pt idx="2159">
                  <c:v>21.590000000000575</c:v>
                </c:pt>
                <c:pt idx="2160">
                  <c:v>21.600000000000577</c:v>
                </c:pt>
                <c:pt idx="2161">
                  <c:v>21.610000000000579</c:v>
                </c:pt>
                <c:pt idx="2162">
                  <c:v>21.62000000000058</c:v>
                </c:pt>
                <c:pt idx="2163">
                  <c:v>21.630000000000582</c:v>
                </c:pt>
                <c:pt idx="2164">
                  <c:v>21.640000000000583</c:v>
                </c:pt>
                <c:pt idx="2165">
                  <c:v>21.650000000000585</c:v>
                </c:pt>
                <c:pt idx="2166">
                  <c:v>21.660000000000586</c:v>
                </c:pt>
                <c:pt idx="2167">
                  <c:v>21.670000000000588</c:v>
                </c:pt>
                <c:pt idx="2168">
                  <c:v>21.680000000000589</c:v>
                </c:pt>
                <c:pt idx="2169">
                  <c:v>21.690000000000591</c:v>
                </c:pt>
                <c:pt idx="2170">
                  <c:v>21.700000000000593</c:v>
                </c:pt>
                <c:pt idx="2171">
                  <c:v>21.710000000000594</c:v>
                </c:pt>
                <c:pt idx="2172">
                  <c:v>21.720000000000596</c:v>
                </c:pt>
                <c:pt idx="2173">
                  <c:v>21.730000000000597</c:v>
                </c:pt>
                <c:pt idx="2174">
                  <c:v>21.740000000000599</c:v>
                </c:pt>
                <c:pt idx="2175">
                  <c:v>21.7500000000006</c:v>
                </c:pt>
                <c:pt idx="2176">
                  <c:v>21.760000000000602</c:v>
                </c:pt>
                <c:pt idx="2177">
                  <c:v>21.770000000000604</c:v>
                </c:pt>
                <c:pt idx="2178">
                  <c:v>21.780000000000605</c:v>
                </c:pt>
                <c:pt idx="2179">
                  <c:v>21.790000000000607</c:v>
                </c:pt>
                <c:pt idx="2180">
                  <c:v>21.800000000000608</c:v>
                </c:pt>
                <c:pt idx="2181">
                  <c:v>21.81000000000061</c:v>
                </c:pt>
                <c:pt idx="2182">
                  <c:v>21.820000000000611</c:v>
                </c:pt>
                <c:pt idx="2183">
                  <c:v>21.830000000000613</c:v>
                </c:pt>
                <c:pt idx="2184">
                  <c:v>21.840000000000614</c:v>
                </c:pt>
                <c:pt idx="2185">
                  <c:v>21.850000000000616</c:v>
                </c:pt>
                <c:pt idx="2186">
                  <c:v>21.860000000000618</c:v>
                </c:pt>
                <c:pt idx="2187">
                  <c:v>21.870000000000619</c:v>
                </c:pt>
                <c:pt idx="2188">
                  <c:v>21.880000000000621</c:v>
                </c:pt>
                <c:pt idx="2189">
                  <c:v>21.890000000000622</c:v>
                </c:pt>
                <c:pt idx="2190">
                  <c:v>21.900000000000624</c:v>
                </c:pt>
                <c:pt idx="2191">
                  <c:v>21.910000000000625</c:v>
                </c:pt>
                <c:pt idx="2192">
                  <c:v>21.920000000000627</c:v>
                </c:pt>
                <c:pt idx="2193">
                  <c:v>21.930000000000629</c:v>
                </c:pt>
                <c:pt idx="2194">
                  <c:v>21.94000000000063</c:v>
                </c:pt>
                <c:pt idx="2195">
                  <c:v>21.950000000000632</c:v>
                </c:pt>
                <c:pt idx="2196">
                  <c:v>21.960000000000633</c:v>
                </c:pt>
                <c:pt idx="2197">
                  <c:v>21.970000000000635</c:v>
                </c:pt>
                <c:pt idx="2198">
                  <c:v>21.980000000000636</c:v>
                </c:pt>
                <c:pt idx="2199">
                  <c:v>21.990000000000638</c:v>
                </c:pt>
                <c:pt idx="2200">
                  <c:v>22.000000000000639</c:v>
                </c:pt>
                <c:pt idx="2201">
                  <c:v>22.010000000000641</c:v>
                </c:pt>
                <c:pt idx="2202">
                  <c:v>22.020000000000643</c:v>
                </c:pt>
                <c:pt idx="2203">
                  <c:v>22.030000000000644</c:v>
                </c:pt>
                <c:pt idx="2204">
                  <c:v>22.040000000000646</c:v>
                </c:pt>
                <c:pt idx="2205">
                  <c:v>22.050000000000647</c:v>
                </c:pt>
                <c:pt idx="2206">
                  <c:v>22.060000000000649</c:v>
                </c:pt>
                <c:pt idx="2207">
                  <c:v>22.07000000000065</c:v>
                </c:pt>
                <c:pt idx="2208">
                  <c:v>22.080000000000652</c:v>
                </c:pt>
                <c:pt idx="2209">
                  <c:v>22.090000000000654</c:v>
                </c:pt>
                <c:pt idx="2210">
                  <c:v>22.100000000000655</c:v>
                </c:pt>
                <c:pt idx="2211">
                  <c:v>22.110000000000657</c:v>
                </c:pt>
                <c:pt idx="2212">
                  <c:v>22.120000000000658</c:v>
                </c:pt>
                <c:pt idx="2213">
                  <c:v>22.13000000000066</c:v>
                </c:pt>
                <c:pt idx="2214">
                  <c:v>22.140000000000661</c:v>
                </c:pt>
                <c:pt idx="2215">
                  <c:v>22.150000000000663</c:v>
                </c:pt>
                <c:pt idx="2216">
                  <c:v>22.160000000000664</c:v>
                </c:pt>
                <c:pt idx="2217">
                  <c:v>22.170000000000666</c:v>
                </c:pt>
                <c:pt idx="2218">
                  <c:v>22.180000000000668</c:v>
                </c:pt>
                <c:pt idx="2219">
                  <c:v>22.190000000000669</c:v>
                </c:pt>
                <c:pt idx="2220">
                  <c:v>22.200000000000671</c:v>
                </c:pt>
                <c:pt idx="2221">
                  <c:v>22.210000000000672</c:v>
                </c:pt>
                <c:pt idx="2222">
                  <c:v>22.220000000000674</c:v>
                </c:pt>
                <c:pt idx="2223">
                  <c:v>22.230000000000675</c:v>
                </c:pt>
                <c:pt idx="2224">
                  <c:v>22.240000000000677</c:v>
                </c:pt>
                <c:pt idx="2225">
                  <c:v>22.250000000000679</c:v>
                </c:pt>
                <c:pt idx="2226">
                  <c:v>22.26000000000068</c:v>
                </c:pt>
                <c:pt idx="2227">
                  <c:v>22.270000000000682</c:v>
                </c:pt>
                <c:pt idx="2228">
                  <c:v>22.280000000000683</c:v>
                </c:pt>
                <c:pt idx="2229">
                  <c:v>22.290000000000685</c:v>
                </c:pt>
                <c:pt idx="2230">
                  <c:v>22.300000000000686</c:v>
                </c:pt>
                <c:pt idx="2231">
                  <c:v>22.310000000000688</c:v>
                </c:pt>
                <c:pt idx="2232">
                  <c:v>22.32000000000069</c:v>
                </c:pt>
                <c:pt idx="2233">
                  <c:v>22.330000000000691</c:v>
                </c:pt>
                <c:pt idx="2234">
                  <c:v>22.340000000000693</c:v>
                </c:pt>
                <c:pt idx="2235">
                  <c:v>22.350000000000694</c:v>
                </c:pt>
                <c:pt idx="2236">
                  <c:v>22.360000000000696</c:v>
                </c:pt>
                <c:pt idx="2237">
                  <c:v>22.370000000000697</c:v>
                </c:pt>
                <c:pt idx="2238">
                  <c:v>22.380000000000699</c:v>
                </c:pt>
                <c:pt idx="2239">
                  <c:v>22.3900000000007</c:v>
                </c:pt>
                <c:pt idx="2240">
                  <c:v>22.400000000000702</c:v>
                </c:pt>
                <c:pt idx="2241">
                  <c:v>22.410000000000704</c:v>
                </c:pt>
                <c:pt idx="2242">
                  <c:v>22.420000000000705</c:v>
                </c:pt>
                <c:pt idx="2243">
                  <c:v>22.430000000000707</c:v>
                </c:pt>
                <c:pt idx="2244">
                  <c:v>22.440000000000708</c:v>
                </c:pt>
                <c:pt idx="2245">
                  <c:v>22.45000000000071</c:v>
                </c:pt>
                <c:pt idx="2246">
                  <c:v>22.460000000000711</c:v>
                </c:pt>
                <c:pt idx="2247">
                  <c:v>22.470000000000713</c:v>
                </c:pt>
                <c:pt idx="2248">
                  <c:v>22.480000000000715</c:v>
                </c:pt>
                <c:pt idx="2249">
                  <c:v>22.490000000000716</c:v>
                </c:pt>
                <c:pt idx="2250">
                  <c:v>22.500000000000718</c:v>
                </c:pt>
                <c:pt idx="2251">
                  <c:v>22.510000000000719</c:v>
                </c:pt>
                <c:pt idx="2252">
                  <c:v>22.520000000000721</c:v>
                </c:pt>
                <c:pt idx="2253">
                  <c:v>22.530000000000722</c:v>
                </c:pt>
                <c:pt idx="2254">
                  <c:v>22.540000000000724</c:v>
                </c:pt>
                <c:pt idx="2255">
                  <c:v>22.550000000000725</c:v>
                </c:pt>
                <c:pt idx="2256">
                  <c:v>22.560000000000727</c:v>
                </c:pt>
                <c:pt idx="2257">
                  <c:v>22.570000000000729</c:v>
                </c:pt>
                <c:pt idx="2258">
                  <c:v>22.58000000000073</c:v>
                </c:pt>
                <c:pt idx="2259">
                  <c:v>22.590000000000732</c:v>
                </c:pt>
                <c:pt idx="2260">
                  <c:v>22.600000000000733</c:v>
                </c:pt>
                <c:pt idx="2261">
                  <c:v>22.610000000000735</c:v>
                </c:pt>
                <c:pt idx="2262">
                  <c:v>22.620000000000736</c:v>
                </c:pt>
                <c:pt idx="2263">
                  <c:v>22.630000000000738</c:v>
                </c:pt>
                <c:pt idx="2264">
                  <c:v>22.64000000000074</c:v>
                </c:pt>
                <c:pt idx="2265">
                  <c:v>22.650000000000741</c:v>
                </c:pt>
                <c:pt idx="2266">
                  <c:v>22.660000000000743</c:v>
                </c:pt>
                <c:pt idx="2267">
                  <c:v>22.670000000000744</c:v>
                </c:pt>
                <c:pt idx="2268">
                  <c:v>22.680000000000746</c:v>
                </c:pt>
                <c:pt idx="2269">
                  <c:v>22.690000000000747</c:v>
                </c:pt>
                <c:pt idx="2270">
                  <c:v>22.700000000000749</c:v>
                </c:pt>
                <c:pt idx="2271">
                  <c:v>22.71000000000075</c:v>
                </c:pt>
                <c:pt idx="2272">
                  <c:v>22.720000000000752</c:v>
                </c:pt>
                <c:pt idx="2273">
                  <c:v>22.730000000000754</c:v>
                </c:pt>
                <c:pt idx="2274">
                  <c:v>22.740000000000755</c:v>
                </c:pt>
                <c:pt idx="2275">
                  <c:v>22.750000000000757</c:v>
                </c:pt>
                <c:pt idx="2276">
                  <c:v>22.760000000000758</c:v>
                </c:pt>
                <c:pt idx="2277">
                  <c:v>22.77000000000076</c:v>
                </c:pt>
                <c:pt idx="2278">
                  <c:v>22.780000000000761</c:v>
                </c:pt>
                <c:pt idx="2279">
                  <c:v>22.790000000000763</c:v>
                </c:pt>
                <c:pt idx="2280">
                  <c:v>22.800000000000765</c:v>
                </c:pt>
                <c:pt idx="2281">
                  <c:v>22.810000000000766</c:v>
                </c:pt>
                <c:pt idx="2282">
                  <c:v>22.820000000000768</c:v>
                </c:pt>
                <c:pt idx="2283">
                  <c:v>22.830000000000769</c:v>
                </c:pt>
                <c:pt idx="2284">
                  <c:v>22.840000000000771</c:v>
                </c:pt>
                <c:pt idx="2285">
                  <c:v>22.850000000000772</c:v>
                </c:pt>
                <c:pt idx="2286">
                  <c:v>22.860000000000774</c:v>
                </c:pt>
                <c:pt idx="2287">
                  <c:v>22.870000000000775</c:v>
                </c:pt>
                <c:pt idx="2288">
                  <c:v>22.880000000000777</c:v>
                </c:pt>
                <c:pt idx="2289">
                  <c:v>22.890000000000779</c:v>
                </c:pt>
                <c:pt idx="2290">
                  <c:v>22.90000000000078</c:v>
                </c:pt>
                <c:pt idx="2291">
                  <c:v>22.910000000000782</c:v>
                </c:pt>
                <c:pt idx="2292">
                  <c:v>22.920000000000783</c:v>
                </c:pt>
                <c:pt idx="2293">
                  <c:v>22.930000000000785</c:v>
                </c:pt>
                <c:pt idx="2294">
                  <c:v>22.940000000000786</c:v>
                </c:pt>
                <c:pt idx="2295">
                  <c:v>22.950000000000788</c:v>
                </c:pt>
                <c:pt idx="2296">
                  <c:v>22.96000000000079</c:v>
                </c:pt>
                <c:pt idx="2297">
                  <c:v>22.970000000000791</c:v>
                </c:pt>
                <c:pt idx="2298">
                  <c:v>22.980000000000793</c:v>
                </c:pt>
                <c:pt idx="2299">
                  <c:v>22.990000000000794</c:v>
                </c:pt>
                <c:pt idx="2300">
                  <c:v>23.000000000000796</c:v>
                </c:pt>
                <c:pt idx="2301">
                  <c:v>23.010000000000797</c:v>
                </c:pt>
                <c:pt idx="2302">
                  <c:v>23.020000000000799</c:v>
                </c:pt>
                <c:pt idx="2303">
                  <c:v>23.0300000000008</c:v>
                </c:pt>
                <c:pt idx="2304">
                  <c:v>23.040000000000802</c:v>
                </c:pt>
                <c:pt idx="2305">
                  <c:v>23.050000000000804</c:v>
                </c:pt>
                <c:pt idx="2306">
                  <c:v>23.060000000000805</c:v>
                </c:pt>
                <c:pt idx="2307">
                  <c:v>23.070000000000807</c:v>
                </c:pt>
                <c:pt idx="2308">
                  <c:v>23.080000000000808</c:v>
                </c:pt>
                <c:pt idx="2309">
                  <c:v>23.09000000000081</c:v>
                </c:pt>
                <c:pt idx="2310">
                  <c:v>23.100000000000811</c:v>
                </c:pt>
                <c:pt idx="2311">
                  <c:v>23.110000000000813</c:v>
                </c:pt>
                <c:pt idx="2312">
                  <c:v>23.120000000000815</c:v>
                </c:pt>
                <c:pt idx="2313">
                  <c:v>23.130000000000816</c:v>
                </c:pt>
                <c:pt idx="2314">
                  <c:v>23.140000000000818</c:v>
                </c:pt>
                <c:pt idx="2315">
                  <c:v>23.150000000000819</c:v>
                </c:pt>
                <c:pt idx="2316">
                  <c:v>23.160000000000821</c:v>
                </c:pt>
                <c:pt idx="2317">
                  <c:v>23.170000000000822</c:v>
                </c:pt>
                <c:pt idx="2318">
                  <c:v>23.180000000000824</c:v>
                </c:pt>
                <c:pt idx="2319">
                  <c:v>23.190000000000826</c:v>
                </c:pt>
                <c:pt idx="2320">
                  <c:v>23.200000000000827</c:v>
                </c:pt>
                <c:pt idx="2321">
                  <c:v>23.210000000000829</c:v>
                </c:pt>
                <c:pt idx="2322">
                  <c:v>23.22000000000083</c:v>
                </c:pt>
                <c:pt idx="2323">
                  <c:v>23.230000000000832</c:v>
                </c:pt>
                <c:pt idx="2324">
                  <c:v>23.240000000000833</c:v>
                </c:pt>
                <c:pt idx="2325">
                  <c:v>23.250000000000835</c:v>
                </c:pt>
                <c:pt idx="2326">
                  <c:v>23.260000000000836</c:v>
                </c:pt>
                <c:pt idx="2327">
                  <c:v>23.270000000000838</c:v>
                </c:pt>
                <c:pt idx="2328">
                  <c:v>23.28000000000084</c:v>
                </c:pt>
                <c:pt idx="2329">
                  <c:v>23.290000000000841</c:v>
                </c:pt>
                <c:pt idx="2330">
                  <c:v>23.300000000000843</c:v>
                </c:pt>
                <c:pt idx="2331">
                  <c:v>23.310000000000844</c:v>
                </c:pt>
                <c:pt idx="2332">
                  <c:v>23.320000000000846</c:v>
                </c:pt>
                <c:pt idx="2333">
                  <c:v>23.330000000000847</c:v>
                </c:pt>
                <c:pt idx="2334">
                  <c:v>23.340000000000849</c:v>
                </c:pt>
                <c:pt idx="2335">
                  <c:v>23.350000000000851</c:v>
                </c:pt>
                <c:pt idx="2336">
                  <c:v>23.360000000000852</c:v>
                </c:pt>
                <c:pt idx="2337">
                  <c:v>23.370000000000854</c:v>
                </c:pt>
                <c:pt idx="2338">
                  <c:v>23.380000000000855</c:v>
                </c:pt>
                <c:pt idx="2339">
                  <c:v>23.390000000000857</c:v>
                </c:pt>
                <c:pt idx="2340">
                  <c:v>23.400000000000858</c:v>
                </c:pt>
                <c:pt idx="2341">
                  <c:v>23.41000000000086</c:v>
                </c:pt>
                <c:pt idx="2342">
                  <c:v>23.420000000000861</c:v>
                </c:pt>
                <c:pt idx="2343">
                  <c:v>23.430000000000863</c:v>
                </c:pt>
                <c:pt idx="2344">
                  <c:v>23.440000000000865</c:v>
                </c:pt>
                <c:pt idx="2345">
                  <c:v>23.450000000000866</c:v>
                </c:pt>
                <c:pt idx="2346">
                  <c:v>23.460000000000868</c:v>
                </c:pt>
                <c:pt idx="2347">
                  <c:v>23.470000000000869</c:v>
                </c:pt>
                <c:pt idx="2348">
                  <c:v>23.480000000000871</c:v>
                </c:pt>
                <c:pt idx="2349">
                  <c:v>23.490000000000872</c:v>
                </c:pt>
                <c:pt idx="2350">
                  <c:v>23.500000000000874</c:v>
                </c:pt>
                <c:pt idx="2351">
                  <c:v>23.510000000000876</c:v>
                </c:pt>
                <c:pt idx="2352">
                  <c:v>23.520000000000877</c:v>
                </c:pt>
                <c:pt idx="2353">
                  <c:v>23.530000000000879</c:v>
                </c:pt>
                <c:pt idx="2354">
                  <c:v>23.54000000000088</c:v>
                </c:pt>
                <c:pt idx="2355">
                  <c:v>23.550000000000882</c:v>
                </c:pt>
                <c:pt idx="2356">
                  <c:v>23.560000000000883</c:v>
                </c:pt>
                <c:pt idx="2357">
                  <c:v>23.570000000000885</c:v>
                </c:pt>
                <c:pt idx="2358">
                  <c:v>23.580000000000886</c:v>
                </c:pt>
                <c:pt idx="2359">
                  <c:v>23.590000000000888</c:v>
                </c:pt>
                <c:pt idx="2360">
                  <c:v>23.60000000000089</c:v>
                </c:pt>
                <c:pt idx="2361">
                  <c:v>23.610000000000891</c:v>
                </c:pt>
                <c:pt idx="2362">
                  <c:v>23.620000000000893</c:v>
                </c:pt>
                <c:pt idx="2363">
                  <c:v>23.630000000000894</c:v>
                </c:pt>
                <c:pt idx="2364">
                  <c:v>23.640000000000896</c:v>
                </c:pt>
                <c:pt idx="2365">
                  <c:v>23.650000000000897</c:v>
                </c:pt>
                <c:pt idx="2366">
                  <c:v>23.660000000000899</c:v>
                </c:pt>
                <c:pt idx="2367">
                  <c:v>23.670000000000901</c:v>
                </c:pt>
                <c:pt idx="2368">
                  <c:v>23.680000000000902</c:v>
                </c:pt>
                <c:pt idx="2369">
                  <c:v>23.690000000000904</c:v>
                </c:pt>
                <c:pt idx="2370">
                  <c:v>23.700000000000905</c:v>
                </c:pt>
                <c:pt idx="2371">
                  <c:v>23.710000000000907</c:v>
                </c:pt>
                <c:pt idx="2372">
                  <c:v>23.720000000000908</c:v>
                </c:pt>
                <c:pt idx="2373">
                  <c:v>23.73000000000091</c:v>
                </c:pt>
                <c:pt idx="2374">
                  <c:v>23.740000000000911</c:v>
                </c:pt>
                <c:pt idx="2375">
                  <c:v>23.750000000000913</c:v>
                </c:pt>
                <c:pt idx="2376">
                  <c:v>23.760000000000915</c:v>
                </c:pt>
                <c:pt idx="2377">
                  <c:v>23.770000000000916</c:v>
                </c:pt>
                <c:pt idx="2378">
                  <c:v>23.780000000000918</c:v>
                </c:pt>
                <c:pt idx="2379">
                  <c:v>23.790000000000919</c:v>
                </c:pt>
                <c:pt idx="2380">
                  <c:v>23.800000000000921</c:v>
                </c:pt>
                <c:pt idx="2381">
                  <c:v>23.810000000000922</c:v>
                </c:pt>
                <c:pt idx="2382">
                  <c:v>23.820000000000924</c:v>
                </c:pt>
                <c:pt idx="2383">
                  <c:v>23.830000000000926</c:v>
                </c:pt>
                <c:pt idx="2384">
                  <c:v>23.840000000000927</c:v>
                </c:pt>
                <c:pt idx="2385">
                  <c:v>23.850000000000929</c:v>
                </c:pt>
                <c:pt idx="2386">
                  <c:v>23.86000000000093</c:v>
                </c:pt>
                <c:pt idx="2387">
                  <c:v>23.870000000000932</c:v>
                </c:pt>
                <c:pt idx="2388">
                  <c:v>23.880000000000933</c:v>
                </c:pt>
                <c:pt idx="2389">
                  <c:v>23.890000000000935</c:v>
                </c:pt>
                <c:pt idx="2390">
                  <c:v>23.900000000000936</c:v>
                </c:pt>
                <c:pt idx="2391">
                  <c:v>23.910000000000938</c:v>
                </c:pt>
                <c:pt idx="2392">
                  <c:v>23.92000000000094</c:v>
                </c:pt>
                <c:pt idx="2393">
                  <c:v>23.930000000000941</c:v>
                </c:pt>
                <c:pt idx="2394">
                  <c:v>23.940000000000943</c:v>
                </c:pt>
                <c:pt idx="2395">
                  <c:v>23.950000000000944</c:v>
                </c:pt>
                <c:pt idx="2396">
                  <c:v>23.960000000000946</c:v>
                </c:pt>
                <c:pt idx="2397">
                  <c:v>23.970000000000947</c:v>
                </c:pt>
                <c:pt idx="2398">
                  <c:v>23.980000000000949</c:v>
                </c:pt>
                <c:pt idx="2399">
                  <c:v>23.990000000000951</c:v>
                </c:pt>
                <c:pt idx="2400">
                  <c:v>24.000000000000952</c:v>
                </c:pt>
                <c:pt idx="2401">
                  <c:v>24.010000000000954</c:v>
                </c:pt>
                <c:pt idx="2402">
                  <c:v>24.020000000000955</c:v>
                </c:pt>
                <c:pt idx="2403">
                  <c:v>24.030000000000957</c:v>
                </c:pt>
                <c:pt idx="2404">
                  <c:v>24.040000000000958</c:v>
                </c:pt>
                <c:pt idx="2405">
                  <c:v>24.05000000000096</c:v>
                </c:pt>
                <c:pt idx="2406">
                  <c:v>24.060000000000962</c:v>
                </c:pt>
                <c:pt idx="2407">
                  <c:v>24.070000000000963</c:v>
                </c:pt>
                <c:pt idx="2408">
                  <c:v>24.080000000000965</c:v>
                </c:pt>
                <c:pt idx="2409">
                  <c:v>24.090000000000966</c:v>
                </c:pt>
                <c:pt idx="2410">
                  <c:v>24.100000000000968</c:v>
                </c:pt>
                <c:pt idx="2411">
                  <c:v>24.110000000000969</c:v>
                </c:pt>
                <c:pt idx="2412">
                  <c:v>24.120000000000971</c:v>
                </c:pt>
                <c:pt idx="2413">
                  <c:v>24.130000000000972</c:v>
                </c:pt>
                <c:pt idx="2414">
                  <c:v>24.140000000000974</c:v>
                </c:pt>
                <c:pt idx="2415">
                  <c:v>24.150000000000976</c:v>
                </c:pt>
                <c:pt idx="2416">
                  <c:v>24.160000000000977</c:v>
                </c:pt>
                <c:pt idx="2417">
                  <c:v>24.170000000000979</c:v>
                </c:pt>
                <c:pt idx="2418">
                  <c:v>24.18000000000098</c:v>
                </c:pt>
                <c:pt idx="2419">
                  <c:v>24.190000000000982</c:v>
                </c:pt>
                <c:pt idx="2420">
                  <c:v>24.200000000000983</c:v>
                </c:pt>
                <c:pt idx="2421">
                  <c:v>24.210000000000985</c:v>
                </c:pt>
                <c:pt idx="2422">
                  <c:v>24.220000000000987</c:v>
                </c:pt>
                <c:pt idx="2423">
                  <c:v>24.230000000000988</c:v>
                </c:pt>
                <c:pt idx="2424">
                  <c:v>24.24000000000099</c:v>
                </c:pt>
                <c:pt idx="2425">
                  <c:v>24.250000000000991</c:v>
                </c:pt>
                <c:pt idx="2426">
                  <c:v>24.260000000000993</c:v>
                </c:pt>
                <c:pt idx="2427">
                  <c:v>24.270000000000994</c:v>
                </c:pt>
                <c:pt idx="2428">
                  <c:v>24.280000000000996</c:v>
                </c:pt>
                <c:pt idx="2429">
                  <c:v>24.290000000000997</c:v>
                </c:pt>
                <c:pt idx="2430">
                  <c:v>24.300000000000999</c:v>
                </c:pt>
                <c:pt idx="2431">
                  <c:v>24.310000000001001</c:v>
                </c:pt>
                <c:pt idx="2432">
                  <c:v>24.320000000001002</c:v>
                </c:pt>
                <c:pt idx="2433">
                  <c:v>24.330000000001004</c:v>
                </c:pt>
                <c:pt idx="2434">
                  <c:v>24.340000000001005</c:v>
                </c:pt>
                <c:pt idx="2435">
                  <c:v>24.350000000001007</c:v>
                </c:pt>
                <c:pt idx="2436">
                  <c:v>24.360000000001008</c:v>
                </c:pt>
                <c:pt idx="2437">
                  <c:v>24.37000000000101</c:v>
                </c:pt>
                <c:pt idx="2438">
                  <c:v>24.380000000001012</c:v>
                </c:pt>
                <c:pt idx="2439">
                  <c:v>24.390000000001013</c:v>
                </c:pt>
                <c:pt idx="2440">
                  <c:v>24.400000000001015</c:v>
                </c:pt>
                <c:pt idx="2441">
                  <c:v>24.410000000001016</c:v>
                </c:pt>
                <c:pt idx="2442">
                  <c:v>24.420000000001018</c:v>
                </c:pt>
                <c:pt idx="2443">
                  <c:v>24.430000000001019</c:v>
                </c:pt>
                <c:pt idx="2444">
                  <c:v>24.440000000001021</c:v>
                </c:pt>
                <c:pt idx="2445">
                  <c:v>24.450000000001022</c:v>
                </c:pt>
                <c:pt idx="2446">
                  <c:v>24.460000000001024</c:v>
                </c:pt>
                <c:pt idx="2447">
                  <c:v>24.470000000001026</c:v>
                </c:pt>
                <c:pt idx="2448">
                  <c:v>24.480000000001027</c:v>
                </c:pt>
                <c:pt idx="2449">
                  <c:v>24.490000000001029</c:v>
                </c:pt>
                <c:pt idx="2450">
                  <c:v>24.50000000000103</c:v>
                </c:pt>
                <c:pt idx="2451">
                  <c:v>24.510000000001032</c:v>
                </c:pt>
                <c:pt idx="2452">
                  <c:v>24.520000000001033</c:v>
                </c:pt>
                <c:pt idx="2453">
                  <c:v>24.530000000001035</c:v>
                </c:pt>
                <c:pt idx="2454">
                  <c:v>24.540000000001037</c:v>
                </c:pt>
                <c:pt idx="2455">
                  <c:v>24.550000000001038</c:v>
                </c:pt>
                <c:pt idx="2456">
                  <c:v>24.56000000000104</c:v>
                </c:pt>
                <c:pt idx="2457">
                  <c:v>24.570000000001041</c:v>
                </c:pt>
                <c:pt idx="2458">
                  <c:v>24.580000000001043</c:v>
                </c:pt>
                <c:pt idx="2459">
                  <c:v>24.590000000001044</c:v>
                </c:pt>
                <c:pt idx="2460">
                  <c:v>24.600000000001046</c:v>
                </c:pt>
                <c:pt idx="2461">
                  <c:v>24.610000000001047</c:v>
                </c:pt>
                <c:pt idx="2462">
                  <c:v>24.620000000001049</c:v>
                </c:pt>
                <c:pt idx="2463">
                  <c:v>24.630000000001051</c:v>
                </c:pt>
                <c:pt idx="2464">
                  <c:v>24.640000000001052</c:v>
                </c:pt>
                <c:pt idx="2465">
                  <c:v>24.650000000001054</c:v>
                </c:pt>
                <c:pt idx="2466">
                  <c:v>24.660000000001055</c:v>
                </c:pt>
                <c:pt idx="2467">
                  <c:v>24.670000000001057</c:v>
                </c:pt>
                <c:pt idx="2468">
                  <c:v>24.680000000001058</c:v>
                </c:pt>
                <c:pt idx="2469">
                  <c:v>24.69000000000106</c:v>
                </c:pt>
                <c:pt idx="2470">
                  <c:v>24.700000000001062</c:v>
                </c:pt>
                <c:pt idx="2471">
                  <c:v>24.710000000001063</c:v>
                </c:pt>
                <c:pt idx="2472">
                  <c:v>24.720000000001065</c:v>
                </c:pt>
                <c:pt idx="2473">
                  <c:v>24.730000000001066</c:v>
                </c:pt>
                <c:pt idx="2474">
                  <c:v>24.740000000001068</c:v>
                </c:pt>
                <c:pt idx="2475">
                  <c:v>24.750000000001069</c:v>
                </c:pt>
                <c:pt idx="2476">
                  <c:v>24.760000000001071</c:v>
                </c:pt>
                <c:pt idx="2477">
                  <c:v>24.770000000001072</c:v>
                </c:pt>
                <c:pt idx="2478">
                  <c:v>24.780000000001074</c:v>
                </c:pt>
                <c:pt idx="2479">
                  <c:v>24.790000000001076</c:v>
                </c:pt>
                <c:pt idx="2480">
                  <c:v>24.800000000001077</c:v>
                </c:pt>
                <c:pt idx="2481">
                  <c:v>24.810000000001079</c:v>
                </c:pt>
                <c:pt idx="2482">
                  <c:v>24.82000000000108</c:v>
                </c:pt>
                <c:pt idx="2483">
                  <c:v>24.830000000001082</c:v>
                </c:pt>
                <c:pt idx="2484">
                  <c:v>24.840000000001083</c:v>
                </c:pt>
                <c:pt idx="2485">
                  <c:v>24.850000000001085</c:v>
                </c:pt>
                <c:pt idx="2486">
                  <c:v>24.860000000001087</c:v>
                </c:pt>
                <c:pt idx="2487">
                  <c:v>24.870000000001088</c:v>
                </c:pt>
                <c:pt idx="2488">
                  <c:v>24.88000000000109</c:v>
                </c:pt>
                <c:pt idx="2489">
                  <c:v>24.890000000001091</c:v>
                </c:pt>
                <c:pt idx="2490">
                  <c:v>24.900000000001093</c:v>
                </c:pt>
                <c:pt idx="2491">
                  <c:v>24.910000000001094</c:v>
                </c:pt>
                <c:pt idx="2492">
                  <c:v>24.920000000001096</c:v>
                </c:pt>
                <c:pt idx="2493">
                  <c:v>24.930000000001098</c:v>
                </c:pt>
                <c:pt idx="2494">
                  <c:v>24.940000000001099</c:v>
                </c:pt>
                <c:pt idx="2495">
                  <c:v>24.950000000001101</c:v>
                </c:pt>
                <c:pt idx="2496">
                  <c:v>24.960000000001102</c:v>
                </c:pt>
                <c:pt idx="2497">
                  <c:v>24.970000000001104</c:v>
                </c:pt>
                <c:pt idx="2498">
                  <c:v>24.980000000001105</c:v>
                </c:pt>
                <c:pt idx="2499">
                  <c:v>24.990000000001107</c:v>
                </c:pt>
                <c:pt idx="2500">
                  <c:v>25.000000000001108</c:v>
                </c:pt>
                <c:pt idx="2501">
                  <c:v>25.01000000000111</c:v>
                </c:pt>
                <c:pt idx="2502">
                  <c:v>25.020000000001112</c:v>
                </c:pt>
                <c:pt idx="2503">
                  <c:v>25.030000000001113</c:v>
                </c:pt>
                <c:pt idx="2504">
                  <c:v>25.040000000001115</c:v>
                </c:pt>
                <c:pt idx="2505">
                  <c:v>25.050000000001116</c:v>
                </c:pt>
                <c:pt idx="2506">
                  <c:v>25.060000000001118</c:v>
                </c:pt>
                <c:pt idx="2507">
                  <c:v>25.070000000001119</c:v>
                </c:pt>
                <c:pt idx="2508">
                  <c:v>25.080000000001121</c:v>
                </c:pt>
                <c:pt idx="2509">
                  <c:v>25.090000000001123</c:v>
                </c:pt>
                <c:pt idx="2510">
                  <c:v>25.100000000001124</c:v>
                </c:pt>
                <c:pt idx="2511">
                  <c:v>25.110000000001126</c:v>
                </c:pt>
                <c:pt idx="2512">
                  <c:v>25.120000000001127</c:v>
                </c:pt>
                <c:pt idx="2513">
                  <c:v>25.130000000001129</c:v>
                </c:pt>
                <c:pt idx="2514">
                  <c:v>25.14000000000113</c:v>
                </c:pt>
                <c:pt idx="2515">
                  <c:v>25.150000000001132</c:v>
                </c:pt>
                <c:pt idx="2516">
                  <c:v>25.160000000001133</c:v>
                </c:pt>
                <c:pt idx="2517">
                  <c:v>25.170000000001135</c:v>
                </c:pt>
                <c:pt idx="2518">
                  <c:v>25.180000000001137</c:v>
                </c:pt>
                <c:pt idx="2519">
                  <c:v>25.190000000001138</c:v>
                </c:pt>
                <c:pt idx="2520">
                  <c:v>25.20000000000114</c:v>
                </c:pt>
                <c:pt idx="2521">
                  <c:v>25.210000000001141</c:v>
                </c:pt>
                <c:pt idx="2522">
                  <c:v>25.220000000001143</c:v>
                </c:pt>
                <c:pt idx="2523">
                  <c:v>25.230000000001144</c:v>
                </c:pt>
                <c:pt idx="2524">
                  <c:v>25.240000000001146</c:v>
                </c:pt>
                <c:pt idx="2525">
                  <c:v>25.250000000001148</c:v>
                </c:pt>
                <c:pt idx="2526">
                  <c:v>25.260000000001149</c:v>
                </c:pt>
                <c:pt idx="2527">
                  <c:v>25.270000000001151</c:v>
                </c:pt>
                <c:pt idx="2528">
                  <c:v>25.280000000001152</c:v>
                </c:pt>
                <c:pt idx="2529">
                  <c:v>25.290000000001154</c:v>
                </c:pt>
                <c:pt idx="2530">
                  <c:v>25.300000000001155</c:v>
                </c:pt>
                <c:pt idx="2531">
                  <c:v>25.310000000001157</c:v>
                </c:pt>
                <c:pt idx="2532">
                  <c:v>25.320000000001158</c:v>
                </c:pt>
                <c:pt idx="2533">
                  <c:v>25.33000000000116</c:v>
                </c:pt>
                <c:pt idx="2534">
                  <c:v>25.340000000001162</c:v>
                </c:pt>
                <c:pt idx="2535">
                  <c:v>25.350000000001163</c:v>
                </c:pt>
                <c:pt idx="2536">
                  <c:v>25.360000000001165</c:v>
                </c:pt>
                <c:pt idx="2537">
                  <c:v>25.370000000001166</c:v>
                </c:pt>
                <c:pt idx="2538">
                  <c:v>25.380000000001168</c:v>
                </c:pt>
                <c:pt idx="2539">
                  <c:v>25.390000000001169</c:v>
                </c:pt>
                <c:pt idx="2540">
                  <c:v>25.400000000001171</c:v>
                </c:pt>
                <c:pt idx="2541">
                  <c:v>25.410000000001173</c:v>
                </c:pt>
                <c:pt idx="2542">
                  <c:v>25.420000000001174</c:v>
                </c:pt>
                <c:pt idx="2543">
                  <c:v>25.430000000001176</c:v>
                </c:pt>
                <c:pt idx="2544">
                  <c:v>25.440000000001177</c:v>
                </c:pt>
                <c:pt idx="2545">
                  <c:v>25.450000000001179</c:v>
                </c:pt>
                <c:pt idx="2546">
                  <c:v>25.46000000000118</c:v>
                </c:pt>
                <c:pt idx="2547">
                  <c:v>25.470000000001182</c:v>
                </c:pt>
                <c:pt idx="2548">
                  <c:v>25.480000000001183</c:v>
                </c:pt>
                <c:pt idx="2549">
                  <c:v>25.490000000001185</c:v>
                </c:pt>
                <c:pt idx="2550">
                  <c:v>25.500000000001187</c:v>
                </c:pt>
                <c:pt idx="2551">
                  <c:v>25.510000000001188</c:v>
                </c:pt>
                <c:pt idx="2552">
                  <c:v>25.52000000000119</c:v>
                </c:pt>
                <c:pt idx="2553">
                  <c:v>25.530000000001191</c:v>
                </c:pt>
                <c:pt idx="2554">
                  <c:v>25.540000000001193</c:v>
                </c:pt>
                <c:pt idx="2555">
                  <c:v>25.550000000001194</c:v>
                </c:pt>
                <c:pt idx="2556">
                  <c:v>25.560000000001196</c:v>
                </c:pt>
                <c:pt idx="2557">
                  <c:v>25.570000000001198</c:v>
                </c:pt>
                <c:pt idx="2558">
                  <c:v>25.580000000001199</c:v>
                </c:pt>
                <c:pt idx="2559">
                  <c:v>25.590000000001201</c:v>
                </c:pt>
                <c:pt idx="2560">
                  <c:v>25.600000000001202</c:v>
                </c:pt>
                <c:pt idx="2561">
                  <c:v>25.610000000001204</c:v>
                </c:pt>
                <c:pt idx="2562">
                  <c:v>25.620000000001205</c:v>
                </c:pt>
                <c:pt idx="2563">
                  <c:v>25.630000000001207</c:v>
                </c:pt>
                <c:pt idx="2564">
                  <c:v>25.640000000001208</c:v>
                </c:pt>
                <c:pt idx="2565">
                  <c:v>25.65000000000121</c:v>
                </c:pt>
                <c:pt idx="2566">
                  <c:v>25.660000000001212</c:v>
                </c:pt>
                <c:pt idx="2567">
                  <c:v>25.670000000001213</c:v>
                </c:pt>
                <c:pt idx="2568">
                  <c:v>25.680000000001215</c:v>
                </c:pt>
                <c:pt idx="2569">
                  <c:v>25.690000000001216</c:v>
                </c:pt>
                <c:pt idx="2570">
                  <c:v>25.700000000001218</c:v>
                </c:pt>
                <c:pt idx="2571">
                  <c:v>25.710000000001219</c:v>
                </c:pt>
                <c:pt idx="2572">
                  <c:v>25.720000000001221</c:v>
                </c:pt>
                <c:pt idx="2573">
                  <c:v>25.730000000001223</c:v>
                </c:pt>
                <c:pt idx="2574">
                  <c:v>25.740000000001224</c:v>
                </c:pt>
                <c:pt idx="2575">
                  <c:v>25.750000000001226</c:v>
                </c:pt>
                <c:pt idx="2576">
                  <c:v>25.760000000001227</c:v>
                </c:pt>
                <c:pt idx="2577">
                  <c:v>25.770000000001229</c:v>
                </c:pt>
                <c:pt idx="2578">
                  <c:v>25.78000000000123</c:v>
                </c:pt>
                <c:pt idx="2579">
                  <c:v>25.790000000001232</c:v>
                </c:pt>
                <c:pt idx="2580">
                  <c:v>25.800000000001234</c:v>
                </c:pt>
                <c:pt idx="2581">
                  <c:v>25.810000000001235</c:v>
                </c:pt>
                <c:pt idx="2582">
                  <c:v>25.820000000001237</c:v>
                </c:pt>
                <c:pt idx="2583">
                  <c:v>25.830000000001238</c:v>
                </c:pt>
                <c:pt idx="2584">
                  <c:v>25.84000000000124</c:v>
                </c:pt>
                <c:pt idx="2585">
                  <c:v>25.850000000001241</c:v>
                </c:pt>
                <c:pt idx="2586">
                  <c:v>25.860000000001243</c:v>
                </c:pt>
                <c:pt idx="2587">
                  <c:v>25.870000000001244</c:v>
                </c:pt>
                <c:pt idx="2588">
                  <c:v>25.880000000001246</c:v>
                </c:pt>
                <c:pt idx="2589">
                  <c:v>25.890000000001248</c:v>
                </c:pt>
                <c:pt idx="2590">
                  <c:v>25.900000000001249</c:v>
                </c:pt>
                <c:pt idx="2591">
                  <c:v>25.910000000001251</c:v>
                </c:pt>
                <c:pt idx="2592">
                  <c:v>25.920000000001252</c:v>
                </c:pt>
                <c:pt idx="2593">
                  <c:v>25.930000000001254</c:v>
                </c:pt>
                <c:pt idx="2594">
                  <c:v>25.940000000001255</c:v>
                </c:pt>
                <c:pt idx="2595">
                  <c:v>25.950000000001257</c:v>
                </c:pt>
                <c:pt idx="2596">
                  <c:v>25.960000000001259</c:v>
                </c:pt>
                <c:pt idx="2597">
                  <c:v>25.97000000000126</c:v>
                </c:pt>
                <c:pt idx="2598">
                  <c:v>25.980000000001262</c:v>
                </c:pt>
                <c:pt idx="2599">
                  <c:v>25.990000000001263</c:v>
                </c:pt>
                <c:pt idx="2600">
                  <c:v>26.000000000001265</c:v>
                </c:pt>
                <c:pt idx="2601">
                  <c:v>26.010000000001266</c:v>
                </c:pt>
                <c:pt idx="2602">
                  <c:v>26.020000000001268</c:v>
                </c:pt>
                <c:pt idx="2603">
                  <c:v>26.030000000001269</c:v>
                </c:pt>
                <c:pt idx="2604">
                  <c:v>26.040000000001271</c:v>
                </c:pt>
                <c:pt idx="2605">
                  <c:v>26.050000000001273</c:v>
                </c:pt>
                <c:pt idx="2606">
                  <c:v>26.060000000001274</c:v>
                </c:pt>
                <c:pt idx="2607">
                  <c:v>26.070000000001276</c:v>
                </c:pt>
                <c:pt idx="2608">
                  <c:v>26.080000000001277</c:v>
                </c:pt>
                <c:pt idx="2609">
                  <c:v>26.090000000001279</c:v>
                </c:pt>
                <c:pt idx="2610">
                  <c:v>26.10000000000128</c:v>
                </c:pt>
                <c:pt idx="2611">
                  <c:v>26.110000000001282</c:v>
                </c:pt>
                <c:pt idx="2612">
                  <c:v>26.120000000001284</c:v>
                </c:pt>
                <c:pt idx="2613">
                  <c:v>26.130000000001285</c:v>
                </c:pt>
                <c:pt idx="2614">
                  <c:v>26.140000000001287</c:v>
                </c:pt>
                <c:pt idx="2615">
                  <c:v>26.150000000001288</c:v>
                </c:pt>
                <c:pt idx="2616">
                  <c:v>26.16000000000129</c:v>
                </c:pt>
                <c:pt idx="2617">
                  <c:v>26.170000000001291</c:v>
                </c:pt>
                <c:pt idx="2618">
                  <c:v>26.180000000001293</c:v>
                </c:pt>
                <c:pt idx="2619">
                  <c:v>26.190000000001294</c:v>
                </c:pt>
                <c:pt idx="2620">
                  <c:v>26.200000000001296</c:v>
                </c:pt>
                <c:pt idx="2621">
                  <c:v>26.210000000001298</c:v>
                </c:pt>
                <c:pt idx="2622">
                  <c:v>26.220000000001299</c:v>
                </c:pt>
                <c:pt idx="2623">
                  <c:v>26.230000000001301</c:v>
                </c:pt>
                <c:pt idx="2624">
                  <c:v>26.240000000001302</c:v>
                </c:pt>
                <c:pt idx="2625">
                  <c:v>26.250000000001304</c:v>
                </c:pt>
                <c:pt idx="2626">
                  <c:v>26.260000000001305</c:v>
                </c:pt>
                <c:pt idx="2627">
                  <c:v>26.270000000001307</c:v>
                </c:pt>
                <c:pt idx="2628">
                  <c:v>26.280000000001309</c:v>
                </c:pt>
                <c:pt idx="2629">
                  <c:v>26.29000000000131</c:v>
                </c:pt>
                <c:pt idx="2630">
                  <c:v>26.300000000001312</c:v>
                </c:pt>
                <c:pt idx="2631">
                  <c:v>26.310000000001313</c:v>
                </c:pt>
                <c:pt idx="2632">
                  <c:v>26.320000000001315</c:v>
                </c:pt>
                <c:pt idx="2633">
                  <c:v>26.330000000001316</c:v>
                </c:pt>
                <c:pt idx="2634">
                  <c:v>26.340000000001318</c:v>
                </c:pt>
                <c:pt idx="2635">
                  <c:v>26.350000000001319</c:v>
                </c:pt>
                <c:pt idx="2636">
                  <c:v>26.360000000001321</c:v>
                </c:pt>
                <c:pt idx="2637">
                  <c:v>26.370000000001323</c:v>
                </c:pt>
                <c:pt idx="2638">
                  <c:v>26.380000000001324</c:v>
                </c:pt>
                <c:pt idx="2639">
                  <c:v>26.390000000001326</c:v>
                </c:pt>
                <c:pt idx="2640">
                  <c:v>26.400000000001327</c:v>
                </c:pt>
                <c:pt idx="2641">
                  <c:v>26.410000000001329</c:v>
                </c:pt>
                <c:pt idx="2642">
                  <c:v>26.42000000000133</c:v>
                </c:pt>
                <c:pt idx="2643">
                  <c:v>26.430000000001332</c:v>
                </c:pt>
                <c:pt idx="2644">
                  <c:v>26.440000000001334</c:v>
                </c:pt>
                <c:pt idx="2645">
                  <c:v>26.450000000001335</c:v>
                </c:pt>
                <c:pt idx="2646">
                  <c:v>26.460000000001337</c:v>
                </c:pt>
                <c:pt idx="2647">
                  <c:v>26.470000000001338</c:v>
                </c:pt>
                <c:pt idx="2648">
                  <c:v>26.48000000000134</c:v>
                </c:pt>
                <c:pt idx="2649">
                  <c:v>26.490000000001341</c:v>
                </c:pt>
                <c:pt idx="2650">
                  <c:v>26.500000000001343</c:v>
                </c:pt>
                <c:pt idx="2651">
                  <c:v>26.510000000001344</c:v>
                </c:pt>
                <c:pt idx="2652">
                  <c:v>26.520000000001346</c:v>
                </c:pt>
                <c:pt idx="2653">
                  <c:v>26.530000000001348</c:v>
                </c:pt>
                <c:pt idx="2654">
                  <c:v>26.540000000001349</c:v>
                </c:pt>
                <c:pt idx="2655">
                  <c:v>26.550000000001351</c:v>
                </c:pt>
                <c:pt idx="2656">
                  <c:v>26.560000000001352</c:v>
                </c:pt>
                <c:pt idx="2657">
                  <c:v>26.570000000001354</c:v>
                </c:pt>
                <c:pt idx="2658">
                  <c:v>26.580000000001355</c:v>
                </c:pt>
                <c:pt idx="2659">
                  <c:v>26.590000000001357</c:v>
                </c:pt>
                <c:pt idx="2660">
                  <c:v>26.600000000001359</c:v>
                </c:pt>
                <c:pt idx="2661">
                  <c:v>26.61000000000136</c:v>
                </c:pt>
                <c:pt idx="2662">
                  <c:v>26.620000000001362</c:v>
                </c:pt>
                <c:pt idx="2663">
                  <c:v>26.630000000001363</c:v>
                </c:pt>
                <c:pt idx="2664">
                  <c:v>26.640000000001365</c:v>
                </c:pt>
                <c:pt idx="2665">
                  <c:v>26.650000000001366</c:v>
                </c:pt>
                <c:pt idx="2666">
                  <c:v>26.660000000001368</c:v>
                </c:pt>
                <c:pt idx="2667">
                  <c:v>26.67000000000137</c:v>
                </c:pt>
                <c:pt idx="2668">
                  <c:v>26.680000000001371</c:v>
                </c:pt>
                <c:pt idx="2669">
                  <c:v>26.690000000001373</c:v>
                </c:pt>
                <c:pt idx="2670">
                  <c:v>26.700000000001374</c:v>
                </c:pt>
                <c:pt idx="2671">
                  <c:v>26.710000000001376</c:v>
                </c:pt>
                <c:pt idx="2672">
                  <c:v>26.720000000001377</c:v>
                </c:pt>
                <c:pt idx="2673">
                  <c:v>26.730000000001379</c:v>
                </c:pt>
                <c:pt idx="2674">
                  <c:v>26.74000000000138</c:v>
                </c:pt>
                <c:pt idx="2675">
                  <c:v>26.750000000001382</c:v>
                </c:pt>
                <c:pt idx="2676">
                  <c:v>26.760000000001384</c:v>
                </c:pt>
                <c:pt idx="2677">
                  <c:v>26.770000000001385</c:v>
                </c:pt>
                <c:pt idx="2678">
                  <c:v>26.780000000001387</c:v>
                </c:pt>
                <c:pt idx="2679">
                  <c:v>26.790000000001388</c:v>
                </c:pt>
                <c:pt idx="2680">
                  <c:v>26.80000000000139</c:v>
                </c:pt>
                <c:pt idx="2681">
                  <c:v>26.810000000001391</c:v>
                </c:pt>
                <c:pt idx="2682">
                  <c:v>26.820000000001393</c:v>
                </c:pt>
                <c:pt idx="2683">
                  <c:v>26.830000000001395</c:v>
                </c:pt>
                <c:pt idx="2684">
                  <c:v>26.840000000001396</c:v>
                </c:pt>
                <c:pt idx="2685">
                  <c:v>26.850000000001398</c:v>
                </c:pt>
                <c:pt idx="2686">
                  <c:v>26.860000000001399</c:v>
                </c:pt>
                <c:pt idx="2687">
                  <c:v>26.870000000001401</c:v>
                </c:pt>
                <c:pt idx="2688">
                  <c:v>26.880000000001402</c:v>
                </c:pt>
                <c:pt idx="2689">
                  <c:v>26.890000000001404</c:v>
                </c:pt>
                <c:pt idx="2690">
                  <c:v>26.900000000001405</c:v>
                </c:pt>
                <c:pt idx="2691">
                  <c:v>26.910000000001407</c:v>
                </c:pt>
                <c:pt idx="2692">
                  <c:v>26.920000000001409</c:v>
                </c:pt>
                <c:pt idx="2693">
                  <c:v>26.93000000000141</c:v>
                </c:pt>
                <c:pt idx="2694">
                  <c:v>26.940000000001412</c:v>
                </c:pt>
                <c:pt idx="2695">
                  <c:v>26.950000000001413</c:v>
                </c:pt>
                <c:pt idx="2696">
                  <c:v>26.960000000001415</c:v>
                </c:pt>
                <c:pt idx="2697">
                  <c:v>26.970000000001416</c:v>
                </c:pt>
                <c:pt idx="2698">
                  <c:v>26.980000000001418</c:v>
                </c:pt>
                <c:pt idx="2699">
                  <c:v>26.99000000000142</c:v>
                </c:pt>
                <c:pt idx="2700">
                  <c:v>27.000000000001421</c:v>
                </c:pt>
                <c:pt idx="2701">
                  <c:v>27.010000000001423</c:v>
                </c:pt>
                <c:pt idx="2702">
                  <c:v>27.020000000001424</c:v>
                </c:pt>
                <c:pt idx="2703">
                  <c:v>27.030000000001426</c:v>
                </c:pt>
                <c:pt idx="2704">
                  <c:v>27.040000000001427</c:v>
                </c:pt>
                <c:pt idx="2705">
                  <c:v>27.050000000001429</c:v>
                </c:pt>
                <c:pt idx="2706">
                  <c:v>27.06000000000143</c:v>
                </c:pt>
                <c:pt idx="2707">
                  <c:v>27.070000000001432</c:v>
                </c:pt>
                <c:pt idx="2708">
                  <c:v>27.080000000001434</c:v>
                </c:pt>
                <c:pt idx="2709">
                  <c:v>27.090000000001435</c:v>
                </c:pt>
                <c:pt idx="2710">
                  <c:v>27.100000000001437</c:v>
                </c:pt>
                <c:pt idx="2711">
                  <c:v>27.110000000001438</c:v>
                </c:pt>
                <c:pt idx="2712">
                  <c:v>27.12000000000144</c:v>
                </c:pt>
                <c:pt idx="2713">
                  <c:v>27.130000000001441</c:v>
                </c:pt>
                <c:pt idx="2714">
                  <c:v>27.140000000001443</c:v>
                </c:pt>
                <c:pt idx="2715">
                  <c:v>27.150000000001445</c:v>
                </c:pt>
                <c:pt idx="2716">
                  <c:v>27.160000000001446</c:v>
                </c:pt>
                <c:pt idx="2717">
                  <c:v>27.170000000001448</c:v>
                </c:pt>
                <c:pt idx="2718">
                  <c:v>27.180000000001449</c:v>
                </c:pt>
                <c:pt idx="2719">
                  <c:v>27.190000000001451</c:v>
                </c:pt>
                <c:pt idx="2720">
                  <c:v>27.200000000001452</c:v>
                </c:pt>
                <c:pt idx="2721">
                  <c:v>27.210000000001454</c:v>
                </c:pt>
                <c:pt idx="2722">
                  <c:v>27.220000000001455</c:v>
                </c:pt>
                <c:pt idx="2723">
                  <c:v>27.230000000001457</c:v>
                </c:pt>
                <c:pt idx="2724">
                  <c:v>27.240000000001459</c:v>
                </c:pt>
                <c:pt idx="2725">
                  <c:v>27.25000000000146</c:v>
                </c:pt>
                <c:pt idx="2726">
                  <c:v>27.260000000001462</c:v>
                </c:pt>
                <c:pt idx="2727">
                  <c:v>27.270000000001463</c:v>
                </c:pt>
                <c:pt idx="2728">
                  <c:v>27.280000000001465</c:v>
                </c:pt>
                <c:pt idx="2729">
                  <c:v>27.290000000001466</c:v>
                </c:pt>
                <c:pt idx="2730">
                  <c:v>27.300000000001468</c:v>
                </c:pt>
                <c:pt idx="2731">
                  <c:v>27.31000000000147</c:v>
                </c:pt>
                <c:pt idx="2732">
                  <c:v>27.320000000001471</c:v>
                </c:pt>
                <c:pt idx="2733">
                  <c:v>27.330000000001473</c:v>
                </c:pt>
                <c:pt idx="2734">
                  <c:v>27.340000000001474</c:v>
                </c:pt>
                <c:pt idx="2735">
                  <c:v>27.350000000001476</c:v>
                </c:pt>
                <c:pt idx="2736">
                  <c:v>27.360000000001477</c:v>
                </c:pt>
                <c:pt idx="2737">
                  <c:v>27.370000000001479</c:v>
                </c:pt>
                <c:pt idx="2738">
                  <c:v>27.38000000000148</c:v>
                </c:pt>
                <c:pt idx="2739">
                  <c:v>27.390000000001482</c:v>
                </c:pt>
                <c:pt idx="2740">
                  <c:v>27.400000000001484</c:v>
                </c:pt>
                <c:pt idx="2741">
                  <c:v>27.410000000001485</c:v>
                </c:pt>
                <c:pt idx="2742">
                  <c:v>27.420000000001487</c:v>
                </c:pt>
                <c:pt idx="2743">
                  <c:v>27.430000000001488</c:v>
                </c:pt>
                <c:pt idx="2744">
                  <c:v>27.44000000000149</c:v>
                </c:pt>
                <c:pt idx="2745">
                  <c:v>27.450000000001491</c:v>
                </c:pt>
                <c:pt idx="2746">
                  <c:v>27.460000000001493</c:v>
                </c:pt>
                <c:pt idx="2747">
                  <c:v>27.470000000001495</c:v>
                </c:pt>
                <c:pt idx="2748">
                  <c:v>27.480000000001496</c:v>
                </c:pt>
                <c:pt idx="2749">
                  <c:v>27.490000000001498</c:v>
                </c:pt>
                <c:pt idx="2750">
                  <c:v>27.500000000001499</c:v>
                </c:pt>
                <c:pt idx="2751">
                  <c:v>27.510000000001501</c:v>
                </c:pt>
                <c:pt idx="2752">
                  <c:v>27.520000000001502</c:v>
                </c:pt>
                <c:pt idx="2753">
                  <c:v>27.530000000001504</c:v>
                </c:pt>
                <c:pt idx="2754">
                  <c:v>27.540000000001505</c:v>
                </c:pt>
                <c:pt idx="2755">
                  <c:v>27.550000000001507</c:v>
                </c:pt>
                <c:pt idx="2756">
                  <c:v>27.560000000001509</c:v>
                </c:pt>
                <c:pt idx="2757">
                  <c:v>27.57000000000151</c:v>
                </c:pt>
                <c:pt idx="2758">
                  <c:v>27.580000000001512</c:v>
                </c:pt>
                <c:pt idx="2759">
                  <c:v>27.590000000001513</c:v>
                </c:pt>
                <c:pt idx="2760">
                  <c:v>27.600000000001515</c:v>
                </c:pt>
                <c:pt idx="2761">
                  <c:v>27.610000000001516</c:v>
                </c:pt>
                <c:pt idx="2762">
                  <c:v>27.620000000001518</c:v>
                </c:pt>
                <c:pt idx="2763">
                  <c:v>27.63000000000152</c:v>
                </c:pt>
                <c:pt idx="2764">
                  <c:v>27.640000000001521</c:v>
                </c:pt>
                <c:pt idx="2765">
                  <c:v>27.650000000001523</c:v>
                </c:pt>
                <c:pt idx="2766">
                  <c:v>27.660000000001524</c:v>
                </c:pt>
                <c:pt idx="2767">
                  <c:v>27.670000000001526</c:v>
                </c:pt>
                <c:pt idx="2768">
                  <c:v>27.680000000001527</c:v>
                </c:pt>
                <c:pt idx="2769">
                  <c:v>27.690000000001529</c:v>
                </c:pt>
                <c:pt idx="2770">
                  <c:v>27.700000000001531</c:v>
                </c:pt>
                <c:pt idx="2771">
                  <c:v>27.710000000001532</c:v>
                </c:pt>
                <c:pt idx="2772">
                  <c:v>27.720000000001534</c:v>
                </c:pt>
                <c:pt idx="2773">
                  <c:v>27.730000000001535</c:v>
                </c:pt>
                <c:pt idx="2774">
                  <c:v>27.740000000001537</c:v>
                </c:pt>
                <c:pt idx="2775">
                  <c:v>27.750000000001538</c:v>
                </c:pt>
                <c:pt idx="2776">
                  <c:v>27.76000000000154</c:v>
                </c:pt>
                <c:pt idx="2777">
                  <c:v>27.770000000001541</c:v>
                </c:pt>
                <c:pt idx="2778">
                  <c:v>27.780000000001543</c:v>
                </c:pt>
                <c:pt idx="2779">
                  <c:v>27.790000000001545</c:v>
                </c:pt>
                <c:pt idx="2780">
                  <c:v>27.800000000001546</c:v>
                </c:pt>
                <c:pt idx="2781">
                  <c:v>27.810000000001548</c:v>
                </c:pt>
                <c:pt idx="2782">
                  <c:v>27.820000000001549</c:v>
                </c:pt>
                <c:pt idx="2783">
                  <c:v>27.830000000001551</c:v>
                </c:pt>
                <c:pt idx="2784">
                  <c:v>27.840000000001552</c:v>
                </c:pt>
                <c:pt idx="2785">
                  <c:v>27.850000000001554</c:v>
                </c:pt>
                <c:pt idx="2786">
                  <c:v>27.860000000001556</c:v>
                </c:pt>
                <c:pt idx="2787">
                  <c:v>27.870000000001557</c:v>
                </c:pt>
                <c:pt idx="2788">
                  <c:v>27.880000000001559</c:v>
                </c:pt>
                <c:pt idx="2789">
                  <c:v>27.89000000000156</c:v>
                </c:pt>
                <c:pt idx="2790">
                  <c:v>27.900000000001562</c:v>
                </c:pt>
                <c:pt idx="2791">
                  <c:v>27.910000000001563</c:v>
                </c:pt>
                <c:pt idx="2792">
                  <c:v>27.920000000001565</c:v>
                </c:pt>
                <c:pt idx="2793">
                  <c:v>27.930000000001566</c:v>
                </c:pt>
                <c:pt idx="2794">
                  <c:v>27.940000000001568</c:v>
                </c:pt>
                <c:pt idx="2795">
                  <c:v>27.95000000000157</c:v>
                </c:pt>
                <c:pt idx="2796">
                  <c:v>27.960000000001571</c:v>
                </c:pt>
                <c:pt idx="2797">
                  <c:v>27.970000000001573</c:v>
                </c:pt>
                <c:pt idx="2798">
                  <c:v>27.980000000001574</c:v>
                </c:pt>
                <c:pt idx="2799">
                  <c:v>27.990000000001576</c:v>
                </c:pt>
                <c:pt idx="2800">
                  <c:v>28.000000000001577</c:v>
                </c:pt>
                <c:pt idx="2801">
                  <c:v>28.010000000001579</c:v>
                </c:pt>
                <c:pt idx="2802">
                  <c:v>28.020000000001581</c:v>
                </c:pt>
                <c:pt idx="2803">
                  <c:v>28.030000000001582</c:v>
                </c:pt>
                <c:pt idx="2804">
                  <c:v>28.040000000001584</c:v>
                </c:pt>
                <c:pt idx="2805">
                  <c:v>28.050000000001585</c:v>
                </c:pt>
                <c:pt idx="2806">
                  <c:v>28.060000000001587</c:v>
                </c:pt>
                <c:pt idx="2807">
                  <c:v>28.070000000001588</c:v>
                </c:pt>
                <c:pt idx="2808">
                  <c:v>28.08000000000159</c:v>
                </c:pt>
                <c:pt idx="2809">
                  <c:v>28.090000000001591</c:v>
                </c:pt>
                <c:pt idx="2810">
                  <c:v>28.100000000001593</c:v>
                </c:pt>
                <c:pt idx="2811">
                  <c:v>28.110000000001595</c:v>
                </c:pt>
                <c:pt idx="2812">
                  <c:v>28.120000000001596</c:v>
                </c:pt>
                <c:pt idx="2813">
                  <c:v>28.130000000001598</c:v>
                </c:pt>
                <c:pt idx="2814">
                  <c:v>28.140000000001599</c:v>
                </c:pt>
                <c:pt idx="2815">
                  <c:v>28.150000000001601</c:v>
                </c:pt>
                <c:pt idx="2816">
                  <c:v>28.160000000001602</c:v>
                </c:pt>
                <c:pt idx="2817">
                  <c:v>28.170000000001604</c:v>
                </c:pt>
                <c:pt idx="2818">
                  <c:v>28.180000000001606</c:v>
                </c:pt>
                <c:pt idx="2819">
                  <c:v>28.190000000001607</c:v>
                </c:pt>
                <c:pt idx="2820">
                  <c:v>28.200000000001609</c:v>
                </c:pt>
                <c:pt idx="2821">
                  <c:v>28.21000000000161</c:v>
                </c:pt>
                <c:pt idx="2822">
                  <c:v>28.220000000001612</c:v>
                </c:pt>
                <c:pt idx="2823">
                  <c:v>28.230000000001613</c:v>
                </c:pt>
                <c:pt idx="2824">
                  <c:v>28.240000000001615</c:v>
                </c:pt>
                <c:pt idx="2825">
                  <c:v>28.250000000001616</c:v>
                </c:pt>
                <c:pt idx="2826">
                  <c:v>28.260000000001618</c:v>
                </c:pt>
                <c:pt idx="2827">
                  <c:v>28.27000000000162</c:v>
                </c:pt>
                <c:pt idx="2828">
                  <c:v>28.280000000001621</c:v>
                </c:pt>
                <c:pt idx="2829">
                  <c:v>28.290000000001623</c:v>
                </c:pt>
                <c:pt idx="2830">
                  <c:v>28.300000000001624</c:v>
                </c:pt>
                <c:pt idx="2831">
                  <c:v>28.310000000001626</c:v>
                </c:pt>
                <c:pt idx="2832">
                  <c:v>28.320000000001627</c:v>
                </c:pt>
                <c:pt idx="2833">
                  <c:v>28.330000000001629</c:v>
                </c:pt>
                <c:pt idx="2834">
                  <c:v>28.340000000001631</c:v>
                </c:pt>
                <c:pt idx="2835">
                  <c:v>28.350000000001632</c:v>
                </c:pt>
                <c:pt idx="2836">
                  <c:v>28.360000000001634</c:v>
                </c:pt>
                <c:pt idx="2837">
                  <c:v>28.370000000001635</c:v>
                </c:pt>
                <c:pt idx="2838">
                  <c:v>28.380000000001637</c:v>
                </c:pt>
                <c:pt idx="2839">
                  <c:v>28.390000000001638</c:v>
                </c:pt>
                <c:pt idx="2840">
                  <c:v>28.40000000000164</c:v>
                </c:pt>
                <c:pt idx="2841">
                  <c:v>28.410000000001641</c:v>
                </c:pt>
                <c:pt idx="2842">
                  <c:v>28.420000000001643</c:v>
                </c:pt>
                <c:pt idx="2843">
                  <c:v>28.430000000001645</c:v>
                </c:pt>
                <c:pt idx="2844">
                  <c:v>28.440000000001646</c:v>
                </c:pt>
                <c:pt idx="2845">
                  <c:v>28.450000000001648</c:v>
                </c:pt>
                <c:pt idx="2846">
                  <c:v>28.460000000001649</c:v>
                </c:pt>
                <c:pt idx="2847">
                  <c:v>28.470000000001651</c:v>
                </c:pt>
                <c:pt idx="2848">
                  <c:v>28.480000000001652</c:v>
                </c:pt>
                <c:pt idx="2849">
                  <c:v>28.490000000001654</c:v>
                </c:pt>
                <c:pt idx="2850">
                  <c:v>28.500000000001656</c:v>
                </c:pt>
                <c:pt idx="2851">
                  <c:v>28.510000000001657</c:v>
                </c:pt>
                <c:pt idx="2852">
                  <c:v>28.520000000001659</c:v>
                </c:pt>
                <c:pt idx="2853">
                  <c:v>28.53000000000166</c:v>
                </c:pt>
                <c:pt idx="2854">
                  <c:v>28.540000000001662</c:v>
                </c:pt>
                <c:pt idx="2855">
                  <c:v>28.550000000001663</c:v>
                </c:pt>
                <c:pt idx="2856">
                  <c:v>28.560000000001665</c:v>
                </c:pt>
                <c:pt idx="2857">
                  <c:v>28.570000000001667</c:v>
                </c:pt>
                <c:pt idx="2858">
                  <c:v>28.580000000001668</c:v>
                </c:pt>
                <c:pt idx="2859">
                  <c:v>28.59000000000167</c:v>
                </c:pt>
                <c:pt idx="2860">
                  <c:v>28.600000000001671</c:v>
                </c:pt>
                <c:pt idx="2861">
                  <c:v>28.610000000001673</c:v>
                </c:pt>
                <c:pt idx="2862">
                  <c:v>28.620000000001674</c:v>
                </c:pt>
                <c:pt idx="2863">
                  <c:v>28.630000000001676</c:v>
                </c:pt>
                <c:pt idx="2864">
                  <c:v>28.640000000001677</c:v>
                </c:pt>
                <c:pt idx="2865">
                  <c:v>28.650000000001679</c:v>
                </c:pt>
                <c:pt idx="2866">
                  <c:v>28.660000000001681</c:v>
                </c:pt>
                <c:pt idx="2867">
                  <c:v>28.670000000001682</c:v>
                </c:pt>
                <c:pt idx="2868">
                  <c:v>28.680000000001684</c:v>
                </c:pt>
                <c:pt idx="2869">
                  <c:v>28.690000000001685</c:v>
                </c:pt>
                <c:pt idx="2870">
                  <c:v>28.700000000001687</c:v>
                </c:pt>
                <c:pt idx="2871">
                  <c:v>28.710000000001688</c:v>
                </c:pt>
                <c:pt idx="2872">
                  <c:v>28.72000000000169</c:v>
                </c:pt>
                <c:pt idx="2873">
                  <c:v>28.730000000001692</c:v>
                </c:pt>
                <c:pt idx="2874">
                  <c:v>28.740000000001693</c:v>
                </c:pt>
                <c:pt idx="2875">
                  <c:v>28.750000000001695</c:v>
                </c:pt>
                <c:pt idx="2876">
                  <c:v>28.760000000001696</c:v>
                </c:pt>
                <c:pt idx="2877">
                  <c:v>28.770000000001698</c:v>
                </c:pt>
                <c:pt idx="2878">
                  <c:v>28.780000000001699</c:v>
                </c:pt>
                <c:pt idx="2879">
                  <c:v>28.790000000001701</c:v>
                </c:pt>
                <c:pt idx="2880">
                  <c:v>28.800000000001702</c:v>
                </c:pt>
                <c:pt idx="2881">
                  <c:v>28.810000000001704</c:v>
                </c:pt>
                <c:pt idx="2882">
                  <c:v>28.820000000001706</c:v>
                </c:pt>
                <c:pt idx="2883">
                  <c:v>28.830000000001707</c:v>
                </c:pt>
                <c:pt idx="2884">
                  <c:v>28.840000000001709</c:v>
                </c:pt>
                <c:pt idx="2885">
                  <c:v>28.85000000000171</c:v>
                </c:pt>
                <c:pt idx="2886">
                  <c:v>28.860000000001712</c:v>
                </c:pt>
                <c:pt idx="2887">
                  <c:v>28.870000000001713</c:v>
                </c:pt>
                <c:pt idx="2888">
                  <c:v>28.880000000001715</c:v>
                </c:pt>
                <c:pt idx="2889">
                  <c:v>28.890000000001717</c:v>
                </c:pt>
                <c:pt idx="2890">
                  <c:v>28.900000000001718</c:v>
                </c:pt>
                <c:pt idx="2891">
                  <c:v>28.91000000000172</c:v>
                </c:pt>
                <c:pt idx="2892">
                  <c:v>28.920000000001721</c:v>
                </c:pt>
                <c:pt idx="2893">
                  <c:v>28.930000000001723</c:v>
                </c:pt>
                <c:pt idx="2894">
                  <c:v>28.940000000001724</c:v>
                </c:pt>
                <c:pt idx="2895">
                  <c:v>28.950000000001726</c:v>
                </c:pt>
                <c:pt idx="2896">
                  <c:v>28.960000000001727</c:v>
                </c:pt>
                <c:pt idx="2897">
                  <c:v>28.970000000001729</c:v>
                </c:pt>
                <c:pt idx="2898">
                  <c:v>28.980000000001731</c:v>
                </c:pt>
                <c:pt idx="2899">
                  <c:v>28.990000000001732</c:v>
                </c:pt>
                <c:pt idx="2900">
                  <c:v>29.000000000001734</c:v>
                </c:pt>
                <c:pt idx="2901">
                  <c:v>29.010000000001735</c:v>
                </c:pt>
                <c:pt idx="2902">
                  <c:v>29.020000000001737</c:v>
                </c:pt>
                <c:pt idx="2903">
                  <c:v>29.030000000001738</c:v>
                </c:pt>
                <c:pt idx="2904">
                  <c:v>29.04000000000174</c:v>
                </c:pt>
                <c:pt idx="2905">
                  <c:v>29.050000000001742</c:v>
                </c:pt>
                <c:pt idx="2906">
                  <c:v>29.060000000001743</c:v>
                </c:pt>
                <c:pt idx="2907">
                  <c:v>29.070000000001745</c:v>
                </c:pt>
                <c:pt idx="2908">
                  <c:v>29.080000000001746</c:v>
                </c:pt>
                <c:pt idx="2909">
                  <c:v>29.090000000001748</c:v>
                </c:pt>
                <c:pt idx="2910">
                  <c:v>29.100000000001749</c:v>
                </c:pt>
                <c:pt idx="2911">
                  <c:v>29.110000000001751</c:v>
                </c:pt>
                <c:pt idx="2912">
                  <c:v>29.120000000001752</c:v>
                </c:pt>
                <c:pt idx="2913">
                  <c:v>29.130000000001754</c:v>
                </c:pt>
                <c:pt idx="2914">
                  <c:v>29.140000000001756</c:v>
                </c:pt>
                <c:pt idx="2915">
                  <c:v>29.150000000001757</c:v>
                </c:pt>
                <c:pt idx="2916">
                  <c:v>29.160000000001759</c:v>
                </c:pt>
                <c:pt idx="2917">
                  <c:v>29.17000000000176</c:v>
                </c:pt>
                <c:pt idx="2918">
                  <c:v>29.180000000001762</c:v>
                </c:pt>
                <c:pt idx="2919">
                  <c:v>29.190000000001763</c:v>
                </c:pt>
                <c:pt idx="2920">
                  <c:v>29.200000000001765</c:v>
                </c:pt>
                <c:pt idx="2921">
                  <c:v>29.210000000001767</c:v>
                </c:pt>
                <c:pt idx="2922">
                  <c:v>29.220000000001768</c:v>
                </c:pt>
                <c:pt idx="2923">
                  <c:v>29.23000000000177</c:v>
                </c:pt>
                <c:pt idx="2924">
                  <c:v>29.240000000001771</c:v>
                </c:pt>
                <c:pt idx="2925">
                  <c:v>29.250000000001773</c:v>
                </c:pt>
                <c:pt idx="2926">
                  <c:v>29.260000000001774</c:v>
                </c:pt>
                <c:pt idx="2927">
                  <c:v>29.270000000001776</c:v>
                </c:pt>
                <c:pt idx="2928">
                  <c:v>29.280000000001777</c:v>
                </c:pt>
                <c:pt idx="2929">
                  <c:v>29.290000000001779</c:v>
                </c:pt>
                <c:pt idx="2930">
                  <c:v>29.300000000001781</c:v>
                </c:pt>
                <c:pt idx="2931">
                  <c:v>29.310000000001782</c:v>
                </c:pt>
                <c:pt idx="2932">
                  <c:v>29.320000000001784</c:v>
                </c:pt>
                <c:pt idx="2933">
                  <c:v>29.330000000001785</c:v>
                </c:pt>
                <c:pt idx="2934">
                  <c:v>29.340000000001787</c:v>
                </c:pt>
                <c:pt idx="2935">
                  <c:v>29.350000000001788</c:v>
                </c:pt>
                <c:pt idx="2936">
                  <c:v>29.36000000000179</c:v>
                </c:pt>
                <c:pt idx="2937">
                  <c:v>29.370000000001792</c:v>
                </c:pt>
                <c:pt idx="2938">
                  <c:v>29.380000000001793</c:v>
                </c:pt>
                <c:pt idx="2939">
                  <c:v>29.390000000001795</c:v>
                </c:pt>
                <c:pt idx="2940">
                  <c:v>29.400000000001796</c:v>
                </c:pt>
                <c:pt idx="2941">
                  <c:v>29.410000000001798</c:v>
                </c:pt>
                <c:pt idx="2942">
                  <c:v>29.420000000001799</c:v>
                </c:pt>
                <c:pt idx="2943">
                  <c:v>29.430000000001801</c:v>
                </c:pt>
                <c:pt idx="2944">
                  <c:v>29.440000000001803</c:v>
                </c:pt>
                <c:pt idx="2945">
                  <c:v>29.450000000001804</c:v>
                </c:pt>
                <c:pt idx="2946">
                  <c:v>29.460000000001806</c:v>
                </c:pt>
                <c:pt idx="2947">
                  <c:v>29.470000000001807</c:v>
                </c:pt>
                <c:pt idx="2948">
                  <c:v>29.480000000001809</c:v>
                </c:pt>
                <c:pt idx="2949">
                  <c:v>29.49000000000181</c:v>
                </c:pt>
                <c:pt idx="2950">
                  <c:v>29.500000000001812</c:v>
                </c:pt>
                <c:pt idx="2951">
                  <c:v>29.510000000001813</c:v>
                </c:pt>
                <c:pt idx="2952">
                  <c:v>29.520000000001815</c:v>
                </c:pt>
                <c:pt idx="2953">
                  <c:v>29.530000000001817</c:v>
                </c:pt>
                <c:pt idx="2954">
                  <c:v>29.540000000001818</c:v>
                </c:pt>
                <c:pt idx="2955">
                  <c:v>29.55000000000182</c:v>
                </c:pt>
                <c:pt idx="2956">
                  <c:v>29.560000000001821</c:v>
                </c:pt>
                <c:pt idx="2957">
                  <c:v>29.570000000001823</c:v>
                </c:pt>
                <c:pt idx="2958">
                  <c:v>29.580000000001824</c:v>
                </c:pt>
                <c:pt idx="2959">
                  <c:v>29.590000000001826</c:v>
                </c:pt>
                <c:pt idx="2960">
                  <c:v>29.600000000001828</c:v>
                </c:pt>
              </c:numCache>
            </c:numRef>
          </c:yVal>
          <c:smooth val="0"/>
          <c:extLst>
            <c:ext xmlns:c16="http://schemas.microsoft.com/office/drawing/2014/chart" uri="{C3380CC4-5D6E-409C-BE32-E72D297353CC}">
              <c16:uniqueId val="{00000014-65CC-47CD-9731-000608B90EB2}"/>
            </c:ext>
          </c:extLst>
        </c:ser>
        <c:ser>
          <c:idx val="5"/>
          <c:order val="5"/>
          <c:tx>
            <c:v>Prop Depths</c:v>
          </c:tx>
          <c:spPr>
            <a:ln w="19050" cap="rnd">
              <a:solidFill>
                <a:srgbClr val="0070C0"/>
              </a:solidFill>
              <a:round/>
              <a:headEnd type="triangle"/>
              <a:tailEnd type="none"/>
            </a:ln>
            <a:effectLst/>
          </c:spPr>
          <c:marker>
            <c:symbol val="none"/>
          </c:marker>
          <c:xVal>
            <c:numLit>
              <c:formatCode>General</c:formatCode>
              <c:ptCount val="2"/>
              <c:pt idx="0">
                <c:v>0</c:v>
              </c:pt>
              <c:pt idx="1">
                <c:v>5.0000000000000001E-3</c:v>
              </c:pt>
            </c:numLit>
          </c:xVal>
          <c:yVal>
            <c:numRef>
              <c:f>(Plotting!$F$5,Plotting!$F$5)</c:f>
              <c:numCache>
                <c:formatCode>0.0</c:formatCode>
                <c:ptCount val="2"/>
                <c:pt idx="0">
                  <c:v>4.5999999999999996</c:v>
                </c:pt>
                <c:pt idx="1">
                  <c:v>4.5999999999999996</c:v>
                </c:pt>
              </c:numCache>
            </c:numRef>
          </c:yVal>
          <c:smooth val="0"/>
          <c:extLst>
            <c:ext xmlns:c16="http://schemas.microsoft.com/office/drawing/2014/chart" uri="{C3380CC4-5D6E-409C-BE32-E72D297353CC}">
              <c16:uniqueId val="{00000005-65CC-47CD-9731-000608B90EB2}"/>
            </c:ext>
          </c:extLst>
        </c:ser>
        <c:ser>
          <c:idx val="6"/>
          <c:order val="6"/>
          <c:spPr>
            <a:ln w="19050" cap="rnd">
              <a:solidFill>
                <a:srgbClr val="00B050"/>
              </a:solidFill>
              <a:round/>
              <a:headEnd type="triangle"/>
            </a:ln>
            <a:effectLst/>
          </c:spPr>
          <c:marker>
            <c:symbol val="none"/>
          </c:marker>
          <c:xVal>
            <c:numLit>
              <c:formatCode>General</c:formatCode>
              <c:ptCount val="2"/>
              <c:pt idx="0">
                <c:v>0</c:v>
              </c:pt>
              <c:pt idx="1">
                <c:v>5.0000000000000001E-3</c:v>
              </c:pt>
            </c:numLit>
          </c:xVal>
          <c:yVal>
            <c:numRef>
              <c:f>(Plotting!$G$5,Plotting!$G$5)</c:f>
              <c:numCache>
                <c:formatCode>0.0</c:formatCode>
                <c:ptCount val="2"/>
                <c:pt idx="0">
                  <c:v>9.6999999999999993</c:v>
                </c:pt>
                <c:pt idx="1">
                  <c:v>9.6999999999999993</c:v>
                </c:pt>
              </c:numCache>
            </c:numRef>
          </c:yVal>
          <c:smooth val="0"/>
          <c:extLst>
            <c:ext xmlns:c16="http://schemas.microsoft.com/office/drawing/2014/chart" uri="{C3380CC4-5D6E-409C-BE32-E72D297353CC}">
              <c16:uniqueId val="{00000006-65CC-47CD-9731-000608B90EB2}"/>
            </c:ext>
          </c:extLst>
        </c:ser>
        <c:ser>
          <c:idx val="7"/>
          <c:order val="7"/>
          <c:spPr>
            <a:ln w="19050" cap="rnd">
              <a:solidFill>
                <a:srgbClr val="C00000"/>
              </a:solidFill>
              <a:round/>
              <a:headEnd type="triangle"/>
            </a:ln>
            <a:effectLst/>
          </c:spPr>
          <c:marker>
            <c:symbol val="none"/>
          </c:marker>
          <c:xVal>
            <c:numLit>
              <c:formatCode>General</c:formatCode>
              <c:ptCount val="2"/>
              <c:pt idx="0">
                <c:v>0</c:v>
              </c:pt>
              <c:pt idx="1">
                <c:v>5.0000000000000001E-3</c:v>
              </c:pt>
            </c:numLit>
          </c:xVal>
          <c:yVal>
            <c:numRef>
              <c:f>(Plotting!$H$5,Plotting!$H$5)</c:f>
              <c:numCache>
                <c:formatCode>0.0</c:formatCode>
                <c:ptCount val="2"/>
                <c:pt idx="0">
                  <c:v>14.5</c:v>
                </c:pt>
                <c:pt idx="1">
                  <c:v>14.5</c:v>
                </c:pt>
              </c:numCache>
            </c:numRef>
          </c:yVal>
          <c:smooth val="0"/>
          <c:extLst>
            <c:ext xmlns:c16="http://schemas.microsoft.com/office/drawing/2014/chart" uri="{C3380CC4-5D6E-409C-BE32-E72D297353CC}">
              <c16:uniqueId val="{00000007-65CC-47CD-9731-000608B90EB2}"/>
            </c:ext>
          </c:extLst>
        </c:ser>
        <c:ser>
          <c:idx val="8"/>
          <c:order val="8"/>
          <c:spPr>
            <a:ln w="19050" cap="rnd">
              <a:solidFill>
                <a:srgbClr val="FFC000"/>
              </a:solidFill>
              <a:round/>
              <a:headEnd type="triangle"/>
            </a:ln>
            <a:effectLst/>
          </c:spPr>
          <c:marker>
            <c:symbol val="none"/>
          </c:marker>
          <c:xVal>
            <c:numLit>
              <c:formatCode>General</c:formatCode>
              <c:ptCount val="2"/>
              <c:pt idx="0">
                <c:v>0</c:v>
              </c:pt>
              <c:pt idx="1">
                <c:v>5.0000000000000001E-3</c:v>
              </c:pt>
            </c:numLit>
          </c:xVal>
          <c:yVal>
            <c:numRef>
              <c:f>(Plotting!$I$5,Plotting!$I$5)</c:f>
              <c:numCache>
                <c:formatCode>0.0</c:formatCode>
                <c:ptCount val="2"/>
                <c:pt idx="0">
                  <c:v>19.3</c:v>
                </c:pt>
                <c:pt idx="1">
                  <c:v>19.3</c:v>
                </c:pt>
              </c:numCache>
            </c:numRef>
          </c:yVal>
          <c:smooth val="0"/>
          <c:extLst>
            <c:ext xmlns:c16="http://schemas.microsoft.com/office/drawing/2014/chart" uri="{C3380CC4-5D6E-409C-BE32-E72D297353CC}">
              <c16:uniqueId val="{00000008-65CC-47CD-9731-000608B90EB2}"/>
            </c:ext>
          </c:extLst>
        </c:ser>
        <c:ser>
          <c:idx val="9"/>
          <c:order val="9"/>
          <c:tx>
            <c:v>Excavation Depths</c:v>
          </c:tx>
          <c:spPr>
            <a:ln w="19050" cap="rnd">
              <a:solidFill>
                <a:schemeClr val="bg2">
                  <a:lumMod val="10000"/>
                </a:schemeClr>
              </a:solidFill>
              <a:prstDash val="dash"/>
              <a:round/>
            </a:ln>
            <a:effectLst/>
          </c:spPr>
          <c:marker>
            <c:symbol val="none"/>
          </c:marker>
          <c:xVal>
            <c:numLit>
              <c:formatCode>General</c:formatCode>
              <c:ptCount val="2"/>
              <c:pt idx="0">
                <c:v>0</c:v>
              </c:pt>
              <c:pt idx="1">
                <c:v>0.05</c:v>
              </c:pt>
            </c:numLit>
          </c:xVal>
          <c:yVal>
            <c:numRef>
              <c:f>(Plotting!$E$4,Plotting!$E$4)</c:f>
              <c:numCache>
                <c:formatCode>0.0</c:formatCode>
                <c:ptCount val="2"/>
                <c:pt idx="0">
                  <c:v>5.2</c:v>
                </c:pt>
                <c:pt idx="1">
                  <c:v>5.2</c:v>
                </c:pt>
              </c:numCache>
            </c:numRef>
          </c:yVal>
          <c:smooth val="0"/>
          <c:extLst>
            <c:ext xmlns:c16="http://schemas.microsoft.com/office/drawing/2014/chart" uri="{C3380CC4-5D6E-409C-BE32-E72D297353CC}">
              <c16:uniqueId val="{00000009-65CC-47CD-9731-000608B90EB2}"/>
            </c:ext>
          </c:extLst>
        </c:ser>
        <c:ser>
          <c:idx val="10"/>
          <c:order val="10"/>
          <c:spPr>
            <a:ln w="19050" cap="rnd">
              <a:solidFill>
                <a:srgbClr val="0070C0"/>
              </a:solidFill>
              <a:prstDash val="dash"/>
              <a:round/>
            </a:ln>
            <a:effectLst/>
          </c:spPr>
          <c:marker>
            <c:symbol val="none"/>
          </c:marker>
          <c:xVal>
            <c:numLit>
              <c:formatCode>General</c:formatCode>
              <c:ptCount val="2"/>
              <c:pt idx="0">
                <c:v>0</c:v>
              </c:pt>
              <c:pt idx="1">
                <c:v>0.05</c:v>
              </c:pt>
            </c:numLit>
          </c:xVal>
          <c:yVal>
            <c:numRef>
              <c:f>(Plotting!$F$4,Plotting!$F$4)</c:f>
              <c:numCache>
                <c:formatCode>0.0</c:formatCode>
                <c:ptCount val="2"/>
                <c:pt idx="0">
                  <c:v>10.3</c:v>
                </c:pt>
                <c:pt idx="1">
                  <c:v>10.3</c:v>
                </c:pt>
              </c:numCache>
            </c:numRef>
          </c:yVal>
          <c:smooth val="0"/>
          <c:extLst>
            <c:ext xmlns:c16="http://schemas.microsoft.com/office/drawing/2014/chart" uri="{C3380CC4-5D6E-409C-BE32-E72D297353CC}">
              <c16:uniqueId val="{0000000A-65CC-47CD-9731-000608B90EB2}"/>
            </c:ext>
          </c:extLst>
        </c:ser>
        <c:ser>
          <c:idx val="11"/>
          <c:order val="11"/>
          <c:spPr>
            <a:ln w="19050" cap="rnd">
              <a:solidFill>
                <a:srgbClr val="00B050"/>
              </a:solidFill>
              <a:prstDash val="dash"/>
              <a:round/>
            </a:ln>
            <a:effectLst/>
          </c:spPr>
          <c:marker>
            <c:symbol val="none"/>
          </c:marker>
          <c:xVal>
            <c:numLit>
              <c:formatCode>General</c:formatCode>
              <c:ptCount val="2"/>
              <c:pt idx="0">
                <c:v>0</c:v>
              </c:pt>
              <c:pt idx="1">
                <c:v>0.05</c:v>
              </c:pt>
            </c:numLit>
          </c:xVal>
          <c:yVal>
            <c:numRef>
              <c:f>(Plotting!$G$4,Plotting!$G$4)</c:f>
              <c:numCache>
                <c:formatCode>0.0</c:formatCode>
                <c:ptCount val="2"/>
                <c:pt idx="0">
                  <c:v>15.1</c:v>
                </c:pt>
                <c:pt idx="1">
                  <c:v>15.1</c:v>
                </c:pt>
              </c:numCache>
            </c:numRef>
          </c:yVal>
          <c:smooth val="0"/>
          <c:extLst>
            <c:ext xmlns:c16="http://schemas.microsoft.com/office/drawing/2014/chart" uri="{C3380CC4-5D6E-409C-BE32-E72D297353CC}">
              <c16:uniqueId val="{0000000B-65CC-47CD-9731-000608B90EB2}"/>
            </c:ext>
          </c:extLst>
        </c:ser>
        <c:ser>
          <c:idx val="12"/>
          <c:order val="12"/>
          <c:spPr>
            <a:ln w="19050" cap="rnd">
              <a:solidFill>
                <a:srgbClr val="C00000"/>
              </a:solidFill>
              <a:prstDash val="dash"/>
              <a:round/>
            </a:ln>
            <a:effectLst/>
          </c:spPr>
          <c:marker>
            <c:symbol val="none"/>
          </c:marker>
          <c:xVal>
            <c:numLit>
              <c:formatCode>General</c:formatCode>
              <c:ptCount val="2"/>
              <c:pt idx="0">
                <c:v>0</c:v>
              </c:pt>
              <c:pt idx="1">
                <c:v>0.05</c:v>
              </c:pt>
            </c:numLit>
          </c:xVal>
          <c:yVal>
            <c:numRef>
              <c:f>(Plotting!$H$4,Plotting!$H$4)</c:f>
              <c:numCache>
                <c:formatCode>0.0</c:formatCode>
                <c:ptCount val="2"/>
                <c:pt idx="0">
                  <c:v>19.899999999999999</c:v>
                </c:pt>
                <c:pt idx="1">
                  <c:v>19.899999999999999</c:v>
                </c:pt>
              </c:numCache>
            </c:numRef>
          </c:yVal>
          <c:smooth val="0"/>
          <c:extLst>
            <c:ext xmlns:c16="http://schemas.microsoft.com/office/drawing/2014/chart" uri="{C3380CC4-5D6E-409C-BE32-E72D297353CC}">
              <c16:uniqueId val="{0000000C-65CC-47CD-9731-000608B90EB2}"/>
            </c:ext>
          </c:extLst>
        </c:ser>
        <c:ser>
          <c:idx val="13"/>
          <c:order val="13"/>
          <c:spPr>
            <a:ln w="19050" cap="rnd">
              <a:solidFill>
                <a:schemeClr val="accent2">
                  <a:lumMod val="80000"/>
                  <a:lumOff val="20000"/>
                </a:schemeClr>
              </a:solidFill>
              <a:round/>
            </a:ln>
            <a:effectLst/>
          </c:spPr>
          <c:marker>
            <c:symbol val="none"/>
          </c:marker>
          <c:dPt>
            <c:idx val="0"/>
            <c:marker>
              <c:symbol val="none"/>
            </c:marker>
            <c:bubble3D val="0"/>
            <c:spPr>
              <a:ln w="19050" cap="rnd">
                <a:solidFill>
                  <a:schemeClr val="accent2">
                    <a:lumMod val="80000"/>
                    <a:lumOff val="20000"/>
                  </a:schemeClr>
                </a:solidFill>
                <a:prstDash val="dash"/>
                <a:round/>
              </a:ln>
              <a:effectLst/>
            </c:spPr>
            <c:extLst>
              <c:ext xmlns:c16="http://schemas.microsoft.com/office/drawing/2014/chart" uri="{C3380CC4-5D6E-409C-BE32-E72D297353CC}">
                <c16:uniqueId val="{0000000E-65CC-47CD-9731-000608B90EB2}"/>
              </c:ext>
            </c:extLst>
          </c:dPt>
          <c:xVal>
            <c:numLit>
              <c:formatCode>General</c:formatCode>
              <c:ptCount val="2"/>
              <c:pt idx="0">
                <c:v>0</c:v>
              </c:pt>
              <c:pt idx="1">
                <c:v>0.05</c:v>
              </c:pt>
            </c:numLit>
          </c:xVal>
          <c:yVal>
            <c:numRef>
              <c:f>(Plotting!$I$4,Plotting!$I$4)</c:f>
              <c:numCache>
                <c:formatCode>0.0</c:formatCode>
                <c:ptCount val="2"/>
                <c:pt idx="0">
                  <c:v>24.9</c:v>
                </c:pt>
                <c:pt idx="1">
                  <c:v>24.9</c:v>
                </c:pt>
              </c:numCache>
            </c:numRef>
          </c:yVal>
          <c:smooth val="0"/>
          <c:extLst>
            <c:ext xmlns:c16="http://schemas.microsoft.com/office/drawing/2014/chart" uri="{C3380CC4-5D6E-409C-BE32-E72D297353CC}">
              <c16:uniqueId val="{0000000F-65CC-47CD-9731-000608B90EB2}"/>
            </c:ext>
          </c:extLst>
        </c:ser>
        <c:dLbls>
          <c:showLegendKey val="0"/>
          <c:showVal val="0"/>
          <c:showCatName val="0"/>
          <c:showSerName val="0"/>
          <c:showPercent val="0"/>
          <c:showBubbleSize val="0"/>
        </c:dLbls>
        <c:axId val="862362728"/>
        <c:axId val="862359776"/>
      </c:scatterChart>
      <c:valAx>
        <c:axId val="862362728"/>
        <c:scaling>
          <c:orientation val="minMax"/>
          <c:max val="5.000000000000001E-2"/>
          <c:min val="-1.0000000000000002E-2"/>
        </c:scaling>
        <c:delete val="0"/>
        <c:axPos val="t"/>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a:t>Wall Displacement (m)</a:t>
                </a:r>
              </a:p>
            </c:rich>
          </c:tx>
          <c:layout>
            <c:manualLayout>
              <c:xMode val="edge"/>
              <c:yMode val="edge"/>
              <c:x val="0.36760116215419597"/>
              <c:y val="2.484230169759744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0"/>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62359776"/>
        <c:crosses val="autoZero"/>
        <c:crossBetween val="midCat"/>
      </c:valAx>
      <c:valAx>
        <c:axId val="862359776"/>
        <c:scaling>
          <c:orientation val="maxMin"/>
          <c:max val="29.6"/>
          <c:min val="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 sourceLinked="0"/>
        <c:majorTickMark val="cross"/>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62362728"/>
        <c:crosses val="autoZero"/>
        <c:crossBetween val="midCat"/>
      </c:valAx>
      <c:spPr>
        <a:noFill/>
        <a:ln w="9525">
          <a:solidFill>
            <a:schemeClr val="tx1"/>
          </a:solidFill>
        </a:ln>
        <a:effectLst/>
      </c:spPr>
    </c:plotArea>
    <c:legend>
      <c:legendPos val="r"/>
      <c:legendEntry>
        <c:idx val="6"/>
        <c:delete val="1"/>
      </c:legendEntry>
      <c:legendEntry>
        <c:idx val="7"/>
        <c:delete val="1"/>
      </c:legendEntry>
      <c:legendEntry>
        <c:idx val="8"/>
        <c:delete val="1"/>
      </c:legendEntry>
      <c:legendEntry>
        <c:idx val="10"/>
        <c:delete val="1"/>
      </c:legendEntry>
      <c:legendEntry>
        <c:idx val="11"/>
        <c:delete val="1"/>
      </c:legendEntry>
      <c:legendEntry>
        <c:idx val="12"/>
        <c:delete val="1"/>
      </c:legendEntry>
      <c:legendEntry>
        <c:idx val="13"/>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419100</xdr:colOff>
      <xdr:row>11</xdr:row>
      <xdr:rowOff>223837</xdr:rowOff>
    </xdr:from>
    <xdr:to>
      <xdr:col>8</xdr:col>
      <xdr:colOff>600075</xdr:colOff>
      <xdr:row>11</xdr:row>
      <xdr:rowOff>4581525</xdr:rowOff>
    </xdr:to>
    <xdr:graphicFrame macro="">
      <xdr:nvGraphicFramePr>
        <xdr:cNvPr id="2" name="Chart 1">
          <a:extLst>
            <a:ext uri="{FF2B5EF4-FFF2-40B4-BE49-F238E27FC236}">
              <a16:creationId xmlns:a16="http://schemas.microsoft.com/office/drawing/2014/main" id="{4BA7C6D4-2C30-EF37-4FE5-3AEE9042A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657225</xdr:colOff>
      <xdr:row>11</xdr:row>
      <xdr:rowOff>180975</xdr:rowOff>
    </xdr:from>
    <xdr:to>
      <xdr:col>18</xdr:col>
      <xdr:colOff>285750</xdr:colOff>
      <xdr:row>11</xdr:row>
      <xdr:rowOff>4538663</xdr:rowOff>
    </xdr:to>
    <xdr:graphicFrame macro="">
      <xdr:nvGraphicFramePr>
        <xdr:cNvPr id="3" name="Chart 2">
          <a:extLst>
            <a:ext uri="{FF2B5EF4-FFF2-40B4-BE49-F238E27FC236}">
              <a16:creationId xmlns:a16="http://schemas.microsoft.com/office/drawing/2014/main" id="{D68FFE7E-C0F3-4ECA-9778-66F158825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8F7A-F05A-4B79-AB95-D0E240211C03}">
  <sheetPr codeName="Sheet1"/>
  <dimension ref="B1:B32"/>
  <sheetViews>
    <sheetView showGridLines="0" tabSelected="1" workbookViewId="0"/>
  </sheetViews>
  <sheetFormatPr defaultColWidth="9.1796875" defaultRowHeight="14" x14ac:dyDescent="0.3"/>
  <cols>
    <col min="1" max="1" width="9.1796875" style="1"/>
    <col min="2" max="2" width="122.7265625" style="1" customWidth="1"/>
    <col min="3" max="16384" width="9.1796875" style="1"/>
  </cols>
  <sheetData>
    <row r="1" spans="2:2" ht="14.5" thickBot="1" x14ac:dyDescent="0.35"/>
    <row r="2" spans="2:2" ht="25" x14ac:dyDescent="0.5">
      <c r="B2" s="82" t="s">
        <v>114</v>
      </c>
    </row>
    <row r="3" spans="2:2" ht="25.5" thickBot="1" x14ac:dyDescent="0.55000000000000004">
      <c r="B3" s="83" t="s">
        <v>121</v>
      </c>
    </row>
    <row r="4" spans="2:2" ht="14.5" thickBot="1" x14ac:dyDescent="0.35">
      <c r="B4" s="78"/>
    </row>
    <row r="5" spans="2:2" ht="14.5" thickBot="1" x14ac:dyDescent="0.35">
      <c r="B5" s="84" t="s">
        <v>115</v>
      </c>
    </row>
    <row r="6" spans="2:2" x14ac:dyDescent="0.3">
      <c r="B6" s="78" t="s">
        <v>116</v>
      </c>
    </row>
    <row r="7" spans="2:2" ht="14.5" thickBot="1" x14ac:dyDescent="0.35">
      <c r="B7" s="78"/>
    </row>
    <row r="8" spans="2:2" ht="14.5" thickBot="1" x14ac:dyDescent="0.35">
      <c r="B8" s="84" t="s">
        <v>148</v>
      </c>
    </row>
    <row r="9" spans="2:2" x14ac:dyDescent="0.3">
      <c r="B9" s="78" t="s">
        <v>149</v>
      </c>
    </row>
    <row r="10" spans="2:2" ht="14.5" thickBot="1" x14ac:dyDescent="0.35">
      <c r="B10" s="78"/>
    </row>
    <row r="11" spans="2:2" ht="14.5" thickBot="1" x14ac:dyDescent="0.35">
      <c r="B11" s="84" t="s">
        <v>117</v>
      </c>
    </row>
    <row r="12" spans="2:2" ht="28" x14ac:dyDescent="0.3">
      <c r="B12" s="80" t="s">
        <v>118</v>
      </c>
    </row>
    <row r="13" spans="2:2" x14ac:dyDescent="0.3">
      <c r="B13" s="80"/>
    </row>
    <row r="14" spans="2:2" ht="28" x14ac:dyDescent="0.3">
      <c r="B14" s="80" t="s">
        <v>112</v>
      </c>
    </row>
    <row r="15" spans="2:2" ht="14.5" thickBot="1" x14ac:dyDescent="0.35">
      <c r="B15" s="78"/>
    </row>
    <row r="16" spans="2:2" ht="14.5" thickBot="1" x14ac:dyDescent="0.35">
      <c r="B16" s="84" t="s">
        <v>75</v>
      </c>
    </row>
    <row r="17" spans="2:2" ht="42" x14ac:dyDescent="0.3">
      <c r="B17" s="79" t="s">
        <v>119</v>
      </c>
    </row>
    <row r="18" spans="2:2" ht="14.5" thickBot="1" x14ac:dyDescent="0.35">
      <c r="B18" s="78"/>
    </row>
    <row r="19" spans="2:2" ht="14.5" thickBot="1" x14ac:dyDescent="0.35">
      <c r="B19" s="84" t="s">
        <v>82</v>
      </c>
    </row>
    <row r="20" spans="2:2" x14ac:dyDescent="0.3">
      <c r="B20" s="78" t="s">
        <v>84</v>
      </c>
    </row>
    <row r="21" spans="2:2" x14ac:dyDescent="0.3">
      <c r="B21" s="80" t="s">
        <v>120</v>
      </c>
    </row>
    <row r="22" spans="2:2" x14ac:dyDescent="0.3">
      <c r="B22" s="78" t="s">
        <v>85</v>
      </c>
    </row>
    <row r="23" spans="2:2" x14ac:dyDescent="0.3">
      <c r="B23" s="78" t="s">
        <v>86</v>
      </c>
    </row>
    <row r="24" spans="2:2" ht="28" x14ac:dyDescent="0.3">
      <c r="B24" s="80" t="s">
        <v>87</v>
      </c>
    </row>
    <row r="25" spans="2:2" x14ac:dyDescent="0.3">
      <c r="B25" s="78" t="s">
        <v>92</v>
      </c>
    </row>
    <row r="26" spans="2:2" ht="14.5" thickBot="1" x14ac:dyDescent="0.35">
      <c r="B26" s="78"/>
    </row>
    <row r="27" spans="2:2" ht="14.5" thickBot="1" x14ac:dyDescent="0.35">
      <c r="B27" s="84" t="s">
        <v>111</v>
      </c>
    </row>
    <row r="28" spans="2:2" ht="196.5" customHeight="1" x14ac:dyDescent="0.3">
      <c r="B28" s="79" t="s">
        <v>122</v>
      </c>
    </row>
    <row r="29" spans="2:2" ht="14.5" thickBot="1" x14ac:dyDescent="0.35">
      <c r="B29" s="81"/>
    </row>
    <row r="30" spans="2:2" ht="14.5" thickBot="1" x14ac:dyDescent="0.35">
      <c r="B30" s="84" t="s">
        <v>113</v>
      </c>
    </row>
    <row r="31" spans="2:2" x14ac:dyDescent="0.3">
      <c r="B31" s="79" t="s">
        <v>123</v>
      </c>
    </row>
    <row r="32" spans="2:2" ht="14.5" thickBot="1" x14ac:dyDescent="0.35">
      <c r="B32" s="8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0378C-E108-40EA-AACE-E2390B73E484}">
  <sheetPr codeName="Sheet2"/>
  <dimension ref="B1:R69"/>
  <sheetViews>
    <sheetView showGridLines="0" zoomScaleNormal="100" workbookViewId="0"/>
  </sheetViews>
  <sheetFormatPr defaultRowHeight="14.5" x14ac:dyDescent="0.35"/>
  <cols>
    <col min="1" max="1" width="2.81640625" customWidth="1"/>
    <col min="2" max="2" width="26.54296875" bestFit="1" customWidth="1"/>
    <col min="3" max="3" width="14.7265625" customWidth="1"/>
    <col min="4" max="4" width="12.1796875" bestFit="1" customWidth="1"/>
    <col min="5" max="5" width="8.453125" bestFit="1" customWidth="1"/>
    <col min="6" max="6" width="3.1796875" customWidth="1"/>
    <col min="7" max="7" width="41.81640625" bestFit="1" customWidth="1"/>
    <col min="8" max="8" width="11.453125" bestFit="1" customWidth="1"/>
    <col min="9" max="10" width="9.1796875" customWidth="1"/>
    <col min="11" max="11" width="3.26953125" customWidth="1"/>
    <col min="12" max="12" width="50.54296875" bestFit="1" customWidth="1"/>
    <col min="13" max="13" width="11.453125" bestFit="1" customWidth="1"/>
    <col min="14" max="14" width="12.1796875" bestFit="1" customWidth="1"/>
    <col min="15" max="15" width="11.54296875" bestFit="1" customWidth="1"/>
    <col min="16" max="16" width="9.54296875" bestFit="1" customWidth="1"/>
    <col min="17" max="17" width="10.26953125" bestFit="1" customWidth="1"/>
    <col min="23" max="23" width="11" bestFit="1" customWidth="1"/>
  </cols>
  <sheetData>
    <row r="1" spans="2:18" ht="15" thickBot="1" x14ac:dyDescent="0.4">
      <c r="B1" s="140"/>
      <c r="C1" s="140"/>
      <c r="D1" s="140"/>
      <c r="E1" s="4"/>
    </row>
    <row r="2" spans="2:18" ht="15" thickBot="1" x14ac:dyDescent="0.4">
      <c r="B2" s="107" t="s">
        <v>2</v>
      </c>
      <c r="C2" s="108"/>
      <c r="D2" s="108"/>
      <c r="E2" s="109"/>
      <c r="G2" s="107" t="s">
        <v>66</v>
      </c>
      <c r="H2" s="108"/>
      <c r="I2" s="108"/>
      <c r="J2" s="109"/>
      <c r="L2" s="107" t="s">
        <v>0</v>
      </c>
      <c r="M2" s="108"/>
      <c r="N2" s="108"/>
      <c r="O2" s="108"/>
      <c r="P2" s="108"/>
      <c r="Q2" s="108"/>
      <c r="R2" s="109"/>
    </row>
    <row r="3" spans="2:18" ht="110.25" customHeight="1" thickBot="1" x14ac:dyDescent="0.4">
      <c r="B3" s="116" t="s">
        <v>127</v>
      </c>
      <c r="C3" s="117"/>
      <c r="D3" s="117"/>
      <c r="E3" s="118"/>
      <c r="G3" s="116" t="s">
        <v>126</v>
      </c>
      <c r="H3" s="117"/>
      <c r="I3" s="117"/>
      <c r="J3" s="118"/>
      <c r="L3" s="119" t="s">
        <v>128</v>
      </c>
      <c r="M3" s="120"/>
      <c r="N3" s="120"/>
      <c r="O3" s="120"/>
      <c r="P3" s="120"/>
      <c r="Q3" s="120"/>
      <c r="R3" s="121"/>
    </row>
    <row r="4" spans="2:18" ht="15" thickBot="1" x14ac:dyDescent="0.4">
      <c r="B4" s="141" t="s">
        <v>3</v>
      </c>
      <c r="C4" s="142"/>
      <c r="D4" s="142"/>
      <c r="E4" s="143"/>
      <c r="G4" s="87"/>
      <c r="H4" s="88" t="s">
        <v>11</v>
      </c>
      <c r="I4" s="88" t="s">
        <v>13</v>
      </c>
      <c r="J4" s="89" t="s">
        <v>4</v>
      </c>
      <c r="L4" s="110" t="s">
        <v>12</v>
      </c>
      <c r="M4" s="111"/>
      <c r="N4" s="111"/>
      <c r="O4" s="111"/>
      <c r="P4" s="111"/>
      <c r="Q4" s="111"/>
      <c r="R4" s="112"/>
    </row>
    <row r="5" spans="2:18" ht="17" x14ac:dyDescent="0.45">
      <c r="B5" s="148" t="s">
        <v>98</v>
      </c>
      <c r="C5" s="149"/>
      <c r="D5" s="22">
        <f>25+4.6</f>
        <v>29.6</v>
      </c>
      <c r="E5" s="23" t="s">
        <v>14</v>
      </c>
      <c r="G5" s="90" t="s">
        <v>25</v>
      </c>
      <c r="H5" s="85" t="s">
        <v>102</v>
      </c>
      <c r="I5" s="76">
        <f>(D5*D20/2)*(D16*D25*(3-3*D25/D5+(D25/D5)^2)/(3*D17*(2-2*(D25/D5)+(D25/D5)^2)+D18*D5*(2-3*(D25/D5)^2+2*(D25/D5)^3)))^(1/D19)</f>
        <v>1.4153522575174023E-2</v>
      </c>
      <c r="J5" s="91" t="s">
        <v>14</v>
      </c>
      <c r="L5" s="134"/>
      <c r="M5" s="135"/>
      <c r="N5" s="53" t="s">
        <v>6</v>
      </c>
      <c r="O5" s="53" t="s">
        <v>7</v>
      </c>
      <c r="P5" s="53" t="s">
        <v>8</v>
      </c>
      <c r="Q5" s="53" t="s">
        <v>9</v>
      </c>
      <c r="R5" s="54" t="s">
        <v>4</v>
      </c>
    </row>
    <row r="6" spans="2:18" ht="17" x14ac:dyDescent="0.45">
      <c r="B6" s="150" t="s">
        <v>16</v>
      </c>
      <c r="C6" s="151"/>
      <c r="D6" s="5">
        <v>1.2</v>
      </c>
      <c r="E6" s="11"/>
      <c r="G6" s="17" t="s">
        <v>25</v>
      </c>
      <c r="H6" s="86" t="s">
        <v>102</v>
      </c>
      <c r="I6" s="32">
        <f>I5*1000</f>
        <v>14.153522575174023</v>
      </c>
      <c r="J6" s="92" t="s">
        <v>24</v>
      </c>
      <c r="L6" s="136" t="s">
        <v>73</v>
      </c>
      <c r="M6" s="137"/>
      <c r="N6" s="50">
        <f>N32</f>
        <v>6.7450930117600389E-3</v>
      </c>
      <c r="O6" s="50">
        <f>O32</f>
        <v>3.136014601849322E-3</v>
      </c>
      <c r="P6" s="50">
        <f>P32</f>
        <v>1.7295930486829179E-3</v>
      </c>
      <c r="Q6" s="50">
        <f>Q32</f>
        <v>4.5098854148125381E-4</v>
      </c>
      <c r="R6" s="51" t="s">
        <v>14</v>
      </c>
    </row>
    <row r="7" spans="2:18" ht="17" x14ac:dyDescent="0.45">
      <c r="B7" s="130" t="s">
        <v>97</v>
      </c>
      <c r="C7" s="131"/>
      <c r="D7" s="6">
        <v>0.2</v>
      </c>
      <c r="E7" s="13"/>
      <c r="G7" s="17" t="s">
        <v>62</v>
      </c>
      <c r="H7" s="86" t="s">
        <v>125</v>
      </c>
      <c r="I7" s="95">
        <f>1/2*(I8/D20)^D19</f>
        <v>0.15760238323614212</v>
      </c>
      <c r="J7" s="11"/>
      <c r="L7" s="138" t="s">
        <v>67</v>
      </c>
      <c r="M7" s="139"/>
      <c r="N7" s="8">
        <v>9.75E-3</v>
      </c>
      <c r="O7" s="8">
        <v>3.718E-3</v>
      </c>
      <c r="P7" s="8">
        <v>2.0149999999999999E-3</v>
      </c>
      <c r="Q7" s="8">
        <v>5.7499999999999999E-4</v>
      </c>
      <c r="R7" s="11" t="s">
        <v>14</v>
      </c>
    </row>
    <row r="8" spans="2:18" ht="17.5" thickBot="1" x14ac:dyDescent="0.5">
      <c r="B8" s="130" t="s">
        <v>40</v>
      </c>
      <c r="C8" s="131"/>
      <c r="D8" s="7">
        <v>31000000</v>
      </c>
      <c r="E8" s="14" t="s">
        <v>15</v>
      </c>
      <c r="G8" s="18" t="s">
        <v>27</v>
      </c>
      <c r="H8" s="28"/>
      <c r="I8" s="43">
        <f>2*I5/D5</f>
        <v>9.5631909291716362E-4</v>
      </c>
      <c r="J8" s="21"/>
      <c r="L8" s="163" t="s">
        <v>68</v>
      </c>
      <c r="M8" s="164"/>
      <c r="N8" s="48">
        <f>N44</f>
        <v>9.699561868531539E-3</v>
      </c>
      <c r="O8" s="48">
        <f>O44</f>
        <v>3.6949561275568003E-3</v>
      </c>
      <c r="P8" s="48">
        <f>P44</f>
        <v>2.0171788311019786E-3</v>
      </c>
      <c r="Q8" s="48">
        <f>Q44</f>
        <v>5.7865486002507433E-4</v>
      </c>
      <c r="R8" s="46" t="s">
        <v>14</v>
      </c>
    </row>
    <row r="9" spans="2:18" ht="17.5" x14ac:dyDescent="0.45">
      <c r="B9" s="130" t="s">
        <v>42</v>
      </c>
      <c r="C9" s="131"/>
      <c r="D9" s="8">
        <f>PI()/4*(0.59^4)/1.95</f>
        <v>4.8804887562173674E-2</v>
      </c>
      <c r="E9" s="15" t="s">
        <v>18</v>
      </c>
      <c r="L9" s="138" t="s">
        <v>147</v>
      </c>
      <c r="M9" s="139"/>
      <c r="N9" s="42">
        <f>ABS((N7-N8)/N8)</f>
        <v>5.2000422443923286E-3</v>
      </c>
      <c r="O9" s="42">
        <f t="shared" ref="O9:Q9" si="0">ABS((O7-O8)/O8)</f>
        <v>6.2365753875505015E-3</v>
      </c>
      <c r="P9" s="42">
        <f t="shared" si="0"/>
        <v>1.0801377985849828E-3</v>
      </c>
      <c r="Q9" s="42">
        <f t="shared" si="0"/>
        <v>6.3161312166564471E-3</v>
      </c>
      <c r="R9" s="11"/>
    </row>
    <row r="10" spans="2:18" ht="17" x14ac:dyDescent="0.45">
      <c r="B10" s="130" t="s">
        <v>41</v>
      </c>
      <c r="C10" s="131"/>
      <c r="D10" s="7">
        <v>210000000</v>
      </c>
      <c r="E10" s="14" t="s">
        <v>15</v>
      </c>
      <c r="L10" s="138" t="s">
        <v>26</v>
      </c>
      <c r="M10" s="139"/>
      <c r="N10" s="32">
        <f>N8*1000</f>
        <v>9.6995618685315392</v>
      </c>
      <c r="O10" s="32">
        <f t="shared" ref="O10:Q10" si="1">O8*1000</f>
        <v>3.6949561275568001</v>
      </c>
      <c r="P10" s="32">
        <f t="shared" si="1"/>
        <v>2.0171788311019787</v>
      </c>
      <c r="Q10" s="32">
        <f t="shared" si="1"/>
        <v>0.57865486002507438</v>
      </c>
      <c r="R10" s="11" t="s">
        <v>24</v>
      </c>
    </row>
    <row r="11" spans="2:18" ht="17.5" x14ac:dyDescent="0.45">
      <c r="B11" s="130" t="s">
        <v>43</v>
      </c>
      <c r="C11" s="131"/>
      <c r="D11" s="9">
        <f>(5041866675+446688928)*10^(-12)/1.95</f>
        <v>2.8146438989743588E-3</v>
      </c>
      <c r="E11" s="16" t="s">
        <v>18</v>
      </c>
      <c r="L11" s="138" t="s">
        <v>62</v>
      </c>
      <c r="M11" s="139"/>
      <c r="N11" s="34">
        <f>N47</f>
        <v>0.12598037245320237</v>
      </c>
      <c r="O11" s="34">
        <f>O47</f>
        <v>0.15776564261890588</v>
      </c>
      <c r="P11" s="34">
        <f>P47</f>
        <v>0.17790376778500175</v>
      </c>
      <c r="Q11" s="34">
        <f>Q47</f>
        <v>0.18594023930294712</v>
      </c>
      <c r="R11" s="11"/>
    </row>
    <row r="12" spans="2:18" ht="18" thickBot="1" x14ac:dyDescent="0.5">
      <c r="B12" s="146" t="s">
        <v>124</v>
      </c>
      <c r="C12" s="147"/>
      <c r="D12" s="26">
        <f>(D8*D9+D10*D11)/(1-D7^2)</f>
        <v>2191694.5137624992</v>
      </c>
      <c r="E12" s="27" t="s">
        <v>17</v>
      </c>
      <c r="L12" s="165" t="s">
        <v>27</v>
      </c>
      <c r="M12" s="166"/>
      <c r="N12" s="43">
        <f>N46</f>
        <v>6.4999999999999997E-4</v>
      </c>
      <c r="O12" s="43">
        <f>O46</f>
        <v>9.5802774265922141E-4</v>
      </c>
      <c r="P12" s="43">
        <f>P46</f>
        <v>1.1785039511082419E-3</v>
      </c>
      <c r="Q12" s="43">
        <f>Q46</f>
        <v>1.2717865113897565E-3</v>
      </c>
      <c r="R12" s="21"/>
    </row>
    <row r="13" spans="2:18" x14ac:dyDescent="0.35">
      <c r="B13" s="152"/>
      <c r="C13" s="153"/>
      <c r="D13" s="153"/>
      <c r="E13" s="154"/>
      <c r="L13" s="172"/>
      <c r="M13" s="140"/>
      <c r="N13" s="140"/>
      <c r="O13" s="140"/>
      <c r="P13" s="140"/>
      <c r="Q13" s="140"/>
      <c r="R13" s="173"/>
    </row>
    <row r="14" spans="2:18" ht="15" thickBot="1" x14ac:dyDescent="0.4">
      <c r="B14" s="155"/>
      <c r="C14" s="156"/>
      <c r="D14" s="156"/>
      <c r="E14" s="157"/>
      <c r="L14" s="172"/>
      <c r="M14" s="140"/>
      <c r="N14" s="140"/>
      <c r="O14" s="140"/>
      <c r="P14" s="140"/>
      <c r="Q14" s="140"/>
      <c r="R14" s="173"/>
    </row>
    <row r="15" spans="2:18" ht="15" thickBot="1" x14ac:dyDescent="0.4">
      <c r="B15" s="158" t="s">
        <v>5</v>
      </c>
      <c r="C15" s="159"/>
      <c r="D15" s="159"/>
      <c r="E15" s="160"/>
      <c r="L15" s="110" t="s">
        <v>71</v>
      </c>
      <c r="M15" s="111"/>
      <c r="N15" s="111"/>
      <c r="O15" s="111"/>
      <c r="P15" s="111"/>
      <c r="Q15" s="111"/>
      <c r="R15" s="112"/>
    </row>
    <row r="16" spans="2:18" ht="17.5" x14ac:dyDescent="0.45">
      <c r="B16" s="144" t="s">
        <v>20</v>
      </c>
      <c r="C16" s="145"/>
      <c r="D16" s="22">
        <v>20</v>
      </c>
      <c r="E16" s="23" t="s">
        <v>23</v>
      </c>
      <c r="L16" s="176"/>
      <c r="M16" s="177"/>
      <c r="N16" s="55" t="s">
        <v>6</v>
      </c>
      <c r="O16" s="55" t="s">
        <v>7</v>
      </c>
      <c r="P16" s="55" t="s">
        <v>8</v>
      </c>
      <c r="Q16" s="55" t="s">
        <v>9</v>
      </c>
      <c r="R16" s="56" t="s">
        <v>4</v>
      </c>
    </row>
    <row r="17" spans="2:18" ht="17" x14ac:dyDescent="0.45">
      <c r="B17" s="130" t="s">
        <v>106</v>
      </c>
      <c r="C17" s="131"/>
      <c r="D17" s="5">
        <v>40</v>
      </c>
      <c r="E17" s="11" t="s">
        <v>15</v>
      </c>
      <c r="L17" s="128" t="s">
        <v>34</v>
      </c>
      <c r="M17" s="129"/>
      <c r="N17" s="32">
        <f>D26</f>
        <v>10.3</v>
      </c>
      <c r="O17" s="32">
        <f>D27</f>
        <v>15.1</v>
      </c>
      <c r="P17" s="32">
        <f>D28</f>
        <v>19.899999999999999</v>
      </c>
      <c r="Q17" s="32">
        <f>D29</f>
        <v>24.9</v>
      </c>
      <c r="R17" s="11" t="s">
        <v>14</v>
      </c>
    </row>
    <row r="18" spans="2:18" ht="17" x14ac:dyDescent="0.45">
      <c r="B18" s="130" t="s">
        <v>110</v>
      </c>
      <c r="C18" s="131"/>
      <c r="D18" s="5">
        <v>11</v>
      </c>
      <c r="E18" s="11" t="s">
        <v>19</v>
      </c>
      <c r="L18" s="130" t="s">
        <v>35</v>
      </c>
      <c r="M18" s="131"/>
      <c r="N18" s="32">
        <f>D30</f>
        <v>4.5999999999999996</v>
      </c>
      <c r="O18" s="32">
        <f>D31</f>
        <v>9.6999999999999993</v>
      </c>
      <c r="P18" s="32">
        <f>D32</f>
        <v>14.5</v>
      </c>
      <c r="Q18" s="32">
        <f>D33</f>
        <v>19.3</v>
      </c>
      <c r="R18" s="11" t="s">
        <v>14</v>
      </c>
    </row>
    <row r="19" spans="2:18" ht="17" x14ac:dyDescent="0.45">
      <c r="B19" s="130" t="s">
        <v>21</v>
      </c>
      <c r="C19" s="131"/>
      <c r="D19" s="5">
        <v>0.57999999999999996</v>
      </c>
      <c r="E19" s="11"/>
      <c r="L19" s="130" t="s">
        <v>45</v>
      </c>
      <c r="M19" s="131"/>
      <c r="N19" s="32">
        <f>$D$5-N18</f>
        <v>25</v>
      </c>
      <c r="O19" s="32">
        <f t="shared" ref="O19:Q19" si="2">$D$5-O18</f>
        <v>19.900000000000002</v>
      </c>
      <c r="P19" s="32">
        <f t="shared" si="2"/>
        <v>15.100000000000001</v>
      </c>
      <c r="Q19" s="32">
        <f t="shared" si="2"/>
        <v>10.3</v>
      </c>
      <c r="R19" s="11" t="s">
        <v>14</v>
      </c>
    </row>
    <row r="20" spans="2:18" ht="17.5" thickBot="1" x14ac:dyDescent="0.5">
      <c r="B20" s="167" t="s">
        <v>22</v>
      </c>
      <c r="C20" s="168"/>
      <c r="D20" s="24">
        <v>7.0000000000000001E-3</v>
      </c>
      <c r="E20" s="25"/>
      <c r="L20" s="128" t="s">
        <v>109</v>
      </c>
      <c r="M20" s="129"/>
      <c r="N20" s="32">
        <f>N19*$D$6</f>
        <v>30</v>
      </c>
      <c r="O20" s="32">
        <f>O19*$D$6</f>
        <v>23.880000000000003</v>
      </c>
      <c r="P20" s="32">
        <f>P19*$D$6</f>
        <v>18.12</v>
      </c>
      <c r="Q20" s="32">
        <f>Q19*$D$6</f>
        <v>12.360000000000001</v>
      </c>
      <c r="R20" s="11" t="s">
        <v>14</v>
      </c>
    </row>
    <row r="21" spans="2:18" ht="17.5" thickBot="1" x14ac:dyDescent="0.5">
      <c r="B21" s="152"/>
      <c r="C21" s="153"/>
      <c r="D21" s="153"/>
      <c r="E21" s="154"/>
      <c r="L21" s="132" t="s">
        <v>47</v>
      </c>
      <c r="M21" s="133"/>
      <c r="N21" s="29">
        <f>N17-N18</f>
        <v>5.7000000000000011</v>
      </c>
      <c r="O21" s="29">
        <f t="shared" ref="O21:Q21" si="3">O17-O18</f>
        <v>5.4</v>
      </c>
      <c r="P21" s="29">
        <f t="shared" si="3"/>
        <v>5.3999999999999986</v>
      </c>
      <c r="Q21" s="29">
        <f t="shared" si="3"/>
        <v>5.5999999999999979</v>
      </c>
      <c r="R21" s="21" t="s">
        <v>14</v>
      </c>
    </row>
    <row r="22" spans="2:18" ht="15" thickBot="1" x14ac:dyDescent="0.4">
      <c r="B22" s="155"/>
      <c r="C22" s="156"/>
      <c r="D22" s="156"/>
      <c r="E22" s="157"/>
      <c r="L22" s="122"/>
      <c r="M22" s="123"/>
      <c r="N22" s="123"/>
      <c r="O22" s="123"/>
      <c r="P22" s="123"/>
      <c r="Q22" s="123"/>
      <c r="R22" s="124"/>
    </row>
    <row r="23" spans="2:18" ht="15" thickBot="1" x14ac:dyDescent="0.4">
      <c r="B23" s="169" t="s">
        <v>10</v>
      </c>
      <c r="C23" s="170"/>
      <c r="D23" s="170"/>
      <c r="E23" s="171"/>
      <c r="L23" s="125"/>
      <c r="M23" s="126"/>
      <c r="N23" s="126"/>
      <c r="O23" s="126"/>
      <c r="P23" s="126"/>
      <c r="Q23" s="126"/>
      <c r="R23" s="127"/>
    </row>
    <row r="24" spans="2:18" ht="15" thickBot="1" x14ac:dyDescent="0.4">
      <c r="B24" s="161" t="s">
        <v>80</v>
      </c>
      <c r="C24" s="162"/>
      <c r="D24" s="61">
        <v>18.5</v>
      </c>
      <c r="E24" s="47" t="s">
        <v>96</v>
      </c>
      <c r="L24" s="113" t="s">
        <v>28</v>
      </c>
      <c r="M24" s="114"/>
      <c r="N24" s="114"/>
      <c r="O24" s="114"/>
      <c r="P24" s="114"/>
      <c r="Q24" s="114"/>
      <c r="R24" s="115"/>
    </row>
    <row r="25" spans="2:18" ht="17" x14ac:dyDescent="0.45">
      <c r="B25" s="17" t="s">
        <v>34</v>
      </c>
      <c r="C25" s="10" t="s">
        <v>29</v>
      </c>
      <c r="D25" s="5">
        <v>5.2</v>
      </c>
      <c r="E25" s="11" t="s">
        <v>14</v>
      </c>
      <c r="L25" s="96"/>
      <c r="M25" s="97" t="s">
        <v>11</v>
      </c>
      <c r="N25" s="97" t="s">
        <v>6</v>
      </c>
      <c r="O25" s="97" t="s">
        <v>7</v>
      </c>
      <c r="P25" s="97" t="s">
        <v>8</v>
      </c>
      <c r="Q25" s="97" t="s">
        <v>9</v>
      </c>
      <c r="R25" s="98" t="s">
        <v>4</v>
      </c>
    </row>
    <row r="26" spans="2:18" ht="17" x14ac:dyDescent="0.45">
      <c r="B26" s="17"/>
      <c r="C26" s="10" t="s">
        <v>30</v>
      </c>
      <c r="D26" s="5">
        <v>10.3</v>
      </c>
      <c r="E26" s="11" t="s">
        <v>14</v>
      </c>
      <c r="L26" s="12" t="s">
        <v>1</v>
      </c>
      <c r="M26" s="86" t="s">
        <v>44</v>
      </c>
      <c r="N26" s="33">
        <f>N53</f>
        <v>3071.6003285321704</v>
      </c>
      <c r="O26" s="33">
        <f t="shared" ref="O26:Q26" si="4">O53</f>
        <v>3582.9447131935053</v>
      </c>
      <c r="P26" s="33">
        <f t="shared" si="4"/>
        <v>3567.9590605067688</v>
      </c>
      <c r="Q26" s="33">
        <f t="shared" si="4"/>
        <v>2996.5641331726697</v>
      </c>
      <c r="R26" s="38" t="s">
        <v>48</v>
      </c>
    </row>
    <row r="27" spans="2:18" ht="17" x14ac:dyDescent="0.45">
      <c r="B27" s="17"/>
      <c r="C27" s="10" t="s">
        <v>31</v>
      </c>
      <c r="D27" s="5">
        <v>15.1</v>
      </c>
      <c r="E27" s="11" t="s">
        <v>14</v>
      </c>
      <c r="L27" s="12" t="s">
        <v>93</v>
      </c>
      <c r="M27" s="86" t="s">
        <v>65</v>
      </c>
      <c r="N27" s="33">
        <f>N69</f>
        <v>23916.21156004467</v>
      </c>
      <c r="O27" s="33">
        <f t="shared" ref="O27:Q27" si="5">O69</f>
        <v>21783.404017076868</v>
      </c>
      <c r="P27" s="33">
        <f t="shared" si="5"/>
        <v>19090.164976618467</v>
      </c>
      <c r="Q27" s="33">
        <f t="shared" si="5"/>
        <v>15607.316584280048</v>
      </c>
      <c r="R27" s="11" t="s">
        <v>48</v>
      </c>
    </row>
    <row r="28" spans="2:18" ht="17.5" x14ac:dyDescent="0.45">
      <c r="B28" s="17"/>
      <c r="C28" s="10" t="s">
        <v>32</v>
      </c>
      <c r="D28" s="5">
        <v>19.899999999999999</v>
      </c>
      <c r="E28" s="11" t="s">
        <v>14</v>
      </c>
      <c r="L28" s="12" t="s">
        <v>50</v>
      </c>
      <c r="M28" s="86" t="s">
        <v>53</v>
      </c>
      <c r="N28" s="33">
        <f>PI()^4*$D$12/N20^3*(1/$D$6+1/(4*PI())*SIN(4*PI()/$D$6))</f>
        <v>6044.3027554021455</v>
      </c>
      <c r="O28" s="33">
        <f>PI()^4*$D$12/O20^3*(1/$D$6+1/(4*PI())*SIN(4*PI()/$D$6))</f>
        <v>11984.143661307788</v>
      </c>
      <c r="P28" s="33">
        <f>PI()^4*$D$12/P20^3*(1/$D$6+1/(4*PI())*SIN(4*PI()/$D$6))</f>
        <v>27430.605475697597</v>
      </c>
      <c r="Q28" s="33">
        <f>PI()^4*$D$12/Q20^3*(1/$D$6+1/(4*PI())*SIN(4*PI()/$D$6))</f>
        <v>86428.01958143113</v>
      </c>
      <c r="R28" s="11" t="s">
        <v>59</v>
      </c>
    </row>
    <row r="29" spans="2:18" ht="17" x14ac:dyDescent="0.45">
      <c r="B29" s="17"/>
      <c r="C29" s="10" t="s">
        <v>33</v>
      </c>
      <c r="D29" s="5">
        <v>24.9</v>
      </c>
      <c r="E29" s="11" t="s">
        <v>14</v>
      </c>
      <c r="L29" s="12" t="s">
        <v>51</v>
      </c>
      <c r="M29" s="86" t="s">
        <v>54</v>
      </c>
      <c r="N29" s="34">
        <v>0</v>
      </c>
      <c r="O29" s="34">
        <f>PI()^3*$D$12*(N32/(N20^3*(1+O20/N20))*(2/(O20/N20-1)*SIN(2*PI()/$D$6*(O20/N20-1))+N20/O20*SIN(4*PI()/$D$6)))</f>
        <v>70.924793426987506</v>
      </c>
      <c r="P29" s="34">
        <f>PI()^3*$D$12*(N32/(N20^3*(1+P20/N20))*(2/(P20/N20-1)*SIN(2*PI()/$D$6*(P20/N20-1))+N20/P20*SIN(4*PI()/$D$6))+O32/(O20^3*(1+P20/O20))*(2/(P20/O20-1)*SIN(2*PI()/$D$6*(P20/O20-1))+O20/P20*SIN(4*PI()/$D$6)))</f>
        <v>91.822023727162659</v>
      </c>
      <c r="Q29" s="34">
        <f>PI()^3*$D$12*(N32/(N20^3*(1+Q20/N20))*(2/(Q20/N20-1)*SIN(2*PI()/$D$6*(Q20/N20-1))+N20/Q20*SIN(4*PI()/$D$6))+O32/(O20^3*(1+Q20/O20))*(2/(Q20/O20-1)*SIN(2*PI()/$D$6*(Q20/O20-1))+O20/Q20*SIN(4*PI()/$D$6))+P32/(P20^3*(1+Q20/P20))*(2/(Q20/P20-1)*SIN(2*PI()/$D$6*(Q20/P20-1))+P20/Q20*SIN(4*PI()/$D$6)))</f>
        <v>43.390287166090957</v>
      </c>
      <c r="R29" s="11" t="s">
        <v>48</v>
      </c>
    </row>
    <row r="30" spans="2:18" ht="17" x14ac:dyDescent="0.45">
      <c r="B30" s="17" t="s">
        <v>35</v>
      </c>
      <c r="C30" s="10" t="s">
        <v>37</v>
      </c>
      <c r="D30" s="5">
        <v>4.5999999999999996</v>
      </c>
      <c r="E30" s="11" t="s">
        <v>14</v>
      </c>
      <c r="L30" s="12" t="s">
        <v>90</v>
      </c>
      <c r="M30" s="86" t="s">
        <v>55</v>
      </c>
      <c r="N30" s="35">
        <v>0</v>
      </c>
      <c r="O30" s="35">
        <f>$D$38/(4*$D$20)*(N32/N20)</f>
        <v>1.605974526609533E-2</v>
      </c>
      <c r="P30" s="35">
        <f>$D$38/(4*$D$20)*(N32/N20+O32/O20)</f>
        <v>2.5440023448224196E-2</v>
      </c>
      <c r="Q30" s="35">
        <f>$D$38/(4*$D$20)*(N32/N20+O32/O20+P32/P20)</f>
        <v>3.2258034519979627E-2</v>
      </c>
      <c r="R30" s="11"/>
    </row>
    <row r="31" spans="2:18" ht="17" x14ac:dyDescent="0.45">
      <c r="B31" s="17"/>
      <c r="C31" s="10" t="s">
        <v>36</v>
      </c>
      <c r="D31" s="5">
        <v>9.6999999999999993</v>
      </c>
      <c r="E31" s="11" t="s">
        <v>14</v>
      </c>
      <c r="L31" s="12" t="s">
        <v>91</v>
      </c>
      <c r="M31" s="86" t="s">
        <v>56</v>
      </c>
      <c r="N31" s="34">
        <f>$D$38/(4*N20*$D$20)</f>
        <v>2.3809523809523809</v>
      </c>
      <c r="O31" s="34">
        <f>$D$38/(4*O20*$D$20)</f>
        <v>2.9911462072266088</v>
      </c>
      <c r="P31" s="34">
        <f>$D$38/(4*P20*$D$20)</f>
        <v>3.9419741406496369</v>
      </c>
      <c r="Q31" s="34">
        <f>$D$38/(4*Q20*$D$20)</f>
        <v>5.7790106333795643</v>
      </c>
      <c r="R31" s="11" t="s">
        <v>58</v>
      </c>
    </row>
    <row r="32" spans="2:18" ht="17" x14ac:dyDescent="0.45">
      <c r="B32" s="17"/>
      <c r="C32" s="10" t="s">
        <v>38</v>
      </c>
      <c r="D32" s="5">
        <v>14.5</v>
      </c>
      <c r="E32" s="11" t="s">
        <v>14</v>
      </c>
      <c r="L32" s="49" t="s">
        <v>26</v>
      </c>
      <c r="M32" s="93" t="s">
        <v>57</v>
      </c>
      <c r="N32" s="50">
        <f>1/(2*N28^2)*(N27^2*N31+2*N28*(N26-N29)-N27*SQRT(N27^2*N31^2+4*N31*N28*N26+4*N30*N28^2-4*N31*N28*N29))</f>
        <v>6.7450930117600389E-3</v>
      </c>
      <c r="O32" s="50">
        <f t="shared" ref="O32:Q32" si="6">1/(2*O28^2)*(O27^2*O31+2*O28*(O26-O29)-O27*SQRT(O27^2*O31^2+4*O31*O28*O26+4*O30*O28^2-4*O31*O28*O29))</f>
        <v>3.136014601849322E-3</v>
      </c>
      <c r="P32" s="50">
        <f t="shared" si="6"/>
        <v>1.7295930486829179E-3</v>
      </c>
      <c r="Q32" s="50">
        <f t="shared" si="6"/>
        <v>4.5098854148125381E-4</v>
      </c>
      <c r="R32" s="51" t="s">
        <v>14</v>
      </c>
    </row>
    <row r="33" spans="2:18" ht="17.5" thickBot="1" x14ac:dyDescent="0.5">
      <c r="B33" s="18"/>
      <c r="C33" s="19" t="s">
        <v>39</v>
      </c>
      <c r="D33" s="20">
        <v>19.3</v>
      </c>
      <c r="E33" s="21" t="s">
        <v>14</v>
      </c>
      <c r="L33" s="17" t="s">
        <v>26</v>
      </c>
      <c r="M33" s="86" t="s">
        <v>57</v>
      </c>
      <c r="N33" s="34">
        <f>N32*1000</f>
        <v>6.7450930117600389</v>
      </c>
      <c r="O33" s="34">
        <f t="shared" ref="O33:Q33" si="7">O32*1000</f>
        <v>3.1360146018493222</v>
      </c>
      <c r="P33" s="34">
        <f t="shared" si="7"/>
        <v>1.7295930486829179</v>
      </c>
      <c r="Q33" s="34">
        <f t="shared" si="7"/>
        <v>0.45098854148125384</v>
      </c>
      <c r="R33" s="11" t="s">
        <v>24</v>
      </c>
    </row>
    <row r="34" spans="2:18" ht="17" x14ac:dyDescent="0.45">
      <c r="B34" s="172"/>
      <c r="C34" s="140"/>
      <c r="D34" s="140"/>
      <c r="E34" s="173"/>
      <c r="L34" s="37" t="s">
        <v>60</v>
      </c>
      <c r="M34" s="86" t="s">
        <v>99</v>
      </c>
      <c r="N34" s="36">
        <f>$D$38*(N32/N20)</f>
        <v>4.4967286745066927E-4</v>
      </c>
      <c r="O34" s="36">
        <f>$D$38*(N32/N20+O32/O20)</f>
        <v>7.1232065655027748E-4</v>
      </c>
      <c r="P34" s="36">
        <f>$D$38*(N32/N20+O32/O20+P32/P20)</f>
        <v>9.032249665594295E-4</v>
      </c>
      <c r="Q34" s="36">
        <f>$D$38*(N32/N20+O32/O20+P32/P20+Q32/Q20)</f>
        <v>9.7620045870849966E-4</v>
      </c>
      <c r="R34" s="11"/>
    </row>
    <row r="35" spans="2:18" ht="17.5" thickBot="1" x14ac:dyDescent="0.5">
      <c r="B35" s="172"/>
      <c r="C35" s="140"/>
      <c r="D35" s="140"/>
      <c r="E35" s="173"/>
      <c r="L35" s="39" t="s">
        <v>61</v>
      </c>
      <c r="M35" s="28" t="s">
        <v>100</v>
      </c>
      <c r="N35" s="41">
        <f>1/2*(N34/$D$20)^$D$19</f>
        <v>0.10174034774077043</v>
      </c>
      <c r="O35" s="41">
        <f>1/2*(O34/$D$20)^$D$19</f>
        <v>0.13285103846059168</v>
      </c>
      <c r="P35" s="41">
        <f>1/2*(P34/$D$20)^$D$19</f>
        <v>0.1524666235214657</v>
      </c>
      <c r="Q35" s="41">
        <f>1/2*(Q34/$D$20)^$D$19</f>
        <v>0.15949451981380477</v>
      </c>
      <c r="R35" s="21"/>
    </row>
    <row r="36" spans="2:18" ht="15" thickBot="1" x14ac:dyDescent="0.4">
      <c r="B36" s="158" t="s">
        <v>69</v>
      </c>
      <c r="C36" s="159"/>
      <c r="D36" s="159"/>
      <c r="E36" s="160"/>
      <c r="L36" s="172"/>
      <c r="M36" s="140"/>
      <c r="N36" s="140"/>
      <c r="O36" s="140"/>
      <c r="P36" s="140"/>
      <c r="Q36" s="140"/>
      <c r="R36" s="173"/>
    </row>
    <row r="37" spans="2:18" ht="15" thickBot="1" x14ac:dyDescent="0.4">
      <c r="B37" s="148" t="s">
        <v>70</v>
      </c>
      <c r="C37" s="149"/>
      <c r="D37" s="52">
        <v>0.01</v>
      </c>
      <c r="E37" s="23"/>
      <c r="L37" s="172"/>
      <c r="M37" s="140"/>
      <c r="N37" s="140"/>
      <c r="O37" s="140"/>
      <c r="P37" s="140"/>
      <c r="Q37" s="140"/>
      <c r="R37" s="173"/>
    </row>
    <row r="38" spans="2:18" ht="17.5" thickBot="1" x14ac:dyDescent="0.5">
      <c r="B38" s="174" t="s">
        <v>105</v>
      </c>
      <c r="C38" s="175"/>
      <c r="D38" s="20">
        <v>2</v>
      </c>
      <c r="E38" s="21"/>
      <c r="L38" s="110" t="s">
        <v>72</v>
      </c>
      <c r="M38" s="111"/>
      <c r="N38" s="111"/>
      <c r="O38" s="111"/>
      <c r="P38" s="111"/>
      <c r="Q38" s="111"/>
      <c r="R38" s="112"/>
    </row>
    <row r="39" spans="2:18" x14ac:dyDescent="0.35">
      <c r="B39" s="153"/>
      <c r="C39" s="153"/>
      <c r="D39" s="153"/>
      <c r="E39" s="153"/>
      <c r="L39" s="57"/>
      <c r="M39" s="55" t="s">
        <v>11</v>
      </c>
      <c r="N39" s="55" t="s">
        <v>6</v>
      </c>
      <c r="O39" s="55" t="s">
        <v>7</v>
      </c>
      <c r="P39" s="55" t="s">
        <v>8</v>
      </c>
      <c r="Q39" s="55" t="s">
        <v>9</v>
      </c>
      <c r="R39" s="56" t="s">
        <v>4</v>
      </c>
    </row>
    <row r="40" spans="2:18" x14ac:dyDescent="0.35">
      <c r="B40" s="140"/>
      <c r="C40" s="140"/>
      <c r="D40" s="140"/>
      <c r="E40" s="140"/>
      <c r="L40" s="12" t="s">
        <v>1</v>
      </c>
      <c r="M40" s="86" t="s">
        <v>44</v>
      </c>
      <c r="N40" s="33">
        <f>N53</f>
        <v>3071.6003285321704</v>
      </c>
      <c r="O40" s="33">
        <f>O53</f>
        <v>3582.9447131935053</v>
      </c>
      <c r="P40" s="33">
        <f>P53</f>
        <v>3567.9590605067688</v>
      </c>
      <c r="Q40" s="33">
        <f>Q53</f>
        <v>2996.5641331726697</v>
      </c>
      <c r="R40" s="38" t="s">
        <v>48</v>
      </c>
    </row>
    <row r="41" spans="2:18" x14ac:dyDescent="0.35">
      <c r="L41" s="12" t="s">
        <v>63</v>
      </c>
      <c r="M41" s="86" t="s">
        <v>65</v>
      </c>
      <c r="N41" s="33">
        <f>N69*N47</f>
        <v>3012.9732400040116</v>
      </c>
      <c r="O41" s="33">
        <f>O69*O47</f>
        <v>3436.6727331813877</v>
      </c>
      <c r="P41" s="33">
        <f>P69*P47</f>
        <v>3396.2122769777052</v>
      </c>
      <c r="Q41" s="33">
        <f>Q69*Q47</f>
        <v>2902.0281805578875</v>
      </c>
      <c r="R41" s="11" t="s">
        <v>48</v>
      </c>
    </row>
    <row r="42" spans="2:18" ht="17.5" x14ac:dyDescent="0.45">
      <c r="L42" s="12" t="s">
        <v>50</v>
      </c>
      <c r="M42" s="86" t="s">
        <v>53</v>
      </c>
      <c r="N42" s="33">
        <f>N28</f>
        <v>6044.3027554021455</v>
      </c>
      <c r="O42" s="33">
        <f t="shared" ref="O42:Q42" si="8">O28</f>
        <v>11984.143661307788</v>
      </c>
      <c r="P42" s="33">
        <f t="shared" si="8"/>
        <v>27430.605475697597</v>
      </c>
      <c r="Q42" s="33">
        <f t="shared" si="8"/>
        <v>86428.01958143113</v>
      </c>
      <c r="R42" s="11" t="s">
        <v>59</v>
      </c>
    </row>
    <row r="43" spans="2:18" ht="17" x14ac:dyDescent="0.45">
      <c r="L43" s="12" t="s">
        <v>51</v>
      </c>
      <c r="M43" s="86" t="s">
        <v>54</v>
      </c>
      <c r="N43" s="34">
        <v>0</v>
      </c>
      <c r="O43" s="34">
        <f>PI()^3*$D$12*(N44/(N20^3*(1+O20/N20))*(2/(O20/N20-1)*SIN(2*PI()/$D$6*(O20/N20-1))+N20/O20*SIN(4*PI()/$D$6)))</f>
        <v>101.99109495724744</v>
      </c>
      <c r="P43" s="34">
        <f>PI()^3*$D$12*(N44/(N20^3*(1+P20/N20))*(2/(P20/N20-1)*SIN(2*PI()/$D$6*(P20/N20-1))+N20/P20*SIN(4*PI()/$D$6))+O44/(O20^3*(1+P20/O20))*(2/(P20/O20-1)*SIN(2*PI()/$D$6*(P20/O20-1))+O20/P20*SIN(4*PI()/$D$6)))</f>
        <v>116.41434683917636</v>
      </c>
      <c r="Q43" s="34">
        <f>PI()^3*$D$12*(N44/(N20^3*(1+Q20/N20))*(2/(Q20/N20-1)*SIN(2*PI()/$D$6*(Q20/N20-1))+N20/Q20*SIN(4*PI()/$D$6))+O44/(O20^3*(1+Q20/O20))*(2/(Q20/O20-1)*SIN(2*PI()/$D$6*(Q20/O20-1))+O20/Q20*SIN(4*PI()/$D$6))+P44/(P20^3*(1+Q20/P20))*(2/(Q20/P20-1)*SIN(2*PI()/$D$6*(Q20/P20-1))+P20/Q20*SIN(4*PI()/$D$6)))</f>
        <v>44.523959041644808</v>
      </c>
      <c r="R43" s="11" t="s">
        <v>48</v>
      </c>
    </row>
    <row r="44" spans="2:18" ht="17" x14ac:dyDescent="0.45">
      <c r="L44" s="45" t="s">
        <v>26</v>
      </c>
      <c r="M44" s="94" t="s">
        <v>64</v>
      </c>
      <c r="N44" s="48">
        <f>(N40-N41-N43)/N42</f>
        <v>9.699561868531539E-3</v>
      </c>
      <c r="O44" s="48">
        <f>(O40-O41-O43)/O42</f>
        <v>3.6949561275568003E-3</v>
      </c>
      <c r="P44" s="48">
        <f>(P40-P41-P43)/P42</f>
        <v>2.0171788311019786E-3</v>
      </c>
      <c r="Q44" s="48">
        <f>(Q40-Q41-Q43)/Q42</f>
        <v>5.7865486002507433E-4</v>
      </c>
      <c r="R44" s="46" t="s">
        <v>14</v>
      </c>
    </row>
    <row r="45" spans="2:18" ht="17" x14ac:dyDescent="0.45">
      <c r="L45" s="17" t="s">
        <v>26</v>
      </c>
      <c r="M45" s="86" t="s">
        <v>64</v>
      </c>
      <c r="N45" s="34">
        <f>N44*1000</f>
        <v>9.6995618685315392</v>
      </c>
      <c r="O45" s="34">
        <f>O44*1000</f>
        <v>3.6949561275568001</v>
      </c>
      <c r="P45" s="34">
        <f>P44*1000</f>
        <v>2.0171788311019787</v>
      </c>
      <c r="Q45" s="34">
        <f>Q44*1000</f>
        <v>0.57865486002507438</v>
      </c>
      <c r="R45" s="11" t="s">
        <v>24</v>
      </c>
    </row>
    <row r="46" spans="2:18" ht="17" x14ac:dyDescent="0.45">
      <c r="L46" s="37" t="s">
        <v>60</v>
      </c>
      <c r="M46" s="86" t="s">
        <v>99</v>
      </c>
      <c r="N46" s="103">
        <f>$D$38*(N7/N20)</f>
        <v>6.4999999999999997E-4</v>
      </c>
      <c r="O46" s="103">
        <f>$D$38*(N44/N20+O7/O20)</f>
        <v>9.5802774265922141E-4</v>
      </c>
      <c r="P46" s="101">
        <f>$D$38*(N44/N20+O44/O20+P7/P20)</f>
        <v>1.1785039511082419E-3</v>
      </c>
      <c r="Q46" s="101">
        <f>$D$38*(N44/N20+O44/O20+P44/P20+Q7/Q20)</f>
        <v>1.2717865113897565E-3</v>
      </c>
      <c r="R46" s="11"/>
    </row>
    <row r="47" spans="2:18" ht="17.5" thickBot="1" x14ac:dyDescent="0.5">
      <c r="L47" s="39" t="s">
        <v>61</v>
      </c>
      <c r="M47" s="28" t="s">
        <v>100</v>
      </c>
      <c r="N47" s="104">
        <f>1/2*(N46/$D$20)^$D$19</f>
        <v>0.12598037245320237</v>
      </c>
      <c r="O47" s="104">
        <f>1/2*(O46/$D$20)^$D$19</f>
        <v>0.15776564261890588</v>
      </c>
      <c r="P47" s="102">
        <f>1/2*(P46/$D$20)^$D$19</f>
        <v>0.17790376778500175</v>
      </c>
      <c r="Q47" s="102">
        <f>1/2*(Q46/$D$20)^$D$19</f>
        <v>0.18594023930294712</v>
      </c>
      <c r="R47" s="21"/>
    </row>
    <row r="48" spans="2:18" x14ac:dyDescent="0.35">
      <c r="L48" s="172"/>
      <c r="M48" s="140"/>
      <c r="N48" s="140"/>
      <c r="O48" s="140"/>
      <c r="P48" s="140"/>
      <c r="Q48" s="140"/>
      <c r="R48" s="173"/>
    </row>
    <row r="49" spans="12:18" ht="15" thickBot="1" x14ac:dyDescent="0.4">
      <c r="L49" s="172"/>
      <c r="M49" s="140"/>
      <c r="N49" s="140"/>
      <c r="O49" s="140"/>
      <c r="P49" s="140"/>
      <c r="Q49" s="140"/>
      <c r="R49" s="173"/>
    </row>
    <row r="50" spans="12:18" ht="15" thickBot="1" x14ac:dyDescent="0.4">
      <c r="L50" s="110" t="s">
        <v>146</v>
      </c>
      <c r="M50" s="111"/>
      <c r="N50" s="111"/>
      <c r="O50" s="111"/>
      <c r="P50" s="111"/>
      <c r="Q50" s="111"/>
      <c r="R50" s="112"/>
    </row>
    <row r="51" spans="12:18" x14ac:dyDescent="0.35">
      <c r="L51" s="57"/>
      <c r="M51" s="55" t="s">
        <v>11</v>
      </c>
      <c r="N51" s="55" t="s">
        <v>6</v>
      </c>
      <c r="O51" s="55" t="s">
        <v>7</v>
      </c>
      <c r="P51" s="55" t="s">
        <v>8</v>
      </c>
      <c r="Q51" s="55" t="s">
        <v>9</v>
      </c>
      <c r="R51" s="56" t="s">
        <v>4</v>
      </c>
    </row>
    <row r="52" spans="12:18" x14ac:dyDescent="0.35">
      <c r="L52" s="12" t="s">
        <v>144</v>
      </c>
      <c r="M52" s="86" t="s">
        <v>145</v>
      </c>
      <c r="N52" s="95">
        <f>1/4*(1+2*(N18/N20)-(1-N21/N20)^2+(1/(PI()^2))*SIN(PI()*N21/N20)^2)</f>
        <v>0.17064446269623168</v>
      </c>
      <c r="O52" s="95">
        <f>1/4*(1+2*(O18/O20)-(1-O21/O20)^2+(1/(PI()^2))*SIN(PI()*O21/O20)^2)</f>
        <v>0.31415318436767031</v>
      </c>
      <c r="P52" s="95">
        <f>1/4*(1+2*(P18/P20)-(1-P21/P20)^2+(1/(PI()^2))*SIN(PI()*P21/P20)^2)</f>
        <v>0.54334225419370752</v>
      </c>
      <c r="Q52" s="95">
        <f>1/4*(1+2*(Q18/Q20)-(1-Q21/Q20)^2+(1/(PI()^2))*SIN(PI()*Q21/Q20)^2)</f>
        <v>0.98074621298107389</v>
      </c>
      <c r="R52" s="11"/>
    </row>
    <row r="53" spans="12:18" x14ac:dyDescent="0.35">
      <c r="L53" s="12" t="s">
        <v>1</v>
      </c>
      <c r="M53" s="99" t="s">
        <v>44</v>
      </c>
      <c r="N53" s="33">
        <f>N52*$D$16*N20^2</f>
        <v>3071.6003285321704</v>
      </c>
      <c r="O53" s="33">
        <f>O52*$D$16*O20^2</f>
        <v>3582.9447131935053</v>
      </c>
      <c r="P53" s="33">
        <f>P52*$D$16*P20^2</f>
        <v>3567.9590605067688</v>
      </c>
      <c r="Q53" s="33">
        <f>Q52*$D$16*Q20^2</f>
        <v>2996.5641331726697</v>
      </c>
      <c r="R53" s="11" t="s">
        <v>48</v>
      </c>
    </row>
    <row r="54" spans="12:18" ht="17" x14ac:dyDescent="0.45">
      <c r="L54" s="12" t="s">
        <v>150</v>
      </c>
      <c r="M54" s="99"/>
      <c r="N54" s="34" cm="1">
        <f t="array" ref="N54">_xlfn.LET(_xlpm.lam,N20, _xlpm.r0,0, _xlpm.gammaf,_xlfn.LAMBDA(_xlpm.r,_xlpm.r*PI()/_xlpm.lam*SIN(2*PI()*(_xlpm.r+_xlpm.r0)/_xlpm.lam)-1/2*(1-COS(2*PI()*(_xlpm.r+_xlpm.r0)/_xlpm.lam))), _xlpm.n,10000, _xlpm.xs,_xlfn.SEQUENCE(_xlpm.n,1,0.01*_xlpm.lam,(0.4*_xlpm.lam-0.01*_xlpm.lam)/(_xlpm.n-1)), _xlpm.gs,_xlfn.MAP(_xlpm.xs, _xlfn.LAMBDA(_xlpm.z,_xlpm.gammaf(_xlpm.z))), _xlpm.idx,MATCH(TRUE, _xlpm.gs&lt;0,0), _xlpm.a,INDEX(_xlpm.xs,_xlpm.idx), _xlpm.b,INDEX(_xlpm.xs,_xlpm.idx+1),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11.131773177318639</v>
      </c>
      <c r="O54" s="34" cm="1">
        <f t="array" ref="O54">_xlfn.LET(_xlpm.lam,O20, _xlpm.r0,0, _xlpm.gammaf,_xlfn.LAMBDA(_xlpm.r,_xlpm.r*PI()/_xlpm.lam*SIN(2*PI()*(_xlpm.r+_xlpm.r0)/_xlpm.lam)-1/2*(1-COS(2*PI()*(_xlpm.r+_xlpm.r0)/_xlpm.lam))), _xlpm.n,10000, _xlpm.xs,_xlfn.SEQUENCE(_xlpm.n,1,0.01*_xlpm.lam,(0.4*_xlpm.lam-0.01*_xlpm.lam)/(_xlpm.n-1)), _xlpm.gs,_xlfn.MAP(_xlpm.xs, _xlfn.LAMBDA(_xlpm.z,_xlpm.gammaf(_xlpm.z))), _xlpm.idx,MATCH(TRUE, _xlpm.gs&lt;0,0), _xlpm.a,INDEX(_xlpm.xs,_xlpm.idx), _xlpm.b,INDEX(_xlpm.xs,_xlpm.idx+1),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8.8608914491466777</v>
      </c>
      <c r="P54" s="34" cm="1">
        <f t="array" ref="P54">_xlfn.LET(_xlpm.lam,P20, _xlpm.r0,0, _xlpm.gammaf,_xlfn.LAMBDA(_xlpm.r,_xlpm.r*PI()/_xlpm.lam*SIN(2*PI()*(_xlpm.r+_xlpm.r0)/_xlpm.lam)-1/2*(1-COS(2*PI()*(_xlpm.r+_xlpm.r0)/_xlpm.lam))), _xlpm.n,10000, _xlpm.xs,_xlfn.SEQUENCE(_xlpm.n,1,0.01*_xlpm.lam,(0.4*_xlpm.lam-0.01*_xlpm.lam)/(_xlpm.n-1)), _xlpm.gs,_xlfn.MAP(_xlpm.xs, _xlfn.LAMBDA(_xlpm.z,_xlpm.gammaf(_xlpm.z))), _xlpm.idx,MATCH(TRUE, _xlpm.gs&lt;0,0), _xlpm.a,INDEX(_xlpm.xs,_xlpm.idx), _xlpm.b,INDEX(_xlpm.xs,_xlpm.idx+1),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6.7235909990984428</v>
      </c>
      <c r="Q54" s="34" cm="1">
        <f t="array" ref="Q54">_xlfn.LET(_xlpm.lam,Q20, _xlpm.r0,0, _xlpm.gammaf,_xlfn.LAMBDA(_xlpm.r,_xlpm.r*PI()/_xlpm.lam*SIN(2*PI()*(_xlpm.r+_xlpm.r0)/_xlpm.lam)-1/2*(1-COS(2*PI()*(_xlpm.r+_xlpm.r0)/_xlpm.lam))), _xlpm.n,10000, _xlpm.xs,_xlfn.SEQUENCE(_xlpm.n,1,0.01*_xlpm.lam,(0.4*_xlpm.lam-0.01*_xlpm.lam)/(_xlpm.n-1)), _xlpm.gs,_xlfn.MAP(_xlpm.xs, _xlfn.LAMBDA(_xlpm.z,_xlpm.gammaf(_xlpm.z))), _xlpm.idx,MATCH(TRUE, _xlpm.gs&lt;0,0), _xlpm.a,INDEX(_xlpm.xs,_xlpm.idx), _xlpm.b,INDEX(_xlpm.xs,_xlpm.idx+1),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4.5862905490548567</v>
      </c>
      <c r="R54" s="11" t="s">
        <v>14</v>
      </c>
    </row>
    <row r="55" spans="12:18" ht="17" x14ac:dyDescent="0.45">
      <c r="L55" s="12" t="s">
        <v>131</v>
      </c>
      <c r="M55" s="99"/>
      <c r="N55" s="34" cm="1">
        <f t="array" ref="N55">_xlfn.LET(_xlpm.lam,N20, _xlpm.hp,N21, _xlpm.dgammaf,_xlfn.LAMBDA(_xlpm.r,1/(2*_xlpm.r^2)*(1-(1-4*PI()^2*_xlpm.r^2/_xlpm.lam^2)*COS(2*PI()*(_xlpm.r+_xlpm.hp)/_xlpm.lam)-2*PI()*_xlpm.r/_xlpm.lam*SIN(2*PI()*(_xlpm.r+_xlpm.hp)/_xlpm.lam))), _xlpm.n,10000, _xlpm.xs,_xlfn.SEQUENCE(_xlpm.n,1,0,(0.4*_xlpm.lam)/_xlpm.n), _xlpm.gs,_xlfn.MAP(_xlpm.xs, _xlfn.LAMBDA(_xlpm.z,_xlpm.dgammaf(_xlpm.z))), _xlpm.idx,MATCH(TRUE, _xlpm.gs&lt;0,0), _xlpm.a,INDEX(_xlpm.xs,_xlpm.idx-1), _xlpm.b,INDEX(_xlpm.xs,_xlpm.idx), _xlpm.ITER,100, _xlpm.stateN,_xlfn.REDUCE(CHOOSE({1,2},_xlpm.a,_xlpm.b), _xlfn.SEQUENCE(_xlpm.ITER), _xlfn.LAMBDA(_xlpm.state,_xlpm._, _xlfn.LET(_xlpm.a0,INDEX(_xlpm.state,1,1), _xlpm.b0,INDEX(_xlpm.state,1,2), _xlpm.m,(_xlpm.a0+_xlpm.b0)/2, _xlpm.fa,_xlpm.dgammaf(_xlpm.a0), _xlpm.fm,_xlpm.dgammaf(_xlpm.m), IF(_xlpm.fa*_xlpm.fm&lt;0, CHOOSE({1,2},_xlpm.a0,_xlpm.m),CHOOSE({1,2},_xlpm.m,_xlpm.b0))))), (INDEX(_xlpm.stateN,1,1)+INDEX(_xlpm.stateN,1,2))/2)</f>
        <v>5.3563634782294791</v>
      </c>
      <c r="O55" s="34" cm="1">
        <f t="array" ref="O55">_xlfn.LET(_xlpm.lam,O20, _xlpm.hp,O21, _xlpm.dgammaf,_xlfn.LAMBDA(_xlpm.r,1/(2*_xlpm.r^2)*(1-(1-4*PI()^2*_xlpm.r^2/_xlpm.lam^2)*COS(2*PI()*(_xlpm.r+_xlpm.hp)/_xlpm.lam)-2*PI()*_xlpm.r/_xlpm.lam*SIN(2*PI()*(_xlpm.r+_xlpm.hp)/_xlpm.lam))), _xlpm.n,10000, _xlpm.xs,_xlfn.SEQUENCE(_xlpm.n,1,0,(0.4*_xlpm.lam)/_xlpm.n), _xlpm.gs,_xlfn.MAP(_xlpm.xs, _xlfn.LAMBDA(_xlpm.z,_xlpm.dgammaf(_xlpm.z))), _xlpm.idx,MATCH(TRUE, _xlpm.gs&lt;0,0), _xlpm.a,INDEX(_xlpm.xs,_xlpm.idx-1), _xlpm.b,INDEX(_xlpm.xs,_xlpm.idx), _xlpm.ITER,100, _xlpm.stateN,_xlfn.REDUCE(CHOOSE({1,2},_xlpm.a,_xlpm.b), _xlfn.SEQUENCE(_xlpm.ITER), _xlfn.LAMBDA(_xlpm.state,_xlpm._, _xlfn.LET(_xlpm.a0,INDEX(_xlpm.state,1,1), _xlpm.b0,INDEX(_xlpm.state,1,2), _xlpm.m,(_xlpm.a0+_xlpm.b0)/2, _xlpm.fa,_xlpm.dgammaf(_xlpm.a0), _xlpm.fm,_xlpm.dgammaf(_xlpm.m), IF(_xlpm.fa*_xlpm.fm&lt;0, CHOOSE({1,2},_xlpm.a0,_xlpm.m),CHOOSE({1,2},_xlpm.m,_xlpm.b0))))), (INDEX(_xlpm.stateN,1,1)+INDEX(_xlpm.stateN,1,2))/2)</f>
        <v>4.6065219438235339</v>
      </c>
      <c r="P55" s="34" cm="1">
        <f t="array" ref="P55">_xlfn.LET(_xlpm.lam,P20, _xlpm.hp,P21, _xlpm.dgammaf,_xlfn.LAMBDA(_xlpm.r,1/(2*_xlpm.r^2)*(1-(1-4*PI()^2*_xlpm.r^2/_xlpm.lam^2)*COS(2*PI()*(_xlpm.r+_xlpm.hp)/_xlpm.lam)-2*PI()*_xlpm.r/_xlpm.lam*SIN(2*PI()*(_xlpm.r+_xlpm.hp)/_xlpm.lam))), _xlpm.n,10000, _xlpm.xs,_xlfn.SEQUENCE(_xlpm.n,1,0,(0.4*_xlpm.lam)/_xlpm.n), _xlpm.gs,_xlfn.MAP(_xlpm.xs, _xlfn.LAMBDA(_xlpm.z,_xlpm.dgammaf(_xlpm.z))), _xlpm.idx,MATCH(TRUE, _xlpm.gs&lt;0,0), _xlpm.a,INDEX(_xlpm.xs,_xlpm.idx-1), _xlpm.b,INDEX(_xlpm.xs,_xlpm.idx), _xlpm.ITER,100, _xlpm.stateN,_xlfn.REDUCE(CHOOSE({1,2},_xlpm.a,_xlpm.b), _xlfn.SEQUENCE(_xlpm.ITER), _xlfn.LAMBDA(_xlpm.state,_xlpm._, _xlfn.LET(_xlpm.a0,INDEX(_xlpm.state,1,1), _xlpm.b0,INDEX(_xlpm.state,1,2), _xlpm.m,(_xlpm.a0+_xlpm.b0)/2, _xlpm.fa,_xlpm.dgammaf(_xlpm.a0), _xlpm.fm,_xlpm.dgammaf(_xlpm.m), IF(_xlpm.fa*_xlpm.fm&lt;0, CHOOSE({1,2},_xlpm.a0,_xlpm.m),CHOOSE({1,2},_xlpm.m,_xlpm.b0))))), (INDEX(_xlpm.stateN,1,1)+INDEX(_xlpm.stateN,1,2))/2)</f>
        <v>4.8470174526944589</v>
      </c>
      <c r="Q55" s="34" t="e" cm="1">
        <f t="array" ref="Q55">_xlfn.LET(_xlpm.lam,Q20, _xlpm.hp,Q21, _xlpm.dgammaf,_xlfn.LAMBDA(_xlpm.r,1/(2*_xlpm.r^2)*(1-(1-4*PI()^2*_xlpm.r^2/_xlpm.lam^2)*COS(2*PI()*(_xlpm.r+_xlpm.hp)/_xlpm.lam)-2*PI()*_xlpm.r/_xlpm.lam*SIN(2*PI()*(_xlpm.r+_xlpm.hp)/_xlpm.lam))), _xlpm.n,10000, _xlpm.xs,_xlfn.SEQUENCE(_xlpm.n,1,0,(0.4*_xlpm.lam)/_xlpm.n), _xlpm.gs,_xlfn.MAP(_xlpm.xs, _xlfn.LAMBDA(_xlpm.z,_xlpm.dgammaf(_xlpm.z))), _xlpm.idx,MATCH(TRUE, _xlpm.gs&lt;0,0), _xlpm.a,INDEX(_xlpm.xs,_xlpm.idx-1), _xlpm.b,INDEX(_xlpm.xs,_xlpm.idx), _xlpm.ITER,100, _xlpm.stateN,_xlfn.REDUCE(CHOOSE({1,2},_xlpm.a,_xlpm.b), _xlfn.SEQUENCE(_xlpm.ITER), _xlfn.LAMBDA(_xlpm.state,_xlpm._, _xlfn.LET(_xlpm.a0,INDEX(_xlpm.state,1,1), _xlpm.b0,INDEX(_xlpm.state,1,2), _xlpm.m,(_xlpm.a0+_xlpm.b0)/2, _xlpm.fa,_xlpm.dgammaf(_xlpm.a0), _xlpm.fm,_xlpm.dgammaf(_xlpm.m), IF(_xlpm.fa*_xlpm.fm&lt;0, CHOOSE({1,2},_xlpm.a0,_xlpm.m),CHOOSE({1,2},_xlpm.m,_xlpm.b0))))), (INDEX(_xlpm.stateN,1,1)+INDEX(_xlpm.stateN,1,2))/2)</f>
        <v>#N/A</v>
      </c>
      <c r="R55" s="11" t="s">
        <v>14</v>
      </c>
    </row>
    <row r="56" spans="12:18" ht="17" x14ac:dyDescent="0.45">
      <c r="L56" s="12" t="s">
        <v>151</v>
      </c>
      <c r="M56" s="99"/>
      <c r="N56" s="34" t="e" cm="1">
        <f t="array" ref="N56">_xlfn.LET(_xlpm.lam,N20, _xlpm.r0,N21, _xlpm.gammaf,_xlfn.LAMBDA(_xlpm.r,_xlpm.r*PI()/_xlpm.lam*SIN(2*PI()*(_xlpm.r+_xlpm.r0)/_xlpm.lam)-1/2*(1-COS(2*PI()*(_xlpm.r+_xlpm.r0)/_xlpm.lam))), _xlpm.n,10000, _xlpm.xs,_xlfn.SEQUENCE(_xlpm.n,1,0,N55/_xlpm.n), _xlpm.gs,_xlfn.MAP(_xlpm.xs, _xlfn.LAMBDA(_xlpm.z,_xlpm.gammaf(_xlpm.z))), _xlpm.idx,MATCH(TRUE, _xlpm.gs&gt;0,0), _xlpm.a,INDEX(_xlpm.xs,_xlpm.idx-1), _xlpm.b,INDEX(_xlpm.xs,_xlpm.idx),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#N/A</v>
      </c>
      <c r="O56" s="34" t="e" cm="1">
        <f t="array" ref="O56">_xlfn.LET(_xlpm.lam,O20, _xlpm.r0,O21, _xlpm.gammaf,_xlfn.LAMBDA(_xlpm.r,_xlpm.r*PI()/_xlpm.lam*SIN(2*PI()*(_xlpm.r+_xlpm.r0)/_xlpm.lam)-1/2*(1-COS(2*PI()*(_xlpm.r+_xlpm.r0)/_xlpm.lam))), _xlpm.n,10000, _xlpm.xs,_xlfn.SEQUENCE(_xlpm.n,1,0,O55/_xlpm.n), _xlpm.gs,_xlfn.MAP(_xlpm.xs, _xlfn.LAMBDA(_xlpm.z,_xlpm.gammaf(_xlpm.z))), _xlpm.idx,MATCH(TRUE, _xlpm.gs&gt;0,0), _xlpm.a,INDEX(_xlpm.xs,_xlpm.idx-1), _xlpm.b,INDEX(_xlpm.xs,_xlpm.idx),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#N/A</v>
      </c>
      <c r="P56" s="34" t="e" cm="1">
        <f t="array" ref="P56">_xlfn.LET(_xlpm.lam,P20, _xlpm.r0,P21, _xlpm.gammaf,_xlfn.LAMBDA(_xlpm.r,_xlpm.r*PI()/_xlpm.lam*SIN(2*PI()*(_xlpm.r+_xlpm.r0)/_xlpm.lam)-1/2*(1-COS(2*PI()*(_xlpm.r+_xlpm.r0)/_xlpm.lam))), _xlpm.n,10000, _xlpm.xs,_xlfn.SEQUENCE(_xlpm.n,1,0,P55/_xlpm.n), _xlpm.gs,_xlfn.MAP(_xlpm.xs, _xlfn.LAMBDA(_xlpm.z,_xlpm.gammaf(_xlpm.z))), _xlpm.idx,MATCH(TRUE, _xlpm.gs&gt;0,0), _xlpm.a,INDEX(_xlpm.xs,_xlpm.idx-1), _xlpm.b,INDEX(_xlpm.xs,_xlpm.idx),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#N/A</v>
      </c>
      <c r="Q56" s="34" t="e" cm="1">
        <f t="array" ref="Q56">_xlfn.LET(_xlpm.lam,Q20, _xlpm.r0,Q21, _xlpm.gammaf,_xlfn.LAMBDA(_xlpm.r,_xlpm.r*PI()/_xlpm.lam*SIN(2*PI()*(_xlpm.r+_xlpm.r0)/_xlpm.lam)-1/2*(1-COS(2*PI()*(_xlpm.r+_xlpm.r0)/_xlpm.lam))), _xlpm.n,10000, _xlpm.xs,_xlfn.SEQUENCE(_xlpm.n,1,0,Q55/_xlpm.n), _xlpm.gs,_xlfn.MAP(_xlpm.xs, _xlfn.LAMBDA(_xlpm.z,_xlpm.gammaf(_xlpm.z))), _xlpm.idx,MATCH(TRUE, _xlpm.gs&gt;0,0), _xlpm.a,INDEX(_xlpm.xs,_xlpm.idx-1), _xlpm.b,INDEX(_xlpm.xs,_xlpm.idx),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#N/A</v>
      </c>
      <c r="R56" s="11" t="s">
        <v>14</v>
      </c>
    </row>
    <row r="57" spans="12:18" ht="17" x14ac:dyDescent="0.45">
      <c r="L57" s="12" t="s">
        <v>152</v>
      </c>
      <c r="M57" s="99"/>
      <c r="N57" s="34" cm="1">
        <f t="array" ref="N57">_xlfn.LET(_xlpm.lam,N20, _xlpm.r0,N21, _xlpm.gammaf,_xlfn.LAMBDA(_xlpm.r,_xlpm.r*PI()/_xlpm.lam*SIN(2*PI()*(_xlpm.r+_xlpm.r0)/_xlpm.lam)-1/2*(1-COS(2*PI()*(_xlpm.r+_xlpm.r0)/_xlpm.lam))), _xlpm.n,10000, _xlpm.xs,_xlfn.SEQUENCE(_xlpm.n,1,N55,(0.4*_xlpm.lam-N55)/_xlpm.n), _xlpm.gs,_xlfn.MAP(_xlpm.xs, _xlfn.LAMBDA(_xlpm.z,_xlpm.gammaf(_xlpm.z))), _xlpm.idx,MATCH(TRUE, _xlpm.gs&lt;0,0), _xlpm.a,INDEX(_xlpm.xs,_xlpm.idx-1), _xlpm.b,INDEX(_xlpm.xs,_xlpm.idx),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5.3563634782294791</v>
      </c>
      <c r="O57" s="34" cm="1">
        <f t="array" ref="O57">_xlfn.LET(_xlpm.lam,O20, _xlpm.r0,O21, _xlpm.gammaf,_xlfn.LAMBDA(_xlpm.r,_xlpm.r*PI()/_xlpm.lam*SIN(2*PI()*(_xlpm.r+_xlpm.r0)/_xlpm.lam)-1/2*(1-COS(2*PI()*(_xlpm.r+_xlpm.r0)/_xlpm.lam))), _xlpm.n,10000, _xlpm.xs,_xlfn.SEQUENCE(_xlpm.n,1,O55,(0.4*_xlpm.lam-O55)/_xlpm.n), _xlpm.gs,_xlfn.MAP(_xlpm.xs, _xlfn.LAMBDA(_xlpm.z,_xlpm.gammaf(_xlpm.z))), _xlpm.idx,MATCH(TRUE, _xlpm.gs&lt;0,0), _xlpm.a,INDEX(_xlpm.xs,_xlpm.idx-1), _xlpm.b,INDEX(_xlpm.xs,_xlpm.idx),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4.6065219438235339</v>
      </c>
      <c r="P57" s="34" cm="1">
        <f t="array" ref="P57">_xlfn.LET(_xlpm.lam,P20, _xlpm.r0,P21, _xlpm.gammaf,_xlfn.LAMBDA(_xlpm.r,_xlpm.r*PI()/_xlpm.lam*SIN(2*PI()*(_xlpm.r+_xlpm.r0)/_xlpm.lam)-1/2*(1-COS(2*PI()*(_xlpm.r+_xlpm.r0)/_xlpm.lam))), _xlpm.n,10000, _xlpm.xs,_xlfn.SEQUENCE(_xlpm.n,1,P55,(0.4*_xlpm.lam-P55)/_xlpm.n), _xlpm.gs,_xlfn.MAP(_xlpm.xs, _xlfn.LAMBDA(_xlpm.z,_xlpm.gammaf(_xlpm.z))), _xlpm.idx,MATCH(TRUE, _xlpm.gs&lt;0,0), _xlpm.a,INDEX(_xlpm.xs,_xlpm.idx-1), _xlpm.b,INDEX(_xlpm.xs,_xlpm.idx),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4.8470174526944589</v>
      </c>
      <c r="Q57" s="34" t="e" cm="1">
        <f t="array" ref="Q57">_xlfn.LET(_xlpm.lam,Q20, _xlpm.r0,Q21, _xlpm.gammaf,_xlfn.LAMBDA(_xlpm.r,_xlpm.r*PI()/_xlpm.lam*SIN(2*PI()*(_xlpm.r+_xlpm.r0)/_xlpm.lam)-1/2*(1-COS(2*PI()*(_xlpm.r+_xlpm.r0)/_xlpm.lam))), _xlpm.n,10000, _xlpm.xs,_xlfn.SEQUENCE(_xlpm.n,1,Q55,(0.4*_xlpm.lam-Q55)/_xlpm.n), _xlpm.gs,_xlfn.MAP(_xlpm.xs, _xlfn.LAMBDA(_xlpm.z,_xlpm.gammaf(_xlpm.z))), _xlpm.idx,MATCH(TRUE, _xlpm.gs&lt;0,0), _xlpm.a,INDEX(_xlpm.xs,_xlpm.idx-1), _xlpm.b,INDEX(_xlpm.xs,_xlpm.idx), _xlpm.ITER,40, _xlpm.stateN,_xlfn.REDUCE(CHOOSE({1,2},_xlpm.a,_xlpm.b), _xlfn.SEQUENCE(_xlpm.ITER), _xlfn.LAMBDA(_xlpm.state,_xlpm._, _xlfn.LET(_xlpm.a0,INDEX(_xlpm.state,1,1), _xlpm.b0,INDEX(_xlpm.state,1,2), _xlpm.m,(_xlpm.a0+_xlpm.b0)/2, _xlpm.fa,_xlpm.gammaf(_xlpm.a0), _xlpm.fm,_xlpm.gammaf(_xlpm.m), IF(_xlpm.fa*_xlpm.fm&lt;0, CHOOSE({1,2},_xlpm.a0,_xlpm.m),CHOOSE({1,2},_xlpm.m,_xlpm.b0))))), (INDEX(_xlpm.stateN,1,1)+INDEX(_xlpm.stateN,1,2))/2)</f>
        <v>#N/A</v>
      </c>
      <c r="R57" s="11" t="s">
        <v>14</v>
      </c>
    </row>
    <row r="58" spans="12:18" ht="17" x14ac:dyDescent="0.45">
      <c r="L58" s="12" t="s">
        <v>153</v>
      </c>
      <c r="M58" s="99" t="s">
        <v>129</v>
      </c>
      <c r="N58" s="35">
        <f>PI()/N20*SIN(2*PI()*(N55+N21)/N20)-1/2/N55*(1-COS(2*PI()*(N55+N21)/N20))</f>
        <v>-7.963334894108659E-2</v>
      </c>
      <c r="O58" s="35">
        <f>PI()/O20*SIN(2*PI()*(O55+O21)/O20)-1/2/O55*(1-COS(2*PI()*(O55+O21)/O20))</f>
        <v>-0.13926120439343437</v>
      </c>
      <c r="P58" s="35">
        <f>PI()/P20*SIN(2*PI()*(P55+P21)/P20)-1/2/P55*(1-COS(2*PI()*(P55+P21)/P20))</f>
        <v>-0.26706145123433772</v>
      </c>
      <c r="Q58" s="35" t="e">
        <f>PI()/Q20*SIN(2*PI()*(Q55+Q21)/Q20)-1/2/Q55*(1-COS(2*PI()*(Q55+Q21)/Q20))</f>
        <v>#N/A</v>
      </c>
      <c r="R58" s="11"/>
    </row>
    <row r="59" spans="12:18" ht="17" x14ac:dyDescent="0.45">
      <c r="L59" s="12" t="s">
        <v>130</v>
      </c>
      <c r="M59" s="86" t="s">
        <v>136</v>
      </c>
      <c r="N59" s="34">
        <f>2*N18/N20</f>
        <v>0.30666666666666664</v>
      </c>
      <c r="O59" s="34">
        <f>2*O18/O20</f>
        <v>0.81239530988274689</v>
      </c>
      <c r="P59" s="34">
        <f>2*P18/P20</f>
        <v>1.6004415011037527</v>
      </c>
      <c r="Q59" s="34">
        <f>2*Q18/Q20</f>
        <v>3.1229773462783168</v>
      </c>
      <c r="R59" s="11"/>
    </row>
    <row r="60" spans="12:18" ht="17" x14ac:dyDescent="0.45">
      <c r="L60" s="12" t="s">
        <v>132</v>
      </c>
      <c r="M60" s="86" t="s">
        <v>136</v>
      </c>
      <c r="N60" s="34">
        <f>1/2*(SIN(2*PI()*N54/N20)-2*PI()*N54/N20*COS(PI()*N54/N20)^2+PI())</f>
        <v>1.751949145844153</v>
      </c>
      <c r="O60" s="34">
        <f>1/2*(SIN(2*PI()*O54/O20)-2*PI()*O54/O20*COS(PI()*O54/O20)^2+PI())</f>
        <v>1.751949145844153</v>
      </c>
      <c r="P60" s="34">
        <f>1/2*(SIN(2*PI()*P54/P20)-2*PI()*P54/P20*COS(PI()*P54/P20)^2+PI())</f>
        <v>1.7519491458441532</v>
      </c>
      <c r="Q60" s="34">
        <f>1/2*(SIN(2*PI()*Q54/Q20)-2*PI()*Q54/Q20*COS(PI()*Q54/Q20)^2+PI())</f>
        <v>1.751949145844153</v>
      </c>
      <c r="R60" s="11"/>
    </row>
    <row r="61" spans="12:18" ht="17" x14ac:dyDescent="0.45">
      <c r="L61" s="12" t="s">
        <v>133</v>
      </c>
      <c r="M61" s="86" t="s">
        <v>136</v>
      </c>
      <c r="N61" s="34">
        <f>IF(ISNA(N58), 1/8*(SIN(2*PI()*N21/N20)-2*PI()*(N21/N20-1)), IF(N58&gt;0, 1/8*(2*PI()*(1-N21/N20)+SIN(2*PI()*N21/N20)+2*SIN(2*PI()*(N21+N57)/N20)-2*SIN(2*PI()*(N21+N56)/N20)+2*PI()*N56/N20*(COS(2*PI()*(N21+N56)/N20)+1)-2*PI()*N57/N20*(COS(2*PI()*(N21+N57)/N20)+1)), 1/8*(SIN(2*PI()*N21/N20)-2*PI()*(N21/N20-1))))</f>
        <v>0.75239457308796454</v>
      </c>
      <c r="O61" s="34">
        <f>IF(ISNA(O58), 1/8*(SIN(2*PI()*O21/O20)-2*PI()*(O21/O20-1)), IF(O58&gt;0, 1/8*(2*PI()*(1-O21/O20)+SIN(2*PI()*O21/O20)+2*SIN(2*PI()*(O21+O57)/O20)-2*SIN(2*PI()*(O21+O56)/O20)+2*PI()*O56/O20*(COS(2*PI()*(O21+O56)/O20)+1)-2*PI()*O57/O20*(COS(2*PI()*(O21+O57)/O20)+1)), 1/8*(SIN(2*PI()*O21/O20)-2*PI()*(O21/O20-1))))</f>
        <v>0.73139240545758155</v>
      </c>
      <c r="P61" s="34">
        <f>IF(ISNA(P58), 1/8*(SIN(2*PI()*P21/P20)-2*PI()*(P21/P20-1)), IF(P58&gt;0, 1/8*(2*PI()*(1-P21/P20)+SIN(2*PI()*P21/P20)+2*SIN(2*PI()*(P21+P57)/P20)-2*SIN(2*PI()*(P21+P56)/P20)+2*PI()*P56/P20*(COS(2*PI()*(P21+P56)/P20)+1)-2*PI()*P57/P20*(COS(2*PI()*(P21+P57)/P20)+1)), 1/8*(SIN(2*PI()*P21/P20)-2*PI()*(P21/P20-1))))</f>
        <v>0.67069408574825307</v>
      </c>
      <c r="Q61" s="34">
        <f>IF(ISNA(Q58), 1/8*(SIN(2*PI()*Q21/Q20)-2*PI()*(Q21/Q20-1)), IF(Q58&gt;0, 1/8*(2*PI()*(1-Q21/Q20)+SIN(2*PI()*Q21/Q20)+2*SIN(2*PI()*(Q21+Q57)/Q20)-2*SIN(2*PI()*(Q21+Q56)/Q20)+2*PI()*Q56/Q20*(COS(2*PI()*(Q21+Q56)/Q20)+1)-2*PI()*Q57/Q20*(COS(2*PI()*(Q21+Q57)/Q20)+1)), 1/8*(SIN(2*PI()*Q21/Q20)-2*PI()*(Q21/Q20-1))))</f>
        <v>0.46587792275643614</v>
      </c>
      <c r="R61" s="11"/>
    </row>
    <row r="62" spans="12:18" ht="17" x14ac:dyDescent="0.45">
      <c r="L62" s="12" t="s">
        <v>134</v>
      </c>
      <c r="M62" s="86" t="s">
        <v>136</v>
      </c>
      <c r="N62" s="34">
        <f>1/(4*PI())*(4*PI()-SIN(2*PI()*N21/N20)-6*PI()*N21/N20)</f>
        <v>0.64101073815013643</v>
      </c>
      <c r="O62" s="34">
        <f>1/(4*PI())*(4*PI()-SIN(2*PI()*O21/O20)-6*PI()*O21/O20)</f>
        <v>0.58211982679355345</v>
      </c>
      <c r="P62" s="34">
        <f>1/(4*PI())*(4*PI()-SIN(2*PI()*P21/P20)-6*PI()*P21/P20)</f>
        <v>0.47699639373643909</v>
      </c>
      <c r="Q62" s="34">
        <f>1/(4*PI())*(4*PI()-SIN(2*PI()*Q21/Q20)-6*PI()*Q21/Q20)</f>
        <v>0.29726403554980052</v>
      </c>
      <c r="R62" s="11"/>
    </row>
    <row r="63" spans="12:18" ht="17" x14ac:dyDescent="0.45">
      <c r="L63" s="12" t="s">
        <v>135</v>
      </c>
      <c r="M63" s="86" t="s">
        <v>49</v>
      </c>
      <c r="N63" s="34">
        <f>N59+N60+N61+N62</f>
        <v>3.4520211237489207</v>
      </c>
      <c r="O63" s="34">
        <f t="shared" ref="O63:Q63" si="9">O59+O60+O61+O62</f>
        <v>3.877856687978035</v>
      </c>
      <c r="P63" s="34">
        <f t="shared" si="9"/>
        <v>4.5000811264325975</v>
      </c>
      <c r="Q63" s="34">
        <f t="shared" si="9"/>
        <v>5.6380684504287064</v>
      </c>
      <c r="R63" s="11"/>
    </row>
    <row r="64" spans="12:18" ht="17" x14ac:dyDescent="0.45">
      <c r="L64" s="100" t="s">
        <v>139</v>
      </c>
      <c r="M64" s="99" t="s">
        <v>137</v>
      </c>
      <c r="N64" s="95">
        <f>(N18/N20)^2</f>
        <v>2.3511111111111108E-2</v>
      </c>
      <c r="O64" s="95">
        <f>(O18/O20)^2</f>
        <v>0.16499653487987109</v>
      </c>
      <c r="P64" s="95">
        <f>(P18/P20)^2</f>
        <v>0.64035324961380835</v>
      </c>
      <c r="Q64" s="95">
        <f>(Q18/Q20)^2</f>
        <v>2.4382468763418896</v>
      </c>
      <c r="R64" s="11"/>
    </row>
    <row r="65" spans="12:18" ht="17" x14ac:dyDescent="0.45">
      <c r="L65" s="100" t="s">
        <v>140</v>
      </c>
      <c r="M65" s="99" t="s">
        <v>137</v>
      </c>
      <c r="N65" s="95">
        <f>1/(4*PI()^2)*(6*PI()*N54/N20*SIN(2*PI()*N54/N20)-3*(1-COS(2*PI()*N54/N20))+PI()^2*(3-4*(N54/N20)^2*COS(2*PI()*N54/N20)-2*(N54/N20)^2)+2*PI()^2*N18/N20*(PI()-PI()*N54/N20*(1+COS(2*PI()*N54/N20))+SIN(2*PI()*N54/N20)))</f>
        <v>1.0446694120026228</v>
      </c>
      <c r="O65" s="95">
        <f>1/(4*PI()^2)*(6*PI()*O54/O20*SIN(2*PI()*O54/O20)-3*(1-COS(2*PI()*O54/O20))+PI()^2*(3-4*(O54/O20)^2*COS(2*PI()*O54/O20)-2*(O54/O20)^2)+2*PI()^2*O18/O20*(PI()-PI()*O54/O20*(1+COS(2*PI()*O54/O20))+SIN(2*PI()*O54/O20)))</f>
        <v>1.4876748442582899</v>
      </c>
      <c r="P65" s="95">
        <f>1/(4*PI()^2)*(6*PI()*P54/P20*SIN(2*PI()*P54/P20)-3*(1-COS(2*PI()*P54/P20))+PI()^2*(3-4*(P54/P20)^2*COS(2*PI()*P54/P20)-2*(P54/P20)^2)+2*PI()^2*P18/P20*(PI()-PI()*P54/P20*(1+COS(2*PI()*P54/P20))+SIN(2*PI()*P54/P20)))</f>
        <v>2.17798327005598</v>
      </c>
      <c r="Q65" s="95">
        <f>1/(4*PI()^2)*(6*PI()*Q54/Q20*SIN(2*PI()*Q54/Q20)-3*(1-COS(2*PI()*Q54/Q20))+PI()^2*(3-4*(Q54/Q20)^2*COS(2*PI()*Q54/Q20)-2*(Q54/Q20)^2)+2*PI()^2*Q18/Q20*(PI()-PI()*Q54/Q20*(1+COS(2*PI()*Q54/Q20))+SIN(2*PI()*Q54/Q20)))</f>
        <v>3.5116859567913212</v>
      </c>
      <c r="R65" s="11"/>
    </row>
    <row r="66" spans="12:18" ht="17" x14ac:dyDescent="0.45">
      <c r="L66" s="100" t="s">
        <v>141</v>
      </c>
      <c r="M66" s="99" t="s">
        <v>137</v>
      </c>
      <c r="N66" s="95">
        <f>IF(ISNA(N58), 1/(16*PI()^2)*(3*SQRT(2)*(COS(2*PI()*N21/N20)-1)+4*PI()^3*N17/N20*(1-N21/N20)+2*PI()^2*(N17/N20*SIN(2*PI()*N21/N20)+3*SQRT(2)*(1-N21/N20)^2)), IF(N58&gt;0, 1/(16*PI()^2)*(2*SQRT(2)*PI()^2*(2*N56^2/N20^2-2*N57^2/N20^2+3*(1-N21/N20)^2)+4*PI()^3*N17/N20*(1-N21/N20+N56/N20-N57/N20)-3*SQRT(2)+3*SQRT(2)*(COS(2*PI()*N21/N20)-2*(COS(2*PI()*(N21+N56)/N20)-COS(2*PI()*(N57+N21)/N20)))+2*PI()^2*N17/N20*(SIN(2*PI()*N21/N20)-2*(SIN(2*PI()*(N21+N56)/N20)-SIN(2*PI()*(N21+N57)/N20)))+4*PI()^3*N17/N20*(N56/N20*COS(2*PI()*(N21+N56)/N20)-N57/N20*COS(2*PI()*(N21+N57)/N20))-12*SQRT(2)*PI()*(N56/N20*SIN(2*PI()*(N21+N56)/N20)-N57/N20*SIN(2*PI()*(N21+N57)/N20))+8*SQRT(2)*PI()^2*((N56/N20)^2*COS(2*PI()*(N21+N56)/N20)-(N57/N20)^2*COS(2*PI()*(N21+N57)/N20))), 1/(16*PI()^2)*(3*SQRT(2)*(COS(2*PI()*N21/N20)-1)+4*PI()^3*N17/N20*(1-N21/N20)+2*PI()^2*(N17/N20*SIN(2*PI()*N21/N20)+3*SQRT(2)*(1-N21/N20)^2))))</f>
        <v>0.58929521208969693</v>
      </c>
      <c r="O66" s="95">
        <f>IF(ISNA(O58), 1/(16*PI()^2)*(3*SQRT(2)*(COS(2*PI()*O21/O20)-1)+4*PI()^3*O17/O20*(1-O21/O20)+2*PI()^2*(O17/O20*SIN(2*PI()*O21/O20)+3*SQRT(2)*(1-O21/O20)^2)), IF(O58&gt;0, 1/(16*PI()^2)*(2*SQRT(2)*PI()^2*(2*O56^2/O20^2-2*O57^2/O20^2+3*(1-O21/O20)^2)+4*PI()^3*O17/O20*(1-O21/O20+O56/O20-O57/O20)-3*SQRT(2)+3*SQRT(2)*(COS(2*PI()*O21/O20)-2*(COS(2*PI()*(O21+O56)/O20)-COS(2*PI()*(O57+O21)/O20)))+2*PI()^2*O17/O20*(SIN(2*PI()*O21/O20)-2*(SIN(2*PI()*(O21+O56)/O20)-SIN(2*PI()*(O21+O57)/O20)))+4*PI()^3*O17/O20*(O56/O20*COS(2*PI()*(O21+O56)/O20)-O57/O20*COS(2*PI()*(O21+O57)/O20))-12*SQRT(2)*PI()*(O56/O20*SIN(2*PI()*(O21+O56)/O20)-O57/O20*SIN(2*PI()*(O21+O57)/O20))+8*SQRT(2)*PI()^2*((O56/O20)^2*COS(2*PI()*(O21+O56)/O20)-(O57/O20)^2*COS(2*PI()*(O21+O57)/O20))), 1/(16*PI()^2)*(3*SQRT(2)*(COS(2*PI()*O21/O20)-1)+4*PI()^3*O17/O20*(1-O21/O20)+2*PI()^2*(O17/O20*SIN(2*PI()*O21/O20)+3*SQRT(2)*(1-O21/O20)^2))))</f>
        <v>0.75722834174236275</v>
      </c>
      <c r="P66" s="95">
        <f>IF(ISNA(P58), 1/(16*PI()^2)*(3*SQRT(2)*(COS(2*PI()*P21/P20)-1)+4*PI()^3*P17/P20*(1-P21/P20)+2*PI()^2*(P17/P20*SIN(2*PI()*P21/P20)+3*SQRT(2)*(1-P21/P20)^2)), IF(P58&gt;0, 1/(16*PI()^2)*(2*SQRT(2)*PI()^2*(2*P56^2/P20^2-2*P57^2/P20^2+3*(1-P21/P20)^2)+4*PI()^3*P17/P20*(1-P21/P20+P56/P20-P57/P20)-3*SQRT(2)+3*SQRT(2)*(COS(2*PI()*P21/P20)-2*(COS(2*PI()*(P21+P56)/P20)-COS(2*PI()*(P57+P21)/P20)))+2*PI()^2*P17/P20*(SIN(2*PI()*P21/P20)-2*(SIN(2*PI()*(P21+P56)/P20)-SIN(2*PI()*(P21+P57)/P20)))+4*PI()^3*P17/P20*(P56/P20*COS(2*PI()*(P21+P56)/P20)-P57/P20*COS(2*PI()*(P21+P57)/P20))-12*SQRT(2)*PI()*(P56/P20*SIN(2*PI()*(P21+P56)/P20)-P57/P20*SIN(2*PI()*(P21+P57)/P20))+8*SQRT(2)*PI()^2*((P56/P20)^2*COS(2*PI()*(P21+P56)/P20)-(P57/P20)^2*COS(2*PI()*(P21+P57)/P20))), 1/(16*PI()^2)*(3*SQRT(2)*(COS(2*PI()*P21/P20)-1)+4*PI()^3*P17/P20*(1-P21/P20)+2*PI()^2*(P17/P20*SIN(2*PI()*P21/P20)+3*SQRT(2)*(1-P21/P20)^2))))</f>
        <v>0.96306843290190014</v>
      </c>
      <c r="Q66" s="95">
        <f>IF(ISNA(Q58), 1/(16*PI()^2)*(3*SQRT(2)*(COS(2*PI()*Q21/Q20)-1)+4*PI()^3*Q17/Q20*(1-Q21/Q20)+2*PI()^2*(Q17/Q20*SIN(2*PI()*Q21/Q20)+3*SQRT(2)*(1-Q21/Q20)^2)), IF(Q58&gt;0, 1/(16*PI()^2)*(2*SQRT(2)*PI()^2*(2*Q56^2/Q20^2-2*Q57^2/Q20^2+3*(1-Q21/Q20)^2)+4*PI()^3*Q17/Q20*(1-Q21/Q20+Q56/Q20-Q57/Q20)-3*SQRT(2)+3*SQRT(2)*(COS(2*PI()*Q21/Q20)-2*(COS(2*PI()*(Q21+Q56)/Q20)-COS(2*PI()*(Q57+Q21)/Q20)))+2*PI()^2*Q17/Q20*(SIN(2*PI()*Q21/Q20)-2*(SIN(2*PI()*(Q21+Q56)/Q20)-SIN(2*PI()*(Q21+Q57)/Q20)))+4*PI()^3*Q17/Q20*(Q56/Q20*COS(2*PI()*(Q21+Q56)/Q20)-Q57/Q20*COS(2*PI()*(Q21+Q57)/Q20))-12*SQRT(2)*PI()*(Q56/Q20*SIN(2*PI()*(Q21+Q56)/Q20)-Q57/Q20*SIN(2*PI()*(Q21+Q57)/Q20))+8*SQRT(2)*PI()^2*((Q56/Q20)^2*COS(2*PI()*(Q21+Q56)/Q20)-(Q57/Q20)^2*COS(2*PI()*(Q21+Q57)/Q20))), 1/(16*PI()^2)*(3*SQRT(2)*(COS(2*PI()*Q21/Q20)-1)+4*PI()^3*Q17/Q20*(1-Q21/Q20)+2*PI()^2*(Q17/Q20*SIN(2*PI()*Q21/Q20)+3*SQRT(2)*(1-Q21/Q20)^2))))</f>
        <v>1.0446025121640323</v>
      </c>
      <c r="R66" s="11"/>
    </row>
    <row r="67" spans="12:18" ht="17" x14ac:dyDescent="0.45">
      <c r="L67" s="100" t="s">
        <v>142</v>
      </c>
      <c r="M67" s="99" t="s">
        <v>137</v>
      </c>
      <c r="N67" s="95">
        <f>1/(16*PI()^2)*(PI()^2*(3*SQRT(2)+16*N17/N20-24*N21/N20*N17/N20+6*SQRT(2)*N21^2/N20^2-8*SQRT(2)*N21/N20)-4*PI()*N17/N20*SIN(2*PI()*N21/N20)-2*SQRT(2)*(COS(PI()*N21/N20)^2+1))</f>
        <v>0.33987640737696989</v>
      </c>
      <c r="O67" s="95">
        <f>1/(16*PI()^2)*(PI()^2*(3*SQRT(2)+16*O17/O20-24*O21/O20*O17/O20+6*SQRT(2)*O21^2/O20^2-8*SQRT(2)*O21/O20)-4*PI()*O17/O20*SIN(2*PI()*O21/O20)-2*SQRT(2)*(COS(PI()*O21/O20)^2+1))</f>
        <v>0.47227090789661708</v>
      </c>
      <c r="P67" s="95">
        <f>1/(16*PI()^2)*(PI()^2*(3*SQRT(2)+16*P17/P20-24*P21/P20*P17/P20+6*SQRT(2)*P21^2/P20^2-8*SQRT(2)*P21/P20)-4*PI()*P17/P20*SIN(2*PI()*P21/P20)-2*SQRT(2)*(COS(PI()*P21/P20)^2+1))</f>
        <v>0.6011851961470116</v>
      </c>
      <c r="Q67" s="95">
        <f>1/(16*PI()^2)*(PI()^2*(3*SQRT(2)+16*Q17/Q20-24*Q21/Q20*Q17/Q20+6*SQRT(2)*Q21^2/Q20^2-8*SQRT(2)*Q21/Q20)-4*PI()*Q17/Q20*SIN(2*PI()*Q21/Q20)-2*SQRT(2)*(COS(PI()*Q21/Q20)^2+1))</f>
        <v>0.63421679481683713</v>
      </c>
      <c r="R67" s="11"/>
    </row>
    <row r="68" spans="12:18" ht="17" x14ac:dyDescent="0.45">
      <c r="L68" s="12" t="s">
        <v>143</v>
      </c>
      <c r="M68" s="86" t="s">
        <v>138</v>
      </c>
      <c r="N68" s="95">
        <f>N64+N65+N66+N67</f>
        <v>1.9973521425804006</v>
      </c>
      <c r="O68" s="95">
        <f t="shared" ref="O68:Q68" si="10">O64+O65+O66+O67</f>
        <v>2.8821706287771409</v>
      </c>
      <c r="P68" s="95">
        <f t="shared" si="10"/>
        <v>4.3825901487187</v>
      </c>
      <c r="Q68" s="95">
        <f t="shared" si="10"/>
        <v>7.6287521401140808</v>
      </c>
      <c r="R68" s="11"/>
    </row>
    <row r="69" spans="12:18" ht="17.5" thickBot="1" x14ac:dyDescent="0.5">
      <c r="L69" s="105" t="s">
        <v>93</v>
      </c>
      <c r="M69" s="28" t="s">
        <v>52</v>
      </c>
      <c r="N69" s="106">
        <f>N20*(N63*$D$17+N68*N20*$D$18)</f>
        <v>23916.21156004467</v>
      </c>
      <c r="O69" s="106">
        <f>O20*(O63*$D$17+O68*O20*$D$18)</f>
        <v>21783.404017076868</v>
      </c>
      <c r="P69" s="106">
        <f>P20*(P63*$D$17+P68*P20*$D$18)</f>
        <v>19090.164976618467</v>
      </c>
      <c r="Q69" s="106">
        <f>Q20*(Q63*$D$17+Q68*Q20*$D$18)</f>
        <v>15607.316584280048</v>
      </c>
      <c r="R69" s="21" t="s">
        <v>48</v>
      </c>
    </row>
  </sheetData>
  <mergeCells count="54">
    <mergeCell ref="L48:R49"/>
    <mergeCell ref="L50:R50"/>
    <mergeCell ref="L13:R14"/>
    <mergeCell ref="L16:M16"/>
    <mergeCell ref="L36:R37"/>
    <mergeCell ref="L38:R38"/>
    <mergeCell ref="B34:E35"/>
    <mergeCell ref="B39:E40"/>
    <mergeCell ref="B36:E36"/>
    <mergeCell ref="B37:C37"/>
    <mergeCell ref="B38:C38"/>
    <mergeCell ref="B24:C24"/>
    <mergeCell ref="L8:M8"/>
    <mergeCell ref="L9:M9"/>
    <mergeCell ref="L10:M10"/>
    <mergeCell ref="L11:M11"/>
    <mergeCell ref="L12:M12"/>
    <mergeCell ref="B18:C18"/>
    <mergeCell ref="B19:C19"/>
    <mergeCell ref="B20:C20"/>
    <mergeCell ref="B21:E22"/>
    <mergeCell ref="B23:E23"/>
    <mergeCell ref="B1:D1"/>
    <mergeCell ref="B2:E2"/>
    <mergeCell ref="B4:E4"/>
    <mergeCell ref="B16:C16"/>
    <mergeCell ref="B17:C17"/>
    <mergeCell ref="B10:C10"/>
    <mergeCell ref="B11:C11"/>
    <mergeCell ref="B12:C12"/>
    <mergeCell ref="B3:E3"/>
    <mergeCell ref="B5:C5"/>
    <mergeCell ref="B6:C6"/>
    <mergeCell ref="B7:C7"/>
    <mergeCell ref="B8:C8"/>
    <mergeCell ref="B9:C9"/>
    <mergeCell ref="B13:E14"/>
    <mergeCell ref="B15:E15"/>
    <mergeCell ref="L2:R2"/>
    <mergeCell ref="L4:R4"/>
    <mergeCell ref="L24:R24"/>
    <mergeCell ref="G2:J2"/>
    <mergeCell ref="G3:J3"/>
    <mergeCell ref="L3:R3"/>
    <mergeCell ref="L15:R15"/>
    <mergeCell ref="L22:R23"/>
    <mergeCell ref="L17:M17"/>
    <mergeCell ref="L18:M18"/>
    <mergeCell ref="L19:M19"/>
    <mergeCell ref="L20:M20"/>
    <mergeCell ref="L21:M21"/>
    <mergeCell ref="L5:M5"/>
    <mergeCell ref="L6:M6"/>
    <mergeCell ref="L7:M7"/>
  </mergeCells>
  <conditionalFormatting sqref="N9:Q9">
    <cfRule type="cellIs" dxfId="0" priority="7" operator="greaterThan">
      <formula>$D$37</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0A64-BA6E-41B6-B387-36A324A0A5B0}">
  <sheetPr codeName="Sheet3"/>
  <dimension ref="B1:T2977"/>
  <sheetViews>
    <sheetView showGridLines="0" workbookViewId="0"/>
  </sheetViews>
  <sheetFormatPr defaultRowHeight="14.5" x14ac:dyDescent="0.35"/>
  <cols>
    <col min="1" max="1" width="3.7265625" customWidth="1"/>
    <col min="2" max="2" width="11.7265625" style="2" customWidth="1"/>
    <col min="3" max="3" width="21" style="2" bestFit="1" customWidth="1"/>
    <col min="4" max="4" width="21.81640625" style="2" bestFit="1" customWidth="1"/>
    <col min="5" max="5" width="11.453125" style="2" customWidth="1"/>
    <col min="6" max="10" width="9.1796875" style="2"/>
    <col min="12" max="12" width="16.81640625" customWidth="1"/>
    <col min="13" max="13" width="36.1796875" customWidth="1"/>
    <col min="14" max="14" width="21.81640625" bestFit="1" customWidth="1"/>
  </cols>
  <sheetData>
    <row r="1" spans="2:20" ht="15" thickBot="1" x14ac:dyDescent="0.4">
      <c r="B1"/>
      <c r="C1"/>
      <c r="D1"/>
      <c r="E1"/>
      <c r="F1"/>
      <c r="G1"/>
      <c r="H1"/>
      <c r="I1"/>
      <c r="J1"/>
    </row>
    <row r="2" spans="2:20" ht="15" thickBot="1" x14ac:dyDescent="0.4">
      <c r="B2" s="191" t="s">
        <v>74</v>
      </c>
      <c r="C2" s="192"/>
      <c r="D2" s="192"/>
      <c r="E2" s="192"/>
      <c r="F2" s="192"/>
      <c r="G2" s="192"/>
      <c r="H2" s="192"/>
      <c r="I2" s="192"/>
      <c r="J2" s="193"/>
      <c r="L2" s="182" t="s">
        <v>2</v>
      </c>
      <c r="M2" s="183"/>
      <c r="N2" s="183"/>
      <c r="O2" s="184"/>
    </row>
    <row r="3" spans="2:20" ht="15" thickBot="1" x14ac:dyDescent="0.4">
      <c r="B3" s="198"/>
      <c r="C3" s="199"/>
      <c r="D3" s="200"/>
      <c r="E3" s="62" t="s">
        <v>76</v>
      </c>
      <c r="F3" s="53" t="s">
        <v>6</v>
      </c>
      <c r="G3" s="53" t="s">
        <v>7</v>
      </c>
      <c r="H3" s="53" t="s">
        <v>8</v>
      </c>
      <c r="I3" s="53" t="s">
        <v>9</v>
      </c>
      <c r="J3" s="54" t="s">
        <v>4</v>
      </c>
      <c r="L3" s="161" t="s">
        <v>83</v>
      </c>
      <c r="M3" s="162"/>
      <c r="N3" s="61">
        <v>100</v>
      </c>
      <c r="O3" s="47"/>
    </row>
    <row r="4" spans="2:20" ht="17.5" thickBot="1" x14ac:dyDescent="0.5">
      <c r="B4" s="196" t="s">
        <v>34</v>
      </c>
      <c r="C4" s="197"/>
      <c r="D4" s="197"/>
      <c r="E4" s="60">
        <f>'MSD Calculation'!D25</f>
        <v>5.2</v>
      </c>
      <c r="F4" s="60">
        <f>'MSD Calculation'!N17</f>
        <v>10.3</v>
      </c>
      <c r="G4" s="60">
        <f>'MSD Calculation'!O17</f>
        <v>15.1</v>
      </c>
      <c r="H4" s="60">
        <f>'MSD Calculation'!P17</f>
        <v>19.899999999999999</v>
      </c>
      <c r="I4" s="60">
        <f>'MSD Calculation'!Q17</f>
        <v>24.9</v>
      </c>
      <c r="J4" s="47" t="s">
        <v>14</v>
      </c>
      <c r="L4" s="194" t="s">
        <v>78</v>
      </c>
      <c r="M4" s="195"/>
      <c r="N4" s="77" t="s">
        <v>79</v>
      </c>
      <c r="O4" s="21"/>
    </row>
    <row r="5" spans="2:20" ht="17.5" thickBot="1" x14ac:dyDescent="0.5">
      <c r="B5" s="128" t="s">
        <v>35</v>
      </c>
      <c r="C5" s="129"/>
      <c r="D5" s="129"/>
      <c r="E5" s="44"/>
      <c r="F5" s="32">
        <f>'MSD Calculation'!N18</f>
        <v>4.5999999999999996</v>
      </c>
      <c r="G5" s="32">
        <f>'MSD Calculation'!O18</f>
        <v>9.6999999999999993</v>
      </c>
      <c r="H5" s="32">
        <f>'MSD Calculation'!P18</f>
        <v>14.5</v>
      </c>
      <c r="I5" s="32">
        <f>'MSD Calculation'!Q18</f>
        <v>19.3</v>
      </c>
      <c r="J5" s="11" t="s">
        <v>14</v>
      </c>
      <c r="L5" s="156"/>
      <c r="M5" s="156"/>
      <c r="N5" s="156"/>
      <c r="O5" s="156"/>
      <c r="P5" s="156"/>
      <c r="Q5" s="156"/>
      <c r="R5" s="156"/>
      <c r="S5" s="156"/>
      <c r="T5" s="156"/>
    </row>
    <row r="6" spans="2:20" ht="17.5" thickBot="1" x14ac:dyDescent="0.5">
      <c r="B6" s="128" t="s">
        <v>46</v>
      </c>
      <c r="C6" s="129"/>
      <c r="D6" s="129"/>
      <c r="E6" s="44"/>
      <c r="F6" s="32">
        <f>'MSD Calculation'!N20</f>
        <v>30</v>
      </c>
      <c r="G6" s="32">
        <f>'MSD Calculation'!O20</f>
        <v>23.880000000000003</v>
      </c>
      <c r="H6" s="32">
        <f>'MSD Calculation'!P20</f>
        <v>18.12</v>
      </c>
      <c r="I6" s="32">
        <f>'MSD Calculation'!Q20</f>
        <v>12.360000000000001</v>
      </c>
      <c r="J6" s="11" t="s">
        <v>14</v>
      </c>
      <c r="L6" s="191" t="s">
        <v>88</v>
      </c>
      <c r="M6" s="192"/>
      <c r="N6" s="192"/>
      <c r="O6" s="192"/>
      <c r="P6" s="192"/>
      <c r="Q6" s="192"/>
      <c r="R6" s="192"/>
      <c r="S6" s="192"/>
      <c r="T6" s="193"/>
    </row>
    <row r="7" spans="2:20" ht="17" x14ac:dyDescent="0.45">
      <c r="B7" s="188" t="s">
        <v>81</v>
      </c>
      <c r="C7" s="189"/>
      <c r="D7" s="190"/>
      <c r="E7" s="35">
        <f>'MSD Calculation'!I5</f>
        <v>1.4153522575174023E-2</v>
      </c>
      <c r="F7" s="32"/>
      <c r="G7" s="32"/>
      <c r="H7" s="32"/>
      <c r="I7" s="32"/>
      <c r="J7" s="11" t="s">
        <v>14</v>
      </c>
      <c r="L7" s="205" t="s">
        <v>89</v>
      </c>
      <c r="M7" s="206"/>
      <c r="N7" s="206"/>
      <c r="O7" s="206"/>
      <c r="P7" s="206"/>
      <c r="Q7" s="206"/>
      <c r="R7" s="206"/>
      <c r="S7" s="206"/>
      <c r="T7" s="207"/>
    </row>
    <row r="8" spans="2:20" ht="17" x14ac:dyDescent="0.45">
      <c r="B8" s="201" t="s">
        <v>73</v>
      </c>
      <c r="C8" s="202"/>
      <c r="D8" s="202"/>
      <c r="E8" s="50"/>
      <c r="F8" s="50">
        <f>'MSD Calculation'!N6</f>
        <v>6.7450930117600389E-3</v>
      </c>
      <c r="G8" s="50">
        <f>'MSD Calculation'!O6</f>
        <v>3.136014601849322E-3</v>
      </c>
      <c r="H8" s="50">
        <f>'MSD Calculation'!P6</f>
        <v>1.7295930486829179E-3</v>
      </c>
      <c r="I8" s="50">
        <f>'MSD Calculation'!Q6</f>
        <v>4.5098854148125381E-4</v>
      </c>
      <c r="J8" s="51" t="s">
        <v>14</v>
      </c>
      <c r="L8" s="119"/>
      <c r="M8" s="120"/>
      <c r="N8" s="120"/>
      <c r="O8" s="120"/>
      <c r="P8" s="120"/>
      <c r="Q8" s="120"/>
      <c r="R8" s="120"/>
      <c r="S8" s="120"/>
      <c r="T8" s="121"/>
    </row>
    <row r="9" spans="2:20" ht="17.5" thickBot="1" x14ac:dyDescent="0.5">
      <c r="B9" s="203" t="s">
        <v>68</v>
      </c>
      <c r="C9" s="204"/>
      <c r="D9" s="204"/>
      <c r="E9" s="59"/>
      <c r="F9" s="59">
        <f>'MSD Calculation'!N8</f>
        <v>9.699561868531539E-3</v>
      </c>
      <c r="G9" s="59">
        <f>'MSD Calculation'!O8</f>
        <v>3.6949561275568003E-3</v>
      </c>
      <c r="H9" s="59">
        <f>'MSD Calculation'!P8</f>
        <v>2.0171788311019786E-3</v>
      </c>
      <c r="I9" s="59">
        <f>'MSD Calculation'!Q8</f>
        <v>5.7865486002507433E-4</v>
      </c>
      <c r="J9" s="58" t="s">
        <v>14</v>
      </c>
      <c r="L9" s="208"/>
      <c r="M9" s="209"/>
      <c r="N9" s="209"/>
      <c r="O9" s="209"/>
      <c r="P9" s="209"/>
      <c r="Q9" s="209"/>
      <c r="R9" s="209"/>
      <c r="S9" s="209"/>
      <c r="T9" s="210"/>
    </row>
    <row r="10" spans="2:20" ht="15" thickBot="1" x14ac:dyDescent="0.4">
      <c r="B10" s="178"/>
      <c r="C10" s="178"/>
      <c r="D10" s="178"/>
      <c r="E10" s="178"/>
      <c r="F10" s="178"/>
      <c r="G10" s="178"/>
      <c r="H10" s="178"/>
      <c r="I10" s="178"/>
      <c r="J10" s="178"/>
      <c r="L10" s="178"/>
      <c r="M10" s="178"/>
      <c r="N10" s="178"/>
      <c r="O10" s="178"/>
      <c r="P10" s="178"/>
      <c r="Q10" s="178"/>
      <c r="R10" s="178"/>
      <c r="S10" s="178"/>
      <c r="T10" s="178"/>
    </row>
    <row r="11" spans="2:20" ht="17" thickBot="1" x14ac:dyDescent="0.5">
      <c r="B11" s="110" t="s">
        <v>108</v>
      </c>
      <c r="C11" s="111"/>
      <c r="D11" s="111"/>
      <c r="E11" s="111"/>
      <c r="F11" s="111"/>
      <c r="G11" s="111"/>
      <c r="H11" s="111"/>
      <c r="I11" s="111"/>
      <c r="J11" s="112"/>
      <c r="L11" s="182" t="s">
        <v>107</v>
      </c>
      <c r="M11" s="183"/>
      <c r="N11" s="183"/>
      <c r="O11" s="183"/>
      <c r="P11" s="183"/>
      <c r="Q11" s="183"/>
      <c r="R11" s="183"/>
      <c r="S11" s="183"/>
      <c r="T11" s="184"/>
    </row>
    <row r="12" spans="2:20" ht="374.25" customHeight="1" x14ac:dyDescent="0.35">
      <c r="B12" s="122"/>
      <c r="C12" s="123"/>
      <c r="D12" s="123"/>
      <c r="E12" s="123"/>
      <c r="F12" s="123"/>
      <c r="G12" s="123"/>
      <c r="H12" s="123"/>
      <c r="I12" s="123"/>
      <c r="J12" s="124"/>
      <c r="L12" s="179"/>
      <c r="M12" s="180"/>
      <c r="N12" s="180"/>
      <c r="O12" s="180"/>
      <c r="P12" s="180"/>
      <c r="Q12" s="180"/>
      <c r="R12" s="180"/>
      <c r="S12" s="180"/>
      <c r="T12" s="181"/>
    </row>
    <row r="13" spans="2:20" x14ac:dyDescent="0.35">
      <c r="B13" s="185"/>
      <c r="C13" s="186"/>
      <c r="D13" s="186"/>
      <c r="E13" s="186"/>
      <c r="F13" s="186"/>
      <c r="G13" s="186"/>
      <c r="H13" s="186"/>
      <c r="I13" s="186"/>
      <c r="J13" s="187"/>
      <c r="L13" s="172"/>
      <c r="M13" s="140"/>
      <c r="N13" s="140"/>
      <c r="O13" s="140"/>
      <c r="P13" s="140"/>
      <c r="Q13" s="140"/>
      <c r="R13" s="140"/>
      <c r="S13" s="140"/>
      <c r="T13" s="173"/>
    </row>
    <row r="14" spans="2:20" ht="15" thickBot="1" x14ac:dyDescent="0.4">
      <c r="B14" s="125"/>
      <c r="C14" s="126"/>
      <c r="D14" s="126"/>
      <c r="E14" s="126"/>
      <c r="F14" s="126"/>
      <c r="G14" s="126"/>
      <c r="H14" s="126"/>
      <c r="I14" s="126"/>
      <c r="J14" s="127"/>
      <c r="L14" s="155"/>
      <c r="M14" s="156"/>
      <c r="N14" s="156"/>
      <c r="O14" s="156"/>
      <c r="P14" s="156"/>
      <c r="Q14" s="156"/>
      <c r="R14" s="156"/>
      <c r="S14" s="156"/>
      <c r="T14" s="157"/>
    </row>
    <row r="15" spans="2:20" ht="15" thickBot="1" x14ac:dyDescent="0.4">
      <c r="B15" s="69" t="s">
        <v>94</v>
      </c>
      <c r="C15" s="70" t="s">
        <v>95</v>
      </c>
      <c r="D15" s="70" t="s">
        <v>77</v>
      </c>
      <c r="E15" s="70" t="s">
        <v>76</v>
      </c>
      <c r="F15" s="70" t="s">
        <v>6</v>
      </c>
      <c r="G15" s="70" t="s">
        <v>7</v>
      </c>
      <c r="H15" s="70" t="s">
        <v>8</v>
      </c>
      <c r="I15" s="70" t="s">
        <v>9</v>
      </c>
      <c r="J15" s="71" t="s">
        <v>4</v>
      </c>
      <c r="L15" s="69" t="s">
        <v>94</v>
      </c>
      <c r="M15" s="70" t="s">
        <v>95</v>
      </c>
      <c r="N15" s="72" t="s">
        <v>77</v>
      </c>
      <c r="O15" s="72" t="s">
        <v>76</v>
      </c>
      <c r="P15" s="72" t="s">
        <v>6</v>
      </c>
      <c r="Q15" s="72" t="s">
        <v>7</v>
      </c>
      <c r="R15" s="72" t="s">
        <v>8</v>
      </c>
      <c r="S15" s="72" t="s">
        <v>9</v>
      </c>
      <c r="T15" s="73" t="s">
        <v>4</v>
      </c>
    </row>
    <row r="16" spans="2:20" ht="15" thickBot="1" x14ac:dyDescent="0.4">
      <c r="B16" s="69"/>
      <c r="C16" s="70"/>
      <c r="D16" s="70"/>
      <c r="E16" s="70" t="s">
        <v>101</v>
      </c>
      <c r="F16" s="70" t="s">
        <v>104</v>
      </c>
      <c r="G16" s="70" t="s">
        <v>104</v>
      </c>
      <c r="H16" s="70" t="s">
        <v>104</v>
      </c>
      <c r="I16" s="70" t="s">
        <v>104</v>
      </c>
      <c r="J16" s="71"/>
      <c r="L16" s="69"/>
      <c r="M16" s="70"/>
      <c r="N16" s="70"/>
      <c r="O16" s="70" t="s">
        <v>101</v>
      </c>
      <c r="P16" s="70" t="s">
        <v>103</v>
      </c>
      <c r="Q16" s="70" t="s">
        <v>103</v>
      </c>
      <c r="R16" s="70" t="s">
        <v>103</v>
      </c>
      <c r="S16" s="70" t="s">
        <v>103</v>
      </c>
      <c r="T16" s="71"/>
    </row>
    <row r="17" spans="2:20" x14ac:dyDescent="0.35">
      <c r="B17" s="67" cm="1">
        <f t="array" ref="B17:B2977">_xlfn.SEQUENCE('MSD Calculation'!$D$5*$N$3+1,1,0,1/$N$3)</f>
        <v>0</v>
      </c>
      <c r="C17" s="68">
        <f>B17/'MSD Calculation'!$D$5</f>
        <v>0</v>
      </c>
      <c r="D17" s="68">
        <f>'MSD Calculation'!$D$24-B17</f>
        <v>18.5</v>
      </c>
      <c r="E17" s="30">
        <f>IF(B17="",0,IF(B17&lt;'MSD Calculation'!$D$5,$E$7*(1-B17/'MSD Calculation'!$D$5), 0))</f>
        <v>1.4153522575174023E-2</v>
      </c>
      <c r="F17" s="30">
        <f>IF(B17="",0,IF($B17&lt;$F$5,0,IF($B17&gt;'MSD Calculation'!$D$5,0,IF($N$4="Closed-form",1/2*(1-COS(2*PI()*($B17-$F$5)/$F$6))*$F$8,IF($N$4="General",1/2*(1-COS(2*PI()*($B17-$F$5)/$F$6))*$F$9,"Error")))))</f>
        <v>0</v>
      </c>
      <c r="G17" s="30">
        <f>IF(B17="",0,IF($B17&lt;$G$5,0,IF($B17&gt;'MSD Calculation'!$D$5,0,IF($N$4="Closed-form",1/2*(1-COS(2*PI()*($B17-$G$5)/$G$6))*$G$8,IF($N$4="General",1/2*(1-COS(2*PI()*($B17-$G$5)/$G$6))*$G$9,"Error")))))</f>
        <v>0</v>
      </c>
      <c r="H17" s="30">
        <f>IF(B17="",0,IF($B17&lt;$H$5,0,IF($B17&gt;'MSD Calculation'!$D$5,0,IF($N$4="Closed-form",1/2*(1-COS(2*PI()*($B17-$H$5)/$H$6))*$H$8,IF($N$4="General",1/2*(1-COS(2*PI()*($B17-$H$5)/$H$6))*$H$9,"Error")))))</f>
        <v>0</v>
      </c>
      <c r="I17" s="30">
        <f>IF(B17="",0,IF($B17&lt;$I$5,0,IF($B17&gt;'MSD Calculation'!$D$5,0,IF($N$4="Closed-form",1/2*(1-COS(2*PI()*($B17-$I$5)/$I$6))*$I$8,IF($N$4="General",1/2*(1-COS(2*PI()*($B17-$I$5)/$I$6))*$I$9,"Error")))))</f>
        <v>0</v>
      </c>
      <c r="J17" s="31" t="s">
        <v>14</v>
      </c>
      <c r="K17" s="3"/>
      <c r="L17" s="74" cm="1">
        <f t="array" ref="L17:L2977">_xlfn.SEQUENCE('MSD Calculation'!$D$5*$N$3+1,1,0,1/$N$3)</f>
        <v>0</v>
      </c>
      <c r="M17" s="75">
        <f>L17/'MSD Calculation'!$D$5</f>
        <v>0</v>
      </c>
      <c r="N17" s="75">
        <f>'MSD Calculation'!$D$24-L17</f>
        <v>18.5</v>
      </c>
      <c r="O17" s="76">
        <f>E17</f>
        <v>1.4153522575174023E-2</v>
      </c>
      <c r="P17" s="76">
        <f>E17+F17</f>
        <v>1.4153522575174023E-2</v>
      </c>
      <c r="Q17" s="76">
        <f>E17+F17+G17</f>
        <v>1.4153522575174023E-2</v>
      </c>
      <c r="R17" s="76">
        <f>+E17+F17+G17+H17</f>
        <v>1.4153522575174023E-2</v>
      </c>
      <c r="S17" s="76">
        <f>E17+F17+G17+H17+I17</f>
        <v>1.4153522575174023E-2</v>
      </c>
      <c r="T17" s="47" t="s">
        <v>14</v>
      </c>
    </row>
    <row r="18" spans="2:20" x14ac:dyDescent="0.35">
      <c r="B18" s="63">
        <v>0.01</v>
      </c>
      <c r="C18" s="34">
        <f>B18/'MSD Calculation'!$D$5</f>
        <v>3.378378378378378E-4</v>
      </c>
      <c r="D18" s="34">
        <f>'MSD Calculation'!$D$24-B18</f>
        <v>18.489999999999998</v>
      </c>
      <c r="E18" s="30">
        <f>IF(B18="",0,IF(B18&lt;'MSD Calculation'!$D$5,$E$7*(1-B18/'MSD Calculation'!$D$5), 0))</f>
        <v>1.4148740979709437E-2</v>
      </c>
      <c r="F18" s="30">
        <f>IF(B18="",0,IF($B18&lt;$F$5,0,IF($B18&gt;'MSD Calculation'!$D$5,0,IF($N$4="Closed-form",1/2*(1-COS(2*PI()*($B18-$F$5)/$F$6))*$F$8,IF($N$4="General",1/2*(1-COS(2*PI()*($B18-$F$5)/$F$6))*$F$9,"Error")))))</f>
        <v>0</v>
      </c>
      <c r="G18" s="30">
        <f>IF(B18="",0,IF($B18&lt;$G$5,0,IF($B18&gt;'MSD Calculation'!$D$5,0,IF($N$4="Closed-form",1/2*(1-COS(2*PI()*($B18-$G$5)/$G$6))*$G$8,IF($N$4="General",1/2*(1-COS(2*PI()*($B18-$G$5)/$G$6))*$G$9,"Error")))))</f>
        <v>0</v>
      </c>
      <c r="H18" s="30">
        <f>IF(B18="",0,IF($B18&lt;$H$5,0,IF($B18&gt;'MSD Calculation'!$D$5,0,IF($N$4="Closed-form",1/2*(1-COS(2*PI()*($B18-$H$5)/$H$6))*$H$8,IF($N$4="General",1/2*(1-COS(2*PI()*($B18-$H$5)/$H$6))*$H$9,"Error")))))</f>
        <v>0</v>
      </c>
      <c r="I18" s="30">
        <f>IF(B18="",0,IF($B18&lt;$I$5,0,IF($B18&gt;'MSD Calculation'!$D$5,0,IF($N$4="Closed-form",1/2*(1-COS(2*PI()*($B18-$I$5)/$I$6))*$I$8,IF($N$4="General",1/2*(1-COS(2*PI()*($B18-$I$5)/$I$6))*$I$9,"Error")))))</f>
        <v>0</v>
      </c>
      <c r="J18" s="15" t="s">
        <v>14</v>
      </c>
      <c r="K18" s="3"/>
      <c r="L18" s="17">
        <v>0.01</v>
      </c>
      <c r="M18" s="34">
        <f>L18/'MSD Calculation'!$D$5</f>
        <v>3.378378378378378E-4</v>
      </c>
      <c r="N18" s="34">
        <f>'MSD Calculation'!$D$24-L18</f>
        <v>18.489999999999998</v>
      </c>
      <c r="O18" s="35">
        <f t="shared" ref="O18:O81" si="0">E18</f>
        <v>1.4148740979709437E-2</v>
      </c>
      <c r="P18" s="35">
        <f t="shared" ref="P18:P81" si="1">E18+F18</f>
        <v>1.4148740979709437E-2</v>
      </c>
      <c r="Q18" s="35">
        <f t="shared" ref="Q18:Q81" si="2">E18+F18+G18</f>
        <v>1.4148740979709437E-2</v>
      </c>
      <c r="R18" s="35">
        <f t="shared" ref="R18:R81" si="3">+E18+F18+G18+H18</f>
        <v>1.4148740979709437E-2</v>
      </c>
      <c r="S18" s="35">
        <f t="shared" ref="S18:S81" si="4">E18+F18+G18+H18+I18</f>
        <v>1.4148740979709437E-2</v>
      </c>
      <c r="T18" s="11" t="s">
        <v>14</v>
      </c>
    </row>
    <row r="19" spans="2:20" x14ac:dyDescent="0.35">
      <c r="B19" s="63">
        <v>0.02</v>
      </c>
      <c r="C19" s="34">
        <f>B19/'MSD Calculation'!$D$5</f>
        <v>6.756756756756756E-4</v>
      </c>
      <c r="D19" s="34">
        <f>'MSD Calculation'!$D$24-B19</f>
        <v>18.48</v>
      </c>
      <c r="E19" s="30">
        <f>IF(B19="",0,IF(B19&lt;'MSD Calculation'!$D$5,$E$7*(1-B19/'MSD Calculation'!$D$5), 0))</f>
        <v>1.4143959384244851E-2</v>
      </c>
      <c r="F19" s="30">
        <f>IF(B19="",0,IF($B19&lt;$F$5,0,IF($B19&gt;'MSD Calculation'!$D$5,0,IF($N$4="Closed-form",1/2*(1-COS(2*PI()*($B19-$F$5)/$F$6))*$F$8,IF($N$4="General",1/2*(1-COS(2*PI()*($B19-$F$5)/$F$6))*$F$9,"Error")))))</f>
        <v>0</v>
      </c>
      <c r="G19" s="30">
        <f>IF(B19="",0,IF($B19&lt;$G$5,0,IF($B19&gt;'MSD Calculation'!$D$5,0,IF($N$4="Closed-form",1/2*(1-COS(2*PI()*($B19-$G$5)/$G$6))*$G$8,IF($N$4="General",1/2*(1-COS(2*PI()*($B19-$G$5)/$G$6))*$G$9,"Error")))))</f>
        <v>0</v>
      </c>
      <c r="H19" s="30">
        <f>IF(B19="",0,IF($B19&lt;$H$5,0,IF($B19&gt;'MSD Calculation'!$D$5,0,IF($N$4="Closed-form",1/2*(1-COS(2*PI()*($B19-$H$5)/$H$6))*$H$8,IF($N$4="General",1/2*(1-COS(2*PI()*($B19-$H$5)/$H$6))*$H$9,"Error")))))</f>
        <v>0</v>
      </c>
      <c r="I19" s="30">
        <f>IF(B19="",0,IF($B19&lt;$I$5,0,IF($B19&gt;'MSD Calculation'!$D$5,0,IF($N$4="Closed-form",1/2*(1-COS(2*PI()*($B19-$I$5)/$I$6))*$I$8,IF($N$4="General",1/2*(1-COS(2*PI()*($B19-$I$5)/$I$6))*$I$9,"Error")))))</f>
        <v>0</v>
      </c>
      <c r="J19" s="15" t="s">
        <v>14</v>
      </c>
      <c r="K19" s="3"/>
      <c r="L19" s="17">
        <v>0.02</v>
      </c>
      <c r="M19" s="34">
        <f>L19/'MSD Calculation'!$D$5</f>
        <v>6.756756756756756E-4</v>
      </c>
      <c r="N19" s="34">
        <f>'MSD Calculation'!$D$24-L19</f>
        <v>18.48</v>
      </c>
      <c r="O19" s="35">
        <f t="shared" si="0"/>
        <v>1.4143959384244851E-2</v>
      </c>
      <c r="P19" s="35">
        <f t="shared" si="1"/>
        <v>1.4143959384244851E-2</v>
      </c>
      <c r="Q19" s="35">
        <f t="shared" si="2"/>
        <v>1.4143959384244851E-2</v>
      </c>
      <c r="R19" s="35">
        <f t="shared" si="3"/>
        <v>1.4143959384244851E-2</v>
      </c>
      <c r="S19" s="35">
        <f t="shared" si="4"/>
        <v>1.4143959384244851E-2</v>
      </c>
      <c r="T19" s="11" t="s">
        <v>14</v>
      </c>
    </row>
    <row r="20" spans="2:20" x14ac:dyDescent="0.35">
      <c r="B20" s="63">
        <v>0.03</v>
      </c>
      <c r="C20" s="34">
        <f>B20/'MSD Calculation'!$D$5</f>
        <v>1.0135135135135134E-3</v>
      </c>
      <c r="D20" s="34">
        <f>'MSD Calculation'!$D$24-B20</f>
        <v>18.47</v>
      </c>
      <c r="E20" s="30">
        <f>IF(B20="",0,IF(B20&lt;'MSD Calculation'!$D$5,$E$7*(1-B20/'MSD Calculation'!$D$5), 0))</f>
        <v>1.4139177788780266E-2</v>
      </c>
      <c r="F20" s="30">
        <f>IF(B20="",0,IF($B20&lt;$F$5,0,IF($B20&gt;'MSD Calculation'!$D$5,0,IF($N$4="Closed-form",1/2*(1-COS(2*PI()*($B20-$F$5)/$F$6))*$F$8,IF($N$4="General",1/2*(1-COS(2*PI()*($B20-$F$5)/$F$6))*$F$9,"Error")))))</f>
        <v>0</v>
      </c>
      <c r="G20" s="30">
        <f>IF(B20="",0,IF($B20&lt;$G$5,0,IF($B20&gt;'MSD Calculation'!$D$5,0,IF($N$4="Closed-form",1/2*(1-COS(2*PI()*($B20-$G$5)/$G$6))*$G$8,IF($N$4="General",1/2*(1-COS(2*PI()*($B20-$G$5)/$G$6))*$G$9,"Error")))))</f>
        <v>0</v>
      </c>
      <c r="H20" s="30">
        <f>IF(B20="",0,IF($B20&lt;$H$5,0,IF($B20&gt;'MSD Calculation'!$D$5,0,IF($N$4="Closed-form",1/2*(1-COS(2*PI()*($B20-$H$5)/$H$6))*$H$8,IF($N$4="General",1/2*(1-COS(2*PI()*($B20-$H$5)/$H$6))*$H$9,"Error")))))</f>
        <v>0</v>
      </c>
      <c r="I20" s="30">
        <f>IF(B20="",0,IF($B20&lt;$I$5,0,IF($B20&gt;'MSD Calculation'!$D$5,0,IF($N$4="Closed-form",1/2*(1-COS(2*PI()*($B20-$I$5)/$I$6))*$I$8,IF($N$4="General",1/2*(1-COS(2*PI()*($B20-$I$5)/$I$6))*$I$9,"Error")))))</f>
        <v>0</v>
      </c>
      <c r="J20" s="15" t="s">
        <v>14</v>
      </c>
      <c r="K20" s="3"/>
      <c r="L20" s="17">
        <v>0.03</v>
      </c>
      <c r="M20" s="34">
        <f>L20/'MSD Calculation'!$D$5</f>
        <v>1.0135135135135134E-3</v>
      </c>
      <c r="N20" s="34">
        <f>'MSD Calculation'!$D$24-L20</f>
        <v>18.47</v>
      </c>
      <c r="O20" s="35">
        <f t="shared" si="0"/>
        <v>1.4139177788780266E-2</v>
      </c>
      <c r="P20" s="35">
        <f t="shared" si="1"/>
        <v>1.4139177788780266E-2</v>
      </c>
      <c r="Q20" s="35">
        <f t="shared" si="2"/>
        <v>1.4139177788780266E-2</v>
      </c>
      <c r="R20" s="35">
        <f t="shared" si="3"/>
        <v>1.4139177788780266E-2</v>
      </c>
      <c r="S20" s="35">
        <f t="shared" si="4"/>
        <v>1.4139177788780266E-2</v>
      </c>
      <c r="T20" s="11" t="s">
        <v>14</v>
      </c>
    </row>
    <row r="21" spans="2:20" x14ac:dyDescent="0.35">
      <c r="B21" s="63">
        <v>0.04</v>
      </c>
      <c r="C21" s="34">
        <f>B21/'MSD Calculation'!$D$5</f>
        <v>1.3513513513513512E-3</v>
      </c>
      <c r="D21" s="34">
        <f>'MSD Calculation'!$D$24-B21</f>
        <v>18.46</v>
      </c>
      <c r="E21" s="30">
        <f>IF(B21="",0,IF(B21&lt;'MSD Calculation'!$D$5,$E$7*(1-B21/'MSD Calculation'!$D$5), 0))</f>
        <v>1.413439619331568E-2</v>
      </c>
      <c r="F21" s="30">
        <f>IF(B21="",0,IF($B21&lt;$F$5,0,IF($B21&gt;'MSD Calculation'!$D$5,0,IF($N$4="Closed-form",1/2*(1-COS(2*PI()*($B21-$F$5)/$F$6))*$F$8,IF($N$4="General",1/2*(1-COS(2*PI()*($B21-$F$5)/$F$6))*$F$9,"Error")))))</f>
        <v>0</v>
      </c>
      <c r="G21" s="30">
        <f>IF(B21="",0,IF($B21&lt;$G$5,0,IF($B21&gt;'MSD Calculation'!$D$5,0,IF($N$4="Closed-form",1/2*(1-COS(2*PI()*($B21-$G$5)/$G$6))*$G$8,IF($N$4="General",1/2*(1-COS(2*PI()*($B21-$G$5)/$G$6))*$G$9,"Error")))))</f>
        <v>0</v>
      </c>
      <c r="H21" s="30">
        <f>IF(B21="",0,IF($B21&lt;$H$5,0,IF($B21&gt;'MSD Calculation'!$D$5,0,IF($N$4="Closed-form",1/2*(1-COS(2*PI()*($B21-$H$5)/$H$6))*$H$8,IF($N$4="General",1/2*(1-COS(2*PI()*($B21-$H$5)/$H$6))*$H$9,"Error")))))</f>
        <v>0</v>
      </c>
      <c r="I21" s="30">
        <f>IF(B21="",0,IF($B21&lt;$I$5,0,IF($B21&gt;'MSD Calculation'!$D$5,0,IF($N$4="Closed-form",1/2*(1-COS(2*PI()*($B21-$I$5)/$I$6))*$I$8,IF($N$4="General",1/2*(1-COS(2*PI()*($B21-$I$5)/$I$6))*$I$9,"Error")))))</f>
        <v>0</v>
      </c>
      <c r="J21" s="15" t="s">
        <v>14</v>
      </c>
      <c r="K21" s="3"/>
      <c r="L21" s="17">
        <v>0.04</v>
      </c>
      <c r="M21" s="34">
        <f>L21/'MSD Calculation'!$D$5</f>
        <v>1.3513513513513512E-3</v>
      </c>
      <c r="N21" s="34">
        <f>'MSD Calculation'!$D$24-L21</f>
        <v>18.46</v>
      </c>
      <c r="O21" s="35">
        <f t="shared" si="0"/>
        <v>1.413439619331568E-2</v>
      </c>
      <c r="P21" s="35">
        <f t="shared" si="1"/>
        <v>1.413439619331568E-2</v>
      </c>
      <c r="Q21" s="35">
        <f t="shared" si="2"/>
        <v>1.413439619331568E-2</v>
      </c>
      <c r="R21" s="35">
        <f t="shared" si="3"/>
        <v>1.413439619331568E-2</v>
      </c>
      <c r="S21" s="35">
        <f t="shared" si="4"/>
        <v>1.413439619331568E-2</v>
      </c>
      <c r="T21" s="11" t="s">
        <v>14</v>
      </c>
    </row>
    <row r="22" spans="2:20" x14ac:dyDescent="0.35">
      <c r="B22" s="63">
        <v>0.05</v>
      </c>
      <c r="C22" s="34">
        <f>B22/'MSD Calculation'!$D$5</f>
        <v>1.6891891891891893E-3</v>
      </c>
      <c r="D22" s="34">
        <f>'MSD Calculation'!$D$24-B22</f>
        <v>18.45</v>
      </c>
      <c r="E22" s="30">
        <f>IF(B22="",0,IF(B22&lt;'MSD Calculation'!$D$5,$E$7*(1-B22/'MSD Calculation'!$D$5), 0))</f>
        <v>1.4129614597851094E-2</v>
      </c>
      <c r="F22" s="30">
        <f>IF(B22="",0,IF($B22&lt;$F$5,0,IF($B22&gt;'MSD Calculation'!$D$5,0,IF($N$4="Closed-form",1/2*(1-COS(2*PI()*($B22-$F$5)/$F$6))*$F$8,IF($N$4="General",1/2*(1-COS(2*PI()*($B22-$F$5)/$F$6))*$F$9,"Error")))))</f>
        <v>0</v>
      </c>
      <c r="G22" s="30">
        <f>IF(B22="",0,IF($B22&lt;$G$5,0,IF($B22&gt;'MSD Calculation'!$D$5,0,IF($N$4="Closed-form",1/2*(1-COS(2*PI()*($B22-$G$5)/$G$6))*$G$8,IF($N$4="General",1/2*(1-COS(2*PI()*($B22-$G$5)/$G$6))*$G$9,"Error")))))</f>
        <v>0</v>
      </c>
      <c r="H22" s="30">
        <f>IF(B22="",0,IF($B22&lt;$H$5,0,IF($B22&gt;'MSD Calculation'!$D$5,0,IF($N$4="Closed-form",1/2*(1-COS(2*PI()*($B22-$H$5)/$H$6))*$H$8,IF($N$4="General",1/2*(1-COS(2*PI()*($B22-$H$5)/$H$6))*$H$9,"Error")))))</f>
        <v>0</v>
      </c>
      <c r="I22" s="30">
        <f>IF(B22="",0,IF($B22&lt;$I$5,0,IF($B22&gt;'MSD Calculation'!$D$5,0,IF($N$4="Closed-form",1/2*(1-COS(2*PI()*($B22-$I$5)/$I$6))*$I$8,IF($N$4="General",1/2*(1-COS(2*PI()*($B22-$I$5)/$I$6))*$I$9,"Error")))))</f>
        <v>0</v>
      </c>
      <c r="J22" s="15" t="s">
        <v>14</v>
      </c>
      <c r="K22" s="3"/>
      <c r="L22" s="17">
        <v>0.05</v>
      </c>
      <c r="M22" s="34">
        <f>L22/'MSD Calculation'!$D$5</f>
        <v>1.6891891891891893E-3</v>
      </c>
      <c r="N22" s="34">
        <f>'MSD Calculation'!$D$24-L22</f>
        <v>18.45</v>
      </c>
      <c r="O22" s="35">
        <f t="shared" si="0"/>
        <v>1.4129614597851094E-2</v>
      </c>
      <c r="P22" s="35">
        <f t="shared" si="1"/>
        <v>1.4129614597851094E-2</v>
      </c>
      <c r="Q22" s="35">
        <f t="shared" si="2"/>
        <v>1.4129614597851094E-2</v>
      </c>
      <c r="R22" s="35">
        <f t="shared" si="3"/>
        <v>1.4129614597851094E-2</v>
      </c>
      <c r="S22" s="35">
        <f t="shared" si="4"/>
        <v>1.4129614597851094E-2</v>
      </c>
      <c r="T22" s="11" t="s">
        <v>14</v>
      </c>
    </row>
    <row r="23" spans="2:20" x14ac:dyDescent="0.35">
      <c r="B23" s="63">
        <v>6.0000000000000005E-2</v>
      </c>
      <c r="C23" s="34">
        <f>B23/'MSD Calculation'!$D$5</f>
        <v>2.0270270270270271E-3</v>
      </c>
      <c r="D23" s="34">
        <f>'MSD Calculation'!$D$24-B23</f>
        <v>18.440000000000001</v>
      </c>
      <c r="E23" s="30">
        <f>IF(B23="",0,IF(B23&lt;'MSD Calculation'!$D$5,$E$7*(1-B23/'MSD Calculation'!$D$5), 0))</f>
        <v>1.4124833002386507E-2</v>
      </c>
      <c r="F23" s="30">
        <f>IF(B23="",0,IF($B23&lt;$F$5,0,IF($B23&gt;'MSD Calculation'!$D$5,0,IF($N$4="Closed-form",1/2*(1-COS(2*PI()*($B23-$F$5)/$F$6))*$F$8,IF($N$4="General",1/2*(1-COS(2*PI()*($B23-$F$5)/$F$6))*$F$9,"Error")))))</f>
        <v>0</v>
      </c>
      <c r="G23" s="30">
        <f>IF(B23="",0,IF($B23&lt;$G$5,0,IF($B23&gt;'MSD Calculation'!$D$5,0,IF($N$4="Closed-form",1/2*(1-COS(2*PI()*($B23-$G$5)/$G$6))*$G$8,IF($N$4="General",1/2*(1-COS(2*PI()*($B23-$G$5)/$G$6))*$G$9,"Error")))))</f>
        <v>0</v>
      </c>
      <c r="H23" s="30">
        <f>IF(B23="",0,IF($B23&lt;$H$5,0,IF($B23&gt;'MSD Calculation'!$D$5,0,IF($N$4="Closed-form",1/2*(1-COS(2*PI()*($B23-$H$5)/$H$6))*$H$8,IF($N$4="General",1/2*(1-COS(2*PI()*($B23-$H$5)/$H$6))*$H$9,"Error")))))</f>
        <v>0</v>
      </c>
      <c r="I23" s="30">
        <f>IF(B23="",0,IF($B23&lt;$I$5,0,IF($B23&gt;'MSD Calculation'!$D$5,0,IF($N$4="Closed-form",1/2*(1-COS(2*PI()*($B23-$I$5)/$I$6))*$I$8,IF($N$4="General",1/2*(1-COS(2*PI()*($B23-$I$5)/$I$6))*$I$9,"Error")))))</f>
        <v>0</v>
      </c>
      <c r="J23" s="15" t="s">
        <v>14</v>
      </c>
      <c r="K23" s="3"/>
      <c r="L23" s="17">
        <v>6.0000000000000005E-2</v>
      </c>
      <c r="M23" s="34">
        <f>L23/'MSD Calculation'!$D$5</f>
        <v>2.0270270270270271E-3</v>
      </c>
      <c r="N23" s="34">
        <f>'MSD Calculation'!$D$24-L23</f>
        <v>18.440000000000001</v>
      </c>
      <c r="O23" s="35">
        <f t="shared" si="0"/>
        <v>1.4124833002386507E-2</v>
      </c>
      <c r="P23" s="35">
        <f t="shared" si="1"/>
        <v>1.4124833002386507E-2</v>
      </c>
      <c r="Q23" s="35">
        <f t="shared" si="2"/>
        <v>1.4124833002386507E-2</v>
      </c>
      <c r="R23" s="35">
        <f t="shared" si="3"/>
        <v>1.4124833002386507E-2</v>
      </c>
      <c r="S23" s="35">
        <f t="shared" si="4"/>
        <v>1.4124833002386507E-2</v>
      </c>
      <c r="T23" s="11" t="s">
        <v>14</v>
      </c>
    </row>
    <row r="24" spans="2:20" x14ac:dyDescent="0.35">
      <c r="B24" s="63">
        <v>7.0000000000000007E-2</v>
      </c>
      <c r="C24" s="34">
        <f>B24/'MSD Calculation'!$D$5</f>
        <v>2.364864864864865E-3</v>
      </c>
      <c r="D24" s="34">
        <f>'MSD Calculation'!$D$24-B24</f>
        <v>18.43</v>
      </c>
      <c r="E24" s="30">
        <f>IF(B24="",0,IF(B24&lt;'MSD Calculation'!$D$5,$E$7*(1-B24/'MSD Calculation'!$D$5), 0))</f>
        <v>1.4120051406921923E-2</v>
      </c>
      <c r="F24" s="30">
        <f>IF(B24="",0,IF($B24&lt;$F$5,0,IF($B24&gt;'MSD Calculation'!$D$5,0,IF($N$4="Closed-form",1/2*(1-COS(2*PI()*($B24-$F$5)/$F$6))*$F$8,IF($N$4="General",1/2*(1-COS(2*PI()*($B24-$F$5)/$F$6))*$F$9,"Error")))))</f>
        <v>0</v>
      </c>
      <c r="G24" s="30">
        <f>IF(B24="",0,IF($B24&lt;$G$5,0,IF($B24&gt;'MSD Calculation'!$D$5,0,IF($N$4="Closed-form",1/2*(1-COS(2*PI()*($B24-$G$5)/$G$6))*$G$8,IF($N$4="General",1/2*(1-COS(2*PI()*($B24-$G$5)/$G$6))*$G$9,"Error")))))</f>
        <v>0</v>
      </c>
      <c r="H24" s="30">
        <f>IF(B24="",0,IF($B24&lt;$H$5,0,IF($B24&gt;'MSD Calculation'!$D$5,0,IF($N$4="Closed-form",1/2*(1-COS(2*PI()*($B24-$H$5)/$H$6))*$H$8,IF($N$4="General",1/2*(1-COS(2*PI()*($B24-$H$5)/$H$6))*$H$9,"Error")))))</f>
        <v>0</v>
      </c>
      <c r="I24" s="30">
        <f>IF(B24="",0,IF($B24&lt;$I$5,0,IF($B24&gt;'MSD Calculation'!$D$5,0,IF($N$4="Closed-form",1/2*(1-COS(2*PI()*($B24-$I$5)/$I$6))*$I$8,IF($N$4="General",1/2*(1-COS(2*PI()*($B24-$I$5)/$I$6))*$I$9,"Error")))))</f>
        <v>0</v>
      </c>
      <c r="J24" s="15" t="s">
        <v>14</v>
      </c>
      <c r="K24" s="3"/>
      <c r="L24" s="17">
        <v>7.0000000000000007E-2</v>
      </c>
      <c r="M24" s="34">
        <f>L24/'MSD Calculation'!$D$5</f>
        <v>2.364864864864865E-3</v>
      </c>
      <c r="N24" s="34">
        <f>'MSD Calculation'!$D$24-L24</f>
        <v>18.43</v>
      </c>
      <c r="O24" s="35">
        <f t="shared" si="0"/>
        <v>1.4120051406921923E-2</v>
      </c>
      <c r="P24" s="35">
        <f t="shared" si="1"/>
        <v>1.4120051406921923E-2</v>
      </c>
      <c r="Q24" s="35">
        <f t="shared" si="2"/>
        <v>1.4120051406921923E-2</v>
      </c>
      <c r="R24" s="35">
        <f t="shared" si="3"/>
        <v>1.4120051406921923E-2</v>
      </c>
      <c r="S24" s="35">
        <f t="shared" si="4"/>
        <v>1.4120051406921923E-2</v>
      </c>
      <c r="T24" s="11" t="s">
        <v>14</v>
      </c>
    </row>
    <row r="25" spans="2:20" x14ac:dyDescent="0.35">
      <c r="B25" s="63">
        <v>0.08</v>
      </c>
      <c r="C25" s="34">
        <f>B25/'MSD Calculation'!$D$5</f>
        <v>2.7027027027027024E-3</v>
      </c>
      <c r="D25" s="34">
        <f>'MSD Calculation'!$D$24-B25</f>
        <v>18.420000000000002</v>
      </c>
      <c r="E25" s="30">
        <f>IF(B25="",0,IF(B25&lt;'MSD Calculation'!$D$5,$E$7*(1-B25/'MSD Calculation'!$D$5), 0))</f>
        <v>1.4115269811457337E-2</v>
      </c>
      <c r="F25" s="30">
        <f>IF(B25="",0,IF($B25&lt;$F$5,0,IF($B25&gt;'MSD Calculation'!$D$5,0,IF($N$4="Closed-form",1/2*(1-COS(2*PI()*($B25-$F$5)/$F$6))*$F$8,IF($N$4="General",1/2*(1-COS(2*PI()*($B25-$F$5)/$F$6))*$F$9,"Error")))))</f>
        <v>0</v>
      </c>
      <c r="G25" s="30">
        <f>IF(B25="",0,IF($B25&lt;$G$5,0,IF($B25&gt;'MSD Calculation'!$D$5,0,IF($N$4="Closed-form",1/2*(1-COS(2*PI()*($B25-$G$5)/$G$6))*$G$8,IF($N$4="General",1/2*(1-COS(2*PI()*($B25-$G$5)/$G$6))*$G$9,"Error")))))</f>
        <v>0</v>
      </c>
      <c r="H25" s="30">
        <f>IF(B25="",0,IF($B25&lt;$H$5,0,IF($B25&gt;'MSD Calculation'!$D$5,0,IF($N$4="Closed-form",1/2*(1-COS(2*PI()*($B25-$H$5)/$H$6))*$H$8,IF($N$4="General",1/2*(1-COS(2*PI()*($B25-$H$5)/$H$6))*$H$9,"Error")))))</f>
        <v>0</v>
      </c>
      <c r="I25" s="30">
        <f>IF(B25="",0,IF($B25&lt;$I$5,0,IF($B25&gt;'MSD Calculation'!$D$5,0,IF($N$4="Closed-form",1/2*(1-COS(2*PI()*($B25-$I$5)/$I$6))*$I$8,IF($N$4="General",1/2*(1-COS(2*PI()*($B25-$I$5)/$I$6))*$I$9,"Error")))))</f>
        <v>0</v>
      </c>
      <c r="J25" s="15" t="s">
        <v>14</v>
      </c>
      <c r="K25" s="3"/>
      <c r="L25" s="17">
        <v>0.08</v>
      </c>
      <c r="M25" s="34">
        <f>L25/'MSD Calculation'!$D$5</f>
        <v>2.7027027027027024E-3</v>
      </c>
      <c r="N25" s="34">
        <f>'MSD Calculation'!$D$24-L25</f>
        <v>18.420000000000002</v>
      </c>
      <c r="O25" s="35">
        <f t="shared" si="0"/>
        <v>1.4115269811457337E-2</v>
      </c>
      <c r="P25" s="35">
        <f t="shared" si="1"/>
        <v>1.4115269811457337E-2</v>
      </c>
      <c r="Q25" s="35">
        <f t="shared" si="2"/>
        <v>1.4115269811457337E-2</v>
      </c>
      <c r="R25" s="35">
        <f t="shared" si="3"/>
        <v>1.4115269811457337E-2</v>
      </c>
      <c r="S25" s="35">
        <f t="shared" si="4"/>
        <v>1.4115269811457337E-2</v>
      </c>
      <c r="T25" s="11" t="s">
        <v>14</v>
      </c>
    </row>
    <row r="26" spans="2:20" x14ac:dyDescent="0.35">
      <c r="B26" s="63">
        <v>0.09</v>
      </c>
      <c r="C26" s="34">
        <f>B26/'MSD Calculation'!$D$5</f>
        <v>3.0405405405405403E-3</v>
      </c>
      <c r="D26" s="34">
        <f>'MSD Calculation'!$D$24-B26</f>
        <v>18.41</v>
      </c>
      <c r="E26" s="30">
        <f>IF(B26="",0,IF(B26&lt;'MSD Calculation'!$D$5,$E$7*(1-B26/'MSD Calculation'!$D$5), 0))</f>
        <v>1.4110488215992751E-2</v>
      </c>
      <c r="F26" s="30">
        <f>IF(B26="",0,IF($B26&lt;$F$5,0,IF($B26&gt;'MSD Calculation'!$D$5,0,IF($N$4="Closed-form",1/2*(1-COS(2*PI()*($B26-$F$5)/$F$6))*$F$8,IF($N$4="General",1/2*(1-COS(2*PI()*($B26-$F$5)/$F$6))*$F$9,"Error")))))</f>
        <v>0</v>
      </c>
      <c r="G26" s="30">
        <f>IF(B26="",0,IF($B26&lt;$G$5,0,IF($B26&gt;'MSD Calculation'!$D$5,0,IF($N$4="Closed-form",1/2*(1-COS(2*PI()*($B26-$G$5)/$G$6))*$G$8,IF($N$4="General",1/2*(1-COS(2*PI()*($B26-$G$5)/$G$6))*$G$9,"Error")))))</f>
        <v>0</v>
      </c>
      <c r="H26" s="30">
        <f>IF(B26="",0,IF($B26&lt;$H$5,0,IF($B26&gt;'MSD Calculation'!$D$5,0,IF($N$4="Closed-form",1/2*(1-COS(2*PI()*($B26-$H$5)/$H$6))*$H$8,IF($N$4="General",1/2*(1-COS(2*PI()*($B26-$H$5)/$H$6))*$H$9,"Error")))))</f>
        <v>0</v>
      </c>
      <c r="I26" s="30">
        <f>IF(B26="",0,IF($B26&lt;$I$5,0,IF($B26&gt;'MSD Calculation'!$D$5,0,IF($N$4="Closed-form",1/2*(1-COS(2*PI()*($B26-$I$5)/$I$6))*$I$8,IF($N$4="General",1/2*(1-COS(2*PI()*($B26-$I$5)/$I$6))*$I$9,"Error")))))</f>
        <v>0</v>
      </c>
      <c r="J26" s="15" t="s">
        <v>14</v>
      </c>
      <c r="K26" s="3"/>
      <c r="L26" s="17">
        <v>0.09</v>
      </c>
      <c r="M26" s="34">
        <f>L26/'MSD Calculation'!$D$5</f>
        <v>3.0405405405405403E-3</v>
      </c>
      <c r="N26" s="34">
        <f>'MSD Calculation'!$D$24-L26</f>
        <v>18.41</v>
      </c>
      <c r="O26" s="35">
        <f t="shared" si="0"/>
        <v>1.4110488215992751E-2</v>
      </c>
      <c r="P26" s="35">
        <f t="shared" si="1"/>
        <v>1.4110488215992751E-2</v>
      </c>
      <c r="Q26" s="35">
        <f t="shared" si="2"/>
        <v>1.4110488215992751E-2</v>
      </c>
      <c r="R26" s="35">
        <f t="shared" si="3"/>
        <v>1.4110488215992751E-2</v>
      </c>
      <c r="S26" s="35">
        <f t="shared" si="4"/>
        <v>1.4110488215992751E-2</v>
      </c>
      <c r="T26" s="11" t="s">
        <v>14</v>
      </c>
    </row>
    <row r="27" spans="2:20" x14ac:dyDescent="0.35">
      <c r="B27" s="63">
        <v>9.9999999999999992E-2</v>
      </c>
      <c r="C27" s="34">
        <f>B27/'MSD Calculation'!$D$5</f>
        <v>3.3783783783783781E-3</v>
      </c>
      <c r="D27" s="34">
        <f>'MSD Calculation'!$D$24-B27</f>
        <v>18.399999999999999</v>
      </c>
      <c r="E27" s="30">
        <f>IF(B27="",0,IF(B27&lt;'MSD Calculation'!$D$5,$E$7*(1-B27/'MSD Calculation'!$D$5), 0))</f>
        <v>1.4105706620528164E-2</v>
      </c>
      <c r="F27" s="30">
        <f>IF(B27="",0,IF($B27&lt;$F$5,0,IF($B27&gt;'MSD Calculation'!$D$5,0,IF($N$4="Closed-form",1/2*(1-COS(2*PI()*($B27-$F$5)/$F$6))*$F$8,IF($N$4="General",1/2*(1-COS(2*PI()*($B27-$F$5)/$F$6))*$F$9,"Error")))))</f>
        <v>0</v>
      </c>
      <c r="G27" s="30">
        <f>IF(B27="",0,IF($B27&lt;$G$5,0,IF($B27&gt;'MSD Calculation'!$D$5,0,IF($N$4="Closed-form",1/2*(1-COS(2*PI()*($B27-$G$5)/$G$6))*$G$8,IF($N$4="General",1/2*(1-COS(2*PI()*($B27-$G$5)/$G$6))*$G$9,"Error")))))</f>
        <v>0</v>
      </c>
      <c r="H27" s="30">
        <f>IF(B27="",0,IF($B27&lt;$H$5,0,IF($B27&gt;'MSD Calculation'!$D$5,0,IF($N$4="Closed-form",1/2*(1-COS(2*PI()*($B27-$H$5)/$H$6))*$H$8,IF($N$4="General",1/2*(1-COS(2*PI()*($B27-$H$5)/$H$6))*$H$9,"Error")))))</f>
        <v>0</v>
      </c>
      <c r="I27" s="30">
        <f>IF(B27="",0,IF($B27&lt;$I$5,0,IF($B27&gt;'MSD Calculation'!$D$5,0,IF($N$4="Closed-form",1/2*(1-COS(2*PI()*($B27-$I$5)/$I$6))*$I$8,IF($N$4="General",1/2*(1-COS(2*PI()*($B27-$I$5)/$I$6))*$I$9,"Error")))))</f>
        <v>0</v>
      </c>
      <c r="J27" s="15" t="s">
        <v>14</v>
      </c>
      <c r="K27" s="3"/>
      <c r="L27" s="17">
        <v>9.9999999999999992E-2</v>
      </c>
      <c r="M27" s="34">
        <f>L27/'MSD Calculation'!$D$5</f>
        <v>3.3783783783783781E-3</v>
      </c>
      <c r="N27" s="34">
        <f>'MSD Calculation'!$D$24-L27</f>
        <v>18.399999999999999</v>
      </c>
      <c r="O27" s="35">
        <f t="shared" si="0"/>
        <v>1.4105706620528164E-2</v>
      </c>
      <c r="P27" s="35">
        <f t="shared" si="1"/>
        <v>1.4105706620528164E-2</v>
      </c>
      <c r="Q27" s="35">
        <f t="shared" si="2"/>
        <v>1.4105706620528164E-2</v>
      </c>
      <c r="R27" s="35">
        <f t="shared" si="3"/>
        <v>1.4105706620528164E-2</v>
      </c>
      <c r="S27" s="35">
        <f t="shared" si="4"/>
        <v>1.4105706620528164E-2</v>
      </c>
      <c r="T27" s="11" t="s">
        <v>14</v>
      </c>
    </row>
    <row r="28" spans="2:20" x14ac:dyDescent="0.35">
      <c r="B28" s="63">
        <v>0.10999999999999999</v>
      </c>
      <c r="C28" s="34">
        <f>B28/'MSD Calculation'!$D$5</f>
        <v>3.7162162162162156E-3</v>
      </c>
      <c r="D28" s="34">
        <f>'MSD Calculation'!$D$24-B28</f>
        <v>18.39</v>
      </c>
      <c r="E28" s="30">
        <f>IF(B28="",0,IF(B28&lt;'MSD Calculation'!$D$5,$E$7*(1-B28/'MSD Calculation'!$D$5), 0))</f>
        <v>1.410092502506358E-2</v>
      </c>
      <c r="F28" s="30">
        <f>IF(B28="",0,IF($B28&lt;$F$5,0,IF($B28&gt;'MSD Calculation'!$D$5,0,IF($N$4="Closed-form",1/2*(1-COS(2*PI()*($B28-$F$5)/$F$6))*$F$8,IF($N$4="General",1/2*(1-COS(2*PI()*($B28-$F$5)/$F$6))*$F$9,"Error")))))</f>
        <v>0</v>
      </c>
      <c r="G28" s="30">
        <f>IF(B28="",0,IF($B28&lt;$G$5,0,IF($B28&gt;'MSD Calculation'!$D$5,0,IF($N$4="Closed-form",1/2*(1-COS(2*PI()*($B28-$G$5)/$G$6))*$G$8,IF($N$4="General",1/2*(1-COS(2*PI()*($B28-$G$5)/$G$6))*$G$9,"Error")))))</f>
        <v>0</v>
      </c>
      <c r="H28" s="30">
        <f>IF(B28="",0,IF($B28&lt;$H$5,0,IF($B28&gt;'MSD Calculation'!$D$5,0,IF($N$4="Closed-form",1/2*(1-COS(2*PI()*($B28-$H$5)/$H$6))*$H$8,IF($N$4="General",1/2*(1-COS(2*PI()*($B28-$H$5)/$H$6))*$H$9,"Error")))))</f>
        <v>0</v>
      </c>
      <c r="I28" s="30">
        <f>IF(B28="",0,IF($B28&lt;$I$5,0,IF($B28&gt;'MSD Calculation'!$D$5,0,IF($N$4="Closed-form",1/2*(1-COS(2*PI()*($B28-$I$5)/$I$6))*$I$8,IF($N$4="General",1/2*(1-COS(2*PI()*($B28-$I$5)/$I$6))*$I$9,"Error")))))</f>
        <v>0</v>
      </c>
      <c r="J28" s="15" t="s">
        <v>14</v>
      </c>
      <c r="K28" s="3"/>
      <c r="L28" s="17">
        <v>0.10999999999999999</v>
      </c>
      <c r="M28" s="34">
        <f>L28/'MSD Calculation'!$D$5</f>
        <v>3.7162162162162156E-3</v>
      </c>
      <c r="N28" s="34">
        <f>'MSD Calculation'!$D$24-L28</f>
        <v>18.39</v>
      </c>
      <c r="O28" s="35">
        <f t="shared" si="0"/>
        <v>1.410092502506358E-2</v>
      </c>
      <c r="P28" s="35">
        <f t="shared" si="1"/>
        <v>1.410092502506358E-2</v>
      </c>
      <c r="Q28" s="35">
        <f t="shared" si="2"/>
        <v>1.410092502506358E-2</v>
      </c>
      <c r="R28" s="35">
        <f t="shared" si="3"/>
        <v>1.410092502506358E-2</v>
      </c>
      <c r="S28" s="35">
        <f t="shared" si="4"/>
        <v>1.410092502506358E-2</v>
      </c>
      <c r="T28" s="11" t="s">
        <v>14</v>
      </c>
    </row>
    <row r="29" spans="2:20" x14ac:dyDescent="0.35">
      <c r="B29" s="63">
        <v>0.11999999999999998</v>
      </c>
      <c r="C29" s="34">
        <f>B29/'MSD Calculation'!$D$5</f>
        <v>4.0540540540540534E-3</v>
      </c>
      <c r="D29" s="34">
        <f>'MSD Calculation'!$D$24-B29</f>
        <v>18.38</v>
      </c>
      <c r="E29" s="30">
        <f>IF(B29="",0,IF(B29&lt;'MSD Calculation'!$D$5,$E$7*(1-B29/'MSD Calculation'!$D$5), 0))</f>
        <v>1.4096143429598994E-2</v>
      </c>
      <c r="F29" s="30">
        <f>IF(B29="",0,IF($B29&lt;$F$5,0,IF($B29&gt;'MSD Calculation'!$D$5,0,IF($N$4="Closed-form",1/2*(1-COS(2*PI()*($B29-$F$5)/$F$6))*$F$8,IF($N$4="General",1/2*(1-COS(2*PI()*($B29-$F$5)/$F$6))*$F$9,"Error")))))</f>
        <v>0</v>
      </c>
      <c r="G29" s="30">
        <f>IF(B29="",0,IF($B29&lt;$G$5,0,IF($B29&gt;'MSD Calculation'!$D$5,0,IF($N$4="Closed-form",1/2*(1-COS(2*PI()*($B29-$G$5)/$G$6))*$G$8,IF($N$4="General",1/2*(1-COS(2*PI()*($B29-$G$5)/$G$6))*$G$9,"Error")))))</f>
        <v>0</v>
      </c>
      <c r="H29" s="30">
        <f>IF(B29="",0,IF($B29&lt;$H$5,0,IF($B29&gt;'MSD Calculation'!$D$5,0,IF($N$4="Closed-form",1/2*(1-COS(2*PI()*($B29-$H$5)/$H$6))*$H$8,IF($N$4="General",1/2*(1-COS(2*PI()*($B29-$H$5)/$H$6))*$H$9,"Error")))))</f>
        <v>0</v>
      </c>
      <c r="I29" s="30">
        <f>IF(B29="",0,IF($B29&lt;$I$5,0,IF($B29&gt;'MSD Calculation'!$D$5,0,IF($N$4="Closed-form",1/2*(1-COS(2*PI()*($B29-$I$5)/$I$6))*$I$8,IF($N$4="General",1/2*(1-COS(2*PI()*($B29-$I$5)/$I$6))*$I$9,"Error")))))</f>
        <v>0</v>
      </c>
      <c r="J29" s="15" t="s">
        <v>14</v>
      </c>
      <c r="K29" s="3"/>
      <c r="L29" s="17">
        <v>0.11999999999999998</v>
      </c>
      <c r="M29" s="34">
        <f>L29/'MSD Calculation'!$D$5</f>
        <v>4.0540540540540534E-3</v>
      </c>
      <c r="N29" s="34">
        <f>'MSD Calculation'!$D$24-L29</f>
        <v>18.38</v>
      </c>
      <c r="O29" s="35">
        <f t="shared" si="0"/>
        <v>1.4096143429598994E-2</v>
      </c>
      <c r="P29" s="35">
        <f t="shared" si="1"/>
        <v>1.4096143429598994E-2</v>
      </c>
      <c r="Q29" s="35">
        <f t="shared" si="2"/>
        <v>1.4096143429598994E-2</v>
      </c>
      <c r="R29" s="35">
        <f t="shared" si="3"/>
        <v>1.4096143429598994E-2</v>
      </c>
      <c r="S29" s="35">
        <f t="shared" si="4"/>
        <v>1.4096143429598994E-2</v>
      </c>
      <c r="T29" s="11" t="s">
        <v>14</v>
      </c>
    </row>
    <row r="30" spans="2:20" x14ac:dyDescent="0.35">
      <c r="B30" s="63">
        <v>0.12999999999999998</v>
      </c>
      <c r="C30" s="34">
        <f>B30/'MSD Calculation'!$D$5</f>
        <v>4.3918918918918913E-3</v>
      </c>
      <c r="D30" s="34">
        <f>'MSD Calculation'!$D$24-B30</f>
        <v>18.37</v>
      </c>
      <c r="E30" s="30">
        <f>IF(B30="",0,IF(B30&lt;'MSD Calculation'!$D$5,$E$7*(1-B30/'MSD Calculation'!$D$5), 0))</f>
        <v>1.4091361834134408E-2</v>
      </c>
      <c r="F30" s="30">
        <f>IF(B30="",0,IF($B30&lt;$F$5,0,IF($B30&gt;'MSD Calculation'!$D$5,0,IF($N$4="Closed-form",1/2*(1-COS(2*PI()*($B30-$F$5)/$F$6))*$F$8,IF($N$4="General",1/2*(1-COS(2*PI()*($B30-$F$5)/$F$6))*$F$9,"Error")))))</f>
        <v>0</v>
      </c>
      <c r="G30" s="30">
        <f>IF(B30="",0,IF($B30&lt;$G$5,0,IF($B30&gt;'MSD Calculation'!$D$5,0,IF($N$4="Closed-form",1/2*(1-COS(2*PI()*($B30-$G$5)/$G$6))*$G$8,IF($N$4="General",1/2*(1-COS(2*PI()*($B30-$G$5)/$G$6))*$G$9,"Error")))))</f>
        <v>0</v>
      </c>
      <c r="H30" s="30">
        <f>IF(B30="",0,IF($B30&lt;$H$5,0,IF($B30&gt;'MSD Calculation'!$D$5,0,IF($N$4="Closed-form",1/2*(1-COS(2*PI()*($B30-$H$5)/$H$6))*$H$8,IF($N$4="General",1/2*(1-COS(2*PI()*($B30-$H$5)/$H$6))*$H$9,"Error")))))</f>
        <v>0</v>
      </c>
      <c r="I30" s="30">
        <f>IF(B30="",0,IF($B30&lt;$I$5,0,IF($B30&gt;'MSD Calculation'!$D$5,0,IF($N$4="Closed-form",1/2*(1-COS(2*PI()*($B30-$I$5)/$I$6))*$I$8,IF($N$4="General",1/2*(1-COS(2*PI()*($B30-$I$5)/$I$6))*$I$9,"Error")))))</f>
        <v>0</v>
      </c>
      <c r="J30" s="15" t="s">
        <v>14</v>
      </c>
      <c r="K30" s="3"/>
      <c r="L30" s="17">
        <v>0.12999999999999998</v>
      </c>
      <c r="M30" s="34">
        <f>L30/'MSD Calculation'!$D$5</f>
        <v>4.3918918918918913E-3</v>
      </c>
      <c r="N30" s="34">
        <f>'MSD Calculation'!$D$24-L30</f>
        <v>18.37</v>
      </c>
      <c r="O30" s="35">
        <f t="shared" si="0"/>
        <v>1.4091361834134408E-2</v>
      </c>
      <c r="P30" s="35">
        <f t="shared" si="1"/>
        <v>1.4091361834134408E-2</v>
      </c>
      <c r="Q30" s="35">
        <f t="shared" si="2"/>
        <v>1.4091361834134408E-2</v>
      </c>
      <c r="R30" s="35">
        <f t="shared" si="3"/>
        <v>1.4091361834134408E-2</v>
      </c>
      <c r="S30" s="35">
        <f t="shared" si="4"/>
        <v>1.4091361834134408E-2</v>
      </c>
      <c r="T30" s="11" t="s">
        <v>14</v>
      </c>
    </row>
    <row r="31" spans="2:20" x14ac:dyDescent="0.35">
      <c r="B31" s="63">
        <v>0.13999999999999999</v>
      </c>
      <c r="C31" s="34">
        <f>B31/'MSD Calculation'!$D$5</f>
        <v>4.7297297297297291E-3</v>
      </c>
      <c r="D31" s="34">
        <f>'MSD Calculation'!$D$24-B31</f>
        <v>18.36</v>
      </c>
      <c r="E31" s="30">
        <f>IF(B31="",0,IF(B31&lt;'MSD Calculation'!$D$5,$E$7*(1-B31/'MSD Calculation'!$D$5), 0))</f>
        <v>1.4086580238669821E-2</v>
      </c>
      <c r="F31" s="30">
        <f>IF(B31="",0,IF($B31&lt;$F$5,0,IF($B31&gt;'MSD Calculation'!$D$5,0,IF($N$4="Closed-form",1/2*(1-COS(2*PI()*($B31-$F$5)/$F$6))*$F$8,IF($N$4="General",1/2*(1-COS(2*PI()*($B31-$F$5)/$F$6))*$F$9,"Error")))))</f>
        <v>0</v>
      </c>
      <c r="G31" s="30">
        <f>IF(B31="",0,IF($B31&lt;$G$5,0,IF($B31&gt;'MSD Calculation'!$D$5,0,IF($N$4="Closed-form",1/2*(1-COS(2*PI()*($B31-$G$5)/$G$6))*$G$8,IF($N$4="General",1/2*(1-COS(2*PI()*($B31-$G$5)/$G$6))*$G$9,"Error")))))</f>
        <v>0</v>
      </c>
      <c r="H31" s="30">
        <f>IF(B31="",0,IF($B31&lt;$H$5,0,IF($B31&gt;'MSD Calculation'!$D$5,0,IF($N$4="Closed-form",1/2*(1-COS(2*PI()*($B31-$H$5)/$H$6))*$H$8,IF($N$4="General",1/2*(1-COS(2*PI()*($B31-$H$5)/$H$6))*$H$9,"Error")))))</f>
        <v>0</v>
      </c>
      <c r="I31" s="30">
        <f>IF(B31="",0,IF($B31&lt;$I$5,0,IF($B31&gt;'MSD Calculation'!$D$5,0,IF($N$4="Closed-form",1/2*(1-COS(2*PI()*($B31-$I$5)/$I$6))*$I$8,IF($N$4="General",1/2*(1-COS(2*PI()*($B31-$I$5)/$I$6))*$I$9,"Error")))))</f>
        <v>0</v>
      </c>
      <c r="J31" s="15" t="s">
        <v>14</v>
      </c>
      <c r="K31" s="3"/>
      <c r="L31" s="17">
        <v>0.13999999999999999</v>
      </c>
      <c r="M31" s="34">
        <f>L31/'MSD Calculation'!$D$5</f>
        <v>4.7297297297297291E-3</v>
      </c>
      <c r="N31" s="34">
        <f>'MSD Calculation'!$D$24-L31</f>
        <v>18.36</v>
      </c>
      <c r="O31" s="35">
        <f t="shared" si="0"/>
        <v>1.4086580238669821E-2</v>
      </c>
      <c r="P31" s="35">
        <f t="shared" si="1"/>
        <v>1.4086580238669821E-2</v>
      </c>
      <c r="Q31" s="35">
        <f t="shared" si="2"/>
        <v>1.4086580238669821E-2</v>
      </c>
      <c r="R31" s="35">
        <f t="shared" si="3"/>
        <v>1.4086580238669821E-2</v>
      </c>
      <c r="S31" s="35">
        <f t="shared" si="4"/>
        <v>1.4086580238669821E-2</v>
      </c>
      <c r="T31" s="11" t="s">
        <v>14</v>
      </c>
    </row>
    <row r="32" spans="2:20" x14ac:dyDescent="0.35">
      <c r="B32" s="63">
        <v>0.15</v>
      </c>
      <c r="C32" s="34">
        <f>B32/'MSD Calculation'!$D$5</f>
        <v>5.067567567567567E-3</v>
      </c>
      <c r="D32" s="34">
        <f>'MSD Calculation'!$D$24-B32</f>
        <v>18.350000000000001</v>
      </c>
      <c r="E32" s="30">
        <f>IF(B32="",0,IF(B32&lt;'MSD Calculation'!$D$5,$E$7*(1-B32/'MSD Calculation'!$D$5), 0))</f>
        <v>1.4081798643205237E-2</v>
      </c>
      <c r="F32" s="30">
        <f>IF(B32="",0,IF($B32&lt;$F$5,0,IF($B32&gt;'MSD Calculation'!$D$5,0,IF($N$4="Closed-form",1/2*(1-COS(2*PI()*($B32-$F$5)/$F$6))*$F$8,IF($N$4="General",1/2*(1-COS(2*PI()*($B32-$F$5)/$F$6))*$F$9,"Error")))))</f>
        <v>0</v>
      </c>
      <c r="G32" s="30">
        <f>IF(B32="",0,IF($B32&lt;$G$5,0,IF($B32&gt;'MSD Calculation'!$D$5,0,IF($N$4="Closed-form",1/2*(1-COS(2*PI()*($B32-$G$5)/$G$6))*$G$8,IF($N$4="General",1/2*(1-COS(2*PI()*($B32-$G$5)/$G$6))*$G$9,"Error")))))</f>
        <v>0</v>
      </c>
      <c r="H32" s="30">
        <f>IF(B32="",0,IF($B32&lt;$H$5,0,IF($B32&gt;'MSD Calculation'!$D$5,0,IF($N$4="Closed-form",1/2*(1-COS(2*PI()*($B32-$H$5)/$H$6))*$H$8,IF($N$4="General",1/2*(1-COS(2*PI()*($B32-$H$5)/$H$6))*$H$9,"Error")))))</f>
        <v>0</v>
      </c>
      <c r="I32" s="30">
        <f>IF(B32="",0,IF($B32&lt;$I$5,0,IF($B32&gt;'MSD Calculation'!$D$5,0,IF($N$4="Closed-form",1/2*(1-COS(2*PI()*($B32-$I$5)/$I$6))*$I$8,IF($N$4="General",1/2*(1-COS(2*PI()*($B32-$I$5)/$I$6))*$I$9,"Error")))))</f>
        <v>0</v>
      </c>
      <c r="J32" s="15" t="s">
        <v>14</v>
      </c>
      <c r="K32" s="3"/>
      <c r="L32" s="17">
        <v>0.15</v>
      </c>
      <c r="M32" s="34">
        <f>L32/'MSD Calculation'!$D$5</f>
        <v>5.067567567567567E-3</v>
      </c>
      <c r="N32" s="34">
        <f>'MSD Calculation'!$D$24-L32</f>
        <v>18.350000000000001</v>
      </c>
      <c r="O32" s="35">
        <f t="shared" si="0"/>
        <v>1.4081798643205237E-2</v>
      </c>
      <c r="P32" s="35">
        <f t="shared" si="1"/>
        <v>1.4081798643205237E-2</v>
      </c>
      <c r="Q32" s="35">
        <f t="shared" si="2"/>
        <v>1.4081798643205237E-2</v>
      </c>
      <c r="R32" s="35">
        <f t="shared" si="3"/>
        <v>1.4081798643205237E-2</v>
      </c>
      <c r="S32" s="35">
        <f t="shared" si="4"/>
        <v>1.4081798643205237E-2</v>
      </c>
      <c r="T32" s="11" t="s">
        <v>14</v>
      </c>
    </row>
    <row r="33" spans="2:20" x14ac:dyDescent="0.35">
      <c r="B33" s="63">
        <v>0.16</v>
      </c>
      <c r="C33" s="34">
        <f>B33/'MSD Calculation'!$D$5</f>
        <v>5.4054054054054048E-3</v>
      </c>
      <c r="D33" s="34">
        <f>'MSD Calculation'!$D$24-B33</f>
        <v>18.34</v>
      </c>
      <c r="E33" s="30">
        <f>IF(B33="",0,IF(B33&lt;'MSD Calculation'!$D$5,$E$7*(1-B33/'MSD Calculation'!$D$5), 0))</f>
        <v>1.4077017047740651E-2</v>
      </c>
      <c r="F33" s="30">
        <f>IF(B33="",0,IF($B33&lt;$F$5,0,IF($B33&gt;'MSD Calculation'!$D$5,0,IF($N$4="Closed-form",1/2*(1-COS(2*PI()*($B33-$F$5)/$F$6))*$F$8,IF($N$4="General",1/2*(1-COS(2*PI()*($B33-$F$5)/$F$6))*$F$9,"Error")))))</f>
        <v>0</v>
      </c>
      <c r="G33" s="30">
        <f>IF(B33="",0,IF($B33&lt;$G$5,0,IF($B33&gt;'MSD Calculation'!$D$5,0,IF($N$4="Closed-form",1/2*(1-COS(2*PI()*($B33-$G$5)/$G$6))*$G$8,IF($N$4="General",1/2*(1-COS(2*PI()*($B33-$G$5)/$G$6))*$G$9,"Error")))))</f>
        <v>0</v>
      </c>
      <c r="H33" s="30">
        <f>IF(B33="",0,IF($B33&lt;$H$5,0,IF($B33&gt;'MSD Calculation'!$D$5,0,IF($N$4="Closed-form",1/2*(1-COS(2*PI()*($B33-$H$5)/$H$6))*$H$8,IF($N$4="General",1/2*(1-COS(2*PI()*($B33-$H$5)/$H$6))*$H$9,"Error")))))</f>
        <v>0</v>
      </c>
      <c r="I33" s="30">
        <f>IF(B33="",0,IF($B33&lt;$I$5,0,IF($B33&gt;'MSD Calculation'!$D$5,0,IF($N$4="Closed-form",1/2*(1-COS(2*PI()*($B33-$I$5)/$I$6))*$I$8,IF($N$4="General",1/2*(1-COS(2*PI()*($B33-$I$5)/$I$6))*$I$9,"Error")))))</f>
        <v>0</v>
      </c>
      <c r="J33" s="15" t="s">
        <v>14</v>
      </c>
      <c r="K33" s="3"/>
      <c r="L33" s="17">
        <v>0.16</v>
      </c>
      <c r="M33" s="34">
        <f>L33/'MSD Calculation'!$D$5</f>
        <v>5.4054054054054048E-3</v>
      </c>
      <c r="N33" s="34">
        <f>'MSD Calculation'!$D$24-L33</f>
        <v>18.34</v>
      </c>
      <c r="O33" s="35">
        <f t="shared" si="0"/>
        <v>1.4077017047740651E-2</v>
      </c>
      <c r="P33" s="35">
        <f t="shared" si="1"/>
        <v>1.4077017047740651E-2</v>
      </c>
      <c r="Q33" s="35">
        <f t="shared" si="2"/>
        <v>1.4077017047740651E-2</v>
      </c>
      <c r="R33" s="35">
        <f t="shared" si="3"/>
        <v>1.4077017047740651E-2</v>
      </c>
      <c r="S33" s="35">
        <f t="shared" si="4"/>
        <v>1.4077017047740651E-2</v>
      </c>
      <c r="T33" s="11" t="s">
        <v>14</v>
      </c>
    </row>
    <row r="34" spans="2:20" x14ac:dyDescent="0.35">
      <c r="B34" s="63">
        <v>0.17</v>
      </c>
      <c r="C34" s="34">
        <f>B34/'MSD Calculation'!$D$5</f>
        <v>5.7432432432432436E-3</v>
      </c>
      <c r="D34" s="34">
        <f>'MSD Calculation'!$D$24-B34</f>
        <v>18.329999999999998</v>
      </c>
      <c r="E34" s="30">
        <f>IF(B34="",0,IF(B34&lt;'MSD Calculation'!$D$5,$E$7*(1-B34/'MSD Calculation'!$D$5), 0))</f>
        <v>1.4072235452276064E-2</v>
      </c>
      <c r="F34" s="30">
        <f>IF(B34="",0,IF($B34&lt;$F$5,0,IF($B34&gt;'MSD Calculation'!$D$5,0,IF($N$4="Closed-form",1/2*(1-COS(2*PI()*($B34-$F$5)/$F$6))*$F$8,IF($N$4="General",1/2*(1-COS(2*PI()*($B34-$F$5)/$F$6))*$F$9,"Error")))))</f>
        <v>0</v>
      </c>
      <c r="G34" s="30">
        <f>IF(B34="",0,IF($B34&lt;$G$5,0,IF($B34&gt;'MSD Calculation'!$D$5,0,IF($N$4="Closed-form",1/2*(1-COS(2*PI()*($B34-$G$5)/$G$6))*$G$8,IF($N$4="General",1/2*(1-COS(2*PI()*($B34-$G$5)/$G$6))*$G$9,"Error")))))</f>
        <v>0</v>
      </c>
      <c r="H34" s="30">
        <f>IF(B34="",0,IF($B34&lt;$H$5,0,IF($B34&gt;'MSD Calculation'!$D$5,0,IF($N$4="Closed-form",1/2*(1-COS(2*PI()*($B34-$H$5)/$H$6))*$H$8,IF($N$4="General",1/2*(1-COS(2*PI()*($B34-$H$5)/$H$6))*$H$9,"Error")))))</f>
        <v>0</v>
      </c>
      <c r="I34" s="30">
        <f>IF(B34="",0,IF($B34&lt;$I$5,0,IF($B34&gt;'MSD Calculation'!$D$5,0,IF($N$4="Closed-form",1/2*(1-COS(2*PI()*($B34-$I$5)/$I$6))*$I$8,IF($N$4="General",1/2*(1-COS(2*PI()*($B34-$I$5)/$I$6))*$I$9,"Error")))))</f>
        <v>0</v>
      </c>
      <c r="J34" s="15" t="s">
        <v>14</v>
      </c>
      <c r="K34" s="3"/>
      <c r="L34" s="17">
        <v>0.17</v>
      </c>
      <c r="M34" s="34">
        <f>L34/'MSD Calculation'!$D$5</f>
        <v>5.7432432432432436E-3</v>
      </c>
      <c r="N34" s="34">
        <f>'MSD Calculation'!$D$24-L34</f>
        <v>18.329999999999998</v>
      </c>
      <c r="O34" s="35">
        <f t="shared" si="0"/>
        <v>1.4072235452276064E-2</v>
      </c>
      <c r="P34" s="35">
        <f t="shared" si="1"/>
        <v>1.4072235452276064E-2</v>
      </c>
      <c r="Q34" s="35">
        <f t="shared" si="2"/>
        <v>1.4072235452276064E-2</v>
      </c>
      <c r="R34" s="35">
        <f t="shared" si="3"/>
        <v>1.4072235452276064E-2</v>
      </c>
      <c r="S34" s="35">
        <f t="shared" si="4"/>
        <v>1.4072235452276064E-2</v>
      </c>
      <c r="T34" s="11" t="s">
        <v>14</v>
      </c>
    </row>
    <row r="35" spans="2:20" x14ac:dyDescent="0.35">
      <c r="B35" s="63">
        <v>0.18000000000000002</v>
      </c>
      <c r="C35" s="34">
        <f>B35/'MSD Calculation'!$D$5</f>
        <v>6.0810810810810814E-3</v>
      </c>
      <c r="D35" s="34">
        <f>'MSD Calculation'!$D$24-B35</f>
        <v>18.32</v>
      </c>
      <c r="E35" s="30">
        <f>IF(B35="",0,IF(B35&lt;'MSD Calculation'!$D$5,$E$7*(1-B35/'MSD Calculation'!$D$5), 0))</f>
        <v>1.4067453856811478E-2</v>
      </c>
      <c r="F35" s="30">
        <f>IF(B35="",0,IF($B35&lt;$F$5,0,IF($B35&gt;'MSD Calculation'!$D$5,0,IF($N$4="Closed-form",1/2*(1-COS(2*PI()*($B35-$F$5)/$F$6))*$F$8,IF($N$4="General",1/2*(1-COS(2*PI()*($B35-$F$5)/$F$6))*$F$9,"Error")))))</f>
        <v>0</v>
      </c>
      <c r="G35" s="30">
        <f>IF(B35="",0,IF($B35&lt;$G$5,0,IF($B35&gt;'MSD Calculation'!$D$5,0,IF($N$4="Closed-form",1/2*(1-COS(2*PI()*($B35-$G$5)/$G$6))*$G$8,IF($N$4="General",1/2*(1-COS(2*PI()*($B35-$G$5)/$G$6))*$G$9,"Error")))))</f>
        <v>0</v>
      </c>
      <c r="H35" s="30">
        <f>IF(B35="",0,IF($B35&lt;$H$5,0,IF($B35&gt;'MSD Calculation'!$D$5,0,IF($N$4="Closed-form",1/2*(1-COS(2*PI()*($B35-$H$5)/$H$6))*$H$8,IF($N$4="General",1/2*(1-COS(2*PI()*($B35-$H$5)/$H$6))*$H$9,"Error")))))</f>
        <v>0</v>
      </c>
      <c r="I35" s="30">
        <f>IF(B35="",0,IF($B35&lt;$I$5,0,IF($B35&gt;'MSD Calculation'!$D$5,0,IF($N$4="Closed-form",1/2*(1-COS(2*PI()*($B35-$I$5)/$I$6))*$I$8,IF($N$4="General",1/2*(1-COS(2*PI()*($B35-$I$5)/$I$6))*$I$9,"Error")))))</f>
        <v>0</v>
      </c>
      <c r="J35" s="15" t="s">
        <v>14</v>
      </c>
      <c r="K35" s="3"/>
      <c r="L35" s="17">
        <v>0.18000000000000002</v>
      </c>
      <c r="M35" s="34">
        <f>L35/'MSD Calculation'!$D$5</f>
        <v>6.0810810810810814E-3</v>
      </c>
      <c r="N35" s="34">
        <f>'MSD Calculation'!$D$24-L35</f>
        <v>18.32</v>
      </c>
      <c r="O35" s="35">
        <f t="shared" si="0"/>
        <v>1.4067453856811478E-2</v>
      </c>
      <c r="P35" s="35">
        <f t="shared" si="1"/>
        <v>1.4067453856811478E-2</v>
      </c>
      <c r="Q35" s="35">
        <f t="shared" si="2"/>
        <v>1.4067453856811478E-2</v>
      </c>
      <c r="R35" s="35">
        <f t="shared" si="3"/>
        <v>1.4067453856811478E-2</v>
      </c>
      <c r="S35" s="35">
        <f t="shared" si="4"/>
        <v>1.4067453856811478E-2</v>
      </c>
      <c r="T35" s="11" t="s">
        <v>14</v>
      </c>
    </row>
    <row r="36" spans="2:20" x14ac:dyDescent="0.35">
      <c r="B36" s="63">
        <v>0.19000000000000003</v>
      </c>
      <c r="C36" s="34">
        <f>B36/'MSD Calculation'!$D$5</f>
        <v>6.4189189189189193E-3</v>
      </c>
      <c r="D36" s="34">
        <f>'MSD Calculation'!$D$24-B36</f>
        <v>18.309999999999999</v>
      </c>
      <c r="E36" s="30">
        <f>IF(B36="",0,IF(B36&lt;'MSD Calculation'!$D$5,$E$7*(1-B36/'MSD Calculation'!$D$5), 0))</f>
        <v>1.4062672261346894E-2</v>
      </c>
      <c r="F36" s="30">
        <f>IF(B36="",0,IF($B36&lt;$F$5,0,IF($B36&gt;'MSD Calculation'!$D$5,0,IF($N$4="Closed-form",1/2*(1-COS(2*PI()*($B36-$F$5)/$F$6))*$F$8,IF($N$4="General",1/2*(1-COS(2*PI()*($B36-$F$5)/$F$6))*$F$9,"Error")))))</f>
        <v>0</v>
      </c>
      <c r="G36" s="30">
        <f>IF(B36="",0,IF($B36&lt;$G$5,0,IF($B36&gt;'MSD Calculation'!$D$5,0,IF($N$4="Closed-form",1/2*(1-COS(2*PI()*($B36-$G$5)/$G$6))*$G$8,IF($N$4="General",1/2*(1-COS(2*PI()*($B36-$G$5)/$G$6))*$G$9,"Error")))))</f>
        <v>0</v>
      </c>
      <c r="H36" s="30">
        <f>IF(B36="",0,IF($B36&lt;$H$5,0,IF($B36&gt;'MSD Calculation'!$D$5,0,IF($N$4="Closed-form",1/2*(1-COS(2*PI()*($B36-$H$5)/$H$6))*$H$8,IF($N$4="General",1/2*(1-COS(2*PI()*($B36-$H$5)/$H$6))*$H$9,"Error")))))</f>
        <v>0</v>
      </c>
      <c r="I36" s="30">
        <f>IF(B36="",0,IF($B36&lt;$I$5,0,IF($B36&gt;'MSD Calculation'!$D$5,0,IF($N$4="Closed-form",1/2*(1-COS(2*PI()*($B36-$I$5)/$I$6))*$I$8,IF($N$4="General",1/2*(1-COS(2*PI()*($B36-$I$5)/$I$6))*$I$9,"Error")))))</f>
        <v>0</v>
      </c>
      <c r="J36" s="15" t="s">
        <v>14</v>
      </c>
      <c r="K36" s="3"/>
      <c r="L36" s="17">
        <v>0.19000000000000003</v>
      </c>
      <c r="M36" s="34">
        <f>L36/'MSD Calculation'!$D$5</f>
        <v>6.4189189189189193E-3</v>
      </c>
      <c r="N36" s="34">
        <f>'MSD Calculation'!$D$24-L36</f>
        <v>18.309999999999999</v>
      </c>
      <c r="O36" s="35">
        <f t="shared" si="0"/>
        <v>1.4062672261346894E-2</v>
      </c>
      <c r="P36" s="35">
        <f t="shared" si="1"/>
        <v>1.4062672261346894E-2</v>
      </c>
      <c r="Q36" s="35">
        <f t="shared" si="2"/>
        <v>1.4062672261346894E-2</v>
      </c>
      <c r="R36" s="35">
        <f t="shared" si="3"/>
        <v>1.4062672261346894E-2</v>
      </c>
      <c r="S36" s="35">
        <f t="shared" si="4"/>
        <v>1.4062672261346894E-2</v>
      </c>
      <c r="T36" s="11" t="s">
        <v>14</v>
      </c>
    </row>
    <row r="37" spans="2:20" x14ac:dyDescent="0.35">
      <c r="B37" s="63">
        <v>0.20000000000000004</v>
      </c>
      <c r="C37" s="34">
        <f>B37/'MSD Calculation'!$D$5</f>
        <v>6.756756756756758E-3</v>
      </c>
      <c r="D37" s="34">
        <f>'MSD Calculation'!$D$24-B37</f>
        <v>18.3</v>
      </c>
      <c r="E37" s="30">
        <f>IF(B37="",0,IF(B37&lt;'MSD Calculation'!$D$5,$E$7*(1-B37/'MSD Calculation'!$D$5), 0))</f>
        <v>1.4057890665882306E-2</v>
      </c>
      <c r="F37" s="30">
        <f>IF(B37="",0,IF($B37&lt;$F$5,0,IF($B37&gt;'MSD Calculation'!$D$5,0,IF($N$4="Closed-form",1/2*(1-COS(2*PI()*($B37-$F$5)/$F$6))*$F$8,IF($N$4="General",1/2*(1-COS(2*PI()*($B37-$F$5)/$F$6))*$F$9,"Error")))))</f>
        <v>0</v>
      </c>
      <c r="G37" s="30">
        <f>IF(B37="",0,IF($B37&lt;$G$5,0,IF($B37&gt;'MSD Calculation'!$D$5,0,IF($N$4="Closed-form",1/2*(1-COS(2*PI()*($B37-$G$5)/$G$6))*$G$8,IF($N$4="General",1/2*(1-COS(2*PI()*($B37-$G$5)/$G$6))*$G$9,"Error")))))</f>
        <v>0</v>
      </c>
      <c r="H37" s="30">
        <f>IF(B37="",0,IF($B37&lt;$H$5,0,IF($B37&gt;'MSD Calculation'!$D$5,0,IF($N$4="Closed-form",1/2*(1-COS(2*PI()*($B37-$H$5)/$H$6))*$H$8,IF($N$4="General",1/2*(1-COS(2*PI()*($B37-$H$5)/$H$6))*$H$9,"Error")))))</f>
        <v>0</v>
      </c>
      <c r="I37" s="30">
        <f>IF(B37="",0,IF($B37&lt;$I$5,0,IF($B37&gt;'MSD Calculation'!$D$5,0,IF($N$4="Closed-form",1/2*(1-COS(2*PI()*($B37-$I$5)/$I$6))*$I$8,IF($N$4="General",1/2*(1-COS(2*PI()*($B37-$I$5)/$I$6))*$I$9,"Error")))))</f>
        <v>0</v>
      </c>
      <c r="J37" s="15" t="s">
        <v>14</v>
      </c>
      <c r="K37" s="3"/>
      <c r="L37" s="17">
        <v>0.20000000000000004</v>
      </c>
      <c r="M37" s="34">
        <f>L37/'MSD Calculation'!$D$5</f>
        <v>6.756756756756758E-3</v>
      </c>
      <c r="N37" s="34">
        <f>'MSD Calculation'!$D$24-L37</f>
        <v>18.3</v>
      </c>
      <c r="O37" s="35">
        <f t="shared" si="0"/>
        <v>1.4057890665882306E-2</v>
      </c>
      <c r="P37" s="35">
        <f t="shared" si="1"/>
        <v>1.4057890665882306E-2</v>
      </c>
      <c r="Q37" s="35">
        <f t="shared" si="2"/>
        <v>1.4057890665882306E-2</v>
      </c>
      <c r="R37" s="35">
        <f t="shared" si="3"/>
        <v>1.4057890665882306E-2</v>
      </c>
      <c r="S37" s="35">
        <f t="shared" si="4"/>
        <v>1.4057890665882306E-2</v>
      </c>
      <c r="T37" s="11" t="s">
        <v>14</v>
      </c>
    </row>
    <row r="38" spans="2:20" x14ac:dyDescent="0.35">
      <c r="B38" s="63">
        <v>0.21000000000000005</v>
      </c>
      <c r="C38" s="34">
        <f>B38/'MSD Calculation'!$D$5</f>
        <v>7.0945945945945959E-3</v>
      </c>
      <c r="D38" s="34">
        <f>'MSD Calculation'!$D$24-B38</f>
        <v>18.29</v>
      </c>
      <c r="E38" s="30">
        <f>IF(B38="",0,IF(B38&lt;'MSD Calculation'!$D$5,$E$7*(1-B38/'MSD Calculation'!$D$5), 0))</f>
        <v>1.4053109070417721E-2</v>
      </c>
      <c r="F38" s="30">
        <f>IF(B38="",0,IF($B38&lt;$F$5,0,IF($B38&gt;'MSD Calculation'!$D$5,0,IF($N$4="Closed-form",1/2*(1-COS(2*PI()*($B38-$F$5)/$F$6))*$F$8,IF($N$4="General",1/2*(1-COS(2*PI()*($B38-$F$5)/$F$6))*$F$9,"Error")))))</f>
        <v>0</v>
      </c>
      <c r="G38" s="30">
        <f>IF(B38="",0,IF($B38&lt;$G$5,0,IF($B38&gt;'MSD Calculation'!$D$5,0,IF($N$4="Closed-form",1/2*(1-COS(2*PI()*($B38-$G$5)/$G$6))*$G$8,IF($N$4="General",1/2*(1-COS(2*PI()*($B38-$G$5)/$G$6))*$G$9,"Error")))))</f>
        <v>0</v>
      </c>
      <c r="H38" s="30">
        <f>IF(B38="",0,IF($B38&lt;$H$5,0,IF($B38&gt;'MSD Calculation'!$D$5,0,IF($N$4="Closed-form",1/2*(1-COS(2*PI()*($B38-$H$5)/$H$6))*$H$8,IF($N$4="General",1/2*(1-COS(2*PI()*($B38-$H$5)/$H$6))*$H$9,"Error")))))</f>
        <v>0</v>
      </c>
      <c r="I38" s="30">
        <f>IF(B38="",0,IF($B38&lt;$I$5,0,IF($B38&gt;'MSD Calculation'!$D$5,0,IF($N$4="Closed-form",1/2*(1-COS(2*PI()*($B38-$I$5)/$I$6))*$I$8,IF($N$4="General",1/2*(1-COS(2*PI()*($B38-$I$5)/$I$6))*$I$9,"Error")))))</f>
        <v>0</v>
      </c>
      <c r="J38" s="15" t="s">
        <v>14</v>
      </c>
      <c r="K38" s="3"/>
      <c r="L38" s="17">
        <v>0.21000000000000005</v>
      </c>
      <c r="M38" s="34">
        <f>L38/'MSD Calculation'!$D$5</f>
        <v>7.0945945945945959E-3</v>
      </c>
      <c r="N38" s="34">
        <f>'MSD Calculation'!$D$24-L38</f>
        <v>18.29</v>
      </c>
      <c r="O38" s="35">
        <f t="shared" si="0"/>
        <v>1.4053109070417721E-2</v>
      </c>
      <c r="P38" s="35">
        <f t="shared" si="1"/>
        <v>1.4053109070417721E-2</v>
      </c>
      <c r="Q38" s="35">
        <f t="shared" si="2"/>
        <v>1.4053109070417721E-2</v>
      </c>
      <c r="R38" s="35">
        <f t="shared" si="3"/>
        <v>1.4053109070417721E-2</v>
      </c>
      <c r="S38" s="35">
        <f t="shared" si="4"/>
        <v>1.4053109070417721E-2</v>
      </c>
      <c r="T38" s="11" t="s">
        <v>14</v>
      </c>
    </row>
    <row r="39" spans="2:20" x14ac:dyDescent="0.35">
      <c r="B39" s="63">
        <v>0.22000000000000006</v>
      </c>
      <c r="C39" s="34">
        <f>B39/'MSD Calculation'!$D$5</f>
        <v>7.4324324324324337E-3</v>
      </c>
      <c r="D39" s="34">
        <f>'MSD Calculation'!$D$24-B39</f>
        <v>18.28</v>
      </c>
      <c r="E39" s="30">
        <f>IF(B39="",0,IF(B39&lt;'MSD Calculation'!$D$5,$E$7*(1-B39/'MSD Calculation'!$D$5), 0))</f>
        <v>1.4048327474953135E-2</v>
      </c>
      <c r="F39" s="30">
        <f>IF(B39="",0,IF($B39&lt;$F$5,0,IF($B39&gt;'MSD Calculation'!$D$5,0,IF($N$4="Closed-form",1/2*(1-COS(2*PI()*($B39-$F$5)/$F$6))*$F$8,IF($N$4="General",1/2*(1-COS(2*PI()*($B39-$F$5)/$F$6))*$F$9,"Error")))))</f>
        <v>0</v>
      </c>
      <c r="G39" s="30">
        <f>IF(B39="",0,IF($B39&lt;$G$5,0,IF($B39&gt;'MSD Calculation'!$D$5,0,IF($N$4="Closed-form",1/2*(1-COS(2*PI()*($B39-$G$5)/$G$6))*$G$8,IF($N$4="General",1/2*(1-COS(2*PI()*($B39-$G$5)/$G$6))*$G$9,"Error")))))</f>
        <v>0</v>
      </c>
      <c r="H39" s="30">
        <f>IF(B39="",0,IF($B39&lt;$H$5,0,IF($B39&gt;'MSD Calculation'!$D$5,0,IF($N$4="Closed-form",1/2*(1-COS(2*PI()*($B39-$H$5)/$H$6))*$H$8,IF($N$4="General",1/2*(1-COS(2*PI()*($B39-$H$5)/$H$6))*$H$9,"Error")))))</f>
        <v>0</v>
      </c>
      <c r="I39" s="30">
        <f>IF(B39="",0,IF($B39&lt;$I$5,0,IF($B39&gt;'MSD Calculation'!$D$5,0,IF($N$4="Closed-form",1/2*(1-COS(2*PI()*($B39-$I$5)/$I$6))*$I$8,IF($N$4="General",1/2*(1-COS(2*PI()*($B39-$I$5)/$I$6))*$I$9,"Error")))))</f>
        <v>0</v>
      </c>
      <c r="J39" s="15" t="s">
        <v>14</v>
      </c>
      <c r="K39" s="3"/>
      <c r="L39" s="17">
        <v>0.22000000000000006</v>
      </c>
      <c r="M39" s="34">
        <f>L39/'MSD Calculation'!$D$5</f>
        <v>7.4324324324324337E-3</v>
      </c>
      <c r="N39" s="34">
        <f>'MSD Calculation'!$D$24-L39</f>
        <v>18.28</v>
      </c>
      <c r="O39" s="35">
        <f t="shared" si="0"/>
        <v>1.4048327474953135E-2</v>
      </c>
      <c r="P39" s="35">
        <f t="shared" si="1"/>
        <v>1.4048327474953135E-2</v>
      </c>
      <c r="Q39" s="35">
        <f t="shared" si="2"/>
        <v>1.4048327474953135E-2</v>
      </c>
      <c r="R39" s="35">
        <f t="shared" si="3"/>
        <v>1.4048327474953135E-2</v>
      </c>
      <c r="S39" s="35">
        <f t="shared" si="4"/>
        <v>1.4048327474953135E-2</v>
      </c>
      <c r="T39" s="11" t="s">
        <v>14</v>
      </c>
    </row>
    <row r="40" spans="2:20" x14ac:dyDescent="0.35">
      <c r="B40" s="63">
        <v>0.23000000000000007</v>
      </c>
      <c r="C40" s="34">
        <f>B40/'MSD Calculation'!$D$5</f>
        <v>7.7702702702702724E-3</v>
      </c>
      <c r="D40" s="34">
        <f>'MSD Calculation'!$D$24-B40</f>
        <v>18.27</v>
      </c>
      <c r="E40" s="30">
        <f>IF(B40="",0,IF(B40&lt;'MSD Calculation'!$D$5,$E$7*(1-B40/'MSD Calculation'!$D$5), 0))</f>
        <v>1.4043545879488551E-2</v>
      </c>
      <c r="F40" s="30">
        <f>IF(B40="",0,IF($B40&lt;$F$5,0,IF($B40&gt;'MSD Calculation'!$D$5,0,IF($N$4="Closed-form",1/2*(1-COS(2*PI()*($B40-$F$5)/$F$6))*$F$8,IF($N$4="General",1/2*(1-COS(2*PI()*($B40-$F$5)/$F$6))*$F$9,"Error")))))</f>
        <v>0</v>
      </c>
      <c r="G40" s="30">
        <f>IF(B40="",0,IF($B40&lt;$G$5,0,IF($B40&gt;'MSD Calculation'!$D$5,0,IF($N$4="Closed-form",1/2*(1-COS(2*PI()*($B40-$G$5)/$G$6))*$G$8,IF($N$4="General",1/2*(1-COS(2*PI()*($B40-$G$5)/$G$6))*$G$9,"Error")))))</f>
        <v>0</v>
      </c>
      <c r="H40" s="30">
        <f>IF(B40="",0,IF($B40&lt;$H$5,0,IF($B40&gt;'MSD Calculation'!$D$5,0,IF($N$4="Closed-form",1/2*(1-COS(2*PI()*($B40-$H$5)/$H$6))*$H$8,IF($N$4="General",1/2*(1-COS(2*PI()*($B40-$H$5)/$H$6))*$H$9,"Error")))))</f>
        <v>0</v>
      </c>
      <c r="I40" s="30">
        <f>IF(B40="",0,IF($B40&lt;$I$5,0,IF($B40&gt;'MSD Calculation'!$D$5,0,IF($N$4="Closed-form",1/2*(1-COS(2*PI()*($B40-$I$5)/$I$6))*$I$8,IF($N$4="General",1/2*(1-COS(2*PI()*($B40-$I$5)/$I$6))*$I$9,"Error")))))</f>
        <v>0</v>
      </c>
      <c r="J40" s="15" t="s">
        <v>14</v>
      </c>
      <c r="K40" s="3"/>
      <c r="L40" s="17">
        <v>0.23000000000000007</v>
      </c>
      <c r="M40" s="34">
        <f>L40/'MSD Calculation'!$D$5</f>
        <v>7.7702702702702724E-3</v>
      </c>
      <c r="N40" s="34">
        <f>'MSD Calculation'!$D$24-L40</f>
        <v>18.27</v>
      </c>
      <c r="O40" s="35">
        <f t="shared" si="0"/>
        <v>1.4043545879488551E-2</v>
      </c>
      <c r="P40" s="35">
        <f t="shared" si="1"/>
        <v>1.4043545879488551E-2</v>
      </c>
      <c r="Q40" s="35">
        <f t="shared" si="2"/>
        <v>1.4043545879488551E-2</v>
      </c>
      <c r="R40" s="35">
        <f t="shared" si="3"/>
        <v>1.4043545879488551E-2</v>
      </c>
      <c r="S40" s="35">
        <f t="shared" si="4"/>
        <v>1.4043545879488551E-2</v>
      </c>
      <c r="T40" s="11" t="s">
        <v>14</v>
      </c>
    </row>
    <row r="41" spans="2:20" x14ac:dyDescent="0.35">
      <c r="B41" s="63">
        <v>0.24000000000000007</v>
      </c>
      <c r="C41" s="34">
        <f>B41/'MSD Calculation'!$D$5</f>
        <v>8.1081081081081103E-3</v>
      </c>
      <c r="D41" s="34">
        <f>'MSD Calculation'!$D$24-B41</f>
        <v>18.260000000000002</v>
      </c>
      <c r="E41" s="30">
        <f>IF(B41="",0,IF(B41&lt;'MSD Calculation'!$D$5,$E$7*(1-B41/'MSD Calculation'!$D$5), 0))</f>
        <v>1.4038764284023963E-2</v>
      </c>
      <c r="F41" s="30">
        <f>IF(B41="",0,IF($B41&lt;$F$5,0,IF($B41&gt;'MSD Calculation'!$D$5,0,IF($N$4="Closed-form",1/2*(1-COS(2*PI()*($B41-$F$5)/$F$6))*$F$8,IF($N$4="General",1/2*(1-COS(2*PI()*($B41-$F$5)/$F$6))*$F$9,"Error")))))</f>
        <v>0</v>
      </c>
      <c r="G41" s="30">
        <f>IF(B41="",0,IF($B41&lt;$G$5,0,IF($B41&gt;'MSD Calculation'!$D$5,0,IF($N$4="Closed-form",1/2*(1-COS(2*PI()*($B41-$G$5)/$G$6))*$G$8,IF($N$4="General",1/2*(1-COS(2*PI()*($B41-$G$5)/$G$6))*$G$9,"Error")))))</f>
        <v>0</v>
      </c>
      <c r="H41" s="30">
        <f>IF(B41="",0,IF($B41&lt;$H$5,0,IF($B41&gt;'MSD Calculation'!$D$5,0,IF($N$4="Closed-form",1/2*(1-COS(2*PI()*($B41-$H$5)/$H$6))*$H$8,IF($N$4="General",1/2*(1-COS(2*PI()*($B41-$H$5)/$H$6))*$H$9,"Error")))))</f>
        <v>0</v>
      </c>
      <c r="I41" s="30">
        <f>IF(B41="",0,IF($B41&lt;$I$5,0,IF($B41&gt;'MSD Calculation'!$D$5,0,IF($N$4="Closed-form",1/2*(1-COS(2*PI()*($B41-$I$5)/$I$6))*$I$8,IF($N$4="General",1/2*(1-COS(2*PI()*($B41-$I$5)/$I$6))*$I$9,"Error")))))</f>
        <v>0</v>
      </c>
      <c r="J41" s="15" t="s">
        <v>14</v>
      </c>
      <c r="K41" s="3"/>
      <c r="L41" s="17">
        <v>0.24000000000000007</v>
      </c>
      <c r="M41" s="34">
        <f>L41/'MSD Calculation'!$D$5</f>
        <v>8.1081081081081103E-3</v>
      </c>
      <c r="N41" s="34">
        <f>'MSD Calculation'!$D$24-L41</f>
        <v>18.260000000000002</v>
      </c>
      <c r="O41" s="35">
        <f t="shared" si="0"/>
        <v>1.4038764284023963E-2</v>
      </c>
      <c r="P41" s="35">
        <f t="shared" si="1"/>
        <v>1.4038764284023963E-2</v>
      </c>
      <c r="Q41" s="35">
        <f t="shared" si="2"/>
        <v>1.4038764284023963E-2</v>
      </c>
      <c r="R41" s="35">
        <f t="shared" si="3"/>
        <v>1.4038764284023963E-2</v>
      </c>
      <c r="S41" s="35">
        <f t="shared" si="4"/>
        <v>1.4038764284023963E-2</v>
      </c>
      <c r="T41" s="11" t="s">
        <v>14</v>
      </c>
    </row>
    <row r="42" spans="2:20" x14ac:dyDescent="0.35">
      <c r="B42" s="63">
        <v>0.25000000000000006</v>
      </c>
      <c r="C42" s="34">
        <f>B42/'MSD Calculation'!$D$5</f>
        <v>8.4459459459459481E-3</v>
      </c>
      <c r="D42" s="34">
        <f>'MSD Calculation'!$D$24-B42</f>
        <v>18.25</v>
      </c>
      <c r="E42" s="30">
        <f>IF(B42="",0,IF(B42&lt;'MSD Calculation'!$D$5,$E$7*(1-B42/'MSD Calculation'!$D$5), 0))</f>
        <v>1.4033982688559378E-2</v>
      </c>
      <c r="F42" s="30">
        <f>IF(B42="",0,IF($B42&lt;$F$5,0,IF($B42&gt;'MSD Calculation'!$D$5,0,IF($N$4="Closed-form",1/2*(1-COS(2*PI()*($B42-$F$5)/$F$6))*$F$8,IF($N$4="General",1/2*(1-COS(2*PI()*($B42-$F$5)/$F$6))*$F$9,"Error")))))</f>
        <v>0</v>
      </c>
      <c r="G42" s="30">
        <f>IF(B42="",0,IF($B42&lt;$G$5,0,IF($B42&gt;'MSD Calculation'!$D$5,0,IF($N$4="Closed-form",1/2*(1-COS(2*PI()*($B42-$G$5)/$G$6))*$G$8,IF($N$4="General",1/2*(1-COS(2*PI()*($B42-$G$5)/$G$6))*$G$9,"Error")))))</f>
        <v>0</v>
      </c>
      <c r="H42" s="30">
        <f>IF(B42="",0,IF($B42&lt;$H$5,0,IF($B42&gt;'MSD Calculation'!$D$5,0,IF($N$4="Closed-form",1/2*(1-COS(2*PI()*($B42-$H$5)/$H$6))*$H$8,IF($N$4="General",1/2*(1-COS(2*PI()*($B42-$H$5)/$H$6))*$H$9,"Error")))))</f>
        <v>0</v>
      </c>
      <c r="I42" s="30">
        <f>IF(B42="",0,IF($B42&lt;$I$5,0,IF($B42&gt;'MSD Calculation'!$D$5,0,IF($N$4="Closed-form",1/2*(1-COS(2*PI()*($B42-$I$5)/$I$6))*$I$8,IF($N$4="General",1/2*(1-COS(2*PI()*($B42-$I$5)/$I$6))*$I$9,"Error")))))</f>
        <v>0</v>
      </c>
      <c r="J42" s="15" t="s">
        <v>14</v>
      </c>
      <c r="K42" s="3"/>
      <c r="L42" s="17">
        <v>0.25000000000000006</v>
      </c>
      <c r="M42" s="34">
        <f>L42/'MSD Calculation'!$D$5</f>
        <v>8.4459459459459481E-3</v>
      </c>
      <c r="N42" s="34">
        <f>'MSD Calculation'!$D$24-L42</f>
        <v>18.25</v>
      </c>
      <c r="O42" s="35">
        <f t="shared" si="0"/>
        <v>1.4033982688559378E-2</v>
      </c>
      <c r="P42" s="35">
        <f t="shared" si="1"/>
        <v>1.4033982688559378E-2</v>
      </c>
      <c r="Q42" s="35">
        <f t="shared" si="2"/>
        <v>1.4033982688559378E-2</v>
      </c>
      <c r="R42" s="35">
        <f t="shared" si="3"/>
        <v>1.4033982688559378E-2</v>
      </c>
      <c r="S42" s="35">
        <f t="shared" si="4"/>
        <v>1.4033982688559378E-2</v>
      </c>
      <c r="T42" s="11" t="s">
        <v>14</v>
      </c>
    </row>
    <row r="43" spans="2:20" x14ac:dyDescent="0.35">
      <c r="B43" s="63">
        <v>0.26000000000000006</v>
      </c>
      <c r="C43" s="34">
        <f>B43/'MSD Calculation'!$D$5</f>
        <v>8.783783783783786E-3</v>
      </c>
      <c r="D43" s="34">
        <f>'MSD Calculation'!$D$24-B43</f>
        <v>18.239999999999998</v>
      </c>
      <c r="E43" s="30">
        <f>IF(B43="",0,IF(B43&lt;'MSD Calculation'!$D$5,$E$7*(1-B43/'MSD Calculation'!$D$5), 0))</f>
        <v>1.4029201093094792E-2</v>
      </c>
      <c r="F43" s="30">
        <f>IF(B43="",0,IF($B43&lt;$F$5,0,IF($B43&gt;'MSD Calculation'!$D$5,0,IF($N$4="Closed-form",1/2*(1-COS(2*PI()*($B43-$F$5)/$F$6))*$F$8,IF($N$4="General",1/2*(1-COS(2*PI()*($B43-$F$5)/$F$6))*$F$9,"Error")))))</f>
        <v>0</v>
      </c>
      <c r="G43" s="30">
        <f>IF(B43="",0,IF($B43&lt;$G$5,0,IF($B43&gt;'MSD Calculation'!$D$5,0,IF($N$4="Closed-form",1/2*(1-COS(2*PI()*($B43-$G$5)/$G$6))*$G$8,IF($N$4="General",1/2*(1-COS(2*PI()*($B43-$G$5)/$G$6))*$G$9,"Error")))))</f>
        <v>0</v>
      </c>
      <c r="H43" s="30">
        <f>IF(B43="",0,IF($B43&lt;$H$5,0,IF($B43&gt;'MSD Calculation'!$D$5,0,IF($N$4="Closed-form",1/2*(1-COS(2*PI()*($B43-$H$5)/$H$6))*$H$8,IF($N$4="General",1/2*(1-COS(2*PI()*($B43-$H$5)/$H$6))*$H$9,"Error")))))</f>
        <v>0</v>
      </c>
      <c r="I43" s="30">
        <f>IF(B43="",0,IF($B43&lt;$I$5,0,IF($B43&gt;'MSD Calculation'!$D$5,0,IF($N$4="Closed-form",1/2*(1-COS(2*PI()*($B43-$I$5)/$I$6))*$I$8,IF($N$4="General",1/2*(1-COS(2*PI()*($B43-$I$5)/$I$6))*$I$9,"Error")))))</f>
        <v>0</v>
      </c>
      <c r="J43" s="15" t="s">
        <v>14</v>
      </c>
      <c r="K43" s="3"/>
      <c r="L43" s="17">
        <v>0.26000000000000006</v>
      </c>
      <c r="M43" s="34">
        <f>L43/'MSD Calculation'!$D$5</f>
        <v>8.783783783783786E-3</v>
      </c>
      <c r="N43" s="34">
        <f>'MSD Calculation'!$D$24-L43</f>
        <v>18.239999999999998</v>
      </c>
      <c r="O43" s="35">
        <f t="shared" si="0"/>
        <v>1.4029201093094792E-2</v>
      </c>
      <c r="P43" s="35">
        <f t="shared" si="1"/>
        <v>1.4029201093094792E-2</v>
      </c>
      <c r="Q43" s="35">
        <f t="shared" si="2"/>
        <v>1.4029201093094792E-2</v>
      </c>
      <c r="R43" s="35">
        <f t="shared" si="3"/>
        <v>1.4029201093094792E-2</v>
      </c>
      <c r="S43" s="35">
        <f t="shared" si="4"/>
        <v>1.4029201093094792E-2</v>
      </c>
      <c r="T43" s="11" t="s">
        <v>14</v>
      </c>
    </row>
    <row r="44" spans="2:20" x14ac:dyDescent="0.35">
      <c r="B44" s="63">
        <v>0.27000000000000007</v>
      </c>
      <c r="C44" s="34">
        <f>B44/'MSD Calculation'!$D$5</f>
        <v>9.1216216216216239E-3</v>
      </c>
      <c r="D44" s="34">
        <f>'MSD Calculation'!$D$24-B44</f>
        <v>18.23</v>
      </c>
      <c r="E44" s="30">
        <f>IF(B44="",0,IF(B44&lt;'MSD Calculation'!$D$5,$E$7*(1-B44/'MSD Calculation'!$D$5), 0))</f>
        <v>1.4024419497630206E-2</v>
      </c>
      <c r="F44" s="30">
        <f>IF(B44="",0,IF($B44&lt;$F$5,0,IF($B44&gt;'MSD Calculation'!$D$5,0,IF($N$4="Closed-form",1/2*(1-COS(2*PI()*($B44-$F$5)/$F$6))*$F$8,IF($N$4="General",1/2*(1-COS(2*PI()*($B44-$F$5)/$F$6))*$F$9,"Error")))))</f>
        <v>0</v>
      </c>
      <c r="G44" s="30">
        <f>IF(B44="",0,IF($B44&lt;$G$5,0,IF($B44&gt;'MSD Calculation'!$D$5,0,IF($N$4="Closed-form",1/2*(1-COS(2*PI()*($B44-$G$5)/$G$6))*$G$8,IF($N$4="General",1/2*(1-COS(2*PI()*($B44-$G$5)/$G$6))*$G$9,"Error")))))</f>
        <v>0</v>
      </c>
      <c r="H44" s="30">
        <f>IF(B44="",0,IF($B44&lt;$H$5,0,IF($B44&gt;'MSD Calculation'!$D$5,0,IF($N$4="Closed-form",1/2*(1-COS(2*PI()*($B44-$H$5)/$H$6))*$H$8,IF($N$4="General",1/2*(1-COS(2*PI()*($B44-$H$5)/$H$6))*$H$9,"Error")))))</f>
        <v>0</v>
      </c>
      <c r="I44" s="30">
        <f>IF(B44="",0,IF($B44&lt;$I$5,0,IF($B44&gt;'MSD Calculation'!$D$5,0,IF($N$4="Closed-form",1/2*(1-COS(2*PI()*($B44-$I$5)/$I$6))*$I$8,IF($N$4="General",1/2*(1-COS(2*PI()*($B44-$I$5)/$I$6))*$I$9,"Error")))))</f>
        <v>0</v>
      </c>
      <c r="J44" s="15" t="s">
        <v>14</v>
      </c>
      <c r="K44" s="3"/>
      <c r="L44" s="17">
        <v>0.27000000000000007</v>
      </c>
      <c r="M44" s="34">
        <f>L44/'MSD Calculation'!$D$5</f>
        <v>9.1216216216216239E-3</v>
      </c>
      <c r="N44" s="34">
        <f>'MSD Calculation'!$D$24-L44</f>
        <v>18.23</v>
      </c>
      <c r="O44" s="35">
        <f t="shared" si="0"/>
        <v>1.4024419497630206E-2</v>
      </c>
      <c r="P44" s="35">
        <f t="shared" si="1"/>
        <v>1.4024419497630206E-2</v>
      </c>
      <c r="Q44" s="35">
        <f t="shared" si="2"/>
        <v>1.4024419497630206E-2</v>
      </c>
      <c r="R44" s="35">
        <f t="shared" si="3"/>
        <v>1.4024419497630206E-2</v>
      </c>
      <c r="S44" s="35">
        <f t="shared" si="4"/>
        <v>1.4024419497630206E-2</v>
      </c>
      <c r="T44" s="11" t="s">
        <v>14</v>
      </c>
    </row>
    <row r="45" spans="2:20" x14ac:dyDescent="0.35">
      <c r="B45" s="63">
        <v>0.28000000000000008</v>
      </c>
      <c r="C45" s="34">
        <f>B45/'MSD Calculation'!$D$5</f>
        <v>9.4594594594594617E-3</v>
      </c>
      <c r="D45" s="34">
        <f>'MSD Calculation'!$D$24-B45</f>
        <v>18.22</v>
      </c>
      <c r="E45" s="30">
        <f>IF(B45="",0,IF(B45&lt;'MSD Calculation'!$D$5,$E$7*(1-B45/'MSD Calculation'!$D$5), 0))</f>
        <v>1.401963790216562E-2</v>
      </c>
      <c r="F45" s="30">
        <f>IF(B45="",0,IF($B45&lt;$F$5,0,IF($B45&gt;'MSD Calculation'!$D$5,0,IF($N$4="Closed-form",1/2*(1-COS(2*PI()*($B45-$F$5)/$F$6))*$F$8,IF($N$4="General",1/2*(1-COS(2*PI()*($B45-$F$5)/$F$6))*$F$9,"Error")))))</f>
        <v>0</v>
      </c>
      <c r="G45" s="30">
        <f>IF(B45="",0,IF($B45&lt;$G$5,0,IF($B45&gt;'MSD Calculation'!$D$5,0,IF($N$4="Closed-form",1/2*(1-COS(2*PI()*($B45-$G$5)/$G$6))*$G$8,IF($N$4="General",1/2*(1-COS(2*PI()*($B45-$G$5)/$G$6))*$G$9,"Error")))))</f>
        <v>0</v>
      </c>
      <c r="H45" s="30">
        <f>IF(B45="",0,IF($B45&lt;$H$5,0,IF($B45&gt;'MSD Calculation'!$D$5,0,IF($N$4="Closed-form",1/2*(1-COS(2*PI()*($B45-$H$5)/$H$6))*$H$8,IF($N$4="General",1/2*(1-COS(2*PI()*($B45-$H$5)/$H$6))*$H$9,"Error")))))</f>
        <v>0</v>
      </c>
      <c r="I45" s="30">
        <f>IF(B45="",0,IF($B45&lt;$I$5,0,IF($B45&gt;'MSD Calculation'!$D$5,0,IF($N$4="Closed-form",1/2*(1-COS(2*PI()*($B45-$I$5)/$I$6))*$I$8,IF($N$4="General",1/2*(1-COS(2*PI()*($B45-$I$5)/$I$6))*$I$9,"Error")))))</f>
        <v>0</v>
      </c>
      <c r="J45" s="15" t="s">
        <v>14</v>
      </c>
      <c r="K45" s="3"/>
      <c r="L45" s="17">
        <v>0.28000000000000008</v>
      </c>
      <c r="M45" s="34">
        <f>L45/'MSD Calculation'!$D$5</f>
        <v>9.4594594594594617E-3</v>
      </c>
      <c r="N45" s="34">
        <f>'MSD Calculation'!$D$24-L45</f>
        <v>18.22</v>
      </c>
      <c r="O45" s="35">
        <f t="shared" si="0"/>
        <v>1.401963790216562E-2</v>
      </c>
      <c r="P45" s="35">
        <f t="shared" si="1"/>
        <v>1.401963790216562E-2</v>
      </c>
      <c r="Q45" s="35">
        <f t="shared" si="2"/>
        <v>1.401963790216562E-2</v>
      </c>
      <c r="R45" s="35">
        <f t="shared" si="3"/>
        <v>1.401963790216562E-2</v>
      </c>
      <c r="S45" s="35">
        <f t="shared" si="4"/>
        <v>1.401963790216562E-2</v>
      </c>
      <c r="T45" s="11" t="s">
        <v>14</v>
      </c>
    </row>
    <row r="46" spans="2:20" x14ac:dyDescent="0.35">
      <c r="B46" s="63">
        <v>0.29000000000000009</v>
      </c>
      <c r="C46" s="34">
        <f>B46/'MSD Calculation'!$D$5</f>
        <v>9.7972972972972996E-3</v>
      </c>
      <c r="D46" s="34">
        <f>'MSD Calculation'!$D$24-B46</f>
        <v>18.21</v>
      </c>
      <c r="E46" s="30">
        <f>IF(B46="",0,IF(B46&lt;'MSD Calculation'!$D$5,$E$7*(1-B46/'MSD Calculation'!$D$5), 0))</f>
        <v>1.4014856306701035E-2</v>
      </c>
      <c r="F46" s="30">
        <f>IF(B46="",0,IF($B46&lt;$F$5,0,IF($B46&gt;'MSD Calculation'!$D$5,0,IF($N$4="Closed-form",1/2*(1-COS(2*PI()*($B46-$F$5)/$F$6))*$F$8,IF($N$4="General",1/2*(1-COS(2*PI()*($B46-$F$5)/$F$6))*$F$9,"Error")))))</f>
        <v>0</v>
      </c>
      <c r="G46" s="30">
        <f>IF(B46="",0,IF($B46&lt;$G$5,0,IF($B46&gt;'MSD Calculation'!$D$5,0,IF($N$4="Closed-form",1/2*(1-COS(2*PI()*($B46-$G$5)/$G$6))*$G$8,IF($N$4="General",1/2*(1-COS(2*PI()*($B46-$G$5)/$G$6))*$G$9,"Error")))))</f>
        <v>0</v>
      </c>
      <c r="H46" s="30">
        <f>IF(B46="",0,IF($B46&lt;$H$5,0,IF($B46&gt;'MSD Calculation'!$D$5,0,IF($N$4="Closed-form",1/2*(1-COS(2*PI()*($B46-$H$5)/$H$6))*$H$8,IF($N$4="General",1/2*(1-COS(2*PI()*($B46-$H$5)/$H$6))*$H$9,"Error")))))</f>
        <v>0</v>
      </c>
      <c r="I46" s="30">
        <f>IF(B46="",0,IF($B46&lt;$I$5,0,IF($B46&gt;'MSD Calculation'!$D$5,0,IF($N$4="Closed-form",1/2*(1-COS(2*PI()*($B46-$I$5)/$I$6))*$I$8,IF($N$4="General",1/2*(1-COS(2*PI()*($B46-$I$5)/$I$6))*$I$9,"Error")))))</f>
        <v>0</v>
      </c>
      <c r="J46" s="15" t="s">
        <v>14</v>
      </c>
      <c r="K46" s="3"/>
      <c r="L46" s="17">
        <v>0.29000000000000009</v>
      </c>
      <c r="M46" s="34">
        <f>L46/'MSD Calculation'!$D$5</f>
        <v>9.7972972972972996E-3</v>
      </c>
      <c r="N46" s="34">
        <f>'MSD Calculation'!$D$24-L46</f>
        <v>18.21</v>
      </c>
      <c r="O46" s="35">
        <f t="shared" si="0"/>
        <v>1.4014856306701035E-2</v>
      </c>
      <c r="P46" s="35">
        <f t="shared" si="1"/>
        <v>1.4014856306701035E-2</v>
      </c>
      <c r="Q46" s="35">
        <f t="shared" si="2"/>
        <v>1.4014856306701035E-2</v>
      </c>
      <c r="R46" s="35">
        <f t="shared" si="3"/>
        <v>1.4014856306701035E-2</v>
      </c>
      <c r="S46" s="35">
        <f t="shared" si="4"/>
        <v>1.4014856306701035E-2</v>
      </c>
      <c r="T46" s="11" t="s">
        <v>14</v>
      </c>
    </row>
    <row r="47" spans="2:20" x14ac:dyDescent="0.35">
      <c r="B47" s="63">
        <v>0.3000000000000001</v>
      </c>
      <c r="C47" s="34">
        <f>B47/'MSD Calculation'!$D$5</f>
        <v>1.0135135135135137E-2</v>
      </c>
      <c r="D47" s="34">
        <f>'MSD Calculation'!$D$24-B47</f>
        <v>18.2</v>
      </c>
      <c r="E47" s="30">
        <f>IF(B47="",0,IF(B47&lt;'MSD Calculation'!$D$5,$E$7*(1-B47/'MSD Calculation'!$D$5), 0))</f>
        <v>1.4010074711236449E-2</v>
      </c>
      <c r="F47" s="30">
        <f>IF(B47="",0,IF($B47&lt;$F$5,0,IF($B47&gt;'MSD Calculation'!$D$5,0,IF($N$4="Closed-form",1/2*(1-COS(2*PI()*($B47-$F$5)/$F$6))*$F$8,IF($N$4="General",1/2*(1-COS(2*PI()*($B47-$F$5)/$F$6))*$F$9,"Error")))))</f>
        <v>0</v>
      </c>
      <c r="G47" s="30">
        <f>IF(B47="",0,IF($B47&lt;$G$5,0,IF($B47&gt;'MSD Calculation'!$D$5,0,IF($N$4="Closed-form",1/2*(1-COS(2*PI()*($B47-$G$5)/$G$6))*$G$8,IF($N$4="General",1/2*(1-COS(2*PI()*($B47-$G$5)/$G$6))*$G$9,"Error")))))</f>
        <v>0</v>
      </c>
      <c r="H47" s="30">
        <f>IF(B47="",0,IF($B47&lt;$H$5,0,IF($B47&gt;'MSD Calculation'!$D$5,0,IF($N$4="Closed-form",1/2*(1-COS(2*PI()*($B47-$H$5)/$H$6))*$H$8,IF($N$4="General",1/2*(1-COS(2*PI()*($B47-$H$5)/$H$6))*$H$9,"Error")))))</f>
        <v>0</v>
      </c>
      <c r="I47" s="30">
        <f>IF(B47="",0,IF($B47&lt;$I$5,0,IF($B47&gt;'MSD Calculation'!$D$5,0,IF($N$4="Closed-form",1/2*(1-COS(2*PI()*($B47-$I$5)/$I$6))*$I$8,IF($N$4="General",1/2*(1-COS(2*PI()*($B47-$I$5)/$I$6))*$I$9,"Error")))))</f>
        <v>0</v>
      </c>
      <c r="J47" s="15" t="s">
        <v>14</v>
      </c>
      <c r="K47" s="3"/>
      <c r="L47" s="17">
        <v>0.3000000000000001</v>
      </c>
      <c r="M47" s="34">
        <f>L47/'MSD Calculation'!$D$5</f>
        <v>1.0135135135135137E-2</v>
      </c>
      <c r="N47" s="34">
        <f>'MSD Calculation'!$D$24-L47</f>
        <v>18.2</v>
      </c>
      <c r="O47" s="35">
        <f t="shared" si="0"/>
        <v>1.4010074711236449E-2</v>
      </c>
      <c r="P47" s="35">
        <f t="shared" si="1"/>
        <v>1.4010074711236449E-2</v>
      </c>
      <c r="Q47" s="35">
        <f t="shared" si="2"/>
        <v>1.4010074711236449E-2</v>
      </c>
      <c r="R47" s="35">
        <f t="shared" si="3"/>
        <v>1.4010074711236449E-2</v>
      </c>
      <c r="S47" s="35">
        <f t="shared" si="4"/>
        <v>1.4010074711236449E-2</v>
      </c>
      <c r="T47" s="11" t="s">
        <v>14</v>
      </c>
    </row>
    <row r="48" spans="2:20" x14ac:dyDescent="0.35">
      <c r="B48" s="63">
        <v>0.31000000000000011</v>
      </c>
      <c r="C48" s="34">
        <f>B48/'MSD Calculation'!$D$5</f>
        <v>1.0472972972972975E-2</v>
      </c>
      <c r="D48" s="34">
        <f>'MSD Calculation'!$D$24-B48</f>
        <v>18.190000000000001</v>
      </c>
      <c r="E48" s="30">
        <f>IF(B48="",0,IF(B48&lt;'MSD Calculation'!$D$5,$E$7*(1-B48/'MSD Calculation'!$D$5), 0))</f>
        <v>1.4005293115771863E-2</v>
      </c>
      <c r="F48" s="30">
        <f>IF(B48="",0,IF($B48&lt;$F$5,0,IF($B48&gt;'MSD Calculation'!$D$5,0,IF($N$4="Closed-form",1/2*(1-COS(2*PI()*($B48-$F$5)/$F$6))*$F$8,IF($N$4="General",1/2*(1-COS(2*PI()*($B48-$F$5)/$F$6))*$F$9,"Error")))))</f>
        <v>0</v>
      </c>
      <c r="G48" s="30">
        <f>IF(B48="",0,IF($B48&lt;$G$5,0,IF($B48&gt;'MSD Calculation'!$D$5,0,IF($N$4="Closed-form",1/2*(1-COS(2*PI()*($B48-$G$5)/$G$6))*$G$8,IF($N$4="General",1/2*(1-COS(2*PI()*($B48-$G$5)/$G$6))*$G$9,"Error")))))</f>
        <v>0</v>
      </c>
      <c r="H48" s="30">
        <f>IF(B48="",0,IF($B48&lt;$H$5,0,IF($B48&gt;'MSD Calculation'!$D$5,0,IF($N$4="Closed-form",1/2*(1-COS(2*PI()*($B48-$H$5)/$H$6))*$H$8,IF($N$4="General",1/2*(1-COS(2*PI()*($B48-$H$5)/$H$6))*$H$9,"Error")))))</f>
        <v>0</v>
      </c>
      <c r="I48" s="30">
        <f>IF(B48="",0,IF($B48&lt;$I$5,0,IF($B48&gt;'MSD Calculation'!$D$5,0,IF($N$4="Closed-form",1/2*(1-COS(2*PI()*($B48-$I$5)/$I$6))*$I$8,IF($N$4="General",1/2*(1-COS(2*PI()*($B48-$I$5)/$I$6))*$I$9,"Error")))))</f>
        <v>0</v>
      </c>
      <c r="J48" s="15" t="s">
        <v>14</v>
      </c>
      <c r="K48" s="3"/>
      <c r="L48" s="17">
        <v>0.31000000000000011</v>
      </c>
      <c r="M48" s="34">
        <f>L48/'MSD Calculation'!$D$5</f>
        <v>1.0472972972972975E-2</v>
      </c>
      <c r="N48" s="34">
        <f>'MSD Calculation'!$D$24-L48</f>
        <v>18.190000000000001</v>
      </c>
      <c r="O48" s="35">
        <f t="shared" si="0"/>
        <v>1.4005293115771863E-2</v>
      </c>
      <c r="P48" s="35">
        <f t="shared" si="1"/>
        <v>1.4005293115771863E-2</v>
      </c>
      <c r="Q48" s="35">
        <f t="shared" si="2"/>
        <v>1.4005293115771863E-2</v>
      </c>
      <c r="R48" s="35">
        <f t="shared" si="3"/>
        <v>1.4005293115771863E-2</v>
      </c>
      <c r="S48" s="35">
        <f t="shared" si="4"/>
        <v>1.4005293115771863E-2</v>
      </c>
      <c r="T48" s="11" t="s">
        <v>14</v>
      </c>
    </row>
    <row r="49" spans="2:20" x14ac:dyDescent="0.35">
      <c r="B49" s="63">
        <v>0.32000000000000012</v>
      </c>
      <c r="C49" s="34">
        <f>B49/'MSD Calculation'!$D$5</f>
        <v>1.0810810810810815E-2</v>
      </c>
      <c r="D49" s="34">
        <f>'MSD Calculation'!$D$24-B49</f>
        <v>18.18</v>
      </c>
      <c r="E49" s="30">
        <f>IF(B49="",0,IF(B49&lt;'MSD Calculation'!$D$5,$E$7*(1-B49/'MSD Calculation'!$D$5), 0))</f>
        <v>1.4000511520307277E-2</v>
      </c>
      <c r="F49" s="30">
        <f>IF(B49="",0,IF($B49&lt;$F$5,0,IF($B49&gt;'MSD Calculation'!$D$5,0,IF($N$4="Closed-form",1/2*(1-COS(2*PI()*($B49-$F$5)/$F$6))*$F$8,IF($N$4="General",1/2*(1-COS(2*PI()*($B49-$F$5)/$F$6))*$F$9,"Error")))))</f>
        <v>0</v>
      </c>
      <c r="G49" s="30">
        <f>IF(B49="",0,IF($B49&lt;$G$5,0,IF($B49&gt;'MSD Calculation'!$D$5,0,IF($N$4="Closed-form",1/2*(1-COS(2*PI()*($B49-$G$5)/$G$6))*$G$8,IF($N$4="General",1/2*(1-COS(2*PI()*($B49-$G$5)/$G$6))*$G$9,"Error")))))</f>
        <v>0</v>
      </c>
      <c r="H49" s="30">
        <f>IF(B49="",0,IF($B49&lt;$H$5,0,IF($B49&gt;'MSD Calculation'!$D$5,0,IF($N$4="Closed-form",1/2*(1-COS(2*PI()*($B49-$H$5)/$H$6))*$H$8,IF($N$4="General",1/2*(1-COS(2*PI()*($B49-$H$5)/$H$6))*$H$9,"Error")))))</f>
        <v>0</v>
      </c>
      <c r="I49" s="30">
        <f>IF(B49="",0,IF($B49&lt;$I$5,0,IF($B49&gt;'MSD Calculation'!$D$5,0,IF($N$4="Closed-form",1/2*(1-COS(2*PI()*($B49-$I$5)/$I$6))*$I$8,IF($N$4="General",1/2*(1-COS(2*PI()*($B49-$I$5)/$I$6))*$I$9,"Error")))))</f>
        <v>0</v>
      </c>
      <c r="J49" s="15" t="s">
        <v>14</v>
      </c>
      <c r="K49" s="3"/>
      <c r="L49" s="17">
        <v>0.32000000000000012</v>
      </c>
      <c r="M49" s="34">
        <f>L49/'MSD Calculation'!$D$5</f>
        <v>1.0810810810810815E-2</v>
      </c>
      <c r="N49" s="34">
        <f>'MSD Calculation'!$D$24-L49</f>
        <v>18.18</v>
      </c>
      <c r="O49" s="35">
        <f t="shared" si="0"/>
        <v>1.4000511520307277E-2</v>
      </c>
      <c r="P49" s="35">
        <f t="shared" si="1"/>
        <v>1.4000511520307277E-2</v>
      </c>
      <c r="Q49" s="35">
        <f t="shared" si="2"/>
        <v>1.4000511520307277E-2</v>
      </c>
      <c r="R49" s="35">
        <f t="shared" si="3"/>
        <v>1.4000511520307277E-2</v>
      </c>
      <c r="S49" s="35">
        <f t="shared" si="4"/>
        <v>1.4000511520307277E-2</v>
      </c>
      <c r="T49" s="11" t="s">
        <v>14</v>
      </c>
    </row>
    <row r="50" spans="2:20" x14ac:dyDescent="0.35">
      <c r="B50" s="63">
        <v>0.33000000000000013</v>
      </c>
      <c r="C50" s="34">
        <f>B50/'MSD Calculation'!$D$5</f>
        <v>1.1148648648648653E-2</v>
      </c>
      <c r="D50" s="34">
        <f>'MSD Calculation'!$D$24-B50</f>
        <v>18.169999999999998</v>
      </c>
      <c r="E50" s="30">
        <f>IF(B50="",0,IF(B50&lt;'MSD Calculation'!$D$5,$E$7*(1-B50/'MSD Calculation'!$D$5), 0))</f>
        <v>1.3995729924842692E-2</v>
      </c>
      <c r="F50" s="30">
        <f>IF(B50="",0,IF($B50&lt;$F$5,0,IF($B50&gt;'MSD Calculation'!$D$5,0,IF($N$4="Closed-form",1/2*(1-COS(2*PI()*($B50-$F$5)/$F$6))*$F$8,IF($N$4="General",1/2*(1-COS(2*PI()*($B50-$F$5)/$F$6))*$F$9,"Error")))))</f>
        <v>0</v>
      </c>
      <c r="G50" s="30">
        <f>IF(B50="",0,IF($B50&lt;$G$5,0,IF($B50&gt;'MSD Calculation'!$D$5,0,IF($N$4="Closed-form",1/2*(1-COS(2*PI()*($B50-$G$5)/$G$6))*$G$8,IF($N$4="General",1/2*(1-COS(2*PI()*($B50-$G$5)/$G$6))*$G$9,"Error")))))</f>
        <v>0</v>
      </c>
      <c r="H50" s="30">
        <f>IF(B50="",0,IF($B50&lt;$H$5,0,IF($B50&gt;'MSD Calculation'!$D$5,0,IF($N$4="Closed-form",1/2*(1-COS(2*PI()*($B50-$H$5)/$H$6))*$H$8,IF($N$4="General",1/2*(1-COS(2*PI()*($B50-$H$5)/$H$6))*$H$9,"Error")))))</f>
        <v>0</v>
      </c>
      <c r="I50" s="30">
        <f>IF(B50="",0,IF($B50&lt;$I$5,0,IF($B50&gt;'MSD Calculation'!$D$5,0,IF($N$4="Closed-form",1/2*(1-COS(2*PI()*($B50-$I$5)/$I$6))*$I$8,IF($N$4="General",1/2*(1-COS(2*PI()*($B50-$I$5)/$I$6))*$I$9,"Error")))))</f>
        <v>0</v>
      </c>
      <c r="J50" s="15" t="s">
        <v>14</v>
      </c>
      <c r="K50" s="3"/>
      <c r="L50" s="17">
        <v>0.33000000000000013</v>
      </c>
      <c r="M50" s="34">
        <f>L50/'MSD Calculation'!$D$5</f>
        <v>1.1148648648648653E-2</v>
      </c>
      <c r="N50" s="34">
        <f>'MSD Calculation'!$D$24-L50</f>
        <v>18.169999999999998</v>
      </c>
      <c r="O50" s="35">
        <f t="shared" si="0"/>
        <v>1.3995729924842692E-2</v>
      </c>
      <c r="P50" s="35">
        <f t="shared" si="1"/>
        <v>1.3995729924842692E-2</v>
      </c>
      <c r="Q50" s="35">
        <f t="shared" si="2"/>
        <v>1.3995729924842692E-2</v>
      </c>
      <c r="R50" s="35">
        <f t="shared" si="3"/>
        <v>1.3995729924842692E-2</v>
      </c>
      <c r="S50" s="35">
        <f t="shared" si="4"/>
        <v>1.3995729924842692E-2</v>
      </c>
      <c r="T50" s="11" t="s">
        <v>14</v>
      </c>
    </row>
    <row r="51" spans="2:20" x14ac:dyDescent="0.35">
      <c r="B51" s="63">
        <v>0.34000000000000014</v>
      </c>
      <c r="C51" s="34">
        <f>B51/'MSD Calculation'!$D$5</f>
        <v>1.1486486486486491E-2</v>
      </c>
      <c r="D51" s="34">
        <f>'MSD Calculation'!$D$24-B51</f>
        <v>18.16</v>
      </c>
      <c r="E51" s="30">
        <f>IF(B51="",0,IF(B51&lt;'MSD Calculation'!$D$5,$E$7*(1-B51/'MSD Calculation'!$D$5), 0))</f>
        <v>1.3990948329378104E-2</v>
      </c>
      <c r="F51" s="30">
        <f>IF(B51="",0,IF($B51&lt;$F$5,0,IF($B51&gt;'MSD Calculation'!$D$5,0,IF($N$4="Closed-form",1/2*(1-COS(2*PI()*($B51-$F$5)/$F$6))*$F$8,IF($N$4="General",1/2*(1-COS(2*PI()*($B51-$F$5)/$F$6))*$F$9,"Error")))))</f>
        <v>0</v>
      </c>
      <c r="G51" s="30">
        <f>IF(B51="",0,IF($B51&lt;$G$5,0,IF($B51&gt;'MSD Calculation'!$D$5,0,IF($N$4="Closed-form",1/2*(1-COS(2*PI()*($B51-$G$5)/$G$6))*$G$8,IF($N$4="General",1/2*(1-COS(2*PI()*($B51-$G$5)/$G$6))*$G$9,"Error")))))</f>
        <v>0</v>
      </c>
      <c r="H51" s="30">
        <f>IF(B51="",0,IF($B51&lt;$H$5,0,IF($B51&gt;'MSD Calculation'!$D$5,0,IF($N$4="Closed-form",1/2*(1-COS(2*PI()*($B51-$H$5)/$H$6))*$H$8,IF($N$4="General",1/2*(1-COS(2*PI()*($B51-$H$5)/$H$6))*$H$9,"Error")))))</f>
        <v>0</v>
      </c>
      <c r="I51" s="30">
        <f>IF(B51="",0,IF($B51&lt;$I$5,0,IF($B51&gt;'MSD Calculation'!$D$5,0,IF($N$4="Closed-form",1/2*(1-COS(2*PI()*($B51-$I$5)/$I$6))*$I$8,IF($N$4="General",1/2*(1-COS(2*PI()*($B51-$I$5)/$I$6))*$I$9,"Error")))))</f>
        <v>0</v>
      </c>
      <c r="J51" s="15" t="s">
        <v>14</v>
      </c>
      <c r="K51" s="3"/>
      <c r="L51" s="17">
        <v>0.34000000000000014</v>
      </c>
      <c r="M51" s="34">
        <f>L51/'MSD Calculation'!$D$5</f>
        <v>1.1486486486486491E-2</v>
      </c>
      <c r="N51" s="34">
        <f>'MSD Calculation'!$D$24-L51</f>
        <v>18.16</v>
      </c>
      <c r="O51" s="35">
        <f t="shared" si="0"/>
        <v>1.3990948329378104E-2</v>
      </c>
      <c r="P51" s="35">
        <f t="shared" si="1"/>
        <v>1.3990948329378104E-2</v>
      </c>
      <c r="Q51" s="35">
        <f t="shared" si="2"/>
        <v>1.3990948329378104E-2</v>
      </c>
      <c r="R51" s="35">
        <f t="shared" si="3"/>
        <v>1.3990948329378104E-2</v>
      </c>
      <c r="S51" s="35">
        <f t="shared" si="4"/>
        <v>1.3990948329378104E-2</v>
      </c>
      <c r="T51" s="11" t="s">
        <v>14</v>
      </c>
    </row>
    <row r="52" spans="2:20" x14ac:dyDescent="0.35">
      <c r="B52" s="63">
        <v>0.35000000000000014</v>
      </c>
      <c r="C52" s="34">
        <f>B52/'MSD Calculation'!$D$5</f>
        <v>1.1824324324324328E-2</v>
      </c>
      <c r="D52" s="34">
        <f>'MSD Calculation'!$D$24-B52</f>
        <v>18.149999999999999</v>
      </c>
      <c r="E52" s="30">
        <f>IF(B52="",0,IF(B52&lt;'MSD Calculation'!$D$5,$E$7*(1-B52/'MSD Calculation'!$D$5), 0))</f>
        <v>1.398616673391352E-2</v>
      </c>
      <c r="F52" s="30">
        <f>IF(B52="",0,IF($B52&lt;$F$5,0,IF($B52&gt;'MSD Calculation'!$D$5,0,IF($N$4="Closed-form",1/2*(1-COS(2*PI()*($B52-$F$5)/$F$6))*$F$8,IF($N$4="General",1/2*(1-COS(2*PI()*($B52-$F$5)/$F$6))*$F$9,"Error")))))</f>
        <v>0</v>
      </c>
      <c r="G52" s="30">
        <f>IF(B52="",0,IF($B52&lt;$G$5,0,IF($B52&gt;'MSD Calculation'!$D$5,0,IF($N$4="Closed-form",1/2*(1-COS(2*PI()*($B52-$G$5)/$G$6))*$G$8,IF($N$4="General",1/2*(1-COS(2*PI()*($B52-$G$5)/$G$6))*$G$9,"Error")))))</f>
        <v>0</v>
      </c>
      <c r="H52" s="30">
        <f>IF(B52="",0,IF($B52&lt;$H$5,0,IF($B52&gt;'MSD Calculation'!$D$5,0,IF($N$4="Closed-form",1/2*(1-COS(2*PI()*($B52-$H$5)/$H$6))*$H$8,IF($N$4="General",1/2*(1-COS(2*PI()*($B52-$H$5)/$H$6))*$H$9,"Error")))))</f>
        <v>0</v>
      </c>
      <c r="I52" s="30">
        <f>IF(B52="",0,IF($B52&lt;$I$5,0,IF($B52&gt;'MSD Calculation'!$D$5,0,IF($N$4="Closed-form",1/2*(1-COS(2*PI()*($B52-$I$5)/$I$6))*$I$8,IF($N$4="General",1/2*(1-COS(2*PI()*($B52-$I$5)/$I$6))*$I$9,"Error")))))</f>
        <v>0</v>
      </c>
      <c r="J52" s="15" t="s">
        <v>14</v>
      </c>
      <c r="K52" s="3"/>
      <c r="L52" s="17">
        <v>0.35000000000000014</v>
      </c>
      <c r="M52" s="34">
        <f>L52/'MSD Calculation'!$D$5</f>
        <v>1.1824324324324328E-2</v>
      </c>
      <c r="N52" s="34">
        <f>'MSD Calculation'!$D$24-L52</f>
        <v>18.149999999999999</v>
      </c>
      <c r="O52" s="35">
        <f t="shared" si="0"/>
        <v>1.398616673391352E-2</v>
      </c>
      <c r="P52" s="35">
        <f t="shared" si="1"/>
        <v>1.398616673391352E-2</v>
      </c>
      <c r="Q52" s="35">
        <f t="shared" si="2"/>
        <v>1.398616673391352E-2</v>
      </c>
      <c r="R52" s="35">
        <f t="shared" si="3"/>
        <v>1.398616673391352E-2</v>
      </c>
      <c r="S52" s="35">
        <f t="shared" si="4"/>
        <v>1.398616673391352E-2</v>
      </c>
      <c r="T52" s="11" t="s">
        <v>14</v>
      </c>
    </row>
    <row r="53" spans="2:20" x14ac:dyDescent="0.35">
      <c r="B53" s="63">
        <v>0.36000000000000015</v>
      </c>
      <c r="C53" s="34">
        <f>B53/'MSD Calculation'!$D$5</f>
        <v>1.2162162162162166E-2</v>
      </c>
      <c r="D53" s="34">
        <f>'MSD Calculation'!$D$24-B53</f>
        <v>18.14</v>
      </c>
      <c r="E53" s="30">
        <f>IF(B53="",0,IF(B53&lt;'MSD Calculation'!$D$5,$E$7*(1-B53/'MSD Calculation'!$D$5), 0))</f>
        <v>1.3981385138448934E-2</v>
      </c>
      <c r="F53" s="30">
        <f>IF(B53="",0,IF($B53&lt;$F$5,0,IF($B53&gt;'MSD Calculation'!$D$5,0,IF($N$4="Closed-form",1/2*(1-COS(2*PI()*($B53-$F$5)/$F$6))*$F$8,IF($N$4="General",1/2*(1-COS(2*PI()*($B53-$F$5)/$F$6))*$F$9,"Error")))))</f>
        <v>0</v>
      </c>
      <c r="G53" s="30">
        <f>IF(B53="",0,IF($B53&lt;$G$5,0,IF($B53&gt;'MSD Calculation'!$D$5,0,IF($N$4="Closed-form",1/2*(1-COS(2*PI()*($B53-$G$5)/$G$6))*$G$8,IF($N$4="General",1/2*(1-COS(2*PI()*($B53-$G$5)/$G$6))*$G$9,"Error")))))</f>
        <v>0</v>
      </c>
      <c r="H53" s="30">
        <f>IF(B53="",0,IF($B53&lt;$H$5,0,IF($B53&gt;'MSD Calculation'!$D$5,0,IF($N$4="Closed-form",1/2*(1-COS(2*PI()*($B53-$H$5)/$H$6))*$H$8,IF($N$4="General",1/2*(1-COS(2*PI()*($B53-$H$5)/$H$6))*$H$9,"Error")))))</f>
        <v>0</v>
      </c>
      <c r="I53" s="30">
        <f>IF(B53="",0,IF($B53&lt;$I$5,0,IF($B53&gt;'MSD Calculation'!$D$5,0,IF($N$4="Closed-form",1/2*(1-COS(2*PI()*($B53-$I$5)/$I$6))*$I$8,IF($N$4="General",1/2*(1-COS(2*PI()*($B53-$I$5)/$I$6))*$I$9,"Error")))))</f>
        <v>0</v>
      </c>
      <c r="J53" s="15" t="s">
        <v>14</v>
      </c>
      <c r="K53" s="3"/>
      <c r="L53" s="17">
        <v>0.36000000000000015</v>
      </c>
      <c r="M53" s="34">
        <f>L53/'MSD Calculation'!$D$5</f>
        <v>1.2162162162162166E-2</v>
      </c>
      <c r="N53" s="34">
        <f>'MSD Calculation'!$D$24-L53</f>
        <v>18.14</v>
      </c>
      <c r="O53" s="35">
        <f t="shared" si="0"/>
        <v>1.3981385138448934E-2</v>
      </c>
      <c r="P53" s="35">
        <f t="shared" si="1"/>
        <v>1.3981385138448934E-2</v>
      </c>
      <c r="Q53" s="35">
        <f t="shared" si="2"/>
        <v>1.3981385138448934E-2</v>
      </c>
      <c r="R53" s="35">
        <f t="shared" si="3"/>
        <v>1.3981385138448934E-2</v>
      </c>
      <c r="S53" s="35">
        <f t="shared" si="4"/>
        <v>1.3981385138448934E-2</v>
      </c>
      <c r="T53" s="11" t="s">
        <v>14</v>
      </c>
    </row>
    <row r="54" spans="2:20" x14ac:dyDescent="0.35">
      <c r="B54" s="63">
        <v>0.37000000000000016</v>
      </c>
      <c r="C54" s="34">
        <f>B54/'MSD Calculation'!$D$5</f>
        <v>1.2500000000000004E-2</v>
      </c>
      <c r="D54" s="34">
        <f>'MSD Calculation'!$D$24-B54</f>
        <v>18.13</v>
      </c>
      <c r="E54" s="30">
        <f>IF(B54="",0,IF(B54&lt;'MSD Calculation'!$D$5,$E$7*(1-B54/'MSD Calculation'!$D$5), 0))</f>
        <v>1.3976603542984349E-2</v>
      </c>
      <c r="F54" s="30">
        <f>IF(B54="",0,IF($B54&lt;$F$5,0,IF($B54&gt;'MSD Calculation'!$D$5,0,IF($N$4="Closed-form",1/2*(1-COS(2*PI()*($B54-$F$5)/$F$6))*$F$8,IF($N$4="General",1/2*(1-COS(2*PI()*($B54-$F$5)/$F$6))*$F$9,"Error")))))</f>
        <v>0</v>
      </c>
      <c r="G54" s="30">
        <f>IF(B54="",0,IF($B54&lt;$G$5,0,IF($B54&gt;'MSD Calculation'!$D$5,0,IF($N$4="Closed-form",1/2*(1-COS(2*PI()*($B54-$G$5)/$G$6))*$G$8,IF($N$4="General",1/2*(1-COS(2*PI()*($B54-$G$5)/$G$6))*$G$9,"Error")))))</f>
        <v>0</v>
      </c>
      <c r="H54" s="30">
        <f>IF(B54="",0,IF($B54&lt;$H$5,0,IF($B54&gt;'MSD Calculation'!$D$5,0,IF($N$4="Closed-form",1/2*(1-COS(2*PI()*($B54-$H$5)/$H$6))*$H$8,IF($N$4="General",1/2*(1-COS(2*PI()*($B54-$H$5)/$H$6))*$H$9,"Error")))))</f>
        <v>0</v>
      </c>
      <c r="I54" s="30">
        <f>IF(B54="",0,IF($B54&lt;$I$5,0,IF($B54&gt;'MSD Calculation'!$D$5,0,IF($N$4="Closed-form",1/2*(1-COS(2*PI()*($B54-$I$5)/$I$6))*$I$8,IF($N$4="General",1/2*(1-COS(2*PI()*($B54-$I$5)/$I$6))*$I$9,"Error")))))</f>
        <v>0</v>
      </c>
      <c r="J54" s="15" t="s">
        <v>14</v>
      </c>
      <c r="K54" s="3"/>
      <c r="L54" s="17">
        <v>0.37000000000000016</v>
      </c>
      <c r="M54" s="34">
        <f>L54/'MSD Calculation'!$D$5</f>
        <v>1.2500000000000004E-2</v>
      </c>
      <c r="N54" s="34">
        <f>'MSD Calculation'!$D$24-L54</f>
        <v>18.13</v>
      </c>
      <c r="O54" s="35">
        <f t="shared" si="0"/>
        <v>1.3976603542984349E-2</v>
      </c>
      <c r="P54" s="35">
        <f t="shared" si="1"/>
        <v>1.3976603542984349E-2</v>
      </c>
      <c r="Q54" s="35">
        <f t="shared" si="2"/>
        <v>1.3976603542984349E-2</v>
      </c>
      <c r="R54" s="35">
        <f t="shared" si="3"/>
        <v>1.3976603542984349E-2</v>
      </c>
      <c r="S54" s="35">
        <f t="shared" si="4"/>
        <v>1.3976603542984349E-2</v>
      </c>
      <c r="T54" s="11" t="s">
        <v>14</v>
      </c>
    </row>
    <row r="55" spans="2:20" x14ac:dyDescent="0.35">
      <c r="B55" s="63">
        <v>0.38000000000000017</v>
      </c>
      <c r="C55" s="34">
        <f>B55/'MSD Calculation'!$D$5</f>
        <v>1.2837837837837844E-2</v>
      </c>
      <c r="D55" s="34">
        <f>'MSD Calculation'!$D$24-B55</f>
        <v>18.12</v>
      </c>
      <c r="E55" s="30">
        <f>IF(B55="",0,IF(B55&lt;'MSD Calculation'!$D$5,$E$7*(1-B55/'MSD Calculation'!$D$5), 0))</f>
        <v>1.3971821947519761E-2</v>
      </c>
      <c r="F55" s="30">
        <f>IF(B55="",0,IF($B55&lt;$F$5,0,IF($B55&gt;'MSD Calculation'!$D$5,0,IF($N$4="Closed-form",1/2*(1-COS(2*PI()*($B55-$F$5)/$F$6))*$F$8,IF($N$4="General",1/2*(1-COS(2*PI()*($B55-$F$5)/$F$6))*$F$9,"Error")))))</f>
        <v>0</v>
      </c>
      <c r="G55" s="30">
        <f>IF(B55="",0,IF($B55&lt;$G$5,0,IF($B55&gt;'MSD Calculation'!$D$5,0,IF($N$4="Closed-form",1/2*(1-COS(2*PI()*($B55-$G$5)/$G$6))*$G$8,IF($N$4="General",1/2*(1-COS(2*PI()*($B55-$G$5)/$G$6))*$G$9,"Error")))))</f>
        <v>0</v>
      </c>
      <c r="H55" s="30">
        <f>IF(B55="",0,IF($B55&lt;$H$5,0,IF($B55&gt;'MSD Calculation'!$D$5,0,IF($N$4="Closed-form",1/2*(1-COS(2*PI()*($B55-$H$5)/$H$6))*$H$8,IF($N$4="General",1/2*(1-COS(2*PI()*($B55-$H$5)/$H$6))*$H$9,"Error")))))</f>
        <v>0</v>
      </c>
      <c r="I55" s="30">
        <f>IF(B55="",0,IF($B55&lt;$I$5,0,IF($B55&gt;'MSD Calculation'!$D$5,0,IF($N$4="Closed-form",1/2*(1-COS(2*PI()*($B55-$I$5)/$I$6))*$I$8,IF($N$4="General",1/2*(1-COS(2*PI()*($B55-$I$5)/$I$6))*$I$9,"Error")))))</f>
        <v>0</v>
      </c>
      <c r="J55" s="15" t="s">
        <v>14</v>
      </c>
      <c r="K55" s="3"/>
      <c r="L55" s="17">
        <v>0.38000000000000017</v>
      </c>
      <c r="M55" s="34">
        <f>L55/'MSD Calculation'!$D$5</f>
        <v>1.2837837837837844E-2</v>
      </c>
      <c r="N55" s="34">
        <f>'MSD Calculation'!$D$24-L55</f>
        <v>18.12</v>
      </c>
      <c r="O55" s="35">
        <f t="shared" si="0"/>
        <v>1.3971821947519761E-2</v>
      </c>
      <c r="P55" s="35">
        <f t="shared" si="1"/>
        <v>1.3971821947519761E-2</v>
      </c>
      <c r="Q55" s="35">
        <f t="shared" si="2"/>
        <v>1.3971821947519761E-2</v>
      </c>
      <c r="R55" s="35">
        <f t="shared" si="3"/>
        <v>1.3971821947519761E-2</v>
      </c>
      <c r="S55" s="35">
        <f t="shared" si="4"/>
        <v>1.3971821947519761E-2</v>
      </c>
      <c r="T55" s="11" t="s">
        <v>14</v>
      </c>
    </row>
    <row r="56" spans="2:20" x14ac:dyDescent="0.35">
      <c r="B56" s="63">
        <v>0.39000000000000018</v>
      </c>
      <c r="C56" s="34">
        <f>B56/'MSD Calculation'!$D$5</f>
        <v>1.3175675675675682E-2</v>
      </c>
      <c r="D56" s="34">
        <f>'MSD Calculation'!$D$24-B56</f>
        <v>18.11</v>
      </c>
      <c r="E56" s="30">
        <f>IF(B56="",0,IF(B56&lt;'MSD Calculation'!$D$5,$E$7*(1-B56/'MSD Calculation'!$D$5), 0))</f>
        <v>1.3967040352055177E-2</v>
      </c>
      <c r="F56" s="30">
        <f>IF(B56="",0,IF($B56&lt;$F$5,0,IF($B56&gt;'MSD Calculation'!$D$5,0,IF($N$4="Closed-form",1/2*(1-COS(2*PI()*($B56-$F$5)/$F$6))*$F$8,IF($N$4="General",1/2*(1-COS(2*PI()*($B56-$F$5)/$F$6))*$F$9,"Error")))))</f>
        <v>0</v>
      </c>
      <c r="G56" s="30">
        <f>IF(B56="",0,IF($B56&lt;$G$5,0,IF($B56&gt;'MSD Calculation'!$D$5,0,IF($N$4="Closed-form",1/2*(1-COS(2*PI()*($B56-$G$5)/$G$6))*$G$8,IF($N$4="General",1/2*(1-COS(2*PI()*($B56-$G$5)/$G$6))*$G$9,"Error")))))</f>
        <v>0</v>
      </c>
      <c r="H56" s="30">
        <f>IF(B56="",0,IF($B56&lt;$H$5,0,IF($B56&gt;'MSD Calculation'!$D$5,0,IF($N$4="Closed-form",1/2*(1-COS(2*PI()*($B56-$H$5)/$H$6))*$H$8,IF($N$4="General",1/2*(1-COS(2*PI()*($B56-$H$5)/$H$6))*$H$9,"Error")))))</f>
        <v>0</v>
      </c>
      <c r="I56" s="30">
        <f>IF(B56="",0,IF($B56&lt;$I$5,0,IF($B56&gt;'MSD Calculation'!$D$5,0,IF($N$4="Closed-form",1/2*(1-COS(2*PI()*($B56-$I$5)/$I$6))*$I$8,IF($N$4="General",1/2*(1-COS(2*PI()*($B56-$I$5)/$I$6))*$I$9,"Error")))))</f>
        <v>0</v>
      </c>
      <c r="J56" s="15" t="s">
        <v>14</v>
      </c>
      <c r="K56" s="3"/>
      <c r="L56" s="17">
        <v>0.39000000000000018</v>
      </c>
      <c r="M56" s="34">
        <f>L56/'MSD Calculation'!$D$5</f>
        <v>1.3175675675675682E-2</v>
      </c>
      <c r="N56" s="34">
        <f>'MSD Calculation'!$D$24-L56</f>
        <v>18.11</v>
      </c>
      <c r="O56" s="35">
        <f t="shared" si="0"/>
        <v>1.3967040352055177E-2</v>
      </c>
      <c r="P56" s="35">
        <f t="shared" si="1"/>
        <v>1.3967040352055177E-2</v>
      </c>
      <c r="Q56" s="35">
        <f t="shared" si="2"/>
        <v>1.3967040352055177E-2</v>
      </c>
      <c r="R56" s="35">
        <f t="shared" si="3"/>
        <v>1.3967040352055177E-2</v>
      </c>
      <c r="S56" s="35">
        <f t="shared" si="4"/>
        <v>1.3967040352055177E-2</v>
      </c>
      <c r="T56" s="11" t="s">
        <v>14</v>
      </c>
    </row>
    <row r="57" spans="2:20" x14ac:dyDescent="0.35">
      <c r="B57" s="63">
        <v>0.40000000000000019</v>
      </c>
      <c r="C57" s="34">
        <f>B57/'MSD Calculation'!$D$5</f>
        <v>1.3513513513513519E-2</v>
      </c>
      <c r="D57" s="34">
        <f>'MSD Calculation'!$D$24-B57</f>
        <v>18.100000000000001</v>
      </c>
      <c r="E57" s="30">
        <f>IF(B57="",0,IF(B57&lt;'MSD Calculation'!$D$5,$E$7*(1-B57/'MSD Calculation'!$D$5), 0))</f>
        <v>1.396225875659059E-2</v>
      </c>
      <c r="F57" s="30">
        <f>IF(B57="",0,IF($B57&lt;$F$5,0,IF($B57&gt;'MSD Calculation'!$D$5,0,IF($N$4="Closed-form",1/2*(1-COS(2*PI()*($B57-$F$5)/$F$6))*$F$8,IF($N$4="General",1/2*(1-COS(2*PI()*($B57-$F$5)/$F$6))*$F$9,"Error")))))</f>
        <v>0</v>
      </c>
      <c r="G57" s="30">
        <f>IF(B57="",0,IF($B57&lt;$G$5,0,IF($B57&gt;'MSD Calculation'!$D$5,0,IF($N$4="Closed-form",1/2*(1-COS(2*PI()*($B57-$G$5)/$G$6))*$G$8,IF($N$4="General",1/2*(1-COS(2*PI()*($B57-$G$5)/$G$6))*$G$9,"Error")))))</f>
        <v>0</v>
      </c>
      <c r="H57" s="30">
        <f>IF(B57="",0,IF($B57&lt;$H$5,0,IF($B57&gt;'MSD Calculation'!$D$5,0,IF($N$4="Closed-form",1/2*(1-COS(2*PI()*($B57-$H$5)/$H$6))*$H$8,IF($N$4="General",1/2*(1-COS(2*PI()*($B57-$H$5)/$H$6))*$H$9,"Error")))))</f>
        <v>0</v>
      </c>
      <c r="I57" s="30">
        <f>IF(B57="",0,IF($B57&lt;$I$5,0,IF($B57&gt;'MSD Calculation'!$D$5,0,IF($N$4="Closed-form",1/2*(1-COS(2*PI()*($B57-$I$5)/$I$6))*$I$8,IF($N$4="General",1/2*(1-COS(2*PI()*($B57-$I$5)/$I$6))*$I$9,"Error")))))</f>
        <v>0</v>
      </c>
      <c r="J57" s="15" t="s">
        <v>14</v>
      </c>
      <c r="K57" s="3"/>
      <c r="L57" s="17">
        <v>0.40000000000000019</v>
      </c>
      <c r="M57" s="34">
        <f>L57/'MSD Calculation'!$D$5</f>
        <v>1.3513513513513519E-2</v>
      </c>
      <c r="N57" s="34">
        <f>'MSD Calculation'!$D$24-L57</f>
        <v>18.100000000000001</v>
      </c>
      <c r="O57" s="35">
        <f t="shared" si="0"/>
        <v>1.396225875659059E-2</v>
      </c>
      <c r="P57" s="35">
        <f t="shared" si="1"/>
        <v>1.396225875659059E-2</v>
      </c>
      <c r="Q57" s="35">
        <f t="shared" si="2"/>
        <v>1.396225875659059E-2</v>
      </c>
      <c r="R57" s="35">
        <f t="shared" si="3"/>
        <v>1.396225875659059E-2</v>
      </c>
      <c r="S57" s="35">
        <f t="shared" si="4"/>
        <v>1.396225875659059E-2</v>
      </c>
      <c r="T57" s="11" t="s">
        <v>14</v>
      </c>
    </row>
    <row r="58" spans="2:20" x14ac:dyDescent="0.35">
      <c r="B58" s="63">
        <v>0.4100000000000002</v>
      </c>
      <c r="C58" s="34">
        <f>B58/'MSD Calculation'!$D$5</f>
        <v>1.3851351351351357E-2</v>
      </c>
      <c r="D58" s="34">
        <f>'MSD Calculation'!$D$24-B58</f>
        <v>18.09</v>
      </c>
      <c r="E58" s="30">
        <f>IF(B58="",0,IF(B58&lt;'MSD Calculation'!$D$5,$E$7*(1-B58/'MSD Calculation'!$D$5), 0))</f>
        <v>1.3957477161126004E-2</v>
      </c>
      <c r="F58" s="30">
        <f>IF(B58="",0,IF($B58&lt;$F$5,0,IF($B58&gt;'MSD Calculation'!$D$5,0,IF($N$4="Closed-form",1/2*(1-COS(2*PI()*($B58-$F$5)/$F$6))*$F$8,IF($N$4="General",1/2*(1-COS(2*PI()*($B58-$F$5)/$F$6))*$F$9,"Error")))))</f>
        <v>0</v>
      </c>
      <c r="G58" s="30">
        <f>IF(B58="",0,IF($B58&lt;$G$5,0,IF($B58&gt;'MSD Calculation'!$D$5,0,IF($N$4="Closed-form",1/2*(1-COS(2*PI()*($B58-$G$5)/$G$6))*$G$8,IF($N$4="General",1/2*(1-COS(2*PI()*($B58-$G$5)/$G$6))*$G$9,"Error")))))</f>
        <v>0</v>
      </c>
      <c r="H58" s="30">
        <f>IF(B58="",0,IF($B58&lt;$H$5,0,IF($B58&gt;'MSD Calculation'!$D$5,0,IF($N$4="Closed-form",1/2*(1-COS(2*PI()*($B58-$H$5)/$H$6))*$H$8,IF($N$4="General",1/2*(1-COS(2*PI()*($B58-$H$5)/$H$6))*$H$9,"Error")))))</f>
        <v>0</v>
      </c>
      <c r="I58" s="30">
        <f>IF(B58="",0,IF($B58&lt;$I$5,0,IF($B58&gt;'MSD Calculation'!$D$5,0,IF($N$4="Closed-form",1/2*(1-COS(2*PI()*($B58-$I$5)/$I$6))*$I$8,IF($N$4="General",1/2*(1-COS(2*PI()*($B58-$I$5)/$I$6))*$I$9,"Error")))))</f>
        <v>0</v>
      </c>
      <c r="J58" s="15" t="s">
        <v>14</v>
      </c>
      <c r="K58" s="3"/>
      <c r="L58" s="17">
        <v>0.4100000000000002</v>
      </c>
      <c r="M58" s="34">
        <f>L58/'MSD Calculation'!$D$5</f>
        <v>1.3851351351351357E-2</v>
      </c>
      <c r="N58" s="34">
        <f>'MSD Calculation'!$D$24-L58</f>
        <v>18.09</v>
      </c>
      <c r="O58" s="35">
        <f t="shared" si="0"/>
        <v>1.3957477161126004E-2</v>
      </c>
      <c r="P58" s="35">
        <f t="shared" si="1"/>
        <v>1.3957477161126004E-2</v>
      </c>
      <c r="Q58" s="35">
        <f t="shared" si="2"/>
        <v>1.3957477161126004E-2</v>
      </c>
      <c r="R58" s="35">
        <f t="shared" si="3"/>
        <v>1.3957477161126004E-2</v>
      </c>
      <c r="S58" s="35">
        <f t="shared" si="4"/>
        <v>1.3957477161126004E-2</v>
      </c>
      <c r="T58" s="11" t="s">
        <v>14</v>
      </c>
    </row>
    <row r="59" spans="2:20" x14ac:dyDescent="0.35">
      <c r="B59" s="63">
        <v>0.42000000000000021</v>
      </c>
      <c r="C59" s="34">
        <f>B59/'MSD Calculation'!$D$5</f>
        <v>1.4189189189189195E-2</v>
      </c>
      <c r="D59" s="34">
        <f>'MSD Calculation'!$D$24-B59</f>
        <v>18.079999999999998</v>
      </c>
      <c r="E59" s="30">
        <f>IF(B59="",0,IF(B59&lt;'MSD Calculation'!$D$5,$E$7*(1-B59/'MSD Calculation'!$D$5), 0))</f>
        <v>1.3952695565661418E-2</v>
      </c>
      <c r="F59" s="30">
        <f>IF(B59="",0,IF($B59&lt;$F$5,0,IF($B59&gt;'MSD Calculation'!$D$5,0,IF($N$4="Closed-form",1/2*(1-COS(2*PI()*($B59-$F$5)/$F$6))*$F$8,IF($N$4="General",1/2*(1-COS(2*PI()*($B59-$F$5)/$F$6))*$F$9,"Error")))))</f>
        <v>0</v>
      </c>
      <c r="G59" s="30">
        <f>IF(B59="",0,IF($B59&lt;$G$5,0,IF($B59&gt;'MSD Calculation'!$D$5,0,IF($N$4="Closed-form",1/2*(1-COS(2*PI()*($B59-$G$5)/$G$6))*$G$8,IF($N$4="General",1/2*(1-COS(2*PI()*($B59-$G$5)/$G$6))*$G$9,"Error")))))</f>
        <v>0</v>
      </c>
      <c r="H59" s="30">
        <f>IF(B59="",0,IF($B59&lt;$H$5,0,IF($B59&gt;'MSD Calculation'!$D$5,0,IF($N$4="Closed-form",1/2*(1-COS(2*PI()*($B59-$H$5)/$H$6))*$H$8,IF($N$4="General",1/2*(1-COS(2*PI()*($B59-$H$5)/$H$6))*$H$9,"Error")))))</f>
        <v>0</v>
      </c>
      <c r="I59" s="30">
        <f>IF(B59="",0,IF($B59&lt;$I$5,0,IF($B59&gt;'MSD Calculation'!$D$5,0,IF($N$4="Closed-form",1/2*(1-COS(2*PI()*($B59-$I$5)/$I$6))*$I$8,IF($N$4="General",1/2*(1-COS(2*PI()*($B59-$I$5)/$I$6))*$I$9,"Error")))))</f>
        <v>0</v>
      </c>
      <c r="J59" s="15" t="s">
        <v>14</v>
      </c>
      <c r="K59" s="3"/>
      <c r="L59" s="17">
        <v>0.42000000000000021</v>
      </c>
      <c r="M59" s="34">
        <f>L59/'MSD Calculation'!$D$5</f>
        <v>1.4189189189189195E-2</v>
      </c>
      <c r="N59" s="34">
        <f>'MSD Calculation'!$D$24-L59</f>
        <v>18.079999999999998</v>
      </c>
      <c r="O59" s="35">
        <f t="shared" si="0"/>
        <v>1.3952695565661418E-2</v>
      </c>
      <c r="P59" s="35">
        <f t="shared" si="1"/>
        <v>1.3952695565661418E-2</v>
      </c>
      <c r="Q59" s="35">
        <f t="shared" si="2"/>
        <v>1.3952695565661418E-2</v>
      </c>
      <c r="R59" s="35">
        <f t="shared" si="3"/>
        <v>1.3952695565661418E-2</v>
      </c>
      <c r="S59" s="35">
        <f t="shared" si="4"/>
        <v>1.3952695565661418E-2</v>
      </c>
      <c r="T59" s="11" t="s">
        <v>14</v>
      </c>
    </row>
    <row r="60" spans="2:20" x14ac:dyDescent="0.35">
      <c r="B60" s="63">
        <v>0.43000000000000022</v>
      </c>
      <c r="C60" s="34">
        <f>B60/'MSD Calculation'!$D$5</f>
        <v>1.4527027027027033E-2</v>
      </c>
      <c r="D60" s="34">
        <f>'MSD Calculation'!$D$24-B60</f>
        <v>18.07</v>
      </c>
      <c r="E60" s="30">
        <f>IF(B60="",0,IF(B60&lt;'MSD Calculation'!$D$5,$E$7*(1-B60/'MSD Calculation'!$D$5), 0))</f>
        <v>1.3947913970196834E-2</v>
      </c>
      <c r="F60" s="30">
        <f>IF(B60="",0,IF($B60&lt;$F$5,0,IF($B60&gt;'MSD Calculation'!$D$5,0,IF($N$4="Closed-form",1/2*(1-COS(2*PI()*($B60-$F$5)/$F$6))*$F$8,IF($N$4="General",1/2*(1-COS(2*PI()*($B60-$F$5)/$F$6))*$F$9,"Error")))))</f>
        <v>0</v>
      </c>
      <c r="G60" s="30">
        <f>IF(B60="",0,IF($B60&lt;$G$5,0,IF($B60&gt;'MSD Calculation'!$D$5,0,IF($N$4="Closed-form",1/2*(1-COS(2*PI()*($B60-$G$5)/$G$6))*$G$8,IF($N$4="General",1/2*(1-COS(2*PI()*($B60-$G$5)/$G$6))*$G$9,"Error")))))</f>
        <v>0</v>
      </c>
      <c r="H60" s="30">
        <f>IF(B60="",0,IF($B60&lt;$H$5,0,IF($B60&gt;'MSD Calculation'!$D$5,0,IF($N$4="Closed-form",1/2*(1-COS(2*PI()*($B60-$H$5)/$H$6))*$H$8,IF($N$4="General",1/2*(1-COS(2*PI()*($B60-$H$5)/$H$6))*$H$9,"Error")))))</f>
        <v>0</v>
      </c>
      <c r="I60" s="30">
        <f>IF(B60="",0,IF($B60&lt;$I$5,0,IF($B60&gt;'MSD Calculation'!$D$5,0,IF($N$4="Closed-form",1/2*(1-COS(2*PI()*($B60-$I$5)/$I$6))*$I$8,IF($N$4="General",1/2*(1-COS(2*PI()*($B60-$I$5)/$I$6))*$I$9,"Error")))))</f>
        <v>0</v>
      </c>
      <c r="J60" s="15" t="s">
        <v>14</v>
      </c>
      <c r="K60" s="3"/>
      <c r="L60" s="17">
        <v>0.43000000000000022</v>
      </c>
      <c r="M60" s="34">
        <f>L60/'MSD Calculation'!$D$5</f>
        <v>1.4527027027027033E-2</v>
      </c>
      <c r="N60" s="34">
        <f>'MSD Calculation'!$D$24-L60</f>
        <v>18.07</v>
      </c>
      <c r="O60" s="35">
        <f t="shared" si="0"/>
        <v>1.3947913970196834E-2</v>
      </c>
      <c r="P60" s="35">
        <f t="shared" si="1"/>
        <v>1.3947913970196834E-2</v>
      </c>
      <c r="Q60" s="35">
        <f t="shared" si="2"/>
        <v>1.3947913970196834E-2</v>
      </c>
      <c r="R60" s="35">
        <f t="shared" si="3"/>
        <v>1.3947913970196834E-2</v>
      </c>
      <c r="S60" s="35">
        <f t="shared" si="4"/>
        <v>1.3947913970196834E-2</v>
      </c>
      <c r="T60" s="11" t="s">
        <v>14</v>
      </c>
    </row>
    <row r="61" spans="2:20" x14ac:dyDescent="0.35">
      <c r="B61" s="63">
        <v>0.44000000000000022</v>
      </c>
      <c r="C61" s="34">
        <f>B61/'MSD Calculation'!$D$5</f>
        <v>1.4864864864864871E-2</v>
      </c>
      <c r="D61" s="34">
        <f>'MSD Calculation'!$D$24-B61</f>
        <v>18.059999999999999</v>
      </c>
      <c r="E61" s="30">
        <f>IF(B61="",0,IF(B61&lt;'MSD Calculation'!$D$5,$E$7*(1-B61/'MSD Calculation'!$D$5), 0))</f>
        <v>1.3943132374732247E-2</v>
      </c>
      <c r="F61" s="30">
        <f>IF(B61="",0,IF($B61&lt;$F$5,0,IF($B61&gt;'MSD Calculation'!$D$5,0,IF($N$4="Closed-form",1/2*(1-COS(2*PI()*($B61-$F$5)/$F$6))*$F$8,IF($N$4="General",1/2*(1-COS(2*PI()*($B61-$F$5)/$F$6))*$F$9,"Error")))))</f>
        <v>0</v>
      </c>
      <c r="G61" s="30">
        <f>IF(B61="",0,IF($B61&lt;$G$5,0,IF($B61&gt;'MSD Calculation'!$D$5,0,IF($N$4="Closed-form",1/2*(1-COS(2*PI()*($B61-$G$5)/$G$6))*$G$8,IF($N$4="General",1/2*(1-COS(2*PI()*($B61-$G$5)/$G$6))*$G$9,"Error")))))</f>
        <v>0</v>
      </c>
      <c r="H61" s="30">
        <f>IF(B61="",0,IF($B61&lt;$H$5,0,IF($B61&gt;'MSD Calculation'!$D$5,0,IF($N$4="Closed-form",1/2*(1-COS(2*PI()*($B61-$H$5)/$H$6))*$H$8,IF($N$4="General",1/2*(1-COS(2*PI()*($B61-$H$5)/$H$6))*$H$9,"Error")))))</f>
        <v>0</v>
      </c>
      <c r="I61" s="30">
        <f>IF(B61="",0,IF($B61&lt;$I$5,0,IF($B61&gt;'MSD Calculation'!$D$5,0,IF($N$4="Closed-form",1/2*(1-COS(2*PI()*($B61-$I$5)/$I$6))*$I$8,IF($N$4="General",1/2*(1-COS(2*PI()*($B61-$I$5)/$I$6))*$I$9,"Error")))))</f>
        <v>0</v>
      </c>
      <c r="J61" s="15" t="s">
        <v>14</v>
      </c>
      <c r="K61" s="3"/>
      <c r="L61" s="17">
        <v>0.44000000000000022</v>
      </c>
      <c r="M61" s="34">
        <f>L61/'MSD Calculation'!$D$5</f>
        <v>1.4864864864864871E-2</v>
      </c>
      <c r="N61" s="34">
        <f>'MSD Calculation'!$D$24-L61</f>
        <v>18.059999999999999</v>
      </c>
      <c r="O61" s="35">
        <f t="shared" si="0"/>
        <v>1.3943132374732247E-2</v>
      </c>
      <c r="P61" s="35">
        <f t="shared" si="1"/>
        <v>1.3943132374732247E-2</v>
      </c>
      <c r="Q61" s="35">
        <f t="shared" si="2"/>
        <v>1.3943132374732247E-2</v>
      </c>
      <c r="R61" s="35">
        <f t="shared" si="3"/>
        <v>1.3943132374732247E-2</v>
      </c>
      <c r="S61" s="35">
        <f t="shared" si="4"/>
        <v>1.3943132374732247E-2</v>
      </c>
      <c r="T61" s="11" t="s">
        <v>14</v>
      </c>
    </row>
    <row r="62" spans="2:20" x14ac:dyDescent="0.35">
      <c r="B62" s="63">
        <v>0.45000000000000023</v>
      </c>
      <c r="C62" s="34">
        <f>B62/'MSD Calculation'!$D$5</f>
        <v>1.520270270270271E-2</v>
      </c>
      <c r="D62" s="34">
        <f>'MSD Calculation'!$D$24-B62</f>
        <v>18.05</v>
      </c>
      <c r="E62" s="30">
        <f>IF(B62="",0,IF(B62&lt;'MSD Calculation'!$D$5,$E$7*(1-B62/'MSD Calculation'!$D$5), 0))</f>
        <v>1.3938350779267661E-2</v>
      </c>
      <c r="F62" s="30">
        <f>IF(B62="",0,IF($B62&lt;$F$5,0,IF($B62&gt;'MSD Calculation'!$D$5,0,IF($N$4="Closed-form",1/2*(1-COS(2*PI()*($B62-$F$5)/$F$6))*$F$8,IF($N$4="General",1/2*(1-COS(2*PI()*($B62-$F$5)/$F$6))*$F$9,"Error")))))</f>
        <v>0</v>
      </c>
      <c r="G62" s="30">
        <f>IF(B62="",0,IF($B62&lt;$G$5,0,IF($B62&gt;'MSD Calculation'!$D$5,0,IF($N$4="Closed-form",1/2*(1-COS(2*PI()*($B62-$G$5)/$G$6))*$G$8,IF($N$4="General",1/2*(1-COS(2*PI()*($B62-$G$5)/$G$6))*$G$9,"Error")))))</f>
        <v>0</v>
      </c>
      <c r="H62" s="30">
        <f>IF(B62="",0,IF($B62&lt;$H$5,0,IF($B62&gt;'MSD Calculation'!$D$5,0,IF($N$4="Closed-form",1/2*(1-COS(2*PI()*($B62-$H$5)/$H$6))*$H$8,IF($N$4="General",1/2*(1-COS(2*PI()*($B62-$H$5)/$H$6))*$H$9,"Error")))))</f>
        <v>0</v>
      </c>
      <c r="I62" s="30">
        <f>IF(B62="",0,IF($B62&lt;$I$5,0,IF($B62&gt;'MSD Calculation'!$D$5,0,IF($N$4="Closed-form",1/2*(1-COS(2*PI()*($B62-$I$5)/$I$6))*$I$8,IF($N$4="General",1/2*(1-COS(2*PI()*($B62-$I$5)/$I$6))*$I$9,"Error")))))</f>
        <v>0</v>
      </c>
      <c r="J62" s="15" t="s">
        <v>14</v>
      </c>
      <c r="K62" s="3"/>
      <c r="L62" s="17">
        <v>0.45000000000000023</v>
      </c>
      <c r="M62" s="34">
        <f>L62/'MSD Calculation'!$D$5</f>
        <v>1.520270270270271E-2</v>
      </c>
      <c r="N62" s="34">
        <f>'MSD Calculation'!$D$24-L62</f>
        <v>18.05</v>
      </c>
      <c r="O62" s="35">
        <f t="shared" si="0"/>
        <v>1.3938350779267661E-2</v>
      </c>
      <c r="P62" s="35">
        <f t="shared" si="1"/>
        <v>1.3938350779267661E-2</v>
      </c>
      <c r="Q62" s="35">
        <f t="shared" si="2"/>
        <v>1.3938350779267661E-2</v>
      </c>
      <c r="R62" s="35">
        <f t="shared" si="3"/>
        <v>1.3938350779267661E-2</v>
      </c>
      <c r="S62" s="35">
        <f t="shared" si="4"/>
        <v>1.3938350779267661E-2</v>
      </c>
      <c r="T62" s="11" t="s">
        <v>14</v>
      </c>
    </row>
    <row r="63" spans="2:20" x14ac:dyDescent="0.35">
      <c r="B63" s="63">
        <v>0.46000000000000024</v>
      </c>
      <c r="C63" s="34">
        <f>B63/'MSD Calculation'!$D$5</f>
        <v>1.5540540540540548E-2</v>
      </c>
      <c r="D63" s="34">
        <f>'MSD Calculation'!$D$24-B63</f>
        <v>18.04</v>
      </c>
      <c r="E63" s="30">
        <f>IF(B63="",0,IF(B63&lt;'MSD Calculation'!$D$5,$E$7*(1-B63/'MSD Calculation'!$D$5), 0))</f>
        <v>1.3933569183803075E-2</v>
      </c>
      <c r="F63" s="30">
        <f>IF(B63="",0,IF($B63&lt;$F$5,0,IF($B63&gt;'MSD Calculation'!$D$5,0,IF($N$4="Closed-form",1/2*(1-COS(2*PI()*($B63-$F$5)/$F$6))*$F$8,IF($N$4="General",1/2*(1-COS(2*PI()*($B63-$F$5)/$F$6))*$F$9,"Error")))))</f>
        <v>0</v>
      </c>
      <c r="G63" s="30">
        <f>IF(B63="",0,IF($B63&lt;$G$5,0,IF($B63&gt;'MSD Calculation'!$D$5,0,IF($N$4="Closed-form",1/2*(1-COS(2*PI()*($B63-$G$5)/$G$6))*$G$8,IF($N$4="General",1/2*(1-COS(2*PI()*($B63-$G$5)/$G$6))*$G$9,"Error")))))</f>
        <v>0</v>
      </c>
      <c r="H63" s="30">
        <f>IF(B63="",0,IF($B63&lt;$H$5,0,IF($B63&gt;'MSD Calculation'!$D$5,0,IF($N$4="Closed-form",1/2*(1-COS(2*PI()*($B63-$H$5)/$H$6))*$H$8,IF($N$4="General",1/2*(1-COS(2*PI()*($B63-$H$5)/$H$6))*$H$9,"Error")))))</f>
        <v>0</v>
      </c>
      <c r="I63" s="30">
        <f>IF(B63="",0,IF($B63&lt;$I$5,0,IF($B63&gt;'MSD Calculation'!$D$5,0,IF($N$4="Closed-form",1/2*(1-COS(2*PI()*($B63-$I$5)/$I$6))*$I$8,IF($N$4="General",1/2*(1-COS(2*PI()*($B63-$I$5)/$I$6))*$I$9,"Error")))))</f>
        <v>0</v>
      </c>
      <c r="J63" s="15" t="s">
        <v>14</v>
      </c>
      <c r="K63" s="3"/>
      <c r="L63" s="17">
        <v>0.46000000000000024</v>
      </c>
      <c r="M63" s="34">
        <f>L63/'MSD Calculation'!$D$5</f>
        <v>1.5540540540540548E-2</v>
      </c>
      <c r="N63" s="34">
        <f>'MSD Calculation'!$D$24-L63</f>
        <v>18.04</v>
      </c>
      <c r="O63" s="35">
        <f t="shared" si="0"/>
        <v>1.3933569183803075E-2</v>
      </c>
      <c r="P63" s="35">
        <f t="shared" si="1"/>
        <v>1.3933569183803075E-2</v>
      </c>
      <c r="Q63" s="35">
        <f t="shared" si="2"/>
        <v>1.3933569183803075E-2</v>
      </c>
      <c r="R63" s="35">
        <f t="shared" si="3"/>
        <v>1.3933569183803075E-2</v>
      </c>
      <c r="S63" s="35">
        <f t="shared" si="4"/>
        <v>1.3933569183803075E-2</v>
      </c>
      <c r="T63" s="11" t="s">
        <v>14</v>
      </c>
    </row>
    <row r="64" spans="2:20" x14ac:dyDescent="0.35">
      <c r="B64" s="63">
        <v>0.47000000000000025</v>
      </c>
      <c r="C64" s="34">
        <f>B64/'MSD Calculation'!$D$5</f>
        <v>1.5878378378378386E-2</v>
      </c>
      <c r="D64" s="34">
        <f>'MSD Calculation'!$D$24-B64</f>
        <v>18.03</v>
      </c>
      <c r="E64" s="30">
        <f>IF(B64="",0,IF(B64&lt;'MSD Calculation'!$D$5,$E$7*(1-B64/'MSD Calculation'!$D$5), 0))</f>
        <v>1.3928787588338491E-2</v>
      </c>
      <c r="F64" s="30">
        <f>IF(B64="",0,IF($B64&lt;$F$5,0,IF($B64&gt;'MSD Calculation'!$D$5,0,IF($N$4="Closed-form",1/2*(1-COS(2*PI()*($B64-$F$5)/$F$6))*$F$8,IF($N$4="General",1/2*(1-COS(2*PI()*($B64-$F$5)/$F$6))*$F$9,"Error")))))</f>
        <v>0</v>
      </c>
      <c r="G64" s="30">
        <f>IF(B64="",0,IF($B64&lt;$G$5,0,IF($B64&gt;'MSD Calculation'!$D$5,0,IF($N$4="Closed-form",1/2*(1-COS(2*PI()*($B64-$G$5)/$G$6))*$G$8,IF($N$4="General",1/2*(1-COS(2*PI()*($B64-$G$5)/$G$6))*$G$9,"Error")))))</f>
        <v>0</v>
      </c>
      <c r="H64" s="30">
        <f>IF(B64="",0,IF($B64&lt;$H$5,0,IF($B64&gt;'MSD Calculation'!$D$5,0,IF($N$4="Closed-form",1/2*(1-COS(2*PI()*($B64-$H$5)/$H$6))*$H$8,IF($N$4="General",1/2*(1-COS(2*PI()*($B64-$H$5)/$H$6))*$H$9,"Error")))))</f>
        <v>0</v>
      </c>
      <c r="I64" s="30">
        <f>IF(B64="",0,IF($B64&lt;$I$5,0,IF($B64&gt;'MSD Calculation'!$D$5,0,IF($N$4="Closed-form",1/2*(1-COS(2*PI()*($B64-$I$5)/$I$6))*$I$8,IF($N$4="General",1/2*(1-COS(2*PI()*($B64-$I$5)/$I$6))*$I$9,"Error")))))</f>
        <v>0</v>
      </c>
      <c r="J64" s="15" t="s">
        <v>14</v>
      </c>
      <c r="K64" s="3"/>
      <c r="L64" s="17">
        <v>0.47000000000000025</v>
      </c>
      <c r="M64" s="34">
        <f>L64/'MSD Calculation'!$D$5</f>
        <v>1.5878378378378386E-2</v>
      </c>
      <c r="N64" s="34">
        <f>'MSD Calculation'!$D$24-L64</f>
        <v>18.03</v>
      </c>
      <c r="O64" s="35">
        <f t="shared" si="0"/>
        <v>1.3928787588338491E-2</v>
      </c>
      <c r="P64" s="35">
        <f t="shared" si="1"/>
        <v>1.3928787588338491E-2</v>
      </c>
      <c r="Q64" s="35">
        <f t="shared" si="2"/>
        <v>1.3928787588338491E-2</v>
      </c>
      <c r="R64" s="35">
        <f t="shared" si="3"/>
        <v>1.3928787588338491E-2</v>
      </c>
      <c r="S64" s="35">
        <f t="shared" si="4"/>
        <v>1.3928787588338491E-2</v>
      </c>
      <c r="T64" s="11" t="s">
        <v>14</v>
      </c>
    </row>
    <row r="65" spans="2:20" x14ac:dyDescent="0.35">
      <c r="B65" s="63">
        <v>0.48000000000000026</v>
      </c>
      <c r="C65" s="34">
        <f>B65/'MSD Calculation'!$D$5</f>
        <v>1.6216216216216224E-2</v>
      </c>
      <c r="D65" s="34">
        <f>'MSD Calculation'!$D$24-B65</f>
        <v>18.02</v>
      </c>
      <c r="E65" s="30">
        <f>IF(B65="",0,IF(B65&lt;'MSD Calculation'!$D$5,$E$7*(1-B65/'MSD Calculation'!$D$5), 0))</f>
        <v>1.3924005992873903E-2</v>
      </c>
      <c r="F65" s="30">
        <f>IF(B65="",0,IF($B65&lt;$F$5,0,IF($B65&gt;'MSD Calculation'!$D$5,0,IF($N$4="Closed-form",1/2*(1-COS(2*PI()*($B65-$F$5)/$F$6))*$F$8,IF($N$4="General",1/2*(1-COS(2*PI()*($B65-$F$5)/$F$6))*$F$9,"Error")))))</f>
        <v>0</v>
      </c>
      <c r="G65" s="30">
        <f>IF(B65="",0,IF($B65&lt;$G$5,0,IF($B65&gt;'MSD Calculation'!$D$5,0,IF($N$4="Closed-form",1/2*(1-COS(2*PI()*($B65-$G$5)/$G$6))*$G$8,IF($N$4="General",1/2*(1-COS(2*PI()*($B65-$G$5)/$G$6))*$G$9,"Error")))))</f>
        <v>0</v>
      </c>
      <c r="H65" s="30">
        <f>IF(B65="",0,IF($B65&lt;$H$5,0,IF($B65&gt;'MSD Calculation'!$D$5,0,IF($N$4="Closed-form",1/2*(1-COS(2*PI()*($B65-$H$5)/$H$6))*$H$8,IF($N$4="General",1/2*(1-COS(2*PI()*($B65-$H$5)/$H$6))*$H$9,"Error")))))</f>
        <v>0</v>
      </c>
      <c r="I65" s="30">
        <f>IF(B65="",0,IF($B65&lt;$I$5,0,IF($B65&gt;'MSD Calculation'!$D$5,0,IF($N$4="Closed-form",1/2*(1-COS(2*PI()*($B65-$I$5)/$I$6))*$I$8,IF($N$4="General",1/2*(1-COS(2*PI()*($B65-$I$5)/$I$6))*$I$9,"Error")))))</f>
        <v>0</v>
      </c>
      <c r="J65" s="15" t="s">
        <v>14</v>
      </c>
      <c r="K65" s="3"/>
      <c r="L65" s="17">
        <v>0.48000000000000026</v>
      </c>
      <c r="M65" s="34">
        <f>L65/'MSD Calculation'!$D$5</f>
        <v>1.6216216216216224E-2</v>
      </c>
      <c r="N65" s="34">
        <f>'MSD Calculation'!$D$24-L65</f>
        <v>18.02</v>
      </c>
      <c r="O65" s="35">
        <f t="shared" si="0"/>
        <v>1.3924005992873903E-2</v>
      </c>
      <c r="P65" s="35">
        <f t="shared" si="1"/>
        <v>1.3924005992873903E-2</v>
      </c>
      <c r="Q65" s="35">
        <f t="shared" si="2"/>
        <v>1.3924005992873903E-2</v>
      </c>
      <c r="R65" s="35">
        <f t="shared" si="3"/>
        <v>1.3924005992873903E-2</v>
      </c>
      <c r="S65" s="35">
        <f t="shared" si="4"/>
        <v>1.3924005992873903E-2</v>
      </c>
      <c r="T65" s="11" t="s">
        <v>14</v>
      </c>
    </row>
    <row r="66" spans="2:20" x14ac:dyDescent="0.35">
      <c r="B66" s="63">
        <v>0.49000000000000027</v>
      </c>
      <c r="C66" s="34">
        <f>B66/'MSD Calculation'!$D$5</f>
        <v>1.6554054054054062E-2</v>
      </c>
      <c r="D66" s="34">
        <f>'MSD Calculation'!$D$24-B66</f>
        <v>18.009999999999998</v>
      </c>
      <c r="E66" s="30">
        <f>IF(B66="",0,IF(B66&lt;'MSD Calculation'!$D$5,$E$7*(1-B66/'MSD Calculation'!$D$5), 0))</f>
        <v>1.3919224397409318E-2</v>
      </c>
      <c r="F66" s="30">
        <f>IF(B66="",0,IF($B66&lt;$F$5,0,IF($B66&gt;'MSD Calculation'!$D$5,0,IF($N$4="Closed-form",1/2*(1-COS(2*PI()*($B66-$F$5)/$F$6))*$F$8,IF($N$4="General",1/2*(1-COS(2*PI()*($B66-$F$5)/$F$6))*$F$9,"Error")))))</f>
        <v>0</v>
      </c>
      <c r="G66" s="30">
        <f>IF(B66="",0,IF($B66&lt;$G$5,0,IF($B66&gt;'MSD Calculation'!$D$5,0,IF($N$4="Closed-form",1/2*(1-COS(2*PI()*($B66-$G$5)/$G$6))*$G$8,IF($N$4="General",1/2*(1-COS(2*PI()*($B66-$G$5)/$G$6))*$G$9,"Error")))))</f>
        <v>0</v>
      </c>
      <c r="H66" s="30">
        <f>IF(B66="",0,IF($B66&lt;$H$5,0,IF($B66&gt;'MSD Calculation'!$D$5,0,IF($N$4="Closed-form",1/2*(1-COS(2*PI()*($B66-$H$5)/$H$6))*$H$8,IF($N$4="General",1/2*(1-COS(2*PI()*($B66-$H$5)/$H$6))*$H$9,"Error")))))</f>
        <v>0</v>
      </c>
      <c r="I66" s="30">
        <f>IF(B66="",0,IF($B66&lt;$I$5,0,IF($B66&gt;'MSD Calculation'!$D$5,0,IF($N$4="Closed-form",1/2*(1-COS(2*PI()*($B66-$I$5)/$I$6))*$I$8,IF($N$4="General",1/2*(1-COS(2*PI()*($B66-$I$5)/$I$6))*$I$9,"Error")))))</f>
        <v>0</v>
      </c>
      <c r="J66" s="15" t="s">
        <v>14</v>
      </c>
      <c r="K66" s="3"/>
      <c r="L66" s="17">
        <v>0.49000000000000027</v>
      </c>
      <c r="M66" s="34">
        <f>L66/'MSD Calculation'!$D$5</f>
        <v>1.6554054054054062E-2</v>
      </c>
      <c r="N66" s="34">
        <f>'MSD Calculation'!$D$24-L66</f>
        <v>18.009999999999998</v>
      </c>
      <c r="O66" s="35">
        <f t="shared" si="0"/>
        <v>1.3919224397409318E-2</v>
      </c>
      <c r="P66" s="35">
        <f t="shared" si="1"/>
        <v>1.3919224397409318E-2</v>
      </c>
      <c r="Q66" s="35">
        <f t="shared" si="2"/>
        <v>1.3919224397409318E-2</v>
      </c>
      <c r="R66" s="35">
        <f t="shared" si="3"/>
        <v>1.3919224397409318E-2</v>
      </c>
      <c r="S66" s="35">
        <f t="shared" si="4"/>
        <v>1.3919224397409318E-2</v>
      </c>
      <c r="T66" s="11" t="s">
        <v>14</v>
      </c>
    </row>
    <row r="67" spans="2:20" x14ac:dyDescent="0.35">
      <c r="B67" s="63">
        <v>0.50000000000000022</v>
      </c>
      <c r="C67" s="34">
        <f>B67/'MSD Calculation'!$D$5</f>
        <v>1.68918918918919E-2</v>
      </c>
      <c r="D67" s="34">
        <f>'MSD Calculation'!$D$24-B67</f>
        <v>18</v>
      </c>
      <c r="E67" s="30">
        <f>IF(B67="",0,IF(B67&lt;'MSD Calculation'!$D$5,$E$7*(1-B67/'MSD Calculation'!$D$5), 0))</f>
        <v>1.3914442801944732E-2</v>
      </c>
      <c r="F67" s="30">
        <f>IF(B67="",0,IF($B67&lt;$F$5,0,IF($B67&gt;'MSD Calculation'!$D$5,0,IF($N$4="Closed-form",1/2*(1-COS(2*PI()*($B67-$F$5)/$F$6))*$F$8,IF($N$4="General",1/2*(1-COS(2*PI()*($B67-$F$5)/$F$6))*$F$9,"Error")))))</f>
        <v>0</v>
      </c>
      <c r="G67" s="30">
        <f>IF(B67="",0,IF($B67&lt;$G$5,0,IF($B67&gt;'MSD Calculation'!$D$5,0,IF($N$4="Closed-form",1/2*(1-COS(2*PI()*($B67-$G$5)/$G$6))*$G$8,IF($N$4="General",1/2*(1-COS(2*PI()*($B67-$G$5)/$G$6))*$G$9,"Error")))))</f>
        <v>0</v>
      </c>
      <c r="H67" s="30">
        <f>IF(B67="",0,IF($B67&lt;$H$5,0,IF($B67&gt;'MSD Calculation'!$D$5,0,IF($N$4="Closed-form",1/2*(1-COS(2*PI()*($B67-$H$5)/$H$6))*$H$8,IF($N$4="General",1/2*(1-COS(2*PI()*($B67-$H$5)/$H$6))*$H$9,"Error")))))</f>
        <v>0</v>
      </c>
      <c r="I67" s="30">
        <f>IF(B67="",0,IF($B67&lt;$I$5,0,IF($B67&gt;'MSD Calculation'!$D$5,0,IF($N$4="Closed-form",1/2*(1-COS(2*PI()*($B67-$I$5)/$I$6))*$I$8,IF($N$4="General",1/2*(1-COS(2*PI()*($B67-$I$5)/$I$6))*$I$9,"Error")))))</f>
        <v>0</v>
      </c>
      <c r="J67" s="15" t="s">
        <v>14</v>
      </c>
      <c r="K67" s="3"/>
      <c r="L67" s="17">
        <v>0.50000000000000022</v>
      </c>
      <c r="M67" s="34">
        <f>L67/'MSD Calculation'!$D$5</f>
        <v>1.68918918918919E-2</v>
      </c>
      <c r="N67" s="34">
        <f>'MSD Calculation'!$D$24-L67</f>
        <v>18</v>
      </c>
      <c r="O67" s="35">
        <f t="shared" si="0"/>
        <v>1.3914442801944732E-2</v>
      </c>
      <c r="P67" s="35">
        <f t="shared" si="1"/>
        <v>1.3914442801944732E-2</v>
      </c>
      <c r="Q67" s="35">
        <f t="shared" si="2"/>
        <v>1.3914442801944732E-2</v>
      </c>
      <c r="R67" s="35">
        <f t="shared" si="3"/>
        <v>1.3914442801944732E-2</v>
      </c>
      <c r="S67" s="35">
        <f t="shared" si="4"/>
        <v>1.3914442801944732E-2</v>
      </c>
      <c r="T67" s="11" t="s">
        <v>14</v>
      </c>
    </row>
    <row r="68" spans="2:20" x14ac:dyDescent="0.35">
      <c r="B68" s="63">
        <v>0.51000000000000023</v>
      </c>
      <c r="C68" s="34">
        <f>B68/'MSD Calculation'!$D$5</f>
        <v>1.7229729729729738E-2</v>
      </c>
      <c r="D68" s="34">
        <f>'MSD Calculation'!$D$24-B68</f>
        <v>17.989999999999998</v>
      </c>
      <c r="E68" s="30">
        <f>IF(B68="",0,IF(B68&lt;'MSD Calculation'!$D$5,$E$7*(1-B68/'MSD Calculation'!$D$5), 0))</f>
        <v>1.3909661206480147E-2</v>
      </c>
      <c r="F68" s="30">
        <f>IF(B68="",0,IF($B68&lt;$F$5,0,IF($B68&gt;'MSD Calculation'!$D$5,0,IF($N$4="Closed-form",1/2*(1-COS(2*PI()*($B68-$F$5)/$F$6))*$F$8,IF($N$4="General",1/2*(1-COS(2*PI()*($B68-$F$5)/$F$6))*$F$9,"Error")))))</f>
        <v>0</v>
      </c>
      <c r="G68" s="30">
        <f>IF(B68="",0,IF($B68&lt;$G$5,0,IF($B68&gt;'MSD Calculation'!$D$5,0,IF($N$4="Closed-form",1/2*(1-COS(2*PI()*($B68-$G$5)/$G$6))*$G$8,IF($N$4="General",1/2*(1-COS(2*PI()*($B68-$G$5)/$G$6))*$G$9,"Error")))))</f>
        <v>0</v>
      </c>
      <c r="H68" s="30">
        <f>IF(B68="",0,IF($B68&lt;$H$5,0,IF($B68&gt;'MSD Calculation'!$D$5,0,IF($N$4="Closed-form",1/2*(1-COS(2*PI()*($B68-$H$5)/$H$6))*$H$8,IF($N$4="General",1/2*(1-COS(2*PI()*($B68-$H$5)/$H$6))*$H$9,"Error")))))</f>
        <v>0</v>
      </c>
      <c r="I68" s="30">
        <f>IF(B68="",0,IF($B68&lt;$I$5,0,IF($B68&gt;'MSD Calculation'!$D$5,0,IF($N$4="Closed-form",1/2*(1-COS(2*PI()*($B68-$I$5)/$I$6))*$I$8,IF($N$4="General",1/2*(1-COS(2*PI()*($B68-$I$5)/$I$6))*$I$9,"Error")))))</f>
        <v>0</v>
      </c>
      <c r="J68" s="15" t="s">
        <v>14</v>
      </c>
      <c r="K68" s="3"/>
      <c r="L68" s="17">
        <v>0.51000000000000023</v>
      </c>
      <c r="M68" s="34">
        <f>L68/'MSD Calculation'!$D$5</f>
        <v>1.7229729729729738E-2</v>
      </c>
      <c r="N68" s="34">
        <f>'MSD Calculation'!$D$24-L68</f>
        <v>17.989999999999998</v>
      </c>
      <c r="O68" s="35">
        <f t="shared" si="0"/>
        <v>1.3909661206480147E-2</v>
      </c>
      <c r="P68" s="35">
        <f t="shared" si="1"/>
        <v>1.3909661206480147E-2</v>
      </c>
      <c r="Q68" s="35">
        <f t="shared" si="2"/>
        <v>1.3909661206480147E-2</v>
      </c>
      <c r="R68" s="35">
        <f t="shared" si="3"/>
        <v>1.3909661206480147E-2</v>
      </c>
      <c r="S68" s="35">
        <f t="shared" si="4"/>
        <v>1.3909661206480147E-2</v>
      </c>
      <c r="T68" s="11" t="s">
        <v>14</v>
      </c>
    </row>
    <row r="69" spans="2:20" x14ac:dyDescent="0.35">
      <c r="B69" s="63">
        <v>0.52000000000000024</v>
      </c>
      <c r="C69" s="34">
        <f>B69/'MSD Calculation'!$D$5</f>
        <v>1.7567567567567575E-2</v>
      </c>
      <c r="D69" s="34">
        <f>'MSD Calculation'!$D$24-B69</f>
        <v>17.98</v>
      </c>
      <c r="E69" s="30">
        <f>IF(B69="",0,IF(B69&lt;'MSD Calculation'!$D$5,$E$7*(1-B69/'MSD Calculation'!$D$5), 0))</f>
        <v>1.390487961101556E-2</v>
      </c>
      <c r="F69" s="30">
        <f>IF(B69="",0,IF($B69&lt;$F$5,0,IF($B69&gt;'MSD Calculation'!$D$5,0,IF($N$4="Closed-form",1/2*(1-COS(2*PI()*($B69-$F$5)/$F$6))*$F$8,IF($N$4="General",1/2*(1-COS(2*PI()*($B69-$F$5)/$F$6))*$F$9,"Error")))))</f>
        <v>0</v>
      </c>
      <c r="G69" s="30">
        <f>IF(B69="",0,IF($B69&lt;$G$5,0,IF($B69&gt;'MSD Calculation'!$D$5,0,IF($N$4="Closed-form",1/2*(1-COS(2*PI()*($B69-$G$5)/$G$6))*$G$8,IF($N$4="General",1/2*(1-COS(2*PI()*($B69-$G$5)/$G$6))*$G$9,"Error")))))</f>
        <v>0</v>
      </c>
      <c r="H69" s="30">
        <f>IF(B69="",0,IF($B69&lt;$H$5,0,IF($B69&gt;'MSD Calculation'!$D$5,0,IF($N$4="Closed-form",1/2*(1-COS(2*PI()*($B69-$H$5)/$H$6))*$H$8,IF($N$4="General",1/2*(1-COS(2*PI()*($B69-$H$5)/$H$6))*$H$9,"Error")))))</f>
        <v>0</v>
      </c>
      <c r="I69" s="30">
        <f>IF(B69="",0,IF($B69&lt;$I$5,0,IF($B69&gt;'MSD Calculation'!$D$5,0,IF($N$4="Closed-form",1/2*(1-COS(2*PI()*($B69-$I$5)/$I$6))*$I$8,IF($N$4="General",1/2*(1-COS(2*PI()*($B69-$I$5)/$I$6))*$I$9,"Error")))))</f>
        <v>0</v>
      </c>
      <c r="J69" s="15" t="s">
        <v>14</v>
      </c>
      <c r="K69" s="3"/>
      <c r="L69" s="17">
        <v>0.52000000000000024</v>
      </c>
      <c r="M69" s="34">
        <f>L69/'MSD Calculation'!$D$5</f>
        <v>1.7567567567567575E-2</v>
      </c>
      <c r="N69" s="34">
        <f>'MSD Calculation'!$D$24-L69</f>
        <v>17.98</v>
      </c>
      <c r="O69" s="35">
        <f t="shared" si="0"/>
        <v>1.390487961101556E-2</v>
      </c>
      <c r="P69" s="35">
        <f t="shared" si="1"/>
        <v>1.390487961101556E-2</v>
      </c>
      <c r="Q69" s="35">
        <f t="shared" si="2"/>
        <v>1.390487961101556E-2</v>
      </c>
      <c r="R69" s="35">
        <f t="shared" si="3"/>
        <v>1.390487961101556E-2</v>
      </c>
      <c r="S69" s="35">
        <f t="shared" si="4"/>
        <v>1.390487961101556E-2</v>
      </c>
      <c r="T69" s="11" t="s">
        <v>14</v>
      </c>
    </row>
    <row r="70" spans="2:20" x14ac:dyDescent="0.35">
      <c r="B70" s="63">
        <v>0.53000000000000025</v>
      </c>
      <c r="C70" s="34">
        <f>B70/'MSD Calculation'!$D$5</f>
        <v>1.7905405405405413E-2</v>
      </c>
      <c r="D70" s="34">
        <f>'MSD Calculation'!$D$24-B70</f>
        <v>17.97</v>
      </c>
      <c r="E70" s="30">
        <f>IF(B70="",0,IF(B70&lt;'MSD Calculation'!$D$5,$E$7*(1-B70/'MSD Calculation'!$D$5), 0))</f>
        <v>1.3900098015550975E-2</v>
      </c>
      <c r="F70" s="30">
        <f>IF(B70="",0,IF($B70&lt;$F$5,0,IF($B70&gt;'MSD Calculation'!$D$5,0,IF($N$4="Closed-form",1/2*(1-COS(2*PI()*($B70-$F$5)/$F$6))*$F$8,IF($N$4="General",1/2*(1-COS(2*PI()*($B70-$F$5)/$F$6))*$F$9,"Error")))))</f>
        <v>0</v>
      </c>
      <c r="G70" s="30">
        <f>IF(B70="",0,IF($B70&lt;$G$5,0,IF($B70&gt;'MSD Calculation'!$D$5,0,IF($N$4="Closed-form",1/2*(1-COS(2*PI()*($B70-$G$5)/$G$6))*$G$8,IF($N$4="General",1/2*(1-COS(2*PI()*($B70-$G$5)/$G$6))*$G$9,"Error")))))</f>
        <v>0</v>
      </c>
      <c r="H70" s="30">
        <f>IF(B70="",0,IF($B70&lt;$H$5,0,IF($B70&gt;'MSD Calculation'!$D$5,0,IF($N$4="Closed-form",1/2*(1-COS(2*PI()*($B70-$H$5)/$H$6))*$H$8,IF($N$4="General",1/2*(1-COS(2*PI()*($B70-$H$5)/$H$6))*$H$9,"Error")))))</f>
        <v>0</v>
      </c>
      <c r="I70" s="30">
        <f>IF(B70="",0,IF($B70&lt;$I$5,0,IF($B70&gt;'MSD Calculation'!$D$5,0,IF($N$4="Closed-form",1/2*(1-COS(2*PI()*($B70-$I$5)/$I$6))*$I$8,IF($N$4="General",1/2*(1-COS(2*PI()*($B70-$I$5)/$I$6))*$I$9,"Error")))))</f>
        <v>0</v>
      </c>
      <c r="J70" s="15" t="s">
        <v>14</v>
      </c>
      <c r="K70" s="3"/>
      <c r="L70" s="17">
        <v>0.53000000000000025</v>
      </c>
      <c r="M70" s="34">
        <f>L70/'MSD Calculation'!$D$5</f>
        <v>1.7905405405405413E-2</v>
      </c>
      <c r="N70" s="34">
        <f>'MSD Calculation'!$D$24-L70</f>
        <v>17.97</v>
      </c>
      <c r="O70" s="35">
        <f t="shared" si="0"/>
        <v>1.3900098015550975E-2</v>
      </c>
      <c r="P70" s="35">
        <f t="shared" si="1"/>
        <v>1.3900098015550975E-2</v>
      </c>
      <c r="Q70" s="35">
        <f t="shared" si="2"/>
        <v>1.3900098015550975E-2</v>
      </c>
      <c r="R70" s="35">
        <f t="shared" si="3"/>
        <v>1.3900098015550975E-2</v>
      </c>
      <c r="S70" s="35">
        <f t="shared" si="4"/>
        <v>1.3900098015550975E-2</v>
      </c>
      <c r="T70" s="11" t="s">
        <v>14</v>
      </c>
    </row>
    <row r="71" spans="2:20" x14ac:dyDescent="0.35">
      <c r="B71" s="63">
        <v>0.54000000000000026</v>
      </c>
      <c r="C71" s="34">
        <f>B71/'MSD Calculation'!$D$5</f>
        <v>1.8243243243243251E-2</v>
      </c>
      <c r="D71" s="34">
        <f>'MSD Calculation'!$D$24-B71</f>
        <v>17.96</v>
      </c>
      <c r="E71" s="30">
        <f>IF(B71="",0,IF(B71&lt;'MSD Calculation'!$D$5,$E$7*(1-B71/'MSD Calculation'!$D$5), 0))</f>
        <v>1.3895316420086389E-2</v>
      </c>
      <c r="F71" s="30">
        <f>IF(B71="",0,IF($B71&lt;$F$5,0,IF($B71&gt;'MSD Calculation'!$D$5,0,IF($N$4="Closed-form",1/2*(1-COS(2*PI()*($B71-$F$5)/$F$6))*$F$8,IF($N$4="General",1/2*(1-COS(2*PI()*($B71-$F$5)/$F$6))*$F$9,"Error")))))</f>
        <v>0</v>
      </c>
      <c r="G71" s="30">
        <f>IF(B71="",0,IF($B71&lt;$G$5,0,IF($B71&gt;'MSD Calculation'!$D$5,0,IF($N$4="Closed-form",1/2*(1-COS(2*PI()*($B71-$G$5)/$G$6))*$G$8,IF($N$4="General",1/2*(1-COS(2*PI()*($B71-$G$5)/$G$6))*$G$9,"Error")))))</f>
        <v>0</v>
      </c>
      <c r="H71" s="30">
        <f>IF(B71="",0,IF($B71&lt;$H$5,0,IF($B71&gt;'MSD Calculation'!$D$5,0,IF($N$4="Closed-form",1/2*(1-COS(2*PI()*($B71-$H$5)/$H$6))*$H$8,IF($N$4="General",1/2*(1-COS(2*PI()*($B71-$H$5)/$H$6))*$H$9,"Error")))))</f>
        <v>0</v>
      </c>
      <c r="I71" s="30">
        <f>IF(B71="",0,IF($B71&lt;$I$5,0,IF($B71&gt;'MSD Calculation'!$D$5,0,IF($N$4="Closed-form",1/2*(1-COS(2*PI()*($B71-$I$5)/$I$6))*$I$8,IF($N$4="General",1/2*(1-COS(2*PI()*($B71-$I$5)/$I$6))*$I$9,"Error")))))</f>
        <v>0</v>
      </c>
      <c r="J71" s="15" t="s">
        <v>14</v>
      </c>
      <c r="K71" s="3"/>
      <c r="L71" s="17">
        <v>0.54000000000000026</v>
      </c>
      <c r="M71" s="34">
        <f>L71/'MSD Calculation'!$D$5</f>
        <v>1.8243243243243251E-2</v>
      </c>
      <c r="N71" s="34">
        <f>'MSD Calculation'!$D$24-L71</f>
        <v>17.96</v>
      </c>
      <c r="O71" s="35">
        <f t="shared" si="0"/>
        <v>1.3895316420086389E-2</v>
      </c>
      <c r="P71" s="35">
        <f t="shared" si="1"/>
        <v>1.3895316420086389E-2</v>
      </c>
      <c r="Q71" s="35">
        <f t="shared" si="2"/>
        <v>1.3895316420086389E-2</v>
      </c>
      <c r="R71" s="35">
        <f t="shared" si="3"/>
        <v>1.3895316420086389E-2</v>
      </c>
      <c r="S71" s="35">
        <f t="shared" si="4"/>
        <v>1.3895316420086389E-2</v>
      </c>
      <c r="T71" s="11" t="s">
        <v>14</v>
      </c>
    </row>
    <row r="72" spans="2:20" x14ac:dyDescent="0.35">
      <c r="B72" s="63">
        <v>0.55000000000000027</v>
      </c>
      <c r="C72" s="34">
        <f>B72/'MSD Calculation'!$D$5</f>
        <v>1.8581081081081089E-2</v>
      </c>
      <c r="D72" s="34">
        <f>'MSD Calculation'!$D$24-B72</f>
        <v>17.95</v>
      </c>
      <c r="E72" s="30">
        <f>IF(B72="",0,IF(B72&lt;'MSD Calculation'!$D$5,$E$7*(1-B72/'MSD Calculation'!$D$5), 0))</f>
        <v>1.3890534824621803E-2</v>
      </c>
      <c r="F72" s="30">
        <f>IF(B72="",0,IF($B72&lt;$F$5,0,IF($B72&gt;'MSD Calculation'!$D$5,0,IF($N$4="Closed-form",1/2*(1-COS(2*PI()*($B72-$F$5)/$F$6))*$F$8,IF($N$4="General",1/2*(1-COS(2*PI()*($B72-$F$5)/$F$6))*$F$9,"Error")))))</f>
        <v>0</v>
      </c>
      <c r="G72" s="30">
        <f>IF(B72="",0,IF($B72&lt;$G$5,0,IF($B72&gt;'MSD Calculation'!$D$5,0,IF($N$4="Closed-form",1/2*(1-COS(2*PI()*($B72-$G$5)/$G$6))*$G$8,IF($N$4="General",1/2*(1-COS(2*PI()*($B72-$G$5)/$G$6))*$G$9,"Error")))))</f>
        <v>0</v>
      </c>
      <c r="H72" s="30">
        <f>IF(B72="",0,IF($B72&lt;$H$5,0,IF($B72&gt;'MSD Calculation'!$D$5,0,IF($N$4="Closed-form",1/2*(1-COS(2*PI()*($B72-$H$5)/$H$6))*$H$8,IF($N$4="General",1/2*(1-COS(2*PI()*($B72-$H$5)/$H$6))*$H$9,"Error")))))</f>
        <v>0</v>
      </c>
      <c r="I72" s="30">
        <f>IF(B72="",0,IF($B72&lt;$I$5,0,IF($B72&gt;'MSD Calculation'!$D$5,0,IF($N$4="Closed-form",1/2*(1-COS(2*PI()*($B72-$I$5)/$I$6))*$I$8,IF($N$4="General",1/2*(1-COS(2*PI()*($B72-$I$5)/$I$6))*$I$9,"Error")))))</f>
        <v>0</v>
      </c>
      <c r="J72" s="15" t="s">
        <v>14</v>
      </c>
      <c r="K72" s="3"/>
      <c r="L72" s="17">
        <v>0.55000000000000027</v>
      </c>
      <c r="M72" s="34">
        <f>L72/'MSD Calculation'!$D$5</f>
        <v>1.8581081081081089E-2</v>
      </c>
      <c r="N72" s="34">
        <f>'MSD Calculation'!$D$24-L72</f>
        <v>17.95</v>
      </c>
      <c r="O72" s="35">
        <f t="shared" si="0"/>
        <v>1.3890534824621803E-2</v>
      </c>
      <c r="P72" s="35">
        <f t="shared" si="1"/>
        <v>1.3890534824621803E-2</v>
      </c>
      <c r="Q72" s="35">
        <f t="shared" si="2"/>
        <v>1.3890534824621803E-2</v>
      </c>
      <c r="R72" s="35">
        <f t="shared" si="3"/>
        <v>1.3890534824621803E-2</v>
      </c>
      <c r="S72" s="35">
        <f t="shared" si="4"/>
        <v>1.3890534824621803E-2</v>
      </c>
      <c r="T72" s="11" t="s">
        <v>14</v>
      </c>
    </row>
    <row r="73" spans="2:20" x14ac:dyDescent="0.35">
      <c r="B73" s="63">
        <v>0.56000000000000028</v>
      </c>
      <c r="C73" s="34">
        <f>B73/'MSD Calculation'!$D$5</f>
        <v>1.8918918918918927E-2</v>
      </c>
      <c r="D73" s="34">
        <f>'MSD Calculation'!$D$24-B73</f>
        <v>17.940000000000001</v>
      </c>
      <c r="E73" s="30">
        <f>IF(B73="",0,IF(B73&lt;'MSD Calculation'!$D$5,$E$7*(1-B73/'MSD Calculation'!$D$5), 0))</f>
        <v>1.3885753229157216E-2</v>
      </c>
      <c r="F73" s="30">
        <f>IF(B73="",0,IF($B73&lt;$F$5,0,IF($B73&gt;'MSD Calculation'!$D$5,0,IF($N$4="Closed-form",1/2*(1-COS(2*PI()*($B73-$F$5)/$F$6))*$F$8,IF($N$4="General",1/2*(1-COS(2*PI()*($B73-$F$5)/$F$6))*$F$9,"Error")))))</f>
        <v>0</v>
      </c>
      <c r="G73" s="30">
        <f>IF(B73="",0,IF($B73&lt;$G$5,0,IF($B73&gt;'MSD Calculation'!$D$5,0,IF($N$4="Closed-form",1/2*(1-COS(2*PI()*($B73-$G$5)/$G$6))*$G$8,IF($N$4="General",1/2*(1-COS(2*PI()*($B73-$G$5)/$G$6))*$G$9,"Error")))))</f>
        <v>0</v>
      </c>
      <c r="H73" s="30">
        <f>IF(B73="",0,IF($B73&lt;$H$5,0,IF($B73&gt;'MSD Calculation'!$D$5,0,IF($N$4="Closed-form",1/2*(1-COS(2*PI()*($B73-$H$5)/$H$6))*$H$8,IF($N$4="General",1/2*(1-COS(2*PI()*($B73-$H$5)/$H$6))*$H$9,"Error")))))</f>
        <v>0</v>
      </c>
      <c r="I73" s="30">
        <f>IF(B73="",0,IF($B73&lt;$I$5,0,IF($B73&gt;'MSD Calculation'!$D$5,0,IF($N$4="Closed-form",1/2*(1-COS(2*PI()*($B73-$I$5)/$I$6))*$I$8,IF($N$4="General",1/2*(1-COS(2*PI()*($B73-$I$5)/$I$6))*$I$9,"Error")))))</f>
        <v>0</v>
      </c>
      <c r="J73" s="15" t="s">
        <v>14</v>
      </c>
      <c r="K73" s="3"/>
      <c r="L73" s="17">
        <v>0.56000000000000028</v>
      </c>
      <c r="M73" s="34">
        <f>L73/'MSD Calculation'!$D$5</f>
        <v>1.8918918918918927E-2</v>
      </c>
      <c r="N73" s="34">
        <f>'MSD Calculation'!$D$24-L73</f>
        <v>17.940000000000001</v>
      </c>
      <c r="O73" s="35">
        <f t="shared" si="0"/>
        <v>1.3885753229157216E-2</v>
      </c>
      <c r="P73" s="35">
        <f t="shared" si="1"/>
        <v>1.3885753229157216E-2</v>
      </c>
      <c r="Q73" s="35">
        <f t="shared" si="2"/>
        <v>1.3885753229157216E-2</v>
      </c>
      <c r="R73" s="35">
        <f t="shared" si="3"/>
        <v>1.3885753229157216E-2</v>
      </c>
      <c r="S73" s="35">
        <f t="shared" si="4"/>
        <v>1.3885753229157216E-2</v>
      </c>
      <c r="T73" s="11" t="s">
        <v>14</v>
      </c>
    </row>
    <row r="74" spans="2:20" x14ac:dyDescent="0.35">
      <c r="B74" s="63">
        <v>0.57000000000000028</v>
      </c>
      <c r="C74" s="34">
        <f>B74/'MSD Calculation'!$D$5</f>
        <v>1.9256756756756765E-2</v>
      </c>
      <c r="D74" s="34">
        <f>'MSD Calculation'!$D$24-B74</f>
        <v>17.93</v>
      </c>
      <c r="E74" s="30">
        <f>IF(B74="",0,IF(B74&lt;'MSD Calculation'!$D$5,$E$7*(1-B74/'MSD Calculation'!$D$5), 0))</f>
        <v>1.3880971633692632E-2</v>
      </c>
      <c r="F74" s="30">
        <f>IF(B74="",0,IF($B74&lt;$F$5,0,IF($B74&gt;'MSD Calculation'!$D$5,0,IF($N$4="Closed-form",1/2*(1-COS(2*PI()*($B74-$F$5)/$F$6))*$F$8,IF($N$4="General",1/2*(1-COS(2*PI()*($B74-$F$5)/$F$6))*$F$9,"Error")))))</f>
        <v>0</v>
      </c>
      <c r="G74" s="30">
        <f>IF(B74="",0,IF($B74&lt;$G$5,0,IF($B74&gt;'MSD Calculation'!$D$5,0,IF($N$4="Closed-form",1/2*(1-COS(2*PI()*($B74-$G$5)/$G$6))*$G$8,IF($N$4="General",1/2*(1-COS(2*PI()*($B74-$G$5)/$G$6))*$G$9,"Error")))))</f>
        <v>0</v>
      </c>
      <c r="H74" s="30">
        <f>IF(B74="",0,IF($B74&lt;$H$5,0,IF($B74&gt;'MSD Calculation'!$D$5,0,IF($N$4="Closed-form",1/2*(1-COS(2*PI()*($B74-$H$5)/$H$6))*$H$8,IF($N$4="General",1/2*(1-COS(2*PI()*($B74-$H$5)/$H$6))*$H$9,"Error")))))</f>
        <v>0</v>
      </c>
      <c r="I74" s="30">
        <f>IF(B74="",0,IF($B74&lt;$I$5,0,IF($B74&gt;'MSD Calculation'!$D$5,0,IF($N$4="Closed-form",1/2*(1-COS(2*PI()*($B74-$I$5)/$I$6))*$I$8,IF($N$4="General",1/2*(1-COS(2*PI()*($B74-$I$5)/$I$6))*$I$9,"Error")))))</f>
        <v>0</v>
      </c>
      <c r="J74" s="15" t="s">
        <v>14</v>
      </c>
      <c r="K74" s="3"/>
      <c r="L74" s="17">
        <v>0.57000000000000028</v>
      </c>
      <c r="M74" s="34">
        <f>L74/'MSD Calculation'!$D$5</f>
        <v>1.9256756756756765E-2</v>
      </c>
      <c r="N74" s="34">
        <f>'MSD Calculation'!$D$24-L74</f>
        <v>17.93</v>
      </c>
      <c r="O74" s="35">
        <f t="shared" si="0"/>
        <v>1.3880971633692632E-2</v>
      </c>
      <c r="P74" s="35">
        <f t="shared" si="1"/>
        <v>1.3880971633692632E-2</v>
      </c>
      <c r="Q74" s="35">
        <f t="shared" si="2"/>
        <v>1.3880971633692632E-2</v>
      </c>
      <c r="R74" s="35">
        <f t="shared" si="3"/>
        <v>1.3880971633692632E-2</v>
      </c>
      <c r="S74" s="35">
        <f t="shared" si="4"/>
        <v>1.3880971633692632E-2</v>
      </c>
      <c r="T74" s="11" t="s">
        <v>14</v>
      </c>
    </row>
    <row r="75" spans="2:20" x14ac:dyDescent="0.35">
      <c r="B75" s="63">
        <v>0.58000000000000029</v>
      </c>
      <c r="C75" s="34">
        <f>B75/'MSD Calculation'!$D$5</f>
        <v>1.9594594594594603E-2</v>
      </c>
      <c r="D75" s="34">
        <f>'MSD Calculation'!$D$24-B75</f>
        <v>17.919999999999998</v>
      </c>
      <c r="E75" s="30">
        <f>IF(B75="",0,IF(B75&lt;'MSD Calculation'!$D$5,$E$7*(1-B75/'MSD Calculation'!$D$5), 0))</f>
        <v>1.3876190038228046E-2</v>
      </c>
      <c r="F75" s="30">
        <f>IF(B75="",0,IF($B75&lt;$F$5,0,IF($B75&gt;'MSD Calculation'!$D$5,0,IF($N$4="Closed-form",1/2*(1-COS(2*PI()*($B75-$F$5)/$F$6))*$F$8,IF($N$4="General",1/2*(1-COS(2*PI()*($B75-$F$5)/$F$6))*$F$9,"Error")))))</f>
        <v>0</v>
      </c>
      <c r="G75" s="30">
        <f>IF(B75="",0,IF($B75&lt;$G$5,0,IF($B75&gt;'MSD Calculation'!$D$5,0,IF($N$4="Closed-form",1/2*(1-COS(2*PI()*($B75-$G$5)/$G$6))*$G$8,IF($N$4="General",1/2*(1-COS(2*PI()*($B75-$G$5)/$G$6))*$G$9,"Error")))))</f>
        <v>0</v>
      </c>
      <c r="H75" s="30">
        <f>IF(B75="",0,IF($B75&lt;$H$5,0,IF($B75&gt;'MSD Calculation'!$D$5,0,IF($N$4="Closed-form",1/2*(1-COS(2*PI()*($B75-$H$5)/$H$6))*$H$8,IF($N$4="General",1/2*(1-COS(2*PI()*($B75-$H$5)/$H$6))*$H$9,"Error")))))</f>
        <v>0</v>
      </c>
      <c r="I75" s="30">
        <f>IF(B75="",0,IF($B75&lt;$I$5,0,IF($B75&gt;'MSD Calculation'!$D$5,0,IF($N$4="Closed-form",1/2*(1-COS(2*PI()*($B75-$I$5)/$I$6))*$I$8,IF($N$4="General",1/2*(1-COS(2*PI()*($B75-$I$5)/$I$6))*$I$9,"Error")))))</f>
        <v>0</v>
      </c>
      <c r="J75" s="15" t="s">
        <v>14</v>
      </c>
      <c r="K75" s="3"/>
      <c r="L75" s="17">
        <v>0.58000000000000029</v>
      </c>
      <c r="M75" s="34">
        <f>L75/'MSD Calculation'!$D$5</f>
        <v>1.9594594594594603E-2</v>
      </c>
      <c r="N75" s="34">
        <f>'MSD Calculation'!$D$24-L75</f>
        <v>17.919999999999998</v>
      </c>
      <c r="O75" s="35">
        <f t="shared" si="0"/>
        <v>1.3876190038228046E-2</v>
      </c>
      <c r="P75" s="35">
        <f t="shared" si="1"/>
        <v>1.3876190038228046E-2</v>
      </c>
      <c r="Q75" s="35">
        <f t="shared" si="2"/>
        <v>1.3876190038228046E-2</v>
      </c>
      <c r="R75" s="35">
        <f t="shared" si="3"/>
        <v>1.3876190038228046E-2</v>
      </c>
      <c r="S75" s="35">
        <f t="shared" si="4"/>
        <v>1.3876190038228046E-2</v>
      </c>
      <c r="T75" s="11" t="s">
        <v>14</v>
      </c>
    </row>
    <row r="76" spans="2:20" x14ac:dyDescent="0.35">
      <c r="B76" s="63">
        <v>0.5900000000000003</v>
      </c>
      <c r="C76" s="34">
        <f>B76/'MSD Calculation'!$D$5</f>
        <v>1.993243243243244E-2</v>
      </c>
      <c r="D76" s="34">
        <f>'MSD Calculation'!$D$24-B76</f>
        <v>17.91</v>
      </c>
      <c r="E76" s="30">
        <f>IF(B76="",0,IF(B76&lt;'MSD Calculation'!$D$5,$E$7*(1-B76/'MSD Calculation'!$D$5), 0))</f>
        <v>1.387140844276346E-2</v>
      </c>
      <c r="F76" s="30">
        <f>IF(B76="",0,IF($B76&lt;$F$5,0,IF($B76&gt;'MSD Calculation'!$D$5,0,IF($N$4="Closed-form",1/2*(1-COS(2*PI()*($B76-$F$5)/$F$6))*$F$8,IF($N$4="General",1/2*(1-COS(2*PI()*($B76-$F$5)/$F$6))*$F$9,"Error")))))</f>
        <v>0</v>
      </c>
      <c r="G76" s="30">
        <f>IF(B76="",0,IF($B76&lt;$G$5,0,IF($B76&gt;'MSD Calculation'!$D$5,0,IF($N$4="Closed-form",1/2*(1-COS(2*PI()*($B76-$G$5)/$G$6))*$G$8,IF($N$4="General",1/2*(1-COS(2*PI()*($B76-$G$5)/$G$6))*$G$9,"Error")))))</f>
        <v>0</v>
      </c>
      <c r="H76" s="30">
        <f>IF(B76="",0,IF($B76&lt;$H$5,0,IF($B76&gt;'MSD Calculation'!$D$5,0,IF($N$4="Closed-form",1/2*(1-COS(2*PI()*($B76-$H$5)/$H$6))*$H$8,IF($N$4="General",1/2*(1-COS(2*PI()*($B76-$H$5)/$H$6))*$H$9,"Error")))))</f>
        <v>0</v>
      </c>
      <c r="I76" s="30">
        <f>IF(B76="",0,IF($B76&lt;$I$5,0,IF($B76&gt;'MSD Calculation'!$D$5,0,IF($N$4="Closed-form",1/2*(1-COS(2*PI()*($B76-$I$5)/$I$6))*$I$8,IF($N$4="General",1/2*(1-COS(2*PI()*($B76-$I$5)/$I$6))*$I$9,"Error")))))</f>
        <v>0</v>
      </c>
      <c r="J76" s="15" t="s">
        <v>14</v>
      </c>
      <c r="K76" s="3"/>
      <c r="L76" s="17">
        <v>0.5900000000000003</v>
      </c>
      <c r="M76" s="34">
        <f>L76/'MSD Calculation'!$D$5</f>
        <v>1.993243243243244E-2</v>
      </c>
      <c r="N76" s="34">
        <f>'MSD Calculation'!$D$24-L76</f>
        <v>17.91</v>
      </c>
      <c r="O76" s="35">
        <f t="shared" si="0"/>
        <v>1.387140844276346E-2</v>
      </c>
      <c r="P76" s="35">
        <f t="shared" si="1"/>
        <v>1.387140844276346E-2</v>
      </c>
      <c r="Q76" s="35">
        <f t="shared" si="2"/>
        <v>1.387140844276346E-2</v>
      </c>
      <c r="R76" s="35">
        <f t="shared" si="3"/>
        <v>1.387140844276346E-2</v>
      </c>
      <c r="S76" s="35">
        <f t="shared" si="4"/>
        <v>1.387140844276346E-2</v>
      </c>
      <c r="T76" s="11" t="s">
        <v>14</v>
      </c>
    </row>
    <row r="77" spans="2:20" x14ac:dyDescent="0.35">
      <c r="B77" s="63">
        <v>0.60000000000000031</v>
      </c>
      <c r="C77" s="34">
        <f>B77/'MSD Calculation'!$D$5</f>
        <v>2.0270270270270278E-2</v>
      </c>
      <c r="D77" s="34">
        <f>'MSD Calculation'!$D$24-B77</f>
        <v>17.899999999999999</v>
      </c>
      <c r="E77" s="30">
        <f>IF(B77="",0,IF(B77&lt;'MSD Calculation'!$D$5,$E$7*(1-B77/'MSD Calculation'!$D$5), 0))</f>
        <v>1.3866626847298873E-2</v>
      </c>
      <c r="F77" s="30">
        <f>IF(B77="",0,IF($B77&lt;$F$5,0,IF($B77&gt;'MSD Calculation'!$D$5,0,IF($N$4="Closed-form",1/2*(1-COS(2*PI()*($B77-$F$5)/$F$6))*$F$8,IF($N$4="General",1/2*(1-COS(2*PI()*($B77-$F$5)/$F$6))*$F$9,"Error")))))</f>
        <v>0</v>
      </c>
      <c r="G77" s="30">
        <f>IF(B77="",0,IF($B77&lt;$G$5,0,IF($B77&gt;'MSD Calculation'!$D$5,0,IF($N$4="Closed-form",1/2*(1-COS(2*PI()*($B77-$G$5)/$G$6))*$G$8,IF($N$4="General",1/2*(1-COS(2*PI()*($B77-$G$5)/$G$6))*$G$9,"Error")))))</f>
        <v>0</v>
      </c>
      <c r="H77" s="30">
        <f>IF(B77="",0,IF($B77&lt;$H$5,0,IF($B77&gt;'MSD Calculation'!$D$5,0,IF($N$4="Closed-form",1/2*(1-COS(2*PI()*($B77-$H$5)/$H$6))*$H$8,IF($N$4="General",1/2*(1-COS(2*PI()*($B77-$H$5)/$H$6))*$H$9,"Error")))))</f>
        <v>0</v>
      </c>
      <c r="I77" s="30">
        <f>IF(B77="",0,IF($B77&lt;$I$5,0,IF($B77&gt;'MSD Calculation'!$D$5,0,IF($N$4="Closed-form",1/2*(1-COS(2*PI()*($B77-$I$5)/$I$6))*$I$8,IF($N$4="General",1/2*(1-COS(2*PI()*($B77-$I$5)/$I$6))*$I$9,"Error")))))</f>
        <v>0</v>
      </c>
      <c r="J77" s="15" t="s">
        <v>14</v>
      </c>
      <c r="K77" s="3"/>
      <c r="L77" s="17">
        <v>0.60000000000000031</v>
      </c>
      <c r="M77" s="34">
        <f>L77/'MSD Calculation'!$D$5</f>
        <v>2.0270270270270278E-2</v>
      </c>
      <c r="N77" s="34">
        <f>'MSD Calculation'!$D$24-L77</f>
        <v>17.899999999999999</v>
      </c>
      <c r="O77" s="35">
        <f t="shared" si="0"/>
        <v>1.3866626847298873E-2</v>
      </c>
      <c r="P77" s="35">
        <f t="shared" si="1"/>
        <v>1.3866626847298873E-2</v>
      </c>
      <c r="Q77" s="35">
        <f t="shared" si="2"/>
        <v>1.3866626847298873E-2</v>
      </c>
      <c r="R77" s="35">
        <f t="shared" si="3"/>
        <v>1.3866626847298873E-2</v>
      </c>
      <c r="S77" s="35">
        <f t="shared" si="4"/>
        <v>1.3866626847298873E-2</v>
      </c>
      <c r="T77" s="11" t="s">
        <v>14</v>
      </c>
    </row>
    <row r="78" spans="2:20" x14ac:dyDescent="0.35">
      <c r="B78" s="63">
        <v>0.61000000000000032</v>
      </c>
      <c r="C78" s="34">
        <f>B78/'MSD Calculation'!$D$5</f>
        <v>2.0608108108108116E-2</v>
      </c>
      <c r="D78" s="34">
        <f>'MSD Calculation'!$D$24-B78</f>
        <v>17.89</v>
      </c>
      <c r="E78" s="30">
        <f>IF(B78="",0,IF(B78&lt;'MSD Calculation'!$D$5,$E$7*(1-B78/'MSD Calculation'!$D$5), 0))</f>
        <v>1.3861845251834289E-2</v>
      </c>
      <c r="F78" s="30">
        <f>IF(B78="",0,IF($B78&lt;$F$5,0,IF($B78&gt;'MSD Calculation'!$D$5,0,IF($N$4="Closed-form",1/2*(1-COS(2*PI()*($B78-$F$5)/$F$6))*$F$8,IF($N$4="General",1/2*(1-COS(2*PI()*($B78-$F$5)/$F$6))*$F$9,"Error")))))</f>
        <v>0</v>
      </c>
      <c r="G78" s="30">
        <f>IF(B78="",0,IF($B78&lt;$G$5,0,IF($B78&gt;'MSD Calculation'!$D$5,0,IF($N$4="Closed-form",1/2*(1-COS(2*PI()*($B78-$G$5)/$G$6))*$G$8,IF($N$4="General",1/2*(1-COS(2*PI()*($B78-$G$5)/$G$6))*$G$9,"Error")))))</f>
        <v>0</v>
      </c>
      <c r="H78" s="30">
        <f>IF(B78="",0,IF($B78&lt;$H$5,0,IF($B78&gt;'MSD Calculation'!$D$5,0,IF($N$4="Closed-form",1/2*(1-COS(2*PI()*($B78-$H$5)/$H$6))*$H$8,IF($N$4="General",1/2*(1-COS(2*PI()*($B78-$H$5)/$H$6))*$H$9,"Error")))))</f>
        <v>0</v>
      </c>
      <c r="I78" s="30">
        <f>IF(B78="",0,IF($B78&lt;$I$5,0,IF($B78&gt;'MSD Calculation'!$D$5,0,IF($N$4="Closed-form",1/2*(1-COS(2*PI()*($B78-$I$5)/$I$6))*$I$8,IF($N$4="General",1/2*(1-COS(2*PI()*($B78-$I$5)/$I$6))*$I$9,"Error")))))</f>
        <v>0</v>
      </c>
      <c r="J78" s="15" t="s">
        <v>14</v>
      </c>
      <c r="K78" s="3"/>
      <c r="L78" s="17">
        <v>0.61000000000000032</v>
      </c>
      <c r="M78" s="34">
        <f>L78/'MSD Calculation'!$D$5</f>
        <v>2.0608108108108116E-2</v>
      </c>
      <c r="N78" s="34">
        <f>'MSD Calculation'!$D$24-L78</f>
        <v>17.89</v>
      </c>
      <c r="O78" s="35">
        <f t="shared" si="0"/>
        <v>1.3861845251834289E-2</v>
      </c>
      <c r="P78" s="35">
        <f t="shared" si="1"/>
        <v>1.3861845251834289E-2</v>
      </c>
      <c r="Q78" s="35">
        <f t="shared" si="2"/>
        <v>1.3861845251834289E-2</v>
      </c>
      <c r="R78" s="35">
        <f t="shared" si="3"/>
        <v>1.3861845251834289E-2</v>
      </c>
      <c r="S78" s="35">
        <f t="shared" si="4"/>
        <v>1.3861845251834289E-2</v>
      </c>
      <c r="T78" s="11" t="s">
        <v>14</v>
      </c>
    </row>
    <row r="79" spans="2:20" x14ac:dyDescent="0.35">
      <c r="B79" s="63">
        <v>0.62000000000000033</v>
      </c>
      <c r="C79" s="34">
        <f>B79/'MSD Calculation'!$D$5</f>
        <v>2.0945945945945958E-2</v>
      </c>
      <c r="D79" s="34">
        <f>'MSD Calculation'!$D$24-B79</f>
        <v>17.88</v>
      </c>
      <c r="E79" s="30">
        <f>IF(B79="",0,IF(B79&lt;'MSD Calculation'!$D$5,$E$7*(1-B79/'MSD Calculation'!$D$5), 0))</f>
        <v>1.3857063656369701E-2</v>
      </c>
      <c r="F79" s="30">
        <f>IF(B79="",0,IF($B79&lt;$F$5,0,IF($B79&gt;'MSD Calculation'!$D$5,0,IF($N$4="Closed-form",1/2*(1-COS(2*PI()*($B79-$F$5)/$F$6))*$F$8,IF($N$4="General",1/2*(1-COS(2*PI()*($B79-$F$5)/$F$6))*$F$9,"Error")))))</f>
        <v>0</v>
      </c>
      <c r="G79" s="30">
        <f>IF(B79="",0,IF($B79&lt;$G$5,0,IF($B79&gt;'MSD Calculation'!$D$5,0,IF($N$4="Closed-form",1/2*(1-COS(2*PI()*($B79-$G$5)/$G$6))*$G$8,IF($N$4="General",1/2*(1-COS(2*PI()*($B79-$G$5)/$G$6))*$G$9,"Error")))))</f>
        <v>0</v>
      </c>
      <c r="H79" s="30">
        <f>IF(B79="",0,IF($B79&lt;$H$5,0,IF($B79&gt;'MSD Calculation'!$D$5,0,IF($N$4="Closed-form",1/2*(1-COS(2*PI()*($B79-$H$5)/$H$6))*$H$8,IF($N$4="General",1/2*(1-COS(2*PI()*($B79-$H$5)/$H$6))*$H$9,"Error")))))</f>
        <v>0</v>
      </c>
      <c r="I79" s="30">
        <f>IF(B79="",0,IF($B79&lt;$I$5,0,IF($B79&gt;'MSD Calculation'!$D$5,0,IF($N$4="Closed-form",1/2*(1-COS(2*PI()*($B79-$I$5)/$I$6))*$I$8,IF($N$4="General",1/2*(1-COS(2*PI()*($B79-$I$5)/$I$6))*$I$9,"Error")))))</f>
        <v>0</v>
      </c>
      <c r="J79" s="15" t="s">
        <v>14</v>
      </c>
      <c r="K79" s="3"/>
      <c r="L79" s="17">
        <v>0.62000000000000033</v>
      </c>
      <c r="M79" s="34">
        <f>L79/'MSD Calculation'!$D$5</f>
        <v>2.0945945945945958E-2</v>
      </c>
      <c r="N79" s="34">
        <f>'MSD Calculation'!$D$24-L79</f>
        <v>17.88</v>
      </c>
      <c r="O79" s="35">
        <f t="shared" si="0"/>
        <v>1.3857063656369701E-2</v>
      </c>
      <c r="P79" s="35">
        <f t="shared" si="1"/>
        <v>1.3857063656369701E-2</v>
      </c>
      <c r="Q79" s="35">
        <f t="shared" si="2"/>
        <v>1.3857063656369701E-2</v>
      </c>
      <c r="R79" s="35">
        <f t="shared" si="3"/>
        <v>1.3857063656369701E-2</v>
      </c>
      <c r="S79" s="35">
        <f t="shared" si="4"/>
        <v>1.3857063656369701E-2</v>
      </c>
      <c r="T79" s="11" t="s">
        <v>14</v>
      </c>
    </row>
    <row r="80" spans="2:20" x14ac:dyDescent="0.35">
      <c r="B80" s="63">
        <v>0.63000000000000034</v>
      </c>
      <c r="C80" s="34">
        <f>B80/'MSD Calculation'!$D$5</f>
        <v>2.1283783783783795E-2</v>
      </c>
      <c r="D80" s="34">
        <f>'MSD Calculation'!$D$24-B80</f>
        <v>17.87</v>
      </c>
      <c r="E80" s="30">
        <f>IF(B80="",0,IF(B80&lt;'MSD Calculation'!$D$5,$E$7*(1-B80/'MSD Calculation'!$D$5), 0))</f>
        <v>1.3852282060905117E-2</v>
      </c>
      <c r="F80" s="30">
        <f>IF(B80="",0,IF($B80&lt;$F$5,0,IF($B80&gt;'MSD Calculation'!$D$5,0,IF($N$4="Closed-form",1/2*(1-COS(2*PI()*($B80-$F$5)/$F$6))*$F$8,IF($N$4="General",1/2*(1-COS(2*PI()*($B80-$F$5)/$F$6))*$F$9,"Error")))))</f>
        <v>0</v>
      </c>
      <c r="G80" s="30">
        <f>IF(B80="",0,IF($B80&lt;$G$5,0,IF($B80&gt;'MSD Calculation'!$D$5,0,IF($N$4="Closed-form",1/2*(1-COS(2*PI()*($B80-$G$5)/$G$6))*$G$8,IF($N$4="General",1/2*(1-COS(2*PI()*($B80-$G$5)/$G$6))*$G$9,"Error")))))</f>
        <v>0</v>
      </c>
      <c r="H80" s="30">
        <f>IF(B80="",0,IF($B80&lt;$H$5,0,IF($B80&gt;'MSD Calculation'!$D$5,0,IF($N$4="Closed-form",1/2*(1-COS(2*PI()*($B80-$H$5)/$H$6))*$H$8,IF($N$4="General",1/2*(1-COS(2*PI()*($B80-$H$5)/$H$6))*$H$9,"Error")))))</f>
        <v>0</v>
      </c>
      <c r="I80" s="30">
        <f>IF(B80="",0,IF($B80&lt;$I$5,0,IF($B80&gt;'MSD Calculation'!$D$5,0,IF($N$4="Closed-form",1/2*(1-COS(2*PI()*($B80-$I$5)/$I$6))*$I$8,IF($N$4="General",1/2*(1-COS(2*PI()*($B80-$I$5)/$I$6))*$I$9,"Error")))))</f>
        <v>0</v>
      </c>
      <c r="J80" s="15" t="s">
        <v>14</v>
      </c>
      <c r="K80" s="3"/>
      <c r="L80" s="17">
        <v>0.63000000000000034</v>
      </c>
      <c r="M80" s="34">
        <f>L80/'MSD Calculation'!$D$5</f>
        <v>2.1283783783783795E-2</v>
      </c>
      <c r="N80" s="34">
        <f>'MSD Calculation'!$D$24-L80</f>
        <v>17.87</v>
      </c>
      <c r="O80" s="35">
        <f t="shared" si="0"/>
        <v>1.3852282060905117E-2</v>
      </c>
      <c r="P80" s="35">
        <f t="shared" si="1"/>
        <v>1.3852282060905117E-2</v>
      </c>
      <c r="Q80" s="35">
        <f t="shared" si="2"/>
        <v>1.3852282060905117E-2</v>
      </c>
      <c r="R80" s="35">
        <f t="shared" si="3"/>
        <v>1.3852282060905117E-2</v>
      </c>
      <c r="S80" s="35">
        <f t="shared" si="4"/>
        <v>1.3852282060905117E-2</v>
      </c>
      <c r="T80" s="11" t="s">
        <v>14</v>
      </c>
    </row>
    <row r="81" spans="2:20" x14ac:dyDescent="0.35">
      <c r="B81" s="63">
        <v>0.64000000000000035</v>
      </c>
      <c r="C81" s="34">
        <f>B81/'MSD Calculation'!$D$5</f>
        <v>2.1621621621621633E-2</v>
      </c>
      <c r="D81" s="34">
        <f>'MSD Calculation'!$D$24-B81</f>
        <v>17.86</v>
      </c>
      <c r="E81" s="30">
        <f>IF(B81="",0,IF(B81&lt;'MSD Calculation'!$D$5,$E$7*(1-B81/'MSD Calculation'!$D$5), 0))</f>
        <v>1.384750046544053E-2</v>
      </c>
      <c r="F81" s="30">
        <f>IF(B81="",0,IF($B81&lt;$F$5,0,IF($B81&gt;'MSD Calculation'!$D$5,0,IF($N$4="Closed-form",1/2*(1-COS(2*PI()*($B81-$F$5)/$F$6))*$F$8,IF($N$4="General",1/2*(1-COS(2*PI()*($B81-$F$5)/$F$6))*$F$9,"Error")))))</f>
        <v>0</v>
      </c>
      <c r="G81" s="30">
        <f>IF(B81="",0,IF($B81&lt;$G$5,0,IF($B81&gt;'MSD Calculation'!$D$5,0,IF($N$4="Closed-form",1/2*(1-COS(2*PI()*($B81-$G$5)/$G$6))*$G$8,IF($N$4="General",1/2*(1-COS(2*PI()*($B81-$G$5)/$G$6))*$G$9,"Error")))))</f>
        <v>0</v>
      </c>
      <c r="H81" s="30">
        <f>IF(B81="",0,IF($B81&lt;$H$5,0,IF($B81&gt;'MSD Calculation'!$D$5,0,IF($N$4="Closed-form",1/2*(1-COS(2*PI()*($B81-$H$5)/$H$6))*$H$8,IF($N$4="General",1/2*(1-COS(2*PI()*($B81-$H$5)/$H$6))*$H$9,"Error")))))</f>
        <v>0</v>
      </c>
      <c r="I81" s="30">
        <f>IF(B81="",0,IF($B81&lt;$I$5,0,IF($B81&gt;'MSD Calculation'!$D$5,0,IF($N$4="Closed-form",1/2*(1-COS(2*PI()*($B81-$I$5)/$I$6))*$I$8,IF($N$4="General",1/2*(1-COS(2*PI()*($B81-$I$5)/$I$6))*$I$9,"Error")))))</f>
        <v>0</v>
      </c>
      <c r="J81" s="15" t="s">
        <v>14</v>
      </c>
      <c r="K81" s="3"/>
      <c r="L81" s="17">
        <v>0.64000000000000035</v>
      </c>
      <c r="M81" s="34">
        <f>L81/'MSD Calculation'!$D$5</f>
        <v>2.1621621621621633E-2</v>
      </c>
      <c r="N81" s="34">
        <f>'MSD Calculation'!$D$24-L81</f>
        <v>17.86</v>
      </c>
      <c r="O81" s="35">
        <f t="shared" si="0"/>
        <v>1.384750046544053E-2</v>
      </c>
      <c r="P81" s="35">
        <f t="shared" si="1"/>
        <v>1.384750046544053E-2</v>
      </c>
      <c r="Q81" s="35">
        <f t="shared" si="2"/>
        <v>1.384750046544053E-2</v>
      </c>
      <c r="R81" s="35">
        <f t="shared" si="3"/>
        <v>1.384750046544053E-2</v>
      </c>
      <c r="S81" s="35">
        <f t="shared" si="4"/>
        <v>1.384750046544053E-2</v>
      </c>
      <c r="T81" s="11" t="s">
        <v>14</v>
      </c>
    </row>
    <row r="82" spans="2:20" x14ac:dyDescent="0.35">
      <c r="B82" s="63">
        <v>0.65000000000000036</v>
      </c>
      <c r="C82" s="34">
        <f>B82/'MSD Calculation'!$D$5</f>
        <v>2.1959459459459471E-2</v>
      </c>
      <c r="D82" s="34">
        <f>'MSD Calculation'!$D$24-B82</f>
        <v>17.850000000000001</v>
      </c>
      <c r="E82" s="30">
        <f>IF(B82="",0,IF(B82&lt;'MSD Calculation'!$D$5,$E$7*(1-B82/'MSD Calculation'!$D$5), 0))</f>
        <v>1.3842718869975946E-2</v>
      </c>
      <c r="F82" s="30">
        <f>IF(B82="",0,IF($B82&lt;$F$5,0,IF($B82&gt;'MSD Calculation'!$D$5,0,IF($N$4="Closed-form",1/2*(1-COS(2*PI()*($B82-$F$5)/$F$6))*$F$8,IF($N$4="General",1/2*(1-COS(2*PI()*($B82-$F$5)/$F$6))*$F$9,"Error")))))</f>
        <v>0</v>
      </c>
      <c r="G82" s="30">
        <f>IF(B82="",0,IF($B82&lt;$G$5,0,IF($B82&gt;'MSD Calculation'!$D$5,0,IF($N$4="Closed-form",1/2*(1-COS(2*PI()*($B82-$G$5)/$G$6))*$G$8,IF($N$4="General",1/2*(1-COS(2*PI()*($B82-$G$5)/$G$6))*$G$9,"Error")))))</f>
        <v>0</v>
      </c>
      <c r="H82" s="30">
        <f>IF(B82="",0,IF($B82&lt;$H$5,0,IF($B82&gt;'MSD Calculation'!$D$5,0,IF($N$4="Closed-form",1/2*(1-COS(2*PI()*($B82-$H$5)/$H$6))*$H$8,IF($N$4="General",1/2*(1-COS(2*PI()*($B82-$H$5)/$H$6))*$H$9,"Error")))))</f>
        <v>0</v>
      </c>
      <c r="I82" s="30">
        <f>IF(B82="",0,IF($B82&lt;$I$5,0,IF($B82&gt;'MSD Calculation'!$D$5,0,IF($N$4="Closed-form",1/2*(1-COS(2*PI()*($B82-$I$5)/$I$6))*$I$8,IF($N$4="General",1/2*(1-COS(2*PI()*($B82-$I$5)/$I$6))*$I$9,"Error")))))</f>
        <v>0</v>
      </c>
      <c r="J82" s="15" t="s">
        <v>14</v>
      </c>
      <c r="K82" s="3"/>
      <c r="L82" s="17">
        <v>0.65000000000000036</v>
      </c>
      <c r="M82" s="34">
        <f>L82/'MSD Calculation'!$D$5</f>
        <v>2.1959459459459471E-2</v>
      </c>
      <c r="N82" s="34">
        <f>'MSD Calculation'!$D$24-L82</f>
        <v>17.850000000000001</v>
      </c>
      <c r="O82" s="35">
        <f t="shared" ref="O82:O145" si="5">E82</f>
        <v>1.3842718869975946E-2</v>
      </c>
      <c r="P82" s="35">
        <f t="shared" ref="P82:P145" si="6">E82+F82</f>
        <v>1.3842718869975946E-2</v>
      </c>
      <c r="Q82" s="35">
        <f t="shared" ref="Q82:Q145" si="7">E82+F82+G82</f>
        <v>1.3842718869975946E-2</v>
      </c>
      <c r="R82" s="35">
        <f t="shared" ref="R82:R145" si="8">+E82+F82+G82+H82</f>
        <v>1.3842718869975946E-2</v>
      </c>
      <c r="S82" s="35">
        <f t="shared" ref="S82:S145" si="9">E82+F82+G82+H82+I82</f>
        <v>1.3842718869975946E-2</v>
      </c>
      <c r="T82" s="11" t="s">
        <v>14</v>
      </c>
    </row>
    <row r="83" spans="2:20" x14ac:dyDescent="0.35">
      <c r="B83" s="63">
        <v>0.66000000000000036</v>
      </c>
      <c r="C83" s="34">
        <f>B83/'MSD Calculation'!$D$5</f>
        <v>2.2297297297297309E-2</v>
      </c>
      <c r="D83" s="34">
        <f>'MSD Calculation'!$D$24-B83</f>
        <v>17.84</v>
      </c>
      <c r="E83" s="30">
        <f>IF(B83="",0,IF(B83&lt;'MSD Calculation'!$D$5,$E$7*(1-B83/'MSD Calculation'!$D$5), 0))</f>
        <v>1.3837937274511358E-2</v>
      </c>
      <c r="F83" s="30">
        <f>IF(B83="",0,IF($B83&lt;$F$5,0,IF($B83&gt;'MSD Calculation'!$D$5,0,IF($N$4="Closed-form",1/2*(1-COS(2*PI()*($B83-$F$5)/$F$6))*$F$8,IF($N$4="General",1/2*(1-COS(2*PI()*($B83-$F$5)/$F$6))*$F$9,"Error")))))</f>
        <v>0</v>
      </c>
      <c r="G83" s="30">
        <f>IF(B83="",0,IF($B83&lt;$G$5,0,IF($B83&gt;'MSD Calculation'!$D$5,0,IF($N$4="Closed-form",1/2*(1-COS(2*PI()*($B83-$G$5)/$G$6))*$G$8,IF($N$4="General",1/2*(1-COS(2*PI()*($B83-$G$5)/$G$6))*$G$9,"Error")))))</f>
        <v>0</v>
      </c>
      <c r="H83" s="30">
        <f>IF(B83="",0,IF($B83&lt;$H$5,0,IF($B83&gt;'MSD Calculation'!$D$5,0,IF($N$4="Closed-form",1/2*(1-COS(2*PI()*($B83-$H$5)/$H$6))*$H$8,IF($N$4="General",1/2*(1-COS(2*PI()*($B83-$H$5)/$H$6))*$H$9,"Error")))))</f>
        <v>0</v>
      </c>
      <c r="I83" s="30">
        <f>IF(B83="",0,IF($B83&lt;$I$5,0,IF($B83&gt;'MSD Calculation'!$D$5,0,IF($N$4="Closed-form",1/2*(1-COS(2*PI()*($B83-$I$5)/$I$6))*$I$8,IF($N$4="General",1/2*(1-COS(2*PI()*($B83-$I$5)/$I$6))*$I$9,"Error")))))</f>
        <v>0</v>
      </c>
      <c r="J83" s="15" t="s">
        <v>14</v>
      </c>
      <c r="K83" s="3"/>
      <c r="L83" s="17">
        <v>0.66000000000000036</v>
      </c>
      <c r="M83" s="34">
        <f>L83/'MSD Calculation'!$D$5</f>
        <v>2.2297297297297309E-2</v>
      </c>
      <c r="N83" s="34">
        <f>'MSD Calculation'!$D$24-L83</f>
        <v>17.84</v>
      </c>
      <c r="O83" s="35">
        <f t="shared" si="5"/>
        <v>1.3837937274511358E-2</v>
      </c>
      <c r="P83" s="35">
        <f t="shared" si="6"/>
        <v>1.3837937274511358E-2</v>
      </c>
      <c r="Q83" s="35">
        <f t="shared" si="7"/>
        <v>1.3837937274511358E-2</v>
      </c>
      <c r="R83" s="35">
        <f t="shared" si="8"/>
        <v>1.3837937274511358E-2</v>
      </c>
      <c r="S83" s="35">
        <f t="shared" si="9"/>
        <v>1.3837937274511358E-2</v>
      </c>
      <c r="T83" s="11" t="s">
        <v>14</v>
      </c>
    </row>
    <row r="84" spans="2:20" x14ac:dyDescent="0.35">
      <c r="B84" s="63">
        <v>0.67000000000000037</v>
      </c>
      <c r="C84" s="34">
        <f>B84/'MSD Calculation'!$D$5</f>
        <v>2.2635135135135147E-2</v>
      </c>
      <c r="D84" s="34">
        <f>'MSD Calculation'!$D$24-B84</f>
        <v>17.829999999999998</v>
      </c>
      <c r="E84" s="30">
        <f>IF(B84="",0,IF(B84&lt;'MSD Calculation'!$D$5,$E$7*(1-B84/'MSD Calculation'!$D$5), 0))</f>
        <v>1.3833155679046773E-2</v>
      </c>
      <c r="F84" s="30">
        <f>IF(B84="",0,IF($B84&lt;$F$5,0,IF($B84&gt;'MSD Calculation'!$D$5,0,IF($N$4="Closed-form",1/2*(1-COS(2*PI()*($B84-$F$5)/$F$6))*$F$8,IF($N$4="General",1/2*(1-COS(2*PI()*($B84-$F$5)/$F$6))*$F$9,"Error")))))</f>
        <v>0</v>
      </c>
      <c r="G84" s="30">
        <f>IF(B84="",0,IF($B84&lt;$G$5,0,IF($B84&gt;'MSD Calculation'!$D$5,0,IF($N$4="Closed-form",1/2*(1-COS(2*PI()*($B84-$G$5)/$G$6))*$G$8,IF($N$4="General",1/2*(1-COS(2*PI()*($B84-$G$5)/$G$6))*$G$9,"Error")))))</f>
        <v>0</v>
      </c>
      <c r="H84" s="30">
        <f>IF(B84="",0,IF($B84&lt;$H$5,0,IF($B84&gt;'MSD Calculation'!$D$5,0,IF($N$4="Closed-form",1/2*(1-COS(2*PI()*($B84-$H$5)/$H$6))*$H$8,IF($N$4="General",1/2*(1-COS(2*PI()*($B84-$H$5)/$H$6))*$H$9,"Error")))))</f>
        <v>0</v>
      </c>
      <c r="I84" s="30">
        <f>IF(B84="",0,IF($B84&lt;$I$5,0,IF($B84&gt;'MSD Calculation'!$D$5,0,IF($N$4="Closed-form",1/2*(1-COS(2*PI()*($B84-$I$5)/$I$6))*$I$8,IF($N$4="General",1/2*(1-COS(2*PI()*($B84-$I$5)/$I$6))*$I$9,"Error")))))</f>
        <v>0</v>
      </c>
      <c r="J84" s="15" t="s">
        <v>14</v>
      </c>
      <c r="K84" s="3"/>
      <c r="L84" s="17">
        <v>0.67000000000000037</v>
      </c>
      <c r="M84" s="34">
        <f>L84/'MSD Calculation'!$D$5</f>
        <v>2.2635135135135147E-2</v>
      </c>
      <c r="N84" s="34">
        <f>'MSD Calculation'!$D$24-L84</f>
        <v>17.829999999999998</v>
      </c>
      <c r="O84" s="35">
        <f t="shared" si="5"/>
        <v>1.3833155679046773E-2</v>
      </c>
      <c r="P84" s="35">
        <f t="shared" si="6"/>
        <v>1.3833155679046773E-2</v>
      </c>
      <c r="Q84" s="35">
        <f t="shared" si="7"/>
        <v>1.3833155679046773E-2</v>
      </c>
      <c r="R84" s="35">
        <f t="shared" si="8"/>
        <v>1.3833155679046773E-2</v>
      </c>
      <c r="S84" s="35">
        <f t="shared" si="9"/>
        <v>1.3833155679046773E-2</v>
      </c>
      <c r="T84" s="11" t="s">
        <v>14</v>
      </c>
    </row>
    <row r="85" spans="2:20" x14ac:dyDescent="0.35">
      <c r="B85" s="63">
        <v>0.68000000000000038</v>
      </c>
      <c r="C85" s="34">
        <f>B85/'MSD Calculation'!$D$5</f>
        <v>2.2972972972972985E-2</v>
      </c>
      <c r="D85" s="34">
        <f>'MSD Calculation'!$D$24-B85</f>
        <v>17.82</v>
      </c>
      <c r="E85" s="30">
        <f>IF(B85="",0,IF(B85&lt;'MSD Calculation'!$D$5,$E$7*(1-B85/'MSD Calculation'!$D$5), 0))</f>
        <v>1.3828374083582187E-2</v>
      </c>
      <c r="F85" s="30">
        <f>IF(B85="",0,IF($B85&lt;$F$5,0,IF($B85&gt;'MSD Calculation'!$D$5,0,IF($N$4="Closed-form",1/2*(1-COS(2*PI()*($B85-$F$5)/$F$6))*$F$8,IF($N$4="General",1/2*(1-COS(2*PI()*($B85-$F$5)/$F$6))*$F$9,"Error")))))</f>
        <v>0</v>
      </c>
      <c r="G85" s="30">
        <f>IF(B85="",0,IF($B85&lt;$G$5,0,IF($B85&gt;'MSD Calculation'!$D$5,0,IF($N$4="Closed-form",1/2*(1-COS(2*PI()*($B85-$G$5)/$G$6))*$G$8,IF($N$4="General",1/2*(1-COS(2*PI()*($B85-$G$5)/$G$6))*$G$9,"Error")))))</f>
        <v>0</v>
      </c>
      <c r="H85" s="30">
        <f>IF(B85="",0,IF($B85&lt;$H$5,0,IF($B85&gt;'MSD Calculation'!$D$5,0,IF($N$4="Closed-form",1/2*(1-COS(2*PI()*($B85-$H$5)/$H$6))*$H$8,IF($N$4="General",1/2*(1-COS(2*PI()*($B85-$H$5)/$H$6))*$H$9,"Error")))))</f>
        <v>0</v>
      </c>
      <c r="I85" s="30">
        <f>IF(B85="",0,IF($B85&lt;$I$5,0,IF($B85&gt;'MSD Calculation'!$D$5,0,IF($N$4="Closed-form",1/2*(1-COS(2*PI()*($B85-$I$5)/$I$6))*$I$8,IF($N$4="General",1/2*(1-COS(2*PI()*($B85-$I$5)/$I$6))*$I$9,"Error")))))</f>
        <v>0</v>
      </c>
      <c r="J85" s="15" t="s">
        <v>14</v>
      </c>
      <c r="K85" s="3"/>
      <c r="L85" s="17">
        <v>0.68000000000000038</v>
      </c>
      <c r="M85" s="34">
        <f>L85/'MSD Calculation'!$D$5</f>
        <v>2.2972972972972985E-2</v>
      </c>
      <c r="N85" s="34">
        <f>'MSD Calculation'!$D$24-L85</f>
        <v>17.82</v>
      </c>
      <c r="O85" s="35">
        <f t="shared" si="5"/>
        <v>1.3828374083582187E-2</v>
      </c>
      <c r="P85" s="35">
        <f t="shared" si="6"/>
        <v>1.3828374083582187E-2</v>
      </c>
      <c r="Q85" s="35">
        <f t="shared" si="7"/>
        <v>1.3828374083582187E-2</v>
      </c>
      <c r="R85" s="35">
        <f t="shared" si="8"/>
        <v>1.3828374083582187E-2</v>
      </c>
      <c r="S85" s="35">
        <f t="shared" si="9"/>
        <v>1.3828374083582187E-2</v>
      </c>
      <c r="T85" s="11" t="s">
        <v>14</v>
      </c>
    </row>
    <row r="86" spans="2:20" x14ac:dyDescent="0.35">
      <c r="B86" s="63">
        <v>0.69000000000000039</v>
      </c>
      <c r="C86" s="34">
        <f>B86/'MSD Calculation'!$D$5</f>
        <v>2.3310810810810823E-2</v>
      </c>
      <c r="D86" s="34">
        <f>'MSD Calculation'!$D$24-B86</f>
        <v>17.809999999999999</v>
      </c>
      <c r="E86" s="30">
        <f>IF(B86="",0,IF(B86&lt;'MSD Calculation'!$D$5,$E$7*(1-B86/'MSD Calculation'!$D$5), 0))</f>
        <v>1.3823592488117601E-2</v>
      </c>
      <c r="F86" s="30">
        <f>IF(B86="",0,IF($B86&lt;$F$5,0,IF($B86&gt;'MSD Calculation'!$D$5,0,IF($N$4="Closed-form",1/2*(1-COS(2*PI()*($B86-$F$5)/$F$6))*$F$8,IF($N$4="General",1/2*(1-COS(2*PI()*($B86-$F$5)/$F$6))*$F$9,"Error")))))</f>
        <v>0</v>
      </c>
      <c r="G86" s="30">
        <f>IF(B86="",0,IF($B86&lt;$G$5,0,IF($B86&gt;'MSD Calculation'!$D$5,0,IF($N$4="Closed-form",1/2*(1-COS(2*PI()*($B86-$G$5)/$G$6))*$G$8,IF($N$4="General",1/2*(1-COS(2*PI()*($B86-$G$5)/$G$6))*$G$9,"Error")))))</f>
        <v>0</v>
      </c>
      <c r="H86" s="30">
        <f>IF(B86="",0,IF($B86&lt;$H$5,0,IF($B86&gt;'MSD Calculation'!$D$5,0,IF($N$4="Closed-form",1/2*(1-COS(2*PI()*($B86-$H$5)/$H$6))*$H$8,IF($N$4="General",1/2*(1-COS(2*PI()*($B86-$H$5)/$H$6))*$H$9,"Error")))))</f>
        <v>0</v>
      </c>
      <c r="I86" s="30">
        <f>IF(B86="",0,IF($B86&lt;$I$5,0,IF($B86&gt;'MSD Calculation'!$D$5,0,IF($N$4="Closed-form",1/2*(1-COS(2*PI()*($B86-$I$5)/$I$6))*$I$8,IF($N$4="General",1/2*(1-COS(2*PI()*($B86-$I$5)/$I$6))*$I$9,"Error")))))</f>
        <v>0</v>
      </c>
      <c r="J86" s="15" t="s">
        <v>14</v>
      </c>
      <c r="K86" s="3"/>
      <c r="L86" s="17">
        <v>0.69000000000000039</v>
      </c>
      <c r="M86" s="34">
        <f>L86/'MSD Calculation'!$D$5</f>
        <v>2.3310810810810823E-2</v>
      </c>
      <c r="N86" s="34">
        <f>'MSD Calculation'!$D$24-L86</f>
        <v>17.809999999999999</v>
      </c>
      <c r="O86" s="35">
        <f t="shared" si="5"/>
        <v>1.3823592488117601E-2</v>
      </c>
      <c r="P86" s="35">
        <f t="shared" si="6"/>
        <v>1.3823592488117601E-2</v>
      </c>
      <c r="Q86" s="35">
        <f t="shared" si="7"/>
        <v>1.3823592488117601E-2</v>
      </c>
      <c r="R86" s="35">
        <f t="shared" si="8"/>
        <v>1.3823592488117601E-2</v>
      </c>
      <c r="S86" s="35">
        <f t="shared" si="9"/>
        <v>1.3823592488117601E-2</v>
      </c>
      <c r="T86" s="11" t="s">
        <v>14</v>
      </c>
    </row>
    <row r="87" spans="2:20" x14ac:dyDescent="0.35">
      <c r="B87" s="63">
        <v>0.7000000000000004</v>
      </c>
      <c r="C87" s="34">
        <f>B87/'MSD Calculation'!$D$5</f>
        <v>2.364864864864866E-2</v>
      </c>
      <c r="D87" s="34">
        <f>'MSD Calculation'!$D$24-B87</f>
        <v>17.8</v>
      </c>
      <c r="E87" s="30">
        <f>IF(B87="",0,IF(B87&lt;'MSD Calculation'!$D$5,$E$7*(1-B87/'MSD Calculation'!$D$5), 0))</f>
        <v>1.3818810892653015E-2</v>
      </c>
      <c r="F87" s="30">
        <f>IF(B87="",0,IF($B87&lt;$F$5,0,IF($B87&gt;'MSD Calculation'!$D$5,0,IF($N$4="Closed-form",1/2*(1-COS(2*PI()*($B87-$F$5)/$F$6))*$F$8,IF($N$4="General",1/2*(1-COS(2*PI()*($B87-$F$5)/$F$6))*$F$9,"Error")))))</f>
        <v>0</v>
      </c>
      <c r="G87" s="30">
        <f>IF(B87="",0,IF($B87&lt;$G$5,0,IF($B87&gt;'MSD Calculation'!$D$5,0,IF($N$4="Closed-form",1/2*(1-COS(2*PI()*($B87-$G$5)/$G$6))*$G$8,IF($N$4="General",1/2*(1-COS(2*PI()*($B87-$G$5)/$G$6))*$G$9,"Error")))))</f>
        <v>0</v>
      </c>
      <c r="H87" s="30">
        <f>IF(B87="",0,IF($B87&lt;$H$5,0,IF($B87&gt;'MSD Calculation'!$D$5,0,IF($N$4="Closed-form",1/2*(1-COS(2*PI()*($B87-$H$5)/$H$6))*$H$8,IF($N$4="General",1/2*(1-COS(2*PI()*($B87-$H$5)/$H$6))*$H$9,"Error")))))</f>
        <v>0</v>
      </c>
      <c r="I87" s="30">
        <f>IF(B87="",0,IF($B87&lt;$I$5,0,IF($B87&gt;'MSD Calculation'!$D$5,0,IF($N$4="Closed-form",1/2*(1-COS(2*PI()*($B87-$I$5)/$I$6))*$I$8,IF($N$4="General",1/2*(1-COS(2*PI()*($B87-$I$5)/$I$6))*$I$9,"Error")))))</f>
        <v>0</v>
      </c>
      <c r="J87" s="15" t="s">
        <v>14</v>
      </c>
      <c r="K87" s="3"/>
      <c r="L87" s="17">
        <v>0.7000000000000004</v>
      </c>
      <c r="M87" s="34">
        <f>L87/'MSD Calculation'!$D$5</f>
        <v>2.364864864864866E-2</v>
      </c>
      <c r="N87" s="34">
        <f>'MSD Calculation'!$D$24-L87</f>
        <v>17.8</v>
      </c>
      <c r="O87" s="35">
        <f t="shared" si="5"/>
        <v>1.3818810892653015E-2</v>
      </c>
      <c r="P87" s="35">
        <f t="shared" si="6"/>
        <v>1.3818810892653015E-2</v>
      </c>
      <c r="Q87" s="35">
        <f t="shared" si="7"/>
        <v>1.3818810892653015E-2</v>
      </c>
      <c r="R87" s="35">
        <f t="shared" si="8"/>
        <v>1.3818810892653015E-2</v>
      </c>
      <c r="S87" s="35">
        <f t="shared" si="9"/>
        <v>1.3818810892653015E-2</v>
      </c>
      <c r="T87" s="11" t="s">
        <v>14</v>
      </c>
    </row>
    <row r="88" spans="2:20" x14ac:dyDescent="0.35">
      <c r="B88" s="63">
        <v>0.71000000000000041</v>
      </c>
      <c r="C88" s="34">
        <f>B88/'MSD Calculation'!$D$5</f>
        <v>2.3986486486486498E-2</v>
      </c>
      <c r="D88" s="34">
        <f>'MSD Calculation'!$D$24-B88</f>
        <v>17.79</v>
      </c>
      <c r="E88" s="30">
        <f>IF(B88="",0,IF(B88&lt;'MSD Calculation'!$D$5,$E$7*(1-B88/'MSD Calculation'!$D$5), 0))</f>
        <v>1.381402929718843E-2</v>
      </c>
      <c r="F88" s="30">
        <f>IF(B88="",0,IF($B88&lt;$F$5,0,IF($B88&gt;'MSD Calculation'!$D$5,0,IF($N$4="Closed-form",1/2*(1-COS(2*PI()*($B88-$F$5)/$F$6))*$F$8,IF($N$4="General",1/2*(1-COS(2*PI()*($B88-$F$5)/$F$6))*$F$9,"Error")))))</f>
        <v>0</v>
      </c>
      <c r="G88" s="30">
        <f>IF(B88="",0,IF($B88&lt;$G$5,0,IF($B88&gt;'MSD Calculation'!$D$5,0,IF($N$4="Closed-form",1/2*(1-COS(2*PI()*($B88-$G$5)/$G$6))*$G$8,IF($N$4="General",1/2*(1-COS(2*PI()*($B88-$G$5)/$G$6))*$G$9,"Error")))))</f>
        <v>0</v>
      </c>
      <c r="H88" s="30">
        <f>IF(B88="",0,IF($B88&lt;$H$5,0,IF($B88&gt;'MSD Calculation'!$D$5,0,IF($N$4="Closed-form",1/2*(1-COS(2*PI()*($B88-$H$5)/$H$6))*$H$8,IF($N$4="General",1/2*(1-COS(2*PI()*($B88-$H$5)/$H$6))*$H$9,"Error")))))</f>
        <v>0</v>
      </c>
      <c r="I88" s="30">
        <f>IF(B88="",0,IF($B88&lt;$I$5,0,IF($B88&gt;'MSD Calculation'!$D$5,0,IF($N$4="Closed-form",1/2*(1-COS(2*PI()*($B88-$I$5)/$I$6))*$I$8,IF($N$4="General",1/2*(1-COS(2*PI()*($B88-$I$5)/$I$6))*$I$9,"Error")))))</f>
        <v>0</v>
      </c>
      <c r="J88" s="15" t="s">
        <v>14</v>
      </c>
      <c r="K88" s="3"/>
      <c r="L88" s="17">
        <v>0.71000000000000041</v>
      </c>
      <c r="M88" s="34">
        <f>L88/'MSD Calculation'!$D$5</f>
        <v>2.3986486486486498E-2</v>
      </c>
      <c r="N88" s="34">
        <f>'MSD Calculation'!$D$24-L88</f>
        <v>17.79</v>
      </c>
      <c r="O88" s="35">
        <f t="shared" si="5"/>
        <v>1.381402929718843E-2</v>
      </c>
      <c r="P88" s="35">
        <f t="shared" si="6"/>
        <v>1.381402929718843E-2</v>
      </c>
      <c r="Q88" s="35">
        <f t="shared" si="7"/>
        <v>1.381402929718843E-2</v>
      </c>
      <c r="R88" s="35">
        <f t="shared" si="8"/>
        <v>1.381402929718843E-2</v>
      </c>
      <c r="S88" s="35">
        <f t="shared" si="9"/>
        <v>1.381402929718843E-2</v>
      </c>
      <c r="T88" s="11" t="s">
        <v>14</v>
      </c>
    </row>
    <row r="89" spans="2:20" x14ac:dyDescent="0.35">
      <c r="B89" s="63">
        <v>0.72000000000000042</v>
      </c>
      <c r="C89" s="34">
        <f>B89/'MSD Calculation'!$D$5</f>
        <v>2.4324324324324336E-2</v>
      </c>
      <c r="D89" s="34">
        <f>'MSD Calculation'!$D$24-B89</f>
        <v>17.78</v>
      </c>
      <c r="E89" s="30">
        <f>IF(B89="",0,IF(B89&lt;'MSD Calculation'!$D$5,$E$7*(1-B89/'MSD Calculation'!$D$5), 0))</f>
        <v>1.3809247701723844E-2</v>
      </c>
      <c r="F89" s="30">
        <f>IF(B89="",0,IF($B89&lt;$F$5,0,IF($B89&gt;'MSD Calculation'!$D$5,0,IF($N$4="Closed-form",1/2*(1-COS(2*PI()*($B89-$F$5)/$F$6))*$F$8,IF($N$4="General",1/2*(1-COS(2*PI()*($B89-$F$5)/$F$6))*$F$9,"Error")))))</f>
        <v>0</v>
      </c>
      <c r="G89" s="30">
        <f>IF(B89="",0,IF($B89&lt;$G$5,0,IF($B89&gt;'MSD Calculation'!$D$5,0,IF($N$4="Closed-form",1/2*(1-COS(2*PI()*($B89-$G$5)/$G$6))*$G$8,IF($N$4="General",1/2*(1-COS(2*PI()*($B89-$G$5)/$G$6))*$G$9,"Error")))))</f>
        <v>0</v>
      </c>
      <c r="H89" s="30">
        <f>IF(B89="",0,IF($B89&lt;$H$5,0,IF($B89&gt;'MSD Calculation'!$D$5,0,IF($N$4="Closed-form",1/2*(1-COS(2*PI()*($B89-$H$5)/$H$6))*$H$8,IF($N$4="General",1/2*(1-COS(2*PI()*($B89-$H$5)/$H$6))*$H$9,"Error")))))</f>
        <v>0</v>
      </c>
      <c r="I89" s="30">
        <f>IF(B89="",0,IF($B89&lt;$I$5,0,IF($B89&gt;'MSD Calculation'!$D$5,0,IF($N$4="Closed-form",1/2*(1-COS(2*PI()*($B89-$I$5)/$I$6))*$I$8,IF($N$4="General",1/2*(1-COS(2*PI()*($B89-$I$5)/$I$6))*$I$9,"Error")))))</f>
        <v>0</v>
      </c>
      <c r="J89" s="15" t="s">
        <v>14</v>
      </c>
      <c r="K89" s="3"/>
      <c r="L89" s="17">
        <v>0.72000000000000042</v>
      </c>
      <c r="M89" s="34">
        <f>L89/'MSD Calculation'!$D$5</f>
        <v>2.4324324324324336E-2</v>
      </c>
      <c r="N89" s="34">
        <f>'MSD Calculation'!$D$24-L89</f>
        <v>17.78</v>
      </c>
      <c r="O89" s="35">
        <f t="shared" si="5"/>
        <v>1.3809247701723844E-2</v>
      </c>
      <c r="P89" s="35">
        <f t="shared" si="6"/>
        <v>1.3809247701723844E-2</v>
      </c>
      <c r="Q89" s="35">
        <f t="shared" si="7"/>
        <v>1.3809247701723844E-2</v>
      </c>
      <c r="R89" s="35">
        <f t="shared" si="8"/>
        <v>1.3809247701723844E-2</v>
      </c>
      <c r="S89" s="35">
        <f t="shared" si="9"/>
        <v>1.3809247701723844E-2</v>
      </c>
      <c r="T89" s="11" t="s">
        <v>14</v>
      </c>
    </row>
    <row r="90" spans="2:20" x14ac:dyDescent="0.35">
      <c r="B90" s="63">
        <v>0.73000000000000043</v>
      </c>
      <c r="C90" s="34">
        <f>B90/'MSD Calculation'!$D$5</f>
        <v>2.4662162162162174E-2</v>
      </c>
      <c r="D90" s="34">
        <f>'MSD Calculation'!$D$24-B90</f>
        <v>17.77</v>
      </c>
      <c r="E90" s="30">
        <f>IF(B90="",0,IF(B90&lt;'MSD Calculation'!$D$5,$E$7*(1-B90/'MSD Calculation'!$D$5), 0))</f>
        <v>1.3804466106259258E-2</v>
      </c>
      <c r="F90" s="30">
        <f>IF(B90="",0,IF($B90&lt;$F$5,0,IF($B90&gt;'MSD Calculation'!$D$5,0,IF($N$4="Closed-form",1/2*(1-COS(2*PI()*($B90-$F$5)/$F$6))*$F$8,IF($N$4="General",1/2*(1-COS(2*PI()*($B90-$F$5)/$F$6))*$F$9,"Error")))))</f>
        <v>0</v>
      </c>
      <c r="G90" s="30">
        <f>IF(B90="",0,IF($B90&lt;$G$5,0,IF($B90&gt;'MSD Calculation'!$D$5,0,IF($N$4="Closed-form",1/2*(1-COS(2*PI()*($B90-$G$5)/$G$6))*$G$8,IF($N$4="General",1/2*(1-COS(2*PI()*($B90-$G$5)/$G$6))*$G$9,"Error")))))</f>
        <v>0</v>
      </c>
      <c r="H90" s="30">
        <f>IF(B90="",0,IF($B90&lt;$H$5,0,IF($B90&gt;'MSD Calculation'!$D$5,0,IF($N$4="Closed-form",1/2*(1-COS(2*PI()*($B90-$H$5)/$H$6))*$H$8,IF($N$4="General",1/2*(1-COS(2*PI()*($B90-$H$5)/$H$6))*$H$9,"Error")))))</f>
        <v>0</v>
      </c>
      <c r="I90" s="30">
        <f>IF(B90="",0,IF($B90&lt;$I$5,0,IF($B90&gt;'MSD Calculation'!$D$5,0,IF($N$4="Closed-form",1/2*(1-COS(2*PI()*($B90-$I$5)/$I$6))*$I$8,IF($N$4="General",1/2*(1-COS(2*PI()*($B90-$I$5)/$I$6))*$I$9,"Error")))))</f>
        <v>0</v>
      </c>
      <c r="J90" s="15" t="s">
        <v>14</v>
      </c>
      <c r="K90" s="3"/>
      <c r="L90" s="17">
        <v>0.73000000000000043</v>
      </c>
      <c r="M90" s="34">
        <f>L90/'MSD Calculation'!$D$5</f>
        <v>2.4662162162162174E-2</v>
      </c>
      <c r="N90" s="34">
        <f>'MSD Calculation'!$D$24-L90</f>
        <v>17.77</v>
      </c>
      <c r="O90" s="35">
        <f t="shared" si="5"/>
        <v>1.3804466106259258E-2</v>
      </c>
      <c r="P90" s="35">
        <f t="shared" si="6"/>
        <v>1.3804466106259258E-2</v>
      </c>
      <c r="Q90" s="35">
        <f t="shared" si="7"/>
        <v>1.3804466106259258E-2</v>
      </c>
      <c r="R90" s="35">
        <f t="shared" si="8"/>
        <v>1.3804466106259258E-2</v>
      </c>
      <c r="S90" s="35">
        <f t="shared" si="9"/>
        <v>1.3804466106259258E-2</v>
      </c>
      <c r="T90" s="11" t="s">
        <v>14</v>
      </c>
    </row>
    <row r="91" spans="2:20" x14ac:dyDescent="0.35">
      <c r="B91" s="63">
        <v>0.74000000000000044</v>
      </c>
      <c r="C91" s="34">
        <f>B91/'MSD Calculation'!$D$5</f>
        <v>2.5000000000000012E-2</v>
      </c>
      <c r="D91" s="34">
        <f>'MSD Calculation'!$D$24-B91</f>
        <v>17.759999999999998</v>
      </c>
      <c r="E91" s="30">
        <f>IF(B91="",0,IF(B91&lt;'MSD Calculation'!$D$5,$E$7*(1-B91/'MSD Calculation'!$D$5), 0))</f>
        <v>1.3799684510794672E-2</v>
      </c>
      <c r="F91" s="30">
        <f>IF(B91="",0,IF($B91&lt;$F$5,0,IF($B91&gt;'MSD Calculation'!$D$5,0,IF($N$4="Closed-form",1/2*(1-COS(2*PI()*($B91-$F$5)/$F$6))*$F$8,IF($N$4="General",1/2*(1-COS(2*PI()*($B91-$F$5)/$F$6))*$F$9,"Error")))))</f>
        <v>0</v>
      </c>
      <c r="G91" s="30">
        <f>IF(B91="",0,IF($B91&lt;$G$5,0,IF($B91&gt;'MSD Calculation'!$D$5,0,IF($N$4="Closed-form",1/2*(1-COS(2*PI()*($B91-$G$5)/$G$6))*$G$8,IF($N$4="General",1/2*(1-COS(2*PI()*($B91-$G$5)/$G$6))*$G$9,"Error")))))</f>
        <v>0</v>
      </c>
      <c r="H91" s="30">
        <f>IF(B91="",0,IF($B91&lt;$H$5,0,IF($B91&gt;'MSD Calculation'!$D$5,0,IF($N$4="Closed-form",1/2*(1-COS(2*PI()*($B91-$H$5)/$H$6))*$H$8,IF($N$4="General",1/2*(1-COS(2*PI()*($B91-$H$5)/$H$6))*$H$9,"Error")))))</f>
        <v>0</v>
      </c>
      <c r="I91" s="30">
        <f>IF(B91="",0,IF($B91&lt;$I$5,0,IF($B91&gt;'MSD Calculation'!$D$5,0,IF($N$4="Closed-form",1/2*(1-COS(2*PI()*($B91-$I$5)/$I$6))*$I$8,IF($N$4="General",1/2*(1-COS(2*PI()*($B91-$I$5)/$I$6))*$I$9,"Error")))))</f>
        <v>0</v>
      </c>
      <c r="J91" s="15" t="s">
        <v>14</v>
      </c>
      <c r="K91" s="3"/>
      <c r="L91" s="17">
        <v>0.74000000000000044</v>
      </c>
      <c r="M91" s="34">
        <f>L91/'MSD Calculation'!$D$5</f>
        <v>2.5000000000000012E-2</v>
      </c>
      <c r="N91" s="34">
        <f>'MSD Calculation'!$D$24-L91</f>
        <v>17.759999999999998</v>
      </c>
      <c r="O91" s="35">
        <f t="shared" si="5"/>
        <v>1.3799684510794672E-2</v>
      </c>
      <c r="P91" s="35">
        <f t="shared" si="6"/>
        <v>1.3799684510794672E-2</v>
      </c>
      <c r="Q91" s="35">
        <f t="shared" si="7"/>
        <v>1.3799684510794672E-2</v>
      </c>
      <c r="R91" s="35">
        <f t="shared" si="8"/>
        <v>1.3799684510794672E-2</v>
      </c>
      <c r="S91" s="35">
        <f t="shared" si="9"/>
        <v>1.3799684510794672E-2</v>
      </c>
      <c r="T91" s="11" t="s">
        <v>14</v>
      </c>
    </row>
    <row r="92" spans="2:20" x14ac:dyDescent="0.35">
      <c r="B92" s="63">
        <v>0.75000000000000044</v>
      </c>
      <c r="C92" s="34">
        <f>B92/'MSD Calculation'!$D$5</f>
        <v>2.5337837837837853E-2</v>
      </c>
      <c r="D92" s="34">
        <f>'MSD Calculation'!$D$24-B92</f>
        <v>17.75</v>
      </c>
      <c r="E92" s="30">
        <f>IF(B92="",0,IF(B92&lt;'MSD Calculation'!$D$5,$E$7*(1-B92/'MSD Calculation'!$D$5), 0))</f>
        <v>1.3794902915330087E-2</v>
      </c>
      <c r="F92" s="30">
        <f>IF(B92="",0,IF($B92&lt;$F$5,0,IF($B92&gt;'MSD Calculation'!$D$5,0,IF($N$4="Closed-form",1/2*(1-COS(2*PI()*($B92-$F$5)/$F$6))*$F$8,IF($N$4="General",1/2*(1-COS(2*PI()*($B92-$F$5)/$F$6))*$F$9,"Error")))))</f>
        <v>0</v>
      </c>
      <c r="G92" s="30">
        <f>IF(B92="",0,IF($B92&lt;$G$5,0,IF($B92&gt;'MSD Calculation'!$D$5,0,IF($N$4="Closed-form",1/2*(1-COS(2*PI()*($B92-$G$5)/$G$6))*$G$8,IF($N$4="General",1/2*(1-COS(2*PI()*($B92-$G$5)/$G$6))*$G$9,"Error")))))</f>
        <v>0</v>
      </c>
      <c r="H92" s="30">
        <f>IF(B92="",0,IF($B92&lt;$H$5,0,IF($B92&gt;'MSD Calculation'!$D$5,0,IF($N$4="Closed-form",1/2*(1-COS(2*PI()*($B92-$H$5)/$H$6))*$H$8,IF($N$4="General",1/2*(1-COS(2*PI()*($B92-$H$5)/$H$6))*$H$9,"Error")))))</f>
        <v>0</v>
      </c>
      <c r="I92" s="30">
        <f>IF(B92="",0,IF($B92&lt;$I$5,0,IF($B92&gt;'MSD Calculation'!$D$5,0,IF($N$4="Closed-form",1/2*(1-COS(2*PI()*($B92-$I$5)/$I$6))*$I$8,IF($N$4="General",1/2*(1-COS(2*PI()*($B92-$I$5)/$I$6))*$I$9,"Error")))))</f>
        <v>0</v>
      </c>
      <c r="J92" s="15" t="s">
        <v>14</v>
      </c>
      <c r="K92" s="3"/>
      <c r="L92" s="17">
        <v>0.75000000000000044</v>
      </c>
      <c r="M92" s="34">
        <f>L92/'MSD Calculation'!$D$5</f>
        <v>2.5337837837837853E-2</v>
      </c>
      <c r="N92" s="34">
        <f>'MSD Calculation'!$D$24-L92</f>
        <v>17.75</v>
      </c>
      <c r="O92" s="35">
        <f t="shared" si="5"/>
        <v>1.3794902915330087E-2</v>
      </c>
      <c r="P92" s="35">
        <f t="shared" si="6"/>
        <v>1.3794902915330087E-2</v>
      </c>
      <c r="Q92" s="35">
        <f t="shared" si="7"/>
        <v>1.3794902915330087E-2</v>
      </c>
      <c r="R92" s="35">
        <f t="shared" si="8"/>
        <v>1.3794902915330087E-2</v>
      </c>
      <c r="S92" s="35">
        <f t="shared" si="9"/>
        <v>1.3794902915330087E-2</v>
      </c>
      <c r="T92" s="11" t="s">
        <v>14</v>
      </c>
    </row>
    <row r="93" spans="2:20" x14ac:dyDescent="0.35">
      <c r="B93" s="63">
        <v>0.76000000000000045</v>
      </c>
      <c r="C93" s="34">
        <f>B93/'MSD Calculation'!$D$5</f>
        <v>2.5675675675675691E-2</v>
      </c>
      <c r="D93" s="34">
        <f>'MSD Calculation'!$D$24-B93</f>
        <v>17.739999999999998</v>
      </c>
      <c r="E93" s="30">
        <f>IF(B93="",0,IF(B93&lt;'MSD Calculation'!$D$5,$E$7*(1-B93/'MSD Calculation'!$D$5), 0))</f>
        <v>1.3790121319865499E-2</v>
      </c>
      <c r="F93" s="30">
        <f>IF(B93="",0,IF($B93&lt;$F$5,0,IF($B93&gt;'MSD Calculation'!$D$5,0,IF($N$4="Closed-form",1/2*(1-COS(2*PI()*($B93-$F$5)/$F$6))*$F$8,IF($N$4="General",1/2*(1-COS(2*PI()*($B93-$F$5)/$F$6))*$F$9,"Error")))))</f>
        <v>0</v>
      </c>
      <c r="G93" s="30">
        <f>IF(B93="",0,IF($B93&lt;$G$5,0,IF($B93&gt;'MSD Calculation'!$D$5,0,IF($N$4="Closed-form",1/2*(1-COS(2*PI()*($B93-$G$5)/$G$6))*$G$8,IF($N$4="General",1/2*(1-COS(2*PI()*($B93-$G$5)/$G$6))*$G$9,"Error")))))</f>
        <v>0</v>
      </c>
      <c r="H93" s="30">
        <f>IF(B93="",0,IF($B93&lt;$H$5,0,IF($B93&gt;'MSD Calculation'!$D$5,0,IF($N$4="Closed-form",1/2*(1-COS(2*PI()*($B93-$H$5)/$H$6))*$H$8,IF($N$4="General",1/2*(1-COS(2*PI()*($B93-$H$5)/$H$6))*$H$9,"Error")))))</f>
        <v>0</v>
      </c>
      <c r="I93" s="30">
        <f>IF(B93="",0,IF($B93&lt;$I$5,0,IF($B93&gt;'MSD Calculation'!$D$5,0,IF($N$4="Closed-form",1/2*(1-COS(2*PI()*($B93-$I$5)/$I$6))*$I$8,IF($N$4="General",1/2*(1-COS(2*PI()*($B93-$I$5)/$I$6))*$I$9,"Error")))))</f>
        <v>0</v>
      </c>
      <c r="J93" s="15" t="s">
        <v>14</v>
      </c>
      <c r="K93" s="3"/>
      <c r="L93" s="17">
        <v>0.76000000000000045</v>
      </c>
      <c r="M93" s="34">
        <f>L93/'MSD Calculation'!$D$5</f>
        <v>2.5675675675675691E-2</v>
      </c>
      <c r="N93" s="34">
        <f>'MSD Calculation'!$D$24-L93</f>
        <v>17.739999999999998</v>
      </c>
      <c r="O93" s="35">
        <f t="shared" si="5"/>
        <v>1.3790121319865499E-2</v>
      </c>
      <c r="P93" s="35">
        <f t="shared" si="6"/>
        <v>1.3790121319865499E-2</v>
      </c>
      <c r="Q93" s="35">
        <f t="shared" si="7"/>
        <v>1.3790121319865499E-2</v>
      </c>
      <c r="R93" s="35">
        <f t="shared" si="8"/>
        <v>1.3790121319865499E-2</v>
      </c>
      <c r="S93" s="35">
        <f t="shared" si="9"/>
        <v>1.3790121319865499E-2</v>
      </c>
      <c r="T93" s="11" t="s">
        <v>14</v>
      </c>
    </row>
    <row r="94" spans="2:20" x14ac:dyDescent="0.35">
      <c r="B94" s="63">
        <v>0.77000000000000046</v>
      </c>
      <c r="C94" s="34">
        <f>B94/'MSD Calculation'!$D$5</f>
        <v>2.6013513513513529E-2</v>
      </c>
      <c r="D94" s="34">
        <f>'MSD Calculation'!$D$24-B94</f>
        <v>17.73</v>
      </c>
      <c r="E94" s="30">
        <f>IF(B94="",0,IF(B94&lt;'MSD Calculation'!$D$5,$E$7*(1-B94/'MSD Calculation'!$D$5), 0))</f>
        <v>1.3785339724400915E-2</v>
      </c>
      <c r="F94" s="30">
        <f>IF(B94="",0,IF($B94&lt;$F$5,0,IF($B94&gt;'MSD Calculation'!$D$5,0,IF($N$4="Closed-form",1/2*(1-COS(2*PI()*($B94-$F$5)/$F$6))*$F$8,IF($N$4="General",1/2*(1-COS(2*PI()*($B94-$F$5)/$F$6))*$F$9,"Error")))))</f>
        <v>0</v>
      </c>
      <c r="G94" s="30">
        <f>IF(B94="",0,IF($B94&lt;$G$5,0,IF($B94&gt;'MSD Calculation'!$D$5,0,IF($N$4="Closed-form",1/2*(1-COS(2*PI()*($B94-$G$5)/$G$6))*$G$8,IF($N$4="General",1/2*(1-COS(2*PI()*($B94-$G$5)/$G$6))*$G$9,"Error")))))</f>
        <v>0</v>
      </c>
      <c r="H94" s="30">
        <f>IF(B94="",0,IF($B94&lt;$H$5,0,IF($B94&gt;'MSD Calculation'!$D$5,0,IF($N$4="Closed-form",1/2*(1-COS(2*PI()*($B94-$H$5)/$H$6))*$H$8,IF($N$4="General",1/2*(1-COS(2*PI()*($B94-$H$5)/$H$6))*$H$9,"Error")))))</f>
        <v>0</v>
      </c>
      <c r="I94" s="30">
        <f>IF(B94="",0,IF($B94&lt;$I$5,0,IF($B94&gt;'MSD Calculation'!$D$5,0,IF($N$4="Closed-form",1/2*(1-COS(2*PI()*($B94-$I$5)/$I$6))*$I$8,IF($N$4="General",1/2*(1-COS(2*PI()*($B94-$I$5)/$I$6))*$I$9,"Error")))))</f>
        <v>0</v>
      </c>
      <c r="J94" s="15" t="s">
        <v>14</v>
      </c>
      <c r="K94" s="3"/>
      <c r="L94" s="17">
        <v>0.77000000000000046</v>
      </c>
      <c r="M94" s="34">
        <f>L94/'MSD Calculation'!$D$5</f>
        <v>2.6013513513513529E-2</v>
      </c>
      <c r="N94" s="34">
        <f>'MSD Calculation'!$D$24-L94</f>
        <v>17.73</v>
      </c>
      <c r="O94" s="35">
        <f t="shared" si="5"/>
        <v>1.3785339724400915E-2</v>
      </c>
      <c r="P94" s="35">
        <f t="shared" si="6"/>
        <v>1.3785339724400915E-2</v>
      </c>
      <c r="Q94" s="35">
        <f t="shared" si="7"/>
        <v>1.3785339724400915E-2</v>
      </c>
      <c r="R94" s="35">
        <f t="shared" si="8"/>
        <v>1.3785339724400915E-2</v>
      </c>
      <c r="S94" s="35">
        <f t="shared" si="9"/>
        <v>1.3785339724400915E-2</v>
      </c>
      <c r="T94" s="11" t="s">
        <v>14</v>
      </c>
    </row>
    <row r="95" spans="2:20" x14ac:dyDescent="0.35">
      <c r="B95" s="63">
        <v>0.78000000000000047</v>
      </c>
      <c r="C95" s="34">
        <f>B95/'MSD Calculation'!$D$5</f>
        <v>2.6351351351351367E-2</v>
      </c>
      <c r="D95" s="34">
        <f>'MSD Calculation'!$D$24-B95</f>
        <v>17.72</v>
      </c>
      <c r="E95" s="30">
        <f>IF(B95="",0,IF(B95&lt;'MSD Calculation'!$D$5,$E$7*(1-B95/'MSD Calculation'!$D$5), 0))</f>
        <v>1.3780558128936329E-2</v>
      </c>
      <c r="F95" s="30">
        <f>IF(B95="",0,IF($B95&lt;$F$5,0,IF($B95&gt;'MSD Calculation'!$D$5,0,IF($N$4="Closed-form",1/2*(1-COS(2*PI()*($B95-$F$5)/$F$6))*$F$8,IF($N$4="General",1/2*(1-COS(2*PI()*($B95-$F$5)/$F$6))*$F$9,"Error")))))</f>
        <v>0</v>
      </c>
      <c r="G95" s="30">
        <f>IF(B95="",0,IF($B95&lt;$G$5,0,IF($B95&gt;'MSD Calculation'!$D$5,0,IF($N$4="Closed-form",1/2*(1-COS(2*PI()*($B95-$G$5)/$G$6))*$G$8,IF($N$4="General",1/2*(1-COS(2*PI()*($B95-$G$5)/$G$6))*$G$9,"Error")))))</f>
        <v>0</v>
      </c>
      <c r="H95" s="30">
        <f>IF(B95="",0,IF($B95&lt;$H$5,0,IF($B95&gt;'MSD Calculation'!$D$5,0,IF($N$4="Closed-form",1/2*(1-COS(2*PI()*($B95-$H$5)/$H$6))*$H$8,IF($N$4="General",1/2*(1-COS(2*PI()*($B95-$H$5)/$H$6))*$H$9,"Error")))))</f>
        <v>0</v>
      </c>
      <c r="I95" s="30">
        <f>IF(B95="",0,IF($B95&lt;$I$5,0,IF($B95&gt;'MSD Calculation'!$D$5,0,IF($N$4="Closed-form",1/2*(1-COS(2*PI()*($B95-$I$5)/$I$6))*$I$8,IF($N$4="General",1/2*(1-COS(2*PI()*($B95-$I$5)/$I$6))*$I$9,"Error")))))</f>
        <v>0</v>
      </c>
      <c r="J95" s="15" t="s">
        <v>14</v>
      </c>
      <c r="K95" s="3"/>
      <c r="L95" s="17">
        <v>0.78000000000000047</v>
      </c>
      <c r="M95" s="34">
        <f>L95/'MSD Calculation'!$D$5</f>
        <v>2.6351351351351367E-2</v>
      </c>
      <c r="N95" s="34">
        <f>'MSD Calculation'!$D$24-L95</f>
        <v>17.72</v>
      </c>
      <c r="O95" s="35">
        <f t="shared" si="5"/>
        <v>1.3780558128936329E-2</v>
      </c>
      <c r="P95" s="35">
        <f t="shared" si="6"/>
        <v>1.3780558128936329E-2</v>
      </c>
      <c r="Q95" s="35">
        <f t="shared" si="7"/>
        <v>1.3780558128936329E-2</v>
      </c>
      <c r="R95" s="35">
        <f t="shared" si="8"/>
        <v>1.3780558128936329E-2</v>
      </c>
      <c r="S95" s="35">
        <f t="shared" si="9"/>
        <v>1.3780558128936329E-2</v>
      </c>
      <c r="T95" s="11" t="s">
        <v>14</v>
      </c>
    </row>
    <row r="96" spans="2:20" x14ac:dyDescent="0.35">
      <c r="B96" s="63">
        <v>0.79000000000000048</v>
      </c>
      <c r="C96" s="34">
        <f>B96/'MSD Calculation'!$D$5</f>
        <v>2.6689189189189205E-2</v>
      </c>
      <c r="D96" s="34">
        <f>'MSD Calculation'!$D$24-B96</f>
        <v>17.71</v>
      </c>
      <c r="E96" s="30">
        <f>IF(B96="",0,IF(B96&lt;'MSD Calculation'!$D$5,$E$7*(1-B96/'MSD Calculation'!$D$5), 0))</f>
        <v>1.3775776533471744E-2</v>
      </c>
      <c r="F96" s="30">
        <f>IF(B96="",0,IF($B96&lt;$F$5,0,IF($B96&gt;'MSD Calculation'!$D$5,0,IF($N$4="Closed-form",1/2*(1-COS(2*PI()*($B96-$F$5)/$F$6))*$F$8,IF($N$4="General",1/2*(1-COS(2*PI()*($B96-$F$5)/$F$6))*$F$9,"Error")))))</f>
        <v>0</v>
      </c>
      <c r="G96" s="30">
        <f>IF(B96="",0,IF($B96&lt;$G$5,0,IF($B96&gt;'MSD Calculation'!$D$5,0,IF($N$4="Closed-form",1/2*(1-COS(2*PI()*($B96-$G$5)/$G$6))*$G$8,IF($N$4="General",1/2*(1-COS(2*PI()*($B96-$G$5)/$G$6))*$G$9,"Error")))))</f>
        <v>0</v>
      </c>
      <c r="H96" s="30">
        <f>IF(B96="",0,IF($B96&lt;$H$5,0,IF($B96&gt;'MSD Calculation'!$D$5,0,IF($N$4="Closed-form",1/2*(1-COS(2*PI()*($B96-$H$5)/$H$6))*$H$8,IF($N$4="General",1/2*(1-COS(2*PI()*($B96-$H$5)/$H$6))*$H$9,"Error")))))</f>
        <v>0</v>
      </c>
      <c r="I96" s="30">
        <f>IF(B96="",0,IF($B96&lt;$I$5,0,IF($B96&gt;'MSD Calculation'!$D$5,0,IF($N$4="Closed-form",1/2*(1-COS(2*PI()*($B96-$I$5)/$I$6))*$I$8,IF($N$4="General",1/2*(1-COS(2*PI()*($B96-$I$5)/$I$6))*$I$9,"Error")))))</f>
        <v>0</v>
      </c>
      <c r="J96" s="15" t="s">
        <v>14</v>
      </c>
      <c r="K96" s="3"/>
      <c r="L96" s="17">
        <v>0.79000000000000048</v>
      </c>
      <c r="M96" s="34">
        <f>L96/'MSD Calculation'!$D$5</f>
        <v>2.6689189189189205E-2</v>
      </c>
      <c r="N96" s="34">
        <f>'MSD Calculation'!$D$24-L96</f>
        <v>17.71</v>
      </c>
      <c r="O96" s="35">
        <f t="shared" si="5"/>
        <v>1.3775776533471744E-2</v>
      </c>
      <c r="P96" s="35">
        <f t="shared" si="6"/>
        <v>1.3775776533471744E-2</v>
      </c>
      <c r="Q96" s="35">
        <f t="shared" si="7"/>
        <v>1.3775776533471744E-2</v>
      </c>
      <c r="R96" s="35">
        <f t="shared" si="8"/>
        <v>1.3775776533471744E-2</v>
      </c>
      <c r="S96" s="35">
        <f t="shared" si="9"/>
        <v>1.3775776533471744E-2</v>
      </c>
      <c r="T96" s="11" t="s">
        <v>14</v>
      </c>
    </row>
    <row r="97" spans="2:20" x14ac:dyDescent="0.35">
      <c r="B97" s="63">
        <v>0.80000000000000049</v>
      </c>
      <c r="C97" s="34">
        <f>B97/'MSD Calculation'!$D$5</f>
        <v>2.7027027027027042E-2</v>
      </c>
      <c r="D97" s="34">
        <f>'MSD Calculation'!$D$24-B97</f>
        <v>17.7</v>
      </c>
      <c r="E97" s="30">
        <f>IF(B97="",0,IF(B97&lt;'MSD Calculation'!$D$5,$E$7*(1-B97/'MSD Calculation'!$D$5), 0))</f>
        <v>1.3770994938007156E-2</v>
      </c>
      <c r="F97" s="30">
        <f>IF(B97="",0,IF($B97&lt;$F$5,0,IF($B97&gt;'MSD Calculation'!$D$5,0,IF($N$4="Closed-form",1/2*(1-COS(2*PI()*($B97-$F$5)/$F$6))*$F$8,IF($N$4="General",1/2*(1-COS(2*PI()*($B97-$F$5)/$F$6))*$F$9,"Error")))))</f>
        <v>0</v>
      </c>
      <c r="G97" s="30">
        <f>IF(B97="",0,IF($B97&lt;$G$5,0,IF($B97&gt;'MSD Calculation'!$D$5,0,IF($N$4="Closed-form",1/2*(1-COS(2*PI()*($B97-$G$5)/$G$6))*$G$8,IF($N$4="General",1/2*(1-COS(2*PI()*($B97-$G$5)/$G$6))*$G$9,"Error")))))</f>
        <v>0</v>
      </c>
      <c r="H97" s="30">
        <f>IF(B97="",0,IF($B97&lt;$H$5,0,IF($B97&gt;'MSD Calculation'!$D$5,0,IF($N$4="Closed-form",1/2*(1-COS(2*PI()*($B97-$H$5)/$H$6))*$H$8,IF($N$4="General",1/2*(1-COS(2*PI()*($B97-$H$5)/$H$6))*$H$9,"Error")))))</f>
        <v>0</v>
      </c>
      <c r="I97" s="30">
        <f>IF(B97="",0,IF($B97&lt;$I$5,0,IF($B97&gt;'MSD Calculation'!$D$5,0,IF($N$4="Closed-form",1/2*(1-COS(2*PI()*($B97-$I$5)/$I$6))*$I$8,IF($N$4="General",1/2*(1-COS(2*PI()*($B97-$I$5)/$I$6))*$I$9,"Error")))))</f>
        <v>0</v>
      </c>
      <c r="J97" s="15" t="s">
        <v>14</v>
      </c>
      <c r="K97" s="3"/>
      <c r="L97" s="17">
        <v>0.80000000000000049</v>
      </c>
      <c r="M97" s="34">
        <f>L97/'MSD Calculation'!$D$5</f>
        <v>2.7027027027027042E-2</v>
      </c>
      <c r="N97" s="34">
        <f>'MSD Calculation'!$D$24-L97</f>
        <v>17.7</v>
      </c>
      <c r="O97" s="35">
        <f t="shared" si="5"/>
        <v>1.3770994938007156E-2</v>
      </c>
      <c r="P97" s="35">
        <f t="shared" si="6"/>
        <v>1.3770994938007156E-2</v>
      </c>
      <c r="Q97" s="35">
        <f t="shared" si="7"/>
        <v>1.3770994938007156E-2</v>
      </c>
      <c r="R97" s="35">
        <f t="shared" si="8"/>
        <v>1.3770994938007156E-2</v>
      </c>
      <c r="S97" s="35">
        <f t="shared" si="9"/>
        <v>1.3770994938007156E-2</v>
      </c>
      <c r="T97" s="11" t="s">
        <v>14</v>
      </c>
    </row>
    <row r="98" spans="2:20" x14ac:dyDescent="0.35">
      <c r="B98" s="63">
        <v>0.8100000000000005</v>
      </c>
      <c r="C98" s="34">
        <f>B98/'MSD Calculation'!$D$5</f>
        <v>2.736486486486488E-2</v>
      </c>
      <c r="D98" s="34">
        <f>'MSD Calculation'!$D$24-B98</f>
        <v>17.689999999999998</v>
      </c>
      <c r="E98" s="30">
        <f>IF(B98="",0,IF(B98&lt;'MSD Calculation'!$D$5,$E$7*(1-B98/'MSD Calculation'!$D$5), 0))</f>
        <v>1.3766213342542572E-2</v>
      </c>
      <c r="F98" s="30">
        <f>IF(B98="",0,IF($B98&lt;$F$5,0,IF($B98&gt;'MSD Calculation'!$D$5,0,IF($N$4="Closed-form",1/2*(1-COS(2*PI()*($B98-$F$5)/$F$6))*$F$8,IF($N$4="General",1/2*(1-COS(2*PI()*($B98-$F$5)/$F$6))*$F$9,"Error")))))</f>
        <v>0</v>
      </c>
      <c r="G98" s="30">
        <f>IF(B98="",0,IF($B98&lt;$G$5,0,IF($B98&gt;'MSD Calculation'!$D$5,0,IF($N$4="Closed-form",1/2*(1-COS(2*PI()*($B98-$G$5)/$G$6))*$G$8,IF($N$4="General",1/2*(1-COS(2*PI()*($B98-$G$5)/$G$6))*$G$9,"Error")))))</f>
        <v>0</v>
      </c>
      <c r="H98" s="30">
        <f>IF(B98="",0,IF($B98&lt;$H$5,0,IF($B98&gt;'MSD Calculation'!$D$5,0,IF($N$4="Closed-form",1/2*(1-COS(2*PI()*($B98-$H$5)/$H$6))*$H$8,IF($N$4="General",1/2*(1-COS(2*PI()*($B98-$H$5)/$H$6))*$H$9,"Error")))))</f>
        <v>0</v>
      </c>
      <c r="I98" s="30">
        <f>IF(B98="",0,IF($B98&lt;$I$5,0,IF($B98&gt;'MSD Calculation'!$D$5,0,IF($N$4="Closed-form",1/2*(1-COS(2*PI()*($B98-$I$5)/$I$6))*$I$8,IF($N$4="General",1/2*(1-COS(2*PI()*($B98-$I$5)/$I$6))*$I$9,"Error")))))</f>
        <v>0</v>
      </c>
      <c r="J98" s="15" t="s">
        <v>14</v>
      </c>
      <c r="K98" s="3"/>
      <c r="L98" s="17">
        <v>0.8100000000000005</v>
      </c>
      <c r="M98" s="34">
        <f>L98/'MSD Calculation'!$D$5</f>
        <v>2.736486486486488E-2</v>
      </c>
      <c r="N98" s="34">
        <f>'MSD Calculation'!$D$24-L98</f>
        <v>17.689999999999998</v>
      </c>
      <c r="O98" s="35">
        <f t="shared" si="5"/>
        <v>1.3766213342542572E-2</v>
      </c>
      <c r="P98" s="35">
        <f t="shared" si="6"/>
        <v>1.3766213342542572E-2</v>
      </c>
      <c r="Q98" s="35">
        <f t="shared" si="7"/>
        <v>1.3766213342542572E-2</v>
      </c>
      <c r="R98" s="35">
        <f t="shared" si="8"/>
        <v>1.3766213342542572E-2</v>
      </c>
      <c r="S98" s="35">
        <f t="shared" si="9"/>
        <v>1.3766213342542572E-2</v>
      </c>
      <c r="T98" s="11" t="s">
        <v>14</v>
      </c>
    </row>
    <row r="99" spans="2:20" x14ac:dyDescent="0.35">
      <c r="B99" s="63">
        <v>0.82000000000000051</v>
      </c>
      <c r="C99" s="34">
        <f>B99/'MSD Calculation'!$D$5</f>
        <v>2.7702702702702718E-2</v>
      </c>
      <c r="D99" s="34">
        <f>'MSD Calculation'!$D$24-B99</f>
        <v>17.68</v>
      </c>
      <c r="E99" s="30">
        <f>IF(B99="",0,IF(B99&lt;'MSD Calculation'!$D$5,$E$7*(1-B99/'MSD Calculation'!$D$5), 0))</f>
        <v>1.3761431747077986E-2</v>
      </c>
      <c r="F99" s="30">
        <f>IF(B99="",0,IF($B99&lt;$F$5,0,IF($B99&gt;'MSD Calculation'!$D$5,0,IF($N$4="Closed-form",1/2*(1-COS(2*PI()*($B99-$F$5)/$F$6))*$F$8,IF($N$4="General",1/2*(1-COS(2*PI()*($B99-$F$5)/$F$6))*$F$9,"Error")))))</f>
        <v>0</v>
      </c>
      <c r="G99" s="30">
        <f>IF(B99="",0,IF($B99&lt;$G$5,0,IF($B99&gt;'MSD Calculation'!$D$5,0,IF($N$4="Closed-form",1/2*(1-COS(2*PI()*($B99-$G$5)/$G$6))*$G$8,IF($N$4="General",1/2*(1-COS(2*PI()*($B99-$G$5)/$G$6))*$G$9,"Error")))))</f>
        <v>0</v>
      </c>
      <c r="H99" s="30">
        <f>IF(B99="",0,IF($B99&lt;$H$5,0,IF($B99&gt;'MSD Calculation'!$D$5,0,IF($N$4="Closed-form",1/2*(1-COS(2*PI()*($B99-$H$5)/$H$6))*$H$8,IF($N$4="General",1/2*(1-COS(2*PI()*($B99-$H$5)/$H$6))*$H$9,"Error")))))</f>
        <v>0</v>
      </c>
      <c r="I99" s="30">
        <f>IF(B99="",0,IF($B99&lt;$I$5,0,IF($B99&gt;'MSD Calculation'!$D$5,0,IF($N$4="Closed-form",1/2*(1-COS(2*PI()*($B99-$I$5)/$I$6))*$I$8,IF($N$4="General",1/2*(1-COS(2*PI()*($B99-$I$5)/$I$6))*$I$9,"Error")))))</f>
        <v>0</v>
      </c>
      <c r="J99" s="15" t="s">
        <v>14</v>
      </c>
      <c r="K99" s="3"/>
      <c r="L99" s="17">
        <v>0.82000000000000051</v>
      </c>
      <c r="M99" s="34">
        <f>L99/'MSD Calculation'!$D$5</f>
        <v>2.7702702702702718E-2</v>
      </c>
      <c r="N99" s="34">
        <f>'MSD Calculation'!$D$24-L99</f>
        <v>17.68</v>
      </c>
      <c r="O99" s="35">
        <f t="shared" si="5"/>
        <v>1.3761431747077986E-2</v>
      </c>
      <c r="P99" s="35">
        <f t="shared" si="6"/>
        <v>1.3761431747077986E-2</v>
      </c>
      <c r="Q99" s="35">
        <f t="shared" si="7"/>
        <v>1.3761431747077986E-2</v>
      </c>
      <c r="R99" s="35">
        <f t="shared" si="8"/>
        <v>1.3761431747077986E-2</v>
      </c>
      <c r="S99" s="35">
        <f t="shared" si="9"/>
        <v>1.3761431747077986E-2</v>
      </c>
      <c r="T99" s="11" t="s">
        <v>14</v>
      </c>
    </row>
    <row r="100" spans="2:20" x14ac:dyDescent="0.35">
      <c r="B100" s="63">
        <v>0.83000000000000052</v>
      </c>
      <c r="C100" s="34">
        <f>B100/'MSD Calculation'!$D$5</f>
        <v>2.8040540540540556E-2</v>
      </c>
      <c r="D100" s="34">
        <f>'MSD Calculation'!$D$24-B100</f>
        <v>17.669999999999998</v>
      </c>
      <c r="E100" s="30">
        <f>IF(B100="",0,IF(B100&lt;'MSD Calculation'!$D$5,$E$7*(1-B100/'MSD Calculation'!$D$5), 0))</f>
        <v>1.3756650151613401E-2</v>
      </c>
      <c r="F100" s="30">
        <f>IF(B100="",0,IF($B100&lt;$F$5,0,IF($B100&gt;'MSD Calculation'!$D$5,0,IF($N$4="Closed-form",1/2*(1-COS(2*PI()*($B100-$F$5)/$F$6))*$F$8,IF($N$4="General",1/2*(1-COS(2*PI()*($B100-$F$5)/$F$6))*$F$9,"Error")))))</f>
        <v>0</v>
      </c>
      <c r="G100" s="30">
        <f>IF(B100="",0,IF($B100&lt;$G$5,0,IF($B100&gt;'MSD Calculation'!$D$5,0,IF($N$4="Closed-form",1/2*(1-COS(2*PI()*($B100-$G$5)/$G$6))*$G$8,IF($N$4="General",1/2*(1-COS(2*PI()*($B100-$G$5)/$G$6))*$G$9,"Error")))))</f>
        <v>0</v>
      </c>
      <c r="H100" s="30">
        <f>IF(B100="",0,IF($B100&lt;$H$5,0,IF($B100&gt;'MSD Calculation'!$D$5,0,IF($N$4="Closed-form",1/2*(1-COS(2*PI()*($B100-$H$5)/$H$6))*$H$8,IF($N$4="General",1/2*(1-COS(2*PI()*($B100-$H$5)/$H$6))*$H$9,"Error")))))</f>
        <v>0</v>
      </c>
      <c r="I100" s="30">
        <f>IF(B100="",0,IF($B100&lt;$I$5,0,IF($B100&gt;'MSD Calculation'!$D$5,0,IF($N$4="Closed-form",1/2*(1-COS(2*PI()*($B100-$I$5)/$I$6))*$I$8,IF($N$4="General",1/2*(1-COS(2*PI()*($B100-$I$5)/$I$6))*$I$9,"Error")))))</f>
        <v>0</v>
      </c>
      <c r="J100" s="15" t="s">
        <v>14</v>
      </c>
      <c r="K100" s="3"/>
      <c r="L100" s="17">
        <v>0.83000000000000052</v>
      </c>
      <c r="M100" s="34">
        <f>L100/'MSD Calculation'!$D$5</f>
        <v>2.8040540540540556E-2</v>
      </c>
      <c r="N100" s="34">
        <f>'MSD Calculation'!$D$24-L100</f>
        <v>17.669999999999998</v>
      </c>
      <c r="O100" s="35">
        <f t="shared" si="5"/>
        <v>1.3756650151613401E-2</v>
      </c>
      <c r="P100" s="35">
        <f t="shared" si="6"/>
        <v>1.3756650151613401E-2</v>
      </c>
      <c r="Q100" s="35">
        <f t="shared" si="7"/>
        <v>1.3756650151613401E-2</v>
      </c>
      <c r="R100" s="35">
        <f t="shared" si="8"/>
        <v>1.3756650151613401E-2</v>
      </c>
      <c r="S100" s="35">
        <f t="shared" si="9"/>
        <v>1.3756650151613401E-2</v>
      </c>
      <c r="T100" s="11" t="s">
        <v>14</v>
      </c>
    </row>
    <row r="101" spans="2:20" x14ac:dyDescent="0.35">
      <c r="B101" s="63">
        <v>0.84000000000000052</v>
      </c>
      <c r="C101" s="34">
        <f>B101/'MSD Calculation'!$D$5</f>
        <v>2.8378378378378394E-2</v>
      </c>
      <c r="D101" s="34">
        <f>'MSD Calculation'!$D$24-B101</f>
        <v>17.66</v>
      </c>
      <c r="E101" s="30">
        <f>IF(B101="",0,IF(B101&lt;'MSD Calculation'!$D$5,$E$7*(1-B101/'MSD Calculation'!$D$5), 0))</f>
        <v>1.3751868556148813E-2</v>
      </c>
      <c r="F101" s="30">
        <f>IF(B101="",0,IF($B101&lt;$F$5,0,IF($B101&gt;'MSD Calculation'!$D$5,0,IF($N$4="Closed-form",1/2*(1-COS(2*PI()*($B101-$F$5)/$F$6))*$F$8,IF($N$4="General",1/2*(1-COS(2*PI()*($B101-$F$5)/$F$6))*$F$9,"Error")))))</f>
        <v>0</v>
      </c>
      <c r="G101" s="30">
        <f>IF(B101="",0,IF($B101&lt;$G$5,0,IF($B101&gt;'MSD Calculation'!$D$5,0,IF($N$4="Closed-form",1/2*(1-COS(2*PI()*($B101-$G$5)/$G$6))*$G$8,IF($N$4="General",1/2*(1-COS(2*PI()*($B101-$G$5)/$G$6))*$G$9,"Error")))))</f>
        <v>0</v>
      </c>
      <c r="H101" s="30">
        <f>IF(B101="",0,IF($B101&lt;$H$5,0,IF($B101&gt;'MSD Calculation'!$D$5,0,IF($N$4="Closed-form",1/2*(1-COS(2*PI()*($B101-$H$5)/$H$6))*$H$8,IF($N$4="General",1/2*(1-COS(2*PI()*($B101-$H$5)/$H$6))*$H$9,"Error")))))</f>
        <v>0</v>
      </c>
      <c r="I101" s="30">
        <f>IF(B101="",0,IF($B101&lt;$I$5,0,IF($B101&gt;'MSD Calculation'!$D$5,0,IF($N$4="Closed-form",1/2*(1-COS(2*PI()*($B101-$I$5)/$I$6))*$I$8,IF($N$4="General",1/2*(1-COS(2*PI()*($B101-$I$5)/$I$6))*$I$9,"Error")))))</f>
        <v>0</v>
      </c>
      <c r="J101" s="15" t="s">
        <v>14</v>
      </c>
      <c r="K101" s="3"/>
      <c r="L101" s="17">
        <v>0.84000000000000052</v>
      </c>
      <c r="M101" s="34">
        <f>L101/'MSD Calculation'!$D$5</f>
        <v>2.8378378378378394E-2</v>
      </c>
      <c r="N101" s="34">
        <f>'MSD Calculation'!$D$24-L101</f>
        <v>17.66</v>
      </c>
      <c r="O101" s="35">
        <f t="shared" si="5"/>
        <v>1.3751868556148813E-2</v>
      </c>
      <c r="P101" s="35">
        <f t="shared" si="6"/>
        <v>1.3751868556148813E-2</v>
      </c>
      <c r="Q101" s="35">
        <f t="shared" si="7"/>
        <v>1.3751868556148813E-2</v>
      </c>
      <c r="R101" s="35">
        <f t="shared" si="8"/>
        <v>1.3751868556148813E-2</v>
      </c>
      <c r="S101" s="35">
        <f t="shared" si="9"/>
        <v>1.3751868556148813E-2</v>
      </c>
      <c r="T101" s="11" t="s">
        <v>14</v>
      </c>
    </row>
    <row r="102" spans="2:20" x14ac:dyDescent="0.35">
      <c r="B102" s="63">
        <v>0.85000000000000053</v>
      </c>
      <c r="C102" s="34">
        <f>B102/'MSD Calculation'!$D$5</f>
        <v>2.8716216216216232E-2</v>
      </c>
      <c r="D102" s="34">
        <f>'MSD Calculation'!$D$24-B102</f>
        <v>17.649999999999999</v>
      </c>
      <c r="E102" s="30">
        <f>IF(B102="",0,IF(B102&lt;'MSD Calculation'!$D$5,$E$7*(1-B102/'MSD Calculation'!$D$5), 0))</f>
        <v>1.3747086960684229E-2</v>
      </c>
      <c r="F102" s="30">
        <f>IF(B102="",0,IF($B102&lt;$F$5,0,IF($B102&gt;'MSD Calculation'!$D$5,0,IF($N$4="Closed-form",1/2*(1-COS(2*PI()*($B102-$F$5)/$F$6))*$F$8,IF($N$4="General",1/2*(1-COS(2*PI()*($B102-$F$5)/$F$6))*$F$9,"Error")))))</f>
        <v>0</v>
      </c>
      <c r="G102" s="30">
        <f>IF(B102="",0,IF($B102&lt;$G$5,0,IF($B102&gt;'MSD Calculation'!$D$5,0,IF($N$4="Closed-form",1/2*(1-COS(2*PI()*($B102-$G$5)/$G$6))*$G$8,IF($N$4="General",1/2*(1-COS(2*PI()*($B102-$G$5)/$G$6))*$G$9,"Error")))))</f>
        <v>0</v>
      </c>
      <c r="H102" s="30">
        <f>IF(B102="",0,IF($B102&lt;$H$5,0,IF($B102&gt;'MSD Calculation'!$D$5,0,IF($N$4="Closed-form",1/2*(1-COS(2*PI()*($B102-$H$5)/$H$6))*$H$8,IF($N$4="General",1/2*(1-COS(2*PI()*($B102-$H$5)/$H$6))*$H$9,"Error")))))</f>
        <v>0</v>
      </c>
      <c r="I102" s="30">
        <f>IF(B102="",0,IF($B102&lt;$I$5,0,IF($B102&gt;'MSD Calculation'!$D$5,0,IF($N$4="Closed-form",1/2*(1-COS(2*PI()*($B102-$I$5)/$I$6))*$I$8,IF($N$4="General",1/2*(1-COS(2*PI()*($B102-$I$5)/$I$6))*$I$9,"Error")))))</f>
        <v>0</v>
      </c>
      <c r="J102" s="15" t="s">
        <v>14</v>
      </c>
      <c r="K102" s="3"/>
      <c r="L102" s="17">
        <v>0.85000000000000053</v>
      </c>
      <c r="M102" s="34">
        <f>L102/'MSD Calculation'!$D$5</f>
        <v>2.8716216216216232E-2</v>
      </c>
      <c r="N102" s="34">
        <f>'MSD Calculation'!$D$24-L102</f>
        <v>17.649999999999999</v>
      </c>
      <c r="O102" s="35">
        <f t="shared" si="5"/>
        <v>1.3747086960684229E-2</v>
      </c>
      <c r="P102" s="35">
        <f t="shared" si="6"/>
        <v>1.3747086960684229E-2</v>
      </c>
      <c r="Q102" s="35">
        <f t="shared" si="7"/>
        <v>1.3747086960684229E-2</v>
      </c>
      <c r="R102" s="35">
        <f t="shared" si="8"/>
        <v>1.3747086960684229E-2</v>
      </c>
      <c r="S102" s="35">
        <f t="shared" si="9"/>
        <v>1.3747086960684229E-2</v>
      </c>
      <c r="T102" s="11" t="s">
        <v>14</v>
      </c>
    </row>
    <row r="103" spans="2:20" x14ac:dyDescent="0.35">
      <c r="B103" s="63">
        <v>0.86000000000000054</v>
      </c>
      <c r="C103" s="34">
        <f>B103/'MSD Calculation'!$D$5</f>
        <v>2.905405405405407E-2</v>
      </c>
      <c r="D103" s="34">
        <f>'MSD Calculation'!$D$24-B103</f>
        <v>17.64</v>
      </c>
      <c r="E103" s="30">
        <f>IF(B103="",0,IF(B103&lt;'MSD Calculation'!$D$5,$E$7*(1-B103/'MSD Calculation'!$D$5), 0))</f>
        <v>1.3742305365219643E-2</v>
      </c>
      <c r="F103" s="30">
        <f>IF(B103="",0,IF($B103&lt;$F$5,0,IF($B103&gt;'MSD Calculation'!$D$5,0,IF($N$4="Closed-form",1/2*(1-COS(2*PI()*($B103-$F$5)/$F$6))*$F$8,IF($N$4="General",1/2*(1-COS(2*PI()*($B103-$F$5)/$F$6))*$F$9,"Error")))))</f>
        <v>0</v>
      </c>
      <c r="G103" s="30">
        <f>IF(B103="",0,IF($B103&lt;$G$5,0,IF($B103&gt;'MSD Calculation'!$D$5,0,IF($N$4="Closed-form",1/2*(1-COS(2*PI()*($B103-$G$5)/$G$6))*$G$8,IF($N$4="General",1/2*(1-COS(2*PI()*($B103-$G$5)/$G$6))*$G$9,"Error")))))</f>
        <v>0</v>
      </c>
      <c r="H103" s="30">
        <f>IF(B103="",0,IF($B103&lt;$H$5,0,IF($B103&gt;'MSD Calculation'!$D$5,0,IF($N$4="Closed-form",1/2*(1-COS(2*PI()*($B103-$H$5)/$H$6))*$H$8,IF($N$4="General",1/2*(1-COS(2*PI()*($B103-$H$5)/$H$6))*$H$9,"Error")))))</f>
        <v>0</v>
      </c>
      <c r="I103" s="30">
        <f>IF(B103="",0,IF($B103&lt;$I$5,0,IF($B103&gt;'MSD Calculation'!$D$5,0,IF($N$4="Closed-form",1/2*(1-COS(2*PI()*($B103-$I$5)/$I$6))*$I$8,IF($N$4="General",1/2*(1-COS(2*PI()*($B103-$I$5)/$I$6))*$I$9,"Error")))))</f>
        <v>0</v>
      </c>
      <c r="J103" s="15" t="s">
        <v>14</v>
      </c>
      <c r="K103" s="3"/>
      <c r="L103" s="17">
        <v>0.86000000000000054</v>
      </c>
      <c r="M103" s="34">
        <f>L103/'MSD Calculation'!$D$5</f>
        <v>2.905405405405407E-2</v>
      </c>
      <c r="N103" s="34">
        <f>'MSD Calculation'!$D$24-L103</f>
        <v>17.64</v>
      </c>
      <c r="O103" s="35">
        <f t="shared" si="5"/>
        <v>1.3742305365219643E-2</v>
      </c>
      <c r="P103" s="35">
        <f t="shared" si="6"/>
        <v>1.3742305365219643E-2</v>
      </c>
      <c r="Q103" s="35">
        <f t="shared" si="7"/>
        <v>1.3742305365219643E-2</v>
      </c>
      <c r="R103" s="35">
        <f t="shared" si="8"/>
        <v>1.3742305365219643E-2</v>
      </c>
      <c r="S103" s="35">
        <f t="shared" si="9"/>
        <v>1.3742305365219643E-2</v>
      </c>
      <c r="T103" s="11" t="s">
        <v>14</v>
      </c>
    </row>
    <row r="104" spans="2:20" x14ac:dyDescent="0.35">
      <c r="B104" s="63">
        <v>0.87000000000000055</v>
      </c>
      <c r="C104" s="34">
        <f>B104/'MSD Calculation'!$D$5</f>
        <v>2.9391891891891907E-2</v>
      </c>
      <c r="D104" s="34">
        <f>'MSD Calculation'!$D$24-B104</f>
        <v>17.63</v>
      </c>
      <c r="E104" s="30">
        <f>IF(B104="",0,IF(B104&lt;'MSD Calculation'!$D$5,$E$7*(1-B104/'MSD Calculation'!$D$5), 0))</f>
        <v>1.3737523769755056E-2</v>
      </c>
      <c r="F104" s="30">
        <f>IF(B104="",0,IF($B104&lt;$F$5,0,IF($B104&gt;'MSD Calculation'!$D$5,0,IF($N$4="Closed-form",1/2*(1-COS(2*PI()*($B104-$F$5)/$F$6))*$F$8,IF($N$4="General",1/2*(1-COS(2*PI()*($B104-$F$5)/$F$6))*$F$9,"Error")))))</f>
        <v>0</v>
      </c>
      <c r="G104" s="30">
        <f>IF(B104="",0,IF($B104&lt;$G$5,0,IF($B104&gt;'MSD Calculation'!$D$5,0,IF($N$4="Closed-form",1/2*(1-COS(2*PI()*($B104-$G$5)/$G$6))*$G$8,IF($N$4="General",1/2*(1-COS(2*PI()*($B104-$G$5)/$G$6))*$G$9,"Error")))))</f>
        <v>0</v>
      </c>
      <c r="H104" s="30">
        <f>IF(B104="",0,IF($B104&lt;$H$5,0,IF($B104&gt;'MSD Calculation'!$D$5,0,IF($N$4="Closed-form",1/2*(1-COS(2*PI()*($B104-$H$5)/$H$6))*$H$8,IF($N$4="General",1/2*(1-COS(2*PI()*($B104-$H$5)/$H$6))*$H$9,"Error")))))</f>
        <v>0</v>
      </c>
      <c r="I104" s="30">
        <f>IF(B104="",0,IF($B104&lt;$I$5,0,IF($B104&gt;'MSD Calculation'!$D$5,0,IF($N$4="Closed-form",1/2*(1-COS(2*PI()*($B104-$I$5)/$I$6))*$I$8,IF($N$4="General",1/2*(1-COS(2*PI()*($B104-$I$5)/$I$6))*$I$9,"Error")))))</f>
        <v>0</v>
      </c>
      <c r="J104" s="15" t="s">
        <v>14</v>
      </c>
      <c r="K104" s="3"/>
      <c r="L104" s="17">
        <v>0.87000000000000055</v>
      </c>
      <c r="M104" s="34">
        <f>L104/'MSD Calculation'!$D$5</f>
        <v>2.9391891891891907E-2</v>
      </c>
      <c r="N104" s="34">
        <f>'MSD Calculation'!$D$24-L104</f>
        <v>17.63</v>
      </c>
      <c r="O104" s="35">
        <f t="shared" si="5"/>
        <v>1.3737523769755056E-2</v>
      </c>
      <c r="P104" s="35">
        <f t="shared" si="6"/>
        <v>1.3737523769755056E-2</v>
      </c>
      <c r="Q104" s="35">
        <f t="shared" si="7"/>
        <v>1.3737523769755056E-2</v>
      </c>
      <c r="R104" s="35">
        <f t="shared" si="8"/>
        <v>1.3737523769755056E-2</v>
      </c>
      <c r="S104" s="35">
        <f t="shared" si="9"/>
        <v>1.3737523769755056E-2</v>
      </c>
      <c r="T104" s="11" t="s">
        <v>14</v>
      </c>
    </row>
    <row r="105" spans="2:20" x14ac:dyDescent="0.35">
      <c r="B105" s="63">
        <v>0.88000000000000056</v>
      </c>
      <c r="C105" s="34">
        <f>B105/'MSD Calculation'!$D$5</f>
        <v>2.9729729729729749E-2</v>
      </c>
      <c r="D105" s="34">
        <f>'MSD Calculation'!$D$24-B105</f>
        <v>17.62</v>
      </c>
      <c r="E105" s="30">
        <f>IF(B105="",0,IF(B105&lt;'MSD Calculation'!$D$5,$E$7*(1-B105/'MSD Calculation'!$D$5), 0))</f>
        <v>1.373274217429047E-2</v>
      </c>
      <c r="F105" s="30">
        <f>IF(B105="",0,IF($B105&lt;$F$5,0,IF($B105&gt;'MSD Calculation'!$D$5,0,IF($N$4="Closed-form",1/2*(1-COS(2*PI()*($B105-$F$5)/$F$6))*$F$8,IF($N$4="General",1/2*(1-COS(2*PI()*($B105-$F$5)/$F$6))*$F$9,"Error")))))</f>
        <v>0</v>
      </c>
      <c r="G105" s="30">
        <f>IF(B105="",0,IF($B105&lt;$G$5,0,IF($B105&gt;'MSD Calculation'!$D$5,0,IF($N$4="Closed-form",1/2*(1-COS(2*PI()*($B105-$G$5)/$G$6))*$G$8,IF($N$4="General",1/2*(1-COS(2*PI()*($B105-$G$5)/$G$6))*$G$9,"Error")))))</f>
        <v>0</v>
      </c>
      <c r="H105" s="30">
        <f>IF(B105="",0,IF($B105&lt;$H$5,0,IF($B105&gt;'MSD Calculation'!$D$5,0,IF($N$4="Closed-form",1/2*(1-COS(2*PI()*($B105-$H$5)/$H$6))*$H$8,IF($N$4="General",1/2*(1-COS(2*PI()*($B105-$H$5)/$H$6))*$H$9,"Error")))))</f>
        <v>0</v>
      </c>
      <c r="I105" s="30">
        <f>IF(B105="",0,IF($B105&lt;$I$5,0,IF($B105&gt;'MSD Calculation'!$D$5,0,IF($N$4="Closed-form",1/2*(1-COS(2*PI()*($B105-$I$5)/$I$6))*$I$8,IF($N$4="General",1/2*(1-COS(2*PI()*($B105-$I$5)/$I$6))*$I$9,"Error")))))</f>
        <v>0</v>
      </c>
      <c r="J105" s="15" t="s">
        <v>14</v>
      </c>
      <c r="K105" s="3"/>
      <c r="L105" s="17">
        <v>0.88000000000000056</v>
      </c>
      <c r="M105" s="34">
        <f>L105/'MSD Calculation'!$D$5</f>
        <v>2.9729729729729749E-2</v>
      </c>
      <c r="N105" s="34">
        <f>'MSD Calculation'!$D$24-L105</f>
        <v>17.62</v>
      </c>
      <c r="O105" s="35">
        <f t="shared" si="5"/>
        <v>1.373274217429047E-2</v>
      </c>
      <c r="P105" s="35">
        <f t="shared" si="6"/>
        <v>1.373274217429047E-2</v>
      </c>
      <c r="Q105" s="35">
        <f t="shared" si="7"/>
        <v>1.373274217429047E-2</v>
      </c>
      <c r="R105" s="35">
        <f t="shared" si="8"/>
        <v>1.373274217429047E-2</v>
      </c>
      <c r="S105" s="35">
        <f t="shared" si="9"/>
        <v>1.373274217429047E-2</v>
      </c>
      <c r="T105" s="11" t="s">
        <v>14</v>
      </c>
    </row>
    <row r="106" spans="2:20" x14ac:dyDescent="0.35">
      <c r="B106" s="63">
        <v>0.89000000000000057</v>
      </c>
      <c r="C106" s="34">
        <f>B106/'MSD Calculation'!$D$5</f>
        <v>3.0067567567567587E-2</v>
      </c>
      <c r="D106" s="34">
        <f>'MSD Calculation'!$D$24-B106</f>
        <v>17.61</v>
      </c>
      <c r="E106" s="30">
        <f>IF(B106="",0,IF(B106&lt;'MSD Calculation'!$D$5,$E$7*(1-B106/'MSD Calculation'!$D$5), 0))</f>
        <v>1.3727960578825886E-2</v>
      </c>
      <c r="F106" s="30">
        <f>IF(B106="",0,IF($B106&lt;$F$5,0,IF($B106&gt;'MSD Calculation'!$D$5,0,IF($N$4="Closed-form",1/2*(1-COS(2*PI()*($B106-$F$5)/$F$6))*$F$8,IF($N$4="General",1/2*(1-COS(2*PI()*($B106-$F$5)/$F$6))*$F$9,"Error")))))</f>
        <v>0</v>
      </c>
      <c r="G106" s="30">
        <f>IF(B106="",0,IF($B106&lt;$G$5,0,IF($B106&gt;'MSD Calculation'!$D$5,0,IF($N$4="Closed-form",1/2*(1-COS(2*PI()*($B106-$G$5)/$G$6))*$G$8,IF($N$4="General",1/2*(1-COS(2*PI()*($B106-$G$5)/$G$6))*$G$9,"Error")))))</f>
        <v>0</v>
      </c>
      <c r="H106" s="30">
        <f>IF(B106="",0,IF($B106&lt;$H$5,0,IF($B106&gt;'MSD Calculation'!$D$5,0,IF($N$4="Closed-form",1/2*(1-COS(2*PI()*($B106-$H$5)/$H$6))*$H$8,IF($N$4="General",1/2*(1-COS(2*PI()*($B106-$H$5)/$H$6))*$H$9,"Error")))))</f>
        <v>0</v>
      </c>
      <c r="I106" s="30">
        <f>IF(B106="",0,IF($B106&lt;$I$5,0,IF($B106&gt;'MSD Calculation'!$D$5,0,IF($N$4="Closed-form",1/2*(1-COS(2*PI()*($B106-$I$5)/$I$6))*$I$8,IF($N$4="General",1/2*(1-COS(2*PI()*($B106-$I$5)/$I$6))*$I$9,"Error")))))</f>
        <v>0</v>
      </c>
      <c r="J106" s="15" t="s">
        <v>14</v>
      </c>
      <c r="K106" s="3"/>
      <c r="L106" s="17">
        <v>0.89000000000000057</v>
      </c>
      <c r="M106" s="34">
        <f>L106/'MSD Calculation'!$D$5</f>
        <v>3.0067567567567587E-2</v>
      </c>
      <c r="N106" s="34">
        <f>'MSD Calculation'!$D$24-L106</f>
        <v>17.61</v>
      </c>
      <c r="O106" s="35">
        <f t="shared" si="5"/>
        <v>1.3727960578825886E-2</v>
      </c>
      <c r="P106" s="35">
        <f t="shared" si="6"/>
        <v>1.3727960578825886E-2</v>
      </c>
      <c r="Q106" s="35">
        <f t="shared" si="7"/>
        <v>1.3727960578825886E-2</v>
      </c>
      <c r="R106" s="35">
        <f t="shared" si="8"/>
        <v>1.3727960578825886E-2</v>
      </c>
      <c r="S106" s="35">
        <f t="shared" si="9"/>
        <v>1.3727960578825886E-2</v>
      </c>
      <c r="T106" s="11" t="s">
        <v>14</v>
      </c>
    </row>
    <row r="107" spans="2:20" x14ac:dyDescent="0.35">
      <c r="B107" s="63">
        <v>0.90000000000000058</v>
      </c>
      <c r="C107" s="34">
        <f>B107/'MSD Calculation'!$D$5</f>
        <v>3.0405405405405424E-2</v>
      </c>
      <c r="D107" s="34">
        <f>'MSD Calculation'!$D$24-B107</f>
        <v>17.599999999999998</v>
      </c>
      <c r="E107" s="30">
        <f>IF(B107="",0,IF(B107&lt;'MSD Calculation'!$D$5,$E$7*(1-B107/'MSD Calculation'!$D$5), 0))</f>
        <v>1.3723178983361299E-2</v>
      </c>
      <c r="F107" s="30">
        <f>IF(B107="",0,IF($B107&lt;$F$5,0,IF($B107&gt;'MSD Calculation'!$D$5,0,IF($N$4="Closed-form",1/2*(1-COS(2*PI()*($B107-$F$5)/$F$6))*$F$8,IF($N$4="General",1/2*(1-COS(2*PI()*($B107-$F$5)/$F$6))*$F$9,"Error")))))</f>
        <v>0</v>
      </c>
      <c r="G107" s="30">
        <f>IF(B107="",0,IF($B107&lt;$G$5,0,IF($B107&gt;'MSD Calculation'!$D$5,0,IF($N$4="Closed-form",1/2*(1-COS(2*PI()*($B107-$G$5)/$G$6))*$G$8,IF($N$4="General",1/2*(1-COS(2*PI()*($B107-$G$5)/$G$6))*$G$9,"Error")))))</f>
        <v>0</v>
      </c>
      <c r="H107" s="30">
        <f>IF(B107="",0,IF($B107&lt;$H$5,0,IF($B107&gt;'MSD Calculation'!$D$5,0,IF($N$4="Closed-form",1/2*(1-COS(2*PI()*($B107-$H$5)/$H$6))*$H$8,IF($N$4="General",1/2*(1-COS(2*PI()*($B107-$H$5)/$H$6))*$H$9,"Error")))))</f>
        <v>0</v>
      </c>
      <c r="I107" s="30">
        <f>IF(B107="",0,IF($B107&lt;$I$5,0,IF($B107&gt;'MSD Calculation'!$D$5,0,IF($N$4="Closed-form",1/2*(1-COS(2*PI()*($B107-$I$5)/$I$6))*$I$8,IF($N$4="General",1/2*(1-COS(2*PI()*($B107-$I$5)/$I$6))*$I$9,"Error")))))</f>
        <v>0</v>
      </c>
      <c r="J107" s="15" t="s">
        <v>14</v>
      </c>
      <c r="K107" s="3"/>
      <c r="L107" s="17">
        <v>0.90000000000000058</v>
      </c>
      <c r="M107" s="34">
        <f>L107/'MSD Calculation'!$D$5</f>
        <v>3.0405405405405424E-2</v>
      </c>
      <c r="N107" s="34">
        <f>'MSD Calculation'!$D$24-L107</f>
        <v>17.599999999999998</v>
      </c>
      <c r="O107" s="35">
        <f t="shared" si="5"/>
        <v>1.3723178983361299E-2</v>
      </c>
      <c r="P107" s="35">
        <f t="shared" si="6"/>
        <v>1.3723178983361299E-2</v>
      </c>
      <c r="Q107" s="35">
        <f t="shared" si="7"/>
        <v>1.3723178983361299E-2</v>
      </c>
      <c r="R107" s="35">
        <f t="shared" si="8"/>
        <v>1.3723178983361299E-2</v>
      </c>
      <c r="S107" s="35">
        <f t="shared" si="9"/>
        <v>1.3723178983361299E-2</v>
      </c>
      <c r="T107" s="11" t="s">
        <v>14</v>
      </c>
    </row>
    <row r="108" spans="2:20" x14ac:dyDescent="0.35">
      <c r="B108" s="63">
        <v>0.91000000000000059</v>
      </c>
      <c r="C108" s="34">
        <f>B108/'MSD Calculation'!$D$5</f>
        <v>3.0743243243243262E-2</v>
      </c>
      <c r="D108" s="34">
        <f>'MSD Calculation'!$D$24-B108</f>
        <v>17.59</v>
      </c>
      <c r="E108" s="30">
        <f>IF(B108="",0,IF(B108&lt;'MSD Calculation'!$D$5,$E$7*(1-B108/'MSD Calculation'!$D$5), 0))</f>
        <v>1.3718397387896713E-2</v>
      </c>
      <c r="F108" s="30">
        <f>IF(B108="",0,IF($B108&lt;$F$5,0,IF($B108&gt;'MSD Calculation'!$D$5,0,IF($N$4="Closed-form",1/2*(1-COS(2*PI()*($B108-$F$5)/$F$6))*$F$8,IF($N$4="General",1/2*(1-COS(2*PI()*($B108-$F$5)/$F$6))*$F$9,"Error")))))</f>
        <v>0</v>
      </c>
      <c r="G108" s="30">
        <f>IF(B108="",0,IF($B108&lt;$G$5,0,IF($B108&gt;'MSD Calculation'!$D$5,0,IF($N$4="Closed-form",1/2*(1-COS(2*PI()*($B108-$G$5)/$G$6))*$G$8,IF($N$4="General",1/2*(1-COS(2*PI()*($B108-$G$5)/$G$6))*$G$9,"Error")))))</f>
        <v>0</v>
      </c>
      <c r="H108" s="30">
        <f>IF(B108="",0,IF($B108&lt;$H$5,0,IF($B108&gt;'MSD Calculation'!$D$5,0,IF($N$4="Closed-form",1/2*(1-COS(2*PI()*($B108-$H$5)/$H$6))*$H$8,IF($N$4="General",1/2*(1-COS(2*PI()*($B108-$H$5)/$H$6))*$H$9,"Error")))))</f>
        <v>0</v>
      </c>
      <c r="I108" s="30">
        <f>IF(B108="",0,IF($B108&lt;$I$5,0,IF($B108&gt;'MSD Calculation'!$D$5,0,IF($N$4="Closed-form",1/2*(1-COS(2*PI()*($B108-$I$5)/$I$6))*$I$8,IF($N$4="General",1/2*(1-COS(2*PI()*($B108-$I$5)/$I$6))*$I$9,"Error")))))</f>
        <v>0</v>
      </c>
      <c r="J108" s="15" t="s">
        <v>14</v>
      </c>
      <c r="K108" s="3"/>
      <c r="L108" s="17">
        <v>0.91000000000000059</v>
      </c>
      <c r="M108" s="34">
        <f>L108/'MSD Calculation'!$D$5</f>
        <v>3.0743243243243262E-2</v>
      </c>
      <c r="N108" s="34">
        <f>'MSD Calculation'!$D$24-L108</f>
        <v>17.59</v>
      </c>
      <c r="O108" s="35">
        <f t="shared" si="5"/>
        <v>1.3718397387896713E-2</v>
      </c>
      <c r="P108" s="35">
        <f t="shared" si="6"/>
        <v>1.3718397387896713E-2</v>
      </c>
      <c r="Q108" s="35">
        <f t="shared" si="7"/>
        <v>1.3718397387896713E-2</v>
      </c>
      <c r="R108" s="35">
        <f t="shared" si="8"/>
        <v>1.3718397387896713E-2</v>
      </c>
      <c r="S108" s="35">
        <f t="shared" si="9"/>
        <v>1.3718397387896713E-2</v>
      </c>
      <c r="T108" s="11" t="s">
        <v>14</v>
      </c>
    </row>
    <row r="109" spans="2:20" x14ac:dyDescent="0.35">
      <c r="B109" s="63">
        <v>0.9200000000000006</v>
      </c>
      <c r="C109" s="34">
        <f>B109/'MSD Calculation'!$D$5</f>
        <v>3.10810810810811E-2</v>
      </c>
      <c r="D109" s="34">
        <f>'MSD Calculation'!$D$24-B109</f>
        <v>17.579999999999998</v>
      </c>
      <c r="E109" s="30">
        <f>IF(B109="",0,IF(B109&lt;'MSD Calculation'!$D$5,$E$7*(1-B109/'MSD Calculation'!$D$5), 0))</f>
        <v>1.3713615792432127E-2</v>
      </c>
      <c r="F109" s="30">
        <f>IF(B109="",0,IF($B109&lt;$F$5,0,IF($B109&gt;'MSD Calculation'!$D$5,0,IF($N$4="Closed-form",1/2*(1-COS(2*PI()*($B109-$F$5)/$F$6))*$F$8,IF($N$4="General",1/2*(1-COS(2*PI()*($B109-$F$5)/$F$6))*$F$9,"Error")))))</f>
        <v>0</v>
      </c>
      <c r="G109" s="30">
        <f>IF(B109="",0,IF($B109&lt;$G$5,0,IF($B109&gt;'MSD Calculation'!$D$5,0,IF($N$4="Closed-form",1/2*(1-COS(2*PI()*($B109-$G$5)/$G$6))*$G$8,IF($N$4="General",1/2*(1-COS(2*PI()*($B109-$G$5)/$G$6))*$G$9,"Error")))))</f>
        <v>0</v>
      </c>
      <c r="H109" s="30">
        <f>IF(B109="",0,IF($B109&lt;$H$5,0,IF($B109&gt;'MSD Calculation'!$D$5,0,IF($N$4="Closed-form",1/2*(1-COS(2*PI()*($B109-$H$5)/$H$6))*$H$8,IF($N$4="General",1/2*(1-COS(2*PI()*($B109-$H$5)/$H$6))*$H$9,"Error")))))</f>
        <v>0</v>
      </c>
      <c r="I109" s="30">
        <f>IF(B109="",0,IF($B109&lt;$I$5,0,IF($B109&gt;'MSD Calculation'!$D$5,0,IF($N$4="Closed-form",1/2*(1-COS(2*PI()*($B109-$I$5)/$I$6))*$I$8,IF($N$4="General",1/2*(1-COS(2*PI()*($B109-$I$5)/$I$6))*$I$9,"Error")))))</f>
        <v>0</v>
      </c>
      <c r="J109" s="15" t="s">
        <v>14</v>
      </c>
      <c r="K109" s="3"/>
      <c r="L109" s="17">
        <v>0.9200000000000006</v>
      </c>
      <c r="M109" s="34">
        <f>L109/'MSD Calculation'!$D$5</f>
        <v>3.10810810810811E-2</v>
      </c>
      <c r="N109" s="34">
        <f>'MSD Calculation'!$D$24-L109</f>
        <v>17.579999999999998</v>
      </c>
      <c r="O109" s="35">
        <f t="shared" si="5"/>
        <v>1.3713615792432127E-2</v>
      </c>
      <c r="P109" s="35">
        <f t="shared" si="6"/>
        <v>1.3713615792432127E-2</v>
      </c>
      <c r="Q109" s="35">
        <f t="shared" si="7"/>
        <v>1.3713615792432127E-2</v>
      </c>
      <c r="R109" s="35">
        <f t="shared" si="8"/>
        <v>1.3713615792432127E-2</v>
      </c>
      <c r="S109" s="35">
        <f t="shared" si="9"/>
        <v>1.3713615792432127E-2</v>
      </c>
      <c r="T109" s="11" t="s">
        <v>14</v>
      </c>
    </row>
    <row r="110" spans="2:20" x14ac:dyDescent="0.35">
      <c r="B110" s="63">
        <v>0.9300000000000006</v>
      </c>
      <c r="C110" s="34">
        <f>B110/'MSD Calculation'!$D$5</f>
        <v>3.1418918918918938E-2</v>
      </c>
      <c r="D110" s="34">
        <f>'MSD Calculation'!$D$24-B110</f>
        <v>17.57</v>
      </c>
      <c r="E110" s="30">
        <f>IF(B110="",0,IF(B110&lt;'MSD Calculation'!$D$5,$E$7*(1-B110/'MSD Calculation'!$D$5), 0))</f>
        <v>1.3708834196967543E-2</v>
      </c>
      <c r="F110" s="30">
        <f>IF(B110="",0,IF($B110&lt;$F$5,0,IF($B110&gt;'MSD Calculation'!$D$5,0,IF($N$4="Closed-form",1/2*(1-COS(2*PI()*($B110-$F$5)/$F$6))*$F$8,IF($N$4="General",1/2*(1-COS(2*PI()*($B110-$F$5)/$F$6))*$F$9,"Error")))))</f>
        <v>0</v>
      </c>
      <c r="G110" s="30">
        <f>IF(B110="",0,IF($B110&lt;$G$5,0,IF($B110&gt;'MSD Calculation'!$D$5,0,IF($N$4="Closed-form",1/2*(1-COS(2*PI()*($B110-$G$5)/$G$6))*$G$8,IF($N$4="General",1/2*(1-COS(2*PI()*($B110-$G$5)/$G$6))*$G$9,"Error")))))</f>
        <v>0</v>
      </c>
      <c r="H110" s="30">
        <f>IF(B110="",0,IF($B110&lt;$H$5,0,IF($B110&gt;'MSD Calculation'!$D$5,0,IF($N$4="Closed-form",1/2*(1-COS(2*PI()*($B110-$H$5)/$H$6))*$H$8,IF($N$4="General",1/2*(1-COS(2*PI()*($B110-$H$5)/$H$6))*$H$9,"Error")))))</f>
        <v>0</v>
      </c>
      <c r="I110" s="30">
        <f>IF(B110="",0,IF($B110&lt;$I$5,0,IF($B110&gt;'MSD Calculation'!$D$5,0,IF($N$4="Closed-form",1/2*(1-COS(2*PI()*($B110-$I$5)/$I$6))*$I$8,IF($N$4="General",1/2*(1-COS(2*PI()*($B110-$I$5)/$I$6))*$I$9,"Error")))))</f>
        <v>0</v>
      </c>
      <c r="J110" s="15" t="s">
        <v>14</v>
      </c>
      <c r="K110" s="3"/>
      <c r="L110" s="17">
        <v>0.9300000000000006</v>
      </c>
      <c r="M110" s="34">
        <f>L110/'MSD Calculation'!$D$5</f>
        <v>3.1418918918918938E-2</v>
      </c>
      <c r="N110" s="34">
        <f>'MSD Calculation'!$D$24-L110</f>
        <v>17.57</v>
      </c>
      <c r="O110" s="35">
        <f t="shared" si="5"/>
        <v>1.3708834196967543E-2</v>
      </c>
      <c r="P110" s="35">
        <f t="shared" si="6"/>
        <v>1.3708834196967543E-2</v>
      </c>
      <c r="Q110" s="35">
        <f t="shared" si="7"/>
        <v>1.3708834196967543E-2</v>
      </c>
      <c r="R110" s="35">
        <f t="shared" si="8"/>
        <v>1.3708834196967543E-2</v>
      </c>
      <c r="S110" s="35">
        <f t="shared" si="9"/>
        <v>1.3708834196967543E-2</v>
      </c>
      <c r="T110" s="11" t="s">
        <v>14</v>
      </c>
    </row>
    <row r="111" spans="2:20" x14ac:dyDescent="0.35">
      <c r="B111" s="63">
        <v>0.94000000000000061</v>
      </c>
      <c r="C111" s="34">
        <f>B111/'MSD Calculation'!$D$5</f>
        <v>3.1756756756756779E-2</v>
      </c>
      <c r="D111" s="34">
        <f>'MSD Calculation'!$D$24-B111</f>
        <v>17.559999999999999</v>
      </c>
      <c r="E111" s="30">
        <f>IF(B111="",0,IF(B111&lt;'MSD Calculation'!$D$5,$E$7*(1-B111/'MSD Calculation'!$D$5), 0))</f>
        <v>1.3704052601502955E-2</v>
      </c>
      <c r="F111" s="30">
        <f>IF(B111="",0,IF($B111&lt;$F$5,0,IF($B111&gt;'MSD Calculation'!$D$5,0,IF($N$4="Closed-form",1/2*(1-COS(2*PI()*($B111-$F$5)/$F$6))*$F$8,IF($N$4="General",1/2*(1-COS(2*PI()*($B111-$F$5)/$F$6))*$F$9,"Error")))))</f>
        <v>0</v>
      </c>
      <c r="G111" s="30">
        <f>IF(B111="",0,IF($B111&lt;$G$5,0,IF($B111&gt;'MSD Calculation'!$D$5,0,IF($N$4="Closed-form",1/2*(1-COS(2*PI()*($B111-$G$5)/$G$6))*$G$8,IF($N$4="General",1/2*(1-COS(2*PI()*($B111-$G$5)/$G$6))*$G$9,"Error")))))</f>
        <v>0</v>
      </c>
      <c r="H111" s="30">
        <f>IF(B111="",0,IF($B111&lt;$H$5,0,IF($B111&gt;'MSD Calculation'!$D$5,0,IF($N$4="Closed-form",1/2*(1-COS(2*PI()*($B111-$H$5)/$H$6))*$H$8,IF($N$4="General",1/2*(1-COS(2*PI()*($B111-$H$5)/$H$6))*$H$9,"Error")))))</f>
        <v>0</v>
      </c>
      <c r="I111" s="30">
        <f>IF(B111="",0,IF($B111&lt;$I$5,0,IF($B111&gt;'MSD Calculation'!$D$5,0,IF($N$4="Closed-form",1/2*(1-COS(2*PI()*($B111-$I$5)/$I$6))*$I$8,IF($N$4="General",1/2*(1-COS(2*PI()*($B111-$I$5)/$I$6))*$I$9,"Error")))))</f>
        <v>0</v>
      </c>
      <c r="J111" s="15" t="s">
        <v>14</v>
      </c>
      <c r="K111" s="3"/>
      <c r="L111" s="17">
        <v>0.94000000000000061</v>
      </c>
      <c r="M111" s="34">
        <f>L111/'MSD Calculation'!$D$5</f>
        <v>3.1756756756756779E-2</v>
      </c>
      <c r="N111" s="34">
        <f>'MSD Calculation'!$D$24-L111</f>
        <v>17.559999999999999</v>
      </c>
      <c r="O111" s="35">
        <f t="shared" si="5"/>
        <v>1.3704052601502955E-2</v>
      </c>
      <c r="P111" s="35">
        <f t="shared" si="6"/>
        <v>1.3704052601502955E-2</v>
      </c>
      <c r="Q111" s="35">
        <f t="shared" si="7"/>
        <v>1.3704052601502955E-2</v>
      </c>
      <c r="R111" s="35">
        <f t="shared" si="8"/>
        <v>1.3704052601502955E-2</v>
      </c>
      <c r="S111" s="35">
        <f t="shared" si="9"/>
        <v>1.3704052601502955E-2</v>
      </c>
      <c r="T111" s="11" t="s">
        <v>14</v>
      </c>
    </row>
    <row r="112" spans="2:20" x14ac:dyDescent="0.35">
      <c r="B112" s="63">
        <v>0.95000000000000062</v>
      </c>
      <c r="C112" s="34">
        <f>B112/'MSD Calculation'!$D$5</f>
        <v>3.2094594594594614E-2</v>
      </c>
      <c r="D112" s="34">
        <f>'MSD Calculation'!$D$24-B112</f>
        <v>17.55</v>
      </c>
      <c r="E112" s="30">
        <f>IF(B112="",0,IF(B112&lt;'MSD Calculation'!$D$5,$E$7*(1-B112/'MSD Calculation'!$D$5), 0))</f>
        <v>1.369927100603837E-2</v>
      </c>
      <c r="F112" s="30">
        <f>IF(B112="",0,IF($B112&lt;$F$5,0,IF($B112&gt;'MSD Calculation'!$D$5,0,IF($N$4="Closed-form",1/2*(1-COS(2*PI()*($B112-$F$5)/$F$6))*$F$8,IF($N$4="General",1/2*(1-COS(2*PI()*($B112-$F$5)/$F$6))*$F$9,"Error")))))</f>
        <v>0</v>
      </c>
      <c r="G112" s="30">
        <f>IF(B112="",0,IF($B112&lt;$G$5,0,IF($B112&gt;'MSD Calculation'!$D$5,0,IF($N$4="Closed-form",1/2*(1-COS(2*PI()*($B112-$G$5)/$G$6))*$G$8,IF($N$4="General",1/2*(1-COS(2*PI()*($B112-$G$5)/$G$6))*$G$9,"Error")))))</f>
        <v>0</v>
      </c>
      <c r="H112" s="30">
        <f>IF(B112="",0,IF($B112&lt;$H$5,0,IF($B112&gt;'MSD Calculation'!$D$5,0,IF($N$4="Closed-form",1/2*(1-COS(2*PI()*($B112-$H$5)/$H$6))*$H$8,IF($N$4="General",1/2*(1-COS(2*PI()*($B112-$H$5)/$H$6))*$H$9,"Error")))))</f>
        <v>0</v>
      </c>
      <c r="I112" s="30">
        <f>IF(B112="",0,IF($B112&lt;$I$5,0,IF($B112&gt;'MSD Calculation'!$D$5,0,IF($N$4="Closed-form",1/2*(1-COS(2*PI()*($B112-$I$5)/$I$6))*$I$8,IF($N$4="General",1/2*(1-COS(2*PI()*($B112-$I$5)/$I$6))*$I$9,"Error")))))</f>
        <v>0</v>
      </c>
      <c r="J112" s="15" t="s">
        <v>14</v>
      </c>
      <c r="K112" s="3"/>
      <c r="L112" s="17">
        <v>0.95000000000000062</v>
      </c>
      <c r="M112" s="34">
        <f>L112/'MSD Calculation'!$D$5</f>
        <v>3.2094594594594614E-2</v>
      </c>
      <c r="N112" s="34">
        <f>'MSD Calculation'!$D$24-L112</f>
        <v>17.55</v>
      </c>
      <c r="O112" s="35">
        <f t="shared" si="5"/>
        <v>1.369927100603837E-2</v>
      </c>
      <c r="P112" s="35">
        <f t="shared" si="6"/>
        <v>1.369927100603837E-2</v>
      </c>
      <c r="Q112" s="35">
        <f t="shared" si="7"/>
        <v>1.369927100603837E-2</v>
      </c>
      <c r="R112" s="35">
        <f t="shared" si="8"/>
        <v>1.369927100603837E-2</v>
      </c>
      <c r="S112" s="35">
        <f t="shared" si="9"/>
        <v>1.369927100603837E-2</v>
      </c>
      <c r="T112" s="11" t="s">
        <v>14</v>
      </c>
    </row>
    <row r="113" spans="2:20" x14ac:dyDescent="0.35">
      <c r="B113" s="63">
        <v>0.96000000000000063</v>
      </c>
      <c r="C113" s="34">
        <f>B113/'MSD Calculation'!$D$5</f>
        <v>3.2432432432432455E-2</v>
      </c>
      <c r="D113" s="34">
        <f>'MSD Calculation'!$D$24-B113</f>
        <v>17.54</v>
      </c>
      <c r="E113" s="30">
        <f>IF(B113="",0,IF(B113&lt;'MSD Calculation'!$D$5,$E$7*(1-B113/'MSD Calculation'!$D$5), 0))</f>
        <v>1.3694489410573784E-2</v>
      </c>
      <c r="F113" s="30">
        <f>IF(B113="",0,IF($B113&lt;$F$5,0,IF($B113&gt;'MSD Calculation'!$D$5,0,IF($N$4="Closed-form",1/2*(1-COS(2*PI()*($B113-$F$5)/$F$6))*$F$8,IF($N$4="General",1/2*(1-COS(2*PI()*($B113-$F$5)/$F$6))*$F$9,"Error")))))</f>
        <v>0</v>
      </c>
      <c r="G113" s="30">
        <f>IF(B113="",0,IF($B113&lt;$G$5,0,IF($B113&gt;'MSD Calculation'!$D$5,0,IF($N$4="Closed-form",1/2*(1-COS(2*PI()*($B113-$G$5)/$G$6))*$G$8,IF($N$4="General",1/2*(1-COS(2*PI()*($B113-$G$5)/$G$6))*$G$9,"Error")))))</f>
        <v>0</v>
      </c>
      <c r="H113" s="30">
        <f>IF(B113="",0,IF($B113&lt;$H$5,0,IF($B113&gt;'MSD Calculation'!$D$5,0,IF($N$4="Closed-form",1/2*(1-COS(2*PI()*($B113-$H$5)/$H$6))*$H$8,IF($N$4="General",1/2*(1-COS(2*PI()*($B113-$H$5)/$H$6))*$H$9,"Error")))))</f>
        <v>0</v>
      </c>
      <c r="I113" s="30">
        <f>IF(B113="",0,IF($B113&lt;$I$5,0,IF($B113&gt;'MSD Calculation'!$D$5,0,IF($N$4="Closed-form",1/2*(1-COS(2*PI()*($B113-$I$5)/$I$6))*$I$8,IF($N$4="General",1/2*(1-COS(2*PI()*($B113-$I$5)/$I$6))*$I$9,"Error")))))</f>
        <v>0</v>
      </c>
      <c r="J113" s="15" t="s">
        <v>14</v>
      </c>
      <c r="K113" s="3"/>
      <c r="L113" s="17">
        <v>0.96000000000000063</v>
      </c>
      <c r="M113" s="34">
        <f>L113/'MSD Calculation'!$D$5</f>
        <v>3.2432432432432455E-2</v>
      </c>
      <c r="N113" s="34">
        <f>'MSD Calculation'!$D$24-L113</f>
        <v>17.54</v>
      </c>
      <c r="O113" s="35">
        <f t="shared" si="5"/>
        <v>1.3694489410573784E-2</v>
      </c>
      <c r="P113" s="35">
        <f t="shared" si="6"/>
        <v>1.3694489410573784E-2</v>
      </c>
      <c r="Q113" s="35">
        <f t="shared" si="7"/>
        <v>1.3694489410573784E-2</v>
      </c>
      <c r="R113" s="35">
        <f t="shared" si="8"/>
        <v>1.3694489410573784E-2</v>
      </c>
      <c r="S113" s="35">
        <f t="shared" si="9"/>
        <v>1.3694489410573784E-2</v>
      </c>
      <c r="T113" s="11" t="s">
        <v>14</v>
      </c>
    </row>
    <row r="114" spans="2:20" x14ac:dyDescent="0.35">
      <c r="B114" s="63">
        <v>0.97000000000000064</v>
      </c>
      <c r="C114" s="34">
        <f>B114/'MSD Calculation'!$D$5</f>
        <v>3.2770270270270289E-2</v>
      </c>
      <c r="D114" s="34">
        <f>'MSD Calculation'!$D$24-B114</f>
        <v>17.53</v>
      </c>
      <c r="E114" s="30">
        <f>IF(B114="",0,IF(B114&lt;'MSD Calculation'!$D$5,$E$7*(1-B114/'MSD Calculation'!$D$5), 0))</f>
        <v>1.3689707815109199E-2</v>
      </c>
      <c r="F114" s="30">
        <f>IF(B114="",0,IF($B114&lt;$F$5,0,IF($B114&gt;'MSD Calculation'!$D$5,0,IF($N$4="Closed-form",1/2*(1-COS(2*PI()*($B114-$F$5)/$F$6))*$F$8,IF($N$4="General",1/2*(1-COS(2*PI()*($B114-$F$5)/$F$6))*$F$9,"Error")))))</f>
        <v>0</v>
      </c>
      <c r="G114" s="30">
        <f>IF(B114="",0,IF($B114&lt;$G$5,0,IF($B114&gt;'MSD Calculation'!$D$5,0,IF($N$4="Closed-form",1/2*(1-COS(2*PI()*($B114-$G$5)/$G$6))*$G$8,IF($N$4="General",1/2*(1-COS(2*PI()*($B114-$G$5)/$G$6))*$G$9,"Error")))))</f>
        <v>0</v>
      </c>
      <c r="H114" s="30">
        <f>IF(B114="",0,IF($B114&lt;$H$5,0,IF($B114&gt;'MSD Calculation'!$D$5,0,IF($N$4="Closed-form",1/2*(1-COS(2*PI()*($B114-$H$5)/$H$6))*$H$8,IF($N$4="General",1/2*(1-COS(2*PI()*($B114-$H$5)/$H$6))*$H$9,"Error")))))</f>
        <v>0</v>
      </c>
      <c r="I114" s="30">
        <f>IF(B114="",0,IF($B114&lt;$I$5,0,IF($B114&gt;'MSD Calculation'!$D$5,0,IF($N$4="Closed-form",1/2*(1-COS(2*PI()*($B114-$I$5)/$I$6))*$I$8,IF($N$4="General",1/2*(1-COS(2*PI()*($B114-$I$5)/$I$6))*$I$9,"Error")))))</f>
        <v>0</v>
      </c>
      <c r="J114" s="15" t="s">
        <v>14</v>
      </c>
      <c r="K114" s="3"/>
      <c r="L114" s="17">
        <v>0.97000000000000064</v>
      </c>
      <c r="M114" s="34">
        <f>L114/'MSD Calculation'!$D$5</f>
        <v>3.2770270270270289E-2</v>
      </c>
      <c r="N114" s="34">
        <f>'MSD Calculation'!$D$24-L114</f>
        <v>17.53</v>
      </c>
      <c r="O114" s="35">
        <f t="shared" si="5"/>
        <v>1.3689707815109199E-2</v>
      </c>
      <c r="P114" s="35">
        <f t="shared" si="6"/>
        <v>1.3689707815109199E-2</v>
      </c>
      <c r="Q114" s="35">
        <f t="shared" si="7"/>
        <v>1.3689707815109199E-2</v>
      </c>
      <c r="R114" s="35">
        <f t="shared" si="8"/>
        <v>1.3689707815109199E-2</v>
      </c>
      <c r="S114" s="35">
        <f t="shared" si="9"/>
        <v>1.3689707815109199E-2</v>
      </c>
      <c r="T114" s="11" t="s">
        <v>14</v>
      </c>
    </row>
    <row r="115" spans="2:20" x14ac:dyDescent="0.35">
      <c r="B115" s="63">
        <v>0.98000000000000065</v>
      </c>
      <c r="C115" s="34">
        <f>B115/'MSD Calculation'!$D$5</f>
        <v>3.3108108108108131E-2</v>
      </c>
      <c r="D115" s="34">
        <f>'MSD Calculation'!$D$24-B115</f>
        <v>17.52</v>
      </c>
      <c r="E115" s="30">
        <f>IF(B115="",0,IF(B115&lt;'MSD Calculation'!$D$5,$E$7*(1-B115/'MSD Calculation'!$D$5), 0))</f>
        <v>1.3684926219644612E-2</v>
      </c>
      <c r="F115" s="30">
        <f>IF(B115="",0,IF($B115&lt;$F$5,0,IF($B115&gt;'MSD Calculation'!$D$5,0,IF($N$4="Closed-form",1/2*(1-COS(2*PI()*($B115-$F$5)/$F$6))*$F$8,IF($N$4="General",1/2*(1-COS(2*PI()*($B115-$F$5)/$F$6))*$F$9,"Error")))))</f>
        <v>0</v>
      </c>
      <c r="G115" s="30">
        <f>IF(B115="",0,IF($B115&lt;$G$5,0,IF($B115&gt;'MSD Calculation'!$D$5,0,IF($N$4="Closed-form",1/2*(1-COS(2*PI()*($B115-$G$5)/$G$6))*$G$8,IF($N$4="General",1/2*(1-COS(2*PI()*($B115-$G$5)/$G$6))*$G$9,"Error")))))</f>
        <v>0</v>
      </c>
      <c r="H115" s="30">
        <f>IF(B115="",0,IF($B115&lt;$H$5,0,IF($B115&gt;'MSD Calculation'!$D$5,0,IF($N$4="Closed-form",1/2*(1-COS(2*PI()*($B115-$H$5)/$H$6))*$H$8,IF($N$4="General",1/2*(1-COS(2*PI()*($B115-$H$5)/$H$6))*$H$9,"Error")))))</f>
        <v>0</v>
      </c>
      <c r="I115" s="30">
        <f>IF(B115="",0,IF($B115&lt;$I$5,0,IF($B115&gt;'MSD Calculation'!$D$5,0,IF($N$4="Closed-form",1/2*(1-COS(2*PI()*($B115-$I$5)/$I$6))*$I$8,IF($N$4="General",1/2*(1-COS(2*PI()*($B115-$I$5)/$I$6))*$I$9,"Error")))))</f>
        <v>0</v>
      </c>
      <c r="J115" s="15" t="s">
        <v>14</v>
      </c>
      <c r="K115" s="3"/>
      <c r="L115" s="17">
        <v>0.98000000000000065</v>
      </c>
      <c r="M115" s="34">
        <f>L115/'MSD Calculation'!$D$5</f>
        <v>3.3108108108108131E-2</v>
      </c>
      <c r="N115" s="34">
        <f>'MSD Calculation'!$D$24-L115</f>
        <v>17.52</v>
      </c>
      <c r="O115" s="35">
        <f t="shared" si="5"/>
        <v>1.3684926219644612E-2</v>
      </c>
      <c r="P115" s="35">
        <f t="shared" si="6"/>
        <v>1.3684926219644612E-2</v>
      </c>
      <c r="Q115" s="35">
        <f t="shared" si="7"/>
        <v>1.3684926219644612E-2</v>
      </c>
      <c r="R115" s="35">
        <f t="shared" si="8"/>
        <v>1.3684926219644612E-2</v>
      </c>
      <c r="S115" s="35">
        <f t="shared" si="9"/>
        <v>1.3684926219644612E-2</v>
      </c>
      <c r="T115" s="11" t="s">
        <v>14</v>
      </c>
    </row>
    <row r="116" spans="2:20" x14ac:dyDescent="0.35">
      <c r="B116" s="63">
        <v>0.99000000000000066</v>
      </c>
      <c r="C116" s="34">
        <f>B116/'MSD Calculation'!$D$5</f>
        <v>3.3445945945945965E-2</v>
      </c>
      <c r="D116" s="34">
        <f>'MSD Calculation'!$D$24-B116</f>
        <v>17.509999999999998</v>
      </c>
      <c r="E116" s="30">
        <f>IF(B116="",0,IF(B116&lt;'MSD Calculation'!$D$5,$E$7*(1-B116/'MSD Calculation'!$D$5), 0))</f>
        <v>1.3680144624180027E-2</v>
      </c>
      <c r="F116" s="30">
        <f>IF(B116="",0,IF($B116&lt;$F$5,0,IF($B116&gt;'MSD Calculation'!$D$5,0,IF($N$4="Closed-form",1/2*(1-COS(2*PI()*($B116-$F$5)/$F$6))*$F$8,IF($N$4="General",1/2*(1-COS(2*PI()*($B116-$F$5)/$F$6))*$F$9,"Error")))))</f>
        <v>0</v>
      </c>
      <c r="G116" s="30">
        <f>IF(B116="",0,IF($B116&lt;$G$5,0,IF($B116&gt;'MSD Calculation'!$D$5,0,IF($N$4="Closed-form",1/2*(1-COS(2*PI()*($B116-$G$5)/$G$6))*$G$8,IF($N$4="General",1/2*(1-COS(2*PI()*($B116-$G$5)/$G$6))*$G$9,"Error")))))</f>
        <v>0</v>
      </c>
      <c r="H116" s="30">
        <f>IF(B116="",0,IF($B116&lt;$H$5,0,IF($B116&gt;'MSD Calculation'!$D$5,0,IF($N$4="Closed-form",1/2*(1-COS(2*PI()*($B116-$H$5)/$H$6))*$H$8,IF($N$4="General",1/2*(1-COS(2*PI()*($B116-$H$5)/$H$6))*$H$9,"Error")))))</f>
        <v>0</v>
      </c>
      <c r="I116" s="30">
        <f>IF(B116="",0,IF($B116&lt;$I$5,0,IF($B116&gt;'MSD Calculation'!$D$5,0,IF($N$4="Closed-form",1/2*(1-COS(2*PI()*($B116-$I$5)/$I$6))*$I$8,IF($N$4="General",1/2*(1-COS(2*PI()*($B116-$I$5)/$I$6))*$I$9,"Error")))))</f>
        <v>0</v>
      </c>
      <c r="J116" s="15" t="s">
        <v>14</v>
      </c>
      <c r="K116" s="3"/>
      <c r="L116" s="17">
        <v>0.99000000000000066</v>
      </c>
      <c r="M116" s="34">
        <f>L116/'MSD Calculation'!$D$5</f>
        <v>3.3445945945945965E-2</v>
      </c>
      <c r="N116" s="34">
        <f>'MSD Calculation'!$D$24-L116</f>
        <v>17.509999999999998</v>
      </c>
      <c r="O116" s="35">
        <f t="shared" si="5"/>
        <v>1.3680144624180027E-2</v>
      </c>
      <c r="P116" s="35">
        <f t="shared" si="6"/>
        <v>1.3680144624180027E-2</v>
      </c>
      <c r="Q116" s="35">
        <f t="shared" si="7"/>
        <v>1.3680144624180027E-2</v>
      </c>
      <c r="R116" s="35">
        <f t="shared" si="8"/>
        <v>1.3680144624180027E-2</v>
      </c>
      <c r="S116" s="35">
        <f t="shared" si="9"/>
        <v>1.3680144624180027E-2</v>
      </c>
      <c r="T116" s="11" t="s">
        <v>14</v>
      </c>
    </row>
    <row r="117" spans="2:20" x14ac:dyDescent="0.35">
      <c r="B117" s="63">
        <v>1.0000000000000007</v>
      </c>
      <c r="C117" s="34">
        <f>B117/'MSD Calculation'!$D$5</f>
        <v>3.3783783783783806E-2</v>
      </c>
      <c r="D117" s="34">
        <f>'MSD Calculation'!$D$24-B117</f>
        <v>17.5</v>
      </c>
      <c r="E117" s="30">
        <f>IF(B117="",0,IF(B117&lt;'MSD Calculation'!$D$5,$E$7*(1-B117/'MSD Calculation'!$D$5), 0))</f>
        <v>1.3675363028715441E-2</v>
      </c>
      <c r="F117" s="30">
        <f>IF(B117="",0,IF($B117&lt;$F$5,0,IF($B117&gt;'MSD Calculation'!$D$5,0,IF($N$4="Closed-form",1/2*(1-COS(2*PI()*($B117-$F$5)/$F$6))*$F$8,IF($N$4="General",1/2*(1-COS(2*PI()*($B117-$F$5)/$F$6))*$F$9,"Error")))))</f>
        <v>0</v>
      </c>
      <c r="G117" s="30">
        <f>IF(B117="",0,IF($B117&lt;$G$5,0,IF($B117&gt;'MSD Calculation'!$D$5,0,IF($N$4="Closed-form",1/2*(1-COS(2*PI()*($B117-$G$5)/$G$6))*$G$8,IF($N$4="General",1/2*(1-COS(2*PI()*($B117-$G$5)/$G$6))*$G$9,"Error")))))</f>
        <v>0</v>
      </c>
      <c r="H117" s="30">
        <f>IF(B117="",0,IF($B117&lt;$H$5,0,IF($B117&gt;'MSD Calculation'!$D$5,0,IF($N$4="Closed-form",1/2*(1-COS(2*PI()*($B117-$H$5)/$H$6))*$H$8,IF($N$4="General",1/2*(1-COS(2*PI()*($B117-$H$5)/$H$6))*$H$9,"Error")))))</f>
        <v>0</v>
      </c>
      <c r="I117" s="30">
        <f>IF(B117="",0,IF($B117&lt;$I$5,0,IF($B117&gt;'MSD Calculation'!$D$5,0,IF($N$4="Closed-form",1/2*(1-COS(2*PI()*($B117-$I$5)/$I$6))*$I$8,IF($N$4="General",1/2*(1-COS(2*PI()*($B117-$I$5)/$I$6))*$I$9,"Error")))))</f>
        <v>0</v>
      </c>
      <c r="J117" s="15" t="s">
        <v>14</v>
      </c>
      <c r="K117" s="3"/>
      <c r="L117" s="17">
        <v>1.0000000000000007</v>
      </c>
      <c r="M117" s="34">
        <f>L117/'MSD Calculation'!$D$5</f>
        <v>3.3783783783783806E-2</v>
      </c>
      <c r="N117" s="34">
        <f>'MSD Calculation'!$D$24-L117</f>
        <v>17.5</v>
      </c>
      <c r="O117" s="35">
        <f t="shared" si="5"/>
        <v>1.3675363028715441E-2</v>
      </c>
      <c r="P117" s="35">
        <f t="shared" si="6"/>
        <v>1.3675363028715441E-2</v>
      </c>
      <c r="Q117" s="35">
        <f t="shared" si="7"/>
        <v>1.3675363028715441E-2</v>
      </c>
      <c r="R117" s="35">
        <f t="shared" si="8"/>
        <v>1.3675363028715441E-2</v>
      </c>
      <c r="S117" s="35">
        <f t="shared" si="9"/>
        <v>1.3675363028715441E-2</v>
      </c>
      <c r="T117" s="11" t="s">
        <v>14</v>
      </c>
    </row>
    <row r="118" spans="2:20" x14ac:dyDescent="0.35">
      <c r="B118" s="63">
        <v>1.0100000000000007</v>
      </c>
      <c r="C118" s="34">
        <f>B118/'MSD Calculation'!$D$5</f>
        <v>3.4121621621621641E-2</v>
      </c>
      <c r="D118" s="34">
        <f>'MSD Calculation'!$D$24-B118</f>
        <v>17.489999999999998</v>
      </c>
      <c r="E118" s="30">
        <f>IF(B118="",0,IF(B118&lt;'MSD Calculation'!$D$5,$E$7*(1-B118/'MSD Calculation'!$D$5), 0))</f>
        <v>1.3670581433250855E-2</v>
      </c>
      <c r="F118" s="30">
        <f>IF(B118="",0,IF($B118&lt;$F$5,0,IF($B118&gt;'MSD Calculation'!$D$5,0,IF($N$4="Closed-form",1/2*(1-COS(2*PI()*($B118-$F$5)/$F$6))*$F$8,IF($N$4="General",1/2*(1-COS(2*PI()*($B118-$F$5)/$F$6))*$F$9,"Error")))))</f>
        <v>0</v>
      </c>
      <c r="G118" s="30">
        <f>IF(B118="",0,IF($B118&lt;$G$5,0,IF($B118&gt;'MSD Calculation'!$D$5,0,IF($N$4="Closed-form",1/2*(1-COS(2*PI()*($B118-$G$5)/$G$6))*$G$8,IF($N$4="General",1/2*(1-COS(2*PI()*($B118-$G$5)/$G$6))*$G$9,"Error")))))</f>
        <v>0</v>
      </c>
      <c r="H118" s="30">
        <f>IF(B118="",0,IF($B118&lt;$H$5,0,IF($B118&gt;'MSD Calculation'!$D$5,0,IF($N$4="Closed-form",1/2*(1-COS(2*PI()*($B118-$H$5)/$H$6))*$H$8,IF($N$4="General",1/2*(1-COS(2*PI()*($B118-$H$5)/$H$6))*$H$9,"Error")))))</f>
        <v>0</v>
      </c>
      <c r="I118" s="30">
        <f>IF(B118="",0,IF($B118&lt;$I$5,0,IF($B118&gt;'MSD Calculation'!$D$5,0,IF($N$4="Closed-form",1/2*(1-COS(2*PI()*($B118-$I$5)/$I$6))*$I$8,IF($N$4="General",1/2*(1-COS(2*PI()*($B118-$I$5)/$I$6))*$I$9,"Error")))))</f>
        <v>0</v>
      </c>
      <c r="J118" s="15" t="s">
        <v>14</v>
      </c>
      <c r="K118" s="3"/>
      <c r="L118" s="17">
        <v>1.0100000000000007</v>
      </c>
      <c r="M118" s="34">
        <f>L118/'MSD Calculation'!$D$5</f>
        <v>3.4121621621621641E-2</v>
      </c>
      <c r="N118" s="34">
        <f>'MSD Calculation'!$D$24-L118</f>
        <v>17.489999999999998</v>
      </c>
      <c r="O118" s="35">
        <f t="shared" si="5"/>
        <v>1.3670581433250855E-2</v>
      </c>
      <c r="P118" s="35">
        <f t="shared" si="6"/>
        <v>1.3670581433250855E-2</v>
      </c>
      <c r="Q118" s="35">
        <f t="shared" si="7"/>
        <v>1.3670581433250855E-2</v>
      </c>
      <c r="R118" s="35">
        <f t="shared" si="8"/>
        <v>1.3670581433250855E-2</v>
      </c>
      <c r="S118" s="35">
        <f t="shared" si="9"/>
        <v>1.3670581433250855E-2</v>
      </c>
      <c r="T118" s="11" t="s">
        <v>14</v>
      </c>
    </row>
    <row r="119" spans="2:20" x14ac:dyDescent="0.35">
      <c r="B119" s="63">
        <v>1.0200000000000007</v>
      </c>
      <c r="C119" s="34">
        <f>B119/'MSD Calculation'!$D$5</f>
        <v>3.4459459459459482E-2</v>
      </c>
      <c r="D119" s="34">
        <f>'MSD Calculation'!$D$24-B119</f>
        <v>17.48</v>
      </c>
      <c r="E119" s="30">
        <f>IF(B119="",0,IF(B119&lt;'MSD Calculation'!$D$5,$E$7*(1-B119/'MSD Calculation'!$D$5), 0))</f>
        <v>1.3665799837786268E-2</v>
      </c>
      <c r="F119" s="30">
        <f>IF(B119="",0,IF($B119&lt;$F$5,0,IF($B119&gt;'MSD Calculation'!$D$5,0,IF($N$4="Closed-form",1/2*(1-COS(2*PI()*($B119-$F$5)/$F$6))*$F$8,IF($N$4="General",1/2*(1-COS(2*PI()*($B119-$F$5)/$F$6))*$F$9,"Error")))))</f>
        <v>0</v>
      </c>
      <c r="G119" s="30">
        <f>IF(B119="",0,IF($B119&lt;$G$5,0,IF($B119&gt;'MSD Calculation'!$D$5,0,IF($N$4="Closed-form",1/2*(1-COS(2*PI()*($B119-$G$5)/$G$6))*$G$8,IF($N$4="General",1/2*(1-COS(2*PI()*($B119-$G$5)/$G$6))*$G$9,"Error")))))</f>
        <v>0</v>
      </c>
      <c r="H119" s="30">
        <f>IF(B119="",0,IF($B119&lt;$H$5,0,IF($B119&gt;'MSD Calculation'!$D$5,0,IF($N$4="Closed-form",1/2*(1-COS(2*PI()*($B119-$H$5)/$H$6))*$H$8,IF($N$4="General",1/2*(1-COS(2*PI()*($B119-$H$5)/$H$6))*$H$9,"Error")))))</f>
        <v>0</v>
      </c>
      <c r="I119" s="30">
        <f>IF(B119="",0,IF($B119&lt;$I$5,0,IF($B119&gt;'MSD Calculation'!$D$5,0,IF($N$4="Closed-form",1/2*(1-COS(2*PI()*($B119-$I$5)/$I$6))*$I$8,IF($N$4="General",1/2*(1-COS(2*PI()*($B119-$I$5)/$I$6))*$I$9,"Error")))))</f>
        <v>0</v>
      </c>
      <c r="J119" s="15" t="s">
        <v>14</v>
      </c>
      <c r="K119" s="3"/>
      <c r="L119" s="17">
        <v>1.0200000000000007</v>
      </c>
      <c r="M119" s="34">
        <f>L119/'MSD Calculation'!$D$5</f>
        <v>3.4459459459459482E-2</v>
      </c>
      <c r="N119" s="34">
        <f>'MSD Calculation'!$D$24-L119</f>
        <v>17.48</v>
      </c>
      <c r="O119" s="35">
        <f t="shared" si="5"/>
        <v>1.3665799837786268E-2</v>
      </c>
      <c r="P119" s="35">
        <f t="shared" si="6"/>
        <v>1.3665799837786268E-2</v>
      </c>
      <c r="Q119" s="35">
        <f t="shared" si="7"/>
        <v>1.3665799837786268E-2</v>
      </c>
      <c r="R119" s="35">
        <f t="shared" si="8"/>
        <v>1.3665799837786268E-2</v>
      </c>
      <c r="S119" s="35">
        <f t="shared" si="9"/>
        <v>1.3665799837786268E-2</v>
      </c>
      <c r="T119" s="11" t="s">
        <v>14</v>
      </c>
    </row>
    <row r="120" spans="2:20" x14ac:dyDescent="0.35">
      <c r="B120" s="63">
        <v>1.0300000000000007</v>
      </c>
      <c r="C120" s="34">
        <f>B120/'MSD Calculation'!$D$5</f>
        <v>3.4797297297297317E-2</v>
      </c>
      <c r="D120" s="34">
        <f>'MSD Calculation'!$D$24-B120</f>
        <v>17.47</v>
      </c>
      <c r="E120" s="30">
        <f>IF(B120="",0,IF(B120&lt;'MSD Calculation'!$D$5,$E$7*(1-B120/'MSD Calculation'!$D$5), 0))</f>
        <v>1.3661018242321684E-2</v>
      </c>
      <c r="F120" s="30">
        <f>IF(B120="",0,IF($B120&lt;$F$5,0,IF($B120&gt;'MSD Calculation'!$D$5,0,IF($N$4="Closed-form",1/2*(1-COS(2*PI()*($B120-$F$5)/$F$6))*$F$8,IF($N$4="General",1/2*(1-COS(2*PI()*($B120-$F$5)/$F$6))*$F$9,"Error")))))</f>
        <v>0</v>
      </c>
      <c r="G120" s="30">
        <f>IF(B120="",0,IF($B120&lt;$G$5,0,IF($B120&gt;'MSD Calculation'!$D$5,0,IF($N$4="Closed-form",1/2*(1-COS(2*PI()*($B120-$G$5)/$G$6))*$G$8,IF($N$4="General",1/2*(1-COS(2*PI()*($B120-$G$5)/$G$6))*$G$9,"Error")))))</f>
        <v>0</v>
      </c>
      <c r="H120" s="30">
        <f>IF(B120="",0,IF($B120&lt;$H$5,0,IF($B120&gt;'MSD Calculation'!$D$5,0,IF($N$4="Closed-form",1/2*(1-COS(2*PI()*($B120-$H$5)/$H$6))*$H$8,IF($N$4="General",1/2*(1-COS(2*PI()*($B120-$H$5)/$H$6))*$H$9,"Error")))))</f>
        <v>0</v>
      </c>
      <c r="I120" s="30">
        <f>IF(B120="",0,IF($B120&lt;$I$5,0,IF($B120&gt;'MSD Calculation'!$D$5,0,IF($N$4="Closed-form",1/2*(1-COS(2*PI()*($B120-$I$5)/$I$6))*$I$8,IF($N$4="General",1/2*(1-COS(2*PI()*($B120-$I$5)/$I$6))*$I$9,"Error")))))</f>
        <v>0</v>
      </c>
      <c r="J120" s="15" t="s">
        <v>14</v>
      </c>
      <c r="K120" s="3"/>
      <c r="L120" s="17">
        <v>1.0300000000000007</v>
      </c>
      <c r="M120" s="34">
        <f>L120/'MSD Calculation'!$D$5</f>
        <v>3.4797297297297317E-2</v>
      </c>
      <c r="N120" s="34">
        <f>'MSD Calculation'!$D$24-L120</f>
        <v>17.47</v>
      </c>
      <c r="O120" s="35">
        <f t="shared" si="5"/>
        <v>1.3661018242321684E-2</v>
      </c>
      <c r="P120" s="35">
        <f t="shared" si="6"/>
        <v>1.3661018242321684E-2</v>
      </c>
      <c r="Q120" s="35">
        <f t="shared" si="7"/>
        <v>1.3661018242321684E-2</v>
      </c>
      <c r="R120" s="35">
        <f t="shared" si="8"/>
        <v>1.3661018242321684E-2</v>
      </c>
      <c r="S120" s="35">
        <f t="shared" si="9"/>
        <v>1.3661018242321684E-2</v>
      </c>
      <c r="T120" s="11" t="s">
        <v>14</v>
      </c>
    </row>
    <row r="121" spans="2:20" x14ac:dyDescent="0.35">
      <c r="B121" s="63">
        <v>1.0400000000000007</v>
      </c>
      <c r="C121" s="34">
        <f>B121/'MSD Calculation'!$D$5</f>
        <v>3.5135135135135158E-2</v>
      </c>
      <c r="D121" s="34">
        <f>'MSD Calculation'!$D$24-B121</f>
        <v>17.46</v>
      </c>
      <c r="E121" s="30">
        <f>IF(B121="",0,IF(B121&lt;'MSD Calculation'!$D$5,$E$7*(1-B121/'MSD Calculation'!$D$5), 0))</f>
        <v>1.3656236646857098E-2</v>
      </c>
      <c r="F121" s="30">
        <f>IF(B121="",0,IF($B121&lt;$F$5,0,IF($B121&gt;'MSD Calculation'!$D$5,0,IF($N$4="Closed-form",1/2*(1-COS(2*PI()*($B121-$F$5)/$F$6))*$F$8,IF($N$4="General",1/2*(1-COS(2*PI()*($B121-$F$5)/$F$6))*$F$9,"Error")))))</f>
        <v>0</v>
      </c>
      <c r="G121" s="30">
        <f>IF(B121="",0,IF($B121&lt;$G$5,0,IF($B121&gt;'MSD Calculation'!$D$5,0,IF($N$4="Closed-form",1/2*(1-COS(2*PI()*($B121-$G$5)/$G$6))*$G$8,IF($N$4="General",1/2*(1-COS(2*PI()*($B121-$G$5)/$G$6))*$G$9,"Error")))))</f>
        <v>0</v>
      </c>
      <c r="H121" s="30">
        <f>IF(B121="",0,IF($B121&lt;$H$5,0,IF($B121&gt;'MSD Calculation'!$D$5,0,IF($N$4="Closed-form",1/2*(1-COS(2*PI()*($B121-$H$5)/$H$6))*$H$8,IF($N$4="General",1/2*(1-COS(2*PI()*($B121-$H$5)/$H$6))*$H$9,"Error")))))</f>
        <v>0</v>
      </c>
      <c r="I121" s="30">
        <f>IF(B121="",0,IF($B121&lt;$I$5,0,IF($B121&gt;'MSD Calculation'!$D$5,0,IF($N$4="Closed-form",1/2*(1-COS(2*PI()*($B121-$I$5)/$I$6))*$I$8,IF($N$4="General",1/2*(1-COS(2*PI()*($B121-$I$5)/$I$6))*$I$9,"Error")))))</f>
        <v>0</v>
      </c>
      <c r="J121" s="15" t="s">
        <v>14</v>
      </c>
      <c r="K121" s="3"/>
      <c r="L121" s="17">
        <v>1.0400000000000007</v>
      </c>
      <c r="M121" s="34">
        <f>L121/'MSD Calculation'!$D$5</f>
        <v>3.5135135135135158E-2</v>
      </c>
      <c r="N121" s="34">
        <f>'MSD Calculation'!$D$24-L121</f>
        <v>17.46</v>
      </c>
      <c r="O121" s="35">
        <f t="shared" si="5"/>
        <v>1.3656236646857098E-2</v>
      </c>
      <c r="P121" s="35">
        <f t="shared" si="6"/>
        <v>1.3656236646857098E-2</v>
      </c>
      <c r="Q121" s="35">
        <f t="shared" si="7"/>
        <v>1.3656236646857098E-2</v>
      </c>
      <c r="R121" s="35">
        <f t="shared" si="8"/>
        <v>1.3656236646857098E-2</v>
      </c>
      <c r="S121" s="35">
        <f t="shared" si="9"/>
        <v>1.3656236646857098E-2</v>
      </c>
      <c r="T121" s="11" t="s">
        <v>14</v>
      </c>
    </row>
    <row r="122" spans="2:20" x14ac:dyDescent="0.35">
      <c r="B122" s="63">
        <v>1.0500000000000007</v>
      </c>
      <c r="C122" s="34">
        <f>B122/'MSD Calculation'!$D$5</f>
        <v>3.5472972972972992E-2</v>
      </c>
      <c r="D122" s="34">
        <f>'MSD Calculation'!$D$24-B122</f>
        <v>17.45</v>
      </c>
      <c r="E122" s="30">
        <f>IF(B122="",0,IF(B122&lt;'MSD Calculation'!$D$5,$E$7*(1-B122/'MSD Calculation'!$D$5), 0))</f>
        <v>1.3651455051392512E-2</v>
      </c>
      <c r="F122" s="30">
        <f>IF(B122="",0,IF($B122&lt;$F$5,0,IF($B122&gt;'MSD Calculation'!$D$5,0,IF($N$4="Closed-form",1/2*(1-COS(2*PI()*($B122-$F$5)/$F$6))*$F$8,IF($N$4="General",1/2*(1-COS(2*PI()*($B122-$F$5)/$F$6))*$F$9,"Error")))))</f>
        <v>0</v>
      </c>
      <c r="G122" s="30">
        <f>IF(B122="",0,IF($B122&lt;$G$5,0,IF($B122&gt;'MSD Calculation'!$D$5,0,IF($N$4="Closed-form",1/2*(1-COS(2*PI()*($B122-$G$5)/$G$6))*$G$8,IF($N$4="General",1/2*(1-COS(2*PI()*($B122-$G$5)/$G$6))*$G$9,"Error")))))</f>
        <v>0</v>
      </c>
      <c r="H122" s="30">
        <f>IF(B122="",0,IF($B122&lt;$H$5,0,IF($B122&gt;'MSD Calculation'!$D$5,0,IF($N$4="Closed-form",1/2*(1-COS(2*PI()*($B122-$H$5)/$H$6))*$H$8,IF($N$4="General",1/2*(1-COS(2*PI()*($B122-$H$5)/$H$6))*$H$9,"Error")))))</f>
        <v>0</v>
      </c>
      <c r="I122" s="30">
        <f>IF(B122="",0,IF($B122&lt;$I$5,0,IF($B122&gt;'MSD Calculation'!$D$5,0,IF($N$4="Closed-form",1/2*(1-COS(2*PI()*($B122-$I$5)/$I$6))*$I$8,IF($N$4="General",1/2*(1-COS(2*PI()*($B122-$I$5)/$I$6))*$I$9,"Error")))))</f>
        <v>0</v>
      </c>
      <c r="J122" s="15" t="s">
        <v>14</v>
      </c>
      <c r="K122" s="3"/>
      <c r="L122" s="17">
        <v>1.0500000000000007</v>
      </c>
      <c r="M122" s="34">
        <f>L122/'MSD Calculation'!$D$5</f>
        <v>3.5472972972972992E-2</v>
      </c>
      <c r="N122" s="34">
        <f>'MSD Calculation'!$D$24-L122</f>
        <v>17.45</v>
      </c>
      <c r="O122" s="35">
        <f t="shared" si="5"/>
        <v>1.3651455051392512E-2</v>
      </c>
      <c r="P122" s="35">
        <f t="shared" si="6"/>
        <v>1.3651455051392512E-2</v>
      </c>
      <c r="Q122" s="35">
        <f t="shared" si="7"/>
        <v>1.3651455051392512E-2</v>
      </c>
      <c r="R122" s="35">
        <f t="shared" si="8"/>
        <v>1.3651455051392512E-2</v>
      </c>
      <c r="S122" s="35">
        <f t="shared" si="9"/>
        <v>1.3651455051392512E-2</v>
      </c>
      <c r="T122" s="11" t="s">
        <v>14</v>
      </c>
    </row>
    <row r="123" spans="2:20" x14ac:dyDescent="0.35">
      <c r="B123" s="63">
        <v>1.0600000000000007</v>
      </c>
      <c r="C123" s="34">
        <f>B123/'MSD Calculation'!$D$5</f>
        <v>3.5810810810810834E-2</v>
      </c>
      <c r="D123" s="34">
        <f>'MSD Calculation'!$D$24-B123</f>
        <v>17.439999999999998</v>
      </c>
      <c r="E123" s="30">
        <f>IF(B123="",0,IF(B123&lt;'MSD Calculation'!$D$5,$E$7*(1-B123/'MSD Calculation'!$D$5), 0))</f>
        <v>1.3646673455927925E-2</v>
      </c>
      <c r="F123" s="30">
        <f>IF(B123="",0,IF($B123&lt;$F$5,0,IF($B123&gt;'MSD Calculation'!$D$5,0,IF($N$4="Closed-form",1/2*(1-COS(2*PI()*($B123-$F$5)/$F$6))*$F$8,IF($N$4="General",1/2*(1-COS(2*PI()*($B123-$F$5)/$F$6))*$F$9,"Error")))))</f>
        <v>0</v>
      </c>
      <c r="G123" s="30">
        <f>IF(B123="",0,IF($B123&lt;$G$5,0,IF($B123&gt;'MSD Calculation'!$D$5,0,IF($N$4="Closed-form",1/2*(1-COS(2*PI()*($B123-$G$5)/$G$6))*$G$8,IF($N$4="General",1/2*(1-COS(2*PI()*($B123-$G$5)/$G$6))*$G$9,"Error")))))</f>
        <v>0</v>
      </c>
      <c r="H123" s="30">
        <f>IF(B123="",0,IF($B123&lt;$H$5,0,IF($B123&gt;'MSD Calculation'!$D$5,0,IF($N$4="Closed-form",1/2*(1-COS(2*PI()*($B123-$H$5)/$H$6))*$H$8,IF($N$4="General",1/2*(1-COS(2*PI()*($B123-$H$5)/$H$6))*$H$9,"Error")))))</f>
        <v>0</v>
      </c>
      <c r="I123" s="30">
        <f>IF(B123="",0,IF($B123&lt;$I$5,0,IF($B123&gt;'MSD Calculation'!$D$5,0,IF($N$4="Closed-form",1/2*(1-COS(2*PI()*($B123-$I$5)/$I$6))*$I$8,IF($N$4="General",1/2*(1-COS(2*PI()*($B123-$I$5)/$I$6))*$I$9,"Error")))))</f>
        <v>0</v>
      </c>
      <c r="J123" s="15" t="s">
        <v>14</v>
      </c>
      <c r="K123" s="3"/>
      <c r="L123" s="17">
        <v>1.0600000000000007</v>
      </c>
      <c r="M123" s="34">
        <f>L123/'MSD Calculation'!$D$5</f>
        <v>3.5810810810810834E-2</v>
      </c>
      <c r="N123" s="34">
        <f>'MSD Calculation'!$D$24-L123</f>
        <v>17.439999999999998</v>
      </c>
      <c r="O123" s="35">
        <f t="shared" si="5"/>
        <v>1.3646673455927925E-2</v>
      </c>
      <c r="P123" s="35">
        <f t="shared" si="6"/>
        <v>1.3646673455927925E-2</v>
      </c>
      <c r="Q123" s="35">
        <f t="shared" si="7"/>
        <v>1.3646673455927925E-2</v>
      </c>
      <c r="R123" s="35">
        <f t="shared" si="8"/>
        <v>1.3646673455927925E-2</v>
      </c>
      <c r="S123" s="35">
        <f t="shared" si="9"/>
        <v>1.3646673455927925E-2</v>
      </c>
      <c r="T123" s="11" t="s">
        <v>14</v>
      </c>
    </row>
    <row r="124" spans="2:20" x14ac:dyDescent="0.35">
      <c r="B124" s="63">
        <v>1.0700000000000007</v>
      </c>
      <c r="C124" s="34">
        <f>B124/'MSD Calculation'!$D$5</f>
        <v>3.6148648648648675E-2</v>
      </c>
      <c r="D124" s="34">
        <f>'MSD Calculation'!$D$24-B124</f>
        <v>17.43</v>
      </c>
      <c r="E124" s="30">
        <f>IF(B124="",0,IF(B124&lt;'MSD Calculation'!$D$5,$E$7*(1-B124/'MSD Calculation'!$D$5), 0))</f>
        <v>1.3641891860463341E-2</v>
      </c>
      <c r="F124" s="30">
        <f>IF(B124="",0,IF($B124&lt;$F$5,0,IF($B124&gt;'MSD Calculation'!$D$5,0,IF($N$4="Closed-form",1/2*(1-COS(2*PI()*($B124-$F$5)/$F$6))*$F$8,IF($N$4="General",1/2*(1-COS(2*PI()*($B124-$F$5)/$F$6))*$F$9,"Error")))))</f>
        <v>0</v>
      </c>
      <c r="G124" s="30">
        <f>IF(B124="",0,IF($B124&lt;$G$5,0,IF($B124&gt;'MSD Calculation'!$D$5,0,IF($N$4="Closed-form",1/2*(1-COS(2*PI()*($B124-$G$5)/$G$6))*$G$8,IF($N$4="General",1/2*(1-COS(2*PI()*($B124-$G$5)/$G$6))*$G$9,"Error")))))</f>
        <v>0</v>
      </c>
      <c r="H124" s="30">
        <f>IF(B124="",0,IF($B124&lt;$H$5,0,IF($B124&gt;'MSD Calculation'!$D$5,0,IF($N$4="Closed-form",1/2*(1-COS(2*PI()*($B124-$H$5)/$H$6))*$H$8,IF($N$4="General",1/2*(1-COS(2*PI()*($B124-$H$5)/$H$6))*$H$9,"Error")))))</f>
        <v>0</v>
      </c>
      <c r="I124" s="30">
        <f>IF(B124="",0,IF($B124&lt;$I$5,0,IF($B124&gt;'MSD Calculation'!$D$5,0,IF($N$4="Closed-form",1/2*(1-COS(2*PI()*($B124-$I$5)/$I$6))*$I$8,IF($N$4="General",1/2*(1-COS(2*PI()*($B124-$I$5)/$I$6))*$I$9,"Error")))))</f>
        <v>0</v>
      </c>
      <c r="J124" s="15" t="s">
        <v>14</v>
      </c>
      <c r="K124" s="3"/>
      <c r="L124" s="17">
        <v>1.0700000000000007</v>
      </c>
      <c r="M124" s="34">
        <f>L124/'MSD Calculation'!$D$5</f>
        <v>3.6148648648648675E-2</v>
      </c>
      <c r="N124" s="34">
        <f>'MSD Calculation'!$D$24-L124</f>
        <v>17.43</v>
      </c>
      <c r="O124" s="35">
        <f t="shared" si="5"/>
        <v>1.3641891860463341E-2</v>
      </c>
      <c r="P124" s="35">
        <f t="shared" si="6"/>
        <v>1.3641891860463341E-2</v>
      </c>
      <c r="Q124" s="35">
        <f t="shared" si="7"/>
        <v>1.3641891860463341E-2</v>
      </c>
      <c r="R124" s="35">
        <f t="shared" si="8"/>
        <v>1.3641891860463341E-2</v>
      </c>
      <c r="S124" s="35">
        <f t="shared" si="9"/>
        <v>1.3641891860463341E-2</v>
      </c>
      <c r="T124" s="11" t="s">
        <v>14</v>
      </c>
    </row>
    <row r="125" spans="2:20" x14ac:dyDescent="0.35">
      <c r="B125" s="63">
        <v>1.0800000000000007</v>
      </c>
      <c r="C125" s="34">
        <f>B125/'MSD Calculation'!$D$5</f>
        <v>3.6486486486486509E-2</v>
      </c>
      <c r="D125" s="34">
        <f>'MSD Calculation'!$D$24-B125</f>
        <v>17.419999999999998</v>
      </c>
      <c r="E125" s="30">
        <f>IF(B125="",0,IF(B125&lt;'MSD Calculation'!$D$5,$E$7*(1-B125/'MSD Calculation'!$D$5), 0))</f>
        <v>1.3637110264998753E-2</v>
      </c>
      <c r="F125" s="30">
        <f>IF(B125="",0,IF($B125&lt;$F$5,0,IF($B125&gt;'MSD Calculation'!$D$5,0,IF($N$4="Closed-form",1/2*(1-COS(2*PI()*($B125-$F$5)/$F$6))*$F$8,IF($N$4="General",1/2*(1-COS(2*PI()*($B125-$F$5)/$F$6))*$F$9,"Error")))))</f>
        <v>0</v>
      </c>
      <c r="G125" s="30">
        <f>IF(B125="",0,IF($B125&lt;$G$5,0,IF($B125&gt;'MSD Calculation'!$D$5,0,IF($N$4="Closed-form",1/2*(1-COS(2*PI()*($B125-$G$5)/$G$6))*$G$8,IF($N$4="General",1/2*(1-COS(2*PI()*($B125-$G$5)/$G$6))*$G$9,"Error")))))</f>
        <v>0</v>
      </c>
      <c r="H125" s="30">
        <f>IF(B125="",0,IF($B125&lt;$H$5,0,IF($B125&gt;'MSD Calculation'!$D$5,0,IF($N$4="Closed-form",1/2*(1-COS(2*PI()*($B125-$H$5)/$H$6))*$H$8,IF($N$4="General",1/2*(1-COS(2*PI()*($B125-$H$5)/$H$6))*$H$9,"Error")))))</f>
        <v>0</v>
      </c>
      <c r="I125" s="30">
        <f>IF(B125="",0,IF($B125&lt;$I$5,0,IF($B125&gt;'MSD Calculation'!$D$5,0,IF($N$4="Closed-form",1/2*(1-COS(2*PI()*($B125-$I$5)/$I$6))*$I$8,IF($N$4="General",1/2*(1-COS(2*PI()*($B125-$I$5)/$I$6))*$I$9,"Error")))))</f>
        <v>0</v>
      </c>
      <c r="J125" s="15" t="s">
        <v>14</v>
      </c>
      <c r="K125" s="3"/>
      <c r="L125" s="17">
        <v>1.0800000000000007</v>
      </c>
      <c r="M125" s="34">
        <f>L125/'MSD Calculation'!$D$5</f>
        <v>3.6486486486486509E-2</v>
      </c>
      <c r="N125" s="34">
        <f>'MSD Calculation'!$D$24-L125</f>
        <v>17.419999999999998</v>
      </c>
      <c r="O125" s="35">
        <f t="shared" si="5"/>
        <v>1.3637110264998753E-2</v>
      </c>
      <c r="P125" s="35">
        <f t="shared" si="6"/>
        <v>1.3637110264998753E-2</v>
      </c>
      <c r="Q125" s="35">
        <f t="shared" si="7"/>
        <v>1.3637110264998753E-2</v>
      </c>
      <c r="R125" s="35">
        <f t="shared" si="8"/>
        <v>1.3637110264998753E-2</v>
      </c>
      <c r="S125" s="35">
        <f t="shared" si="9"/>
        <v>1.3637110264998753E-2</v>
      </c>
      <c r="T125" s="11" t="s">
        <v>14</v>
      </c>
    </row>
    <row r="126" spans="2:20" x14ac:dyDescent="0.35">
      <c r="B126" s="63">
        <v>1.0900000000000007</v>
      </c>
      <c r="C126" s="34">
        <f>B126/'MSD Calculation'!$D$5</f>
        <v>3.6824324324324351E-2</v>
      </c>
      <c r="D126" s="34">
        <f>'MSD Calculation'!$D$24-B126</f>
        <v>17.41</v>
      </c>
      <c r="E126" s="30">
        <f>IF(B126="",0,IF(B126&lt;'MSD Calculation'!$D$5,$E$7*(1-B126/'MSD Calculation'!$D$5), 0))</f>
        <v>1.3632328669534169E-2</v>
      </c>
      <c r="F126" s="30">
        <f>IF(B126="",0,IF($B126&lt;$F$5,0,IF($B126&gt;'MSD Calculation'!$D$5,0,IF($N$4="Closed-form",1/2*(1-COS(2*PI()*($B126-$F$5)/$F$6))*$F$8,IF($N$4="General",1/2*(1-COS(2*PI()*($B126-$F$5)/$F$6))*$F$9,"Error")))))</f>
        <v>0</v>
      </c>
      <c r="G126" s="30">
        <f>IF(B126="",0,IF($B126&lt;$G$5,0,IF($B126&gt;'MSD Calculation'!$D$5,0,IF($N$4="Closed-form",1/2*(1-COS(2*PI()*($B126-$G$5)/$G$6))*$G$8,IF($N$4="General",1/2*(1-COS(2*PI()*($B126-$G$5)/$G$6))*$G$9,"Error")))))</f>
        <v>0</v>
      </c>
      <c r="H126" s="30">
        <f>IF(B126="",0,IF($B126&lt;$H$5,0,IF($B126&gt;'MSD Calculation'!$D$5,0,IF($N$4="Closed-form",1/2*(1-COS(2*PI()*($B126-$H$5)/$H$6))*$H$8,IF($N$4="General",1/2*(1-COS(2*PI()*($B126-$H$5)/$H$6))*$H$9,"Error")))))</f>
        <v>0</v>
      </c>
      <c r="I126" s="30">
        <f>IF(B126="",0,IF($B126&lt;$I$5,0,IF($B126&gt;'MSD Calculation'!$D$5,0,IF($N$4="Closed-form",1/2*(1-COS(2*PI()*($B126-$I$5)/$I$6))*$I$8,IF($N$4="General",1/2*(1-COS(2*PI()*($B126-$I$5)/$I$6))*$I$9,"Error")))))</f>
        <v>0</v>
      </c>
      <c r="J126" s="15" t="s">
        <v>14</v>
      </c>
      <c r="K126" s="3"/>
      <c r="L126" s="17">
        <v>1.0900000000000007</v>
      </c>
      <c r="M126" s="34">
        <f>L126/'MSD Calculation'!$D$5</f>
        <v>3.6824324324324351E-2</v>
      </c>
      <c r="N126" s="34">
        <f>'MSD Calculation'!$D$24-L126</f>
        <v>17.41</v>
      </c>
      <c r="O126" s="35">
        <f t="shared" si="5"/>
        <v>1.3632328669534169E-2</v>
      </c>
      <c r="P126" s="35">
        <f t="shared" si="6"/>
        <v>1.3632328669534169E-2</v>
      </c>
      <c r="Q126" s="35">
        <f t="shared" si="7"/>
        <v>1.3632328669534169E-2</v>
      </c>
      <c r="R126" s="35">
        <f t="shared" si="8"/>
        <v>1.3632328669534169E-2</v>
      </c>
      <c r="S126" s="35">
        <f t="shared" si="9"/>
        <v>1.3632328669534169E-2</v>
      </c>
      <c r="T126" s="11" t="s">
        <v>14</v>
      </c>
    </row>
    <row r="127" spans="2:20" x14ac:dyDescent="0.35">
      <c r="B127" s="63">
        <v>1.1000000000000008</v>
      </c>
      <c r="C127" s="34">
        <f>B127/'MSD Calculation'!$D$5</f>
        <v>3.7162162162162185E-2</v>
      </c>
      <c r="D127" s="34">
        <f>'MSD Calculation'!$D$24-B127</f>
        <v>17.399999999999999</v>
      </c>
      <c r="E127" s="30">
        <f>IF(B127="",0,IF(B127&lt;'MSD Calculation'!$D$5,$E$7*(1-B127/'MSD Calculation'!$D$5), 0))</f>
        <v>1.3627547074069582E-2</v>
      </c>
      <c r="F127" s="30">
        <f>IF(B127="",0,IF($B127&lt;$F$5,0,IF($B127&gt;'MSD Calculation'!$D$5,0,IF($N$4="Closed-form",1/2*(1-COS(2*PI()*($B127-$F$5)/$F$6))*$F$8,IF($N$4="General",1/2*(1-COS(2*PI()*($B127-$F$5)/$F$6))*$F$9,"Error")))))</f>
        <v>0</v>
      </c>
      <c r="G127" s="30">
        <f>IF(B127="",0,IF($B127&lt;$G$5,0,IF($B127&gt;'MSD Calculation'!$D$5,0,IF($N$4="Closed-form",1/2*(1-COS(2*PI()*($B127-$G$5)/$G$6))*$G$8,IF($N$4="General",1/2*(1-COS(2*PI()*($B127-$G$5)/$G$6))*$G$9,"Error")))))</f>
        <v>0</v>
      </c>
      <c r="H127" s="30">
        <f>IF(B127="",0,IF($B127&lt;$H$5,0,IF($B127&gt;'MSD Calculation'!$D$5,0,IF($N$4="Closed-form",1/2*(1-COS(2*PI()*($B127-$H$5)/$H$6))*$H$8,IF($N$4="General",1/2*(1-COS(2*PI()*($B127-$H$5)/$H$6))*$H$9,"Error")))))</f>
        <v>0</v>
      </c>
      <c r="I127" s="30">
        <f>IF(B127="",0,IF($B127&lt;$I$5,0,IF($B127&gt;'MSD Calculation'!$D$5,0,IF($N$4="Closed-form",1/2*(1-COS(2*PI()*($B127-$I$5)/$I$6))*$I$8,IF($N$4="General",1/2*(1-COS(2*PI()*($B127-$I$5)/$I$6))*$I$9,"Error")))))</f>
        <v>0</v>
      </c>
      <c r="J127" s="15" t="s">
        <v>14</v>
      </c>
      <c r="K127" s="3"/>
      <c r="L127" s="17">
        <v>1.1000000000000008</v>
      </c>
      <c r="M127" s="34">
        <f>L127/'MSD Calculation'!$D$5</f>
        <v>3.7162162162162185E-2</v>
      </c>
      <c r="N127" s="34">
        <f>'MSD Calculation'!$D$24-L127</f>
        <v>17.399999999999999</v>
      </c>
      <c r="O127" s="35">
        <f t="shared" si="5"/>
        <v>1.3627547074069582E-2</v>
      </c>
      <c r="P127" s="35">
        <f t="shared" si="6"/>
        <v>1.3627547074069582E-2</v>
      </c>
      <c r="Q127" s="35">
        <f t="shared" si="7"/>
        <v>1.3627547074069582E-2</v>
      </c>
      <c r="R127" s="35">
        <f t="shared" si="8"/>
        <v>1.3627547074069582E-2</v>
      </c>
      <c r="S127" s="35">
        <f t="shared" si="9"/>
        <v>1.3627547074069582E-2</v>
      </c>
      <c r="T127" s="11" t="s">
        <v>14</v>
      </c>
    </row>
    <row r="128" spans="2:20" x14ac:dyDescent="0.35">
      <c r="B128" s="63">
        <v>1.1100000000000008</v>
      </c>
      <c r="C128" s="34">
        <f>B128/'MSD Calculation'!$D$5</f>
        <v>3.7500000000000026E-2</v>
      </c>
      <c r="D128" s="34">
        <f>'MSD Calculation'!$D$24-B128</f>
        <v>17.39</v>
      </c>
      <c r="E128" s="30">
        <f>IF(B128="",0,IF(B128&lt;'MSD Calculation'!$D$5,$E$7*(1-B128/'MSD Calculation'!$D$5), 0))</f>
        <v>1.3622765478604998E-2</v>
      </c>
      <c r="F128" s="30">
        <f>IF(B128="",0,IF($B128&lt;$F$5,0,IF($B128&gt;'MSD Calculation'!$D$5,0,IF($N$4="Closed-form",1/2*(1-COS(2*PI()*($B128-$F$5)/$F$6))*$F$8,IF($N$4="General",1/2*(1-COS(2*PI()*($B128-$F$5)/$F$6))*$F$9,"Error")))))</f>
        <v>0</v>
      </c>
      <c r="G128" s="30">
        <f>IF(B128="",0,IF($B128&lt;$G$5,0,IF($B128&gt;'MSD Calculation'!$D$5,0,IF($N$4="Closed-form",1/2*(1-COS(2*PI()*($B128-$G$5)/$G$6))*$G$8,IF($N$4="General",1/2*(1-COS(2*PI()*($B128-$G$5)/$G$6))*$G$9,"Error")))))</f>
        <v>0</v>
      </c>
      <c r="H128" s="30">
        <f>IF(B128="",0,IF($B128&lt;$H$5,0,IF($B128&gt;'MSD Calculation'!$D$5,0,IF($N$4="Closed-form",1/2*(1-COS(2*PI()*($B128-$H$5)/$H$6))*$H$8,IF($N$4="General",1/2*(1-COS(2*PI()*($B128-$H$5)/$H$6))*$H$9,"Error")))))</f>
        <v>0</v>
      </c>
      <c r="I128" s="30">
        <f>IF(B128="",0,IF($B128&lt;$I$5,0,IF($B128&gt;'MSD Calculation'!$D$5,0,IF($N$4="Closed-form",1/2*(1-COS(2*PI()*($B128-$I$5)/$I$6))*$I$8,IF($N$4="General",1/2*(1-COS(2*PI()*($B128-$I$5)/$I$6))*$I$9,"Error")))))</f>
        <v>0</v>
      </c>
      <c r="J128" s="15" t="s">
        <v>14</v>
      </c>
      <c r="K128" s="3"/>
      <c r="L128" s="17">
        <v>1.1100000000000008</v>
      </c>
      <c r="M128" s="34">
        <f>L128/'MSD Calculation'!$D$5</f>
        <v>3.7500000000000026E-2</v>
      </c>
      <c r="N128" s="34">
        <f>'MSD Calculation'!$D$24-L128</f>
        <v>17.39</v>
      </c>
      <c r="O128" s="35">
        <f t="shared" si="5"/>
        <v>1.3622765478604998E-2</v>
      </c>
      <c r="P128" s="35">
        <f t="shared" si="6"/>
        <v>1.3622765478604998E-2</v>
      </c>
      <c r="Q128" s="35">
        <f t="shared" si="7"/>
        <v>1.3622765478604998E-2</v>
      </c>
      <c r="R128" s="35">
        <f t="shared" si="8"/>
        <v>1.3622765478604998E-2</v>
      </c>
      <c r="S128" s="35">
        <f t="shared" si="9"/>
        <v>1.3622765478604998E-2</v>
      </c>
      <c r="T128" s="11" t="s">
        <v>14</v>
      </c>
    </row>
    <row r="129" spans="2:20" x14ac:dyDescent="0.35">
      <c r="B129" s="63">
        <v>1.1200000000000008</v>
      </c>
      <c r="C129" s="34">
        <f>B129/'MSD Calculation'!$D$5</f>
        <v>3.7837837837837861E-2</v>
      </c>
      <c r="D129" s="34">
        <f>'MSD Calculation'!$D$24-B129</f>
        <v>17.38</v>
      </c>
      <c r="E129" s="30">
        <f>IF(B129="",0,IF(B129&lt;'MSD Calculation'!$D$5,$E$7*(1-B129/'MSD Calculation'!$D$5), 0))</f>
        <v>1.361798388314041E-2</v>
      </c>
      <c r="F129" s="30">
        <f>IF(B129="",0,IF($B129&lt;$F$5,0,IF($B129&gt;'MSD Calculation'!$D$5,0,IF($N$4="Closed-form",1/2*(1-COS(2*PI()*($B129-$F$5)/$F$6))*$F$8,IF($N$4="General",1/2*(1-COS(2*PI()*($B129-$F$5)/$F$6))*$F$9,"Error")))))</f>
        <v>0</v>
      </c>
      <c r="G129" s="30">
        <f>IF(B129="",0,IF($B129&lt;$G$5,0,IF($B129&gt;'MSD Calculation'!$D$5,0,IF($N$4="Closed-form",1/2*(1-COS(2*PI()*($B129-$G$5)/$G$6))*$G$8,IF($N$4="General",1/2*(1-COS(2*PI()*($B129-$G$5)/$G$6))*$G$9,"Error")))))</f>
        <v>0</v>
      </c>
      <c r="H129" s="30">
        <f>IF(B129="",0,IF($B129&lt;$H$5,0,IF($B129&gt;'MSD Calculation'!$D$5,0,IF($N$4="Closed-form",1/2*(1-COS(2*PI()*($B129-$H$5)/$H$6))*$H$8,IF($N$4="General",1/2*(1-COS(2*PI()*($B129-$H$5)/$H$6))*$H$9,"Error")))))</f>
        <v>0</v>
      </c>
      <c r="I129" s="30">
        <f>IF(B129="",0,IF($B129&lt;$I$5,0,IF($B129&gt;'MSD Calculation'!$D$5,0,IF($N$4="Closed-form",1/2*(1-COS(2*PI()*($B129-$I$5)/$I$6))*$I$8,IF($N$4="General",1/2*(1-COS(2*PI()*($B129-$I$5)/$I$6))*$I$9,"Error")))))</f>
        <v>0</v>
      </c>
      <c r="J129" s="15" t="s">
        <v>14</v>
      </c>
      <c r="K129" s="3"/>
      <c r="L129" s="17">
        <v>1.1200000000000008</v>
      </c>
      <c r="M129" s="34">
        <f>L129/'MSD Calculation'!$D$5</f>
        <v>3.7837837837837861E-2</v>
      </c>
      <c r="N129" s="34">
        <f>'MSD Calculation'!$D$24-L129</f>
        <v>17.38</v>
      </c>
      <c r="O129" s="35">
        <f t="shared" si="5"/>
        <v>1.361798388314041E-2</v>
      </c>
      <c r="P129" s="35">
        <f t="shared" si="6"/>
        <v>1.361798388314041E-2</v>
      </c>
      <c r="Q129" s="35">
        <f t="shared" si="7"/>
        <v>1.361798388314041E-2</v>
      </c>
      <c r="R129" s="35">
        <f t="shared" si="8"/>
        <v>1.361798388314041E-2</v>
      </c>
      <c r="S129" s="35">
        <f t="shared" si="9"/>
        <v>1.361798388314041E-2</v>
      </c>
      <c r="T129" s="11" t="s">
        <v>14</v>
      </c>
    </row>
    <row r="130" spans="2:20" x14ac:dyDescent="0.35">
      <c r="B130" s="63">
        <v>1.1300000000000008</v>
      </c>
      <c r="C130" s="34">
        <f>B130/'MSD Calculation'!$D$5</f>
        <v>3.8175675675675702E-2</v>
      </c>
      <c r="D130" s="34">
        <f>'MSD Calculation'!$D$24-B130</f>
        <v>17.369999999999997</v>
      </c>
      <c r="E130" s="30">
        <f>IF(B130="",0,IF(B130&lt;'MSD Calculation'!$D$5,$E$7*(1-B130/'MSD Calculation'!$D$5), 0))</f>
        <v>1.3613202287675825E-2</v>
      </c>
      <c r="F130" s="30">
        <f>IF(B130="",0,IF($B130&lt;$F$5,0,IF($B130&gt;'MSD Calculation'!$D$5,0,IF($N$4="Closed-form",1/2*(1-COS(2*PI()*($B130-$F$5)/$F$6))*$F$8,IF($N$4="General",1/2*(1-COS(2*PI()*($B130-$F$5)/$F$6))*$F$9,"Error")))))</f>
        <v>0</v>
      </c>
      <c r="G130" s="30">
        <f>IF(B130="",0,IF($B130&lt;$G$5,0,IF($B130&gt;'MSD Calculation'!$D$5,0,IF($N$4="Closed-form",1/2*(1-COS(2*PI()*($B130-$G$5)/$G$6))*$G$8,IF($N$4="General",1/2*(1-COS(2*PI()*($B130-$G$5)/$G$6))*$G$9,"Error")))))</f>
        <v>0</v>
      </c>
      <c r="H130" s="30">
        <f>IF(B130="",0,IF($B130&lt;$H$5,0,IF($B130&gt;'MSD Calculation'!$D$5,0,IF($N$4="Closed-form",1/2*(1-COS(2*PI()*($B130-$H$5)/$H$6))*$H$8,IF($N$4="General",1/2*(1-COS(2*PI()*($B130-$H$5)/$H$6))*$H$9,"Error")))))</f>
        <v>0</v>
      </c>
      <c r="I130" s="30">
        <f>IF(B130="",0,IF($B130&lt;$I$5,0,IF($B130&gt;'MSD Calculation'!$D$5,0,IF($N$4="Closed-form",1/2*(1-COS(2*PI()*($B130-$I$5)/$I$6))*$I$8,IF($N$4="General",1/2*(1-COS(2*PI()*($B130-$I$5)/$I$6))*$I$9,"Error")))))</f>
        <v>0</v>
      </c>
      <c r="J130" s="15" t="s">
        <v>14</v>
      </c>
      <c r="K130" s="3"/>
      <c r="L130" s="17">
        <v>1.1300000000000008</v>
      </c>
      <c r="M130" s="34">
        <f>L130/'MSD Calculation'!$D$5</f>
        <v>3.8175675675675702E-2</v>
      </c>
      <c r="N130" s="34">
        <f>'MSD Calculation'!$D$24-L130</f>
        <v>17.369999999999997</v>
      </c>
      <c r="O130" s="35">
        <f t="shared" si="5"/>
        <v>1.3613202287675825E-2</v>
      </c>
      <c r="P130" s="35">
        <f t="shared" si="6"/>
        <v>1.3613202287675825E-2</v>
      </c>
      <c r="Q130" s="35">
        <f t="shared" si="7"/>
        <v>1.3613202287675825E-2</v>
      </c>
      <c r="R130" s="35">
        <f t="shared" si="8"/>
        <v>1.3613202287675825E-2</v>
      </c>
      <c r="S130" s="35">
        <f t="shared" si="9"/>
        <v>1.3613202287675825E-2</v>
      </c>
      <c r="T130" s="11" t="s">
        <v>14</v>
      </c>
    </row>
    <row r="131" spans="2:20" x14ac:dyDescent="0.35">
      <c r="B131" s="63">
        <v>1.1400000000000008</v>
      </c>
      <c r="C131" s="34">
        <f>B131/'MSD Calculation'!$D$5</f>
        <v>3.8513513513513536E-2</v>
      </c>
      <c r="D131" s="34">
        <f>'MSD Calculation'!$D$24-B131</f>
        <v>17.36</v>
      </c>
      <c r="E131" s="30">
        <f>IF(B131="",0,IF(B131&lt;'MSD Calculation'!$D$5,$E$7*(1-B131/'MSD Calculation'!$D$5), 0))</f>
        <v>1.3608420692211239E-2</v>
      </c>
      <c r="F131" s="30">
        <f>IF(B131="",0,IF($B131&lt;$F$5,0,IF($B131&gt;'MSD Calculation'!$D$5,0,IF($N$4="Closed-form",1/2*(1-COS(2*PI()*($B131-$F$5)/$F$6))*$F$8,IF($N$4="General",1/2*(1-COS(2*PI()*($B131-$F$5)/$F$6))*$F$9,"Error")))))</f>
        <v>0</v>
      </c>
      <c r="G131" s="30">
        <f>IF(B131="",0,IF($B131&lt;$G$5,0,IF($B131&gt;'MSD Calculation'!$D$5,0,IF($N$4="Closed-form",1/2*(1-COS(2*PI()*($B131-$G$5)/$G$6))*$G$8,IF($N$4="General",1/2*(1-COS(2*PI()*($B131-$G$5)/$G$6))*$G$9,"Error")))))</f>
        <v>0</v>
      </c>
      <c r="H131" s="30">
        <f>IF(B131="",0,IF($B131&lt;$H$5,0,IF($B131&gt;'MSD Calculation'!$D$5,0,IF($N$4="Closed-form",1/2*(1-COS(2*PI()*($B131-$H$5)/$H$6))*$H$8,IF($N$4="General",1/2*(1-COS(2*PI()*($B131-$H$5)/$H$6))*$H$9,"Error")))))</f>
        <v>0</v>
      </c>
      <c r="I131" s="30">
        <f>IF(B131="",0,IF($B131&lt;$I$5,0,IF($B131&gt;'MSD Calculation'!$D$5,0,IF($N$4="Closed-form",1/2*(1-COS(2*PI()*($B131-$I$5)/$I$6))*$I$8,IF($N$4="General",1/2*(1-COS(2*PI()*($B131-$I$5)/$I$6))*$I$9,"Error")))))</f>
        <v>0</v>
      </c>
      <c r="J131" s="15" t="s">
        <v>14</v>
      </c>
      <c r="K131" s="3"/>
      <c r="L131" s="17">
        <v>1.1400000000000008</v>
      </c>
      <c r="M131" s="34">
        <f>L131/'MSD Calculation'!$D$5</f>
        <v>3.8513513513513536E-2</v>
      </c>
      <c r="N131" s="34">
        <f>'MSD Calculation'!$D$24-L131</f>
        <v>17.36</v>
      </c>
      <c r="O131" s="35">
        <f t="shared" si="5"/>
        <v>1.3608420692211239E-2</v>
      </c>
      <c r="P131" s="35">
        <f t="shared" si="6"/>
        <v>1.3608420692211239E-2</v>
      </c>
      <c r="Q131" s="35">
        <f t="shared" si="7"/>
        <v>1.3608420692211239E-2</v>
      </c>
      <c r="R131" s="35">
        <f t="shared" si="8"/>
        <v>1.3608420692211239E-2</v>
      </c>
      <c r="S131" s="35">
        <f t="shared" si="9"/>
        <v>1.3608420692211239E-2</v>
      </c>
      <c r="T131" s="11" t="s">
        <v>14</v>
      </c>
    </row>
    <row r="132" spans="2:20" x14ac:dyDescent="0.35">
      <c r="B132" s="63">
        <v>1.1500000000000008</v>
      </c>
      <c r="C132" s="34">
        <f>B132/'MSD Calculation'!$D$5</f>
        <v>3.8851351351351378E-2</v>
      </c>
      <c r="D132" s="34">
        <f>'MSD Calculation'!$D$24-B132</f>
        <v>17.349999999999998</v>
      </c>
      <c r="E132" s="30">
        <f>IF(B132="",0,IF(B132&lt;'MSD Calculation'!$D$5,$E$7*(1-B132/'MSD Calculation'!$D$5), 0))</f>
        <v>1.3603639096746653E-2</v>
      </c>
      <c r="F132" s="30">
        <f>IF(B132="",0,IF($B132&lt;$F$5,0,IF($B132&gt;'MSD Calculation'!$D$5,0,IF($N$4="Closed-form",1/2*(1-COS(2*PI()*($B132-$F$5)/$F$6))*$F$8,IF($N$4="General",1/2*(1-COS(2*PI()*($B132-$F$5)/$F$6))*$F$9,"Error")))))</f>
        <v>0</v>
      </c>
      <c r="G132" s="30">
        <f>IF(B132="",0,IF($B132&lt;$G$5,0,IF($B132&gt;'MSD Calculation'!$D$5,0,IF($N$4="Closed-form",1/2*(1-COS(2*PI()*($B132-$G$5)/$G$6))*$G$8,IF($N$4="General",1/2*(1-COS(2*PI()*($B132-$G$5)/$G$6))*$G$9,"Error")))))</f>
        <v>0</v>
      </c>
      <c r="H132" s="30">
        <f>IF(B132="",0,IF($B132&lt;$H$5,0,IF($B132&gt;'MSD Calculation'!$D$5,0,IF($N$4="Closed-form",1/2*(1-COS(2*PI()*($B132-$H$5)/$H$6))*$H$8,IF($N$4="General",1/2*(1-COS(2*PI()*($B132-$H$5)/$H$6))*$H$9,"Error")))))</f>
        <v>0</v>
      </c>
      <c r="I132" s="30">
        <f>IF(B132="",0,IF($B132&lt;$I$5,0,IF($B132&gt;'MSD Calculation'!$D$5,0,IF($N$4="Closed-form",1/2*(1-COS(2*PI()*($B132-$I$5)/$I$6))*$I$8,IF($N$4="General",1/2*(1-COS(2*PI()*($B132-$I$5)/$I$6))*$I$9,"Error")))))</f>
        <v>0</v>
      </c>
      <c r="J132" s="15" t="s">
        <v>14</v>
      </c>
      <c r="K132" s="3"/>
      <c r="L132" s="17">
        <v>1.1500000000000008</v>
      </c>
      <c r="M132" s="34">
        <f>L132/'MSD Calculation'!$D$5</f>
        <v>3.8851351351351378E-2</v>
      </c>
      <c r="N132" s="34">
        <f>'MSD Calculation'!$D$24-L132</f>
        <v>17.349999999999998</v>
      </c>
      <c r="O132" s="35">
        <f t="shared" si="5"/>
        <v>1.3603639096746653E-2</v>
      </c>
      <c r="P132" s="35">
        <f t="shared" si="6"/>
        <v>1.3603639096746653E-2</v>
      </c>
      <c r="Q132" s="35">
        <f t="shared" si="7"/>
        <v>1.3603639096746653E-2</v>
      </c>
      <c r="R132" s="35">
        <f t="shared" si="8"/>
        <v>1.3603639096746653E-2</v>
      </c>
      <c r="S132" s="35">
        <f t="shared" si="9"/>
        <v>1.3603639096746653E-2</v>
      </c>
      <c r="T132" s="11" t="s">
        <v>14</v>
      </c>
    </row>
    <row r="133" spans="2:20" x14ac:dyDescent="0.35">
      <c r="B133" s="63">
        <v>1.1600000000000008</v>
      </c>
      <c r="C133" s="34">
        <f>B133/'MSD Calculation'!$D$5</f>
        <v>3.9189189189189212E-2</v>
      </c>
      <c r="D133" s="34">
        <f>'MSD Calculation'!$D$24-B133</f>
        <v>17.34</v>
      </c>
      <c r="E133" s="30">
        <f>IF(B133="",0,IF(B133&lt;'MSD Calculation'!$D$5,$E$7*(1-B133/'MSD Calculation'!$D$5), 0))</f>
        <v>1.3598857501282067E-2</v>
      </c>
      <c r="F133" s="30">
        <f>IF(B133="",0,IF($B133&lt;$F$5,0,IF($B133&gt;'MSD Calculation'!$D$5,0,IF($N$4="Closed-form",1/2*(1-COS(2*PI()*($B133-$F$5)/$F$6))*$F$8,IF($N$4="General",1/2*(1-COS(2*PI()*($B133-$F$5)/$F$6))*$F$9,"Error")))))</f>
        <v>0</v>
      </c>
      <c r="G133" s="30">
        <f>IF(B133="",0,IF($B133&lt;$G$5,0,IF($B133&gt;'MSD Calculation'!$D$5,0,IF($N$4="Closed-form",1/2*(1-COS(2*PI()*($B133-$G$5)/$G$6))*$G$8,IF($N$4="General",1/2*(1-COS(2*PI()*($B133-$G$5)/$G$6))*$G$9,"Error")))))</f>
        <v>0</v>
      </c>
      <c r="H133" s="30">
        <f>IF(B133="",0,IF($B133&lt;$H$5,0,IF($B133&gt;'MSD Calculation'!$D$5,0,IF($N$4="Closed-form",1/2*(1-COS(2*PI()*($B133-$H$5)/$H$6))*$H$8,IF($N$4="General",1/2*(1-COS(2*PI()*($B133-$H$5)/$H$6))*$H$9,"Error")))))</f>
        <v>0</v>
      </c>
      <c r="I133" s="30">
        <f>IF(B133="",0,IF($B133&lt;$I$5,0,IF($B133&gt;'MSD Calculation'!$D$5,0,IF($N$4="Closed-form",1/2*(1-COS(2*PI()*($B133-$I$5)/$I$6))*$I$8,IF($N$4="General",1/2*(1-COS(2*PI()*($B133-$I$5)/$I$6))*$I$9,"Error")))))</f>
        <v>0</v>
      </c>
      <c r="J133" s="15" t="s">
        <v>14</v>
      </c>
      <c r="K133" s="3"/>
      <c r="L133" s="17">
        <v>1.1600000000000008</v>
      </c>
      <c r="M133" s="34">
        <f>L133/'MSD Calculation'!$D$5</f>
        <v>3.9189189189189212E-2</v>
      </c>
      <c r="N133" s="34">
        <f>'MSD Calculation'!$D$24-L133</f>
        <v>17.34</v>
      </c>
      <c r="O133" s="35">
        <f t="shared" si="5"/>
        <v>1.3598857501282067E-2</v>
      </c>
      <c r="P133" s="35">
        <f t="shared" si="6"/>
        <v>1.3598857501282067E-2</v>
      </c>
      <c r="Q133" s="35">
        <f t="shared" si="7"/>
        <v>1.3598857501282067E-2</v>
      </c>
      <c r="R133" s="35">
        <f t="shared" si="8"/>
        <v>1.3598857501282067E-2</v>
      </c>
      <c r="S133" s="35">
        <f t="shared" si="9"/>
        <v>1.3598857501282067E-2</v>
      </c>
      <c r="T133" s="11" t="s">
        <v>14</v>
      </c>
    </row>
    <row r="134" spans="2:20" x14ac:dyDescent="0.35">
      <c r="B134" s="63">
        <v>1.1700000000000008</v>
      </c>
      <c r="C134" s="34">
        <f>B134/'MSD Calculation'!$D$5</f>
        <v>3.9527027027027054E-2</v>
      </c>
      <c r="D134" s="34">
        <f>'MSD Calculation'!$D$24-B134</f>
        <v>17.329999999999998</v>
      </c>
      <c r="E134" s="30">
        <f>IF(B134="",0,IF(B134&lt;'MSD Calculation'!$D$5,$E$7*(1-B134/'MSD Calculation'!$D$5), 0))</f>
        <v>1.3594075905817482E-2</v>
      </c>
      <c r="F134" s="30">
        <f>IF(B134="",0,IF($B134&lt;$F$5,0,IF($B134&gt;'MSD Calculation'!$D$5,0,IF($N$4="Closed-form",1/2*(1-COS(2*PI()*($B134-$F$5)/$F$6))*$F$8,IF($N$4="General",1/2*(1-COS(2*PI()*($B134-$F$5)/$F$6))*$F$9,"Error")))))</f>
        <v>0</v>
      </c>
      <c r="G134" s="30">
        <f>IF(B134="",0,IF($B134&lt;$G$5,0,IF($B134&gt;'MSD Calculation'!$D$5,0,IF($N$4="Closed-form",1/2*(1-COS(2*PI()*($B134-$G$5)/$G$6))*$G$8,IF($N$4="General",1/2*(1-COS(2*PI()*($B134-$G$5)/$G$6))*$G$9,"Error")))))</f>
        <v>0</v>
      </c>
      <c r="H134" s="30">
        <f>IF(B134="",0,IF($B134&lt;$H$5,0,IF($B134&gt;'MSD Calculation'!$D$5,0,IF($N$4="Closed-form",1/2*(1-COS(2*PI()*($B134-$H$5)/$H$6))*$H$8,IF($N$4="General",1/2*(1-COS(2*PI()*($B134-$H$5)/$H$6))*$H$9,"Error")))))</f>
        <v>0</v>
      </c>
      <c r="I134" s="30">
        <f>IF(B134="",0,IF($B134&lt;$I$5,0,IF($B134&gt;'MSD Calculation'!$D$5,0,IF($N$4="Closed-form",1/2*(1-COS(2*PI()*($B134-$I$5)/$I$6))*$I$8,IF($N$4="General",1/2*(1-COS(2*PI()*($B134-$I$5)/$I$6))*$I$9,"Error")))))</f>
        <v>0</v>
      </c>
      <c r="J134" s="15" t="s">
        <v>14</v>
      </c>
      <c r="K134" s="3"/>
      <c r="L134" s="17">
        <v>1.1700000000000008</v>
      </c>
      <c r="M134" s="34">
        <f>L134/'MSD Calculation'!$D$5</f>
        <v>3.9527027027027054E-2</v>
      </c>
      <c r="N134" s="34">
        <f>'MSD Calculation'!$D$24-L134</f>
        <v>17.329999999999998</v>
      </c>
      <c r="O134" s="35">
        <f t="shared" si="5"/>
        <v>1.3594075905817482E-2</v>
      </c>
      <c r="P134" s="35">
        <f t="shared" si="6"/>
        <v>1.3594075905817482E-2</v>
      </c>
      <c r="Q134" s="35">
        <f t="shared" si="7"/>
        <v>1.3594075905817482E-2</v>
      </c>
      <c r="R134" s="35">
        <f t="shared" si="8"/>
        <v>1.3594075905817482E-2</v>
      </c>
      <c r="S134" s="35">
        <f t="shared" si="9"/>
        <v>1.3594075905817482E-2</v>
      </c>
      <c r="T134" s="11" t="s">
        <v>14</v>
      </c>
    </row>
    <row r="135" spans="2:20" x14ac:dyDescent="0.35">
      <c r="B135" s="63">
        <v>1.1800000000000008</v>
      </c>
      <c r="C135" s="34">
        <f>B135/'MSD Calculation'!$D$5</f>
        <v>3.9864864864864888E-2</v>
      </c>
      <c r="D135" s="34">
        <f>'MSD Calculation'!$D$24-B135</f>
        <v>17.32</v>
      </c>
      <c r="E135" s="30">
        <f>IF(B135="",0,IF(B135&lt;'MSD Calculation'!$D$5,$E$7*(1-B135/'MSD Calculation'!$D$5), 0))</f>
        <v>1.3589294310352896E-2</v>
      </c>
      <c r="F135" s="30">
        <f>IF(B135="",0,IF($B135&lt;$F$5,0,IF($B135&gt;'MSD Calculation'!$D$5,0,IF($N$4="Closed-form",1/2*(1-COS(2*PI()*($B135-$F$5)/$F$6))*$F$8,IF($N$4="General",1/2*(1-COS(2*PI()*($B135-$F$5)/$F$6))*$F$9,"Error")))))</f>
        <v>0</v>
      </c>
      <c r="G135" s="30">
        <f>IF(B135="",0,IF($B135&lt;$G$5,0,IF($B135&gt;'MSD Calculation'!$D$5,0,IF($N$4="Closed-form",1/2*(1-COS(2*PI()*($B135-$G$5)/$G$6))*$G$8,IF($N$4="General",1/2*(1-COS(2*PI()*($B135-$G$5)/$G$6))*$G$9,"Error")))))</f>
        <v>0</v>
      </c>
      <c r="H135" s="30">
        <f>IF(B135="",0,IF($B135&lt;$H$5,0,IF($B135&gt;'MSD Calculation'!$D$5,0,IF($N$4="Closed-form",1/2*(1-COS(2*PI()*($B135-$H$5)/$H$6))*$H$8,IF($N$4="General",1/2*(1-COS(2*PI()*($B135-$H$5)/$H$6))*$H$9,"Error")))))</f>
        <v>0</v>
      </c>
      <c r="I135" s="30">
        <f>IF(B135="",0,IF($B135&lt;$I$5,0,IF($B135&gt;'MSD Calculation'!$D$5,0,IF($N$4="Closed-form",1/2*(1-COS(2*PI()*($B135-$I$5)/$I$6))*$I$8,IF($N$4="General",1/2*(1-COS(2*PI()*($B135-$I$5)/$I$6))*$I$9,"Error")))))</f>
        <v>0</v>
      </c>
      <c r="J135" s="15" t="s">
        <v>14</v>
      </c>
      <c r="K135" s="3"/>
      <c r="L135" s="17">
        <v>1.1800000000000008</v>
      </c>
      <c r="M135" s="34">
        <f>L135/'MSD Calculation'!$D$5</f>
        <v>3.9864864864864888E-2</v>
      </c>
      <c r="N135" s="34">
        <f>'MSD Calculation'!$D$24-L135</f>
        <v>17.32</v>
      </c>
      <c r="O135" s="35">
        <f t="shared" si="5"/>
        <v>1.3589294310352896E-2</v>
      </c>
      <c r="P135" s="35">
        <f t="shared" si="6"/>
        <v>1.3589294310352896E-2</v>
      </c>
      <c r="Q135" s="35">
        <f t="shared" si="7"/>
        <v>1.3589294310352896E-2</v>
      </c>
      <c r="R135" s="35">
        <f t="shared" si="8"/>
        <v>1.3589294310352896E-2</v>
      </c>
      <c r="S135" s="35">
        <f t="shared" si="9"/>
        <v>1.3589294310352896E-2</v>
      </c>
      <c r="T135" s="11" t="s">
        <v>14</v>
      </c>
    </row>
    <row r="136" spans="2:20" x14ac:dyDescent="0.35">
      <c r="B136" s="63">
        <v>1.1900000000000008</v>
      </c>
      <c r="C136" s="34">
        <f>B136/'MSD Calculation'!$D$5</f>
        <v>4.0202702702702729E-2</v>
      </c>
      <c r="D136" s="34">
        <f>'MSD Calculation'!$D$24-B136</f>
        <v>17.309999999999999</v>
      </c>
      <c r="E136" s="30">
        <f>IF(B136="",0,IF(B136&lt;'MSD Calculation'!$D$5,$E$7*(1-B136/'MSD Calculation'!$D$5), 0))</f>
        <v>1.358451271488831E-2</v>
      </c>
      <c r="F136" s="30">
        <f>IF(B136="",0,IF($B136&lt;$F$5,0,IF($B136&gt;'MSD Calculation'!$D$5,0,IF($N$4="Closed-form",1/2*(1-COS(2*PI()*($B136-$F$5)/$F$6))*$F$8,IF($N$4="General",1/2*(1-COS(2*PI()*($B136-$F$5)/$F$6))*$F$9,"Error")))))</f>
        <v>0</v>
      </c>
      <c r="G136" s="30">
        <f>IF(B136="",0,IF($B136&lt;$G$5,0,IF($B136&gt;'MSD Calculation'!$D$5,0,IF($N$4="Closed-form",1/2*(1-COS(2*PI()*($B136-$G$5)/$G$6))*$G$8,IF($N$4="General",1/2*(1-COS(2*PI()*($B136-$G$5)/$G$6))*$G$9,"Error")))))</f>
        <v>0</v>
      </c>
      <c r="H136" s="30">
        <f>IF(B136="",0,IF($B136&lt;$H$5,0,IF($B136&gt;'MSD Calculation'!$D$5,0,IF($N$4="Closed-form",1/2*(1-COS(2*PI()*($B136-$H$5)/$H$6))*$H$8,IF($N$4="General",1/2*(1-COS(2*PI()*($B136-$H$5)/$H$6))*$H$9,"Error")))))</f>
        <v>0</v>
      </c>
      <c r="I136" s="30">
        <f>IF(B136="",0,IF($B136&lt;$I$5,0,IF($B136&gt;'MSD Calculation'!$D$5,0,IF($N$4="Closed-form",1/2*(1-COS(2*PI()*($B136-$I$5)/$I$6))*$I$8,IF($N$4="General",1/2*(1-COS(2*PI()*($B136-$I$5)/$I$6))*$I$9,"Error")))))</f>
        <v>0</v>
      </c>
      <c r="J136" s="15" t="s">
        <v>14</v>
      </c>
      <c r="K136" s="3"/>
      <c r="L136" s="17">
        <v>1.1900000000000008</v>
      </c>
      <c r="M136" s="34">
        <f>L136/'MSD Calculation'!$D$5</f>
        <v>4.0202702702702729E-2</v>
      </c>
      <c r="N136" s="34">
        <f>'MSD Calculation'!$D$24-L136</f>
        <v>17.309999999999999</v>
      </c>
      <c r="O136" s="35">
        <f t="shared" si="5"/>
        <v>1.358451271488831E-2</v>
      </c>
      <c r="P136" s="35">
        <f t="shared" si="6"/>
        <v>1.358451271488831E-2</v>
      </c>
      <c r="Q136" s="35">
        <f t="shared" si="7"/>
        <v>1.358451271488831E-2</v>
      </c>
      <c r="R136" s="35">
        <f t="shared" si="8"/>
        <v>1.358451271488831E-2</v>
      </c>
      <c r="S136" s="35">
        <f t="shared" si="9"/>
        <v>1.358451271488831E-2</v>
      </c>
      <c r="T136" s="11" t="s">
        <v>14</v>
      </c>
    </row>
    <row r="137" spans="2:20" x14ac:dyDescent="0.35">
      <c r="B137" s="63">
        <v>1.2000000000000008</v>
      </c>
      <c r="C137" s="34">
        <f>B137/'MSD Calculation'!$D$5</f>
        <v>4.0540540540540571E-2</v>
      </c>
      <c r="D137" s="34">
        <f>'MSD Calculation'!$D$24-B137</f>
        <v>17.3</v>
      </c>
      <c r="E137" s="30">
        <f>IF(B137="",0,IF(B137&lt;'MSD Calculation'!$D$5,$E$7*(1-B137/'MSD Calculation'!$D$5), 0))</f>
        <v>1.3579731119423724E-2</v>
      </c>
      <c r="F137" s="30">
        <f>IF(B137="",0,IF($B137&lt;$F$5,0,IF($B137&gt;'MSD Calculation'!$D$5,0,IF($N$4="Closed-form",1/2*(1-COS(2*PI()*($B137-$F$5)/$F$6))*$F$8,IF($N$4="General",1/2*(1-COS(2*PI()*($B137-$F$5)/$F$6))*$F$9,"Error")))))</f>
        <v>0</v>
      </c>
      <c r="G137" s="30">
        <f>IF(B137="",0,IF($B137&lt;$G$5,0,IF($B137&gt;'MSD Calculation'!$D$5,0,IF($N$4="Closed-form",1/2*(1-COS(2*PI()*($B137-$G$5)/$G$6))*$G$8,IF($N$4="General",1/2*(1-COS(2*PI()*($B137-$G$5)/$G$6))*$G$9,"Error")))))</f>
        <v>0</v>
      </c>
      <c r="H137" s="30">
        <f>IF(B137="",0,IF($B137&lt;$H$5,0,IF($B137&gt;'MSD Calculation'!$D$5,0,IF($N$4="Closed-form",1/2*(1-COS(2*PI()*($B137-$H$5)/$H$6))*$H$8,IF($N$4="General",1/2*(1-COS(2*PI()*($B137-$H$5)/$H$6))*$H$9,"Error")))))</f>
        <v>0</v>
      </c>
      <c r="I137" s="30">
        <f>IF(B137="",0,IF($B137&lt;$I$5,0,IF($B137&gt;'MSD Calculation'!$D$5,0,IF($N$4="Closed-form",1/2*(1-COS(2*PI()*($B137-$I$5)/$I$6))*$I$8,IF($N$4="General",1/2*(1-COS(2*PI()*($B137-$I$5)/$I$6))*$I$9,"Error")))))</f>
        <v>0</v>
      </c>
      <c r="J137" s="15" t="s">
        <v>14</v>
      </c>
      <c r="K137" s="3"/>
      <c r="L137" s="17">
        <v>1.2000000000000008</v>
      </c>
      <c r="M137" s="34">
        <f>L137/'MSD Calculation'!$D$5</f>
        <v>4.0540540540540571E-2</v>
      </c>
      <c r="N137" s="34">
        <f>'MSD Calculation'!$D$24-L137</f>
        <v>17.3</v>
      </c>
      <c r="O137" s="35">
        <f t="shared" si="5"/>
        <v>1.3579731119423724E-2</v>
      </c>
      <c r="P137" s="35">
        <f t="shared" si="6"/>
        <v>1.3579731119423724E-2</v>
      </c>
      <c r="Q137" s="35">
        <f t="shared" si="7"/>
        <v>1.3579731119423724E-2</v>
      </c>
      <c r="R137" s="35">
        <f t="shared" si="8"/>
        <v>1.3579731119423724E-2</v>
      </c>
      <c r="S137" s="35">
        <f t="shared" si="9"/>
        <v>1.3579731119423724E-2</v>
      </c>
      <c r="T137" s="11" t="s">
        <v>14</v>
      </c>
    </row>
    <row r="138" spans="2:20" x14ac:dyDescent="0.35">
      <c r="B138" s="63">
        <v>1.2100000000000009</v>
      </c>
      <c r="C138" s="34">
        <f>B138/'MSD Calculation'!$D$5</f>
        <v>4.0878378378378405E-2</v>
      </c>
      <c r="D138" s="34">
        <f>'MSD Calculation'!$D$24-B138</f>
        <v>17.29</v>
      </c>
      <c r="E138" s="30">
        <f>IF(B138="",0,IF(B138&lt;'MSD Calculation'!$D$5,$E$7*(1-B138/'MSD Calculation'!$D$5), 0))</f>
        <v>1.3574949523959139E-2</v>
      </c>
      <c r="F138" s="30">
        <f>IF(B138="",0,IF($B138&lt;$F$5,0,IF($B138&gt;'MSD Calculation'!$D$5,0,IF($N$4="Closed-form",1/2*(1-COS(2*PI()*($B138-$F$5)/$F$6))*$F$8,IF($N$4="General",1/2*(1-COS(2*PI()*($B138-$F$5)/$F$6))*$F$9,"Error")))))</f>
        <v>0</v>
      </c>
      <c r="G138" s="30">
        <f>IF(B138="",0,IF($B138&lt;$G$5,0,IF($B138&gt;'MSD Calculation'!$D$5,0,IF($N$4="Closed-form",1/2*(1-COS(2*PI()*($B138-$G$5)/$G$6))*$G$8,IF($N$4="General",1/2*(1-COS(2*PI()*($B138-$G$5)/$G$6))*$G$9,"Error")))))</f>
        <v>0</v>
      </c>
      <c r="H138" s="30">
        <f>IF(B138="",0,IF($B138&lt;$H$5,0,IF($B138&gt;'MSD Calculation'!$D$5,0,IF($N$4="Closed-form",1/2*(1-COS(2*PI()*($B138-$H$5)/$H$6))*$H$8,IF($N$4="General",1/2*(1-COS(2*PI()*($B138-$H$5)/$H$6))*$H$9,"Error")))))</f>
        <v>0</v>
      </c>
      <c r="I138" s="30">
        <f>IF(B138="",0,IF($B138&lt;$I$5,0,IF($B138&gt;'MSD Calculation'!$D$5,0,IF($N$4="Closed-form",1/2*(1-COS(2*PI()*($B138-$I$5)/$I$6))*$I$8,IF($N$4="General",1/2*(1-COS(2*PI()*($B138-$I$5)/$I$6))*$I$9,"Error")))))</f>
        <v>0</v>
      </c>
      <c r="J138" s="15" t="s">
        <v>14</v>
      </c>
      <c r="K138" s="3"/>
      <c r="L138" s="17">
        <v>1.2100000000000009</v>
      </c>
      <c r="M138" s="34">
        <f>L138/'MSD Calculation'!$D$5</f>
        <v>4.0878378378378405E-2</v>
      </c>
      <c r="N138" s="34">
        <f>'MSD Calculation'!$D$24-L138</f>
        <v>17.29</v>
      </c>
      <c r="O138" s="35">
        <f t="shared" si="5"/>
        <v>1.3574949523959139E-2</v>
      </c>
      <c r="P138" s="35">
        <f t="shared" si="6"/>
        <v>1.3574949523959139E-2</v>
      </c>
      <c r="Q138" s="35">
        <f t="shared" si="7"/>
        <v>1.3574949523959139E-2</v>
      </c>
      <c r="R138" s="35">
        <f t="shared" si="8"/>
        <v>1.3574949523959139E-2</v>
      </c>
      <c r="S138" s="35">
        <f t="shared" si="9"/>
        <v>1.3574949523959139E-2</v>
      </c>
      <c r="T138" s="11" t="s">
        <v>14</v>
      </c>
    </row>
    <row r="139" spans="2:20" x14ac:dyDescent="0.35">
      <c r="B139" s="63">
        <v>1.2200000000000009</v>
      </c>
      <c r="C139" s="34">
        <f>B139/'MSD Calculation'!$D$5</f>
        <v>4.1216216216216246E-2</v>
      </c>
      <c r="D139" s="34">
        <f>'MSD Calculation'!$D$24-B139</f>
        <v>17.279999999999998</v>
      </c>
      <c r="E139" s="30">
        <f>IF(B139="",0,IF(B139&lt;'MSD Calculation'!$D$5,$E$7*(1-B139/'MSD Calculation'!$D$5), 0))</f>
        <v>1.3570167928494551E-2</v>
      </c>
      <c r="F139" s="30">
        <f>IF(B139="",0,IF($B139&lt;$F$5,0,IF($B139&gt;'MSD Calculation'!$D$5,0,IF($N$4="Closed-form",1/2*(1-COS(2*PI()*($B139-$F$5)/$F$6))*$F$8,IF($N$4="General",1/2*(1-COS(2*PI()*($B139-$F$5)/$F$6))*$F$9,"Error")))))</f>
        <v>0</v>
      </c>
      <c r="G139" s="30">
        <f>IF(B139="",0,IF($B139&lt;$G$5,0,IF($B139&gt;'MSD Calculation'!$D$5,0,IF($N$4="Closed-form",1/2*(1-COS(2*PI()*($B139-$G$5)/$G$6))*$G$8,IF($N$4="General",1/2*(1-COS(2*PI()*($B139-$G$5)/$G$6))*$G$9,"Error")))))</f>
        <v>0</v>
      </c>
      <c r="H139" s="30">
        <f>IF(B139="",0,IF($B139&lt;$H$5,0,IF($B139&gt;'MSD Calculation'!$D$5,0,IF($N$4="Closed-form",1/2*(1-COS(2*PI()*($B139-$H$5)/$H$6))*$H$8,IF($N$4="General",1/2*(1-COS(2*PI()*($B139-$H$5)/$H$6))*$H$9,"Error")))))</f>
        <v>0</v>
      </c>
      <c r="I139" s="30">
        <f>IF(B139="",0,IF($B139&lt;$I$5,0,IF($B139&gt;'MSD Calculation'!$D$5,0,IF($N$4="Closed-form",1/2*(1-COS(2*PI()*($B139-$I$5)/$I$6))*$I$8,IF($N$4="General",1/2*(1-COS(2*PI()*($B139-$I$5)/$I$6))*$I$9,"Error")))))</f>
        <v>0</v>
      </c>
      <c r="J139" s="15" t="s">
        <v>14</v>
      </c>
      <c r="K139" s="3"/>
      <c r="L139" s="17">
        <v>1.2200000000000009</v>
      </c>
      <c r="M139" s="34">
        <f>L139/'MSD Calculation'!$D$5</f>
        <v>4.1216216216216246E-2</v>
      </c>
      <c r="N139" s="34">
        <f>'MSD Calculation'!$D$24-L139</f>
        <v>17.279999999999998</v>
      </c>
      <c r="O139" s="35">
        <f t="shared" si="5"/>
        <v>1.3570167928494551E-2</v>
      </c>
      <c r="P139" s="35">
        <f t="shared" si="6"/>
        <v>1.3570167928494551E-2</v>
      </c>
      <c r="Q139" s="35">
        <f t="shared" si="7"/>
        <v>1.3570167928494551E-2</v>
      </c>
      <c r="R139" s="35">
        <f t="shared" si="8"/>
        <v>1.3570167928494551E-2</v>
      </c>
      <c r="S139" s="35">
        <f t="shared" si="9"/>
        <v>1.3570167928494551E-2</v>
      </c>
      <c r="T139" s="11" t="s">
        <v>14</v>
      </c>
    </row>
    <row r="140" spans="2:20" x14ac:dyDescent="0.35">
      <c r="B140" s="63">
        <v>1.2300000000000009</v>
      </c>
      <c r="C140" s="34">
        <f>B140/'MSD Calculation'!$D$5</f>
        <v>4.1554054054054081E-2</v>
      </c>
      <c r="D140" s="34">
        <f>'MSD Calculation'!$D$24-B140</f>
        <v>17.27</v>
      </c>
      <c r="E140" s="30">
        <f>IF(B140="",0,IF(B140&lt;'MSD Calculation'!$D$5,$E$7*(1-B140/'MSD Calculation'!$D$5), 0))</f>
        <v>1.3565386333029967E-2</v>
      </c>
      <c r="F140" s="30">
        <f>IF(B140="",0,IF($B140&lt;$F$5,0,IF($B140&gt;'MSD Calculation'!$D$5,0,IF($N$4="Closed-form",1/2*(1-COS(2*PI()*($B140-$F$5)/$F$6))*$F$8,IF($N$4="General",1/2*(1-COS(2*PI()*($B140-$F$5)/$F$6))*$F$9,"Error")))))</f>
        <v>0</v>
      </c>
      <c r="G140" s="30">
        <f>IF(B140="",0,IF($B140&lt;$G$5,0,IF($B140&gt;'MSD Calculation'!$D$5,0,IF($N$4="Closed-form",1/2*(1-COS(2*PI()*($B140-$G$5)/$G$6))*$G$8,IF($N$4="General",1/2*(1-COS(2*PI()*($B140-$G$5)/$G$6))*$G$9,"Error")))))</f>
        <v>0</v>
      </c>
      <c r="H140" s="30">
        <f>IF(B140="",0,IF($B140&lt;$H$5,0,IF($B140&gt;'MSD Calculation'!$D$5,0,IF($N$4="Closed-form",1/2*(1-COS(2*PI()*($B140-$H$5)/$H$6))*$H$8,IF($N$4="General",1/2*(1-COS(2*PI()*($B140-$H$5)/$H$6))*$H$9,"Error")))))</f>
        <v>0</v>
      </c>
      <c r="I140" s="30">
        <f>IF(B140="",0,IF($B140&lt;$I$5,0,IF($B140&gt;'MSD Calculation'!$D$5,0,IF($N$4="Closed-form",1/2*(1-COS(2*PI()*($B140-$I$5)/$I$6))*$I$8,IF($N$4="General",1/2*(1-COS(2*PI()*($B140-$I$5)/$I$6))*$I$9,"Error")))))</f>
        <v>0</v>
      </c>
      <c r="J140" s="15" t="s">
        <v>14</v>
      </c>
      <c r="K140" s="3"/>
      <c r="L140" s="17">
        <v>1.2300000000000009</v>
      </c>
      <c r="M140" s="34">
        <f>L140/'MSD Calculation'!$D$5</f>
        <v>4.1554054054054081E-2</v>
      </c>
      <c r="N140" s="34">
        <f>'MSD Calculation'!$D$24-L140</f>
        <v>17.27</v>
      </c>
      <c r="O140" s="35">
        <f t="shared" si="5"/>
        <v>1.3565386333029967E-2</v>
      </c>
      <c r="P140" s="35">
        <f t="shared" si="6"/>
        <v>1.3565386333029967E-2</v>
      </c>
      <c r="Q140" s="35">
        <f t="shared" si="7"/>
        <v>1.3565386333029967E-2</v>
      </c>
      <c r="R140" s="35">
        <f t="shared" si="8"/>
        <v>1.3565386333029967E-2</v>
      </c>
      <c r="S140" s="35">
        <f t="shared" si="9"/>
        <v>1.3565386333029967E-2</v>
      </c>
      <c r="T140" s="11" t="s">
        <v>14</v>
      </c>
    </row>
    <row r="141" spans="2:20" x14ac:dyDescent="0.35">
      <c r="B141" s="63">
        <v>1.2400000000000009</v>
      </c>
      <c r="C141" s="34">
        <f>B141/'MSD Calculation'!$D$5</f>
        <v>4.1891891891891922E-2</v>
      </c>
      <c r="D141" s="34">
        <f>'MSD Calculation'!$D$24-B141</f>
        <v>17.259999999999998</v>
      </c>
      <c r="E141" s="30">
        <f>IF(B141="",0,IF(B141&lt;'MSD Calculation'!$D$5,$E$7*(1-B141/'MSD Calculation'!$D$5), 0))</f>
        <v>1.3560604737565381E-2</v>
      </c>
      <c r="F141" s="30">
        <f>IF(B141="",0,IF($B141&lt;$F$5,0,IF($B141&gt;'MSD Calculation'!$D$5,0,IF($N$4="Closed-form",1/2*(1-COS(2*PI()*($B141-$F$5)/$F$6))*$F$8,IF($N$4="General",1/2*(1-COS(2*PI()*($B141-$F$5)/$F$6))*$F$9,"Error")))))</f>
        <v>0</v>
      </c>
      <c r="G141" s="30">
        <f>IF(B141="",0,IF($B141&lt;$G$5,0,IF($B141&gt;'MSD Calculation'!$D$5,0,IF($N$4="Closed-form",1/2*(1-COS(2*PI()*($B141-$G$5)/$G$6))*$G$8,IF($N$4="General",1/2*(1-COS(2*PI()*($B141-$G$5)/$G$6))*$G$9,"Error")))))</f>
        <v>0</v>
      </c>
      <c r="H141" s="30">
        <f>IF(B141="",0,IF($B141&lt;$H$5,0,IF($B141&gt;'MSD Calculation'!$D$5,0,IF($N$4="Closed-form",1/2*(1-COS(2*PI()*($B141-$H$5)/$H$6))*$H$8,IF($N$4="General",1/2*(1-COS(2*PI()*($B141-$H$5)/$H$6))*$H$9,"Error")))))</f>
        <v>0</v>
      </c>
      <c r="I141" s="30">
        <f>IF(B141="",0,IF($B141&lt;$I$5,0,IF($B141&gt;'MSD Calculation'!$D$5,0,IF($N$4="Closed-form",1/2*(1-COS(2*PI()*($B141-$I$5)/$I$6))*$I$8,IF($N$4="General",1/2*(1-COS(2*PI()*($B141-$I$5)/$I$6))*$I$9,"Error")))))</f>
        <v>0</v>
      </c>
      <c r="J141" s="15" t="s">
        <v>14</v>
      </c>
      <c r="K141" s="3"/>
      <c r="L141" s="17">
        <v>1.2400000000000009</v>
      </c>
      <c r="M141" s="34">
        <f>L141/'MSD Calculation'!$D$5</f>
        <v>4.1891891891891922E-2</v>
      </c>
      <c r="N141" s="34">
        <f>'MSD Calculation'!$D$24-L141</f>
        <v>17.259999999999998</v>
      </c>
      <c r="O141" s="35">
        <f t="shared" si="5"/>
        <v>1.3560604737565381E-2</v>
      </c>
      <c r="P141" s="35">
        <f t="shared" si="6"/>
        <v>1.3560604737565381E-2</v>
      </c>
      <c r="Q141" s="35">
        <f t="shared" si="7"/>
        <v>1.3560604737565381E-2</v>
      </c>
      <c r="R141" s="35">
        <f t="shared" si="8"/>
        <v>1.3560604737565381E-2</v>
      </c>
      <c r="S141" s="35">
        <f t="shared" si="9"/>
        <v>1.3560604737565381E-2</v>
      </c>
      <c r="T141" s="11" t="s">
        <v>14</v>
      </c>
    </row>
    <row r="142" spans="2:20" x14ac:dyDescent="0.35">
      <c r="B142" s="63">
        <v>1.2500000000000009</v>
      </c>
      <c r="C142" s="34">
        <f>B142/'MSD Calculation'!$D$5</f>
        <v>4.2229729729729756E-2</v>
      </c>
      <c r="D142" s="34">
        <f>'MSD Calculation'!$D$24-B142</f>
        <v>17.25</v>
      </c>
      <c r="E142" s="30">
        <f>IF(B142="",0,IF(B142&lt;'MSD Calculation'!$D$5,$E$7*(1-B142/'MSD Calculation'!$D$5), 0))</f>
        <v>1.3555823142100796E-2</v>
      </c>
      <c r="F142" s="30">
        <f>IF(B142="",0,IF($B142&lt;$F$5,0,IF($B142&gt;'MSD Calculation'!$D$5,0,IF($N$4="Closed-form",1/2*(1-COS(2*PI()*($B142-$F$5)/$F$6))*$F$8,IF($N$4="General",1/2*(1-COS(2*PI()*($B142-$F$5)/$F$6))*$F$9,"Error")))))</f>
        <v>0</v>
      </c>
      <c r="G142" s="30">
        <f>IF(B142="",0,IF($B142&lt;$G$5,0,IF($B142&gt;'MSD Calculation'!$D$5,0,IF($N$4="Closed-form",1/2*(1-COS(2*PI()*($B142-$G$5)/$G$6))*$G$8,IF($N$4="General",1/2*(1-COS(2*PI()*($B142-$G$5)/$G$6))*$G$9,"Error")))))</f>
        <v>0</v>
      </c>
      <c r="H142" s="30">
        <f>IF(B142="",0,IF($B142&lt;$H$5,0,IF($B142&gt;'MSD Calculation'!$D$5,0,IF($N$4="Closed-form",1/2*(1-COS(2*PI()*($B142-$H$5)/$H$6))*$H$8,IF($N$4="General",1/2*(1-COS(2*PI()*($B142-$H$5)/$H$6))*$H$9,"Error")))))</f>
        <v>0</v>
      </c>
      <c r="I142" s="30">
        <f>IF(B142="",0,IF($B142&lt;$I$5,0,IF($B142&gt;'MSD Calculation'!$D$5,0,IF($N$4="Closed-form",1/2*(1-COS(2*PI()*($B142-$I$5)/$I$6))*$I$8,IF($N$4="General",1/2*(1-COS(2*PI()*($B142-$I$5)/$I$6))*$I$9,"Error")))))</f>
        <v>0</v>
      </c>
      <c r="J142" s="15" t="s">
        <v>14</v>
      </c>
      <c r="K142" s="3"/>
      <c r="L142" s="17">
        <v>1.2500000000000009</v>
      </c>
      <c r="M142" s="34">
        <f>L142/'MSD Calculation'!$D$5</f>
        <v>4.2229729729729756E-2</v>
      </c>
      <c r="N142" s="34">
        <f>'MSD Calculation'!$D$24-L142</f>
        <v>17.25</v>
      </c>
      <c r="O142" s="35">
        <f t="shared" si="5"/>
        <v>1.3555823142100796E-2</v>
      </c>
      <c r="P142" s="35">
        <f t="shared" si="6"/>
        <v>1.3555823142100796E-2</v>
      </c>
      <c r="Q142" s="35">
        <f t="shared" si="7"/>
        <v>1.3555823142100796E-2</v>
      </c>
      <c r="R142" s="35">
        <f t="shared" si="8"/>
        <v>1.3555823142100796E-2</v>
      </c>
      <c r="S142" s="35">
        <f t="shared" si="9"/>
        <v>1.3555823142100796E-2</v>
      </c>
      <c r="T142" s="11" t="s">
        <v>14</v>
      </c>
    </row>
    <row r="143" spans="2:20" x14ac:dyDescent="0.35">
      <c r="B143" s="63">
        <v>1.2600000000000009</v>
      </c>
      <c r="C143" s="34">
        <f>B143/'MSD Calculation'!$D$5</f>
        <v>4.2567567567567598E-2</v>
      </c>
      <c r="D143" s="34">
        <f>'MSD Calculation'!$D$24-B143</f>
        <v>17.239999999999998</v>
      </c>
      <c r="E143" s="30">
        <f>IF(B143="",0,IF(B143&lt;'MSD Calculation'!$D$5,$E$7*(1-B143/'MSD Calculation'!$D$5), 0))</f>
        <v>1.3551041546636208E-2</v>
      </c>
      <c r="F143" s="30">
        <f>IF(B143="",0,IF($B143&lt;$F$5,0,IF($B143&gt;'MSD Calculation'!$D$5,0,IF($N$4="Closed-form",1/2*(1-COS(2*PI()*($B143-$F$5)/$F$6))*$F$8,IF($N$4="General",1/2*(1-COS(2*PI()*($B143-$F$5)/$F$6))*$F$9,"Error")))))</f>
        <v>0</v>
      </c>
      <c r="G143" s="30">
        <f>IF(B143="",0,IF($B143&lt;$G$5,0,IF($B143&gt;'MSD Calculation'!$D$5,0,IF($N$4="Closed-form",1/2*(1-COS(2*PI()*($B143-$G$5)/$G$6))*$G$8,IF($N$4="General",1/2*(1-COS(2*PI()*($B143-$G$5)/$G$6))*$G$9,"Error")))))</f>
        <v>0</v>
      </c>
      <c r="H143" s="30">
        <f>IF(B143="",0,IF($B143&lt;$H$5,0,IF($B143&gt;'MSD Calculation'!$D$5,0,IF($N$4="Closed-form",1/2*(1-COS(2*PI()*($B143-$H$5)/$H$6))*$H$8,IF($N$4="General",1/2*(1-COS(2*PI()*($B143-$H$5)/$H$6))*$H$9,"Error")))))</f>
        <v>0</v>
      </c>
      <c r="I143" s="30">
        <f>IF(B143="",0,IF($B143&lt;$I$5,0,IF($B143&gt;'MSD Calculation'!$D$5,0,IF($N$4="Closed-form",1/2*(1-COS(2*PI()*($B143-$I$5)/$I$6))*$I$8,IF($N$4="General",1/2*(1-COS(2*PI()*($B143-$I$5)/$I$6))*$I$9,"Error")))))</f>
        <v>0</v>
      </c>
      <c r="J143" s="15" t="s">
        <v>14</v>
      </c>
      <c r="K143" s="3"/>
      <c r="L143" s="17">
        <v>1.2600000000000009</v>
      </c>
      <c r="M143" s="34">
        <f>L143/'MSD Calculation'!$D$5</f>
        <v>4.2567567567567598E-2</v>
      </c>
      <c r="N143" s="34">
        <f>'MSD Calculation'!$D$24-L143</f>
        <v>17.239999999999998</v>
      </c>
      <c r="O143" s="35">
        <f t="shared" si="5"/>
        <v>1.3551041546636208E-2</v>
      </c>
      <c r="P143" s="35">
        <f t="shared" si="6"/>
        <v>1.3551041546636208E-2</v>
      </c>
      <c r="Q143" s="35">
        <f t="shared" si="7"/>
        <v>1.3551041546636208E-2</v>
      </c>
      <c r="R143" s="35">
        <f t="shared" si="8"/>
        <v>1.3551041546636208E-2</v>
      </c>
      <c r="S143" s="35">
        <f t="shared" si="9"/>
        <v>1.3551041546636208E-2</v>
      </c>
      <c r="T143" s="11" t="s">
        <v>14</v>
      </c>
    </row>
    <row r="144" spans="2:20" x14ac:dyDescent="0.35">
      <c r="B144" s="63">
        <v>1.2700000000000009</v>
      </c>
      <c r="C144" s="34">
        <f>B144/'MSD Calculation'!$D$5</f>
        <v>4.2905405405405432E-2</v>
      </c>
      <c r="D144" s="34">
        <f>'MSD Calculation'!$D$24-B144</f>
        <v>17.23</v>
      </c>
      <c r="E144" s="30">
        <f>IF(B144="",0,IF(B144&lt;'MSD Calculation'!$D$5,$E$7*(1-B144/'MSD Calculation'!$D$5), 0))</f>
        <v>1.3546259951171624E-2</v>
      </c>
      <c r="F144" s="30">
        <f>IF(B144="",0,IF($B144&lt;$F$5,0,IF($B144&gt;'MSD Calculation'!$D$5,0,IF($N$4="Closed-form",1/2*(1-COS(2*PI()*($B144-$F$5)/$F$6))*$F$8,IF($N$4="General",1/2*(1-COS(2*PI()*($B144-$F$5)/$F$6))*$F$9,"Error")))))</f>
        <v>0</v>
      </c>
      <c r="G144" s="30">
        <f>IF(B144="",0,IF($B144&lt;$G$5,0,IF($B144&gt;'MSD Calculation'!$D$5,0,IF($N$4="Closed-form",1/2*(1-COS(2*PI()*($B144-$G$5)/$G$6))*$G$8,IF($N$4="General",1/2*(1-COS(2*PI()*($B144-$G$5)/$G$6))*$G$9,"Error")))))</f>
        <v>0</v>
      </c>
      <c r="H144" s="30">
        <f>IF(B144="",0,IF($B144&lt;$H$5,0,IF($B144&gt;'MSD Calculation'!$D$5,0,IF($N$4="Closed-form",1/2*(1-COS(2*PI()*($B144-$H$5)/$H$6))*$H$8,IF($N$4="General",1/2*(1-COS(2*PI()*($B144-$H$5)/$H$6))*$H$9,"Error")))))</f>
        <v>0</v>
      </c>
      <c r="I144" s="30">
        <f>IF(B144="",0,IF($B144&lt;$I$5,0,IF($B144&gt;'MSD Calculation'!$D$5,0,IF($N$4="Closed-form",1/2*(1-COS(2*PI()*($B144-$I$5)/$I$6))*$I$8,IF($N$4="General",1/2*(1-COS(2*PI()*($B144-$I$5)/$I$6))*$I$9,"Error")))))</f>
        <v>0</v>
      </c>
      <c r="J144" s="15" t="s">
        <v>14</v>
      </c>
      <c r="K144" s="3"/>
      <c r="L144" s="17">
        <v>1.2700000000000009</v>
      </c>
      <c r="M144" s="34">
        <f>L144/'MSD Calculation'!$D$5</f>
        <v>4.2905405405405432E-2</v>
      </c>
      <c r="N144" s="34">
        <f>'MSD Calculation'!$D$24-L144</f>
        <v>17.23</v>
      </c>
      <c r="O144" s="35">
        <f t="shared" si="5"/>
        <v>1.3546259951171624E-2</v>
      </c>
      <c r="P144" s="35">
        <f t="shared" si="6"/>
        <v>1.3546259951171624E-2</v>
      </c>
      <c r="Q144" s="35">
        <f t="shared" si="7"/>
        <v>1.3546259951171624E-2</v>
      </c>
      <c r="R144" s="35">
        <f t="shared" si="8"/>
        <v>1.3546259951171624E-2</v>
      </c>
      <c r="S144" s="35">
        <f t="shared" si="9"/>
        <v>1.3546259951171624E-2</v>
      </c>
      <c r="T144" s="11" t="s">
        <v>14</v>
      </c>
    </row>
    <row r="145" spans="2:20" x14ac:dyDescent="0.35">
      <c r="B145" s="63">
        <v>1.2800000000000009</v>
      </c>
      <c r="C145" s="34">
        <f>B145/'MSD Calculation'!$D$5</f>
        <v>4.3243243243243273E-2</v>
      </c>
      <c r="D145" s="34">
        <f>'MSD Calculation'!$D$24-B145</f>
        <v>17.22</v>
      </c>
      <c r="E145" s="30">
        <f>IF(B145="",0,IF(B145&lt;'MSD Calculation'!$D$5,$E$7*(1-B145/'MSD Calculation'!$D$5), 0))</f>
        <v>1.3541478355707038E-2</v>
      </c>
      <c r="F145" s="30">
        <f>IF(B145="",0,IF($B145&lt;$F$5,0,IF($B145&gt;'MSD Calculation'!$D$5,0,IF($N$4="Closed-form",1/2*(1-COS(2*PI()*($B145-$F$5)/$F$6))*$F$8,IF($N$4="General",1/2*(1-COS(2*PI()*($B145-$F$5)/$F$6))*$F$9,"Error")))))</f>
        <v>0</v>
      </c>
      <c r="G145" s="30">
        <f>IF(B145="",0,IF($B145&lt;$G$5,0,IF($B145&gt;'MSD Calculation'!$D$5,0,IF($N$4="Closed-form",1/2*(1-COS(2*PI()*($B145-$G$5)/$G$6))*$G$8,IF($N$4="General",1/2*(1-COS(2*PI()*($B145-$G$5)/$G$6))*$G$9,"Error")))))</f>
        <v>0</v>
      </c>
      <c r="H145" s="30">
        <f>IF(B145="",0,IF($B145&lt;$H$5,0,IF($B145&gt;'MSD Calculation'!$D$5,0,IF($N$4="Closed-form",1/2*(1-COS(2*PI()*($B145-$H$5)/$H$6))*$H$8,IF($N$4="General",1/2*(1-COS(2*PI()*($B145-$H$5)/$H$6))*$H$9,"Error")))))</f>
        <v>0</v>
      </c>
      <c r="I145" s="30">
        <f>IF(B145="",0,IF($B145&lt;$I$5,0,IF($B145&gt;'MSD Calculation'!$D$5,0,IF($N$4="Closed-form",1/2*(1-COS(2*PI()*($B145-$I$5)/$I$6))*$I$8,IF($N$4="General",1/2*(1-COS(2*PI()*($B145-$I$5)/$I$6))*$I$9,"Error")))))</f>
        <v>0</v>
      </c>
      <c r="J145" s="15" t="s">
        <v>14</v>
      </c>
      <c r="K145" s="3"/>
      <c r="L145" s="17">
        <v>1.2800000000000009</v>
      </c>
      <c r="M145" s="34">
        <f>L145/'MSD Calculation'!$D$5</f>
        <v>4.3243243243243273E-2</v>
      </c>
      <c r="N145" s="34">
        <f>'MSD Calculation'!$D$24-L145</f>
        <v>17.22</v>
      </c>
      <c r="O145" s="35">
        <f t="shared" si="5"/>
        <v>1.3541478355707038E-2</v>
      </c>
      <c r="P145" s="35">
        <f t="shared" si="6"/>
        <v>1.3541478355707038E-2</v>
      </c>
      <c r="Q145" s="35">
        <f t="shared" si="7"/>
        <v>1.3541478355707038E-2</v>
      </c>
      <c r="R145" s="35">
        <f t="shared" si="8"/>
        <v>1.3541478355707038E-2</v>
      </c>
      <c r="S145" s="35">
        <f t="shared" si="9"/>
        <v>1.3541478355707038E-2</v>
      </c>
      <c r="T145" s="11" t="s">
        <v>14</v>
      </c>
    </row>
    <row r="146" spans="2:20" x14ac:dyDescent="0.35">
      <c r="B146" s="63">
        <v>1.2900000000000009</v>
      </c>
      <c r="C146" s="34">
        <f>B146/'MSD Calculation'!$D$5</f>
        <v>4.3581081081081108E-2</v>
      </c>
      <c r="D146" s="34">
        <f>'MSD Calculation'!$D$24-B146</f>
        <v>17.21</v>
      </c>
      <c r="E146" s="30">
        <f>IF(B146="",0,IF(B146&lt;'MSD Calculation'!$D$5,$E$7*(1-B146/'MSD Calculation'!$D$5), 0))</f>
        <v>1.3536696760242453E-2</v>
      </c>
      <c r="F146" s="30">
        <f>IF(B146="",0,IF($B146&lt;$F$5,0,IF($B146&gt;'MSD Calculation'!$D$5,0,IF($N$4="Closed-form",1/2*(1-COS(2*PI()*($B146-$F$5)/$F$6))*$F$8,IF($N$4="General",1/2*(1-COS(2*PI()*($B146-$F$5)/$F$6))*$F$9,"Error")))))</f>
        <v>0</v>
      </c>
      <c r="G146" s="30">
        <f>IF(B146="",0,IF($B146&lt;$G$5,0,IF($B146&gt;'MSD Calculation'!$D$5,0,IF($N$4="Closed-form",1/2*(1-COS(2*PI()*($B146-$G$5)/$G$6))*$G$8,IF($N$4="General",1/2*(1-COS(2*PI()*($B146-$G$5)/$G$6))*$G$9,"Error")))))</f>
        <v>0</v>
      </c>
      <c r="H146" s="30">
        <f>IF(B146="",0,IF($B146&lt;$H$5,0,IF($B146&gt;'MSD Calculation'!$D$5,0,IF($N$4="Closed-form",1/2*(1-COS(2*PI()*($B146-$H$5)/$H$6))*$H$8,IF($N$4="General",1/2*(1-COS(2*PI()*($B146-$H$5)/$H$6))*$H$9,"Error")))))</f>
        <v>0</v>
      </c>
      <c r="I146" s="30">
        <f>IF(B146="",0,IF($B146&lt;$I$5,0,IF($B146&gt;'MSD Calculation'!$D$5,0,IF($N$4="Closed-form",1/2*(1-COS(2*PI()*($B146-$I$5)/$I$6))*$I$8,IF($N$4="General",1/2*(1-COS(2*PI()*($B146-$I$5)/$I$6))*$I$9,"Error")))))</f>
        <v>0</v>
      </c>
      <c r="J146" s="15" t="s">
        <v>14</v>
      </c>
      <c r="K146" s="3"/>
      <c r="L146" s="17">
        <v>1.2900000000000009</v>
      </c>
      <c r="M146" s="34">
        <f>L146/'MSD Calculation'!$D$5</f>
        <v>4.3581081081081108E-2</v>
      </c>
      <c r="N146" s="34">
        <f>'MSD Calculation'!$D$24-L146</f>
        <v>17.21</v>
      </c>
      <c r="O146" s="35">
        <f t="shared" ref="O146:O209" si="10">E146</f>
        <v>1.3536696760242453E-2</v>
      </c>
      <c r="P146" s="35">
        <f t="shared" ref="P146:P209" si="11">E146+F146</f>
        <v>1.3536696760242453E-2</v>
      </c>
      <c r="Q146" s="35">
        <f t="shared" ref="Q146:Q209" si="12">E146+F146+G146</f>
        <v>1.3536696760242453E-2</v>
      </c>
      <c r="R146" s="35">
        <f t="shared" ref="R146:R209" si="13">+E146+F146+G146+H146</f>
        <v>1.3536696760242453E-2</v>
      </c>
      <c r="S146" s="35">
        <f t="shared" ref="S146:S209" si="14">E146+F146+G146+H146+I146</f>
        <v>1.3536696760242453E-2</v>
      </c>
      <c r="T146" s="11" t="s">
        <v>14</v>
      </c>
    </row>
    <row r="147" spans="2:20" x14ac:dyDescent="0.35">
      <c r="B147" s="63">
        <v>1.3000000000000009</v>
      </c>
      <c r="C147" s="34">
        <f>B147/'MSD Calculation'!$D$5</f>
        <v>4.3918918918918949E-2</v>
      </c>
      <c r="D147" s="34">
        <f>'MSD Calculation'!$D$24-B147</f>
        <v>17.2</v>
      </c>
      <c r="E147" s="30">
        <f>IF(B147="",0,IF(B147&lt;'MSD Calculation'!$D$5,$E$7*(1-B147/'MSD Calculation'!$D$5), 0))</f>
        <v>1.3531915164777865E-2</v>
      </c>
      <c r="F147" s="30">
        <f>IF(B147="",0,IF($B147&lt;$F$5,0,IF($B147&gt;'MSD Calculation'!$D$5,0,IF($N$4="Closed-form",1/2*(1-COS(2*PI()*($B147-$F$5)/$F$6))*$F$8,IF($N$4="General",1/2*(1-COS(2*PI()*($B147-$F$5)/$F$6))*$F$9,"Error")))))</f>
        <v>0</v>
      </c>
      <c r="G147" s="30">
        <f>IF(B147="",0,IF($B147&lt;$G$5,0,IF($B147&gt;'MSD Calculation'!$D$5,0,IF($N$4="Closed-form",1/2*(1-COS(2*PI()*($B147-$G$5)/$G$6))*$G$8,IF($N$4="General",1/2*(1-COS(2*PI()*($B147-$G$5)/$G$6))*$G$9,"Error")))))</f>
        <v>0</v>
      </c>
      <c r="H147" s="30">
        <f>IF(B147="",0,IF($B147&lt;$H$5,0,IF($B147&gt;'MSD Calculation'!$D$5,0,IF($N$4="Closed-form",1/2*(1-COS(2*PI()*($B147-$H$5)/$H$6))*$H$8,IF($N$4="General",1/2*(1-COS(2*PI()*($B147-$H$5)/$H$6))*$H$9,"Error")))))</f>
        <v>0</v>
      </c>
      <c r="I147" s="30">
        <f>IF(B147="",0,IF($B147&lt;$I$5,0,IF($B147&gt;'MSD Calculation'!$D$5,0,IF($N$4="Closed-form",1/2*(1-COS(2*PI()*($B147-$I$5)/$I$6))*$I$8,IF($N$4="General",1/2*(1-COS(2*PI()*($B147-$I$5)/$I$6))*$I$9,"Error")))))</f>
        <v>0</v>
      </c>
      <c r="J147" s="15" t="s">
        <v>14</v>
      </c>
      <c r="K147" s="3"/>
      <c r="L147" s="17">
        <v>1.3000000000000009</v>
      </c>
      <c r="M147" s="34">
        <f>L147/'MSD Calculation'!$D$5</f>
        <v>4.3918918918918949E-2</v>
      </c>
      <c r="N147" s="34">
        <f>'MSD Calculation'!$D$24-L147</f>
        <v>17.2</v>
      </c>
      <c r="O147" s="35">
        <f t="shared" si="10"/>
        <v>1.3531915164777865E-2</v>
      </c>
      <c r="P147" s="35">
        <f t="shared" si="11"/>
        <v>1.3531915164777865E-2</v>
      </c>
      <c r="Q147" s="35">
        <f t="shared" si="12"/>
        <v>1.3531915164777865E-2</v>
      </c>
      <c r="R147" s="35">
        <f t="shared" si="13"/>
        <v>1.3531915164777865E-2</v>
      </c>
      <c r="S147" s="35">
        <f t="shared" si="14"/>
        <v>1.3531915164777865E-2</v>
      </c>
      <c r="T147" s="11" t="s">
        <v>14</v>
      </c>
    </row>
    <row r="148" spans="2:20" x14ac:dyDescent="0.35">
      <c r="B148" s="63">
        <v>1.3100000000000009</v>
      </c>
      <c r="C148" s="34">
        <f>B148/'MSD Calculation'!$D$5</f>
        <v>4.4256756756756783E-2</v>
      </c>
      <c r="D148" s="34">
        <f>'MSD Calculation'!$D$24-B148</f>
        <v>17.189999999999998</v>
      </c>
      <c r="E148" s="30">
        <f>IF(B148="",0,IF(B148&lt;'MSD Calculation'!$D$5,$E$7*(1-B148/'MSD Calculation'!$D$5), 0))</f>
        <v>1.3527133569313281E-2</v>
      </c>
      <c r="F148" s="30">
        <f>IF(B148="",0,IF($B148&lt;$F$5,0,IF($B148&gt;'MSD Calculation'!$D$5,0,IF($N$4="Closed-form",1/2*(1-COS(2*PI()*($B148-$F$5)/$F$6))*$F$8,IF($N$4="General",1/2*(1-COS(2*PI()*($B148-$F$5)/$F$6))*$F$9,"Error")))))</f>
        <v>0</v>
      </c>
      <c r="G148" s="30">
        <f>IF(B148="",0,IF($B148&lt;$G$5,0,IF($B148&gt;'MSD Calculation'!$D$5,0,IF($N$4="Closed-form",1/2*(1-COS(2*PI()*($B148-$G$5)/$G$6))*$G$8,IF($N$4="General",1/2*(1-COS(2*PI()*($B148-$G$5)/$G$6))*$G$9,"Error")))))</f>
        <v>0</v>
      </c>
      <c r="H148" s="30">
        <f>IF(B148="",0,IF($B148&lt;$H$5,0,IF($B148&gt;'MSD Calculation'!$D$5,0,IF($N$4="Closed-form",1/2*(1-COS(2*PI()*($B148-$H$5)/$H$6))*$H$8,IF($N$4="General",1/2*(1-COS(2*PI()*($B148-$H$5)/$H$6))*$H$9,"Error")))))</f>
        <v>0</v>
      </c>
      <c r="I148" s="30">
        <f>IF(B148="",0,IF($B148&lt;$I$5,0,IF($B148&gt;'MSD Calculation'!$D$5,0,IF($N$4="Closed-form",1/2*(1-COS(2*PI()*($B148-$I$5)/$I$6))*$I$8,IF($N$4="General",1/2*(1-COS(2*PI()*($B148-$I$5)/$I$6))*$I$9,"Error")))))</f>
        <v>0</v>
      </c>
      <c r="J148" s="15" t="s">
        <v>14</v>
      </c>
      <c r="K148" s="3"/>
      <c r="L148" s="17">
        <v>1.3100000000000009</v>
      </c>
      <c r="M148" s="34">
        <f>L148/'MSD Calculation'!$D$5</f>
        <v>4.4256756756756783E-2</v>
      </c>
      <c r="N148" s="34">
        <f>'MSD Calculation'!$D$24-L148</f>
        <v>17.189999999999998</v>
      </c>
      <c r="O148" s="35">
        <f t="shared" si="10"/>
        <v>1.3527133569313281E-2</v>
      </c>
      <c r="P148" s="35">
        <f t="shared" si="11"/>
        <v>1.3527133569313281E-2</v>
      </c>
      <c r="Q148" s="35">
        <f t="shared" si="12"/>
        <v>1.3527133569313281E-2</v>
      </c>
      <c r="R148" s="35">
        <f t="shared" si="13"/>
        <v>1.3527133569313281E-2</v>
      </c>
      <c r="S148" s="35">
        <f t="shared" si="14"/>
        <v>1.3527133569313281E-2</v>
      </c>
      <c r="T148" s="11" t="s">
        <v>14</v>
      </c>
    </row>
    <row r="149" spans="2:20" x14ac:dyDescent="0.35">
      <c r="B149" s="63">
        <v>1.320000000000001</v>
      </c>
      <c r="C149" s="34">
        <f>B149/'MSD Calculation'!$D$5</f>
        <v>4.4594594594594625E-2</v>
      </c>
      <c r="D149" s="34">
        <f>'MSD Calculation'!$D$24-B149</f>
        <v>17.18</v>
      </c>
      <c r="E149" s="30">
        <f>IF(B149="",0,IF(B149&lt;'MSD Calculation'!$D$5,$E$7*(1-B149/'MSD Calculation'!$D$5), 0))</f>
        <v>1.3522351973848695E-2</v>
      </c>
      <c r="F149" s="30">
        <f>IF(B149="",0,IF($B149&lt;$F$5,0,IF($B149&gt;'MSD Calculation'!$D$5,0,IF($N$4="Closed-form",1/2*(1-COS(2*PI()*($B149-$F$5)/$F$6))*$F$8,IF($N$4="General",1/2*(1-COS(2*PI()*($B149-$F$5)/$F$6))*$F$9,"Error")))))</f>
        <v>0</v>
      </c>
      <c r="G149" s="30">
        <f>IF(B149="",0,IF($B149&lt;$G$5,0,IF($B149&gt;'MSD Calculation'!$D$5,0,IF($N$4="Closed-form",1/2*(1-COS(2*PI()*($B149-$G$5)/$G$6))*$G$8,IF($N$4="General",1/2*(1-COS(2*PI()*($B149-$G$5)/$G$6))*$G$9,"Error")))))</f>
        <v>0</v>
      </c>
      <c r="H149" s="30">
        <f>IF(B149="",0,IF($B149&lt;$H$5,0,IF($B149&gt;'MSD Calculation'!$D$5,0,IF($N$4="Closed-form",1/2*(1-COS(2*PI()*($B149-$H$5)/$H$6))*$H$8,IF($N$4="General",1/2*(1-COS(2*PI()*($B149-$H$5)/$H$6))*$H$9,"Error")))))</f>
        <v>0</v>
      </c>
      <c r="I149" s="30">
        <f>IF(B149="",0,IF($B149&lt;$I$5,0,IF($B149&gt;'MSD Calculation'!$D$5,0,IF($N$4="Closed-form",1/2*(1-COS(2*PI()*($B149-$I$5)/$I$6))*$I$8,IF($N$4="General",1/2*(1-COS(2*PI()*($B149-$I$5)/$I$6))*$I$9,"Error")))))</f>
        <v>0</v>
      </c>
      <c r="J149" s="15" t="s">
        <v>14</v>
      </c>
      <c r="K149" s="3"/>
      <c r="L149" s="17">
        <v>1.320000000000001</v>
      </c>
      <c r="M149" s="34">
        <f>L149/'MSD Calculation'!$D$5</f>
        <v>4.4594594594594625E-2</v>
      </c>
      <c r="N149" s="34">
        <f>'MSD Calculation'!$D$24-L149</f>
        <v>17.18</v>
      </c>
      <c r="O149" s="35">
        <f t="shared" si="10"/>
        <v>1.3522351973848695E-2</v>
      </c>
      <c r="P149" s="35">
        <f t="shared" si="11"/>
        <v>1.3522351973848695E-2</v>
      </c>
      <c r="Q149" s="35">
        <f t="shared" si="12"/>
        <v>1.3522351973848695E-2</v>
      </c>
      <c r="R149" s="35">
        <f t="shared" si="13"/>
        <v>1.3522351973848695E-2</v>
      </c>
      <c r="S149" s="35">
        <f t="shared" si="14"/>
        <v>1.3522351973848695E-2</v>
      </c>
      <c r="T149" s="11" t="s">
        <v>14</v>
      </c>
    </row>
    <row r="150" spans="2:20" x14ac:dyDescent="0.35">
      <c r="B150" s="63">
        <v>1.330000000000001</v>
      </c>
      <c r="C150" s="34">
        <f>B150/'MSD Calculation'!$D$5</f>
        <v>4.4932432432432459E-2</v>
      </c>
      <c r="D150" s="34">
        <f>'MSD Calculation'!$D$24-B150</f>
        <v>17.169999999999998</v>
      </c>
      <c r="E150" s="30">
        <f>IF(B150="",0,IF(B150&lt;'MSD Calculation'!$D$5,$E$7*(1-B150/'MSD Calculation'!$D$5), 0))</f>
        <v>1.3517570378384108E-2</v>
      </c>
      <c r="F150" s="30">
        <f>IF(B150="",0,IF($B150&lt;$F$5,0,IF($B150&gt;'MSD Calculation'!$D$5,0,IF($N$4="Closed-form",1/2*(1-COS(2*PI()*($B150-$F$5)/$F$6))*$F$8,IF($N$4="General",1/2*(1-COS(2*PI()*($B150-$F$5)/$F$6))*$F$9,"Error")))))</f>
        <v>0</v>
      </c>
      <c r="G150" s="30">
        <f>IF(B150="",0,IF($B150&lt;$G$5,0,IF($B150&gt;'MSD Calculation'!$D$5,0,IF($N$4="Closed-form",1/2*(1-COS(2*PI()*($B150-$G$5)/$G$6))*$G$8,IF($N$4="General",1/2*(1-COS(2*PI()*($B150-$G$5)/$G$6))*$G$9,"Error")))))</f>
        <v>0</v>
      </c>
      <c r="H150" s="30">
        <f>IF(B150="",0,IF($B150&lt;$H$5,0,IF($B150&gt;'MSD Calculation'!$D$5,0,IF($N$4="Closed-form",1/2*(1-COS(2*PI()*($B150-$H$5)/$H$6))*$H$8,IF($N$4="General",1/2*(1-COS(2*PI()*($B150-$H$5)/$H$6))*$H$9,"Error")))))</f>
        <v>0</v>
      </c>
      <c r="I150" s="30">
        <f>IF(B150="",0,IF($B150&lt;$I$5,0,IF($B150&gt;'MSD Calculation'!$D$5,0,IF($N$4="Closed-form",1/2*(1-COS(2*PI()*($B150-$I$5)/$I$6))*$I$8,IF($N$4="General",1/2*(1-COS(2*PI()*($B150-$I$5)/$I$6))*$I$9,"Error")))))</f>
        <v>0</v>
      </c>
      <c r="J150" s="15" t="s">
        <v>14</v>
      </c>
      <c r="K150" s="3"/>
      <c r="L150" s="17">
        <v>1.330000000000001</v>
      </c>
      <c r="M150" s="34">
        <f>L150/'MSD Calculation'!$D$5</f>
        <v>4.4932432432432459E-2</v>
      </c>
      <c r="N150" s="34">
        <f>'MSD Calculation'!$D$24-L150</f>
        <v>17.169999999999998</v>
      </c>
      <c r="O150" s="35">
        <f t="shared" si="10"/>
        <v>1.3517570378384108E-2</v>
      </c>
      <c r="P150" s="35">
        <f t="shared" si="11"/>
        <v>1.3517570378384108E-2</v>
      </c>
      <c r="Q150" s="35">
        <f t="shared" si="12"/>
        <v>1.3517570378384108E-2</v>
      </c>
      <c r="R150" s="35">
        <f t="shared" si="13"/>
        <v>1.3517570378384108E-2</v>
      </c>
      <c r="S150" s="35">
        <f t="shared" si="14"/>
        <v>1.3517570378384108E-2</v>
      </c>
      <c r="T150" s="11" t="s">
        <v>14</v>
      </c>
    </row>
    <row r="151" spans="2:20" x14ac:dyDescent="0.35">
      <c r="B151" s="63">
        <v>1.340000000000001</v>
      </c>
      <c r="C151" s="34">
        <f>B151/'MSD Calculation'!$D$5</f>
        <v>4.5270270270270301E-2</v>
      </c>
      <c r="D151" s="34">
        <f>'MSD Calculation'!$D$24-B151</f>
        <v>17.16</v>
      </c>
      <c r="E151" s="30">
        <f>IF(B151="",0,IF(B151&lt;'MSD Calculation'!$D$5,$E$7*(1-B151/'MSD Calculation'!$D$5), 0))</f>
        <v>1.3512788782919522E-2</v>
      </c>
      <c r="F151" s="30">
        <f>IF(B151="",0,IF($B151&lt;$F$5,0,IF($B151&gt;'MSD Calculation'!$D$5,0,IF($N$4="Closed-form",1/2*(1-COS(2*PI()*($B151-$F$5)/$F$6))*$F$8,IF($N$4="General",1/2*(1-COS(2*PI()*($B151-$F$5)/$F$6))*$F$9,"Error")))))</f>
        <v>0</v>
      </c>
      <c r="G151" s="30">
        <f>IF(B151="",0,IF($B151&lt;$G$5,0,IF($B151&gt;'MSD Calculation'!$D$5,0,IF($N$4="Closed-form",1/2*(1-COS(2*PI()*($B151-$G$5)/$G$6))*$G$8,IF($N$4="General",1/2*(1-COS(2*PI()*($B151-$G$5)/$G$6))*$G$9,"Error")))))</f>
        <v>0</v>
      </c>
      <c r="H151" s="30">
        <f>IF(B151="",0,IF($B151&lt;$H$5,0,IF($B151&gt;'MSD Calculation'!$D$5,0,IF($N$4="Closed-form",1/2*(1-COS(2*PI()*($B151-$H$5)/$H$6))*$H$8,IF($N$4="General",1/2*(1-COS(2*PI()*($B151-$H$5)/$H$6))*$H$9,"Error")))))</f>
        <v>0</v>
      </c>
      <c r="I151" s="30">
        <f>IF(B151="",0,IF($B151&lt;$I$5,0,IF($B151&gt;'MSD Calculation'!$D$5,0,IF($N$4="Closed-form",1/2*(1-COS(2*PI()*($B151-$I$5)/$I$6))*$I$8,IF($N$4="General",1/2*(1-COS(2*PI()*($B151-$I$5)/$I$6))*$I$9,"Error")))))</f>
        <v>0</v>
      </c>
      <c r="J151" s="15" t="s">
        <v>14</v>
      </c>
      <c r="K151" s="3"/>
      <c r="L151" s="17">
        <v>1.340000000000001</v>
      </c>
      <c r="M151" s="34">
        <f>L151/'MSD Calculation'!$D$5</f>
        <v>4.5270270270270301E-2</v>
      </c>
      <c r="N151" s="34">
        <f>'MSD Calculation'!$D$24-L151</f>
        <v>17.16</v>
      </c>
      <c r="O151" s="35">
        <f t="shared" si="10"/>
        <v>1.3512788782919522E-2</v>
      </c>
      <c r="P151" s="35">
        <f t="shared" si="11"/>
        <v>1.3512788782919522E-2</v>
      </c>
      <c r="Q151" s="35">
        <f t="shared" si="12"/>
        <v>1.3512788782919522E-2</v>
      </c>
      <c r="R151" s="35">
        <f t="shared" si="13"/>
        <v>1.3512788782919522E-2</v>
      </c>
      <c r="S151" s="35">
        <f t="shared" si="14"/>
        <v>1.3512788782919522E-2</v>
      </c>
      <c r="T151" s="11" t="s">
        <v>14</v>
      </c>
    </row>
    <row r="152" spans="2:20" x14ac:dyDescent="0.35">
      <c r="B152" s="63">
        <v>1.350000000000001</v>
      </c>
      <c r="C152" s="34">
        <f>B152/'MSD Calculation'!$D$5</f>
        <v>4.5608108108108142E-2</v>
      </c>
      <c r="D152" s="34">
        <f>'MSD Calculation'!$D$24-B152</f>
        <v>17.149999999999999</v>
      </c>
      <c r="E152" s="30">
        <f>IF(B152="",0,IF(B152&lt;'MSD Calculation'!$D$5,$E$7*(1-B152/'MSD Calculation'!$D$5), 0))</f>
        <v>1.3508007187454938E-2</v>
      </c>
      <c r="F152" s="30">
        <f>IF(B152="",0,IF($B152&lt;$F$5,0,IF($B152&gt;'MSD Calculation'!$D$5,0,IF($N$4="Closed-form",1/2*(1-COS(2*PI()*($B152-$F$5)/$F$6))*$F$8,IF($N$4="General",1/2*(1-COS(2*PI()*($B152-$F$5)/$F$6))*$F$9,"Error")))))</f>
        <v>0</v>
      </c>
      <c r="G152" s="30">
        <f>IF(B152="",0,IF($B152&lt;$G$5,0,IF($B152&gt;'MSD Calculation'!$D$5,0,IF($N$4="Closed-form",1/2*(1-COS(2*PI()*($B152-$G$5)/$G$6))*$G$8,IF($N$4="General",1/2*(1-COS(2*PI()*($B152-$G$5)/$G$6))*$G$9,"Error")))))</f>
        <v>0</v>
      </c>
      <c r="H152" s="30">
        <f>IF(B152="",0,IF($B152&lt;$H$5,0,IF($B152&gt;'MSD Calculation'!$D$5,0,IF($N$4="Closed-form",1/2*(1-COS(2*PI()*($B152-$H$5)/$H$6))*$H$8,IF($N$4="General",1/2*(1-COS(2*PI()*($B152-$H$5)/$H$6))*$H$9,"Error")))))</f>
        <v>0</v>
      </c>
      <c r="I152" s="30">
        <f>IF(B152="",0,IF($B152&lt;$I$5,0,IF($B152&gt;'MSD Calculation'!$D$5,0,IF($N$4="Closed-form",1/2*(1-COS(2*PI()*($B152-$I$5)/$I$6))*$I$8,IF($N$4="General",1/2*(1-COS(2*PI()*($B152-$I$5)/$I$6))*$I$9,"Error")))))</f>
        <v>0</v>
      </c>
      <c r="J152" s="15" t="s">
        <v>14</v>
      </c>
      <c r="K152" s="3"/>
      <c r="L152" s="17">
        <v>1.350000000000001</v>
      </c>
      <c r="M152" s="34">
        <f>L152/'MSD Calculation'!$D$5</f>
        <v>4.5608108108108142E-2</v>
      </c>
      <c r="N152" s="34">
        <f>'MSD Calculation'!$D$24-L152</f>
        <v>17.149999999999999</v>
      </c>
      <c r="O152" s="35">
        <f t="shared" si="10"/>
        <v>1.3508007187454938E-2</v>
      </c>
      <c r="P152" s="35">
        <f t="shared" si="11"/>
        <v>1.3508007187454938E-2</v>
      </c>
      <c r="Q152" s="35">
        <f t="shared" si="12"/>
        <v>1.3508007187454938E-2</v>
      </c>
      <c r="R152" s="35">
        <f t="shared" si="13"/>
        <v>1.3508007187454938E-2</v>
      </c>
      <c r="S152" s="35">
        <f t="shared" si="14"/>
        <v>1.3508007187454938E-2</v>
      </c>
      <c r="T152" s="11" t="s">
        <v>14</v>
      </c>
    </row>
    <row r="153" spans="2:20" x14ac:dyDescent="0.35">
      <c r="B153" s="63">
        <v>1.360000000000001</v>
      </c>
      <c r="C153" s="34">
        <f>B153/'MSD Calculation'!$D$5</f>
        <v>4.5945945945945976E-2</v>
      </c>
      <c r="D153" s="34">
        <f>'MSD Calculation'!$D$24-B153</f>
        <v>17.14</v>
      </c>
      <c r="E153" s="30">
        <f>IF(B153="",0,IF(B153&lt;'MSD Calculation'!$D$5,$E$7*(1-B153/'MSD Calculation'!$D$5), 0))</f>
        <v>1.3503225591990351E-2</v>
      </c>
      <c r="F153" s="30">
        <f>IF(B153="",0,IF($B153&lt;$F$5,0,IF($B153&gt;'MSD Calculation'!$D$5,0,IF($N$4="Closed-form",1/2*(1-COS(2*PI()*($B153-$F$5)/$F$6))*$F$8,IF($N$4="General",1/2*(1-COS(2*PI()*($B153-$F$5)/$F$6))*$F$9,"Error")))))</f>
        <v>0</v>
      </c>
      <c r="G153" s="30">
        <f>IF(B153="",0,IF($B153&lt;$G$5,0,IF($B153&gt;'MSD Calculation'!$D$5,0,IF($N$4="Closed-form",1/2*(1-COS(2*PI()*($B153-$G$5)/$G$6))*$G$8,IF($N$4="General",1/2*(1-COS(2*PI()*($B153-$G$5)/$G$6))*$G$9,"Error")))))</f>
        <v>0</v>
      </c>
      <c r="H153" s="30">
        <f>IF(B153="",0,IF($B153&lt;$H$5,0,IF($B153&gt;'MSD Calculation'!$D$5,0,IF($N$4="Closed-form",1/2*(1-COS(2*PI()*($B153-$H$5)/$H$6))*$H$8,IF($N$4="General",1/2*(1-COS(2*PI()*($B153-$H$5)/$H$6))*$H$9,"Error")))))</f>
        <v>0</v>
      </c>
      <c r="I153" s="30">
        <f>IF(B153="",0,IF($B153&lt;$I$5,0,IF($B153&gt;'MSD Calculation'!$D$5,0,IF($N$4="Closed-form",1/2*(1-COS(2*PI()*($B153-$I$5)/$I$6))*$I$8,IF($N$4="General",1/2*(1-COS(2*PI()*($B153-$I$5)/$I$6))*$I$9,"Error")))))</f>
        <v>0</v>
      </c>
      <c r="J153" s="15" t="s">
        <v>14</v>
      </c>
      <c r="K153" s="3"/>
      <c r="L153" s="17">
        <v>1.360000000000001</v>
      </c>
      <c r="M153" s="34">
        <f>L153/'MSD Calculation'!$D$5</f>
        <v>4.5945945945945976E-2</v>
      </c>
      <c r="N153" s="34">
        <f>'MSD Calculation'!$D$24-L153</f>
        <v>17.14</v>
      </c>
      <c r="O153" s="35">
        <f t="shared" si="10"/>
        <v>1.3503225591990351E-2</v>
      </c>
      <c r="P153" s="35">
        <f t="shared" si="11"/>
        <v>1.3503225591990351E-2</v>
      </c>
      <c r="Q153" s="35">
        <f t="shared" si="12"/>
        <v>1.3503225591990351E-2</v>
      </c>
      <c r="R153" s="35">
        <f t="shared" si="13"/>
        <v>1.3503225591990351E-2</v>
      </c>
      <c r="S153" s="35">
        <f t="shared" si="14"/>
        <v>1.3503225591990351E-2</v>
      </c>
      <c r="T153" s="11" t="s">
        <v>14</v>
      </c>
    </row>
    <row r="154" spans="2:20" x14ac:dyDescent="0.35">
      <c r="B154" s="63">
        <v>1.370000000000001</v>
      </c>
      <c r="C154" s="34">
        <f>B154/'MSD Calculation'!$D$5</f>
        <v>4.6283783783783818E-2</v>
      </c>
      <c r="D154" s="34">
        <f>'MSD Calculation'!$D$24-B154</f>
        <v>17.13</v>
      </c>
      <c r="E154" s="30">
        <f>IF(B154="",0,IF(B154&lt;'MSD Calculation'!$D$5,$E$7*(1-B154/'MSD Calculation'!$D$5), 0))</f>
        <v>1.3498443996525765E-2</v>
      </c>
      <c r="F154" s="30">
        <f>IF(B154="",0,IF($B154&lt;$F$5,0,IF($B154&gt;'MSD Calculation'!$D$5,0,IF($N$4="Closed-form",1/2*(1-COS(2*PI()*($B154-$F$5)/$F$6))*$F$8,IF($N$4="General",1/2*(1-COS(2*PI()*($B154-$F$5)/$F$6))*$F$9,"Error")))))</f>
        <v>0</v>
      </c>
      <c r="G154" s="30">
        <f>IF(B154="",0,IF($B154&lt;$G$5,0,IF($B154&gt;'MSD Calculation'!$D$5,0,IF($N$4="Closed-form",1/2*(1-COS(2*PI()*($B154-$G$5)/$G$6))*$G$8,IF($N$4="General",1/2*(1-COS(2*PI()*($B154-$G$5)/$G$6))*$G$9,"Error")))))</f>
        <v>0</v>
      </c>
      <c r="H154" s="30">
        <f>IF(B154="",0,IF($B154&lt;$H$5,0,IF($B154&gt;'MSD Calculation'!$D$5,0,IF($N$4="Closed-form",1/2*(1-COS(2*PI()*($B154-$H$5)/$H$6))*$H$8,IF($N$4="General",1/2*(1-COS(2*PI()*($B154-$H$5)/$H$6))*$H$9,"Error")))))</f>
        <v>0</v>
      </c>
      <c r="I154" s="30">
        <f>IF(B154="",0,IF($B154&lt;$I$5,0,IF($B154&gt;'MSD Calculation'!$D$5,0,IF($N$4="Closed-form",1/2*(1-COS(2*PI()*($B154-$I$5)/$I$6))*$I$8,IF($N$4="General",1/2*(1-COS(2*PI()*($B154-$I$5)/$I$6))*$I$9,"Error")))))</f>
        <v>0</v>
      </c>
      <c r="J154" s="15" t="s">
        <v>14</v>
      </c>
      <c r="K154" s="3"/>
      <c r="L154" s="17">
        <v>1.370000000000001</v>
      </c>
      <c r="M154" s="34">
        <f>L154/'MSD Calculation'!$D$5</f>
        <v>4.6283783783783818E-2</v>
      </c>
      <c r="N154" s="34">
        <f>'MSD Calculation'!$D$24-L154</f>
        <v>17.13</v>
      </c>
      <c r="O154" s="35">
        <f t="shared" si="10"/>
        <v>1.3498443996525765E-2</v>
      </c>
      <c r="P154" s="35">
        <f t="shared" si="11"/>
        <v>1.3498443996525765E-2</v>
      </c>
      <c r="Q154" s="35">
        <f t="shared" si="12"/>
        <v>1.3498443996525765E-2</v>
      </c>
      <c r="R154" s="35">
        <f t="shared" si="13"/>
        <v>1.3498443996525765E-2</v>
      </c>
      <c r="S154" s="35">
        <f t="shared" si="14"/>
        <v>1.3498443996525765E-2</v>
      </c>
      <c r="T154" s="11" t="s">
        <v>14</v>
      </c>
    </row>
    <row r="155" spans="2:20" x14ac:dyDescent="0.35">
      <c r="B155" s="63">
        <v>1.380000000000001</v>
      </c>
      <c r="C155" s="34">
        <f>B155/'MSD Calculation'!$D$5</f>
        <v>4.6621621621621652E-2</v>
      </c>
      <c r="D155" s="34">
        <f>'MSD Calculation'!$D$24-B155</f>
        <v>17.119999999999997</v>
      </c>
      <c r="E155" s="30">
        <f>IF(B155="",0,IF(B155&lt;'MSD Calculation'!$D$5,$E$7*(1-B155/'MSD Calculation'!$D$5), 0))</f>
        <v>1.3493662401061179E-2</v>
      </c>
      <c r="F155" s="30">
        <f>IF(B155="",0,IF($B155&lt;$F$5,0,IF($B155&gt;'MSD Calculation'!$D$5,0,IF($N$4="Closed-form",1/2*(1-COS(2*PI()*($B155-$F$5)/$F$6))*$F$8,IF($N$4="General",1/2*(1-COS(2*PI()*($B155-$F$5)/$F$6))*$F$9,"Error")))))</f>
        <v>0</v>
      </c>
      <c r="G155" s="30">
        <f>IF(B155="",0,IF($B155&lt;$G$5,0,IF($B155&gt;'MSD Calculation'!$D$5,0,IF($N$4="Closed-form",1/2*(1-COS(2*PI()*($B155-$G$5)/$G$6))*$G$8,IF($N$4="General",1/2*(1-COS(2*PI()*($B155-$G$5)/$G$6))*$G$9,"Error")))))</f>
        <v>0</v>
      </c>
      <c r="H155" s="30">
        <f>IF(B155="",0,IF($B155&lt;$H$5,0,IF($B155&gt;'MSD Calculation'!$D$5,0,IF($N$4="Closed-form",1/2*(1-COS(2*PI()*($B155-$H$5)/$H$6))*$H$8,IF($N$4="General",1/2*(1-COS(2*PI()*($B155-$H$5)/$H$6))*$H$9,"Error")))))</f>
        <v>0</v>
      </c>
      <c r="I155" s="30">
        <f>IF(B155="",0,IF($B155&lt;$I$5,0,IF($B155&gt;'MSD Calculation'!$D$5,0,IF($N$4="Closed-form",1/2*(1-COS(2*PI()*($B155-$I$5)/$I$6))*$I$8,IF($N$4="General",1/2*(1-COS(2*PI()*($B155-$I$5)/$I$6))*$I$9,"Error")))))</f>
        <v>0</v>
      </c>
      <c r="J155" s="15" t="s">
        <v>14</v>
      </c>
      <c r="K155" s="3"/>
      <c r="L155" s="17">
        <v>1.380000000000001</v>
      </c>
      <c r="M155" s="34">
        <f>L155/'MSD Calculation'!$D$5</f>
        <v>4.6621621621621652E-2</v>
      </c>
      <c r="N155" s="34">
        <f>'MSD Calculation'!$D$24-L155</f>
        <v>17.119999999999997</v>
      </c>
      <c r="O155" s="35">
        <f t="shared" si="10"/>
        <v>1.3493662401061179E-2</v>
      </c>
      <c r="P155" s="35">
        <f t="shared" si="11"/>
        <v>1.3493662401061179E-2</v>
      </c>
      <c r="Q155" s="35">
        <f t="shared" si="12"/>
        <v>1.3493662401061179E-2</v>
      </c>
      <c r="R155" s="35">
        <f t="shared" si="13"/>
        <v>1.3493662401061179E-2</v>
      </c>
      <c r="S155" s="35">
        <f t="shared" si="14"/>
        <v>1.3493662401061179E-2</v>
      </c>
      <c r="T155" s="11" t="s">
        <v>14</v>
      </c>
    </row>
    <row r="156" spans="2:20" x14ac:dyDescent="0.35">
      <c r="B156" s="63">
        <v>1.390000000000001</v>
      </c>
      <c r="C156" s="34">
        <f>B156/'MSD Calculation'!$D$5</f>
        <v>4.6959459459459493E-2</v>
      </c>
      <c r="D156" s="34">
        <f>'MSD Calculation'!$D$24-B156</f>
        <v>17.11</v>
      </c>
      <c r="E156" s="30">
        <f>IF(B156="",0,IF(B156&lt;'MSD Calculation'!$D$5,$E$7*(1-B156/'MSD Calculation'!$D$5), 0))</f>
        <v>1.3488880805596595E-2</v>
      </c>
      <c r="F156" s="30">
        <f>IF(B156="",0,IF($B156&lt;$F$5,0,IF($B156&gt;'MSD Calculation'!$D$5,0,IF($N$4="Closed-form",1/2*(1-COS(2*PI()*($B156-$F$5)/$F$6))*$F$8,IF($N$4="General",1/2*(1-COS(2*PI()*($B156-$F$5)/$F$6))*$F$9,"Error")))))</f>
        <v>0</v>
      </c>
      <c r="G156" s="30">
        <f>IF(B156="",0,IF($B156&lt;$G$5,0,IF($B156&gt;'MSD Calculation'!$D$5,0,IF($N$4="Closed-form",1/2*(1-COS(2*PI()*($B156-$G$5)/$G$6))*$G$8,IF($N$4="General",1/2*(1-COS(2*PI()*($B156-$G$5)/$G$6))*$G$9,"Error")))))</f>
        <v>0</v>
      </c>
      <c r="H156" s="30">
        <f>IF(B156="",0,IF($B156&lt;$H$5,0,IF($B156&gt;'MSD Calculation'!$D$5,0,IF($N$4="Closed-form",1/2*(1-COS(2*PI()*($B156-$H$5)/$H$6))*$H$8,IF($N$4="General",1/2*(1-COS(2*PI()*($B156-$H$5)/$H$6))*$H$9,"Error")))))</f>
        <v>0</v>
      </c>
      <c r="I156" s="30">
        <f>IF(B156="",0,IF($B156&lt;$I$5,0,IF($B156&gt;'MSD Calculation'!$D$5,0,IF($N$4="Closed-form",1/2*(1-COS(2*PI()*($B156-$I$5)/$I$6))*$I$8,IF($N$4="General",1/2*(1-COS(2*PI()*($B156-$I$5)/$I$6))*$I$9,"Error")))))</f>
        <v>0</v>
      </c>
      <c r="J156" s="15" t="s">
        <v>14</v>
      </c>
      <c r="K156" s="3"/>
      <c r="L156" s="17">
        <v>1.390000000000001</v>
      </c>
      <c r="M156" s="34">
        <f>L156/'MSD Calculation'!$D$5</f>
        <v>4.6959459459459493E-2</v>
      </c>
      <c r="N156" s="34">
        <f>'MSD Calculation'!$D$24-L156</f>
        <v>17.11</v>
      </c>
      <c r="O156" s="35">
        <f t="shared" si="10"/>
        <v>1.3488880805596595E-2</v>
      </c>
      <c r="P156" s="35">
        <f t="shared" si="11"/>
        <v>1.3488880805596595E-2</v>
      </c>
      <c r="Q156" s="35">
        <f t="shared" si="12"/>
        <v>1.3488880805596595E-2</v>
      </c>
      <c r="R156" s="35">
        <f t="shared" si="13"/>
        <v>1.3488880805596595E-2</v>
      </c>
      <c r="S156" s="35">
        <f t="shared" si="14"/>
        <v>1.3488880805596595E-2</v>
      </c>
      <c r="T156" s="11" t="s">
        <v>14</v>
      </c>
    </row>
    <row r="157" spans="2:20" x14ac:dyDescent="0.35">
      <c r="B157" s="63">
        <v>1.400000000000001</v>
      </c>
      <c r="C157" s="34">
        <f>B157/'MSD Calculation'!$D$5</f>
        <v>4.7297297297297328E-2</v>
      </c>
      <c r="D157" s="34">
        <f>'MSD Calculation'!$D$24-B157</f>
        <v>17.099999999999998</v>
      </c>
      <c r="E157" s="30">
        <f>IF(B157="",0,IF(B157&lt;'MSD Calculation'!$D$5,$E$7*(1-B157/'MSD Calculation'!$D$5), 0))</f>
        <v>1.3484099210132007E-2</v>
      </c>
      <c r="F157" s="30">
        <f>IF(B157="",0,IF($B157&lt;$F$5,0,IF($B157&gt;'MSD Calculation'!$D$5,0,IF($N$4="Closed-form",1/2*(1-COS(2*PI()*($B157-$F$5)/$F$6))*$F$8,IF($N$4="General",1/2*(1-COS(2*PI()*($B157-$F$5)/$F$6))*$F$9,"Error")))))</f>
        <v>0</v>
      </c>
      <c r="G157" s="30">
        <f>IF(B157="",0,IF($B157&lt;$G$5,0,IF($B157&gt;'MSD Calculation'!$D$5,0,IF($N$4="Closed-form",1/2*(1-COS(2*PI()*($B157-$G$5)/$G$6))*$G$8,IF($N$4="General",1/2*(1-COS(2*PI()*($B157-$G$5)/$G$6))*$G$9,"Error")))))</f>
        <v>0</v>
      </c>
      <c r="H157" s="30">
        <f>IF(B157="",0,IF($B157&lt;$H$5,0,IF($B157&gt;'MSD Calculation'!$D$5,0,IF($N$4="Closed-form",1/2*(1-COS(2*PI()*($B157-$H$5)/$H$6))*$H$8,IF($N$4="General",1/2*(1-COS(2*PI()*($B157-$H$5)/$H$6))*$H$9,"Error")))))</f>
        <v>0</v>
      </c>
      <c r="I157" s="30">
        <f>IF(B157="",0,IF($B157&lt;$I$5,0,IF($B157&gt;'MSD Calculation'!$D$5,0,IF($N$4="Closed-form",1/2*(1-COS(2*PI()*($B157-$I$5)/$I$6))*$I$8,IF($N$4="General",1/2*(1-COS(2*PI()*($B157-$I$5)/$I$6))*$I$9,"Error")))))</f>
        <v>0</v>
      </c>
      <c r="J157" s="15" t="s">
        <v>14</v>
      </c>
      <c r="K157" s="3"/>
      <c r="L157" s="17">
        <v>1.400000000000001</v>
      </c>
      <c r="M157" s="34">
        <f>L157/'MSD Calculation'!$D$5</f>
        <v>4.7297297297297328E-2</v>
      </c>
      <c r="N157" s="34">
        <f>'MSD Calculation'!$D$24-L157</f>
        <v>17.099999999999998</v>
      </c>
      <c r="O157" s="35">
        <f t="shared" si="10"/>
        <v>1.3484099210132007E-2</v>
      </c>
      <c r="P157" s="35">
        <f t="shared" si="11"/>
        <v>1.3484099210132007E-2</v>
      </c>
      <c r="Q157" s="35">
        <f t="shared" si="12"/>
        <v>1.3484099210132007E-2</v>
      </c>
      <c r="R157" s="35">
        <f t="shared" si="13"/>
        <v>1.3484099210132007E-2</v>
      </c>
      <c r="S157" s="35">
        <f t="shared" si="14"/>
        <v>1.3484099210132007E-2</v>
      </c>
      <c r="T157" s="11" t="s">
        <v>14</v>
      </c>
    </row>
    <row r="158" spans="2:20" x14ac:dyDescent="0.35">
      <c r="B158" s="63">
        <v>1.410000000000001</v>
      </c>
      <c r="C158" s="34">
        <f>B158/'MSD Calculation'!$D$5</f>
        <v>4.7635135135135169E-2</v>
      </c>
      <c r="D158" s="34">
        <f>'MSD Calculation'!$D$24-B158</f>
        <v>17.09</v>
      </c>
      <c r="E158" s="30">
        <f>IF(B158="",0,IF(B158&lt;'MSD Calculation'!$D$5,$E$7*(1-B158/'MSD Calculation'!$D$5), 0))</f>
        <v>1.3479317614667422E-2</v>
      </c>
      <c r="F158" s="30">
        <f>IF(B158="",0,IF($B158&lt;$F$5,0,IF($B158&gt;'MSD Calculation'!$D$5,0,IF($N$4="Closed-form",1/2*(1-COS(2*PI()*($B158-$F$5)/$F$6))*$F$8,IF($N$4="General",1/2*(1-COS(2*PI()*($B158-$F$5)/$F$6))*$F$9,"Error")))))</f>
        <v>0</v>
      </c>
      <c r="G158" s="30">
        <f>IF(B158="",0,IF($B158&lt;$G$5,0,IF($B158&gt;'MSD Calculation'!$D$5,0,IF($N$4="Closed-form",1/2*(1-COS(2*PI()*($B158-$G$5)/$G$6))*$G$8,IF($N$4="General",1/2*(1-COS(2*PI()*($B158-$G$5)/$G$6))*$G$9,"Error")))))</f>
        <v>0</v>
      </c>
      <c r="H158" s="30">
        <f>IF(B158="",0,IF($B158&lt;$H$5,0,IF($B158&gt;'MSD Calculation'!$D$5,0,IF($N$4="Closed-form",1/2*(1-COS(2*PI()*($B158-$H$5)/$H$6))*$H$8,IF($N$4="General",1/2*(1-COS(2*PI()*($B158-$H$5)/$H$6))*$H$9,"Error")))))</f>
        <v>0</v>
      </c>
      <c r="I158" s="30">
        <f>IF(B158="",0,IF($B158&lt;$I$5,0,IF($B158&gt;'MSD Calculation'!$D$5,0,IF($N$4="Closed-form",1/2*(1-COS(2*PI()*($B158-$I$5)/$I$6))*$I$8,IF($N$4="General",1/2*(1-COS(2*PI()*($B158-$I$5)/$I$6))*$I$9,"Error")))))</f>
        <v>0</v>
      </c>
      <c r="J158" s="15" t="s">
        <v>14</v>
      </c>
      <c r="K158" s="3"/>
      <c r="L158" s="17">
        <v>1.410000000000001</v>
      </c>
      <c r="M158" s="34">
        <f>L158/'MSD Calculation'!$D$5</f>
        <v>4.7635135135135169E-2</v>
      </c>
      <c r="N158" s="34">
        <f>'MSD Calculation'!$D$24-L158</f>
        <v>17.09</v>
      </c>
      <c r="O158" s="35">
        <f t="shared" si="10"/>
        <v>1.3479317614667422E-2</v>
      </c>
      <c r="P158" s="35">
        <f t="shared" si="11"/>
        <v>1.3479317614667422E-2</v>
      </c>
      <c r="Q158" s="35">
        <f t="shared" si="12"/>
        <v>1.3479317614667422E-2</v>
      </c>
      <c r="R158" s="35">
        <f t="shared" si="13"/>
        <v>1.3479317614667422E-2</v>
      </c>
      <c r="S158" s="35">
        <f t="shared" si="14"/>
        <v>1.3479317614667422E-2</v>
      </c>
      <c r="T158" s="11" t="s">
        <v>14</v>
      </c>
    </row>
    <row r="159" spans="2:20" x14ac:dyDescent="0.35">
      <c r="B159" s="63">
        <v>1.420000000000001</v>
      </c>
      <c r="C159" s="34">
        <f>B159/'MSD Calculation'!$D$5</f>
        <v>4.7972972972973003E-2</v>
      </c>
      <c r="D159" s="34">
        <f>'MSD Calculation'!$D$24-B159</f>
        <v>17.079999999999998</v>
      </c>
      <c r="E159" s="30">
        <f>IF(B159="",0,IF(B159&lt;'MSD Calculation'!$D$5,$E$7*(1-B159/'MSD Calculation'!$D$5), 0))</f>
        <v>1.3474536019202836E-2</v>
      </c>
      <c r="F159" s="30">
        <f>IF(B159="",0,IF($B159&lt;$F$5,0,IF($B159&gt;'MSD Calculation'!$D$5,0,IF($N$4="Closed-form",1/2*(1-COS(2*PI()*($B159-$F$5)/$F$6))*$F$8,IF($N$4="General",1/2*(1-COS(2*PI()*($B159-$F$5)/$F$6))*$F$9,"Error")))))</f>
        <v>0</v>
      </c>
      <c r="G159" s="30">
        <f>IF(B159="",0,IF($B159&lt;$G$5,0,IF($B159&gt;'MSD Calculation'!$D$5,0,IF($N$4="Closed-form",1/2*(1-COS(2*PI()*($B159-$G$5)/$G$6))*$G$8,IF($N$4="General",1/2*(1-COS(2*PI()*($B159-$G$5)/$G$6))*$G$9,"Error")))))</f>
        <v>0</v>
      </c>
      <c r="H159" s="30">
        <f>IF(B159="",0,IF($B159&lt;$H$5,0,IF($B159&gt;'MSD Calculation'!$D$5,0,IF($N$4="Closed-form",1/2*(1-COS(2*PI()*($B159-$H$5)/$H$6))*$H$8,IF($N$4="General",1/2*(1-COS(2*PI()*($B159-$H$5)/$H$6))*$H$9,"Error")))))</f>
        <v>0</v>
      </c>
      <c r="I159" s="30">
        <f>IF(B159="",0,IF($B159&lt;$I$5,0,IF($B159&gt;'MSD Calculation'!$D$5,0,IF($N$4="Closed-form",1/2*(1-COS(2*PI()*($B159-$I$5)/$I$6))*$I$8,IF($N$4="General",1/2*(1-COS(2*PI()*($B159-$I$5)/$I$6))*$I$9,"Error")))))</f>
        <v>0</v>
      </c>
      <c r="J159" s="15" t="s">
        <v>14</v>
      </c>
      <c r="K159" s="3"/>
      <c r="L159" s="17">
        <v>1.420000000000001</v>
      </c>
      <c r="M159" s="34">
        <f>L159/'MSD Calculation'!$D$5</f>
        <v>4.7972972972973003E-2</v>
      </c>
      <c r="N159" s="34">
        <f>'MSD Calculation'!$D$24-L159</f>
        <v>17.079999999999998</v>
      </c>
      <c r="O159" s="35">
        <f t="shared" si="10"/>
        <v>1.3474536019202836E-2</v>
      </c>
      <c r="P159" s="35">
        <f t="shared" si="11"/>
        <v>1.3474536019202836E-2</v>
      </c>
      <c r="Q159" s="35">
        <f t="shared" si="12"/>
        <v>1.3474536019202836E-2</v>
      </c>
      <c r="R159" s="35">
        <f t="shared" si="13"/>
        <v>1.3474536019202836E-2</v>
      </c>
      <c r="S159" s="35">
        <f t="shared" si="14"/>
        <v>1.3474536019202836E-2</v>
      </c>
      <c r="T159" s="11" t="s">
        <v>14</v>
      </c>
    </row>
    <row r="160" spans="2:20" x14ac:dyDescent="0.35">
      <c r="B160" s="63">
        <v>1.430000000000001</v>
      </c>
      <c r="C160" s="34">
        <f>B160/'MSD Calculation'!$D$5</f>
        <v>4.8310810810810845E-2</v>
      </c>
      <c r="D160" s="34">
        <f>'MSD Calculation'!$D$24-B160</f>
        <v>17.07</v>
      </c>
      <c r="E160" s="30">
        <f>IF(B160="",0,IF(B160&lt;'MSD Calculation'!$D$5,$E$7*(1-B160/'MSD Calculation'!$D$5), 0))</f>
        <v>1.3469754423738252E-2</v>
      </c>
      <c r="F160" s="30">
        <f>IF(B160="",0,IF($B160&lt;$F$5,0,IF($B160&gt;'MSD Calculation'!$D$5,0,IF($N$4="Closed-form",1/2*(1-COS(2*PI()*($B160-$F$5)/$F$6))*$F$8,IF($N$4="General",1/2*(1-COS(2*PI()*($B160-$F$5)/$F$6))*$F$9,"Error")))))</f>
        <v>0</v>
      </c>
      <c r="G160" s="30">
        <f>IF(B160="",0,IF($B160&lt;$G$5,0,IF($B160&gt;'MSD Calculation'!$D$5,0,IF($N$4="Closed-form",1/2*(1-COS(2*PI()*($B160-$G$5)/$G$6))*$G$8,IF($N$4="General",1/2*(1-COS(2*PI()*($B160-$G$5)/$G$6))*$G$9,"Error")))))</f>
        <v>0</v>
      </c>
      <c r="H160" s="30">
        <f>IF(B160="",0,IF($B160&lt;$H$5,0,IF($B160&gt;'MSD Calculation'!$D$5,0,IF($N$4="Closed-form",1/2*(1-COS(2*PI()*($B160-$H$5)/$H$6))*$H$8,IF($N$4="General",1/2*(1-COS(2*PI()*($B160-$H$5)/$H$6))*$H$9,"Error")))))</f>
        <v>0</v>
      </c>
      <c r="I160" s="30">
        <f>IF(B160="",0,IF($B160&lt;$I$5,0,IF($B160&gt;'MSD Calculation'!$D$5,0,IF($N$4="Closed-form",1/2*(1-COS(2*PI()*($B160-$I$5)/$I$6))*$I$8,IF($N$4="General",1/2*(1-COS(2*PI()*($B160-$I$5)/$I$6))*$I$9,"Error")))))</f>
        <v>0</v>
      </c>
      <c r="J160" s="15" t="s">
        <v>14</v>
      </c>
      <c r="K160" s="3"/>
      <c r="L160" s="17">
        <v>1.430000000000001</v>
      </c>
      <c r="M160" s="34">
        <f>L160/'MSD Calculation'!$D$5</f>
        <v>4.8310810810810845E-2</v>
      </c>
      <c r="N160" s="34">
        <f>'MSD Calculation'!$D$24-L160</f>
        <v>17.07</v>
      </c>
      <c r="O160" s="35">
        <f t="shared" si="10"/>
        <v>1.3469754423738252E-2</v>
      </c>
      <c r="P160" s="35">
        <f t="shared" si="11"/>
        <v>1.3469754423738252E-2</v>
      </c>
      <c r="Q160" s="35">
        <f t="shared" si="12"/>
        <v>1.3469754423738252E-2</v>
      </c>
      <c r="R160" s="35">
        <f t="shared" si="13"/>
        <v>1.3469754423738252E-2</v>
      </c>
      <c r="S160" s="35">
        <f t="shared" si="14"/>
        <v>1.3469754423738252E-2</v>
      </c>
      <c r="T160" s="11" t="s">
        <v>14</v>
      </c>
    </row>
    <row r="161" spans="2:20" x14ac:dyDescent="0.35">
      <c r="B161" s="63">
        <v>1.4400000000000011</v>
      </c>
      <c r="C161" s="34">
        <f>B161/'MSD Calculation'!$D$5</f>
        <v>4.8648648648648679E-2</v>
      </c>
      <c r="D161" s="34">
        <f>'MSD Calculation'!$D$24-B161</f>
        <v>17.059999999999999</v>
      </c>
      <c r="E161" s="30">
        <f>IF(B161="",0,IF(B161&lt;'MSD Calculation'!$D$5,$E$7*(1-B161/'MSD Calculation'!$D$5), 0))</f>
        <v>1.3464972828273664E-2</v>
      </c>
      <c r="F161" s="30">
        <f>IF(B161="",0,IF($B161&lt;$F$5,0,IF($B161&gt;'MSD Calculation'!$D$5,0,IF($N$4="Closed-form",1/2*(1-COS(2*PI()*($B161-$F$5)/$F$6))*$F$8,IF($N$4="General",1/2*(1-COS(2*PI()*($B161-$F$5)/$F$6))*$F$9,"Error")))))</f>
        <v>0</v>
      </c>
      <c r="G161" s="30">
        <f>IF(B161="",0,IF($B161&lt;$G$5,0,IF($B161&gt;'MSD Calculation'!$D$5,0,IF($N$4="Closed-form",1/2*(1-COS(2*PI()*($B161-$G$5)/$G$6))*$G$8,IF($N$4="General",1/2*(1-COS(2*PI()*($B161-$G$5)/$G$6))*$G$9,"Error")))))</f>
        <v>0</v>
      </c>
      <c r="H161" s="30">
        <f>IF(B161="",0,IF($B161&lt;$H$5,0,IF($B161&gt;'MSD Calculation'!$D$5,0,IF($N$4="Closed-form",1/2*(1-COS(2*PI()*($B161-$H$5)/$H$6))*$H$8,IF($N$4="General",1/2*(1-COS(2*PI()*($B161-$H$5)/$H$6))*$H$9,"Error")))))</f>
        <v>0</v>
      </c>
      <c r="I161" s="30">
        <f>IF(B161="",0,IF($B161&lt;$I$5,0,IF($B161&gt;'MSD Calculation'!$D$5,0,IF($N$4="Closed-form",1/2*(1-COS(2*PI()*($B161-$I$5)/$I$6))*$I$8,IF($N$4="General",1/2*(1-COS(2*PI()*($B161-$I$5)/$I$6))*$I$9,"Error")))))</f>
        <v>0</v>
      </c>
      <c r="J161" s="15" t="s">
        <v>14</v>
      </c>
      <c r="K161" s="3"/>
      <c r="L161" s="17">
        <v>1.4400000000000011</v>
      </c>
      <c r="M161" s="34">
        <f>L161/'MSD Calculation'!$D$5</f>
        <v>4.8648648648648679E-2</v>
      </c>
      <c r="N161" s="34">
        <f>'MSD Calculation'!$D$24-L161</f>
        <v>17.059999999999999</v>
      </c>
      <c r="O161" s="35">
        <f t="shared" si="10"/>
        <v>1.3464972828273664E-2</v>
      </c>
      <c r="P161" s="35">
        <f t="shared" si="11"/>
        <v>1.3464972828273664E-2</v>
      </c>
      <c r="Q161" s="35">
        <f t="shared" si="12"/>
        <v>1.3464972828273664E-2</v>
      </c>
      <c r="R161" s="35">
        <f t="shared" si="13"/>
        <v>1.3464972828273664E-2</v>
      </c>
      <c r="S161" s="35">
        <f t="shared" si="14"/>
        <v>1.3464972828273664E-2</v>
      </c>
      <c r="T161" s="11" t="s">
        <v>14</v>
      </c>
    </row>
    <row r="162" spans="2:20" x14ac:dyDescent="0.35">
      <c r="B162" s="63">
        <v>1.4500000000000011</v>
      </c>
      <c r="C162" s="34">
        <f>B162/'MSD Calculation'!$D$5</f>
        <v>4.898648648648652E-2</v>
      </c>
      <c r="D162" s="34">
        <f>'MSD Calculation'!$D$24-B162</f>
        <v>17.049999999999997</v>
      </c>
      <c r="E162" s="30">
        <f>IF(B162="",0,IF(B162&lt;'MSD Calculation'!$D$5,$E$7*(1-B162/'MSD Calculation'!$D$5), 0))</f>
        <v>1.3460191232809079E-2</v>
      </c>
      <c r="F162" s="30">
        <f>IF(B162="",0,IF($B162&lt;$F$5,0,IF($B162&gt;'MSD Calculation'!$D$5,0,IF($N$4="Closed-form",1/2*(1-COS(2*PI()*($B162-$F$5)/$F$6))*$F$8,IF($N$4="General",1/2*(1-COS(2*PI()*($B162-$F$5)/$F$6))*$F$9,"Error")))))</f>
        <v>0</v>
      </c>
      <c r="G162" s="30">
        <f>IF(B162="",0,IF($B162&lt;$G$5,0,IF($B162&gt;'MSD Calculation'!$D$5,0,IF($N$4="Closed-form",1/2*(1-COS(2*PI()*($B162-$G$5)/$G$6))*$G$8,IF($N$4="General",1/2*(1-COS(2*PI()*($B162-$G$5)/$G$6))*$G$9,"Error")))))</f>
        <v>0</v>
      </c>
      <c r="H162" s="30">
        <f>IF(B162="",0,IF($B162&lt;$H$5,0,IF($B162&gt;'MSD Calculation'!$D$5,0,IF($N$4="Closed-form",1/2*(1-COS(2*PI()*($B162-$H$5)/$H$6))*$H$8,IF($N$4="General",1/2*(1-COS(2*PI()*($B162-$H$5)/$H$6))*$H$9,"Error")))))</f>
        <v>0</v>
      </c>
      <c r="I162" s="30">
        <f>IF(B162="",0,IF($B162&lt;$I$5,0,IF($B162&gt;'MSD Calculation'!$D$5,0,IF($N$4="Closed-form",1/2*(1-COS(2*PI()*($B162-$I$5)/$I$6))*$I$8,IF($N$4="General",1/2*(1-COS(2*PI()*($B162-$I$5)/$I$6))*$I$9,"Error")))))</f>
        <v>0</v>
      </c>
      <c r="J162" s="15" t="s">
        <v>14</v>
      </c>
      <c r="K162" s="3"/>
      <c r="L162" s="17">
        <v>1.4500000000000011</v>
      </c>
      <c r="M162" s="34">
        <f>L162/'MSD Calculation'!$D$5</f>
        <v>4.898648648648652E-2</v>
      </c>
      <c r="N162" s="34">
        <f>'MSD Calculation'!$D$24-L162</f>
        <v>17.049999999999997</v>
      </c>
      <c r="O162" s="35">
        <f t="shared" si="10"/>
        <v>1.3460191232809079E-2</v>
      </c>
      <c r="P162" s="35">
        <f t="shared" si="11"/>
        <v>1.3460191232809079E-2</v>
      </c>
      <c r="Q162" s="35">
        <f t="shared" si="12"/>
        <v>1.3460191232809079E-2</v>
      </c>
      <c r="R162" s="35">
        <f t="shared" si="13"/>
        <v>1.3460191232809079E-2</v>
      </c>
      <c r="S162" s="35">
        <f t="shared" si="14"/>
        <v>1.3460191232809079E-2</v>
      </c>
      <c r="T162" s="11" t="s">
        <v>14</v>
      </c>
    </row>
    <row r="163" spans="2:20" x14ac:dyDescent="0.35">
      <c r="B163" s="63">
        <v>1.4600000000000011</v>
      </c>
      <c r="C163" s="34">
        <f>B163/'MSD Calculation'!$D$5</f>
        <v>4.9324324324324355E-2</v>
      </c>
      <c r="D163" s="34">
        <f>'MSD Calculation'!$D$24-B163</f>
        <v>17.04</v>
      </c>
      <c r="E163" s="30">
        <f>IF(B163="",0,IF(B163&lt;'MSD Calculation'!$D$5,$E$7*(1-B163/'MSD Calculation'!$D$5), 0))</f>
        <v>1.3455409637344493E-2</v>
      </c>
      <c r="F163" s="30">
        <f>IF(B163="",0,IF($B163&lt;$F$5,0,IF($B163&gt;'MSD Calculation'!$D$5,0,IF($N$4="Closed-form",1/2*(1-COS(2*PI()*($B163-$F$5)/$F$6))*$F$8,IF($N$4="General",1/2*(1-COS(2*PI()*($B163-$F$5)/$F$6))*$F$9,"Error")))))</f>
        <v>0</v>
      </c>
      <c r="G163" s="30">
        <f>IF(B163="",0,IF($B163&lt;$G$5,0,IF($B163&gt;'MSD Calculation'!$D$5,0,IF($N$4="Closed-form",1/2*(1-COS(2*PI()*($B163-$G$5)/$G$6))*$G$8,IF($N$4="General",1/2*(1-COS(2*PI()*($B163-$G$5)/$G$6))*$G$9,"Error")))))</f>
        <v>0</v>
      </c>
      <c r="H163" s="30">
        <f>IF(B163="",0,IF($B163&lt;$H$5,0,IF($B163&gt;'MSD Calculation'!$D$5,0,IF($N$4="Closed-form",1/2*(1-COS(2*PI()*($B163-$H$5)/$H$6))*$H$8,IF($N$4="General",1/2*(1-COS(2*PI()*($B163-$H$5)/$H$6))*$H$9,"Error")))))</f>
        <v>0</v>
      </c>
      <c r="I163" s="30">
        <f>IF(B163="",0,IF($B163&lt;$I$5,0,IF($B163&gt;'MSD Calculation'!$D$5,0,IF($N$4="Closed-form",1/2*(1-COS(2*PI()*($B163-$I$5)/$I$6))*$I$8,IF($N$4="General",1/2*(1-COS(2*PI()*($B163-$I$5)/$I$6))*$I$9,"Error")))))</f>
        <v>0</v>
      </c>
      <c r="J163" s="15" t="s">
        <v>14</v>
      </c>
      <c r="K163" s="3"/>
      <c r="L163" s="17">
        <v>1.4600000000000011</v>
      </c>
      <c r="M163" s="34">
        <f>L163/'MSD Calculation'!$D$5</f>
        <v>4.9324324324324355E-2</v>
      </c>
      <c r="N163" s="34">
        <f>'MSD Calculation'!$D$24-L163</f>
        <v>17.04</v>
      </c>
      <c r="O163" s="35">
        <f t="shared" si="10"/>
        <v>1.3455409637344493E-2</v>
      </c>
      <c r="P163" s="35">
        <f t="shared" si="11"/>
        <v>1.3455409637344493E-2</v>
      </c>
      <c r="Q163" s="35">
        <f t="shared" si="12"/>
        <v>1.3455409637344493E-2</v>
      </c>
      <c r="R163" s="35">
        <f t="shared" si="13"/>
        <v>1.3455409637344493E-2</v>
      </c>
      <c r="S163" s="35">
        <f t="shared" si="14"/>
        <v>1.3455409637344493E-2</v>
      </c>
      <c r="T163" s="11" t="s">
        <v>14</v>
      </c>
    </row>
    <row r="164" spans="2:20" x14ac:dyDescent="0.35">
      <c r="B164" s="63">
        <v>1.4700000000000011</v>
      </c>
      <c r="C164" s="34">
        <f>B164/'MSD Calculation'!$D$5</f>
        <v>4.9662162162162196E-2</v>
      </c>
      <c r="D164" s="34">
        <f>'MSD Calculation'!$D$24-B164</f>
        <v>17.029999999999998</v>
      </c>
      <c r="E164" s="30">
        <f>IF(B164="",0,IF(B164&lt;'MSD Calculation'!$D$5,$E$7*(1-B164/'MSD Calculation'!$D$5), 0))</f>
        <v>1.3450628041879907E-2</v>
      </c>
      <c r="F164" s="30">
        <f>IF(B164="",0,IF($B164&lt;$F$5,0,IF($B164&gt;'MSD Calculation'!$D$5,0,IF($N$4="Closed-form",1/2*(1-COS(2*PI()*($B164-$F$5)/$F$6))*$F$8,IF($N$4="General",1/2*(1-COS(2*PI()*($B164-$F$5)/$F$6))*$F$9,"Error")))))</f>
        <v>0</v>
      </c>
      <c r="G164" s="30">
        <f>IF(B164="",0,IF($B164&lt;$G$5,0,IF($B164&gt;'MSD Calculation'!$D$5,0,IF($N$4="Closed-form",1/2*(1-COS(2*PI()*($B164-$G$5)/$G$6))*$G$8,IF($N$4="General",1/2*(1-COS(2*PI()*($B164-$G$5)/$G$6))*$G$9,"Error")))))</f>
        <v>0</v>
      </c>
      <c r="H164" s="30">
        <f>IF(B164="",0,IF($B164&lt;$H$5,0,IF($B164&gt;'MSD Calculation'!$D$5,0,IF($N$4="Closed-form",1/2*(1-COS(2*PI()*($B164-$H$5)/$H$6))*$H$8,IF($N$4="General",1/2*(1-COS(2*PI()*($B164-$H$5)/$H$6))*$H$9,"Error")))))</f>
        <v>0</v>
      </c>
      <c r="I164" s="30">
        <f>IF(B164="",0,IF($B164&lt;$I$5,0,IF($B164&gt;'MSD Calculation'!$D$5,0,IF($N$4="Closed-form",1/2*(1-COS(2*PI()*($B164-$I$5)/$I$6))*$I$8,IF($N$4="General",1/2*(1-COS(2*PI()*($B164-$I$5)/$I$6))*$I$9,"Error")))))</f>
        <v>0</v>
      </c>
      <c r="J164" s="15" t="s">
        <v>14</v>
      </c>
      <c r="K164" s="3"/>
      <c r="L164" s="17">
        <v>1.4700000000000011</v>
      </c>
      <c r="M164" s="34">
        <f>L164/'MSD Calculation'!$D$5</f>
        <v>4.9662162162162196E-2</v>
      </c>
      <c r="N164" s="34">
        <f>'MSD Calculation'!$D$24-L164</f>
        <v>17.029999999999998</v>
      </c>
      <c r="O164" s="35">
        <f t="shared" si="10"/>
        <v>1.3450628041879907E-2</v>
      </c>
      <c r="P164" s="35">
        <f t="shared" si="11"/>
        <v>1.3450628041879907E-2</v>
      </c>
      <c r="Q164" s="35">
        <f t="shared" si="12"/>
        <v>1.3450628041879907E-2</v>
      </c>
      <c r="R164" s="35">
        <f t="shared" si="13"/>
        <v>1.3450628041879907E-2</v>
      </c>
      <c r="S164" s="35">
        <f t="shared" si="14"/>
        <v>1.3450628041879907E-2</v>
      </c>
      <c r="T164" s="11" t="s">
        <v>14</v>
      </c>
    </row>
    <row r="165" spans="2:20" x14ac:dyDescent="0.35">
      <c r="B165" s="63">
        <v>1.4800000000000011</v>
      </c>
      <c r="C165" s="34">
        <f>B165/'MSD Calculation'!$D$5</f>
        <v>5.0000000000000037E-2</v>
      </c>
      <c r="D165" s="34">
        <f>'MSD Calculation'!$D$24-B165</f>
        <v>17.02</v>
      </c>
      <c r="E165" s="30">
        <f>IF(B165="",0,IF(B165&lt;'MSD Calculation'!$D$5,$E$7*(1-B165/'MSD Calculation'!$D$5), 0))</f>
        <v>1.3445846446415321E-2</v>
      </c>
      <c r="F165" s="30">
        <f>IF(B165="",0,IF($B165&lt;$F$5,0,IF($B165&gt;'MSD Calculation'!$D$5,0,IF($N$4="Closed-form",1/2*(1-COS(2*PI()*($B165-$F$5)/$F$6))*$F$8,IF($N$4="General",1/2*(1-COS(2*PI()*($B165-$F$5)/$F$6))*$F$9,"Error")))))</f>
        <v>0</v>
      </c>
      <c r="G165" s="30">
        <f>IF(B165="",0,IF($B165&lt;$G$5,0,IF($B165&gt;'MSD Calculation'!$D$5,0,IF($N$4="Closed-form",1/2*(1-COS(2*PI()*($B165-$G$5)/$G$6))*$G$8,IF($N$4="General",1/2*(1-COS(2*PI()*($B165-$G$5)/$G$6))*$G$9,"Error")))))</f>
        <v>0</v>
      </c>
      <c r="H165" s="30">
        <f>IF(B165="",0,IF($B165&lt;$H$5,0,IF($B165&gt;'MSD Calculation'!$D$5,0,IF($N$4="Closed-form",1/2*(1-COS(2*PI()*($B165-$H$5)/$H$6))*$H$8,IF($N$4="General",1/2*(1-COS(2*PI()*($B165-$H$5)/$H$6))*$H$9,"Error")))))</f>
        <v>0</v>
      </c>
      <c r="I165" s="30">
        <f>IF(B165="",0,IF($B165&lt;$I$5,0,IF($B165&gt;'MSD Calculation'!$D$5,0,IF($N$4="Closed-form",1/2*(1-COS(2*PI()*($B165-$I$5)/$I$6))*$I$8,IF($N$4="General",1/2*(1-COS(2*PI()*($B165-$I$5)/$I$6))*$I$9,"Error")))))</f>
        <v>0</v>
      </c>
      <c r="J165" s="15" t="s">
        <v>14</v>
      </c>
      <c r="K165" s="3"/>
      <c r="L165" s="17">
        <v>1.4800000000000011</v>
      </c>
      <c r="M165" s="34">
        <f>L165/'MSD Calculation'!$D$5</f>
        <v>5.0000000000000037E-2</v>
      </c>
      <c r="N165" s="34">
        <f>'MSD Calculation'!$D$24-L165</f>
        <v>17.02</v>
      </c>
      <c r="O165" s="35">
        <f t="shared" si="10"/>
        <v>1.3445846446415321E-2</v>
      </c>
      <c r="P165" s="35">
        <f t="shared" si="11"/>
        <v>1.3445846446415321E-2</v>
      </c>
      <c r="Q165" s="35">
        <f t="shared" si="12"/>
        <v>1.3445846446415321E-2</v>
      </c>
      <c r="R165" s="35">
        <f t="shared" si="13"/>
        <v>1.3445846446415321E-2</v>
      </c>
      <c r="S165" s="35">
        <f t="shared" si="14"/>
        <v>1.3445846446415321E-2</v>
      </c>
      <c r="T165" s="11" t="s">
        <v>14</v>
      </c>
    </row>
    <row r="166" spans="2:20" x14ac:dyDescent="0.35">
      <c r="B166" s="63">
        <v>1.4900000000000011</v>
      </c>
      <c r="C166" s="34">
        <f>B166/'MSD Calculation'!$D$5</f>
        <v>5.0337837837837872E-2</v>
      </c>
      <c r="D166" s="34">
        <f>'MSD Calculation'!$D$24-B166</f>
        <v>17.009999999999998</v>
      </c>
      <c r="E166" s="30">
        <f>IF(B166="",0,IF(B166&lt;'MSD Calculation'!$D$5,$E$7*(1-B166/'MSD Calculation'!$D$5), 0))</f>
        <v>1.3441064850950736E-2</v>
      </c>
      <c r="F166" s="30">
        <f>IF(B166="",0,IF($B166&lt;$F$5,0,IF($B166&gt;'MSD Calculation'!$D$5,0,IF($N$4="Closed-form",1/2*(1-COS(2*PI()*($B166-$F$5)/$F$6))*$F$8,IF($N$4="General",1/2*(1-COS(2*PI()*($B166-$F$5)/$F$6))*$F$9,"Error")))))</f>
        <v>0</v>
      </c>
      <c r="G166" s="30">
        <f>IF(B166="",0,IF($B166&lt;$G$5,0,IF($B166&gt;'MSD Calculation'!$D$5,0,IF($N$4="Closed-form",1/2*(1-COS(2*PI()*($B166-$G$5)/$G$6))*$G$8,IF($N$4="General",1/2*(1-COS(2*PI()*($B166-$G$5)/$G$6))*$G$9,"Error")))))</f>
        <v>0</v>
      </c>
      <c r="H166" s="30">
        <f>IF(B166="",0,IF($B166&lt;$H$5,0,IF($B166&gt;'MSD Calculation'!$D$5,0,IF($N$4="Closed-form",1/2*(1-COS(2*PI()*($B166-$H$5)/$H$6))*$H$8,IF($N$4="General",1/2*(1-COS(2*PI()*($B166-$H$5)/$H$6))*$H$9,"Error")))))</f>
        <v>0</v>
      </c>
      <c r="I166" s="30">
        <f>IF(B166="",0,IF($B166&lt;$I$5,0,IF($B166&gt;'MSD Calculation'!$D$5,0,IF($N$4="Closed-form",1/2*(1-COS(2*PI()*($B166-$I$5)/$I$6))*$I$8,IF($N$4="General",1/2*(1-COS(2*PI()*($B166-$I$5)/$I$6))*$I$9,"Error")))))</f>
        <v>0</v>
      </c>
      <c r="J166" s="15" t="s">
        <v>14</v>
      </c>
      <c r="K166" s="3"/>
      <c r="L166" s="17">
        <v>1.4900000000000011</v>
      </c>
      <c r="M166" s="34">
        <f>L166/'MSD Calculation'!$D$5</f>
        <v>5.0337837837837872E-2</v>
      </c>
      <c r="N166" s="34">
        <f>'MSD Calculation'!$D$24-L166</f>
        <v>17.009999999999998</v>
      </c>
      <c r="O166" s="35">
        <f t="shared" si="10"/>
        <v>1.3441064850950736E-2</v>
      </c>
      <c r="P166" s="35">
        <f t="shared" si="11"/>
        <v>1.3441064850950736E-2</v>
      </c>
      <c r="Q166" s="35">
        <f t="shared" si="12"/>
        <v>1.3441064850950736E-2</v>
      </c>
      <c r="R166" s="35">
        <f t="shared" si="13"/>
        <v>1.3441064850950736E-2</v>
      </c>
      <c r="S166" s="35">
        <f t="shared" si="14"/>
        <v>1.3441064850950736E-2</v>
      </c>
      <c r="T166" s="11" t="s">
        <v>14</v>
      </c>
    </row>
    <row r="167" spans="2:20" x14ac:dyDescent="0.35">
      <c r="B167" s="63">
        <v>1.5000000000000011</v>
      </c>
      <c r="C167" s="34">
        <f>B167/'MSD Calculation'!$D$5</f>
        <v>5.0675675675675713E-2</v>
      </c>
      <c r="D167" s="34">
        <f>'MSD Calculation'!$D$24-B167</f>
        <v>17</v>
      </c>
      <c r="E167" s="30">
        <f>IF(B167="",0,IF(B167&lt;'MSD Calculation'!$D$5,$E$7*(1-B167/'MSD Calculation'!$D$5), 0))</f>
        <v>1.343628325548615E-2</v>
      </c>
      <c r="F167" s="30">
        <f>IF(B167="",0,IF($B167&lt;$F$5,0,IF($B167&gt;'MSD Calculation'!$D$5,0,IF($N$4="Closed-form",1/2*(1-COS(2*PI()*($B167-$F$5)/$F$6))*$F$8,IF($N$4="General",1/2*(1-COS(2*PI()*($B167-$F$5)/$F$6))*$F$9,"Error")))))</f>
        <v>0</v>
      </c>
      <c r="G167" s="30">
        <f>IF(B167="",0,IF($B167&lt;$G$5,0,IF($B167&gt;'MSD Calculation'!$D$5,0,IF($N$4="Closed-form",1/2*(1-COS(2*PI()*($B167-$G$5)/$G$6))*$G$8,IF($N$4="General",1/2*(1-COS(2*PI()*($B167-$G$5)/$G$6))*$G$9,"Error")))))</f>
        <v>0</v>
      </c>
      <c r="H167" s="30">
        <f>IF(B167="",0,IF($B167&lt;$H$5,0,IF($B167&gt;'MSD Calculation'!$D$5,0,IF($N$4="Closed-form",1/2*(1-COS(2*PI()*($B167-$H$5)/$H$6))*$H$8,IF($N$4="General",1/2*(1-COS(2*PI()*($B167-$H$5)/$H$6))*$H$9,"Error")))))</f>
        <v>0</v>
      </c>
      <c r="I167" s="30">
        <f>IF(B167="",0,IF($B167&lt;$I$5,0,IF($B167&gt;'MSD Calculation'!$D$5,0,IF($N$4="Closed-form",1/2*(1-COS(2*PI()*($B167-$I$5)/$I$6))*$I$8,IF($N$4="General",1/2*(1-COS(2*PI()*($B167-$I$5)/$I$6))*$I$9,"Error")))))</f>
        <v>0</v>
      </c>
      <c r="J167" s="15" t="s">
        <v>14</v>
      </c>
      <c r="K167" s="3"/>
      <c r="L167" s="17">
        <v>1.5000000000000011</v>
      </c>
      <c r="M167" s="34">
        <f>L167/'MSD Calculation'!$D$5</f>
        <v>5.0675675675675713E-2</v>
      </c>
      <c r="N167" s="34">
        <f>'MSD Calculation'!$D$24-L167</f>
        <v>17</v>
      </c>
      <c r="O167" s="35">
        <f t="shared" si="10"/>
        <v>1.343628325548615E-2</v>
      </c>
      <c r="P167" s="35">
        <f t="shared" si="11"/>
        <v>1.343628325548615E-2</v>
      </c>
      <c r="Q167" s="35">
        <f t="shared" si="12"/>
        <v>1.343628325548615E-2</v>
      </c>
      <c r="R167" s="35">
        <f t="shared" si="13"/>
        <v>1.343628325548615E-2</v>
      </c>
      <c r="S167" s="35">
        <f t="shared" si="14"/>
        <v>1.343628325548615E-2</v>
      </c>
      <c r="T167" s="11" t="s">
        <v>14</v>
      </c>
    </row>
    <row r="168" spans="2:20" x14ac:dyDescent="0.35">
      <c r="B168" s="63">
        <v>1.5100000000000011</v>
      </c>
      <c r="C168" s="34">
        <f>B168/'MSD Calculation'!$D$5</f>
        <v>5.1013513513513548E-2</v>
      </c>
      <c r="D168" s="34">
        <f>'MSD Calculation'!$D$24-B168</f>
        <v>16.989999999999998</v>
      </c>
      <c r="E168" s="30">
        <f>IF(B168="",0,IF(B168&lt;'MSD Calculation'!$D$5,$E$7*(1-B168/'MSD Calculation'!$D$5), 0))</f>
        <v>1.3431501660021564E-2</v>
      </c>
      <c r="F168" s="30">
        <f>IF(B168="",0,IF($B168&lt;$F$5,0,IF($B168&gt;'MSD Calculation'!$D$5,0,IF($N$4="Closed-form",1/2*(1-COS(2*PI()*($B168-$F$5)/$F$6))*$F$8,IF($N$4="General",1/2*(1-COS(2*PI()*($B168-$F$5)/$F$6))*$F$9,"Error")))))</f>
        <v>0</v>
      </c>
      <c r="G168" s="30">
        <f>IF(B168="",0,IF($B168&lt;$G$5,0,IF($B168&gt;'MSD Calculation'!$D$5,0,IF($N$4="Closed-form",1/2*(1-COS(2*PI()*($B168-$G$5)/$G$6))*$G$8,IF($N$4="General",1/2*(1-COS(2*PI()*($B168-$G$5)/$G$6))*$G$9,"Error")))))</f>
        <v>0</v>
      </c>
      <c r="H168" s="30">
        <f>IF(B168="",0,IF($B168&lt;$H$5,0,IF($B168&gt;'MSD Calculation'!$D$5,0,IF($N$4="Closed-form",1/2*(1-COS(2*PI()*($B168-$H$5)/$H$6))*$H$8,IF($N$4="General",1/2*(1-COS(2*PI()*($B168-$H$5)/$H$6))*$H$9,"Error")))))</f>
        <v>0</v>
      </c>
      <c r="I168" s="30">
        <f>IF(B168="",0,IF($B168&lt;$I$5,0,IF($B168&gt;'MSD Calculation'!$D$5,0,IF($N$4="Closed-form",1/2*(1-COS(2*PI()*($B168-$I$5)/$I$6))*$I$8,IF($N$4="General",1/2*(1-COS(2*PI()*($B168-$I$5)/$I$6))*$I$9,"Error")))))</f>
        <v>0</v>
      </c>
      <c r="J168" s="15" t="s">
        <v>14</v>
      </c>
      <c r="K168" s="3"/>
      <c r="L168" s="17">
        <v>1.5100000000000011</v>
      </c>
      <c r="M168" s="34">
        <f>L168/'MSD Calculation'!$D$5</f>
        <v>5.1013513513513548E-2</v>
      </c>
      <c r="N168" s="34">
        <f>'MSD Calculation'!$D$24-L168</f>
        <v>16.989999999999998</v>
      </c>
      <c r="O168" s="35">
        <f t="shared" si="10"/>
        <v>1.3431501660021564E-2</v>
      </c>
      <c r="P168" s="35">
        <f t="shared" si="11"/>
        <v>1.3431501660021564E-2</v>
      </c>
      <c r="Q168" s="35">
        <f t="shared" si="12"/>
        <v>1.3431501660021564E-2</v>
      </c>
      <c r="R168" s="35">
        <f t="shared" si="13"/>
        <v>1.3431501660021564E-2</v>
      </c>
      <c r="S168" s="35">
        <f t="shared" si="14"/>
        <v>1.3431501660021564E-2</v>
      </c>
      <c r="T168" s="11" t="s">
        <v>14</v>
      </c>
    </row>
    <row r="169" spans="2:20" x14ac:dyDescent="0.35">
      <c r="B169" s="63">
        <v>1.5200000000000011</v>
      </c>
      <c r="C169" s="34">
        <f>B169/'MSD Calculation'!$D$5</f>
        <v>5.1351351351351389E-2</v>
      </c>
      <c r="D169" s="34">
        <f>'MSD Calculation'!$D$24-B169</f>
        <v>16.98</v>
      </c>
      <c r="E169" s="30">
        <f>IF(B169="",0,IF(B169&lt;'MSD Calculation'!$D$5,$E$7*(1-B169/'MSD Calculation'!$D$5), 0))</f>
        <v>1.3426720064556977E-2</v>
      </c>
      <c r="F169" s="30">
        <f>IF(B169="",0,IF($B169&lt;$F$5,0,IF($B169&gt;'MSD Calculation'!$D$5,0,IF($N$4="Closed-form",1/2*(1-COS(2*PI()*($B169-$F$5)/$F$6))*$F$8,IF($N$4="General",1/2*(1-COS(2*PI()*($B169-$F$5)/$F$6))*$F$9,"Error")))))</f>
        <v>0</v>
      </c>
      <c r="G169" s="30">
        <f>IF(B169="",0,IF($B169&lt;$G$5,0,IF($B169&gt;'MSD Calculation'!$D$5,0,IF($N$4="Closed-form",1/2*(1-COS(2*PI()*($B169-$G$5)/$G$6))*$G$8,IF($N$4="General",1/2*(1-COS(2*PI()*($B169-$G$5)/$G$6))*$G$9,"Error")))))</f>
        <v>0</v>
      </c>
      <c r="H169" s="30">
        <f>IF(B169="",0,IF($B169&lt;$H$5,0,IF($B169&gt;'MSD Calculation'!$D$5,0,IF($N$4="Closed-form",1/2*(1-COS(2*PI()*($B169-$H$5)/$H$6))*$H$8,IF($N$4="General",1/2*(1-COS(2*PI()*($B169-$H$5)/$H$6))*$H$9,"Error")))))</f>
        <v>0</v>
      </c>
      <c r="I169" s="30">
        <f>IF(B169="",0,IF($B169&lt;$I$5,0,IF($B169&gt;'MSD Calculation'!$D$5,0,IF($N$4="Closed-form",1/2*(1-COS(2*PI()*($B169-$I$5)/$I$6))*$I$8,IF($N$4="General",1/2*(1-COS(2*PI()*($B169-$I$5)/$I$6))*$I$9,"Error")))))</f>
        <v>0</v>
      </c>
      <c r="J169" s="15" t="s">
        <v>14</v>
      </c>
      <c r="K169" s="3"/>
      <c r="L169" s="17">
        <v>1.5200000000000011</v>
      </c>
      <c r="M169" s="34">
        <f>L169/'MSD Calculation'!$D$5</f>
        <v>5.1351351351351389E-2</v>
      </c>
      <c r="N169" s="34">
        <f>'MSD Calculation'!$D$24-L169</f>
        <v>16.98</v>
      </c>
      <c r="O169" s="35">
        <f t="shared" si="10"/>
        <v>1.3426720064556977E-2</v>
      </c>
      <c r="P169" s="35">
        <f t="shared" si="11"/>
        <v>1.3426720064556977E-2</v>
      </c>
      <c r="Q169" s="35">
        <f t="shared" si="12"/>
        <v>1.3426720064556977E-2</v>
      </c>
      <c r="R169" s="35">
        <f t="shared" si="13"/>
        <v>1.3426720064556977E-2</v>
      </c>
      <c r="S169" s="35">
        <f t="shared" si="14"/>
        <v>1.3426720064556977E-2</v>
      </c>
      <c r="T169" s="11" t="s">
        <v>14</v>
      </c>
    </row>
    <row r="170" spans="2:20" x14ac:dyDescent="0.35">
      <c r="B170" s="63">
        <v>1.5300000000000011</v>
      </c>
      <c r="C170" s="34">
        <f>B170/'MSD Calculation'!$D$5</f>
        <v>5.1689189189189223E-2</v>
      </c>
      <c r="D170" s="34">
        <f>'MSD Calculation'!$D$24-B170</f>
        <v>16.97</v>
      </c>
      <c r="E170" s="30">
        <f>IF(B170="",0,IF(B170&lt;'MSD Calculation'!$D$5,$E$7*(1-B170/'MSD Calculation'!$D$5), 0))</f>
        <v>1.3421938469092393E-2</v>
      </c>
      <c r="F170" s="30">
        <f>IF(B170="",0,IF($B170&lt;$F$5,0,IF($B170&gt;'MSD Calculation'!$D$5,0,IF($N$4="Closed-form",1/2*(1-COS(2*PI()*($B170-$F$5)/$F$6))*$F$8,IF($N$4="General",1/2*(1-COS(2*PI()*($B170-$F$5)/$F$6))*$F$9,"Error")))))</f>
        <v>0</v>
      </c>
      <c r="G170" s="30">
        <f>IF(B170="",0,IF($B170&lt;$G$5,0,IF($B170&gt;'MSD Calculation'!$D$5,0,IF($N$4="Closed-form",1/2*(1-COS(2*PI()*($B170-$G$5)/$G$6))*$G$8,IF($N$4="General",1/2*(1-COS(2*PI()*($B170-$G$5)/$G$6))*$G$9,"Error")))))</f>
        <v>0</v>
      </c>
      <c r="H170" s="30">
        <f>IF(B170="",0,IF($B170&lt;$H$5,0,IF($B170&gt;'MSD Calculation'!$D$5,0,IF($N$4="Closed-form",1/2*(1-COS(2*PI()*($B170-$H$5)/$H$6))*$H$8,IF($N$4="General",1/2*(1-COS(2*PI()*($B170-$H$5)/$H$6))*$H$9,"Error")))))</f>
        <v>0</v>
      </c>
      <c r="I170" s="30">
        <f>IF(B170="",0,IF($B170&lt;$I$5,0,IF($B170&gt;'MSD Calculation'!$D$5,0,IF($N$4="Closed-form",1/2*(1-COS(2*PI()*($B170-$I$5)/$I$6))*$I$8,IF($N$4="General",1/2*(1-COS(2*PI()*($B170-$I$5)/$I$6))*$I$9,"Error")))))</f>
        <v>0</v>
      </c>
      <c r="J170" s="15" t="s">
        <v>14</v>
      </c>
      <c r="K170" s="3"/>
      <c r="L170" s="17">
        <v>1.5300000000000011</v>
      </c>
      <c r="M170" s="34">
        <f>L170/'MSD Calculation'!$D$5</f>
        <v>5.1689189189189223E-2</v>
      </c>
      <c r="N170" s="34">
        <f>'MSD Calculation'!$D$24-L170</f>
        <v>16.97</v>
      </c>
      <c r="O170" s="35">
        <f t="shared" si="10"/>
        <v>1.3421938469092393E-2</v>
      </c>
      <c r="P170" s="35">
        <f t="shared" si="11"/>
        <v>1.3421938469092393E-2</v>
      </c>
      <c r="Q170" s="35">
        <f t="shared" si="12"/>
        <v>1.3421938469092393E-2</v>
      </c>
      <c r="R170" s="35">
        <f t="shared" si="13"/>
        <v>1.3421938469092393E-2</v>
      </c>
      <c r="S170" s="35">
        <f t="shared" si="14"/>
        <v>1.3421938469092393E-2</v>
      </c>
      <c r="T170" s="11" t="s">
        <v>14</v>
      </c>
    </row>
    <row r="171" spans="2:20" x14ac:dyDescent="0.35">
      <c r="B171" s="63">
        <v>1.5400000000000011</v>
      </c>
      <c r="C171" s="34">
        <f>B171/'MSD Calculation'!$D$5</f>
        <v>5.2027027027027065E-2</v>
      </c>
      <c r="D171" s="34">
        <f>'MSD Calculation'!$D$24-B171</f>
        <v>16.959999999999997</v>
      </c>
      <c r="E171" s="30">
        <f>IF(B171="",0,IF(B171&lt;'MSD Calculation'!$D$5,$E$7*(1-B171/'MSD Calculation'!$D$5), 0))</f>
        <v>1.3417156873627805E-2</v>
      </c>
      <c r="F171" s="30">
        <f>IF(B171="",0,IF($B171&lt;$F$5,0,IF($B171&gt;'MSD Calculation'!$D$5,0,IF($N$4="Closed-form",1/2*(1-COS(2*PI()*($B171-$F$5)/$F$6))*$F$8,IF($N$4="General",1/2*(1-COS(2*PI()*($B171-$F$5)/$F$6))*$F$9,"Error")))))</f>
        <v>0</v>
      </c>
      <c r="G171" s="30">
        <f>IF(B171="",0,IF($B171&lt;$G$5,0,IF($B171&gt;'MSD Calculation'!$D$5,0,IF($N$4="Closed-form",1/2*(1-COS(2*PI()*($B171-$G$5)/$G$6))*$G$8,IF($N$4="General",1/2*(1-COS(2*PI()*($B171-$G$5)/$G$6))*$G$9,"Error")))))</f>
        <v>0</v>
      </c>
      <c r="H171" s="30">
        <f>IF(B171="",0,IF($B171&lt;$H$5,0,IF($B171&gt;'MSD Calculation'!$D$5,0,IF($N$4="Closed-form",1/2*(1-COS(2*PI()*($B171-$H$5)/$H$6))*$H$8,IF($N$4="General",1/2*(1-COS(2*PI()*($B171-$H$5)/$H$6))*$H$9,"Error")))))</f>
        <v>0</v>
      </c>
      <c r="I171" s="30">
        <f>IF(B171="",0,IF($B171&lt;$I$5,0,IF($B171&gt;'MSD Calculation'!$D$5,0,IF($N$4="Closed-form",1/2*(1-COS(2*PI()*($B171-$I$5)/$I$6))*$I$8,IF($N$4="General",1/2*(1-COS(2*PI()*($B171-$I$5)/$I$6))*$I$9,"Error")))))</f>
        <v>0</v>
      </c>
      <c r="J171" s="15" t="s">
        <v>14</v>
      </c>
      <c r="K171" s="3"/>
      <c r="L171" s="17">
        <v>1.5400000000000011</v>
      </c>
      <c r="M171" s="34">
        <f>L171/'MSD Calculation'!$D$5</f>
        <v>5.2027027027027065E-2</v>
      </c>
      <c r="N171" s="34">
        <f>'MSD Calculation'!$D$24-L171</f>
        <v>16.959999999999997</v>
      </c>
      <c r="O171" s="35">
        <f t="shared" si="10"/>
        <v>1.3417156873627805E-2</v>
      </c>
      <c r="P171" s="35">
        <f t="shared" si="11"/>
        <v>1.3417156873627805E-2</v>
      </c>
      <c r="Q171" s="35">
        <f t="shared" si="12"/>
        <v>1.3417156873627805E-2</v>
      </c>
      <c r="R171" s="35">
        <f t="shared" si="13"/>
        <v>1.3417156873627805E-2</v>
      </c>
      <c r="S171" s="35">
        <f t="shared" si="14"/>
        <v>1.3417156873627805E-2</v>
      </c>
      <c r="T171" s="11" t="s">
        <v>14</v>
      </c>
    </row>
    <row r="172" spans="2:20" x14ac:dyDescent="0.35">
      <c r="B172" s="63">
        <v>1.5500000000000012</v>
      </c>
      <c r="C172" s="34">
        <f>B172/'MSD Calculation'!$D$5</f>
        <v>5.2364864864864899E-2</v>
      </c>
      <c r="D172" s="34">
        <f>'MSD Calculation'!$D$24-B172</f>
        <v>16.95</v>
      </c>
      <c r="E172" s="30">
        <f>IF(B172="",0,IF(B172&lt;'MSD Calculation'!$D$5,$E$7*(1-B172/'MSD Calculation'!$D$5), 0))</f>
        <v>1.3412375278163221E-2</v>
      </c>
      <c r="F172" s="30">
        <f>IF(B172="",0,IF($B172&lt;$F$5,0,IF($B172&gt;'MSD Calculation'!$D$5,0,IF($N$4="Closed-form",1/2*(1-COS(2*PI()*($B172-$F$5)/$F$6))*$F$8,IF($N$4="General",1/2*(1-COS(2*PI()*($B172-$F$5)/$F$6))*$F$9,"Error")))))</f>
        <v>0</v>
      </c>
      <c r="G172" s="30">
        <f>IF(B172="",0,IF($B172&lt;$G$5,0,IF($B172&gt;'MSD Calculation'!$D$5,0,IF($N$4="Closed-form",1/2*(1-COS(2*PI()*($B172-$G$5)/$G$6))*$G$8,IF($N$4="General",1/2*(1-COS(2*PI()*($B172-$G$5)/$G$6))*$G$9,"Error")))))</f>
        <v>0</v>
      </c>
      <c r="H172" s="30">
        <f>IF(B172="",0,IF($B172&lt;$H$5,0,IF($B172&gt;'MSD Calculation'!$D$5,0,IF($N$4="Closed-form",1/2*(1-COS(2*PI()*($B172-$H$5)/$H$6))*$H$8,IF($N$4="General",1/2*(1-COS(2*PI()*($B172-$H$5)/$H$6))*$H$9,"Error")))))</f>
        <v>0</v>
      </c>
      <c r="I172" s="30">
        <f>IF(B172="",0,IF($B172&lt;$I$5,0,IF($B172&gt;'MSD Calculation'!$D$5,0,IF($N$4="Closed-form",1/2*(1-COS(2*PI()*($B172-$I$5)/$I$6))*$I$8,IF($N$4="General",1/2*(1-COS(2*PI()*($B172-$I$5)/$I$6))*$I$9,"Error")))))</f>
        <v>0</v>
      </c>
      <c r="J172" s="15" t="s">
        <v>14</v>
      </c>
      <c r="K172" s="3"/>
      <c r="L172" s="17">
        <v>1.5500000000000012</v>
      </c>
      <c r="M172" s="34">
        <f>L172/'MSD Calculation'!$D$5</f>
        <v>5.2364864864864899E-2</v>
      </c>
      <c r="N172" s="34">
        <f>'MSD Calculation'!$D$24-L172</f>
        <v>16.95</v>
      </c>
      <c r="O172" s="35">
        <f t="shared" si="10"/>
        <v>1.3412375278163221E-2</v>
      </c>
      <c r="P172" s="35">
        <f t="shared" si="11"/>
        <v>1.3412375278163221E-2</v>
      </c>
      <c r="Q172" s="35">
        <f t="shared" si="12"/>
        <v>1.3412375278163221E-2</v>
      </c>
      <c r="R172" s="35">
        <f t="shared" si="13"/>
        <v>1.3412375278163221E-2</v>
      </c>
      <c r="S172" s="35">
        <f t="shared" si="14"/>
        <v>1.3412375278163221E-2</v>
      </c>
      <c r="T172" s="11" t="s">
        <v>14</v>
      </c>
    </row>
    <row r="173" spans="2:20" x14ac:dyDescent="0.35">
      <c r="B173" s="63">
        <v>1.5600000000000012</v>
      </c>
      <c r="C173" s="34">
        <f>B173/'MSD Calculation'!$D$5</f>
        <v>5.270270270270274E-2</v>
      </c>
      <c r="D173" s="34">
        <f>'MSD Calculation'!$D$24-B173</f>
        <v>16.939999999999998</v>
      </c>
      <c r="E173" s="30">
        <f>IF(B173="",0,IF(B173&lt;'MSD Calculation'!$D$5,$E$7*(1-B173/'MSD Calculation'!$D$5), 0))</f>
        <v>1.3407593682698634E-2</v>
      </c>
      <c r="F173" s="30">
        <f>IF(B173="",0,IF($B173&lt;$F$5,0,IF($B173&gt;'MSD Calculation'!$D$5,0,IF($N$4="Closed-form",1/2*(1-COS(2*PI()*($B173-$F$5)/$F$6))*$F$8,IF($N$4="General",1/2*(1-COS(2*PI()*($B173-$F$5)/$F$6))*$F$9,"Error")))))</f>
        <v>0</v>
      </c>
      <c r="G173" s="30">
        <f>IF(B173="",0,IF($B173&lt;$G$5,0,IF($B173&gt;'MSD Calculation'!$D$5,0,IF($N$4="Closed-form",1/2*(1-COS(2*PI()*($B173-$G$5)/$G$6))*$G$8,IF($N$4="General",1/2*(1-COS(2*PI()*($B173-$G$5)/$G$6))*$G$9,"Error")))))</f>
        <v>0</v>
      </c>
      <c r="H173" s="30">
        <f>IF(B173="",0,IF($B173&lt;$H$5,0,IF($B173&gt;'MSD Calculation'!$D$5,0,IF($N$4="Closed-form",1/2*(1-COS(2*PI()*($B173-$H$5)/$H$6))*$H$8,IF($N$4="General",1/2*(1-COS(2*PI()*($B173-$H$5)/$H$6))*$H$9,"Error")))))</f>
        <v>0</v>
      </c>
      <c r="I173" s="30">
        <f>IF(B173="",0,IF($B173&lt;$I$5,0,IF($B173&gt;'MSD Calculation'!$D$5,0,IF($N$4="Closed-form",1/2*(1-COS(2*PI()*($B173-$I$5)/$I$6))*$I$8,IF($N$4="General",1/2*(1-COS(2*PI()*($B173-$I$5)/$I$6))*$I$9,"Error")))))</f>
        <v>0</v>
      </c>
      <c r="J173" s="15" t="s">
        <v>14</v>
      </c>
      <c r="K173" s="3"/>
      <c r="L173" s="17">
        <v>1.5600000000000012</v>
      </c>
      <c r="M173" s="34">
        <f>L173/'MSD Calculation'!$D$5</f>
        <v>5.270270270270274E-2</v>
      </c>
      <c r="N173" s="34">
        <f>'MSD Calculation'!$D$24-L173</f>
        <v>16.939999999999998</v>
      </c>
      <c r="O173" s="35">
        <f t="shared" si="10"/>
        <v>1.3407593682698634E-2</v>
      </c>
      <c r="P173" s="35">
        <f t="shared" si="11"/>
        <v>1.3407593682698634E-2</v>
      </c>
      <c r="Q173" s="35">
        <f t="shared" si="12"/>
        <v>1.3407593682698634E-2</v>
      </c>
      <c r="R173" s="35">
        <f t="shared" si="13"/>
        <v>1.3407593682698634E-2</v>
      </c>
      <c r="S173" s="35">
        <f t="shared" si="14"/>
        <v>1.3407593682698634E-2</v>
      </c>
      <c r="T173" s="11" t="s">
        <v>14</v>
      </c>
    </row>
    <row r="174" spans="2:20" x14ac:dyDescent="0.35">
      <c r="B174" s="63">
        <v>1.5700000000000012</v>
      </c>
      <c r="C174" s="34">
        <f>B174/'MSD Calculation'!$D$5</f>
        <v>5.3040540540540575E-2</v>
      </c>
      <c r="D174" s="34">
        <f>'MSD Calculation'!$D$24-B174</f>
        <v>16.93</v>
      </c>
      <c r="E174" s="30">
        <f>IF(B174="",0,IF(B174&lt;'MSD Calculation'!$D$5,$E$7*(1-B174/'MSD Calculation'!$D$5), 0))</f>
        <v>1.340281208723405E-2</v>
      </c>
      <c r="F174" s="30">
        <f>IF(B174="",0,IF($B174&lt;$F$5,0,IF($B174&gt;'MSD Calculation'!$D$5,0,IF($N$4="Closed-form",1/2*(1-COS(2*PI()*($B174-$F$5)/$F$6))*$F$8,IF($N$4="General",1/2*(1-COS(2*PI()*($B174-$F$5)/$F$6))*$F$9,"Error")))))</f>
        <v>0</v>
      </c>
      <c r="G174" s="30">
        <f>IF(B174="",0,IF($B174&lt;$G$5,0,IF($B174&gt;'MSD Calculation'!$D$5,0,IF($N$4="Closed-form",1/2*(1-COS(2*PI()*($B174-$G$5)/$G$6))*$G$8,IF($N$4="General",1/2*(1-COS(2*PI()*($B174-$G$5)/$G$6))*$G$9,"Error")))))</f>
        <v>0</v>
      </c>
      <c r="H174" s="30">
        <f>IF(B174="",0,IF($B174&lt;$H$5,0,IF($B174&gt;'MSD Calculation'!$D$5,0,IF($N$4="Closed-form",1/2*(1-COS(2*PI()*($B174-$H$5)/$H$6))*$H$8,IF($N$4="General",1/2*(1-COS(2*PI()*($B174-$H$5)/$H$6))*$H$9,"Error")))))</f>
        <v>0</v>
      </c>
      <c r="I174" s="30">
        <f>IF(B174="",0,IF($B174&lt;$I$5,0,IF($B174&gt;'MSD Calculation'!$D$5,0,IF($N$4="Closed-form",1/2*(1-COS(2*PI()*($B174-$I$5)/$I$6))*$I$8,IF($N$4="General",1/2*(1-COS(2*PI()*($B174-$I$5)/$I$6))*$I$9,"Error")))))</f>
        <v>0</v>
      </c>
      <c r="J174" s="15" t="s">
        <v>14</v>
      </c>
      <c r="K174" s="3"/>
      <c r="L174" s="17">
        <v>1.5700000000000012</v>
      </c>
      <c r="M174" s="34">
        <f>L174/'MSD Calculation'!$D$5</f>
        <v>5.3040540540540575E-2</v>
      </c>
      <c r="N174" s="34">
        <f>'MSD Calculation'!$D$24-L174</f>
        <v>16.93</v>
      </c>
      <c r="O174" s="35">
        <f t="shared" si="10"/>
        <v>1.340281208723405E-2</v>
      </c>
      <c r="P174" s="35">
        <f t="shared" si="11"/>
        <v>1.340281208723405E-2</v>
      </c>
      <c r="Q174" s="35">
        <f t="shared" si="12"/>
        <v>1.340281208723405E-2</v>
      </c>
      <c r="R174" s="35">
        <f t="shared" si="13"/>
        <v>1.340281208723405E-2</v>
      </c>
      <c r="S174" s="35">
        <f t="shared" si="14"/>
        <v>1.340281208723405E-2</v>
      </c>
      <c r="T174" s="11" t="s">
        <v>14</v>
      </c>
    </row>
    <row r="175" spans="2:20" x14ac:dyDescent="0.35">
      <c r="B175" s="63">
        <v>1.5800000000000012</v>
      </c>
      <c r="C175" s="34">
        <f>B175/'MSD Calculation'!$D$5</f>
        <v>5.3378378378378416E-2</v>
      </c>
      <c r="D175" s="34">
        <f>'MSD Calculation'!$D$24-B175</f>
        <v>16.919999999999998</v>
      </c>
      <c r="E175" s="30">
        <f>IF(B175="",0,IF(B175&lt;'MSD Calculation'!$D$5,$E$7*(1-B175/'MSD Calculation'!$D$5), 0))</f>
        <v>1.3398030491769462E-2</v>
      </c>
      <c r="F175" s="30">
        <f>IF(B175="",0,IF($B175&lt;$F$5,0,IF($B175&gt;'MSD Calculation'!$D$5,0,IF($N$4="Closed-form",1/2*(1-COS(2*PI()*($B175-$F$5)/$F$6))*$F$8,IF($N$4="General",1/2*(1-COS(2*PI()*($B175-$F$5)/$F$6))*$F$9,"Error")))))</f>
        <v>0</v>
      </c>
      <c r="G175" s="30">
        <f>IF(B175="",0,IF($B175&lt;$G$5,0,IF($B175&gt;'MSD Calculation'!$D$5,0,IF($N$4="Closed-form",1/2*(1-COS(2*PI()*($B175-$G$5)/$G$6))*$G$8,IF($N$4="General",1/2*(1-COS(2*PI()*($B175-$G$5)/$G$6))*$G$9,"Error")))))</f>
        <v>0</v>
      </c>
      <c r="H175" s="30">
        <f>IF(B175="",0,IF($B175&lt;$H$5,0,IF($B175&gt;'MSD Calculation'!$D$5,0,IF($N$4="Closed-form",1/2*(1-COS(2*PI()*($B175-$H$5)/$H$6))*$H$8,IF($N$4="General",1/2*(1-COS(2*PI()*($B175-$H$5)/$H$6))*$H$9,"Error")))))</f>
        <v>0</v>
      </c>
      <c r="I175" s="30">
        <f>IF(B175="",0,IF($B175&lt;$I$5,0,IF($B175&gt;'MSD Calculation'!$D$5,0,IF($N$4="Closed-form",1/2*(1-COS(2*PI()*($B175-$I$5)/$I$6))*$I$8,IF($N$4="General",1/2*(1-COS(2*PI()*($B175-$I$5)/$I$6))*$I$9,"Error")))))</f>
        <v>0</v>
      </c>
      <c r="J175" s="15" t="s">
        <v>14</v>
      </c>
      <c r="K175" s="3"/>
      <c r="L175" s="17">
        <v>1.5800000000000012</v>
      </c>
      <c r="M175" s="34">
        <f>L175/'MSD Calculation'!$D$5</f>
        <v>5.3378378378378416E-2</v>
      </c>
      <c r="N175" s="34">
        <f>'MSD Calculation'!$D$24-L175</f>
        <v>16.919999999999998</v>
      </c>
      <c r="O175" s="35">
        <f t="shared" si="10"/>
        <v>1.3398030491769462E-2</v>
      </c>
      <c r="P175" s="35">
        <f t="shared" si="11"/>
        <v>1.3398030491769462E-2</v>
      </c>
      <c r="Q175" s="35">
        <f t="shared" si="12"/>
        <v>1.3398030491769462E-2</v>
      </c>
      <c r="R175" s="35">
        <f t="shared" si="13"/>
        <v>1.3398030491769462E-2</v>
      </c>
      <c r="S175" s="35">
        <f t="shared" si="14"/>
        <v>1.3398030491769462E-2</v>
      </c>
      <c r="T175" s="11" t="s">
        <v>14</v>
      </c>
    </row>
    <row r="176" spans="2:20" x14ac:dyDescent="0.35">
      <c r="B176" s="63">
        <v>1.5900000000000012</v>
      </c>
      <c r="C176" s="34">
        <f>B176/'MSD Calculation'!$D$5</f>
        <v>5.371621621621625E-2</v>
      </c>
      <c r="D176" s="34">
        <f>'MSD Calculation'!$D$24-B176</f>
        <v>16.91</v>
      </c>
      <c r="E176" s="30">
        <f>IF(B176="",0,IF(B176&lt;'MSD Calculation'!$D$5,$E$7*(1-B176/'MSD Calculation'!$D$5), 0))</f>
        <v>1.3393248896304877E-2</v>
      </c>
      <c r="F176" s="30">
        <f>IF(B176="",0,IF($B176&lt;$F$5,0,IF($B176&gt;'MSD Calculation'!$D$5,0,IF($N$4="Closed-form",1/2*(1-COS(2*PI()*($B176-$F$5)/$F$6))*$F$8,IF($N$4="General",1/2*(1-COS(2*PI()*($B176-$F$5)/$F$6))*$F$9,"Error")))))</f>
        <v>0</v>
      </c>
      <c r="G176" s="30">
        <f>IF(B176="",0,IF($B176&lt;$G$5,0,IF($B176&gt;'MSD Calculation'!$D$5,0,IF($N$4="Closed-form",1/2*(1-COS(2*PI()*($B176-$G$5)/$G$6))*$G$8,IF($N$4="General",1/2*(1-COS(2*PI()*($B176-$G$5)/$G$6))*$G$9,"Error")))))</f>
        <v>0</v>
      </c>
      <c r="H176" s="30">
        <f>IF(B176="",0,IF($B176&lt;$H$5,0,IF($B176&gt;'MSD Calculation'!$D$5,0,IF($N$4="Closed-form",1/2*(1-COS(2*PI()*($B176-$H$5)/$H$6))*$H$8,IF($N$4="General",1/2*(1-COS(2*PI()*($B176-$H$5)/$H$6))*$H$9,"Error")))))</f>
        <v>0</v>
      </c>
      <c r="I176" s="30">
        <f>IF(B176="",0,IF($B176&lt;$I$5,0,IF($B176&gt;'MSD Calculation'!$D$5,0,IF($N$4="Closed-form",1/2*(1-COS(2*PI()*($B176-$I$5)/$I$6))*$I$8,IF($N$4="General",1/2*(1-COS(2*PI()*($B176-$I$5)/$I$6))*$I$9,"Error")))))</f>
        <v>0</v>
      </c>
      <c r="J176" s="15" t="s">
        <v>14</v>
      </c>
      <c r="K176" s="3"/>
      <c r="L176" s="17">
        <v>1.5900000000000012</v>
      </c>
      <c r="M176" s="34">
        <f>L176/'MSD Calculation'!$D$5</f>
        <v>5.371621621621625E-2</v>
      </c>
      <c r="N176" s="34">
        <f>'MSD Calculation'!$D$24-L176</f>
        <v>16.91</v>
      </c>
      <c r="O176" s="35">
        <f t="shared" si="10"/>
        <v>1.3393248896304877E-2</v>
      </c>
      <c r="P176" s="35">
        <f t="shared" si="11"/>
        <v>1.3393248896304877E-2</v>
      </c>
      <c r="Q176" s="35">
        <f t="shared" si="12"/>
        <v>1.3393248896304877E-2</v>
      </c>
      <c r="R176" s="35">
        <f t="shared" si="13"/>
        <v>1.3393248896304877E-2</v>
      </c>
      <c r="S176" s="35">
        <f t="shared" si="14"/>
        <v>1.3393248896304877E-2</v>
      </c>
      <c r="T176" s="11" t="s">
        <v>14</v>
      </c>
    </row>
    <row r="177" spans="2:20" x14ac:dyDescent="0.35">
      <c r="B177" s="63">
        <v>1.6000000000000012</v>
      </c>
      <c r="C177" s="34">
        <f>B177/'MSD Calculation'!$D$5</f>
        <v>5.4054054054054092E-2</v>
      </c>
      <c r="D177" s="34">
        <f>'MSD Calculation'!$D$24-B177</f>
        <v>16.899999999999999</v>
      </c>
      <c r="E177" s="30">
        <f>IF(B177="",0,IF(B177&lt;'MSD Calculation'!$D$5,$E$7*(1-B177/'MSD Calculation'!$D$5), 0))</f>
        <v>1.3388467300840291E-2</v>
      </c>
      <c r="F177" s="30">
        <f>IF(B177="",0,IF($B177&lt;$F$5,0,IF($B177&gt;'MSD Calculation'!$D$5,0,IF($N$4="Closed-form",1/2*(1-COS(2*PI()*($B177-$F$5)/$F$6))*$F$8,IF($N$4="General",1/2*(1-COS(2*PI()*($B177-$F$5)/$F$6))*$F$9,"Error")))))</f>
        <v>0</v>
      </c>
      <c r="G177" s="30">
        <f>IF(B177="",0,IF($B177&lt;$G$5,0,IF($B177&gt;'MSD Calculation'!$D$5,0,IF($N$4="Closed-form",1/2*(1-COS(2*PI()*($B177-$G$5)/$G$6))*$G$8,IF($N$4="General",1/2*(1-COS(2*PI()*($B177-$G$5)/$G$6))*$G$9,"Error")))))</f>
        <v>0</v>
      </c>
      <c r="H177" s="30">
        <f>IF(B177="",0,IF($B177&lt;$H$5,0,IF($B177&gt;'MSD Calculation'!$D$5,0,IF($N$4="Closed-form",1/2*(1-COS(2*PI()*($B177-$H$5)/$H$6))*$H$8,IF($N$4="General",1/2*(1-COS(2*PI()*($B177-$H$5)/$H$6))*$H$9,"Error")))))</f>
        <v>0</v>
      </c>
      <c r="I177" s="30">
        <f>IF(B177="",0,IF($B177&lt;$I$5,0,IF($B177&gt;'MSD Calculation'!$D$5,0,IF($N$4="Closed-form",1/2*(1-COS(2*PI()*($B177-$I$5)/$I$6))*$I$8,IF($N$4="General",1/2*(1-COS(2*PI()*($B177-$I$5)/$I$6))*$I$9,"Error")))))</f>
        <v>0</v>
      </c>
      <c r="J177" s="15" t="s">
        <v>14</v>
      </c>
      <c r="K177" s="3"/>
      <c r="L177" s="17">
        <v>1.6000000000000012</v>
      </c>
      <c r="M177" s="34">
        <f>L177/'MSD Calculation'!$D$5</f>
        <v>5.4054054054054092E-2</v>
      </c>
      <c r="N177" s="34">
        <f>'MSD Calculation'!$D$24-L177</f>
        <v>16.899999999999999</v>
      </c>
      <c r="O177" s="35">
        <f t="shared" si="10"/>
        <v>1.3388467300840291E-2</v>
      </c>
      <c r="P177" s="35">
        <f t="shared" si="11"/>
        <v>1.3388467300840291E-2</v>
      </c>
      <c r="Q177" s="35">
        <f t="shared" si="12"/>
        <v>1.3388467300840291E-2</v>
      </c>
      <c r="R177" s="35">
        <f t="shared" si="13"/>
        <v>1.3388467300840291E-2</v>
      </c>
      <c r="S177" s="35">
        <f t="shared" si="14"/>
        <v>1.3388467300840291E-2</v>
      </c>
      <c r="T177" s="11" t="s">
        <v>14</v>
      </c>
    </row>
    <row r="178" spans="2:20" x14ac:dyDescent="0.35">
      <c r="B178" s="63">
        <v>1.6100000000000012</v>
      </c>
      <c r="C178" s="34">
        <f>B178/'MSD Calculation'!$D$5</f>
        <v>5.4391891891891933E-2</v>
      </c>
      <c r="D178" s="34">
        <f>'MSD Calculation'!$D$24-B178</f>
        <v>16.89</v>
      </c>
      <c r="E178" s="30">
        <f>IF(B178="",0,IF(B178&lt;'MSD Calculation'!$D$5,$E$7*(1-B178/'MSD Calculation'!$D$5), 0))</f>
        <v>1.3383685705375705E-2</v>
      </c>
      <c r="F178" s="30">
        <f>IF(B178="",0,IF($B178&lt;$F$5,0,IF($B178&gt;'MSD Calculation'!$D$5,0,IF($N$4="Closed-form",1/2*(1-COS(2*PI()*($B178-$F$5)/$F$6))*$F$8,IF($N$4="General",1/2*(1-COS(2*PI()*($B178-$F$5)/$F$6))*$F$9,"Error")))))</f>
        <v>0</v>
      </c>
      <c r="G178" s="30">
        <f>IF(B178="",0,IF($B178&lt;$G$5,0,IF($B178&gt;'MSD Calculation'!$D$5,0,IF($N$4="Closed-form",1/2*(1-COS(2*PI()*($B178-$G$5)/$G$6))*$G$8,IF($N$4="General",1/2*(1-COS(2*PI()*($B178-$G$5)/$G$6))*$G$9,"Error")))))</f>
        <v>0</v>
      </c>
      <c r="H178" s="30">
        <f>IF(B178="",0,IF($B178&lt;$H$5,0,IF($B178&gt;'MSD Calculation'!$D$5,0,IF($N$4="Closed-form",1/2*(1-COS(2*PI()*($B178-$H$5)/$H$6))*$H$8,IF($N$4="General",1/2*(1-COS(2*PI()*($B178-$H$5)/$H$6))*$H$9,"Error")))))</f>
        <v>0</v>
      </c>
      <c r="I178" s="30">
        <f>IF(B178="",0,IF($B178&lt;$I$5,0,IF($B178&gt;'MSD Calculation'!$D$5,0,IF($N$4="Closed-form",1/2*(1-COS(2*PI()*($B178-$I$5)/$I$6))*$I$8,IF($N$4="General",1/2*(1-COS(2*PI()*($B178-$I$5)/$I$6))*$I$9,"Error")))))</f>
        <v>0</v>
      </c>
      <c r="J178" s="15" t="s">
        <v>14</v>
      </c>
      <c r="K178" s="3"/>
      <c r="L178" s="17">
        <v>1.6100000000000012</v>
      </c>
      <c r="M178" s="34">
        <f>L178/'MSD Calculation'!$D$5</f>
        <v>5.4391891891891933E-2</v>
      </c>
      <c r="N178" s="34">
        <f>'MSD Calculation'!$D$24-L178</f>
        <v>16.89</v>
      </c>
      <c r="O178" s="35">
        <f t="shared" si="10"/>
        <v>1.3383685705375705E-2</v>
      </c>
      <c r="P178" s="35">
        <f t="shared" si="11"/>
        <v>1.3383685705375705E-2</v>
      </c>
      <c r="Q178" s="35">
        <f t="shared" si="12"/>
        <v>1.3383685705375705E-2</v>
      </c>
      <c r="R178" s="35">
        <f t="shared" si="13"/>
        <v>1.3383685705375705E-2</v>
      </c>
      <c r="S178" s="35">
        <f t="shared" si="14"/>
        <v>1.3383685705375705E-2</v>
      </c>
      <c r="T178" s="11" t="s">
        <v>14</v>
      </c>
    </row>
    <row r="179" spans="2:20" x14ac:dyDescent="0.35">
      <c r="B179" s="63">
        <v>1.6200000000000012</v>
      </c>
      <c r="C179" s="34">
        <f>B179/'MSD Calculation'!$D$5</f>
        <v>5.4729729729729767E-2</v>
      </c>
      <c r="D179" s="34">
        <f>'MSD Calculation'!$D$24-B179</f>
        <v>16.88</v>
      </c>
      <c r="E179" s="30">
        <f>IF(B179="",0,IF(B179&lt;'MSD Calculation'!$D$5,$E$7*(1-B179/'MSD Calculation'!$D$5), 0))</f>
        <v>1.3378904109911119E-2</v>
      </c>
      <c r="F179" s="30">
        <f>IF(B179="",0,IF($B179&lt;$F$5,0,IF($B179&gt;'MSD Calculation'!$D$5,0,IF($N$4="Closed-form",1/2*(1-COS(2*PI()*($B179-$F$5)/$F$6))*$F$8,IF($N$4="General",1/2*(1-COS(2*PI()*($B179-$F$5)/$F$6))*$F$9,"Error")))))</f>
        <v>0</v>
      </c>
      <c r="G179" s="30">
        <f>IF(B179="",0,IF($B179&lt;$G$5,0,IF($B179&gt;'MSD Calculation'!$D$5,0,IF($N$4="Closed-form",1/2*(1-COS(2*PI()*($B179-$G$5)/$G$6))*$G$8,IF($N$4="General",1/2*(1-COS(2*PI()*($B179-$G$5)/$G$6))*$G$9,"Error")))))</f>
        <v>0</v>
      </c>
      <c r="H179" s="30">
        <f>IF(B179="",0,IF($B179&lt;$H$5,0,IF($B179&gt;'MSD Calculation'!$D$5,0,IF($N$4="Closed-form",1/2*(1-COS(2*PI()*($B179-$H$5)/$H$6))*$H$8,IF($N$4="General",1/2*(1-COS(2*PI()*($B179-$H$5)/$H$6))*$H$9,"Error")))))</f>
        <v>0</v>
      </c>
      <c r="I179" s="30">
        <f>IF(B179="",0,IF($B179&lt;$I$5,0,IF($B179&gt;'MSD Calculation'!$D$5,0,IF($N$4="Closed-form",1/2*(1-COS(2*PI()*($B179-$I$5)/$I$6))*$I$8,IF($N$4="General",1/2*(1-COS(2*PI()*($B179-$I$5)/$I$6))*$I$9,"Error")))))</f>
        <v>0</v>
      </c>
      <c r="J179" s="15" t="s">
        <v>14</v>
      </c>
      <c r="K179" s="3"/>
      <c r="L179" s="17">
        <v>1.6200000000000012</v>
      </c>
      <c r="M179" s="34">
        <f>L179/'MSD Calculation'!$D$5</f>
        <v>5.4729729729729767E-2</v>
      </c>
      <c r="N179" s="34">
        <f>'MSD Calculation'!$D$24-L179</f>
        <v>16.88</v>
      </c>
      <c r="O179" s="35">
        <f t="shared" si="10"/>
        <v>1.3378904109911119E-2</v>
      </c>
      <c r="P179" s="35">
        <f t="shared" si="11"/>
        <v>1.3378904109911119E-2</v>
      </c>
      <c r="Q179" s="35">
        <f t="shared" si="12"/>
        <v>1.3378904109911119E-2</v>
      </c>
      <c r="R179" s="35">
        <f t="shared" si="13"/>
        <v>1.3378904109911119E-2</v>
      </c>
      <c r="S179" s="35">
        <f t="shared" si="14"/>
        <v>1.3378904109911119E-2</v>
      </c>
      <c r="T179" s="11" t="s">
        <v>14</v>
      </c>
    </row>
    <row r="180" spans="2:20" x14ac:dyDescent="0.35">
      <c r="B180" s="63">
        <v>1.6300000000000012</v>
      </c>
      <c r="C180" s="34">
        <f>B180/'MSD Calculation'!$D$5</f>
        <v>5.5067567567567609E-2</v>
      </c>
      <c r="D180" s="34">
        <f>'MSD Calculation'!$D$24-B180</f>
        <v>16.869999999999997</v>
      </c>
      <c r="E180" s="30">
        <f>IF(B180="",0,IF(B180&lt;'MSD Calculation'!$D$5,$E$7*(1-B180/'MSD Calculation'!$D$5), 0))</f>
        <v>1.3374122514446534E-2</v>
      </c>
      <c r="F180" s="30">
        <f>IF(B180="",0,IF($B180&lt;$F$5,0,IF($B180&gt;'MSD Calculation'!$D$5,0,IF($N$4="Closed-form",1/2*(1-COS(2*PI()*($B180-$F$5)/$F$6))*$F$8,IF($N$4="General",1/2*(1-COS(2*PI()*($B180-$F$5)/$F$6))*$F$9,"Error")))))</f>
        <v>0</v>
      </c>
      <c r="G180" s="30">
        <f>IF(B180="",0,IF($B180&lt;$G$5,0,IF($B180&gt;'MSD Calculation'!$D$5,0,IF($N$4="Closed-form",1/2*(1-COS(2*PI()*($B180-$G$5)/$G$6))*$G$8,IF($N$4="General",1/2*(1-COS(2*PI()*($B180-$G$5)/$G$6))*$G$9,"Error")))))</f>
        <v>0</v>
      </c>
      <c r="H180" s="30">
        <f>IF(B180="",0,IF($B180&lt;$H$5,0,IF($B180&gt;'MSD Calculation'!$D$5,0,IF($N$4="Closed-form",1/2*(1-COS(2*PI()*($B180-$H$5)/$H$6))*$H$8,IF($N$4="General",1/2*(1-COS(2*PI()*($B180-$H$5)/$H$6))*$H$9,"Error")))))</f>
        <v>0</v>
      </c>
      <c r="I180" s="30">
        <f>IF(B180="",0,IF($B180&lt;$I$5,0,IF($B180&gt;'MSD Calculation'!$D$5,0,IF($N$4="Closed-form",1/2*(1-COS(2*PI()*($B180-$I$5)/$I$6))*$I$8,IF($N$4="General",1/2*(1-COS(2*PI()*($B180-$I$5)/$I$6))*$I$9,"Error")))))</f>
        <v>0</v>
      </c>
      <c r="J180" s="15" t="s">
        <v>14</v>
      </c>
      <c r="K180" s="3"/>
      <c r="L180" s="17">
        <v>1.6300000000000012</v>
      </c>
      <c r="M180" s="34">
        <f>L180/'MSD Calculation'!$D$5</f>
        <v>5.5067567567567609E-2</v>
      </c>
      <c r="N180" s="34">
        <f>'MSD Calculation'!$D$24-L180</f>
        <v>16.869999999999997</v>
      </c>
      <c r="O180" s="35">
        <f t="shared" si="10"/>
        <v>1.3374122514446534E-2</v>
      </c>
      <c r="P180" s="35">
        <f t="shared" si="11"/>
        <v>1.3374122514446534E-2</v>
      </c>
      <c r="Q180" s="35">
        <f t="shared" si="12"/>
        <v>1.3374122514446534E-2</v>
      </c>
      <c r="R180" s="35">
        <f t="shared" si="13"/>
        <v>1.3374122514446534E-2</v>
      </c>
      <c r="S180" s="35">
        <f t="shared" si="14"/>
        <v>1.3374122514446534E-2</v>
      </c>
      <c r="T180" s="11" t="s">
        <v>14</v>
      </c>
    </row>
    <row r="181" spans="2:20" x14ac:dyDescent="0.35">
      <c r="B181" s="63">
        <v>1.6400000000000012</v>
      </c>
      <c r="C181" s="34">
        <f>B181/'MSD Calculation'!$D$5</f>
        <v>5.5405405405405443E-2</v>
      </c>
      <c r="D181" s="34">
        <f>'MSD Calculation'!$D$24-B181</f>
        <v>16.86</v>
      </c>
      <c r="E181" s="30">
        <f>IF(B181="",0,IF(B181&lt;'MSD Calculation'!$D$5,$E$7*(1-B181/'MSD Calculation'!$D$5), 0))</f>
        <v>1.3369340918981948E-2</v>
      </c>
      <c r="F181" s="30">
        <f>IF(B181="",0,IF($B181&lt;$F$5,0,IF($B181&gt;'MSD Calculation'!$D$5,0,IF($N$4="Closed-form",1/2*(1-COS(2*PI()*($B181-$F$5)/$F$6))*$F$8,IF($N$4="General",1/2*(1-COS(2*PI()*($B181-$F$5)/$F$6))*$F$9,"Error")))))</f>
        <v>0</v>
      </c>
      <c r="G181" s="30">
        <f>IF(B181="",0,IF($B181&lt;$G$5,0,IF($B181&gt;'MSD Calculation'!$D$5,0,IF($N$4="Closed-form",1/2*(1-COS(2*PI()*($B181-$G$5)/$G$6))*$G$8,IF($N$4="General",1/2*(1-COS(2*PI()*($B181-$G$5)/$G$6))*$G$9,"Error")))))</f>
        <v>0</v>
      </c>
      <c r="H181" s="30">
        <f>IF(B181="",0,IF($B181&lt;$H$5,0,IF($B181&gt;'MSD Calculation'!$D$5,0,IF($N$4="Closed-form",1/2*(1-COS(2*PI()*($B181-$H$5)/$H$6))*$H$8,IF($N$4="General",1/2*(1-COS(2*PI()*($B181-$H$5)/$H$6))*$H$9,"Error")))))</f>
        <v>0</v>
      </c>
      <c r="I181" s="30">
        <f>IF(B181="",0,IF($B181&lt;$I$5,0,IF($B181&gt;'MSD Calculation'!$D$5,0,IF($N$4="Closed-form",1/2*(1-COS(2*PI()*($B181-$I$5)/$I$6))*$I$8,IF($N$4="General",1/2*(1-COS(2*PI()*($B181-$I$5)/$I$6))*$I$9,"Error")))))</f>
        <v>0</v>
      </c>
      <c r="J181" s="15" t="s">
        <v>14</v>
      </c>
      <c r="K181" s="3"/>
      <c r="L181" s="17">
        <v>1.6400000000000012</v>
      </c>
      <c r="M181" s="34">
        <f>L181/'MSD Calculation'!$D$5</f>
        <v>5.5405405405405443E-2</v>
      </c>
      <c r="N181" s="34">
        <f>'MSD Calculation'!$D$24-L181</f>
        <v>16.86</v>
      </c>
      <c r="O181" s="35">
        <f t="shared" si="10"/>
        <v>1.3369340918981948E-2</v>
      </c>
      <c r="P181" s="35">
        <f t="shared" si="11"/>
        <v>1.3369340918981948E-2</v>
      </c>
      <c r="Q181" s="35">
        <f t="shared" si="12"/>
        <v>1.3369340918981948E-2</v>
      </c>
      <c r="R181" s="35">
        <f t="shared" si="13"/>
        <v>1.3369340918981948E-2</v>
      </c>
      <c r="S181" s="35">
        <f t="shared" si="14"/>
        <v>1.3369340918981948E-2</v>
      </c>
      <c r="T181" s="11" t="s">
        <v>14</v>
      </c>
    </row>
    <row r="182" spans="2:20" x14ac:dyDescent="0.35">
      <c r="B182" s="63">
        <v>1.6500000000000012</v>
      </c>
      <c r="C182" s="34">
        <f>B182/'MSD Calculation'!$D$5</f>
        <v>5.5743243243243285E-2</v>
      </c>
      <c r="D182" s="34">
        <f>'MSD Calculation'!$D$24-B182</f>
        <v>16.849999999999998</v>
      </c>
      <c r="E182" s="30">
        <f>IF(B182="",0,IF(B182&lt;'MSD Calculation'!$D$5,$E$7*(1-B182/'MSD Calculation'!$D$5), 0))</f>
        <v>1.3364559323517362E-2</v>
      </c>
      <c r="F182" s="30">
        <f>IF(B182="",0,IF($B182&lt;$F$5,0,IF($B182&gt;'MSD Calculation'!$D$5,0,IF($N$4="Closed-form",1/2*(1-COS(2*PI()*($B182-$F$5)/$F$6))*$F$8,IF($N$4="General",1/2*(1-COS(2*PI()*($B182-$F$5)/$F$6))*$F$9,"Error")))))</f>
        <v>0</v>
      </c>
      <c r="G182" s="30">
        <f>IF(B182="",0,IF($B182&lt;$G$5,0,IF($B182&gt;'MSD Calculation'!$D$5,0,IF($N$4="Closed-form",1/2*(1-COS(2*PI()*($B182-$G$5)/$G$6))*$G$8,IF($N$4="General",1/2*(1-COS(2*PI()*($B182-$G$5)/$G$6))*$G$9,"Error")))))</f>
        <v>0</v>
      </c>
      <c r="H182" s="30">
        <f>IF(B182="",0,IF($B182&lt;$H$5,0,IF($B182&gt;'MSD Calculation'!$D$5,0,IF($N$4="Closed-form",1/2*(1-COS(2*PI()*($B182-$H$5)/$H$6))*$H$8,IF($N$4="General",1/2*(1-COS(2*PI()*($B182-$H$5)/$H$6))*$H$9,"Error")))))</f>
        <v>0</v>
      </c>
      <c r="I182" s="30">
        <f>IF(B182="",0,IF($B182&lt;$I$5,0,IF($B182&gt;'MSD Calculation'!$D$5,0,IF($N$4="Closed-form",1/2*(1-COS(2*PI()*($B182-$I$5)/$I$6))*$I$8,IF($N$4="General",1/2*(1-COS(2*PI()*($B182-$I$5)/$I$6))*$I$9,"Error")))))</f>
        <v>0</v>
      </c>
      <c r="J182" s="15" t="s">
        <v>14</v>
      </c>
      <c r="K182" s="3"/>
      <c r="L182" s="17">
        <v>1.6500000000000012</v>
      </c>
      <c r="M182" s="34">
        <f>L182/'MSD Calculation'!$D$5</f>
        <v>5.5743243243243285E-2</v>
      </c>
      <c r="N182" s="34">
        <f>'MSD Calculation'!$D$24-L182</f>
        <v>16.849999999999998</v>
      </c>
      <c r="O182" s="35">
        <f t="shared" si="10"/>
        <v>1.3364559323517362E-2</v>
      </c>
      <c r="P182" s="35">
        <f t="shared" si="11"/>
        <v>1.3364559323517362E-2</v>
      </c>
      <c r="Q182" s="35">
        <f t="shared" si="12"/>
        <v>1.3364559323517362E-2</v>
      </c>
      <c r="R182" s="35">
        <f t="shared" si="13"/>
        <v>1.3364559323517362E-2</v>
      </c>
      <c r="S182" s="35">
        <f t="shared" si="14"/>
        <v>1.3364559323517362E-2</v>
      </c>
      <c r="T182" s="11" t="s">
        <v>14</v>
      </c>
    </row>
    <row r="183" spans="2:20" x14ac:dyDescent="0.35">
      <c r="B183" s="63">
        <v>1.6600000000000013</v>
      </c>
      <c r="C183" s="34">
        <f>B183/'MSD Calculation'!$D$5</f>
        <v>5.6081081081081119E-2</v>
      </c>
      <c r="D183" s="34">
        <f>'MSD Calculation'!$D$24-B183</f>
        <v>16.84</v>
      </c>
      <c r="E183" s="30">
        <f>IF(B183="",0,IF(B183&lt;'MSD Calculation'!$D$5,$E$7*(1-B183/'MSD Calculation'!$D$5), 0))</f>
        <v>1.3359777728052776E-2</v>
      </c>
      <c r="F183" s="30">
        <f>IF(B183="",0,IF($B183&lt;$F$5,0,IF($B183&gt;'MSD Calculation'!$D$5,0,IF($N$4="Closed-form",1/2*(1-COS(2*PI()*($B183-$F$5)/$F$6))*$F$8,IF($N$4="General",1/2*(1-COS(2*PI()*($B183-$F$5)/$F$6))*$F$9,"Error")))))</f>
        <v>0</v>
      </c>
      <c r="G183" s="30">
        <f>IF(B183="",0,IF($B183&lt;$G$5,0,IF($B183&gt;'MSD Calculation'!$D$5,0,IF($N$4="Closed-form",1/2*(1-COS(2*PI()*($B183-$G$5)/$G$6))*$G$8,IF($N$4="General",1/2*(1-COS(2*PI()*($B183-$G$5)/$G$6))*$G$9,"Error")))))</f>
        <v>0</v>
      </c>
      <c r="H183" s="30">
        <f>IF(B183="",0,IF($B183&lt;$H$5,0,IF($B183&gt;'MSD Calculation'!$D$5,0,IF($N$4="Closed-form",1/2*(1-COS(2*PI()*($B183-$H$5)/$H$6))*$H$8,IF($N$4="General",1/2*(1-COS(2*PI()*($B183-$H$5)/$H$6))*$H$9,"Error")))))</f>
        <v>0</v>
      </c>
      <c r="I183" s="30">
        <f>IF(B183="",0,IF($B183&lt;$I$5,0,IF($B183&gt;'MSD Calculation'!$D$5,0,IF($N$4="Closed-form",1/2*(1-COS(2*PI()*($B183-$I$5)/$I$6))*$I$8,IF($N$4="General",1/2*(1-COS(2*PI()*($B183-$I$5)/$I$6))*$I$9,"Error")))))</f>
        <v>0</v>
      </c>
      <c r="J183" s="15" t="s">
        <v>14</v>
      </c>
      <c r="K183" s="3"/>
      <c r="L183" s="17">
        <v>1.6600000000000013</v>
      </c>
      <c r="M183" s="34">
        <f>L183/'MSD Calculation'!$D$5</f>
        <v>5.6081081081081119E-2</v>
      </c>
      <c r="N183" s="34">
        <f>'MSD Calculation'!$D$24-L183</f>
        <v>16.84</v>
      </c>
      <c r="O183" s="35">
        <f t="shared" si="10"/>
        <v>1.3359777728052776E-2</v>
      </c>
      <c r="P183" s="35">
        <f t="shared" si="11"/>
        <v>1.3359777728052776E-2</v>
      </c>
      <c r="Q183" s="35">
        <f t="shared" si="12"/>
        <v>1.3359777728052776E-2</v>
      </c>
      <c r="R183" s="35">
        <f t="shared" si="13"/>
        <v>1.3359777728052776E-2</v>
      </c>
      <c r="S183" s="35">
        <f t="shared" si="14"/>
        <v>1.3359777728052776E-2</v>
      </c>
      <c r="T183" s="11" t="s">
        <v>14</v>
      </c>
    </row>
    <row r="184" spans="2:20" x14ac:dyDescent="0.35">
      <c r="B184" s="63">
        <v>1.6700000000000013</v>
      </c>
      <c r="C184" s="34">
        <f>B184/'MSD Calculation'!$D$5</f>
        <v>5.641891891891896E-2</v>
      </c>
      <c r="D184" s="34">
        <f>'MSD Calculation'!$D$24-B184</f>
        <v>16.829999999999998</v>
      </c>
      <c r="E184" s="30">
        <f>IF(B184="",0,IF(B184&lt;'MSD Calculation'!$D$5,$E$7*(1-B184/'MSD Calculation'!$D$5), 0))</f>
        <v>1.3354996132588191E-2</v>
      </c>
      <c r="F184" s="30">
        <f>IF(B184="",0,IF($B184&lt;$F$5,0,IF($B184&gt;'MSD Calculation'!$D$5,0,IF($N$4="Closed-form",1/2*(1-COS(2*PI()*($B184-$F$5)/$F$6))*$F$8,IF($N$4="General",1/2*(1-COS(2*PI()*($B184-$F$5)/$F$6))*$F$9,"Error")))))</f>
        <v>0</v>
      </c>
      <c r="G184" s="30">
        <f>IF(B184="",0,IF($B184&lt;$G$5,0,IF($B184&gt;'MSD Calculation'!$D$5,0,IF($N$4="Closed-form",1/2*(1-COS(2*PI()*($B184-$G$5)/$G$6))*$G$8,IF($N$4="General",1/2*(1-COS(2*PI()*($B184-$G$5)/$G$6))*$G$9,"Error")))))</f>
        <v>0</v>
      </c>
      <c r="H184" s="30">
        <f>IF(B184="",0,IF($B184&lt;$H$5,0,IF($B184&gt;'MSD Calculation'!$D$5,0,IF($N$4="Closed-form",1/2*(1-COS(2*PI()*($B184-$H$5)/$H$6))*$H$8,IF($N$4="General",1/2*(1-COS(2*PI()*($B184-$H$5)/$H$6))*$H$9,"Error")))))</f>
        <v>0</v>
      </c>
      <c r="I184" s="30">
        <f>IF(B184="",0,IF($B184&lt;$I$5,0,IF($B184&gt;'MSD Calculation'!$D$5,0,IF($N$4="Closed-form",1/2*(1-COS(2*PI()*($B184-$I$5)/$I$6))*$I$8,IF($N$4="General",1/2*(1-COS(2*PI()*($B184-$I$5)/$I$6))*$I$9,"Error")))))</f>
        <v>0</v>
      </c>
      <c r="J184" s="15" t="s">
        <v>14</v>
      </c>
      <c r="K184" s="3"/>
      <c r="L184" s="17">
        <v>1.6700000000000013</v>
      </c>
      <c r="M184" s="34">
        <f>L184/'MSD Calculation'!$D$5</f>
        <v>5.641891891891896E-2</v>
      </c>
      <c r="N184" s="34">
        <f>'MSD Calculation'!$D$24-L184</f>
        <v>16.829999999999998</v>
      </c>
      <c r="O184" s="35">
        <f t="shared" si="10"/>
        <v>1.3354996132588191E-2</v>
      </c>
      <c r="P184" s="35">
        <f t="shared" si="11"/>
        <v>1.3354996132588191E-2</v>
      </c>
      <c r="Q184" s="35">
        <f t="shared" si="12"/>
        <v>1.3354996132588191E-2</v>
      </c>
      <c r="R184" s="35">
        <f t="shared" si="13"/>
        <v>1.3354996132588191E-2</v>
      </c>
      <c r="S184" s="35">
        <f t="shared" si="14"/>
        <v>1.3354996132588191E-2</v>
      </c>
      <c r="T184" s="11" t="s">
        <v>14</v>
      </c>
    </row>
    <row r="185" spans="2:20" x14ac:dyDescent="0.35">
      <c r="B185" s="63">
        <v>1.6800000000000013</v>
      </c>
      <c r="C185" s="34">
        <f>B185/'MSD Calculation'!$D$5</f>
        <v>5.6756756756756795E-2</v>
      </c>
      <c r="D185" s="34">
        <f>'MSD Calculation'!$D$24-B185</f>
        <v>16.82</v>
      </c>
      <c r="E185" s="30">
        <f>IF(B185="",0,IF(B185&lt;'MSD Calculation'!$D$5,$E$7*(1-B185/'MSD Calculation'!$D$5), 0))</f>
        <v>1.3350214537123603E-2</v>
      </c>
      <c r="F185" s="30">
        <f>IF(B185="",0,IF($B185&lt;$F$5,0,IF($B185&gt;'MSD Calculation'!$D$5,0,IF($N$4="Closed-form",1/2*(1-COS(2*PI()*($B185-$F$5)/$F$6))*$F$8,IF($N$4="General",1/2*(1-COS(2*PI()*($B185-$F$5)/$F$6))*$F$9,"Error")))))</f>
        <v>0</v>
      </c>
      <c r="G185" s="30">
        <f>IF(B185="",0,IF($B185&lt;$G$5,0,IF($B185&gt;'MSD Calculation'!$D$5,0,IF($N$4="Closed-form",1/2*(1-COS(2*PI()*($B185-$G$5)/$G$6))*$G$8,IF($N$4="General",1/2*(1-COS(2*PI()*($B185-$G$5)/$G$6))*$G$9,"Error")))))</f>
        <v>0</v>
      </c>
      <c r="H185" s="30">
        <f>IF(B185="",0,IF($B185&lt;$H$5,0,IF($B185&gt;'MSD Calculation'!$D$5,0,IF($N$4="Closed-form",1/2*(1-COS(2*PI()*($B185-$H$5)/$H$6))*$H$8,IF($N$4="General",1/2*(1-COS(2*PI()*($B185-$H$5)/$H$6))*$H$9,"Error")))))</f>
        <v>0</v>
      </c>
      <c r="I185" s="30">
        <f>IF(B185="",0,IF($B185&lt;$I$5,0,IF($B185&gt;'MSD Calculation'!$D$5,0,IF($N$4="Closed-form",1/2*(1-COS(2*PI()*($B185-$I$5)/$I$6))*$I$8,IF($N$4="General",1/2*(1-COS(2*PI()*($B185-$I$5)/$I$6))*$I$9,"Error")))))</f>
        <v>0</v>
      </c>
      <c r="J185" s="15" t="s">
        <v>14</v>
      </c>
      <c r="K185" s="3"/>
      <c r="L185" s="17">
        <v>1.6800000000000013</v>
      </c>
      <c r="M185" s="34">
        <f>L185/'MSD Calculation'!$D$5</f>
        <v>5.6756756756756795E-2</v>
      </c>
      <c r="N185" s="34">
        <f>'MSD Calculation'!$D$24-L185</f>
        <v>16.82</v>
      </c>
      <c r="O185" s="35">
        <f t="shared" si="10"/>
        <v>1.3350214537123603E-2</v>
      </c>
      <c r="P185" s="35">
        <f t="shared" si="11"/>
        <v>1.3350214537123603E-2</v>
      </c>
      <c r="Q185" s="35">
        <f t="shared" si="12"/>
        <v>1.3350214537123603E-2</v>
      </c>
      <c r="R185" s="35">
        <f t="shared" si="13"/>
        <v>1.3350214537123603E-2</v>
      </c>
      <c r="S185" s="35">
        <f t="shared" si="14"/>
        <v>1.3350214537123603E-2</v>
      </c>
      <c r="T185" s="11" t="s">
        <v>14</v>
      </c>
    </row>
    <row r="186" spans="2:20" x14ac:dyDescent="0.35">
      <c r="B186" s="63">
        <v>1.6900000000000013</v>
      </c>
      <c r="C186" s="34">
        <f>B186/'MSD Calculation'!$D$5</f>
        <v>5.7094594594594636E-2</v>
      </c>
      <c r="D186" s="34">
        <f>'MSD Calculation'!$D$24-B186</f>
        <v>16.809999999999999</v>
      </c>
      <c r="E186" s="30">
        <f>IF(B186="",0,IF(B186&lt;'MSD Calculation'!$D$5,$E$7*(1-B186/'MSD Calculation'!$D$5), 0))</f>
        <v>1.3345432941659019E-2</v>
      </c>
      <c r="F186" s="30">
        <f>IF(B186="",0,IF($B186&lt;$F$5,0,IF($B186&gt;'MSD Calculation'!$D$5,0,IF($N$4="Closed-form",1/2*(1-COS(2*PI()*($B186-$F$5)/$F$6))*$F$8,IF($N$4="General",1/2*(1-COS(2*PI()*($B186-$F$5)/$F$6))*$F$9,"Error")))))</f>
        <v>0</v>
      </c>
      <c r="G186" s="30">
        <f>IF(B186="",0,IF($B186&lt;$G$5,0,IF($B186&gt;'MSD Calculation'!$D$5,0,IF($N$4="Closed-form",1/2*(1-COS(2*PI()*($B186-$G$5)/$G$6))*$G$8,IF($N$4="General",1/2*(1-COS(2*PI()*($B186-$G$5)/$G$6))*$G$9,"Error")))))</f>
        <v>0</v>
      </c>
      <c r="H186" s="30">
        <f>IF(B186="",0,IF($B186&lt;$H$5,0,IF($B186&gt;'MSD Calculation'!$D$5,0,IF($N$4="Closed-form",1/2*(1-COS(2*PI()*($B186-$H$5)/$H$6))*$H$8,IF($N$4="General",1/2*(1-COS(2*PI()*($B186-$H$5)/$H$6))*$H$9,"Error")))))</f>
        <v>0</v>
      </c>
      <c r="I186" s="30">
        <f>IF(B186="",0,IF($B186&lt;$I$5,0,IF($B186&gt;'MSD Calculation'!$D$5,0,IF($N$4="Closed-form",1/2*(1-COS(2*PI()*($B186-$I$5)/$I$6))*$I$8,IF($N$4="General",1/2*(1-COS(2*PI()*($B186-$I$5)/$I$6))*$I$9,"Error")))))</f>
        <v>0</v>
      </c>
      <c r="J186" s="15" t="s">
        <v>14</v>
      </c>
      <c r="K186" s="3"/>
      <c r="L186" s="17">
        <v>1.6900000000000013</v>
      </c>
      <c r="M186" s="34">
        <f>L186/'MSD Calculation'!$D$5</f>
        <v>5.7094594594594636E-2</v>
      </c>
      <c r="N186" s="34">
        <f>'MSD Calculation'!$D$24-L186</f>
        <v>16.809999999999999</v>
      </c>
      <c r="O186" s="35">
        <f t="shared" si="10"/>
        <v>1.3345432941659019E-2</v>
      </c>
      <c r="P186" s="35">
        <f t="shared" si="11"/>
        <v>1.3345432941659019E-2</v>
      </c>
      <c r="Q186" s="35">
        <f t="shared" si="12"/>
        <v>1.3345432941659019E-2</v>
      </c>
      <c r="R186" s="35">
        <f t="shared" si="13"/>
        <v>1.3345432941659019E-2</v>
      </c>
      <c r="S186" s="35">
        <f t="shared" si="14"/>
        <v>1.3345432941659019E-2</v>
      </c>
      <c r="T186" s="11" t="s">
        <v>14</v>
      </c>
    </row>
    <row r="187" spans="2:20" x14ac:dyDescent="0.35">
      <c r="B187" s="63">
        <v>1.7000000000000013</v>
      </c>
      <c r="C187" s="34">
        <f>B187/'MSD Calculation'!$D$5</f>
        <v>5.743243243243247E-2</v>
      </c>
      <c r="D187" s="34">
        <f>'MSD Calculation'!$D$24-B187</f>
        <v>16.799999999999997</v>
      </c>
      <c r="E187" s="30">
        <f>IF(B187="",0,IF(B187&lt;'MSD Calculation'!$D$5,$E$7*(1-B187/'MSD Calculation'!$D$5), 0))</f>
        <v>1.3340651346194433E-2</v>
      </c>
      <c r="F187" s="30">
        <f>IF(B187="",0,IF($B187&lt;$F$5,0,IF($B187&gt;'MSD Calculation'!$D$5,0,IF($N$4="Closed-form",1/2*(1-COS(2*PI()*($B187-$F$5)/$F$6))*$F$8,IF($N$4="General",1/2*(1-COS(2*PI()*($B187-$F$5)/$F$6))*$F$9,"Error")))))</f>
        <v>0</v>
      </c>
      <c r="G187" s="30">
        <f>IF(B187="",0,IF($B187&lt;$G$5,0,IF($B187&gt;'MSD Calculation'!$D$5,0,IF($N$4="Closed-form",1/2*(1-COS(2*PI()*($B187-$G$5)/$G$6))*$G$8,IF($N$4="General",1/2*(1-COS(2*PI()*($B187-$G$5)/$G$6))*$G$9,"Error")))))</f>
        <v>0</v>
      </c>
      <c r="H187" s="30">
        <f>IF(B187="",0,IF($B187&lt;$H$5,0,IF($B187&gt;'MSD Calculation'!$D$5,0,IF($N$4="Closed-form",1/2*(1-COS(2*PI()*($B187-$H$5)/$H$6))*$H$8,IF($N$4="General",1/2*(1-COS(2*PI()*($B187-$H$5)/$H$6))*$H$9,"Error")))))</f>
        <v>0</v>
      </c>
      <c r="I187" s="30">
        <f>IF(B187="",0,IF($B187&lt;$I$5,0,IF($B187&gt;'MSD Calculation'!$D$5,0,IF($N$4="Closed-form",1/2*(1-COS(2*PI()*($B187-$I$5)/$I$6))*$I$8,IF($N$4="General",1/2*(1-COS(2*PI()*($B187-$I$5)/$I$6))*$I$9,"Error")))))</f>
        <v>0</v>
      </c>
      <c r="J187" s="15" t="s">
        <v>14</v>
      </c>
      <c r="K187" s="3"/>
      <c r="L187" s="17">
        <v>1.7000000000000013</v>
      </c>
      <c r="M187" s="34">
        <f>L187/'MSD Calculation'!$D$5</f>
        <v>5.743243243243247E-2</v>
      </c>
      <c r="N187" s="34">
        <f>'MSD Calculation'!$D$24-L187</f>
        <v>16.799999999999997</v>
      </c>
      <c r="O187" s="35">
        <f t="shared" si="10"/>
        <v>1.3340651346194433E-2</v>
      </c>
      <c r="P187" s="35">
        <f t="shared" si="11"/>
        <v>1.3340651346194433E-2</v>
      </c>
      <c r="Q187" s="35">
        <f t="shared" si="12"/>
        <v>1.3340651346194433E-2</v>
      </c>
      <c r="R187" s="35">
        <f t="shared" si="13"/>
        <v>1.3340651346194433E-2</v>
      </c>
      <c r="S187" s="35">
        <f t="shared" si="14"/>
        <v>1.3340651346194433E-2</v>
      </c>
      <c r="T187" s="11" t="s">
        <v>14</v>
      </c>
    </row>
    <row r="188" spans="2:20" x14ac:dyDescent="0.35">
      <c r="B188" s="63">
        <v>1.7100000000000013</v>
      </c>
      <c r="C188" s="34">
        <f>B188/'MSD Calculation'!$D$5</f>
        <v>5.7770270270270312E-2</v>
      </c>
      <c r="D188" s="34">
        <f>'MSD Calculation'!$D$24-B188</f>
        <v>16.79</v>
      </c>
      <c r="E188" s="30">
        <f>IF(B188="",0,IF(B188&lt;'MSD Calculation'!$D$5,$E$7*(1-B188/'MSD Calculation'!$D$5), 0))</f>
        <v>1.3335869750729848E-2</v>
      </c>
      <c r="F188" s="30">
        <f>IF(B188="",0,IF($B188&lt;$F$5,0,IF($B188&gt;'MSD Calculation'!$D$5,0,IF($N$4="Closed-form",1/2*(1-COS(2*PI()*($B188-$F$5)/$F$6))*$F$8,IF($N$4="General",1/2*(1-COS(2*PI()*($B188-$F$5)/$F$6))*$F$9,"Error")))))</f>
        <v>0</v>
      </c>
      <c r="G188" s="30">
        <f>IF(B188="",0,IF($B188&lt;$G$5,0,IF($B188&gt;'MSD Calculation'!$D$5,0,IF($N$4="Closed-form",1/2*(1-COS(2*PI()*($B188-$G$5)/$G$6))*$G$8,IF($N$4="General",1/2*(1-COS(2*PI()*($B188-$G$5)/$G$6))*$G$9,"Error")))))</f>
        <v>0</v>
      </c>
      <c r="H188" s="30">
        <f>IF(B188="",0,IF($B188&lt;$H$5,0,IF($B188&gt;'MSD Calculation'!$D$5,0,IF($N$4="Closed-form",1/2*(1-COS(2*PI()*($B188-$H$5)/$H$6))*$H$8,IF($N$4="General",1/2*(1-COS(2*PI()*($B188-$H$5)/$H$6))*$H$9,"Error")))))</f>
        <v>0</v>
      </c>
      <c r="I188" s="30">
        <f>IF(B188="",0,IF($B188&lt;$I$5,0,IF($B188&gt;'MSD Calculation'!$D$5,0,IF($N$4="Closed-form",1/2*(1-COS(2*PI()*($B188-$I$5)/$I$6))*$I$8,IF($N$4="General",1/2*(1-COS(2*PI()*($B188-$I$5)/$I$6))*$I$9,"Error")))))</f>
        <v>0</v>
      </c>
      <c r="J188" s="15" t="s">
        <v>14</v>
      </c>
      <c r="K188" s="3"/>
      <c r="L188" s="17">
        <v>1.7100000000000013</v>
      </c>
      <c r="M188" s="34">
        <f>L188/'MSD Calculation'!$D$5</f>
        <v>5.7770270270270312E-2</v>
      </c>
      <c r="N188" s="34">
        <f>'MSD Calculation'!$D$24-L188</f>
        <v>16.79</v>
      </c>
      <c r="O188" s="35">
        <f t="shared" si="10"/>
        <v>1.3335869750729848E-2</v>
      </c>
      <c r="P188" s="35">
        <f t="shared" si="11"/>
        <v>1.3335869750729848E-2</v>
      </c>
      <c r="Q188" s="35">
        <f t="shared" si="12"/>
        <v>1.3335869750729848E-2</v>
      </c>
      <c r="R188" s="35">
        <f t="shared" si="13"/>
        <v>1.3335869750729848E-2</v>
      </c>
      <c r="S188" s="35">
        <f t="shared" si="14"/>
        <v>1.3335869750729848E-2</v>
      </c>
      <c r="T188" s="11" t="s">
        <v>14</v>
      </c>
    </row>
    <row r="189" spans="2:20" x14ac:dyDescent="0.35">
      <c r="B189" s="63">
        <v>1.7200000000000013</v>
      </c>
      <c r="C189" s="34">
        <f>B189/'MSD Calculation'!$D$5</f>
        <v>5.8108108108108146E-2</v>
      </c>
      <c r="D189" s="34">
        <f>'MSD Calculation'!$D$24-B189</f>
        <v>16.779999999999998</v>
      </c>
      <c r="E189" s="30">
        <f>IF(B189="",0,IF(B189&lt;'MSD Calculation'!$D$5,$E$7*(1-B189/'MSD Calculation'!$D$5), 0))</f>
        <v>1.333108815526526E-2</v>
      </c>
      <c r="F189" s="30">
        <f>IF(B189="",0,IF($B189&lt;$F$5,0,IF($B189&gt;'MSD Calculation'!$D$5,0,IF($N$4="Closed-form",1/2*(1-COS(2*PI()*($B189-$F$5)/$F$6))*$F$8,IF($N$4="General",1/2*(1-COS(2*PI()*($B189-$F$5)/$F$6))*$F$9,"Error")))))</f>
        <v>0</v>
      </c>
      <c r="G189" s="30">
        <f>IF(B189="",0,IF($B189&lt;$G$5,0,IF($B189&gt;'MSD Calculation'!$D$5,0,IF($N$4="Closed-form",1/2*(1-COS(2*PI()*($B189-$G$5)/$G$6))*$G$8,IF($N$4="General",1/2*(1-COS(2*PI()*($B189-$G$5)/$G$6))*$G$9,"Error")))))</f>
        <v>0</v>
      </c>
      <c r="H189" s="30">
        <f>IF(B189="",0,IF($B189&lt;$H$5,0,IF($B189&gt;'MSD Calculation'!$D$5,0,IF($N$4="Closed-form",1/2*(1-COS(2*PI()*($B189-$H$5)/$H$6))*$H$8,IF($N$4="General",1/2*(1-COS(2*PI()*($B189-$H$5)/$H$6))*$H$9,"Error")))))</f>
        <v>0</v>
      </c>
      <c r="I189" s="30">
        <f>IF(B189="",0,IF($B189&lt;$I$5,0,IF($B189&gt;'MSD Calculation'!$D$5,0,IF($N$4="Closed-form",1/2*(1-COS(2*PI()*($B189-$I$5)/$I$6))*$I$8,IF($N$4="General",1/2*(1-COS(2*PI()*($B189-$I$5)/$I$6))*$I$9,"Error")))))</f>
        <v>0</v>
      </c>
      <c r="J189" s="15" t="s">
        <v>14</v>
      </c>
      <c r="K189" s="3"/>
      <c r="L189" s="17">
        <v>1.7200000000000013</v>
      </c>
      <c r="M189" s="34">
        <f>L189/'MSD Calculation'!$D$5</f>
        <v>5.8108108108108146E-2</v>
      </c>
      <c r="N189" s="34">
        <f>'MSD Calculation'!$D$24-L189</f>
        <v>16.779999999999998</v>
      </c>
      <c r="O189" s="35">
        <f t="shared" si="10"/>
        <v>1.333108815526526E-2</v>
      </c>
      <c r="P189" s="35">
        <f t="shared" si="11"/>
        <v>1.333108815526526E-2</v>
      </c>
      <c r="Q189" s="35">
        <f t="shared" si="12"/>
        <v>1.333108815526526E-2</v>
      </c>
      <c r="R189" s="35">
        <f t="shared" si="13"/>
        <v>1.333108815526526E-2</v>
      </c>
      <c r="S189" s="35">
        <f t="shared" si="14"/>
        <v>1.333108815526526E-2</v>
      </c>
      <c r="T189" s="11" t="s">
        <v>14</v>
      </c>
    </row>
    <row r="190" spans="2:20" x14ac:dyDescent="0.35">
      <c r="B190" s="63">
        <v>1.7300000000000013</v>
      </c>
      <c r="C190" s="34">
        <f>B190/'MSD Calculation'!$D$5</f>
        <v>5.8445945945945987E-2</v>
      </c>
      <c r="D190" s="34">
        <f>'MSD Calculation'!$D$24-B190</f>
        <v>16.77</v>
      </c>
      <c r="E190" s="30">
        <f>IF(B190="",0,IF(B190&lt;'MSD Calculation'!$D$5,$E$7*(1-B190/'MSD Calculation'!$D$5), 0))</f>
        <v>1.3326306559800676E-2</v>
      </c>
      <c r="F190" s="30">
        <f>IF(B190="",0,IF($B190&lt;$F$5,0,IF($B190&gt;'MSD Calculation'!$D$5,0,IF($N$4="Closed-form",1/2*(1-COS(2*PI()*($B190-$F$5)/$F$6))*$F$8,IF($N$4="General",1/2*(1-COS(2*PI()*($B190-$F$5)/$F$6))*$F$9,"Error")))))</f>
        <v>0</v>
      </c>
      <c r="G190" s="30">
        <f>IF(B190="",0,IF($B190&lt;$G$5,0,IF($B190&gt;'MSD Calculation'!$D$5,0,IF($N$4="Closed-form",1/2*(1-COS(2*PI()*($B190-$G$5)/$G$6))*$G$8,IF($N$4="General",1/2*(1-COS(2*PI()*($B190-$G$5)/$G$6))*$G$9,"Error")))))</f>
        <v>0</v>
      </c>
      <c r="H190" s="30">
        <f>IF(B190="",0,IF($B190&lt;$H$5,0,IF($B190&gt;'MSD Calculation'!$D$5,0,IF($N$4="Closed-form",1/2*(1-COS(2*PI()*($B190-$H$5)/$H$6))*$H$8,IF($N$4="General",1/2*(1-COS(2*PI()*($B190-$H$5)/$H$6))*$H$9,"Error")))))</f>
        <v>0</v>
      </c>
      <c r="I190" s="30">
        <f>IF(B190="",0,IF($B190&lt;$I$5,0,IF($B190&gt;'MSD Calculation'!$D$5,0,IF($N$4="Closed-form",1/2*(1-COS(2*PI()*($B190-$I$5)/$I$6))*$I$8,IF($N$4="General",1/2*(1-COS(2*PI()*($B190-$I$5)/$I$6))*$I$9,"Error")))))</f>
        <v>0</v>
      </c>
      <c r="J190" s="15" t="s">
        <v>14</v>
      </c>
      <c r="K190" s="3"/>
      <c r="L190" s="17">
        <v>1.7300000000000013</v>
      </c>
      <c r="M190" s="34">
        <f>L190/'MSD Calculation'!$D$5</f>
        <v>5.8445945945945987E-2</v>
      </c>
      <c r="N190" s="34">
        <f>'MSD Calculation'!$D$24-L190</f>
        <v>16.77</v>
      </c>
      <c r="O190" s="35">
        <f t="shared" si="10"/>
        <v>1.3326306559800676E-2</v>
      </c>
      <c r="P190" s="35">
        <f t="shared" si="11"/>
        <v>1.3326306559800676E-2</v>
      </c>
      <c r="Q190" s="35">
        <f t="shared" si="12"/>
        <v>1.3326306559800676E-2</v>
      </c>
      <c r="R190" s="35">
        <f t="shared" si="13"/>
        <v>1.3326306559800676E-2</v>
      </c>
      <c r="S190" s="35">
        <f t="shared" si="14"/>
        <v>1.3326306559800676E-2</v>
      </c>
      <c r="T190" s="11" t="s">
        <v>14</v>
      </c>
    </row>
    <row r="191" spans="2:20" x14ac:dyDescent="0.35">
      <c r="B191" s="63">
        <v>1.7400000000000013</v>
      </c>
      <c r="C191" s="34">
        <f>B191/'MSD Calculation'!$D$5</f>
        <v>5.8783783783783829E-2</v>
      </c>
      <c r="D191" s="34">
        <f>'MSD Calculation'!$D$24-B191</f>
        <v>16.759999999999998</v>
      </c>
      <c r="E191" s="30">
        <f>IF(B191="",0,IF(B191&lt;'MSD Calculation'!$D$5,$E$7*(1-B191/'MSD Calculation'!$D$5), 0))</f>
        <v>1.332152496433609E-2</v>
      </c>
      <c r="F191" s="30">
        <f>IF(B191="",0,IF($B191&lt;$F$5,0,IF($B191&gt;'MSD Calculation'!$D$5,0,IF($N$4="Closed-form",1/2*(1-COS(2*PI()*($B191-$F$5)/$F$6))*$F$8,IF($N$4="General",1/2*(1-COS(2*PI()*($B191-$F$5)/$F$6))*$F$9,"Error")))))</f>
        <v>0</v>
      </c>
      <c r="G191" s="30">
        <f>IF(B191="",0,IF($B191&lt;$G$5,0,IF($B191&gt;'MSD Calculation'!$D$5,0,IF($N$4="Closed-form",1/2*(1-COS(2*PI()*($B191-$G$5)/$G$6))*$G$8,IF($N$4="General",1/2*(1-COS(2*PI()*($B191-$G$5)/$G$6))*$G$9,"Error")))))</f>
        <v>0</v>
      </c>
      <c r="H191" s="30">
        <f>IF(B191="",0,IF($B191&lt;$H$5,0,IF($B191&gt;'MSD Calculation'!$D$5,0,IF($N$4="Closed-form",1/2*(1-COS(2*PI()*($B191-$H$5)/$H$6))*$H$8,IF($N$4="General",1/2*(1-COS(2*PI()*($B191-$H$5)/$H$6))*$H$9,"Error")))))</f>
        <v>0</v>
      </c>
      <c r="I191" s="30">
        <f>IF(B191="",0,IF($B191&lt;$I$5,0,IF($B191&gt;'MSD Calculation'!$D$5,0,IF($N$4="Closed-form",1/2*(1-COS(2*PI()*($B191-$I$5)/$I$6))*$I$8,IF($N$4="General",1/2*(1-COS(2*PI()*($B191-$I$5)/$I$6))*$I$9,"Error")))))</f>
        <v>0</v>
      </c>
      <c r="J191" s="15" t="s">
        <v>14</v>
      </c>
      <c r="K191" s="3"/>
      <c r="L191" s="17">
        <v>1.7400000000000013</v>
      </c>
      <c r="M191" s="34">
        <f>L191/'MSD Calculation'!$D$5</f>
        <v>5.8783783783783829E-2</v>
      </c>
      <c r="N191" s="34">
        <f>'MSD Calculation'!$D$24-L191</f>
        <v>16.759999999999998</v>
      </c>
      <c r="O191" s="35">
        <f t="shared" si="10"/>
        <v>1.332152496433609E-2</v>
      </c>
      <c r="P191" s="35">
        <f t="shared" si="11"/>
        <v>1.332152496433609E-2</v>
      </c>
      <c r="Q191" s="35">
        <f t="shared" si="12"/>
        <v>1.332152496433609E-2</v>
      </c>
      <c r="R191" s="35">
        <f t="shared" si="13"/>
        <v>1.332152496433609E-2</v>
      </c>
      <c r="S191" s="35">
        <f t="shared" si="14"/>
        <v>1.332152496433609E-2</v>
      </c>
      <c r="T191" s="11" t="s">
        <v>14</v>
      </c>
    </row>
    <row r="192" spans="2:20" x14ac:dyDescent="0.35">
      <c r="B192" s="63">
        <v>1.7500000000000013</v>
      </c>
      <c r="C192" s="34">
        <f>B192/'MSD Calculation'!$D$5</f>
        <v>5.9121621621621663E-2</v>
      </c>
      <c r="D192" s="34">
        <f>'MSD Calculation'!$D$24-B192</f>
        <v>16.75</v>
      </c>
      <c r="E192" s="30">
        <f>IF(B192="",0,IF(B192&lt;'MSD Calculation'!$D$5,$E$7*(1-B192/'MSD Calculation'!$D$5), 0))</f>
        <v>1.3316743368871503E-2</v>
      </c>
      <c r="F192" s="30">
        <f>IF(B192="",0,IF($B192&lt;$F$5,0,IF($B192&gt;'MSD Calculation'!$D$5,0,IF($N$4="Closed-form",1/2*(1-COS(2*PI()*($B192-$F$5)/$F$6))*$F$8,IF($N$4="General",1/2*(1-COS(2*PI()*($B192-$F$5)/$F$6))*$F$9,"Error")))))</f>
        <v>0</v>
      </c>
      <c r="G192" s="30">
        <f>IF(B192="",0,IF($B192&lt;$G$5,0,IF($B192&gt;'MSD Calculation'!$D$5,0,IF($N$4="Closed-form",1/2*(1-COS(2*PI()*($B192-$G$5)/$G$6))*$G$8,IF($N$4="General",1/2*(1-COS(2*PI()*($B192-$G$5)/$G$6))*$G$9,"Error")))))</f>
        <v>0</v>
      </c>
      <c r="H192" s="30">
        <f>IF(B192="",0,IF($B192&lt;$H$5,0,IF($B192&gt;'MSD Calculation'!$D$5,0,IF($N$4="Closed-form",1/2*(1-COS(2*PI()*($B192-$H$5)/$H$6))*$H$8,IF($N$4="General",1/2*(1-COS(2*PI()*($B192-$H$5)/$H$6))*$H$9,"Error")))))</f>
        <v>0</v>
      </c>
      <c r="I192" s="30">
        <f>IF(B192="",0,IF($B192&lt;$I$5,0,IF($B192&gt;'MSD Calculation'!$D$5,0,IF($N$4="Closed-form",1/2*(1-COS(2*PI()*($B192-$I$5)/$I$6))*$I$8,IF($N$4="General",1/2*(1-COS(2*PI()*($B192-$I$5)/$I$6))*$I$9,"Error")))))</f>
        <v>0</v>
      </c>
      <c r="J192" s="15" t="s">
        <v>14</v>
      </c>
      <c r="K192" s="3"/>
      <c r="L192" s="17">
        <v>1.7500000000000013</v>
      </c>
      <c r="M192" s="34">
        <f>L192/'MSD Calculation'!$D$5</f>
        <v>5.9121621621621663E-2</v>
      </c>
      <c r="N192" s="34">
        <f>'MSD Calculation'!$D$24-L192</f>
        <v>16.75</v>
      </c>
      <c r="O192" s="35">
        <f t="shared" si="10"/>
        <v>1.3316743368871503E-2</v>
      </c>
      <c r="P192" s="35">
        <f t="shared" si="11"/>
        <v>1.3316743368871503E-2</v>
      </c>
      <c r="Q192" s="35">
        <f t="shared" si="12"/>
        <v>1.3316743368871503E-2</v>
      </c>
      <c r="R192" s="35">
        <f t="shared" si="13"/>
        <v>1.3316743368871503E-2</v>
      </c>
      <c r="S192" s="35">
        <f t="shared" si="14"/>
        <v>1.3316743368871503E-2</v>
      </c>
      <c r="T192" s="11" t="s">
        <v>14</v>
      </c>
    </row>
    <row r="193" spans="2:20" x14ac:dyDescent="0.35">
      <c r="B193" s="63">
        <v>1.7600000000000013</v>
      </c>
      <c r="C193" s="34">
        <f>B193/'MSD Calculation'!$D$5</f>
        <v>5.9459459459459504E-2</v>
      </c>
      <c r="D193" s="34">
        <f>'MSD Calculation'!$D$24-B193</f>
        <v>16.739999999999998</v>
      </c>
      <c r="E193" s="30">
        <f>IF(B193="",0,IF(B193&lt;'MSD Calculation'!$D$5,$E$7*(1-B193/'MSD Calculation'!$D$5), 0))</f>
        <v>1.3311961773406917E-2</v>
      </c>
      <c r="F193" s="30">
        <f>IF(B193="",0,IF($B193&lt;$F$5,0,IF($B193&gt;'MSD Calculation'!$D$5,0,IF($N$4="Closed-form",1/2*(1-COS(2*PI()*($B193-$F$5)/$F$6))*$F$8,IF($N$4="General",1/2*(1-COS(2*PI()*($B193-$F$5)/$F$6))*$F$9,"Error")))))</f>
        <v>0</v>
      </c>
      <c r="G193" s="30">
        <f>IF(B193="",0,IF($B193&lt;$G$5,0,IF($B193&gt;'MSD Calculation'!$D$5,0,IF($N$4="Closed-form",1/2*(1-COS(2*PI()*($B193-$G$5)/$G$6))*$G$8,IF($N$4="General",1/2*(1-COS(2*PI()*($B193-$G$5)/$G$6))*$G$9,"Error")))))</f>
        <v>0</v>
      </c>
      <c r="H193" s="30">
        <f>IF(B193="",0,IF($B193&lt;$H$5,0,IF($B193&gt;'MSD Calculation'!$D$5,0,IF($N$4="Closed-form",1/2*(1-COS(2*PI()*($B193-$H$5)/$H$6))*$H$8,IF($N$4="General",1/2*(1-COS(2*PI()*($B193-$H$5)/$H$6))*$H$9,"Error")))))</f>
        <v>0</v>
      </c>
      <c r="I193" s="30">
        <f>IF(B193="",0,IF($B193&lt;$I$5,0,IF($B193&gt;'MSD Calculation'!$D$5,0,IF($N$4="Closed-form",1/2*(1-COS(2*PI()*($B193-$I$5)/$I$6))*$I$8,IF($N$4="General",1/2*(1-COS(2*PI()*($B193-$I$5)/$I$6))*$I$9,"Error")))))</f>
        <v>0</v>
      </c>
      <c r="J193" s="15" t="s">
        <v>14</v>
      </c>
      <c r="K193" s="3"/>
      <c r="L193" s="17">
        <v>1.7600000000000013</v>
      </c>
      <c r="M193" s="34">
        <f>L193/'MSD Calculation'!$D$5</f>
        <v>5.9459459459459504E-2</v>
      </c>
      <c r="N193" s="34">
        <f>'MSD Calculation'!$D$24-L193</f>
        <v>16.739999999999998</v>
      </c>
      <c r="O193" s="35">
        <f t="shared" si="10"/>
        <v>1.3311961773406917E-2</v>
      </c>
      <c r="P193" s="35">
        <f t="shared" si="11"/>
        <v>1.3311961773406917E-2</v>
      </c>
      <c r="Q193" s="35">
        <f t="shared" si="12"/>
        <v>1.3311961773406917E-2</v>
      </c>
      <c r="R193" s="35">
        <f t="shared" si="13"/>
        <v>1.3311961773406917E-2</v>
      </c>
      <c r="S193" s="35">
        <f t="shared" si="14"/>
        <v>1.3311961773406917E-2</v>
      </c>
      <c r="T193" s="11" t="s">
        <v>14</v>
      </c>
    </row>
    <row r="194" spans="2:20" x14ac:dyDescent="0.35">
      <c r="B194" s="63">
        <v>1.7700000000000014</v>
      </c>
      <c r="C194" s="34">
        <f>B194/'MSD Calculation'!$D$5</f>
        <v>5.9797297297297339E-2</v>
      </c>
      <c r="D194" s="34">
        <f>'MSD Calculation'!$D$24-B194</f>
        <v>16.729999999999997</v>
      </c>
      <c r="E194" s="30">
        <f>IF(B194="",0,IF(B194&lt;'MSD Calculation'!$D$5,$E$7*(1-B194/'MSD Calculation'!$D$5), 0))</f>
        <v>1.3307180177942333E-2</v>
      </c>
      <c r="F194" s="30">
        <f>IF(B194="",0,IF($B194&lt;$F$5,0,IF($B194&gt;'MSD Calculation'!$D$5,0,IF($N$4="Closed-form",1/2*(1-COS(2*PI()*($B194-$F$5)/$F$6))*$F$8,IF($N$4="General",1/2*(1-COS(2*PI()*($B194-$F$5)/$F$6))*$F$9,"Error")))))</f>
        <v>0</v>
      </c>
      <c r="G194" s="30">
        <f>IF(B194="",0,IF($B194&lt;$G$5,0,IF($B194&gt;'MSD Calculation'!$D$5,0,IF($N$4="Closed-form",1/2*(1-COS(2*PI()*($B194-$G$5)/$G$6))*$G$8,IF($N$4="General",1/2*(1-COS(2*PI()*($B194-$G$5)/$G$6))*$G$9,"Error")))))</f>
        <v>0</v>
      </c>
      <c r="H194" s="30">
        <f>IF(B194="",0,IF($B194&lt;$H$5,0,IF($B194&gt;'MSD Calculation'!$D$5,0,IF($N$4="Closed-form",1/2*(1-COS(2*PI()*($B194-$H$5)/$H$6))*$H$8,IF($N$4="General",1/2*(1-COS(2*PI()*($B194-$H$5)/$H$6))*$H$9,"Error")))))</f>
        <v>0</v>
      </c>
      <c r="I194" s="30">
        <f>IF(B194="",0,IF($B194&lt;$I$5,0,IF($B194&gt;'MSD Calculation'!$D$5,0,IF($N$4="Closed-form",1/2*(1-COS(2*PI()*($B194-$I$5)/$I$6))*$I$8,IF($N$4="General",1/2*(1-COS(2*PI()*($B194-$I$5)/$I$6))*$I$9,"Error")))))</f>
        <v>0</v>
      </c>
      <c r="J194" s="15" t="s">
        <v>14</v>
      </c>
      <c r="K194" s="3"/>
      <c r="L194" s="17">
        <v>1.7700000000000014</v>
      </c>
      <c r="M194" s="34">
        <f>L194/'MSD Calculation'!$D$5</f>
        <v>5.9797297297297339E-2</v>
      </c>
      <c r="N194" s="34">
        <f>'MSD Calculation'!$D$24-L194</f>
        <v>16.729999999999997</v>
      </c>
      <c r="O194" s="35">
        <f t="shared" si="10"/>
        <v>1.3307180177942333E-2</v>
      </c>
      <c r="P194" s="35">
        <f t="shared" si="11"/>
        <v>1.3307180177942333E-2</v>
      </c>
      <c r="Q194" s="35">
        <f t="shared" si="12"/>
        <v>1.3307180177942333E-2</v>
      </c>
      <c r="R194" s="35">
        <f t="shared" si="13"/>
        <v>1.3307180177942333E-2</v>
      </c>
      <c r="S194" s="35">
        <f t="shared" si="14"/>
        <v>1.3307180177942333E-2</v>
      </c>
      <c r="T194" s="11" t="s">
        <v>14</v>
      </c>
    </row>
    <row r="195" spans="2:20" x14ac:dyDescent="0.35">
      <c r="B195" s="63">
        <v>1.7800000000000014</v>
      </c>
      <c r="C195" s="34">
        <f>B195/'MSD Calculation'!$D$5</f>
        <v>6.013513513513518E-2</v>
      </c>
      <c r="D195" s="34">
        <f>'MSD Calculation'!$D$24-B195</f>
        <v>16.72</v>
      </c>
      <c r="E195" s="30">
        <f>IF(B195="",0,IF(B195&lt;'MSD Calculation'!$D$5,$E$7*(1-B195/'MSD Calculation'!$D$5), 0))</f>
        <v>1.3302398582477747E-2</v>
      </c>
      <c r="F195" s="30">
        <f>IF(B195="",0,IF($B195&lt;$F$5,0,IF($B195&gt;'MSD Calculation'!$D$5,0,IF($N$4="Closed-form",1/2*(1-COS(2*PI()*($B195-$F$5)/$F$6))*$F$8,IF($N$4="General",1/2*(1-COS(2*PI()*($B195-$F$5)/$F$6))*$F$9,"Error")))))</f>
        <v>0</v>
      </c>
      <c r="G195" s="30">
        <f>IF(B195="",0,IF($B195&lt;$G$5,0,IF($B195&gt;'MSD Calculation'!$D$5,0,IF($N$4="Closed-form",1/2*(1-COS(2*PI()*($B195-$G$5)/$G$6))*$G$8,IF($N$4="General",1/2*(1-COS(2*PI()*($B195-$G$5)/$G$6))*$G$9,"Error")))))</f>
        <v>0</v>
      </c>
      <c r="H195" s="30">
        <f>IF(B195="",0,IF($B195&lt;$H$5,0,IF($B195&gt;'MSD Calculation'!$D$5,0,IF($N$4="Closed-form",1/2*(1-COS(2*PI()*($B195-$H$5)/$H$6))*$H$8,IF($N$4="General",1/2*(1-COS(2*PI()*($B195-$H$5)/$H$6))*$H$9,"Error")))))</f>
        <v>0</v>
      </c>
      <c r="I195" s="30">
        <f>IF(B195="",0,IF($B195&lt;$I$5,0,IF($B195&gt;'MSD Calculation'!$D$5,0,IF($N$4="Closed-form",1/2*(1-COS(2*PI()*($B195-$I$5)/$I$6))*$I$8,IF($N$4="General",1/2*(1-COS(2*PI()*($B195-$I$5)/$I$6))*$I$9,"Error")))))</f>
        <v>0</v>
      </c>
      <c r="J195" s="15" t="s">
        <v>14</v>
      </c>
      <c r="K195" s="3"/>
      <c r="L195" s="17">
        <v>1.7800000000000014</v>
      </c>
      <c r="M195" s="34">
        <f>L195/'MSD Calculation'!$D$5</f>
        <v>6.013513513513518E-2</v>
      </c>
      <c r="N195" s="34">
        <f>'MSD Calculation'!$D$24-L195</f>
        <v>16.72</v>
      </c>
      <c r="O195" s="35">
        <f t="shared" si="10"/>
        <v>1.3302398582477747E-2</v>
      </c>
      <c r="P195" s="35">
        <f t="shared" si="11"/>
        <v>1.3302398582477747E-2</v>
      </c>
      <c r="Q195" s="35">
        <f t="shared" si="12"/>
        <v>1.3302398582477747E-2</v>
      </c>
      <c r="R195" s="35">
        <f t="shared" si="13"/>
        <v>1.3302398582477747E-2</v>
      </c>
      <c r="S195" s="35">
        <f t="shared" si="14"/>
        <v>1.3302398582477747E-2</v>
      </c>
      <c r="T195" s="11" t="s">
        <v>14</v>
      </c>
    </row>
    <row r="196" spans="2:20" x14ac:dyDescent="0.35">
      <c r="B196" s="63">
        <v>1.7900000000000014</v>
      </c>
      <c r="C196" s="34">
        <f>B196/'MSD Calculation'!$D$5</f>
        <v>6.0472972972973014E-2</v>
      </c>
      <c r="D196" s="34">
        <f>'MSD Calculation'!$D$24-B196</f>
        <v>16.709999999999997</v>
      </c>
      <c r="E196" s="30">
        <f>IF(B196="",0,IF(B196&lt;'MSD Calculation'!$D$5,$E$7*(1-B196/'MSD Calculation'!$D$5), 0))</f>
        <v>1.329761698701316E-2</v>
      </c>
      <c r="F196" s="30">
        <f>IF(B196="",0,IF($B196&lt;$F$5,0,IF($B196&gt;'MSD Calculation'!$D$5,0,IF($N$4="Closed-form",1/2*(1-COS(2*PI()*($B196-$F$5)/$F$6))*$F$8,IF($N$4="General",1/2*(1-COS(2*PI()*($B196-$F$5)/$F$6))*$F$9,"Error")))))</f>
        <v>0</v>
      </c>
      <c r="G196" s="30">
        <f>IF(B196="",0,IF($B196&lt;$G$5,0,IF($B196&gt;'MSD Calculation'!$D$5,0,IF($N$4="Closed-form",1/2*(1-COS(2*PI()*($B196-$G$5)/$G$6))*$G$8,IF($N$4="General",1/2*(1-COS(2*PI()*($B196-$G$5)/$G$6))*$G$9,"Error")))))</f>
        <v>0</v>
      </c>
      <c r="H196" s="30">
        <f>IF(B196="",0,IF($B196&lt;$H$5,0,IF($B196&gt;'MSD Calculation'!$D$5,0,IF($N$4="Closed-form",1/2*(1-COS(2*PI()*($B196-$H$5)/$H$6))*$H$8,IF($N$4="General",1/2*(1-COS(2*PI()*($B196-$H$5)/$H$6))*$H$9,"Error")))))</f>
        <v>0</v>
      </c>
      <c r="I196" s="30">
        <f>IF(B196="",0,IF($B196&lt;$I$5,0,IF($B196&gt;'MSD Calculation'!$D$5,0,IF($N$4="Closed-form",1/2*(1-COS(2*PI()*($B196-$I$5)/$I$6))*$I$8,IF($N$4="General",1/2*(1-COS(2*PI()*($B196-$I$5)/$I$6))*$I$9,"Error")))))</f>
        <v>0</v>
      </c>
      <c r="J196" s="15" t="s">
        <v>14</v>
      </c>
      <c r="K196" s="3"/>
      <c r="L196" s="17">
        <v>1.7900000000000014</v>
      </c>
      <c r="M196" s="34">
        <f>L196/'MSD Calculation'!$D$5</f>
        <v>6.0472972972973014E-2</v>
      </c>
      <c r="N196" s="34">
        <f>'MSD Calculation'!$D$24-L196</f>
        <v>16.709999999999997</v>
      </c>
      <c r="O196" s="35">
        <f t="shared" si="10"/>
        <v>1.329761698701316E-2</v>
      </c>
      <c r="P196" s="35">
        <f t="shared" si="11"/>
        <v>1.329761698701316E-2</v>
      </c>
      <c r="Q196" s="35">
        <f t="shared" si="12"/>
        <v>1.329761698701316E-2</v>
      </c>
      <c r="R196" s="35">
        <f t="shared" si="13"/>
        <v>1.329761698701316E-2</v>
      </c>
      <c r="S196" s="35">
        <f t="shared" si="14"/>
        <v>1.329761698701316E-2</v>
      </c>
      <c r="T196" s="11" t="s">
        <v>14</v>
      </c>
    </row>
    <row r="197" spans="2:20" x14ac:dyDescent="0.35">
      <c r="B197" s="63">
        <v>1.8000000000000014</v>
      </c>
      <c r="C197" s="34">
        <f>B197/'MSD Calculation'!$D$5</f>
        <v>6.0810810810810856E-2</v>
      </c>
      <c r="D197" s="34">
        <f>'MSD Calculation'!$D$24-B197</f>
        <v>16.7</v>
      </c>
      <c r="E197" s="30">
        <f>IF(B197="",0,IF(B197&lt;'MSD Calculation'!$D$5,$E$7*(1-B197/'MSD Calculation'!$D$5), 0))</f>
        <v>1.3292835391548574E-2</v>
      </c>
      <c r="F197" s="30">
        <f>IF(B197="",0,IF($B197&lt;$F$5,0,IF($B197&gt;'MSD Calculation'!$D$5,0,IF($N$4="Closed-form",1/2*(1-COS(2*PI()*($B197-$F$5)/$F$6))*$F$8,IF($N$4="General",1/2*(1-COS(2*PI()*($B197-$F$5)/$F$6))*$F$9,"Error")))))</f>
        <v>0</v>
      </c>
      <c r="G197" s="30">
        <f>IF(B197="",0,IF($B197&lt;$G$5,0,IF($B197&gt;'MSD Calculation'!$D$5,0,IF($N$4="Closed-form",1/2*(1-COS(2*PI()*($B197-$G$5)/$G$6))*$G$8,IF($N$4="General",1/2*(1-COS(2*PI()*($B197-$G$5)/$G$6))*$G$9,"Error")))))</f>
        <v>0</v>
      </c>
      <c r="H197" s="30">
        <f>IF(B197="",0,IF($B197&lt;$H$5,0,IF($B197&gt;'MSD Calculation'!$D$5,0,IF($N$4="Closed-form",1/2*(1-COS(2*PI()*($B197-$H$5)/$H$6))*$H$8,IF($N$4="General",1/2*(1-COS(2*PI()*($B197-$H$5)/$H$6))*$H$9,"Error")))))</f>
        <v>0</v>
      </c>
      <c r="I197" s="30">
        <f>IF(B197="",0,IF($B197&lt;$I$5,0,IF($B197&gt;'MSD Calculation'!$D$5,0,IF($N$4="Closed-form",1/2*(1-COS(2*PI()*($B197-$I$5)/$I$6))*$I$8,IF($N$4="General",1/2*(1-COS(2*PI()*($B197-$I$5)/$I$6))*$I$9,"Error")))))</f>
        <v>0</v>
      </c>
      <c r="J197" s="15" t="s">
        <v>14</v>
      </c>
      <c r="K197" s="3"/>
      <c r="L197" s="17">
        <v>1.8000000000000014</v>
      </c>
      <c r="M197" s="34">
        <f>L197/'MSD Calculation'!$D$5</f>
        <v>6.0810810810810856E-2</v>
      </c>
      <c r="N197" s="34">
        <f>'MSD Calculation'!$D$24-L197</f>
        <v>16.7</v>
      </c>
      <c r="O197" s="35">
        <f t="shared" si="10"/>
        <v>1.3292835391548574E-2</v>
      </c>
      <c r="P197" s="35">
        <f t="shared" si="11"/>
        <v>1.3292835391548574E-2</v>
      </c>
      <c r="Q197" s="35">
        <f t="shared" si="12"/>
        <v>1.3292835391548574E-2</v>
      </c>
      <c r="R197" s="35">
        <f t="shared" si="13"/>
        <v>1.3292835391548574E-2</v>
      </c>
      <c r="S197" s="35">
        <f t="shared" si="14"/>
        <v>1.3292835391548574E-2</v>
      </c>
      <c r="T197" s="11" t="s">
        <v>14</v>
      </c>
    </row>
    <row r="198" spans="2:20" x14ac:dyDescent="0.35">
      <c r="B198" s="63">
        <v>1.8100000000000014</v>
      </c>
      <c r="C198" s="34">
        <f>B198/'MSD Calculation'!$D$5</f>
        <v>6.114864864864869E-2</v>
      </c>
      <c r="D198" s="34">
        <f>'MSD Calculation'!$D$24-B198</f>
        <v>16.689999999999998</v>
      </c>
      <c r="E198" s="30">
        <f>IF(B198="",0,IF(B198&lt;'MSD Calculation'!$D$5,$E$7*(1-B198/'MSD Calculation'!$D$5), 0))</f>
        <v>1.328805379608399E-2</v>
      </c>
      <c r="F198" s="30">
        <f>IF(B198="",0,IF($B198&lt;$F$5,0,IF($B198&gt;'MSD Calculation'!$D$5,0,IF($N$4="Closed-form",1/2*(1-COS(2*PI()*($B198-$F$5)/$F$6))*$F$8,IF($N$4="General",1/2*(1-COS(2*PI()*($B198-$F$5)/$F$6))*$F$9,"Error")))))</f>
        <v>0</v>
      </c>
      <c r="G198" s="30">
        <f>IF(B198="",0,IF($B198&lt;$G$5,0,IF($B198&gt;'MSD Calculation'!$D$5,0,IF($N$4="Closed-form",1/2*(1-COS(2*PI()*($B198-$G$5)/$G$6))*$G$8,IF($N$4="General",1/2*(1-COS(2*PI()*($B198-$G$5)/$G$6))*$G$9,"Error")))))</f>
        <v>0</v>
      </c>
      <c r="H198" s="30">
        <f>IF(B198="",0,IF($B198&lt;$H$5,0,IF($B198&gt;'MSD Calculation'!$D$5,0,IF($N$4="Closed-form",1/2*(1-COS(2*PI()*($B198-$H$5)/$H$6))*$H$8,IF($N$4="General",1/2*(1-COS(2*PI()*($B198-$H$5)/$H$6))*$H$9,"Error")))))</f>
        <v>0</v>
      </c>
      <c r="I198" s="30">
        <f>IF(B198="",0,IF($B198&lt;$I$5,0,IF($B198&gt;'MSD Calculation'!$D$5,0,IF($N$4="Closed-form",1/2*(1-COS(2*PI()*($B198-$I$5)/$I$6))*$I$8,IF($N$4="General",1/2*(1-COS(2*PI()*($B198-$I$5)/$I$6))*$I$9,"Error")))))</f>
        <v>0</v>
      </c>
      <c r="J198" s="15" t="s">
        <v>14</v>
      </c>
      <c r="K198" s="3"/>
      <c r="L198" s="17">
        <v>1.8100000000000014</v>
      </c>
      <c r="M198" s="34">
        <f>L198/'MSD Calculation'!$D$5</f>
        <v>6.114864864864869E-2</v>
      </c>
      <c r="N198" s="34">
        <f>'MSD Calculation'!$D$24-L198</f>
        <v>16.689999999999998</v>
      </c>
      <c r="O198" s="35">
        <f t="shared" si="10"/>
        <v>1.328805379608399E-2</v>
      </c>
      <c r="P198" s="35">
        <f t="shared" si="11"/>
        <v>1.328805379608399E-2</v>
      </c>
      <c r="Q198" s="35">
        <f t="shared" si="12"/>
        <v>1.328805379608399E-2</v>
      </c>
      <c r="R198" s="35">
        <f t="shared" si="13"/>
        <v>1.328805379608399E-2</v>
      </c>
      <c r="S198" s="35">
        <f t="shared" si="14"/>
        <v>1.328805379608399E-2</v>
      </c>
      <c r="T198" s="11" t="s">
        <v>14</v>
      </c>
    </row>
    <row r="199" spans="2:20" x14ac:dyDescent="0.35">
      <c r="B199" s="63">
        <v>1.8200000000000014</v>
      </c>
      <c r="C199" s="34">
        <f>B199/'MSD Calculation'!$D$5</f>
        <v>6.1486486486486532E-2</v>
      </c>
      <c r="D199" s="34">
        <f>'MSD Calculation'!$D$24-B199</f>
        <v>16.68</v>
      </c>
      <c r="E199" s="30">
        <f>IF(B199="",0,IF(B199&lt;'MSD Calculation'!$D$5,$E$7*(1-B199/'MSD Calculation'!$D$5), 0))</f>
        <v>1.3283272200619404E-2</v>
      </c>
      <c r="F199" s="30">
        <f>IF(B199="",0,IF($B199&lt;$F$5,0,IF($B199&gt;'MSD Calculation'!$D$5,0,IF($N$4="Closed-form",1/2*(1-COS(2*PI()*($B199-$F$5)/$F$6))*$F$8,IF($N$4="General",1/2*(1-COS(2*PI()*($B199-$F$5)/$F$6))*$F$9,"Error")))))</f>
        <v>0</v>
      </c>
      <c r="G199" s="30">
        <f>IF(B199="",0,IF($B199&lt;$G$5,0,IF($B199&gt;'MSD Calculation'!$D$5,0,IF($N$4="Closed-form",1/2*(1-COS(2*PI()*($B199-$G$5)/$G$6))*$G$8,IF($N$4="General",1/2*(1-COS(2*PI()*($B199-$G$5)/$G$6))*$G$9,"Error")))))</f>
        <v>0</v>
      </c>
      <c r="H199" s="30">
        <f>IF(B199="",0,IF($B199&lt;$H$5,0,IF($B199&gt;'MSD Calculation'!$D$5,0,IF($N$4="Closed-form",1/2*(1-COS(2*PI()*($B199-$H$5)/$H$6))*$H$8,IF($N$4="General",1/2*(1-COS(2*PI()*($B199-$H$5)/$H$6))*$H$9,"Error")))))</f>
        <v>0</v>
      </c>
      <c r="I199" s="30">
        <f>IF(B199="",0,IF($B199&lt;$I$5,0,IF($B199&gt;'MSD Calculation'!$D$5,0,IF($N$4="Closed-form",1/2*(1-COS(2*PI()*($B199-$I$5)/$I$6))*$I$8,IF($N$4="General",1/2*(1-COS(2*PI()*($B199-$I$5)/$I$6))*$I$9,"Error")))))</f>
        <v>0</v>
      </c>
      <c r="J199" s="15" t="s">
        <v>14</v>
      </c>
      <c r="K199" s="3"/>
      <c r="L199" s="17">
        <v>1.8200000000000014</v>
      </c>
      <c r="M199" s="34">
        <f>L199/'MSD Calculation'!$D$5</f>
        <v>6.1486486486486532E-2</v>
      </c>
      <c r="N199" s="34">
        <f>'MSD Calculation'!$D$24-L199</f>
        <v>16.68</v>
      </c>
      <c r="O199" s="35">
        <f t="shared" si="10"/>
        <v>1.3283272200619404E-2</v>
      </c>
      <c r="P199" s="35">
        <f t="shared" si="11"/>
        <v>1.3283272200619404E-2</v>
      </c>
      <c r="Q199" s="35">
        <f t="shared" si="12"/>
        <v>1.3283272200619404E-2</v>
      </c>
      <c r="R199" s="35">
        <f t="shared" si="13"/>
        <v>1.3283272200619404E-2</v>
      </c>
      <c r="S199" s="35">
        <f t="shared" si="14"/>
        <v>1.3283272200619404E-2</v>
      </c>
      <c r="T199" s="11" t="s">
        <v>14</v>
      </c>
    </row>
    <row r="200" spans="2:20" x14ac:dyDescent="0.35">
      <c r="B200" s="63">
        <v>1.8300000000000014</v>
      </c>
      <c r="C200" s="34">
        <f>B200/'MSD Calculation'!$D$5</f>
        <v>6.1824324324324366E-2</v>
      </c>
      <c r="D200" s="34">
        <f>'MSD Calculation'!$D$24-B200</f>
        <v>16.669999999999998</v>
      </c>
      <c r="E200" s="30">
        <f>IF(B200="",0,IF(B200&lt;'MSD Calculation'!$D$5,$E$7*(1-B200/'MSD Calculation'!$D$5), 0))</f>
        <v>1.3278490605154817E-2</v>
      </c>
      <c r="F200" s="30">
        <f>IF(B200="",0,IF($B200&lt;$F$5,0,IF($B200&gt;'MSD Calculation'!$D$5,0,IF($N$4="Closed-form",1/2*(1-COS(2*PI()*($B200-$F$5)/$F$6))*$F$8,IF($N$4="General",1/2*(1-COS(2*PI()*($B200-$F$5)/$F$6))*$F$9,"Error")))))</f>
        <v>0</v>
      </c>
      <c r="G200" s="30">
        <f>IF(B200="",0,IF($B200&lt;$G$5,0,IF($B200&gt;'MSD Calculation'!$D$5,0,IF($N$4="Closed-form",1/2*(1-COS(2*PI()*($B200-$G$5)/$G$6))*$G$8,IF($N$4="General",1/2*(1-COS(2*PI()*($B200-$G$5)/$G$6))*$G$9,"Error")))))</f>
        <v>0</v>
      </c>
      <c r="H200" s="30">
        <f>IF(B200="",0,IF($B200&lt;$H$5,0,IF($B200&gt;'MSD Calculation'!$D$5,0,IF($N$4="Closed-form",1/2*(1-COS(2*PI()*($B200-$H$5)/$H$6))*$H$8,IF($N$4="General",1/2*(1-COS(2*PI()*($B200-$H$5)/$H$6))*$H$9,"Error")))))</f>
        <v>0</v>
      </c>
      <c r="I200" s="30">
        <f>IF(B200="",0,IF($B200&lt;$I$5,0,IF($B200&gt;'MSD Calculation'!$D$5,0,IF($N$4="Closed-form",1/2*(1-COS(2*PI()*($B200-$I$5)/$I$6))*$I$8,IF($N$4="General",1/2*(1-COS(2*PI()*($B200-$I$5)/$I$6))*$I$9,"Error")))))</f>
        <v>0</v>
      </c>
      <c r="J200" s="15" t="s">
        <v>14</v>
      </c>
      <c r="K200" s="3"/>
      <c r="L200" s="17">
        <v>1.8300000000000014</v>
      </c>
      <c r="M200" s="34">
        <f>L200/'MSD Calculation'!$D$5</f>
        <v>6.1824324324324366E-2</v>
      </c>
      <c r="N200" s="34">
        <f>'MSD Calculation'!$D$24-L200</f>
        <v>16.669999999999998</v>
      </c>
      <c r="O200" s="35">
        <f t="shared" si="10"/>
        <v>1.3278490605154817E-2</v>
      </c>
      <c r="P200" s="35">
        <f t="shared" si="11"/>
        <v>1.3278490605154817E-2</v>
      </c>
      <c r="Q200" s="35">
        <f t="shared" si="12"/>
        <v>1.3278490605154817E-2</v>
      </c>
      <c r="R200" s="35">
        <f t="shared" si="13"/>
        <v>1.3278490605154817E-2</v>
      </c>
      <c r="S200" s="35">
        <f t="shared" si="14"/>
        <v>1.3278490605154817E-2</v>
      </c>
      <c r="T200" s="11" t="s">
        <v>14</v>
      </c>
    </row>
    <row r="201" spans="2:20" x14ac:dyDescent="0.35">
      <c r="B201" s="63">
        <v>1.8400000000000014</v>
      </c>
      <c r="C201" s="34">
        <f>B201/'MSD Calculation'!$D$5</f>
        <v>6.2162162162162207E-2</v>
      </c>
      <c r="D201" s="34">
        <f>'MSD Calculation'!$D$24-B201</f>
        <v>16.66</v>
      </c>
      <c r="E201" s="30">
        <f>IF(B201="",0,IF(B201&lt;'MSD Calculation'!$D$5,$E$7*(1-B201/'MSD Calculation'!$D$5), 0))</f>
        <v>1.3273709009690231E-2</v>
      </c>
      <c r="F201" s="30">
        <f>IF(B201="",0,IF($B201&lt;$F$5,0,IF($B201&gt;'MSD Calculation'!$D$5,0,IF($N$4="Closed-form",1/2*(1-COS(2*PI()*($B201-$F$5)/$F$6))*$F$8,IF($N$4="General",1/2*(1-COS(2*PI()*($B201-$F$5)/$F$6))*$F$9,"Error")))))</f>
        <v>0</v>
      </c>
      <c r="G201" s="30">
        <f>IF(B201="",0,IF($B201&lt;$G$5,0,IF($B201&gt;'MSD Calculation'!$D$5,0,IF($N$4="Closed-form",1/2*(1-COS(2*PI()*($B201-$G$5)/$G$6))*$G$8,IF($N$4="General",1/2*(1-COS(2*PI()*($B201-$G$5)/$G$6))*$G$9,"Error")))))</f>
        <v>0</v>
      </c>
      <c r="H201" s="30">
        <f>IF(B201="",0,IF($B201&lt;$H$5,0,IF($B201&gt;'MSD Calculation'!$D$5,0,IF($N$4="Closed-form",1/2*(1-COS(2*PI()*($B201-$H$5)/$H$6))*$H$8,IF($N$4="General",1/2*(1-COS(2*PI()*($B201-$H$5)/$H$6))*$H$9,"Error")))))</f>
        <v>0</v>
      </c>
      <c r="I201" s="30">
        <f>IF(B201="",0,IF($B201&lt;$I$5,0,IF($B201&gt;'MSD Calculation'!$D$5,0,IF($N$4="Closed-form",1/2*(1-COS(2*PI()*($B201-$I$5)/$I$6))*$I$8,IF($N$4="General",1/2*(1-COS(2*PI()*($B201-$I$5)/$I$6))*$I$9,"Error")))))</f>
        <v>0</v>
      </c>
      <c r="J201" s="15" t="s">
        <v>14</v>
      </c>
      <c r="K201" s="3"/>
      <c r="L201" s="17">
        <v>1.8400000000000014</v>
      </c>
      <c r="M201" s="34">
        <f>L201/'MSD Calculation'!$D$5</f>
        <v>6.2162162162162207E-2</v>
      </c>
      <c r="N201" s="34">
        <f>'MSD Calculation'!$D$24-L201</f>
        <v>16.66</v>
      </c>
      <c r="O201" s="35">
        <f t="shared" si="10"/>
        <v>1.3273709009690231E-2</v>
      </c>
      <c r="P201" s="35">
        <f t="shared" si="11"/>
        <v>1.3273709009690231E-2</v>
      </c>
      <c r="Q201" s="35">
        <f t="shared" si="12"/>
        <v>1.3273709009690231E-2</v>
      </c>
      <c r="R201" s="35">
        <f t="shared" si="13"/>
        <v>1.3273709009690231E-2</v>
      </c>
      <c r="S201" s="35">
        <f t="shared" si="14"/>
        <v>1.3273709009690231E-2</v>
      </c>
      <c r="T201" s="11" t="s">
        <v>14</v>
      </c>
    </row>
    <row r="202" spans="2:20" x14ac:dyDescent="0.35">
      <c r="B202" s="63">
        <v>1.8500000000000014</v>
      </c>
      <c r="C202" s="34">
        <f>B202/'MSD Calculation'!$D$5</f>
        <v>6.2500000000000042E-2</v>
      </c>
      <c r="D202" s="34">
        <f>'MSD Calculation'!$D$24-B202</f>
        <v>16.649999999999999</v>
      </c>
      <c r="E202" s="30">
        <f>IF(B202="",0,IF(B202&lt;'MSD Calculation'!$D$5,$E$7*(1-B202/'MSD Calculation'!$D$5), 0))</f>
        <v>1.3268927414225647E-2</v>
      </c>
      <c r="F202" s="30">
        <f>IF(B202="",0,IF($B202&lt;$F$5,0,IF($B202&gt;'MSD Calculation'!$D$5,0,IF($N$4="Closed-form",1/2*(1-COS(2*PI()*($B202-$F$5)/$F$6))*$F$8,IF($N$4="General",1/2*(1-COS(2*PI()*($B202-$F$5)/$F$6))*$F$9,"Error")))))</f>
        <v>0</v>
      </c>
      <c r="G202" s="30">
        <f>IF(B202="",0,IF($B202&lt;$G$5,0,IF($B202&gt;'MSD Calculation'!$D$5,0,IF($N$4="Closed-form",1/2*(1-COS(2*PI()*($B202-$G$5)/$G$6))*$G$8,IF($N$4="General",1/2*(1-COS(2*PI()*($B202-$G$5)/$G$6))*$G$9,"Error")))))</f>
        <v>0</v>
      </c>
      <c r="H202" s="30">
        <f>IF(B202="",0,IF($B202&lt;$H$5,0,IF($B202&gt;'MSD Calculation'!$D$5,0,IF($N$4="Closed-form",1/2*(1-COS(2*PI()*($B202-$H$5)/$H$6))*$H$8,IF($N$4="General",1/2*(1-COS(2*PI()*($B202-$H$5)/$H$6))*$H$9,"Error")))))</f>
        <v>0</v>
      </c>
      <c r="I202" s="30">
        <f>IF(B202="",0,IF($B202&lt;$I$5,0,IF($B202&gt;'MSD Calculation'!$D$5,0,IF($N$4="Closed-form",1/2*(1-COS(2*PI()*($B202-$I$5)/$I$6))*$I$8,IF($N$4="General",1/2*(1-COS(2*PI()*($B202-$I$5)/$I$6))*$I$9,"Error")))))</f>
        <v>0</v>
      </c>
      <c r="J202" s="15" t="s">
        <v>14</v>
      </c>
      <c r="K202" s="3"/>
      <c r="L202" s="17">
        <v>1.8500000000000014</v>
      </c>
      <c r="M202" s="34">
        <f>L202/'MSD Calculation'!$D$5</f>
        <v>6.2500000000000042E-2</v>
      </c>
      <c r="N202" s="34">
        <f>'MSD Calculation'!$D$24-L202</f>
        <v>16.649999999999999</v>
      </c>
      <c r="O202" s="35">
        <f t="shared" si="10"/>
        <v>1.3268927414225647E-2</v>
      </c>
      <c r="P202" s="35">
        <f t="shared" si="11"/>
        <v>1.3268927414225647E-2</v>
      </c>
      <c r="Q202" s="35">
        <f t="shared" si="12"/>
        <v>1.3268927414225647E-2</v>
      </c>
      <c r="R202" s="35">
        <f t="shared" si="13"/>
        <v>1.3268927414225647E-2</v>
      </c>
      <c r="S202" s="35">
        <f t="shared" si="14"/>
        <v>1.3268927414225647E-2</v>
      </c>
      <c r="T202" s="11" t="s">
        <v>14</v>
      </c>
    </row>
    <row r="203" spans="2:20" x14ac:dyDescent="0.35">
      <c r="B203" s="63">
        <v>1.8600000000000014</v>
      </c>
      <c r="C203" s="34">
        <f>B203/'MSD Calculation'!$D$5</f>
        <v>6.283783783783789E-2</v>
      </c>
      <c r="D203" s="34">
        <f>'MSD Calculation'!$D$24-B203</f>
        <v>16.639999999999997</v>
      </c>
      <c r="E203" s="30">
        <f>IF(B203="",0,IF(B203&lt;'MSD Calculation'!$D$5,$E$7*(1-B203/'MSD Calculation'!$D$5), 0))</f>
        <v>1.326414581876106E-2</v>
      </c>
      <c r="F203" s="30">
        <f>IF(B203="",0,IF($B203&lt;$F$5,0,IF($B203&gt;'MSD Calculation'!$D$5,0,IF($N$4="Closed-form",1/2*(1-COS(2*PI()*($B203-$F$5)/$F$6))*$F$8,IF($N$4="General",1/2*(1-COS(2*PI()*($B203-$F$5)/$F$6))*$F$9,"Error")))))</f>
        <v>0</v>
      </c>
      <c r="G203" s="30">
        <f>IF(B203="",0,IF($B203&lt;$G$5,0,IF($B203&gt;'MSD Calculation'!$D$5,0,IF($N$4="Closed-form",1/2*(1-COS(2*PI()*($B203-$G$5)/$G$6))*$G$8,IF($N$4="General",1/2*(1-COS(2*PI()*($B203-$G$5)/$G$6))*$G$9,"Error")))))</f>
        <v>0</v>
      </c>
      <c r="H203" s="30">
        <f>IF(B203="",0,IF($B203&lt;$H$5,0,IF($B203&gt;'MSD Calculation'!$D$5,0,IF($N$4="Closed-form",1/2*(1-COS(2*PI()*($B203-$H$5)/$H$6))*$H$8,IF($N$4="General",1/2*(1-COS(2*PI()*($B203-$H$5)/$H$6))*$H$9,"Error")))))</f>
        <v>0</v>
      </c>
      <c r="I203" s="30">
        <f>IF(B203="",0,IF($B203&lt;$I$5,0,IF($B203&gt;'MSD Calculation'!$D$5,0,IF($N$4="Closed-form",1/2*(1-COS(2*PI()*($B203-$I$5)/$I$6))*$I$8,IF($N$4="General",1/2*(1-COS(2*PI()*($B203-$I$5)/$I$6))*$I$9,"Error")))))</f>
        <v>0</v>
      </c>
      <c r="J203" s="15" t="s">
        <v>14</v>
      </c>
      <c r="K203" s="3"/>
      <c r="L203" s="17">
        <v>1.8600000000000014</v>
      </c>
      <c r="M203" s="34">
        <f>L203/'MSD Calculation'!$D$5</f>
        <v>6.283783783783789E-2</v>
      </c>
      <c r="N203" s="34">
        <f>'MSD Calculation'!$D$24-L203</f>
        <v>16.639999999999997</v>
      </c>
      <c r="O203" s="35">
        <f t="shared" si="10"/>
        <v>1.326414581876106E-2</v>
      </c>
      <c r="P203" s="35">
        <f t="shared" si="11"/>
        <v>1.326414581876106E-2</v>
      </c>
      <c r="Q203" s="35">
        <f t="shared" si="12"/>
        <v>1.326414581876106E-2</v>
      </c>
      <c r="R203" s="35">
        <f t="shared" si="13"/>
        <v>1.326414581876106E-2</v>
      </c>
      <c r="S203" s="35">
        <f t="shared" si="14"/>
        <v>1.326414581876106E-2</v>
      </c>
      <c r="T203" s="11" t="s">
        <v>14</v>
      </c>
    </row>
    <row r="204" spans="2:20" x14ac:dyDescent="0.35">
      <c r="B204" s="63">
        <v>1.8700000000000014</v>
      </c>
      <c r="C204" s="34">
        <f>B204/'MSD Calculation'!$D$5</f>
        <v>6.3175675675675724E-2</v>
      </c>
      <c r="D204" s="34">
        <f>'MSD Calculation'!$D$24-B204</f>
        <v>16.63</v>
      </c>
      <c r="E204" s="30">
        <f>IF(B204="",0,IF(B204&lt;'MSD Calculation'!$D$5,$E$7*(1-B204/'MSD Calculation'!$D$5), 0))</f>
        <v>1.3259364223296474E-2</v>
      </c>
      <c r="F204" s="30">
        <f>IF(B204="",0,IF($B204&lt;$F$5,0,IF($B204&gt;'MSD Calculation'!$D$5,0,IF($N$4="Closed-form",1/2*(1-COS(2*PI()*($B204-$F$5)/$F$6))*$F$8,IF($N$4="General",1/2*(1-COS(2*PI()*($B204-$F$5)/$F$6))*$F$9,"Error")))))</f>
        <v>0</v>
      </c>
      <c r="G204" s="30">
        <f>IF(B204="",0,IF($B204&lt;$G$5,0,IF($B204&gt;'MSD Calculation'!$D$5,0,IF($N$4="Closed-form",1/2*(1-COS(2*PI()*($B204-$G$5)/$G$6))*$G$8,IF($N$4="General",1/2*(1-COS(2*PI()*($B204-$G$5)/$G$6))*$G$9,"Error")))))</f>
        <v>0</v>
      </c>
      <c r="H204" s="30">
        <f>IF(B204="",0,IF($B204&lt;$H$5,0,IF($B204&gt;'MSD Calculation'!$D$5,0,IF($N$4="Closed-form",1/2*(1-COS(2*PI()*($B204-$H$5)/$H$6))*$H$8,IF($N$4="General",1/2*(1-COS(2*PI()*($B204-$H$5)/$H$6))*$H$9,"Error")))))</f>
        <v>0</v>
      </c>
      <c r="I204" s="30">
        <f>IF(B204="",0,IF($B204&lt;$I$5,0,IF($B204&gt;'MSD Calculation'!$D$5,0,IF($N$4="Closed-form",1/2*(1-COS(2*PI()*($B204-$I$5)/$I$6))*$I$8,IF($N$4="General",1/2*(1-COS(2*PI()*($B204-$I$5)/$I$6))*$I$9,"Error")))))</f>
        <v>0</v>
      </c>
      <c r="J204" s="15" t="s">
        <v>14</v>
      </c>
      <c r="K204" s="3"/>
      <c r="L204" s="17">
        <v>1.8700000000000014</v>
      </c>
      <c r="M204" s="34">
        <f>L204/'MSD Calculation'!$D$5</f>
        <v>6.3175675675675724E-2</v>
      </c>
      <c r="N204" s="34">
        <f>'MSD Calculation'!$D$24-L204</f>
        <v>16.63</v>
      </c>
      <c r="O204" s="35">
        <f t="shared" si="10"/>
        <v>1.3259364223296474E-2</v>
      </c>
      <c r="P204" s="35">
        <f t="shared" si="11"/>
        <v>1.3259364223296474E-2</v>
      </c>
      <c r="Q204" s="35">
        <f t="shared" si="12"/>
        <v>1.3259364223296474E-2</v>
      </c>
      <c r="R204" s="35">
        <f t="shared" si="13"/>
        <v>1.3259364223296474E-2</v>
      </c>
      <c r="S204" s="35">
        <f t="shared" si="14"/>
        <v>1.3259364223296474E-2</v>
      </c>
      <c r="T204" s="11" t="s">
        <v>14</v>
      </c>
    </row>
    <row r="205" spans="2:20" x14ac:dyDescent="0.35">
      <c r="B205" s="63">
        <v>1.8800000000000014</v>
      </c>
      <c r="C205" s="34">
        <f>B205/'MSD Calculation'!$D$5</f>
        <v>6.3513513513513559E-2</v>
      </c>
      <c r="D205" s="34">
        <f>'MSD Calculation'!$D$24-B205</f>
        <v>16.619999999999997</v>
      </c>
      <c r="E205" s="30">
        <f>IF(B205="",0,IF(B205&lt;'MSD Calculation'!$D$5,$E$7*(1-B205/'MSD Calculation'!$D$5), 0))</f>
        <v>1.3254582627831888E-2</v>
      </c>
      <c r="F205" s="30">
        <f>IF(B205="",0,IF($B205&lt;$F$5,0,IF($B205&gt;'MSD Calculation'!$D$5,0,IF($N$4="Closed-form",1/2*(1-COS(2*PI()*($B205-$F$5)/$F$6))*$F$8,IF($N$4="General",1/2*(1-COS(2*PI()*($B205-$F$5)/$F$6))*$F$9,"Error")))))</f>
        <v>0</v>
      </c>
      <c r="G205" s="30">
        <f>IF(B205="",0,IF($B205&lt;$G$5,0,IF($B205&gt;'MSD Calculation'!$D$5,0,IF($N$4="Closed-form",1/2*(1-COS(2*PI()*($B205-$G$5)/$G$6))*$G$8,IF($N$4="General",1/2*(1-COS(2*PI()*($B205-$G$5)/$G$6))*$G$9,"Error")))))</f>
        <v>0</v>
      </c>
      <c r="H205" s="30">
        <f>IF(B205="",0,IF($B205&lt;$H$5,0,IF($B205&gt;'MSD Calculation'!$D$5,0,IF($N$4="Closed-form",1/2*(1-COS(2*PI()*($B205-$H$5)/$H$6))*$H$8,IF($N$4="General",1/2*(1-COS(2*PI()*($B205-$H$5)/$H$6))*$H$9,"Error")))))</f>
        <v>0</v>
      </c>
      <c r="I205" s="30">
        <f>IF(B205="",0,IF($B205&lt;$I$5,0,IF($B205&gt;'MSD Calculation'!$D$5,0,IF($N$4="Closed-form",1/2*(1-COS(2*PI()*($B205-$I$5)/$I$6))*$I$8,IF($N$4="General",1/2*(1-COS(2*PI()*($B205-$I$5)/$I$6))*$I$9,"Error")))))</f>
        <v>0</v>
      </c>
      <c r="J205" s="15" t="s">
        <v>14</v>
      </c>
      <c r="K205" s="3"/>
      <c r="L205" s="17">
        <v>1.8800000000000014</v>
      </c>
      <c r="M205" s="34">
        <f>L205/'MSD Calculation'!$D$5</f>
        <v>6.3513513513513559E-2</v>
      </c>
      <c r="N205" s="34">
        <f>'MSD Calculation'!$D$24-L205</f>
        <v>16.619999999999997</v>
      </c>
      <c r="O205" s="35">
        <f t="shared" si="10"/>
        <v>1.3254582627831888E-2</v>
      </c>
      <c r="P205" s="35">
        <f t="shared" si="11"/>
        <v>1.3254582627831888E-2</v>
      </c>
      <c r="Q205" s="35">
        <f t="shared" si="12"/>
        <v>1.3254582627831888E-2</v>
      </c>
      <c r="R205" s="35">
        <f t="shared" si="13"/>
        <v>1.3254582627831888E-2</v>
      </c>
      <c r="S205" s="35">
        <f t="shared" si="14"/>
        <v>1.3254582627831888E-2</v>
      </c>
      <c r="T205" s="11" t="s">
        <v>14</v>
      </c>
    </row>
    <row r="206" spans="2:20" x14ac:dyDescent="0.35">
      <c r="B206" s="63">
        <v>1.8900000000000015</v>
      </c>
      <c r="C206" s="34">
        <f>B206/'MSD Calculation'!$D$5</f>
        <v>6.3851351351351393E-2</v>
      </c>
      <c r="D206" s="34">
        <f>'MSD Calculation'!$D$24-B206</f>
        <v>16.61</v>
      </c>
      <c r="E206" s="30">
        <f>IF(B206="",0,IF(B206&lt;'MSD Calculation'!$D$5,$E$7*(1-B206/'MSD Calculation'!$D$5), 0))</f>
        <v>1.3249801032367302E-2</v>
      </c>
      <c r="F206" s="30">
        <f>IF(B206="",0,IF($B206&lt;$F$5,0,IF($B206&gt;'MSD Calculation'!$D$5,0,IF($N$4="Closed-form",1/2*(1-COS(2*PI()*($B206-$F$5)/$F$6))*$F$8,IF($N$4="General",1/2*(1-COS(2*PI()*($B206-$F$5)/$F$6))*$F$9,"Error")))))</f>
        <v>0</v>
      </c>
      <c r="G206" s="30">
        <f>IF(B206="",0,IF($B206&lt;$G$5,0,IF($B206&gt;'MSD Calculation'!$D$5,0,IF($N$4="Closed-form",1/2*(1-COS(2*PI()*($B206-$G$5)/$G$6))*$G$8,IF($N$4="General",1/2*(1-COS(2*PI()*($B206-$G$5)/$G$6))*$G$9,"Error")))))</f>
        <v>0</v>
      </c>
      <c r="H206" s="30">
        <f>IF(B206="",0,IF($B206&lt;$H$5,0,IF($B206&gt;'MSD Calculation'!$D$5,0,IF($N$4="Closed-form",1/2*(1-COS(2*PI()*($B206-$H$5)/$H$6))*$H$8,IF($N$4="General",1/2*(1-COS(2*PI()*($B206-$H$5)/$H$6))*$H$9,"Error")))))</f>
        <v>0</v>
      </c>
      <c r="I206" s="30">
        <f>IF(B206="",0,IF($B206&lt;$I$5,0,IF($B206&gt;'MSD Calculation'!$D$5,0,IF($N$4="Closed-form",1/2*(1-COS(2*PI()*($B206-$I$5)/$I$6))*$I$8,IF($N$4="General",1/2*(1-COS(2*PI()*($B206-$I$5)/$I$6))*$I$9,"Error")))))</f>
        <v>0</v>
      </c>
      <c r="J206" s="15" t="s">
        <v>14</v>
      </c>
      <c r="K206" s="3"/>
      <c r="L206" s="17">
        <v>1.8900000000000015</v>
      </c>
      <c r="M206" s="34">
        <f>L206/'MSD Calculation'!$D$5</f>
        <v>6.3851351351351393E-2</v>
      </c>
      <c r="N206" s="34">
        <f>'MSD Calculation'!$D$24-L206</f>
        <v>16.61</v>
      </c>
      <c r="O206" s="35">
        <f t="shared" si="10"/>
        <v>1.3249801032367302E-2</v>
      </c>
      <c r="P206" s="35">
        <f t="shared" si="11"/>
        <v>1.3249801032367302E-2</v>
      </c>
      <c r="Q206" s="35">
        <f t="shared" si="12"/>
        <v>1.3249801032367302E-2</v>
      </c>
      <c r="R206" s="35">
        <f t="shared" si="13"/>
        <v>1.3249801032367302E-2</v>
      </c>
      <c r="S206" s="35">
        <f t="shared" si="14"/>
        <v>1.3249801032367302E-2</v>
      </c>
      <c r="T206" s="11" t="s">
        <v>14</v>
      </c>
    </row>
    <row r="207" spans="2:20" x14ac:dyDescent="0.35">
      <c r="B207" s="63">
        <v>1.9000000000000015</v>
      </c>
      <c r="C207" s="34">
        <f>B207/'MSD Calculation'!$D$5</f>
        <v>6.4189189189189241E-2</v>
      </c>
      <c r="D207" s="34">
        <f>'MSD Calculation'!$D$24-B207</f>
        <v>16.599999999999998</v>
      </c>
      <c r="E207" s="30">
        <f>IF(B207="",0,IF(B207&lt;'MSD Calculation'!$D$5,$E$7*(1-B207/'MSD Calculation'!$D$5), 0))</f>
        <v>1.3245019436902717E-2</v>
      </c>
      <c r="F207" s="30">
        <f>IF(B207="",0,IF($B207&lt;$F$5,0,IF($B207&gt;'MSD Calculation'!$D$5,0,IF($N$4="Closed-form",1/2*(1-COS(2*PI()*($B207-$F$5)/$F$6))*$F$8,IF($N$4="General",1/2*(1-COS(2*PI()*($B207-$F$5)/$F$6))*$F$9,"Error")))))</f>
        <v>0</v>
      </c>
      <c r="G207" s="30">
        <f>IF(B207="",0,IF($B207&lt;$G$5,0,IF($B207&gt;'MSD Calculation'!$D$5,0,IF($N$4="Closed-form",1/2*(1-COS(2*PI()*($B207-$G$5)/$G$6))*$G$8,IF($N$4="General",1/2*(1-COS(2*PI()*($B207-$G$5)/$G$6))*$G$9,"Error")))))</f>
        <v>0</v>
      </c>
      <c r="H207" s="30">
        <f>IF(B207="",0,IF($B207&lt;$H$5,0,IF($B207&gt;'MSD Calculation'!$D$5,0,IF($N$4="Closed-form",1/2*(1-COS(2*PI()*($B207-$H$5)/$H$6))*$H$8,IF($N$4="General",1/2*(1-COS(2*PI()*($B207-$H$5)/$H$6))*$H$9,"Error")))))</f>
        <v>0</v>
      </c>
      <c r="I207" s="30">
        <f>IF(B207="",0,IF($B207&lt;$I$5,0,IF($B207&gt;'MSD Calculation'!$D$5,0,IF($N$4="Closed-form",1/2*(1-COS(2*PI()*($B207-$I$5)/$I$6))*$I$8,IF($N$4="General",1/2*(1-COS(2*PI()*($B207-$I$5)/$I$6))*$I$9,"Error")))))</f>
        <v>0</v>
      </c>
      <c r="J207" s="15" t="s">
        <v>14</v>
      </c>
      <c r="K207" s="3"/>
      <c r="L207" s="17">
        <v>1.9000000000000015</v>
      </c>
      <c r="M207" s="34">
        <f>L207/'MSD Calculation'!$D$5</f>
        <v>6.4189189189189241E-2</v>
      </c>
      <c r="N207" s="34">
        <f>'MSD Calculation'!$D$24-L207</f>
        <v>16.599999999999998</v>
      </c>
      <c r="O207" s="35">
        <f t="shared" si="10"/>
        <v>1.3245019436902717E-2</v>
      </c>
      <c r="P207" s="35">
        <f t="shared" si="11"/>
        <v>1.3245019436902717E-2</v>
      </c>
      <c r="Q207" s="35">
        <f t="shared" si="12"/>
        <v>1.3245019436902717E-2</v>
      </c>
      <c r="R207" s="35">
        <f t="shared" si="13"/>
        <v>1.3245019436902717E-2</v>
      </c>
      <c r="S207" s="35">
        <f t="shared" si="14"/>
        <v>1.3245019436902717E-2</v>
      </c>
      <c r="T207" s="11" t="s">
        <v>14</v>
      </c>
    </row>
    <row r="208" spans="2:20" x14ac:dyDescent="0.35">
      <c r="B208" s="63">
        <v>1.9100000000000015</v>
      </c>
      <c r="C208" s="34">
        <f>B208/'MSD Calculation'!$D$5</f>
        <v>6.4527027027027076E-2</v>
      </c>
      <c r="D208" s="34">
        <f>'MSD Calculation'!$D$24-B208</f>
        <v>16.59</v>
      </c>
      <c r="E208" s="30">
        <f>IF(B208="",0,IF(B208&lt;'MSD Calculation'!$D$5,$E$7*(1-B208/'MSD Calculation'!$D$5), 0))</f>
        <v>1.3240237841438131E-2</v>
      </c>
      <c r="F208" s="30">
        <f>IF(B208="",0,IF($B208&lt;$F$5,0,IF($B208&gt;'MSD Calculation'!$D$5,0,IF($N$4="Closed-form",1/2*(1-COS(2*PI()*($B208-$F$5)/$F$6))*$F$8,IF($N$4="General",1/2*(1-COS(2*PI()*($B208-$F$5)/$F$6))*$F$9,"Error")))))</f>
        <v>0</v>
      </c>
      <c r="G208" s="30">
        <f>IF(B208="",0,IF($B208&lt;$G$5,0,IF($B208&gt;'MSD Calculation'!$D$5,0,IF($N$4="Closed-form",1/2*(1-COS(2*PI()*($B208-$G$5)/$G$6))*$G$8,IF($N$4="General",1/2*(1-COS(2*PI()*($B208-$G$5)/$G$6))*$G$9,"Error")))))</f>
        <v>0</v>
      </c>
      <c r="H208" s="30">
        <f>IF(B208="",0,IF($B208&lt;$H$5,0,IF($B208&gt;'MSD Calculation'!$D$5,0,IF($N$4="Closed-form",1/2*(1-COS(2*PI()*($B208-$H$5)/$H$6))*$H$8,IF($N$4="General",1/2*(1-COS(2*PI()*($B208-$H$5)/$H$6))*$H$9,"Error")))))</f>
        <v>0</v>
      </c>
      <c r="I208" s="30">
        <f>IF(B208="",0,IF($B208&lt;$I$5,0,IF($B208&gt;'MSD Calculation'!$D$5,0,IF($N$4="Closed-form",1/2*(1-COS(2*PI()*($B208-$I$5)/$I$6))*$I$8,IF($N$4="General",1/2*(1-COS(2*PI()*($B208-$I$5)/$I$6))*$I$9,"Error")))))</f>
        <v>0</v>
      </c>
      <c r="J208" s="15" t="s">
        <v>14</v>
      </c>
      <c r="K208" s="3"/>
      <c r="L208" s="17">
        <v>1.9100000000000015</v>
      </c>
      <c r="M208" s="34">
        <f>L208/'MSD Calculation'!$D$5</f>
        <v>6.4527027027027076E-2</v>
      </c>
      <c r="N208" s="34">
        <f>'MSD Calculation'!$D$24-L208</f>
        <v>16.59</v>
      </c>
      <c r="O208" s="35">
        <f t="shared" si="10"/>
        <v>1.3240237841438131E-2</v>
      </c>
      <c r="P208" s="35">
        <f t="shared" si="11"/>
        <v>1.3240237841438131E-2</v>
      </c>
      <c r="Q208" s="35">
        <f t="shared" si="12"/>
        <v>1.3240237841438131E-2</v>
      </c>
      <c r="R208" s="35">
        <f t="shared" si="13"/>
        <v>1.3240237841438131E-2</v>
      </c>
      <c r="S208" s="35">
        <f t="shared" si="14"/>
        <v>1.3240237841438131E-2</v>
      </c>
      <c r="T208" s="11" t="s">
        <v>14</v>
      </c>
    </row>
    <row r="209" spans="2:20" x14ac:dyDescent="0.35">
      <c r="B209" s="63">
        <v>1.9200000000000015</v>
      </c>
      <c r="C209" s="34">
        <f>B209/'MSD Calculation'!$D$5</f>
        <v>6.486486486486491E-2</v>
      </c>
      <c r="D209" s="34">
        <f>'MSD Calculation'!$D$24-B209</f>
        <v>16.579999999999998</v>
      </c>
      <c r="E209" s="30">
        <f>IF(B209="",0,IF(B209&lt;'MSD Calculation'!$D$5,$E$7*(1-B209/'MSD Calculation'!$D$5), 0))</f>
        <v>1.3235456245973545E-2</v>
      </c>
      <c r="F209" s="30">
        <f>IF(B209="",0,IF($B209&lt;$F$5,0,IF($B209&gt;'MSD Calculation'!$D$5,0,IF($N$4="Closed-form",1/2*(1-COS(2*PI()*($B209-$F$5)/$F$6))*$F$8,IF($N$4="General",1/2*(1-COS(2*PI()*($B209-$F$5)/$F$6))*$F$9,"Error")))))</f>
        <v>0</v>
      </c>
      <c r="G209" s="30">
        <f>IF(B209="",0,IF($B209&lt;$G$5,0,IF($B209&gt;'MSD Calculation'!$D$5,0,IF($N$4="Closed-form",1/2*(1-COS(2*PI()*($B209-$G$5)/$G$6))*$G$8,IF($N$4="General",1/2*(1-COS(2*PI()*($B209-$G$5)/$G$6))*$G$9,"Error")))))</f>
        <v>0</v>
      </c>
      <c r="H209" s="30">
        <f>IF(B209="",0,IF($B209&lt;$H$5,0,IF($B209&gt;'MSD Calculation'!$D$5,0,IF($N$4="Closed-form",1/2*(1-COS(2*PI()*($B209-$H$5)/$H$6))*$H$8,IF($N$4="General",1/2*(1-COS(2*PI()*($B209-$H$5)/$H$6))*$H$9,"Error")))))</f>
        <v>0</v>
      </c>
      <c r="I209" s="30">
        <f>IF(B209="",0,IF($B209&lt;$I$5,0,IF($B209&gt;'MSD Calculation'!$D$5,0,IF($N$4="Closed-form",1/2*(1-COS(2*PI()*($B209-$I$5)/$I$6))*$I$8,IF($N$4="General",1/2*(1-COS(2*PI()*($B209-$I$5)/$I$6))*$I$9,"Error")))))</f>
        <v>0</v>
      </c>
      <c r="J209" s="15" t="s">
        <v>14</v>
      </c>
      <c r="K209" s="3"/>
      <c r="L209" s="17">
        <v>1.9200000000000015</v>
      </c>
      <c r="M209" s="34">
        <f>L209/'MSD Calculation'!$D$5</f>
        <v>6.486486486486491E-2</v>
      </c>
      <c r="N209" s="34">
        <f>'MSD Calculation'!$D$24-L209</f>
        <v>16.579999999999998</v>
      </c>
      <c r="O209" s="35">
        <f t="shared" si="10"/>
        <v>1.3235456245973545E-2</v>
      </c>
      <c r="P209" s="35">
        <f t="shared" si="11"/>
        <v>1.3235456245973545E-2</v>
      </c>
      <c r="Q209" s="35">
        <f t="shared" si="12"/>
        <v>1.3235456245973545E-2</v>
      </c>
      <c r="R209" s="35">
        <f t="shared" si="13"/>
        <v>1.3235456245973545E-2</v>
      </c>
      <c r="S209" s="35">
        <f t="shared" si="14"/>
        <v>1.3235456245973545E-2</v>
      </c>
      <c r="T209" s="11" t="s">
        <v>14</v>
      </c>
    </row>
    <row r="210" spans="2:20" x14ac:dyDescent="0.35">
      <c r="B210" s="63">
        <v>1.9300000000000015</v>
      </c>
      <c r="C210" s="34">
        <f>B210/'MSD Calculation'!$D$5</f>
        <v>6.5202702702702744E-2</v>
      </c>
      <c r="D210" s="34">
        <f>'MSD Calculation'!$D$24-B210</f>
        <v>16.57</v>
      </c>
      <c r="E210" s="30">
        <f>IF(B210="",0,IF(B210&lt;'MSD Calculation'!$D$5,$E$7*(1-B210/'MSD Calculation'!$D$5), 0))</f>
        <v>1.3230674650508959E-2</v>
      </c>
      <c r="F210" s="30">
        <f>IF(B210="",0,IF($B210&lt;$F$5,0,IF($B210&gt;'MSD Calculation'!$D$5,0,IF($N$4="Closed-form",1/2*(1-COS(2*PI()*($B210-$F$5)/$F$6))*$F$8,IF($N$4="General",1/2*(1-COS(2*PI()*($B210-$F$5)/$F$6))*$F$9,"Error")))))</f>
        <v>0</v>
      </c>
      <c r="G210" s="30">
        <f>IF(B210="",0,IF($B210&lt;$G$5,0,IF($B210&gt;'MSD Calculation'!$D$5,0,IF($N$4="Closed-form",1/2*(1-COS(2*PI()*($B210-$G$5)/$G$6))*$G$8,IF($N$4="General",1/2*(1-COS(2*PI()*($B210-$G$5)/$G$6))*$G$9,"Error")))))</f>
        <v>0</v>
      </c>
      <c r="H210" s="30">
        <f>IF(B210="",0,IF($B210&lt;$H$5,0,IF($B210&gt;'MSD Calculation'!$D$5,0,IF($N$4="Closed-form",1/2*(1-COS(2*PI()*($B210-$H$5)/$H$6))*$H$8,IF($N$4="General",1/2*(1-COS(2*PI()*($B210-$H$5)/$H$6))*$H$9,"Error")))))</f>
        <v>0</v>
      </c>
      <c r="I210" s="30">
        <f>IF(B210="",0,IF($B210&lt;$I$5,0,IF($B210&gt;'MSD Calculation'!$D$5,0,IF($N$4="Closed-form",1/2*(1-COS(2*PI()*($B210-$I$5)/$I$6))*$I$8,IF($N$4="General",1/2*(1-COS(2*PI()*($B210-$I$5)/$I$6))*$I$9,"Error")))))</f>
        <v>0</v>
      </c>
      <c r="J210" s="15" t="s">
        <v>14</v>
      </c>
      <c r="K210" s="3"/>
      <c r="L210" s="17">
        <v>1.9300000000000015</v>
      </c>
      <c r="M210" s="34">
        <f>L210/'MSD Calculation'!$D$5</f>
        <v>6.5202702702702744E-2</v>
      </c>
      <c r="N210" s="34">
        <f>'MSD Calculation'!$D$24-L210</f>
        <v>16.57</v>
      </c>
      <c r="O210" s="35">
        <f t="shared" ref="O210:O273" si="15">E210</f>
        <v>1.3230674650508959E-2</v>
      </c>
      <c r="P210" s="35">
        <f t="shared" ref="P210:P273" si="16">E210+F210</f>
        <v>1.3230674650508959E-2</v>
      </c>
      <c r="Q210" s="35">
        <f t="shared" ref="Q210:Q273" si="17">E210+F210+G210</f>
        <v>1.3230674650508959E-2</v>
      </c>
      <c r="R210" s="35">
        <f t="shared" ref="R210:R273" si="18">+E210+F210+G210+H210</f>
        <v>1.3230674650508959E-2</v>
      </c>
      <c r="S210" s="35">
        <f t="shared" ref="S210:S273" si="19">E210+F210+G210+H210+I210</f>
        <v>1.3230674650508959E-2</v>
      </c>
      <c r="T210" s="11" t="s">
        <v>14</v>
      </c>
    </row>
    <row r="211" spans="2:20" x14ac:dyDescent="0.35">
      <c r="B211" s="63">
        <v>1.9400000000000015</v>
      </c>
      <c r="C211" s="34">
        <f>B211/'MSD Calculation'!$D$5</f>
        <v>6.5540540540540593E-2</v>
      </c>
      <c r="D211" s="34">
        <f>'MSD Calculation'!$D$24-B211</f>
        <v>16.559999999999999</v>
      </c>
      <c r="E211" s="30">
        <f>IF(B211="",0,IF(B211&lt;'MSD Calculation'!$D$5,$E$7*(1-B211/'MSD Calculation'!$D$5), 0))</f>
        <v>1.3225893055044374E-2</v>
      </c>
      <c r="F211" s="30">
        <f>IF(B211="",0,IF($B211&lt;$F$5,0,IF($B211&gt;'MSD Calculation'!$D$5,0,IF($N$4="Closed-form",1/2*(1-COS(2*PI()*($B211-$F$5)/$F$6))*$F$8,IF($N$4="General",1/2*(1-COS(2*PI()*($B211-$F$5)/$F$6))*$F$9,"Error")))))</f>
        <v>0</v>
      </c>
      <c r="G211" s="30">
        <f>IF(B211="",0,IF($B211&lt;$G$5,0,IF($B211&gt;'MSD Calculation'!$D$5,0,IF($N$4="Closed-form",1/2*(1-COS(2*PI()*($B211-$G$5)/$G$6))*$G$8,IF($N$4="General",1/2*(1-COS(2*PI()*($B211-$G$5)/$G$6))*$G$9,"Error")))))</f>
        <v>0</v>
      </c>
      <c r="H211" s="30">
        <f>IF(B211="",0,IF($B211&lt;$H$5,0,IF($B211&gt;'MSD Calculation'!$D$5,0,IF($N$4="Closed-form",1/2*(1-COS(2*PI()*($B211-$H$5)/$H$6))*$H$8,IF($N$4="General",1/2*(1-COS(2*PI()*($B211-$H$5)/$H$6))*$H$9,"Error")))))</f>
        <v>0</v>
      </c>
      <c r="I211" s="30">
        <f>IF(B211="",0,IF($B211&lt;$I$5,0,IF($B211&gt;'MSD Calculation'!$D$5,0,IF($N$4="Closed-form",1/2*(1-COS(2*PI()*($B211-$I$5)/$I$6))*$I$8,IF($N$4="General",1/2*(1-COS(2*PI()*($B211-$I$5)/$I$6))*$I$9,"Error")))))</f>
        <v>0</v>
      </c>
      <c r="J211" s="15" t="s">
        <v>14</v>
      </c>
      <c r="K211" s="3"/>
      <c r="L211" s="17">
        <v>1.9400000000000015</v>
      </c>
      <c r="M211" s="34">
        <f>L211/'MSD Calculation'!$D$5</f>
        <v>6.5540540540540593E-2</v>
      </c>
      <c r="N211" s="34">
        <f>'MSD Calculation'!$D$24-L211</f>
        <v>16.559999999999999</v>
      </c>
      <c r="O211" s="35">
        <f t="shared" si="15"/>
        <v>1.3225893055044374E-2</v>
      </c>
      <c r="P211" s="35">
        <f t="shared" si="16"/>
        <v>1.3225893055044374E-2</v>
      </c>
      <c r="Q211" s="35">
        <f t="shared" si="17"/>
        <v>1.3225893055044374E-2</v>
      </c>
      <c r="R211" s="35">
        <f t="shared" si="18"/>
        <v>1.3225893055044374E-2</v>
      </c>
      <c r="S211" s="35">
        <f t="shared" si="19"/>
        <v>1.3225893055044374E-2</v>
      </c>
      <c r="T211" s="11" t="s">
        <v>14</v>
      </c>
    </row>
    <row r="212" spans="2:20" x14ac:dyDescent="0.35">
      <c r="B212" s="63">
        <v>1.9500000000000015</v>
      </c>
      <c r="C212" s="34">
        <f>B212/'MSD Calculation'!$D$5</f>
        <v>6.5878378378378427E-2</v>
      </c>
      <c r="D212" s="34">
        <f>'MSD Calculation'!$D$24-B212</f>
        <v>16.549999999999997</v>
      </c>
      <c r="E212" s="30">
        <f>IF(B212="",0,IF(B212&lt;'MSD Calculation'!$D$5,$E$7*(1-B212/'MSD Calculation'!$D$5), 0))</f>
        <v>1.3221111459579788E-2</v>
      </c>
      <c r="F212" s="30">
        <f>IF(B212="",0,IF($B212&lt;$F$5,0,IF($B212&gt;'MSD Calculation'!$D$5,0,IF($N$4="Closed-form",1/2*(1-COS(2*PI()*($B212-$F$5)/$F$6))*$F$8,IF($N$4="General",1/2*(1-COS(2*PI()*($B212-$F$5)/$F$6))*$F$9,"Error")))))</f>
        <v>0</v>
      </c>
      <c r="G212" s="30">
        <f>IF(B212="",0,IF($B212&lt;$G$5,0,IF($B212&gt;'MSD Calculation'!$D$5,0,IF($N$4="Closed-form",1/2*(1-COS(2*PI()*($B212-$G$5)/$G$6))*$G$8,IF($N$4="General",1/2*(1-COS(2*PI()*($B212-$G$5)/$G$6))*$G$9,"Error")))))</f>
        <v>0</v>
      </c>
      <c r="H212" s="30">
        <f>IF(B212="",0,IF($B212&lt;$H$5,0,IF($B212&gt;'MSD Calculation'!$D$5,0,IF($N$4="Closed-form",1/2*(1-COS(2*PI()*($B212-$H$5)/$H$6))*$H$8,IF($N$4="General",1/2*(1-COS(2*PI()*($B212-$H$5)/$H$6))*$H$9,"Error")))))</f>
        <v>0</v>
      </c>
      <c r="I212" s="30">
        <f>IF(B212="",0,IF($B212&lt;$I$5,0,IF($B212&gt;'MSD Calculation'!$D$5,0,IF($N$4="Closed-form",1/2*(1-COS(2*PI()*($B212-$I$5)/$I$6))*$I$8,IF($N$4="General",1/2*(1-COS(2*PI()*($B212-$I$5)/$I$6))*$I$9,"Error")))))</f>
        <v>0</v>
      </c>
      <c r="J212" s="15" t="s">
        <v>14</v>
      </c>
      <c r="K212" s="3"/>
      <c r="L212" s="17">
        <v>1.9500000000000015</v>
      </c>
      <c r="M212" s="34">
        <f>L212/'MSD Calculation'!$D$5</f>
        <v>6.5878378378378427E-2</v>
      </c>
      <c r="N212" s="34">
        <f>'MSD Calculation'!$D$24-L212</f>
        <v>16.549999999999997</v>
      </c>
      <c r="O212" s="35">
        <f t="shared" si="15"/>
        <v>1.3221111459579788E-2</v>
      </c>
      <c r="P212" s="35">
        <f t="shared" si="16"/>
        <v>1.3221111459579788E-2</v>
      </c>
      <c r="Q212" s="35">
        <f t="shared" si="17"/>
        <v>1.3221111459579788E-2</v>
      </c>
      <c r="R212" s="35">
        <f t="shared" si="18"/>
        <v>1.3221111459579788E-2</v>
      </c>
      <c r="S212" s="35">
        <f t="shared" si="19"/>
        <v>1.3221111459579788E-2</v>
      </c>
      <c r="T212" s="11" t="s">
        <v>14</v>
      </c>
    </row>
    <row r="213" spans="2:20" x14ac:dyDescent="0.35">
      <c r="B213" s="63">
        <v>1.9600000000000015</v>
      </c>
      <c r="C213" s="34">
        <f>B213/'MSD Calculation'!$D$5</f>
        <v>6.6216216216216262E-2</v>
      </c>
      <c r="D213" s="34">
        <f>'MSD Calculation'!$D$24-B213</f>
        <v>16.54</v>
      </c>
      <c r="E213" s="30">
        <f>IF(B213="",0,IF(B213&lt;'MSD Calculation'!$D$5,$E$7*(1-B213/'MSD Calculation'!$D$5), 0))</f>
        <v>1.3216329864115202E-2</v>
      </c>
      <c r="F213" s="30">
        <f>IF(B213="",0,IF($B213&lt;$F$5,0,IF($B213&gt;'MSD Calculation'!$D$5,0,IF($N$4="Closed-form",1/2*(1-COS(2*PI()*($B213-$F$5)/$F$6))*$F$8,IF($N$4="General",1/2*(1-COS(2*PI()*($B213-$F$5)/$F$6))*$F$9,"Error")))))</f>
        <v>0</v>
      </c>
      <c r="G213" s="30">
        <f>IF(B213="",0,IF($B213&lt;$G$5,0,IF($B213&gt;'MSD Calculation'!$D$5,0,IF($N$4="Closed-form",1/2*(1-COS(2*PI()*($B213-$G$5)/$G$6))*$G$8,IF($N$4="General",1/2*(1-COS(2*PI()*($B213-$G$5)/$G$6))*$G$9,"Error")))))</f>
        <v>0</v>
      </c>
      <c r="H213" s="30">
        <f>IF(B213="",0,IF($B213&lt;$H$5,0,IF($B213&gt;'MSD Calculation'!$D$5,0,IF($N$4="Closed-form",1/2*(1-COS(2*PI()*($B213-$H$5)/$H$6))*$H$8,IF($N$4="General",1/2*(1-COS(2*PI()*($B213-$H$5)/$H$6))*$H$9,"Error")))))</f>
        <v>0</v>
      </c>
      <c r="I213" s="30">
        <f>IF(B213="",0,IF($B213&lt;$I$5,0,IF($B213&gt;'MSD Calculation'!$D$5,0,IF($N$4="Closed-form",1/2*(1-COS(2*PI()*($B213-$I$5)/$I$6))*$I$8,IF($N$4="General",1/2*(1-COS(2*PI()*($B213-$I$5)/$I$6))*$I$9,"Error")))))</f>
        <v>0</v>
      </c>
      <c r="J213" s="15" t="s">
        <v>14</v>
      </c>
      <c r="K213" s="3"/>
      <c r="L213" s="17">
        <v>1.9600000000000015</v>
      </c>
      <c r="M213" s="34">
        <f>L213/'MSD Calculation'!$D$5</f>
        <v>6.6216216216216262E-2</v>
      </c>
      <c r="N213" s="34">
        <f>'MSD Calculation'!$D$24-L213</f>
        <v>16.54</v>
      </c>
      <c r="O213" s="35">
        <f t="shared" si="15"/>
        <v>1.3216329864115202E-2</v>
      </c>
      <c r="P213" s="35">
        <f t="shared" si="16"/>
        <v>1.3216329864115202E-2</v>
      </c>
      <c r="Q213" s="35">
        <f t="shared" si="17"/>
        <v>1.3216329864115202E-2</v>
      </c>
      <c r="R213" s="35">
        <f t="shared" si="18"/>
        <v>1.3216329864115202E-2</v>
      </c>
      <c r="S213" s="35">
        <f t="shared" si="19"/>
        <v>1.3216329864115202E-2</v>
      </c>
      <c r="T213" s="11" t="s">
        <v>14</v>
      </c>
    </row>
    <row r="214" spans="2:20" x14ac:dyDescent="0.35">
      <c r="B214" s="63">
        <v>1.9700000000000015</v>
      </c>
      <c r="C214" s="34">
        <f>B214/'MSD Calculation'!$D$5</f>
        <v>6.6554054054054096E-2</v>
      </c>
      <c r="D214" s="34">
        <f>'MSD Calculation'!$D$24-B214</f>
        <v>16.529999999999998</v>
      </c>
      <c r="E214" s="30">
        <f>IF(B214="",0,IF(B214&lt;'MSD Calculation'!$D$5,$E$7*(1-B214/'MSD Calculation'!$D$5), 0))</f>
        <v>1.3211548268650616E-2</v>
      </c>
      <c r="F214" s="30">
        <f>IF(B214="",0,IF($B214&lt;$F$5,0,IF($B214&gt;'MSD Calculation'!$D$5,0,IF($N$4="Closed-form",1/2*(1-COS(2*PI()*($B214-$F$5)/$F$6))*$F$8,IF($N$4="General",1/2*(1-COS(2*PI()*($B214-$F$5)/$F$6))*$F$9,"Error")))))</f>
        <v>0</v>
      </c>
      <c r="G214" s="30">
        <f>IF(B214="",0,IF($B214&lt;$G$5,0,IF($B214&gt;'MSD Calculation'!$D$5,0,IF($N$4="Closed-form",1/2*(1-COS(2*PI()*($B214-$G$5)/$G$6))*$G$8,IF($N$4="General",1/2*(1-COS(2*PI()*($B214-$G$5)/$G$6))*$G$9,"Error")))))</f>
        <v>0</v>
      </c>
      <c r="H214" s="30">
        <f>IF(B214="",0,IF($B214&lt;$H$5,0,IF($B214&gt;'MSD Calculation'!$D$5,0,IF($N$4="Closed-form",1/2*(1-COS(2*PI()*($B214-$H$5)/$H$6))*$H$8,IF($N$4="General",1/2*(1-COS(2*PI()*($B214-$H$5)/$H$6))*$H$9,"Error")))))</f>
        <v>0</v>
      </c>
      <c r="I214" s="30">
        <f>IF(B214="",0,IF($B214&lt;$I$5,0,IF($B214&gt;'MSD Calculation'!$D$5,0,IF($N$4="Closed-form",1/2*(1-COS(2*PI()*($B214-$I$5)/$I$6))*$I$8,IF($N$4="General",1/2*(1-COS(2*PI()*($B214-$I$5)/$I$6))*$I$9,"Error")))))</f>
        <v>0</v>
      </c>
      <c r="J214" s="15" t="s">
        <v>14</v>
      </c>
      <c r="K214" s="3"/>
      <c r="L214" s="17">
        <v>1.9700000000000015</v>
      </c>
      <c r="M214" s="34">
        <f>L214/'MSD Calculation'!$D$5</f>
        <v>6.6554054054054096E-2</v>
      </c>
      <c r="N214" s="34">
        <f>'MSD Calculation'!$D$24-L214</f>
        <v>16.529999999999998</v>
      </c>
      <c r="O214" s="35">
        <f t="shared" si="15"/>
        <v>1.3211548268650616E-2</v>
      </c>
      <c r="P214" s="35">
        <f t="shared" si="16"/>
        <v>1.3211548268650616E-2</v>
      </c>
      <c r="Q214" s="35">
        <f t="shared" si="17"/>
        <v>1.3211548268650616E-2</v>
      </c>
      <c r="R214" s="35">
        <f t="shared" si="18"/>
        <v>1.3211548268650616E-2</v>
      </c>
      <c r="S214" s="35">
        <f t="shared" si="19"/>
        <v>1.3211548268650616E-2</v>
      </c>
      <c r="T214" s="11" t="s">
        <v>14</v>
      </c>
    </row>
    <row r="215" spans="2:20" x14ac:dyDescent="0.35">
      <c r="B215" s="63">
        <v>1.9800000000000015</v>
      </c>
      <c r="C215" s="34">
        <f>B215/'MSD Calculation'!$D$5</f>
        <v>6.6891891891891944E-2</v>
      </c>
      <c r="D215" s="34">
        <f>'MSD Calculation'!$D$24-B215</f>
        <v>16.52</v>
      </c>
      <c r="E215" s="30">
        <f>IF(B215="",0,IF(B215&lt;'MSD Calculation'!$D$5,$E$7*(1-B215/'MSD Calculation'!$D$5), 0))</f>
        <v>1.3206766673186031E-2</v>
      </c>
      <c r="F215" s="30">
        <f>IF(B215="",0,IF($B215&lt;$F$5,0,IF($B215&gt;'MSD Calculation'!$D$5,0,IF($N$4="Closed-form",1/2*(1-COS(2*PI()*($B215-$F$5)/$F$6))*$F$8,IF($N$4="General",1/2*(1-COS(2*PI()*($B215-$F$5)/$F$6))*$F$9,"Error")))))</f>
        <v>0</v>
      </c>
      <c r="G215" s="30">
        <f>IF(B215="",0,IF($B215&lt;$G$5,0,IF($B215&gt;'MSD Calculation'!$D$5,0,IF($N$4="Closed-form",1/2*(1-COS(2*PI()*($B215-$G$5)/$G$6))*$G$8,IF($N$4="General",1/2*(1-COS(2*PI()*($B215-$G$5)/$G$6))*$G$9,"Error")))))</f>
        <v>0</v>
      </c>
      <c r="H215" s="30">
        <f>IF(B215="",0,IF($B215&lt;$H$5,0,IF($B215&gt;'MSD Calculation'!$D$5,0,IF($N$4="Closed-form",1/2*(1-COS(2*PI()*($B215-$H$5)/$H$6))*$H$8,IF($N$4="General",1/2*(1-COS(2*PI()*($B215-$H$5)/$H$6))*$H$9,"Error")))))</f>
        <v>0</v>
      </c>
      <c r="I215" s="30">
        <f>IF(B215="",0,IF($B215&lt;$I$5,0,IF($B215&gt;'MSD Calculation'!$D$5,0,IF($N$4="Closed-form",1/2*(1-COS(2*PI()*($B215-$I$5)/$I$6))*$I$8,IF($N$4="General",1/2*(1-COS(2*PI()*($B215-$I$5)/$I$6))*$I$9,"Error")))))</f>
        <v>0</v>
      </c>
      <c r="J215" s="15" t="s">
        <v>14</v>
      </c>
      <c r="K215" s="3"/>
      <c r="L215" s="17">
        <v>1.9800000000000015</v>
      </c>
      <c r="M215" s="34">
        <f>L215/'MSD Calculation'!$D$5</f>
        <v>6.6891891891891944E-2</v>
      </c>
      <c r="N215" s="34">
        <f>'MSD Calculation'!$D$24-L215</f>
        <v>16.52</v>
      </c>
      <c r="O215" s="35">
        <f t="shared" si="15"/>
        <v>1.3206766673186031E-2</v>
      </c>
      <c r="P215" s="35">
        <f t="shared" si="16"/>
        <v>1.3206766673186031E-2</v>
      </c>
      <c r="Q215" s="35">
        <f t="shared" si="17"/>
        <v>1.3206766673186031E-2</v>
      </c>
      <c r="R215" s="35">
        <f t="shared" si="18"/>
        <v>1.3206766673186031E-2</v>
      </c>
      <c r="S215" s="35">
        <f t="shared" si="19"/>
        <v>1.3206766673186031E-2</v>
      </c>
      <c r="T215" s="11" t="s">
        <v>14</v>
      </c>
    </row>
    <row r="216" spans="2:20" x14ac:dyDescent="0.35">
      <c r="B216" s="63">
        <v>1.9900000000000015</v>
      </c>
      <c r="C216" s="34">
        <f>B216/'MSD Calculation'!$D$5</f>
        <v>6.7229729729729779E-2</v>
      </c>
      <c r="D216" s="34">
        <f>'MSD Calculation'!$D$24-B216</f>
        <v>16.509999999999998</v>
      </c>
      <c r="E216" s="30">
        <f>IF(B216="",0,IF(B216&lt;'MSD Calculation'!$D$5,$E$7*(1-B216/'MSD Calculation'!$D$5), 0))</f>
        <v>1.3201985077721445E-2</v>
      </c>
      <c r="F216" s="30">
        <f>IF(B216="",0,IF($B216&lt;$F$5,0,IF($B216&gt;'MSD Calculation'!$D$5,0,IF($N$4="Closed-form",1/2*(1-COS(2*PI()*($B216-$F$5)/$F$6))*$F$8,IF($N$4="General",1/2*(1-COS(2*PI()*($B216-$F$5)/$F$6))*$F$9,"Error")))))</f>
        <v>0</v>
      </c>
      <c r="G216" s="30">
        <f>IF(B216="",0,IF($B216&lt;$G$5,0,IF($B216&gt;'MSD Calculation'!$D$5,0,IF($N$4="Closed-form",1/2*(1-COS(2*PI()*($B216-$G$5)/$G$6))*$G$8,IF($N$4="General",1/2*(1-COS(2*PI()*($B216-$G$5)/$G$6))*$G$9,"Error")))))</f>
        <v>0</v>
      </c>
      <c r="H216" s="30">
        <f>IF(B216="",0,IF($B216&lt;$H$5,0,IF($B216&gt;'MSD Calculation'!$D$5,0,IF($N$4="Closed-form",1/2*(1-COS(2*PI()*($B216-$H$5)/$H$6))*$H$8,IF($N$4="General",1/2*(1-COS(2*PI()*($B216-$H$5)/$H$6))*$H$9,"Error")))))</f>
        <v>0</v>
      </c>
      <c r="I216" s="30">
        <f>IF(B216="",0,IF($B216&lt;$I$5,0,IF($B216&gt;'MSD Calculation'!$D$5,0,IF($N$4="Closed-form",1/2*(1-COS(2*PI()*($B216-$I$5)/$I$6))*$I$8,IF($N$4="General",1/2*(1-COS(2*PI()*($B216-$I$5)/$I$6))*$I$9,"Error")))))</f>
        <v>0</v>
      </c>
      <c r="J216" s="15" t="s">
        <v>14</v>
      </c>
      <c r="K216" s="3"/>
      <c r="L216" s="17">
        <v>1.9900000000000015</v>
      </c>
      <c r="M216" s="34">
        <f>L216/'MSD Calculation'!$D$5</f>
        <v>6.7229729729729779E-2</v>
      </c>
      <c r="N216" s="34">
        <f>'MSD Calculation'!$D$24-L216</f>
        <v>16.509999999999998</v>
      </c>
      <c r="O216" s="35">
        <f t="shared" si="15"/>
        <v>1.3201985077721445E-2</v>
      </c>
      <c r="P216" s="35">
        <f t="shared" si="16"/>
        <v>1.3201985077721445E-2</v>
      </c>
      <c r="Q216" s="35">
        <f t="shared" si="17"/>
        <v>1.3201985077721445E-2</v>
      </c>
      <c r="R216" s="35">
        <f t="shared" si="18"/>
        <v>1.3201985077721445E-2</v>
      </c>
      <c r="S216" s="35">
        <f t="shared" si="19"/>
        <v>1.3201985077721445E-2</v>
      </c>
      <c r="T216" s="11" t="s">
        <v>14</v>
      </c>
    </row>
    <row r="217" spans="2:20" x14ac:dyDescent="0.35">
      <c r="B217" s="63">
        <v>2.0000000000000013</v>
      </c>
      <c r="C217" s="34">
        <f>B217/'MSD Calculation'!$D$5</f>
        <v>6.7567567567567613E-2</v>
      </c>
      <c r="D217" s="34">
        <f>'MSD Calculation'!$D$24-B217</f>
        <v>16.5</v>
      </c>
      <c r="E217" s="30">
        <f>IF(B217="",0,IF(B217&lt;'MSD Calculation'!$D$5,$E$7*(1-B217/'MSD Calculation'!$D$5), 0))</f>
        <v>1.3197203482256859E-2</v>
      </c>
      <c r="F217" s="30">
        <f>IF(B217="",0,IF($B217&lt;$F$5,0,IF($B217&gt;'MSD Calculation'!$D$5,0,IF($N$4="Closed-form",1/2*(1-COS(2*PI()*($B217-$F$5)/$F$6))*$F$8,IF($N$4="General",1/2*(1-COS(2*PI()*($B217-$F$5)/$F$6))*$F$9,"Error")))))</f>
        <v>0</v>
      </c>
      <c r="G217" s="30">
        <f>IF(B217="",0,IF($B217&lt;$G$5,0,IF($B217&gt;'MSD Calculation'!$D$5,0,IF($N$4="Closed-form",1/2*(1-COS(2*PI()*($B217-$G$5)/$G$6))*$G$8,IF($N$4="General",1/2*(1-COS(2*PI()*($B217-$G$5)/$G$6))*$G$9,"Error")))))</f>
        <v>0</v>
      </c>
      <c r="H217" s="30">
        <f>IF(B217="",0,IF($B217&lt;$H$5,0,IF($B217&gt;'MSD Calculation'!$D$5,0,IF($N$4="Closed-form",1/2*(1-COS(2*PI()*($B217-$H$5)/$H$6))*$H$8,IF($N$4="General",1/2*(1-COS(2*PI()*($B217-$H$5)/$H$6))*$H$9,"Error")))))</f>
        <v>0</v>
      </c>
      <c r="I217" s="30">
        <f>IF(B217="",0,IF($B217&lt;$I$5,0,IF($B217&gt;'MSD Calculation'!$D$5,0,IF($N$4="Closed-form",1/2*(1-COS(2*PI()*($B217-$I$5)/$I$6))*$I$8,IF($N$4="General",1/2*(1-COS(2*PI()*($B217-$I$5)/$I$6))*$I$9,"Error")))))</f>
        <v>0</v>
      </c>
      <c r="J217" s="15" t="s">
        <v>14</v>
      </c>
      <c r="K217" s="3"/>
      <c r="L217" s="17">
        <v>2.0000000000000013</v>
      </c>
      <c r="M217" s="34">
        <f>L217/'MSD Calculation'!$D$5</f>
        <v>6.7567567567567613E-2</v>
      </c>
      <c r="N217" s="34">
        <f>'MSD Calculation'!$D$24-L217</f>
        <v>16.5</v>
      </c>
      <c r="O217" s="35">
        <f t="shared" si="15"/>
        <v>1.3197203482256859E-2</v>
      </c>
      <c r="P217" s="35">
        <f t="shared" si="16"/>
        <v>1.3197203482256859E-2</v>
      </c>
      <c r="Q217" s="35">
        <f t="shared" si="17"/>
        <v>1.3197203482256859E-2</v>
      </c>
      <c r="R217" s="35">
        <f t="shared" si="18"/>
        <v>1.3197203482256859E-2</v>
      </c>
      <c r="S217" s="35">
        <f t="shared" si="19"/>
        <v>1.3197203482256859E-2</v>
      </c>
      <c r="T217" s="11" t="s">
        <v>14</v>
      </c>
    </row>
    <row r="218" spans="2:20" x14ac:dyDescent="0.35">
      <c r="B218" s="63">
        <v>2.0100000000000011</v>
      </c>
      <c r="C218" s="34">
        <f>B218/'MSD Calculation'!$D$5</f>
        <v>6.7905405405405433E-2</v>
      </c>
      <c r="D218" s="34">
        <f>'MSD Calculation'!$D$24-B218</f>
        <v>16.489999999999998</v>
      </c>
      <c r="E218" s="30">
        <f>IF(B218="",0,IF(B218&lt;'MSD Calculation'!$D$5,$E$7*(1-B218/'MSD Calculation'!$D$5), 0))</f>
        <v>1.3192421886792273E-2</v>
      </c>
      <c r="F218" s="30">
        <f>IF(B218="",0,IF($B218&lt;$F$5,0,IF($B218&gt;'MSD Calculation'!$D$5,0,IF($N$4="Closed-form",1/2*(1-COS(2*PI()*($B218-$F$5)/$F$6))*$F$8,IF($N$4="General",1/2*(1-COS(2*PI()*($B218-$F$5)/$F$6))*$F$9,"Error")))))</f>
        <v>0</v>
      </c>
      <c r="G218" s="30">
        <f>IF(B218="",0,IF($B218&lt;$G$5,0,IF($B218&gt;'MSD Calculation'!$D$5,0,IF($N$4="Closed-form",1/2*(1-COS(2*PI()*($B218-$G$5)/$G$6))*$G$8,IF($N$4="General",1/2*(1-COS(2*PI()*($B218-$G$5)/$G$6))*$G$9,"Error")))))</f>
        <v>0</v>
      </c>
      <c r="H218" s="30">
        <f>IF(B218="",0,IF($B218&lt;$H$5,0,IF($B218&gt;'MSD Calculation'!$D$5,0,IF($N$4="Closed-form",1/2*(1-COS(2*PI()*($B218-$H$5)/$H$6))*$H$8,IF($N$4="General",1/2*(1-COS(2*PI()*($B218-$H$5)/$H$6))*$H$9,"Error")))))</f>
        <v>0</v>
      </c>
      <c r="I218" s="30">
        <f>IF(B218="",0,IF($B218&lt;$I$5,0,IF($B218&gt;'MSD Calculation'!$D$5,0,IF($N$4="Closed-form",1/2*(1-COS(2*PI()*($B218-$I$5)/$I$6))*$I$8,IF($N$4="General",1/2*(1-COS(2*PI()*($B218-$I$5)/$I$6))*$I$9,"Error")))))</f>
        <v>0</v>
      </c>
      <c r="J218" s="15" t="s">
        <v>14</v>
      </c>
      <c r="K218" s="3"/>
      <c r="L218" s="17">
        <v>2.0100000000000011</v>
      </c>
      <c r="M218" s="34">
        <f>L218/'MSD Calculation'!$D$5</f>
        <v>6.7905405405405433E-2</v>
      </c>
      <c r="N218" s="34">
        <f>'MSD Calculation'!$D$24-L218</f>
        <v>16.489999999999998</v>
      </c>
      <c r="O218" s="35">
        <f t="shared" si="15"/>
        <v>1.3192421886792273E-2</v>
      </c>
      <c r="P218" s="35">
        <f t="shared" si="16"/>
        <v>1.3192421886792273E-2</v>
      </c>
      <c r="Q218" s="35">
        <f t="shared" si="17"/>
        <v>1.3192421886792273E-2</v>
      </c>
      <c r="R218" s="35">
        <f t="shared" si="18"/>
        <v>1.3192421886792273E-2</v>
      </c>
      <c r="S218" s="35">
        <f t="shared" si="19"/>
        <v>1.3192421886792273E-2</v>
      </c>
      <c r="T218" s="11" t="s">
        <v>14</v>
      </c>
    </row>
    <row r="219" spans="2:20" x14ac:dyDescent="0.35">
      <c r="B219" s="63">
        <v>2.0200000000000009</v>
      </c>
      <c r="C219" s="34">
        <f>B219/'MSD Calculation'!$D$5</f>
        <v>6.8243243243243268E-2</v>
      </c>
      <c r="D219" s="34">
        <f>'MSD Calculation'!$D$24-B219</f>
        <v>16.48</v>
      </c>
      <c r="E219" s="30">
        <f>IF(B219="",0,IF(B219&lt;'MSD Calculation'!$D$5,$E$7*(1-B219/'MSD Calculation'!$D$5), 0))</f>
        <v>1.3187640291327686E-2</v>
      </c>
      <c r="F219" s="30">
        <f>IF(B219="",0,IF($B219&lt;$F$5,0,IF($B219&gt;'MSD Calculation'!$D$5,0,IF($N$4="Closed-form",1/2*(1-COS(2*PI()*($B219-$F$5)/$F$6))*$F$8,IF($N$4="General",1/2*(1-COS(2*PI()*($B219-$F$5)/$F$6))*$F$9,"Error")))))</f>
        <v>0</v>
      </c>
      <c r="G219" s="30">
        <f>IF(B219="",0,IF($B219&lt;$G$5,0,IF($B219&gt;'MSD Calculation'!$D$5,0,IF($N$4="Closed-form",1/2*(1-COS(2*PI()*($B219-$G$5)/$G$6))*$G$8,IF($N$4="General",1/2*(1-COS(2*PI()*($B219-$G$5)/$G$6))*$G$9,"Error")))))</f>
        <v>0</v>
      </c>
      <c r="H219" s="30">
        <f>IF(B219="",0,IF($B219&lt;$H$5,0,IF($B219&gt;'MSD Calculation'!$D$5,0,IF($N$4="Closed-form",1/2*(1-COS(2*PI()*($B219-$H$5)/$H$6))*$H$8,IF($N$4="General",1/2*(1-COS(2*PI()*($B219-$H$5)/$H$6))*$H$9,"Error")))))</f>
        <v>0</v>
      </c>
      <c r="I219" s="30">
        <f>IF(B219="",0,IF($B219&lt;$I$5,0,IF($B219&gt;'MSD Calculation'!$D$5,0,IF($N$4="Closed-form",1/2*(1-COS(2*PI()*($B219-$I$5)/$I$6))*$I$8,IF($N$4="General",1/2*(1-COS(2*PI()*($B219-$I$5)/$I$6))*$I$9,"Error")))))</f>
        <v>0</v>
      </c>
      <c r="J219" s="15" t="s">
        <v>14</v>
      </c>
      <c r="K219" s="3"/>
      <c r="L219" s="17">
        <v>2.0200000000000009</v>
      </c>
      <c r="M219" s="34">
        <f>L219/'MSD Calculation'!$D$5</f>
        <v>6.8243243243243268E-2</v>
      </c>
      <c r="N219" s="34">
        <f>'MSD Calculation'!$D$24-L219</f>
        <v>16.48</v>
      </c>
      <c r="O219" s="35">
        <f t="shared" si="15"/>
        <v>1.3187640291327686E-2</v>
      </c>
      <c r="P219" s="35">
        <f t="shared" si="16"/>
        <v>1.3187640291327686E-2</v>
      </c>
      <c r="Q219" s="35">
        <f t="shared" si="17"/>
        <v>1.3187640291327686E-2</v>
      </c>
      <c r="R219" s="35">
        <f t="shared" si="18"/>
        <v>1.3187640291327686E-2</v>
      </c>
      <c r="S219" s="35">
        <f t="shared" si="19"/>
        <v>1.3187640291327686E-2</v>
      </c>
      <c r="T219" s="11" t="s">
        <v>14</v>
      </c>
    </row>
    <row r="220" spans="2:20" x14ac:dyDescent="0.35">
      <c r="B220" s="63">
        <v>2.0300000000000007</v>
      </c>
      <c r="C220" s="34">
        <f>B220/'MSD Calculation'!$D$5</f>
        <v>6.8581081081081102E-2</v>
      </c>
      <c r="D220" s="34">
        <f>'MSD Calculation'!$D$24-B220</f>
        <v>16.47</v>
      </c>
      <c r="E220" s="30">
        <f>IF(B220="",0,IF(B220&lt;'MSD Calculation'!$D$5,$E$7*(1-B220/'MSD Calculation'!$D$5), 0))</f>
        <v>1.3182858695863102E-2</v>
      </c>
      <c r="F220" s="30">
        <f>IF(B220="",0,IF($B220&lt;$F$5,0,IF($B220&gt;'MSD Calculation'!$D$5,0,IF($N$4="Closed-form",1/2*(1-COS(2*PI()*($B220-$F$5)/$F$6))*$F$8,IF($N$4="General",1/2*(1-COS(2*PI()*($B220-$F$5)/$F$6))*$F$9,"Error")))))</f>
        <v>0</v>
      </c>
      <c r="G220" s="30">
        <f>IF(B220="",0,IF($B220&lt;$G$5,0,IF($B220&gt;'MSD Calculation'!$D$5,0,IF($N$4="Closed-form",1/2*(1-COS(2*PI()*($B220-$G$5)/$G$6))*$G$8,IF($N$4="General",1/2*(1-COS(2*PI()*($B220-$G$5)/$G$6))*$G$9,"Error")))))</f>
        <v>0</v>
      </c>
      <c r="H220" s="30">
        <f>IF(B220="",0,IF($B220&lt;$H$5,0,IF($B220&gt;'MSD Calculation'!$D$5,0,IF($N$4="Closed-form",1/2*(1-COS(2*PI()*($B220-$H$5)/$H$6))*$H$8,IF($N$4="General",1/2*(1-COS(2*PI()*($B220-$H$5)/$H$6))*$H$9,"Error")))))</f>
        <v>0</v>
      </c>
      <c r="I220" s="30">
        <f>IF(B220="",0,IF($B220&lt;$I$5,0,IF($B220&gt;'MSD Calculation'!$D$5,0,IF($N$4="Closed-form",1/2*(1-COS(2*PI()*($B220-$I$5)/$I$6))*$I$8,IF($N$4="General",1/2*(1-COS(2*PI()*($B220-$I$5)/$I$6))*$I$9,"Error")))))</f>
        <v>0</v>
      </c>
      <c r="J220" s="15" t="s">
        <v>14</v>
      </c>
      <c r="K220" s="3"/>
      <c r="L220" s="17">
        <v>2.0300000000000007</v>
      </c>
      <c r="M220" s="34">
        <f>L220/'MSD Calculation'!$D$5</f>
        <v>6.8581081081081102E-2</v>
      </c>
      <c r="N220" s="34">
        <f>'MSD Calculation'!$D$24-L220</f>
        <v>16.47</v>
      </c>
      <c r="O220" s="35">
        <f t="shared" si="15"/>
        <v>1.3182858695863102E-2</v>
      </c>
      <c r="P220" s="35">
        <f t="shared" si="16"/>
        <v>1.3182858695863102E-2</v>
      </c>
      <c r="Q220" s="35">
        <f t="shared" si="17"/>
        <v>1.3182858695863102E-2</v>
      </c>
      <c r="R220" s="35">
        <f t="shared" si="18"/>
        <v>1.3182858695863102E-2</v>
      </c>
      <c r="S220" s="35">
        <f t="shared" si="19"/>
        <v>1.3182858695863102E-2</v>
      </c>
      <c r="T220" s="11" t="s">
        <v>14</v>
      </c>
    </row>
    <row r="221" spans="2:20" x14ac:dyDescent="0.35">
      <c r="B221" s="63">
        <v>2.0400000000000005</v>
      </c>
      <c r="C221" s="34">
        <f>B221/'MSD Calculation'!$D$5</f>
        <v>6.8918918918918937E-2</v>
      </c>
      <c r="D221" s="34">
        <f>'MSD Calculation'!$D$24-B221</f>
        <v>16.46</v>
      </c>
      <c r="E221" s="30">
        <f>IF(B221="",0,IF(B221&lt;'MSD Calculation'!$D$5,$E$7*(1-B221/'MSD Calculation'!$D$5), 0))</f>
        <v>1.3178077100398516E-2</v>
      </c>
      <c r="F221" s="30">
        <f>IF(B221="",0,IF($B221&lt;$F$5,0,IF($B221&gt;'MSD Calculation'!$D$5,0,IF($N$4="Closed-form",1/2*(1-COS(2*PI()*($B221-$F$5)/$F$6))*$F$8,IF($N$4="General",1/2*(1-COS(2*PI()*($B221-$F$5)/$F$6))*$F$9,"Error")))))</f>
        <v>0</v>
      </c>
      <c r="G221" s="30">
        <f>IF(B221="",0,IF($B221&lt;$G$5,0,IF($B221&gt;'MSD Calculation'!$D$5,0,IF($N$4="Closed-form",1/2*(1-COS(2*PI()*($B221-$G$5)/$G$6))*$G$8,IF($N$4="General",1/2*(1-COS(2*PI()*($B221-$G$5)/$G$6))*$G$9,"Error")))))</f>
        <v>0</v>
      </c>
      <c r="H221" s="30">
        <f>IF(B221="",0,IF($B221&lt;$H$5,0,IF($B221&gt;'MSD Calculation'!$D$5,0,IF($N$4="Closed-form",1/2*(1-COS(2*PI()*($B221-$H$5)/$H$6))*$H$8,IF($N$4="General",1/2*(1-COS(2*PI()*($B221-$H$5)/$H$6))*$H$9,"Error")))))</f>
        <v>0</v>
      </c>
      <c r="I221" s="30">
        <f>IF(B221="",0,IF($B221&lt;$I$5,0,IF($B221&gt;'MSD Calculation'!$D$5,0,IF($N$4="Closed-form",1/2*(1-COS(2*PI()*($B221-$I$5)/$I$6))*$I$8,IF($N$4="General",1/2*(1-COS(2*PI()*($B221-$I$5)/$I$6))*$I$9,"Error")))))</f>
        <v>0</v>
      </c>
      <c r="J221" s="15" t="s">
        <v>14</v>
      </c>
      <c r="K221" s="3"/>
      <c r="L221" s="17">
        <v>2.0400000000000005</v>
      </c>
      <c r="M221" s="34">
        <f>L221/'MSD Calculation'!$D$5</f>
        <v>6.8918918918918937E-2</v>
      </c>
      <c r="N221" s="34">
        <f>'MSD Calculation'!$D$24-L221</f>
        <v>16.46</v>
      </c>
      <c r="O221" s="35">
        <f t="shared" si="15"/>
        <v>1.3178077100398516E-2</v>
      </c>
      <c r="P221" s="35">
        <f t="shared" si="16"/>
        <v>1.3178077100398516E-2</v>
      </c>
      <c r="Q221" s="35">
        <f t="shared" si="17"/>
        <v>1.3178077100398516E-2</v>
      </c>
      <c r="R221" s="35">
        <f t="shared" si="18"/>
        <v>1.3178077100398516E-2</v>
      </c>
      <c r="S221" s="35">
        <f t="shared" si="19"/>
        <v>1.3178077100398516E-2</v>
      </c>
      <c r="T221" s="11" t="s">
        <v>14</v>
      </c>
    </row>
    <row r="222" spans="2:20" x14ac:dyDescent="0.35">
      <c r="B222" s="63">
        <v>2.0500000000000003</v>
      </c>
      <c r="C222" s="34">
        <f>B222/'MSD Calculation'!$D$5</f>
        <v>6.9256756756756757E-2</v>
      </c>
      <c r="D222" s="34">
        <f>'MSD Calculation'!$D$24-B222</f>
        <v>16.45</v>
      </c>
      <c r="E222" s="30">
        <f>IF(B222="",0,IF(B222&lt;'MSD Calculation'!$D$5,$E$7*(1-B222/'MSD Calculation'!$D$5), 0))</f>
        <v>1.317329550493393E-2</v>
      </c>
      <c r="F222" s="30">
        <f>IF(B222="",0,IF($B222&lt;$F$5,0,IF($B222&gt;'MSD Calculation'!$D$5,0,IF($N$4="Closed-form",1/2*(1-COS(2*PI()*($B222-$F$5)/$F$6))*$F$8,IF($N$4="General",1/2*(1-COS(2*PI()*($B222-$F$5)/$F$6))*$F$9,"Error")))))</f>
        <v>0</v>
      </c>
      <c r="G222" s="30">
        <f>IF(B222="",0,IF($B222&lt;$G$5,0,IF($B222&gt;'MSD Calculation'!$D$5,0,IF($N$4="Closed-form",1/2*(1-COS(2*PI()*($B222-$G$5)/$G$6))*$G$8,IF($N$4="General",1/2*(1-COS(2*PI()*($B222-$G$5)/$G$6))*$G$9,"Error")))))</f>
        <v>0</v>
      </c>
      <c r="H222" s="30">
        <f>IF(B222="",0,IF($B222&lt;$H$5,0,IF($B222&gt;'MSD Calculation'!$D$5,0,IF($N$4="Closed-form",1/2*(1-COS(2*PI()*($B222-$H$5)/$H$6))*$H$8,IF($N$4="General",1/2*(1-COS(2*PI()*($B222-$H$5)/$H$6))*$H$9,"Error")))))</f>
        <v>0</v>
      </c>
      <c r="I222" s="30">
        <f>IF(B222="",0,IF($B222&lt;$I$5,0,IF($B222&gt;'MSD Calculation'!$D$5,0,IF($N$4="Closed-form",1/2*(1-COS(2*PI()*($B222-$I$5)/$I$6))*$I$8,IF($N$4="General",1/2*(1-COS(2*PI()*($B222-$I$5)/$I$6))*$I$9,"Error")))))</f>
        <v>0</v>
      </c>
      <c r="J222" s="15" t="s">
        <v>14</v>
      </c>
      <c r="K222" s="3"/>
      <c r="L222" s="17">
        <v>2.0500000000000003</v>
      </c>
      <c r="M222" s="34">
        <f>L222/'MSD Calculation'!$D$5</f>
        <v>6.9256756756756757E-2</v>
      </c>
      <c r="N222" s="34">
        <f>'MSD Calculation'!$D$24-L222</f>
        <v>16.45</v>
      </c>
      <c r="O222" s="35">
        <f t="shared" si="15"/>
        <v>1.317329550493393E-2</v>
      </c>
      <c r="P222" s="35">
        <f t="shared" si="16"/>
        <v>1.317329550493393E-2</v>
      </c>
      <c r="Q222" s="35">
        <f t="shared" si="17"/>
        <v>1.317329550493393E-2</v>
      </c>
      <c r="R222" s="35">
        <f t="shared" si="18"/>
        <v>1.317329550493393E-2</v>
      </c>
      <c r="S222" s="35">
        <f t="shared" si="19"/>
        <v>1.317329550493393E-2</v>
      </c>
      <c r="T222" s="11" t="s">
        <v>14</v>
      </c>
    </row>
    <row r="223" spans="2:20" x14ac:dyDescent="0.35">
      <c r="B223" s="63">
        <v>2.06</v>
      </c>
      <c r="C223" s="34">
        <f>B223/'MSD Calculation'!$D$5</f>
        <v>6.9594594594594592E-2</v>
      </c>
      <c r="D223" s="34">
        <f>'MSD Calculation'!$D$24-B223</f>
        <v>16.440000000000001</v>
      </c>
      <c r="E223" s="30">
        <f>IF(B223="",0,IF(B223&lt;'MSD Calculation'!$D$5,$E$7*(1-B223/'MSD Calculation'!$D$5), 0))</f>
        <v>1.3168513909469343E-2</v>
      </c>
      <c r="F223" s="30">
        <f>IF(B223="",0,IF($B223&lt;$F$5,0,IF($B223&gt;'MSD Calculation'!$D$5,0,IF($N$4="Closed-form",1/2*(1-COS(2*PI()*($B223-$F$5)/$F$6))*$F$8,IF($N$4="General",1/2*(1-COS(2*PI()*($B223-$F$5)/$F$6))*$F$9,"Error")))))</f>
        <v>0</v>
      </c>
      <c r="G223" s="30">
        <f>IF(B223="",0,IF($B223&lt;$G$5,0,IF($B223&gt;'MSD Calculation'!$D$5,0,IF($N$4="Closed-form",1/2*(1-COS(2*PI()*($B223-$G$5)/$G$6))*$G$8,IF($N$4="General",1/2*(1-COS(2*PI()*($B223-$G$5)/$G$6))*$G$9,"Error")))))</f>
        <v>0</v>
      </c>
      <c r="H223" s="30">
        <f>IF(B223="",0,IF($B223&lt;$H$5,0,IF($B223&gt;'MSD Calculation'!$D$5,0,IF($N$4="Closed-form",1/2*(1-COS(2*PI()*($B223-$H$5)/$H$6))*$H$8,IF($N$4="General",1/2*(1-COS(2*PI()*($B223-$H$5)/$H$6))*$H$9,"Error")))))</f>
        <v>0</v>
      </c>
      <c r="I223" s="30">
        <f>IF(B223="",0,IF($B223&lt;$I$5,0,IF($B223&gt;'MSD Calculation'!$D$5,0,IF($N$4="Closed-form",1/2*(1-COS(2*PI()*($B223-$I$5)/$I$6))*$I$8,IF($N$4="General",1/2*(1-COS(2*PI()*($B223-$I$5)/$I$6))*$I$9,"Error")))))</f>
        <v>0</v>
      </c>
      <c r="J223" s="15" t="s">
        <v>14</v>
      </c>
      <c r="K223" s="3"/>
      <c r="L223" s="17">
        <v>2.06</v>
      </c>
      <c r="M223" s="34">
        <f>L223/'MSD Calculation'!$D$5</f>
        <v>6.9594594594594592E-2</v>
      </c>
      <c r="N223" s="34">
        <f>'MSD Calculation'!$D$24-L223</f>
        <v>16.440000000000001</v>
      </c>
      <c r="O223" s="35">
        <f t="shared" si="15"/>
        <v>1.3168513909469343E-2</v>
      </c>
      <c r="P223" s="35">
        <f t="shared" si="16"/>
        <v>1.3168513909469343E-2</v>
      </c>
      <c r="Q223" s="35">
        <f t="shared" si="17"/>
        <v>1.3168513909469343E-2</v>
      </c>
      <c r="R223" s="35">
        <f t="shared" si="18"/>
        <v>1.3168513909469343E-2</v>
      </c>
      <c r="S223" s="35">
        <f t="shared" si="19"/>
        <v>1.3168513909469343E-2</v>
      </c>
      <c r="T223" s="11" t="s">
        <v>14</v>
      </c>
    </row>
    <row r="224" spans="2:20" x14ac:dyDescent="0.35">
      <c r="B224" s="63">
        <v>2.0699999999999998</v>
      </c>
      <c r="C224" s="34">
        <f>B224/'MSD Calculation'!$D$5</f>
        <v>6.9932432432432426E-2</v>
      </c>
      <c r="D224" s="34">
        <f>'MSD Calculation'!$D$24-B224</f>
        <v>16.43</v>
      </c>
      <c r="E224" s="30">
        <f>IF(B224="",0,IF(B224&lt;'MSD Calculation'!$D$5,$E$7*(1-B224/'MSD Calculation'!$D$5), 0))</f>
        <v>1.3163732314004759E-2</v>
      </c>
      <c r="F224" s="30">
        <f>IF(B224="",0,IF($B224&lt;$F$5,0,IF($B224&gt;'MSD Calculation'!$D$5,0,IF($N$4="Closed-form",1/2*(1-COS(2*PI()*($B224-$F$5)/$F$6))*$F$8,IF($N$4="General",1/2*(1-COS(2*PI()*($B224-$F$5)/$F$6))*$F$9,"Error")))))</f>
        <v>0</v>
      </c>
      <c r="G224" s="30">
        <f>IF(B224="",0,IF($B224&lt;$G$5,0,IF($B224&gt;'MSD Calculation'!$D$5,0,IF($N$4="Closed-form",1/2*(1-COS(2*PI()*($B224-$G$5)/$G$6))*$G$8,IF($N$4="General",1/2*(1-COS(2*PI()*($B224-$G$5)/$G$6))*$G$9,"Error")))))</f>
        <v>0</v>
      </c>
      <c r="H224" s="30">
        <f>IF(B224="",0,IF($B224&lt;$H$5,0,IF($B224&gt;'MSD Calculation'!$D$5,0,IF($N$4="Closed-form",1/2*(1-COS(2*PI()*($B224-$H$5)/$H$6))*$H$8,IF($N$4="General",1/2*(1-COS(2*PI()*($B224-$H$5)/$H$6))*$H$9,"Error")))))</f>
        <v>0</v>
      </c>
      <c r="I224" s="30">
        <f>IF(B224="",0,IF($B224&lt;$I$5,0,IF($B224&gt;'MSD Calculation'!$D$5,0,IF($N$4="Closed-form",1/2*(1-COS(2*PI()*($B224-$I$5)/$I$6))*$I$8,IF($N$4="General",1/2*(1-COS(2*PI()*($B224-$I$5)/$I$6))*$I$9,"Error")))))</f>
        <v>0</v>
      </c>
      <c r="J224" s="15" t="s">
        <v>14</v>
      </c>
      <c r="K224" s="3"/>
      <c r="L224" s="17">
        <v>2.0699999999999998</v>
      </c>
      <c r="M224" s="34">
        <f>L224/'MSD Calculation'!$D$5</f>
        <v>6.9932432432432426E-2</v>
      </c>
      <c r="N224" s="34">
        <f>'MSD Calculation'!$D$24-L224</f>
        <v>16.43</v>
      </c>
      <c r="O224" s="35">
        <f t="shared" si="15"/>
        <v>1.3163732314004759E-2</v>
      </c>
      <c r="P224" s="35">
        <f t="shared" si="16"/>
        <v>1.3163732314004759E-2</v>
      </c>
      <c r="Q224" s="35">
        <f t="shared" si="17"/>
        <v>1.3163732314004759E-2</v>
      </c>
      <c r="R224" s="35">
        <f t="shared" si="18"/>
        <v>1.3163732314004759E-2</v>
      </c>
      <c r="S224" s="35">
        <f t="shared" si="19"/>
        <v>1.3163732314004759E-2</v>
      </c>
      <c r="T224" s="11" t="s">
        <v>14</v>
      </c>
    </row>
    <row r="225" spans="2:20" x14ac:dyDescent="0.35">
      <c r="B225" s="63">
        <v>2.0799999999999996</v>
      </c>
      <c r="C225" s="34">
        <f>B225/'MSD Calculation'!$D$5</f>
        <v>7.027027027027026E-2</v>
      </c>
      <c r="D225" s="34">
        <f>'MSD Calculation'!$D$24-B225</f>
        <v>16.420000000000002</v>
      </c>
      <c r="E225" s="30">
        <f>IF(B225="",0,IF(B225&lt;'MSD Calculation'!$D$5,$E$7*(1-B225/'MSD Calculation'!$D$5), 0))</f>
        <v>1.3158950718540173E-2</v>
      </c>
      <c r="F225" s="30">
        <f>IF(B225="",0,IF($B225&lt;$F$5,0,IF($B225&gt;'MSD Calculation'!$D$5,0,IF($N$4="Closed-form",1/2*(1-COS(2*PI()*($B225-$F$5)/$F$6))*$F$8,IF($N$4="General",1/2*(1-COS(2*PI()*($B225-$F$5)/$F$6))*$F$9,"Error")))))</f>
        <v>0</v>
      </c>
      <c r="G225" s="30">
        <f>IF(B225="",0,IF($B225&lt;$G$5,0,IF($B225&gt;'MSD Calculation'!$D$5,0,IF($N$4="Closed-form",1/2*(1-COS(2*PI()*($B225-$G$5)/$G$6))*$G$8,IF($N$4="General",1/2*(1-COS(2*PI()*($B225-$G$5)/$G$6))*$G$9,"Error")))))</f>
        <v>0</v>
      </c>
      <c r="H225" s="30">
        <f>IF(B225="",0,IF($B225&lt;$H$5,0,IF($B225&gt;'MSD Calculation'!$D$5,0,IF($N$4="Closed-form",1/2*(1-COS(2*PI()*($B225-$H$5)/$H$6))*$H$8,IF($N$4="General",1/2*(1-COS(2*PI()*($B225-$H$5)/$H$6))*$H$9,"Error")))))</f>
        <v>0</v>
      </c>
      <c r="I225" s="30">
        <f>IF(B225="",0,IF($B225&lt;$I$5,0,IF($B225&gt;'MSD Calculation'!$D$5,0,IF($N$4="Closed-form",1/2*(1-COS(2*PI()*($B225-$I$5)/$I$6))*$I$8,IF($N$4="General",1/2*(1-COS(2*PI()*($B225-$I$5)/$I$6))*$I$9,"Error")))))</f>
        <v>0</v>
      </c>
      <c r="J225" s="15" t="s">
        <v>14</v>
      </c>
      <c r="K225" s="3"/>
      <c r="L225" s="17">
        <v>2.0799999999999996</v>
      </c>
      <c r="M225" s="34">
        <f>L225/'MSD Calculation'!$D$5</f>
        <v>7.027027027027026E-2</v>
      </c>
      <c r="N225" s="34">
        <f>'MSD Calculation'!$D$24-L225</f>
        <v>16.420000000000002</v>
      </c>
      <c r="O225" s="35">
        <f t="shared" si="15"/>
        <v>1.3158950718540173E-2</v>
      </c>
      <c r="P225" s="35">
        <f t="shared" si="16"/>
        <v>1.3158950718540173E-2</v>
      </c>
      <c r="Q225" s="35">
        <f t="shared" si="17"/>
        <v>1.3158950718540173E-2</v>
      </c>
      <c r="R225" s="35">
        <f t="shared" si="18"/>
        <v>1.3158950718540173E-2</v>
      </c>
      <c r="S225" s="35">
        <f t="shared" si="19"/>
        <v>1.3158950718540173E-2</v>
      </c>
      <c r="T225" s="11" t="s">
        <v>14</v>
      </c>
    </row>
    <row r="226" spans="2:20" x14ac:dyDescent="0.35">
      <c r="B226" s="63">
        <v>2.0899999999999994</v>
      </c>
      <c r="C226" s="34">
        <f>B226/'MSD Calculation'!$D$5</f>
        <v>7.0608108108108081E-2</v>
      </c>
      <c r="D226" s="34">
        <f>'MSD Calculation'!$D$24-B226</f>
        <v>16.41</v>
      </c>
      <c r="E226" s="30">
        <f>IF(B226="",0,IF(B226&lt;'MSD Calculation'!$D$5,$E$7*(1-B226/'MSD Calculation'!$D$5), 0))</f>
        <v>1.3154169123075588E-2</v>
      </c>
      <c r="F226" s="30">
        <f>IF(B226="",0,IF($B226&lt;$F$5,0,IF($B226&gt;'MSD Calculation'!$D$5,0,IF($N$4="Closed-form",1/2*(1-COS(2*PI()*($B226-$F$5)/$F$6))*$F$8,IF($N$4="General",1/2*(1-COS(2*PI()*($B226-$F$5)/$F$6))*$F$9,"Error")))))</f>
        <v>0</v>
      </c>
      <c r="G226" s="30">
        <f>IF(B226="",0,IF($B226&lt;$G$5,0,IF($B226&gt;'MSD Calculation'!$D$5,0,IF($N$4="Closed-form",1/2*(1-COS(2*PI()*($B226-$G$5)/$G$6))*$G$8,IF($N$4="General",1/2*(1-COS(2*PI()*($B226-$G$5)/$G$6))*$G$9,"Error")))))</f>
        <v>0</v>
      </c>
      <c r="H226" s="30">
        <f>IF(B226="",0,IF($B226&lt;$H$5,0,IF($B226&gt;'MSD Calculation'!$D$5,0,IF($N$4="Closed-form",1/2*(1-COS(2*PI()*($B226-$H$5)/$H$6))*$H$8,IF($N$4="General",1/2*(1-COS(2*PI()*($B226-$H$5)/$H$6))*$H$9,"Error")))))</f>
        <v>0</v>
      </c>
      <c r="I226" s="30">
        <f>IF(B226="",0,IF($B226&lt;$I$5,0,IF($B226&gt;'MSD Calculation'!$D$5,0,IF($N$4="Closed-form",1/2*(1-COS(2*PI()*($B226-$I$5)/$I$6))*$I$8,IF($N$4="General",1/2*(1-COS(2*PI()*($B226-$I$5)/$I$6))*$I$9,"Error")))))</f>
        <v>0</v>
      </c>
      <c r="J226" s="15" t="s">
        <v>14</v>
      </c>
      <c r="K226" s="3"/>
      <c r="L226" s="17">
        <v>2.0899999999999994</v>
      </c>
      <c r="M226" s="34">
        <f>L226/'MSD Calculation'!$D$5</f>
        <v>7.0608108108108081E-2</v>
      </c>
      <c r="N226" s="34">
        <f>'MSD Calculation'!$D$24-L226</f>
        <v>16.41</v>
      </c>
      <c r="O226" s="35">
        <f t="shared" si="15"/>
        <v>1.3154169123075588E-2</v>
      </c>
      <c r="P226" s="35">
        <f t="shared" si="16"/>
        <v>1.3154169123075588E-2</v>
      </c>
      <c r="Q226" s="35">
        <f t="shared" si="17"/>
        <v>1.3154169123075588E-2</v>
      </c>
      <c r="R226" s="35">
        <f t="shared" si="18"/>
        <v>1.3154169123075588E-2</v>
      </c>
      <c r="S226" s="35">
        <f t="shared" si="19"/>
        <v>1.3154169123075588E-2</v>
      </c>
      <c r="T226" s="11" t="s">
        <v>14</v>
      </c>
    </row>
    <row r="227" spans="2:20" x14ac:dyDescent="0.35">
      <c r="B227" s="63">
        <v>2.0999999999999992</v>
      </c>
      <c r="C227" s="34">
        <f>B227/'MSD Calculation'!$D$5</f>
        <v>7.0945945945945915E-2</v>
      </c>
      <c r="D227" s="34">
        <f>'MSD Calculation'!$D$24-B227</f>
        <v>16.400000000000002</v>
      </c>
      <c r="E227" s="30">
        <f>IF(B227="",0,IF(B227&lt;'MSD Calculation'!$D$5,$E$7*(1-B227/'MSD Calculation'!$D$5), 0))</f>
        <v>1.3149387527611E-2</v>
      </c>
      <c r="F227" s="30">
        <f>IF(B227="",0,IF($B227&lt;$F$5,0,IF($B227&gt;'MSD Calculation'!$D$5,0,IF($N$4="Closed-form",1/2*(1-COS(2*PI()*($B227-$F$5)/$F$6))*$F$8,IF($N$4="General",1/2*(1-COS(2*PI()*($B227-$F$5)/$F$6))*$F$9,"Error")))))</f>
        <v>0</v>
      </c>
      <c r="G227" s="30">
        <f>IF(B227="",0,IF($B227&lt;$G$5,0,IF($B227&gt;'MSD Calculation'!$D$5,0,IF($N$4="Closed-form",1/2*(1-COS(2*PI()*($B227-$G$5)/$G$6))*$G$8,IF($N$4="General",1/2*(1-COS(2*PI()*($B227-$G$5)/$G$6))*$G$9,"Error")))))</f>
        <v>0</v>
      </c>
      <c r="H227" s="30">
        <f>IF(B227="",0,IF($B227&lt;$H$5,0,IF($B227&gt;'MSD Calculation'!$D$5,0,IF($N$4="Closed-form",1/2*(1-COS(2*PI()*($B227-$H$5)/$H$6))*$H$8,IF($N$4="General",1/2*(1-COS(2*PI()*($B227-$H$5)/$H$6))*$H$9,"Error")))))</f>
        <v>0</v>
      </c>
      <c r="I227" s="30">
        <f>IF(B227="",0,IF($B227&lt;$I$5,0,IF($B227&gt;'MSD Calculation'!$D$5,0,IF($N$4="Closed-form",1/2*(1-COS(2*PI()*($B227-$I$5)/$I$6))*$I$8,IF($N$4="General",1/2*(1-COS(2*PI()*($B227-$I$5)/$I$6))*$I$9,"Error")))))</f>
        <v>0</v>
      </c>
      <c r="J227" s="15" t="s">
        <v>14</v>
      </c>
      <c r="K227" s="3"/>
      <c r="L227" s="17">
        <v>2.0999999999999992</v>
      </c>
      <c r="M227" s="34">
        <f>L227/'MSD Calculation'!$D$5</f>
        <v>7.0945945945945915E-2</v>
      </c>
      <c r="N227" s="34">
        <f>'MSD Calculation'!$D$24-L227</f>
        <v>16.400000000000002</v>
      </c>
      <c r="O227" s="35">
        <f t="shared" si="15"/>
        <v>1.3149387527611E-2</v>
      </c>
      <c r="P227" s="35">
        <f t="shared" si="16"/>
        <v>1.3149387527611E-2</v>
      </c>
      <c r="Q227" s="35">
        <f t="shared" si="17"/>
        <v>1.3149387527611E-2</v>
      </c>
      <c r="R227" s="35">
        <f t="shared" si="18"/>
        <v>1.3149387527611E-2</v>
      </c>
      <c r="S227" s="35">
        <f t="shared" si="19"/>
        <v>1.3149387527611E-2</v>
      </c>
      <c r="T227" s="11" t="s">
        <v>14</v>
      </c>
    </row>
    <row r="228" spans="2:20" x14ac:dyDescent="0.35">
      <c r="B228" s="63">
        <v>2.109999999999999</v>
      </c>
      <c r="C228" s="34">
        <f>B228/'MSD Calculation'!$D$5</f>
        <v>7.128378378378375E-2</v>
      </c>
      <c r="D228" s="34">
        <f>'MSD Calculation'!$D$24-B228</f>
        <v>16.39</v>
      </c>
      <c r="E228" s="30">
        <f>IF(B228="",0,IF(B228&lt;'MSD Calculation'!$D$5,$E$7*(1-B228/'MSD Calculation'!$D$5), 0))</f>
        <v>1.3144605932146416E-2</v>
      </c>
      <c r="F228" s="30">
        <f>IF(B228="",0,IF($B228&lt;$F$5,0,IF($B228&gt;'MSD Calculation'!$D$5,0,IF($N$4="Closed-form",1/2*(1-COS(2*PI()*($B228-$F$5)/$F$6))*$F$8,IF($N$4="General",1/2*(1-COS(2*PI()*($B228-$F$5)/$F$6))*$F$9,"Error")))))</f>
        <v>0</v>
      </c>
      <c r="G228" s="30">
        <f>IF(B228="",0,IF($B228&lt;$G$5,0,IF($B228&gt;'MSD Calculation'!$D$5,0,IF($N$4="Closed-form",1/2*(1-COS(2*PI()*($B228-$G$5)/$G$6))*$G$8,IF($N$4="General",1/2*(1-COS(2*PI()*($B228-$G$5)/$G$6))*$G$9,"Error")))))</f>
        <v>0</v>
      </c>
      <c r="H228" s="30">
        <f>IF(B228="",0,IF($B228&lt;$H$5,0,IF($B228&gt;'MSD Calculation'!$D$5,0,IF($N$4="Closed-form",1/2*(1-COS(2*PI()*($B228-$H$5)/$H$6))*$H$8,IF($N$4="General",1/2*(1-COS(2*PI()*($B228-$H$5)/$H$6))*$H$9,"Error")))))</f>
        <v>0</v>
      </c>
      <c r="I228" s="30">
        <f>IF(B228="",0,IF($B228&lt;$I$5,0,IF($B228&gt;'MSD Calculation'!$D$5,0,IF($N$4="Closed-form",1/2*(1-COS(2*PI()*($B228-$I$5)/$I$6))*$I$8,IF($N$4="General",1/2*(1-COS(2*PI()*($B228-$I$5)/$I$6))*$I$9,"Error")))))</f>
        <v>0</v>
      </c>
      <c r="J228" s="15" t="s">
        <v>14</v>
      </c>
      <c r="K228" s="3"/>
      <c r="L228" s="17">
        <v>2.109999999999999</v>
      </c>
      <c r="M228" s="34">
        <f>L228/'MSD Calculation'!$D$5</f>
        <v>7.128378378378375E-2</v>
      </c>
      <c r="N228" s="34">
        <f>'MSD Calculation'!$D$24-L228</f>
        <v>16.39</v>
      </c>
      <c r="O228" s="35">
        <f t="shared" si="15"/>
        <v>1.3144605932146416E-2</v>
      </c>
      <c r="P228" s="35">
        <f t="shared" si="16"/>
        <v>1.3144605932146416E-2</v>
      </c>
      <c r="Q228" s="35">
        <f t="shared" si="17"/>
        <v>1.3144605932146416E-2</v>
      </c>
      <c r="R228" s="35">
        <f t="shared" si="18"/>
        <v>1.3144605932146416E-2</v>
      </c>
      <c r="S228" s="35">
        <f t="shared" si="19"/>
        <v>1.3144605932146416E-2</v>
      </c>
      <c r="T228" s="11" t="s">
        <v>14</v>
      </c>
    </row>
    <row r="229" spans="2:20" x14ac:dyDescent="0.35">
      <c r="B229" s="63">
        <v>2.1199999999999988</v>
      </c>
      <c r="C229" s="34">
        <f>B229/'MSD Calculation'!$D$5</f>
        <v>7.162162162162157E-2</v>
      </c>
      <c r="D229" s="34">
        <f>'MSD Calculation'!$D$24-B229</f>
        <v>16.380000000000003</v>
      </c>
      <c r="E229" s="30">
        <f>IF(B229="",0,IF(B229&lt;'MSD Calculation'!$D$5,$E$7*(1-B229/'MSD Calculation'!$D$5), 0))</f>
        <v>1.313982433668183E-2</v>
      </c>
      <c r="F229" s="30">
        <f>IF(B229="",0,IF($B229&lt;$F$5,0,IF($B229&gt;'MSD Calculation'!$D$5,0,IF($N$4="Closed-form",1/2*(1-COS(2*PI()*($B229-$F$5)/$F$6))*$F$8,IF($N$4="General",1/2*(1-COS(2*PI()*($B229-$F$5)/$F$6))*$F$9,"Error")))))</f>
        <v>0</v>
      </c>
      <c r="G229" s="30">
        <f>IF(B229="",0,IF($B229&lt;$G$5,0,IF($B229&gt;'MSD Calculation'!$D$5,0,IF($N$4="Closed-form",1/2*(1-COS(2*PI()*($B229-$G$5)/$G$6))*$G$8,IF($N$4="General",1/2*(1-COS(2*PI()*($B229-$G$5)/$G$6))*$G$9,"Error")))))</f>
        <v>0</v>
      </c>
      <c r="H229" s="30">
        <f>IF(B229="",0,IF($B229&lt;$H$5,0,IF($B229&gt;'MSD Calculation'!$D$5,0,IF($N$4="Closed-form",1/2*(1-COS(2*PI()*($B229-$H$5)/$H$6))*$H$8,IF($N$4="General",1/2*(1-COS(2*PI()*($B229-$H$5)/$H$6))*$H$9,"Error")))))</f>
        <v>0</v>
      </c>
      <c r="I229" s="30">
        <f>IF(B229="",0,IF($B229&lt;$I$5,0,IF($B229&gt;'MSD Calculation'!$D$5,0,IF($N$4="Closed-form",1/2*(1-COS(2*PI()*($B229-$I$5)/$I$6))*$I$8,IF($N$4="General",1/2*(1-COS(2*PI()*($B229-$I$5)/$I$6))*$I$9,"Error")))))</f>
        <v>0</v>
      </c>
      <c r="J229" s="15" t="s">
        <v>14</v>
      </c>
      <c r="K229" s="3"/>
      <c r="L229" s="17">
        <v>2.1199999999999988</v>
      </c>
      <c r="M229" s="34">
        <f>L229/'MSD Calculation'!$D$5</f>
        <v>7.162162162162157E-2</v>
      </c>
      <c r="N229" s="34">
        <f>'MSD Calculation'!$D$24-L229</f>
        <v>16.380000000000003</v>
      </c>
      <c r="O229" s="35">
        <f t="shared" si="15"/>
        <v>1.313982433668183E-2</v>
      </c>
      <c r="P229" s="35">
        <f t="shared" si="16"/>
        <v>1.313982433668183E-2</v>
      </c>
      <c r="Q229" s="35">
        <f t="shared" si="17"/>
        <v>1.313982433668183E-2</v>
      </c>
      <c r="R229" s="35">
        <f t="shared" si="18"/>
        <v>1.313982433668183E-2</v>
      </c>
      <c r="S229" s="35">
        <f t="shared" si="19"/>
        <v>1.313982433668183E-2</v>
      </c>
      <c r="T229" s="11" t="s">
        <v>14</v>
      </c>
    </row>
    <row r="230" spans="2:20" x14ac:dyDescent="0.35">
      <c r="B230" s="63">
        <v>2.1299999999999986</v>
      </c>
      <c r="C230" s="34">
        <f>B230/'MSD Calculation'!$D$5</f>
        <v>7.1959459459459404E-2</v>
      </c>
      <c r="D230" s="34">
        <f>'MSD Calculation'!$D$24-B230</f>
        <v>16.37</v>
      </c>
      <c r="E230" s="30">
        <f>IF(B230="",0,IF(B230&lt;'MSD Calculation'!$D$5,$E$7*(1-B230/'MSD Calculation'!$D$5), 0))</f>
        <v>1.3135042741217245E-2</v>
      </c>
      <c r="F230" s="30">
        <f>IF(B230="",0,IF($B230&lt;$F$5,0,IF($B230&gt;'MSD Calculation'!$D$5,0,IF($N$4="Closed-form",1/2*(1-COS(2*PI()*($B230-$F$5)/$F$6))*$F$8,IF($N$4="General",1/2*(1-COS(2*PI()*($B230-$F$5)/$F$6))*$F$9,"Error")))))</f>
        <v>0</v>
      </c>
      <c r="G230" s="30">
        <f>IF(B230="",0,IF($B230&lt;$G$5,0,IF($B230&gt;'MSD Calculation'!$D$5,0,IF($N$4="Closed-form",1/2*(1-COS(2*PI()*($B230-$G$5)/$G$6))*$G$8,IF($N$4="General",1/2*(1-COS(2*PI()*($B230-$G$5)/$G$6))*$G$9,"Error")))))</f>
        <v>0</v>
      </c>
      <c r="H230" s="30">
        <f>IF(B230="",0,IF($B230&lt;$H$5,0,IF($B230&gt;'MSD Calculation'!$D$5,0,IF($N$4="Closed-form",1/2*(1-COS(2*PI()*($B230-$H$5)/$H$6))*$H$8,IF($N$4="General",1/2*(1-COS(2*PI()*($B230-$H$5)/$H$6))*$H$9,"Error")))))</f>
        <v>0</v>
      </c>
      <c r="I230" s="30">
        <f>IF(B230="",0,IF($B230&lt;$I$5,0,IF($B230&gt;'MSD Calculation'!$D$5,0,IF($N$4="Closed-form",1/2*(1-COS(2*PI()*($B230-$I$5)/$I$6))*$I$8,IF($N$4="General",1/2*(1-COS(2*PI()*($B230-$I$5)/$I$6))*$I$9,"Error")))))</f>
        <v>0</v>
      </c>
      <c r="J230" s="15" t="s">
        <v>14</v>
      </c>
      <c r="K230" s="3"/>
      <c r="L230" s="17">
        <v>2.1299999999999986</v>
      </c>
      <c r="M230" s="34">
        <f>L230/'MSD Calculation'!$D$5</f>
        <v>7.1959459459459404E-2</v>
      </c>
      <c r="N230" s="34">
        <f>'MSD Calculation'!$D$24-L230</f>
        <v>16.37</v>
      </c>
      <c r="O230" s="35">
        <f t="shared" si="15"/>
        <v>1.3135042741217245E-2</v>
      </c>
      <c r="P230" s="35">
        <f t="shared" si="16"/>
        <v>1.3135042741217245E-2</v>
      </c>
      <c r="Q230" s="35">
        <f t="shared" si="17"/>
        <v>1.3135042741217245E-2</v>
      </c>
      <c r="R230" s="35">
        <f t="shared" si="18"/>
        <v>1.3135042741217245E-2</v>
      </c>
      <c r="S230" s="35">
        <f t="shared" si="19"/>
        <v>1.3135042741217245E-2</v>
      </c>
      <c r="T230" s="11" t="s">
        <v>14</v>
      </c>
    </row>
    <row r="231" spans="2:20" x14ac:dyDescent="0.35">
      <c r="B231" s="63">
        <v>2.1399999999999983</v>
      </c>
      <c r="C231" s="34">
        <f>B231/'MSD Calculation'!$D$5</f>
        <v>7.2297297297297239E-2</v>
      </c>
      <c r="D231" s="34">
        <f>'MSD Calculation'!$D$24-B231</f>
        <v>16.360000000000003</v>
      </c>
      <c r="E231" s="30">
        <f>IF(B231="",0,IF(B231&lt;'MSD Calculation'!$D$5,$E$7*(1-B231/'MSD Calculation'!$D$5), 0))</f>
        <v>1.3130261145752657E-2</v>
      </c>
      <c r="F231" s="30">
        <f>IF(B231="",0,IF($B231&lt;$F$5,0,IF($B231&gt;'MSD Calculation'!$D$5,0,IF($N$4="Closed-form",1/2*(1-COS(2*PI()*($B231-$F$5)/$F$6))*$F$8,IF($N$4="General",1/2*(1-COS(2*PI()*($B231-$F$5)/$F$6))*$F$9,"Error")))))</f>
        <v>0</v>
      </c>
      <c r="G231" s="30">
        <f>IF(B231="",0,IF($B231&lt;$G$5,0,IF($B231&gt;'MSD Calculation'!$D$5,0,IF($N$4="Closed-form",1/2*(1-COS(2*PI()*($B231-$G$5)/$G$6))*$G$8,IF($N$4="General",1/2*(1-COS(2*PI()*($B231-$G$5)/$G$6))*$G$9,"Error")))))</f>
        <v>0</v>
      </c>
      <c r="H231" s="30">
        <f>IF(B231="",0,IF($B231&lt;$H$5,0,IF($B231&gt;'MSD Calculation'!$D$5,0,IF($N$4="Closed-form",1/2*(1-COS(2*PI()*($B231-$H$5)/$H$6))*$H$8,IF($N$4="General",1/2*(1-COS(2*PI()*($B231-$H$5)/$H$6))*$H$9,"Error")))))</f>
        <v>0</v>
      </c>
      <c r="I231" s="30">
        <f>IF(B231="",0,IF($B231&lt;$I$5,0,IF($B231&gt;'MSD Calculation'!$D$5,0,IF($N$4="Closed-form",1/2*(1-COS(2*PI()*($B231-$I$5)/$I$6))*$I$8,IF($N$4="General",1/2*(1-COS(2*PI()*($B231-$I$5)/$I$6))*$I$9,"Error")))))</f>
        <v>0</v>
      </c>
      <c r="J231" s="15" t="s">
        <v>14</v>
      </c>
      <c r="K231" s="3"/>
      <c r="L231" s="17">
        <v>2.1399999999999983</v>
      </c>
      <c r="M231" s="34">
        <f>L231/'MSD Calculation'!$D$5</f>
        <v>7.2297297297297239E-2</v>
      </c>
      <c r="N231" s="34">
        <f>'MSD Calculation'!$D$24-L231</f>
        <v>16.360000000000003</v>
      </c>
      <c r="O231" s="35">
        <f t="shared" si="15"/>
        <v>1.3130261145752657E-2</v>
      </c>
      <c r="P231" s="35">
        <f t="shared" si="16"/>
        <v>1.3130261145752657E-2</v>
      </c>
      <c r="Q231" s="35">
        <f t="shared" si="17"/>
        <v>1.3130261145752657E-2</v>
      </c>
      <c r="R231" s="35">
        <f t="shared" si="18"/>
        <v>1.3130261145752657E-2</v>
      </c>
      <c r="S231" s="35">
        <f t="shared" si="19"/>
        <v>1.3130261145752657E-2</v>
      </c>
      <c r="T231" s="11" t="s">
        <v>14</v>
      </c>
    </row>
    <row r="232" spans="2:20" x14ac:dyDescent="0.35">
      <c r="B232" s="63">
        <v>2.1499999999999981</v>
      </c>
      <c r="C232" s="34">
        <f>B232/'MSD Calculation'!$D$5</f>
        <v>7.2635135135135073E-2</v>
      </c>
      <c r="D232" s="34">
        <f>'MSD Calculation'!$D$24-B232</f>
        <v>16.350000000000001</v>
      </c>
      <c r="E232" s="30">
        <f>IF(B232="",0,IF(B232&lt;'MSD Calculation'!$D$5,$E$7*(1-B232/'MSD Calculation'!$D$5), 0))</f>
        <v>1.3125479550288073E-2</v>
      </c>
      <c r="F232" s="30">
        <f>IF(B232="",0,IF($B232&lt;$F$5,0,IF($B232&gt;'MSD Calculation'!$D$5,0,IF($N$4="Closed-form",1/2*(1-COS(2*PI()*($B232-$F$5)/$F$6))*$F$8,IF($N$4="General",1/2*(1-COS(2*PI()*($B232-$F$5)/$F$6))*$F$9,"Error")))))</f>
        <v>0</v>
      </c>
      <c r="G232" s="30">
        <f>IF(B232="",0,IF($B232&lt;$G$5,0,IF($B232&gt;'MSD Calculation'!$D$5,0,IF($N$4="Closed-form",1/2*(1-COS(2*PI()*($B232-$G$5)/$G$6))*$G$8,IF($N$4="General",1/2*(1-COS(2*PI()*($B232-$G$5)/$G$6))*$G$9,"Error")))))</f>
        <v>0</v>
      </c>
      <c r="H232" s="30">
        <f>IF(B232="",0,IF($B232&lt;$H$5,0,IF($B232&gt;'MSD Calculation'!$D$5,0,IF($N$4="Closed-form",1/2*(1-COS(2*PI()*($B232-$H$5)/$H$6))*$H$8,IF($N$4="General",1/2*(1-COS(2*PI()*($B232-$H$5)/$H$6))*$H$9,"Error")))))</f>
        <v>0</v>
      </c>
      <c r="I232" s="30">
        <f>IF(B232="",0,IF($B232&lt;$I$5,0,IF($B232&gt;'MSD Calculation'!$D$5,0,IF($N$4="Closed-form",1/2*(1-COS(2*PI()*($B232-$I$5)/$I$6))*$I$8,IF($N$4="General",1/2*(1-COS(2*PI()*($B232-$I$5)/$I$6))*$I$9,"Error")))))</f>
        <v>0</v>
      </c>
      <c r="J232" s="15" t="s">
        <v>14</v>
      </c>
      <c r="K232" s="3"/>
      <c r="L232" s="17">
        <v>2.1499999999999981</v>
      </c>
      <c r="M232" s="34">
        <f>L232/'MSD Calculation'!$D$5</f>
        <v>7.2635135135135073E-2</v>
      </c>
      <c r="N232" s="34">
        <f>'MSD Calculation'!$D$24-L232</f>
        <v>16.350000000000001</v>
      </c>
      <c r="O232" s="35">
        <f t="shared" si="15"/>
        <v>1.3125479550288073E-2</v>
      </c>
      <c r="P232" s="35">
        <f t="shared" si="16"/>
        <v>1.3125479550288073E-2</v>
      </c>
      <c r="Q232" s="35">
        <f t="shared" si="17"/>
        <v>1.3125479550288073E-2</v>
      </c>
      <c r="R232" s="35">
        <f t="shared" si="18"/>
        <v>1.3125479550288073E-2</v>
      </c>
      <c r="S232" s="35">
        <f t="shared" si="19"/>
        <v>1.3125479550288073E-2</v>
      </c>
      <c r="T232" s="11" t="s">
        <v>14</v>
      </c>
    </row>
    <row r="233" spans="2:20" x14ac:dyDescent="0.35">
      <c r="B233" s="63">
        <v>2.1599999999999979</v>
      </c>
      <c r="C233" s="34">
        <f>B233/'MSD Calculation'!$D$5</f>
        <v>7.2972972972972894E-2</v>
      </c>
      <c r="D233" s="34">
        <f>'MSD Calculation'!$D$24-B233</f>
        <v>16.340000000000003</v>
      </c>
      <c r="E233" s="30">
        <f>IF(B233="",0,IF(B233&lt;'MSD Calculation'!$D$5,$E$7*(1-B233/'MSD Calculation'!$D$5), 0))</f>
        <v>1.3120697954823487E-2</v>
      </c>
      <c r="F233" s="30">
        <f>IF(B233="",0,IF($B233&lt;$F$5,0,IF($B233&gt;'MSD Calculation'!$D$5,0,IF($N$4="Closed-form",1/2*(1-COS(2*PI()*($B233-$F$5)/$F$6))*$F$8,IF($N$4="General",1/2*(1-COS(2*PI()*($B233-$F$5)/$F$6))*$F$9,"Error")))))</f>
        <v>0</v>
      </c>
      <c r="G233" s="30">
        <f>IF(B233="",0,IF($B233&lt;$G$5,0,IF($B233&gt;'MSD Calculation'!$D$5,0,IF($N$4="Closed-form",1/2*(1-COS(2*PI()*($B233-$G$5)/$G$6))*$G$8,IF($N$4="General",1/2*(1-COS(2*PI()*($B233-$G$5)/$G$6))*$G$9,"Error")))))</f>
        <v>0</v>
      </c>
      <c r="H233" s="30">
        <f>IF(B233="",0,IF($B233&lt;$H$5,0,IF($B233&gt;'MSD Calculation'!$D$5,0,IF($N$4="Closed-form",1/2*(1-COS(2*PI()*($B233-$H$5)/$H$6))*$H$8,IF($N$4="General",1/2*(1-COS(2*PI()*($B233-$H$5)/$H$6))*$H$9,"Error")))))</f>
        <v>0</v>
      </c>
      <c r="I233" s="30">
        <f>IF(B233="",0,IF($B233&lt;$I$5,0,IF($B233&gt;'MSD Calculation'!$D$5,0,IF($N$4="Closed-form",1/2*(1-COS(2*PI()*($B233-$I$5)/$I$6))*$I$8,IF($N$4="General",1/2*(1-COS(2*PI()*($B233-$I$5)/$I$6))*$I$9,"Error")))))</f>
        <v>0</v>
      </c>
      <c r="J233" s="15" t="s">
        <v>14</v>
      </c>
      <c r="K233" s="3"/>
      <c r="L233" s="17">
        <v>2.1599999999999979</v>
      </c>
      <c r="M233" s="34">
        <f>L233/'MSD Calculation'!$D$5</f>
        <v>7.2972972972972894E-2</v>
      </c>
      <c r="N233" s="34">
        <f>'MSD Calculation'!$D$24-L233</f>
        <v>16.340000000000003</v>
      </c>
      <c r="O233" s="35">
        <f t="shared" si="15"/>
        <v>1.3120697954823487E-2</v>
      </c>
      <c r="P233" s="35">
        <f t="shared" si="16"/>
        <v>1.3120697954823487E-2</v>
      </c>
      <c r="Q233" s="35">
        <f t="shared" si="17"/>
        <v>1.3120697954823487E-2</v>
      </c>
      <c r="R233" s="35">
        <f t="shared" si="18"/>
        <v>1.3120697954823487E-2</v>
      </c>
      <c r="S233" s="35">
        <f t="shared" si="19"/>
        <v>1.3120697954823487E-2</v>
      </c>
      <c r="T233" s="11" t="s">
        <v>14</v>
      </c>
    </row>
    <row r="234" spans="2:20" x14ac:dyDescent="0.35">
      <c r="B234" s="63">
        <v>2.1699999999999977</v>
      </c>
      <c r="C234" s="34">
        <f>B234/'MSD Calculation'!$D$5</f>
        <v>7.3310810810810728E-2</v>
      </c>
      <c r="D234" s="34">
        <f>'MSD Calculation'!$D$24-B234</f>
        <v>16.330000000000002</v>
      </c>
      <c r="E234" s="30">
        <f>IF(B234="",0,IF(B234&lt;'MSD Calculation'!$D$5,$E$7*(1-B234/'MSD Calculation'!$D$5), 0))</f>
        <v>1.3115916359358902E-2</v>
      </c>
      <c r="F234" s="30">
        <f>IF(B234="",0,IF($B234&lt;$F$5,0,IF($B234&gt;'MSD Calculation'!$D$5,0,IF($N$4="Closed-form",1/2*(1-COS(2*PI()*($B234-$F$5)/$F$6))*$F$8,IF($N$4="General",1/2*(1-COS(2*PI()*($B234-$F$5)/$F$6))*$F$9,"Error")))))</f>
        <v>0</v>
      </c>
      <c r="G234" s="30">
        <f>IF(B234="",0,IF($B234&lt;$G$5,0,IF($B234&gt;'MSD Calculation'!$D$5,0,IF($N$4="Closed-form",1/2*(1-COS(2*PI()*($B234-$G$5)/$G$6))*$G$8,IF($N$4="General",1/2*(1-COS(2*PI()*($B234-$G$5)/$G$6))*$G$9,"Error")))))</f>
        <v>0</v>
      </c>
      <c r="H234" s="30">
        <f>IF(B234="",0,IF($B234&lt;$H$5,0,IF($B234&gt;'MSD Calculation'!$D$5,0,IF($N$4="Closed-form",1/2*(1-COS(2*PI()*($B234-$H$5)/$H$6))*$H$8,IF($N$4="General",1/2*(1-COS(2*PI()*($B234-$H$5)/$H$6))*$H$9,"Error")))))</f>
        <v>0</v>
      </c>
      <c r="I234" s="30">
        <f>IF(B234="",0,IF($B234&lt;$I$5,0,IF($B234&gt;'MSD Calculation'!$D$5,0,IF($N$4="Closed-form",1/2*(1-COS(2*PI()*($B234-$I$5)/$I$6))*$I$8,IF($N$4="General",1/2*(1-COS(2*PI()*($B234-$I$5)/$I$6))*$I$9,"Error")))))</f>
        <v>0</v>
      </c>
      <c r="J234" s="15" t="s">
        <v>14</v>
      </c>
      <c r="K234" s="3"/>
      <c r="L234" s="17">
        <v>2.1699999999999977</v>
      </c>
      <c r="M234" s="34">
        <f>L234/'MSD Calculation'!$D$5</f>
        <v>7.3310810810810728E-2</v>
      </c>
      <c r="N234" s="34">
        <f>'MSD Calculation'!$D$24-L234</f>
        <v>16.330000000000002</v>
      </c>
      <c r="O234" s="35">
        <f t="shared" si="15"/>
        <v>1.3115916359358902E-2</v>
      </c>
      <c r="P234" s="35">
        <f t="shared" si="16"/>
        <v>1.3115916359358902E-2</v>
      </c>
      <c r="Q234" s="35">
        <f t="shared" si="17"/>
        <v>1.3115916359358902E-2</v>
      </c>
      <c r="R234" s="35">
        <f t="shared" si="18"/>
        <v>1.3115916359358902E-2</v>
      </c>
      <c r="S234" s="35">
        <f t="shared" si="19"/>
        <v>1.3115916359358902E-2</v>
      </c>
      <c r="T234" s="11" t="s">
        <v>14</v>
      </c>
    </row>
    <row r="235" spans="2:20" x14ac:dyDescent="0.35">
      <c r="B235" s="63">
        <v>2.1799999999999975</v>
      </c>
      <c r="C235" s="34">
        <f>B235/'MSD Calculation'!$D$5</f>
        <v>7.3648648648648563E-2</v>
      </c>
      <c r="D235" s="34">
        <f>'MSD Calculation'!$D$24-B235</f>
        <v>16.320000000000004</v>
      </c>
      <c r="E235" s="30">
        <f>IF(B235="",0,IF(B235&lt;'MSD Calculation'!$D$5,$E$7*(1-B235/'MSD Calculation'!$D$5), 0))</f>
        <v>1.3111134763894316E-2</v>
      </c>
      <c r="F235" s="30">
        <f>IF(B235="",0,IF($B235&lt;$F$5,0,IF($B235&gt;'MSD Calculation'!$D$5,0,IF($N$4="Closed-form",1/2*(1-COS(2*PI()*($B235-$F$5)/$F$6))*$F$8,IF($N$4="General",1/2*(1-COS(2*PI()*($B235-$F$5)/$F$6))*$F$9,"Error")))))</f>
        <v>0</v>
      </c>
      <c r="G235" s="30">
        <f>IF(B235="",0,IF($B235&lt;$G$5,0,IF($B235&gt;'MSD Calculation'!$D$5,0,IF($N$4="Closed-form",1/2*(1-COS(2*PI()*($B235-$G$5)/$G$6))*$G$8,IF($N$4="General",1/2*(1-COS(2*PI()*($B235-$G$5)/$G$6))*$G$9,"Error")))))</f>
        <v>0</v>
      </c>
      <c r="H235" s="30">
        <f>IF(B235="",0,IF($B235&lt;$H$5,0,IF($B235&gt;'MSD Calculation'!$D$5,0,IF($N$4="Closed-form",1/2*(1-COS(2*PI()*($B235-$H$5)/$H$6))*$H$8,IF($N$4="General",1/2*(1-COS(2*PI()*($B235-$H$5)/$H$6))*$H$9,"Error")))))</f>
        <v>0</v>
      </c>
      <c r="I235" s="30">
        <f>IF(B235="",0,IF($B235&lt;$I$5,0,IF($B235&gt;'MSD Calculation'!$D$5,0,IF($N$4="Closed-form",1/2*(1-COS(2*PI()*($B235-$I$5)/$I$6))*$I$8,IF($N$4="General",1/2*(1-COS(2*PI()*($B235-$I$5)/$I$6))*$I$9,"Error")))))</f>
        <v>0</v>
      </c>
      <c r="J235" s="15" t="s">
        <v>14</v>
      </c>
      <c r="K235" s="3"/>
      <c r="L235" s="17">
        <v>2.1799999999999975</v>
      </c>
      <c r="M235" s="34">
        <f>L235/'MSD Calculation'!$D$5</f>
        <v>7.3648648648648563E-2</v>
      </c>
      <c r="N235" s="34">
        <f>'MSD Calculation'!$D$24-L235</f>
        <v>16.320000000000004</v>
      </c>
      <c r="O235" s="35">
        <f t="shared" si="15"/>
        <v>1.3111134763894316E-2</v>
      </c>
      <c r="P235" s="35">
        <f t="shared" si="16"/>
        <v>1.3111134763894316E-2</v>
      </c>
      <c r="Q235" s="35">
        <f t="shared" si="17"/>
        <v>1.3111134763894316E-2</v>
      </c>
      <c r="R235" s="35">
        <f t="shared" si="18"/>
        <v>1.3111134763894316E-2</v>
      </c>
      <c r="S235" s="35">
        <f t="shared" si="19"/>
        <v>1.3111134763894316E-2</v>
      </c>
      <c r="T235" s="11" t="s">
        <v>14</v>
      </c>
    </row>
    <row r="236" spans="2:20" x14ac:dyDescent="0.35">
      <c r="B236" s="63">
        <v>2.1899999999999973</v>
      </c>
      <c r="C236" s="34">
        <f>B236/'MSD Calculation'!$D$5</f>
        <v>7.3986486486486397E-2</v>
      </c>
      <c r="D236" s="34">
        <f>'MSD Calculation'!$D$24-B236</f>
        <v>16.310000000000002</v>
      </c>
      <c r="E236" s="30">
        <f>IF(B236="",0,IF(B236&lt;'MSD Calculation'!$D$5,$E$7*(1-B236/'MSD Calculation'!$D$5), 0))</f>
        <v>1.310635316842973E-2</v>
      </c>
      <c r="F236" s="30">
        <f>IF(B236="",0,IF($B236&lt;$F$5,0,IF($B236&gt;'MSD Calculation'!$D$5,0,IF($N$4="Closed-form",1/2*(1-COS(2*PI()*($B236-$F$5)/$F$6))*$F$8,IF($N$4="General",1/2*(1-COS(2*PI()*($B236-$F$5)/$F$6))*$F$9,"Error")))))</f>
        <v>0</v>
      </c>
      <c r="G236" s="30">
        <f>IF(B236="",0,IF($B236&lt;$G$5,0,IF($B236&gt;'MSD Calculation'!$D$5,0,IF($N$4="Closed-form",1/2*(1-COS(2*PI()*($B236-$G$5)/$G$6))*$G$8,IF($N$4="General",1/2*(1-COS(2*PI()*($B236-$G$5)/$G$6))*$G$9,"Error")))))</f>
        <v>0</v>
      </c>
      <c r="H236" s="30">
        <f>IF(B236="",0,IF($B236&lt;$H$5,0,IF($B236&gt;'MSD Calculation'!$D$5,0,IF($N$4="Closed-form",1/2*(1-COS(2*PI()*($B236-$H$5)/$H$6))*$H$8,IF($N$4="General",1/2*(1-COS(2*PI()*($B236-$H$5)/$H$6))*$H$9,"Error")))))</f>
        <v>0</v>
      </c>
      <c r="I236" s="30">
        <f>IF(B236="",0,IF($B236&lt;$I$5,0,IF($B236&gt;'MSD Calculation'!$D$5,0,IF($N$4="Closed-form",1/2*(1-COS(2*PI()*($B236-$I$5)/$I$6))*$I$8,IF($N$4="General",1/2*(1-COS(2*PI()*($B236-$I$5)/$I$6))*$I$9,"Error")))))</f>
        <v>0</v>
      </c>
      <c r="J236" s="15" t="s">
        <v>14</v>
      </c>
      <c r="K236" s="3"/>
      <c r="L236" s="17">
        <v>2.1899999999999973</v>
      </c>
      <c r="M236" s="34">
        <f>L236/'MSD Calculation'!$D$5</f>
        <v>7.3986486486486397E-2</v>
      </c>
      <c r="N236" s="34">
        <f>'MSD Calculation'!$D$24-L236</f>
        <v>16.310000000000002</v>
      </c>
      <c r="O236" s="35">
        <f t="shared" si="15"/>
        <v>1.310635316842973E-2</v>
      </c>
      <c r="P236" s="35">
        <f t="shared" si="16"/>
        <v>1.310635316842973E-2</v>
      </c>
      <c r="Q236" s="35">
        <f t="shared" si="17"/>
        <v>1.310635316842973E-2</v>
      </c>
      <c r="R236" s="35">
        <f t="shared" si="18"/>
        <v>1.310635316842973E-2</v>
      </c>
      <c r="S236" s="35">
        <f t="shared" si="19"/>
        <v>1.310635316842973E-2</v>
      </c>
      <c r="T236" s="11" t="s">
        <v>14</v>
      </c>
    </row>
    <row r="237" spans="2:20" x14ac:dyDescent="0.35">
      <c r="B237" s="63">
        <v>2.1999999999999971</v>
      </c>
      <c r="C237" s="34">
        <f>B237/'MSD Calculation'!$D$5</f>
        <v>7.4324324324324217E-2</v>
      </c>
      <c r="D237" s="34">
        <f>'MSD Calculation'!$D$24-B237</f>
        <v>16.300000000000004</v>
      </c>
      <c r="E237" s="30">
        <f>IF(B237="",0,IF(B237&lt;'MSD Calculation'!$D$5,$E$7*(1-B237/'MSD Calculation'!$D$5), 0))</f>
        <v>1.3101571572965143E-2</v>
      </c>
      <c r="F237" s="30">
        <f>IF(B237="",0,IF($B237&lt;$F$5,0,IF($B237&gt;'MSD Calculation'!$D$5,0,IF($N$4="Closed-form",1/2*(1-COS(2*PI()*($B237-$F$5)/$F$6))*$F$8,IF($N$4="General",1/2*(1-COS(2*PI()*($B237-$F$5)/$F$6))*$F$9,"Error")))))</f>
        <v>0</v>
      </c>
      <c r="G237" s="30">
        <f>IF(B237="",0,IF($B237&lt;$G$5,0,IF($B237&gt;'MSD Calculation'!$D$5,0,IF($N$4="Closed-form",1/2*(1-COS(2*PI()*($B237-$G$5)/$G$6))*$G$8,IF($N$4="General",1/2*(1-COS(2*PI()*($B237-$G$5)/$G$6))*$G$9,"Error")))))</f>
        <v>0</v>
      </c>
      <c r="H237" s="30">
        <f>IF(B237="",0,IF($B237&lt;$H$5,0,IF($B237&gt;'MSD Calculation'!$D$5,0,IF($N$4="Closed-form",1/2*(1-COS(2*PI()*($B237-$H$5)/$H$6))*$H$8,IF($N$4="General",1/2*(1-COS(2*PI()*($B237-$H$5)/$H$6))*$H$9,"Error")))))</f>
        <v>0</v>
      </c>
      <c r="I237" s="30">
        <f>IF(B237="",0,IF($B237&lt;$I$5,0,IF($B237&gt;'MSD Calculation'!$D$5,0,IF($N$4="Closed-form",1/2*(1-COS(2*PI()*($B237-$I$5)/$I$6))*$I$8,IF($N$4="General",1/2*(1-COS(2*PI()*($B237-$I$5)/$I$6))*$I$9,"Error")))))</f>
        <v>0</v>
      </c>
      <c r="J237" s="15" t="s">
        <v>14</v>
      </c>
      <c r="K237" s="3"/>
      <c r="L237" s="17">
        <v>2.1999999999999971</v>
      </c>
      <c r="M237" s="34">
        <f>L237/'MSD Calculation'!$D$5</f>
        <v>7.4324324324324217E-2</v>
      </c>
      <c r="N237" s="34">
        <f>'MSD Calculation'!$D$24-L237</f>
        <v>16.300000000000004</v>
      </c>
      <c r="O237" s="35">
        <f t="shared" si="15"/>
        <v>1.3101571572965143E-2</v>
      </c>
      <c r="P237" s="35">
        <f t="shared" si="16"/>
        <v>1.3101571572965143E-2</v>
      </c>
      <c r="Q237" s="35">
        <f t="shared" si="17"/>
        <v>1.3101571572965143E-2</v>
      </c>
      <c r="R237" s="35">
        <f t="shared" si="18"/>
        <v>1.3101571572965143E-2</v>
      </c>
      <c r="S237" s="35">
        <f t="shared" si="19"/>
        <v>1.3101571572965143E-2</v>
      </c>
      <c r="T237" s="11" t="s">
        <v>14</v>
      </c>
    </row>
    <row r="238" spans="2:20" x14ac:dyDescent="0.35">
      <c r="B238" s="63">
        <v>2.2099999999999969</v>
      </c>
      <c r="C238" s="34">
        <f>B238/'MSD Calculation'!$D$5</f>
        <v>7.4662162162162052E-2</v>
      </c>
      <c r="D238" s="34">
        <f>'MSD Calculation'!$D$24-B238</f>
        <v>16.290000000000003</v>
      </c>
      <c r="E238" s="30">
        <f>IF(B238="",0,IF(B238&lt;'MSD Calculation'!$D$5,$E$7*(1-B238/'MSD Calculation'!$D$5), 0))</f>
        <v>1.3096789977500559E-2</v>
      </c>
      <c r="F238" s="30">
        <f>IF(B238="",0,IF($B238&lt;$F$5,0,IF($B238&gt;'MSD Calculation'!$D$5,0,IF($N$4="Closed-form",1/2*(1-COS(2*PI()*($B238-$F$5)/$F$6))*$F$8,IF($N$4="General",1/2*(1-COS(2*PI()*($B238-$F$5)/$F$6))*$F$9,"Error")))))</f>
        <v>0</v>
      </c>
      <c r="G238" s="30">
        <f>IF(B238="",0,IF($B238&lt;$G$5,0,IF($B238&gt;'MSD Calculation'!$D$5,0,IF($N$4="Closed-form",1/2*(1-COS(2*PI()*($B238-$G$5)/$G$6))*$G$8,IF($N$4="General",1/2*(1-COS(2*PI()*($B238-$G$5)/$G$6))*$G$9,"Error")))))</f>
        <v>0</v>
      </c>
      <c r="H238" s="30">
        <f>IF(B238="",0,IF($B238&lt;$H$5,0,IF($B238&gt;'MSD Calculation'!$D$5,0,IF($N$4="Closed-form",1/2*(1-COS(2*PI()*($B238-$H$5)/$H$6))*$H$8,IF($N$4="General",1/2*(1-COS(2*PI()*($B238-$H$5)/$H$6))*$H$9,"Error")))))</f>
        <v>0</v>
      </c>
      <c r="I238" s="30">
        <f>IF(B238="",0,IF($B238&lt;$I$5,0,IF($B238&gt;'MSD Calculation'!$D$5,0,IF($N$4="Closed-form",1/2*(1-COS(2*PI()*($B238-$I$5)/$I$6))*$I$8,IF($N$4="General",1/2*(1-COS(2*PI()*($B238-$I$5)/$I$6))*$I$9,"Error")))))</f>
        <v>0</v>
      </c>
      <c r="J238" s="15" t="s">
        <v>14</v>
      </c>
      <c r="K238" s="3"/>
      <c r="L238" s="17">
        <v>2.2099999999999969</v>
      </c>
      <c r="M238" s="34">
        <f>L238/'MSD Calculation'!$D$5</f>
        <v>7.4662162162162052E-2</v>
      </c>
      <c r="N238" s="34">
        <f>'MSD Calculation'!$D$24-L238</f>
        <v>16.290000000000003</v>
      </c>
      <c r="O238" s="35">
        <f t="shared" si="15"/>
        <v>1.3096789977500559E-2</v>
      </c>
      <c r="P238" s="35">
        <f t="shared" si="16"/>
        <v>1.3096789977500559E-2</v>
      </c>
      <c r="Q238" s="35">
        <f t="shared" si="17"/>
        <v>1.3096789977500559E-2</v>
      </c>
      <c r="R238" s="35">
        <f t="shared" si="18"/>
        <v>1.3096789977500559E-2</v>
      </c>
      <c r="S238" s="35">
        <f t="shared" si="19"/>
        <v>1.3096789977500559E-2</v>
      </c>
      <c r="T238" s="11" t="s">
        <v>14</v>
      </c>
    </row>
    <row r="239" spans="2:20" x14ac:dyDescent="0.35">
      <c r="B239" s="63">
        <v>2.2199999999999966</v>
      </c>
      <c r="C239" s="34">
        <f>B239/'MSD Calculation'!$D$5</f>
        <v>7.4999999999999886E-2</v>
      </c>
      <c r="D239" s="34">
        <f>'MSD Calculation'!$D$24-B239</f>
        <v>16.280000000000005</v>
      </c>
      <c r="E239" s="30">
        <f>IF(B239="",0,IF(B239&lt;'MSD Calculation'!$D$5,$E$7*(1-B239/'MSD Calculation'!$D$5), 0))</f>
        <v>1.3092008382035973E-2</v>
      </c>
      <c r="F239" s="30">
        <f>IF(B239="",0,IF($B239&lt;$F$5,0,IF($B239&gt;'MSD Calculation'!$D$5,0,IF($N$4="Closed-form",1/2*(1-COS(2*PI()*($B239-$F$5)/$F$6))*$F$8,IF($N$4="General",1/2*(1-COS(2*PI()*($B239-$F$5)/$F$6))*$F$9,"Error")))))</f>
        <v>0</v>
      </c>
      <c r="G239" s="30">
        <f>IF(B239="",0,IF($B239&lt;$G$5,0,IF($B239&gt;'MSD Calculation'!$D$5,0,IF($N$4="Closed-form",1/2*(1-COS(2*PI()*($B239-$G$5)/$G$6))*$G$8,IF($N$4="General",1/2*(1-COS(2*PI()*($B239-$G$5)/$G$6))*$G$9,"Error")))))</f>
        <v>0</v>
      </c>
      <c r="H239" s="30">
        <f>IF(B239="",0,IF($B239&lt;$H$5,0,IF($B239&gt;'MSD Calculation'!$D$5,0,IF($N$4="Closed-form",1/2*(1-COS(2*PI()*($B239-$H$5)/$H$6))*$H$8,IF($N$4="General",1/2*(1-COS(2*PI()*($B239-$H$5)/$H$6))*$H$9,"Error")))))</f>
        <v>0</v>
      </c>
      <c r="I239" s="30">
        <f>IF(B239="",0,IF($B239&lt;$I$5,0,IF($B239&gt;'MSD Calculation'!$D$5,0,IF($N$4="Closed-form",1/2*(1-COS(2*PI()*($B239-$I$5)/$I$6))*$I$8,IF($N$4="General",1/2*(1-COS(2*PI()*($B239-$I$5)/$I$6))*$I$9,"Error")))))</f>
        <v>0</v>
      </c>
      <c r="J239" s="15" t="s">
        <v>14</v>
      </c>
      <c r="K239" s="3"/>
      <c r="L239" s="17">
        <v>2.2199999999999966</v>
      </c>
      <c r="M239" s="34">
        <f>L239/'MSD Calculation'!$D$5</f>
        <v>7.4999999999999886E-2</v>
      </c>
      <c r="N239" s="34">
        <f>'MSD Calculation'!$D$24-L239</f>
        <v>16.280000000000005</v>
      </c>
      <c r="O239" s="35">
        <f t="shared" si="15"/>
        <v>1.3092008382035973E-2</v>
      </c>
      <c r="P239" s="35">
        <f t="shared" si="16"/>
        <v>1.3092008382035973E-2</v>
      </c>
      <c r="Q239" s="35">
        <f t="shared" si="17"/>
        <v>1.3092008382035973E-2</v>
      </c>
      <c r="R239" s="35">
        <f t="shared" si="18"/>
        <v>1.3092008382035973E-2</v>
      </c>
      <c r="S239" s="35">
        <f t="shared" si="19"/>
        <v>1.3092008382035973E-2</v>
      </c>
      <c r="T239" s="11" t="s">
        <v>14</v>
      </c>
    </row>
    <row r="240" spans="2:20" x14ac:dyDescent="0.35">
      <c r="B240" s="63">
        <v>2.2299999999999964</v>
      </c>
      <c r="C240" s="34">
        <f>B240/'MSD Calculation'!$D$5</f>
        <v>7.5337837837837707E-2</v>
      </c>
      <c r="D240" s="34">
        <f>'MSD Calculation'!$D$24-B240</f>
        <v>16.270000000000003</v>
      </c>
      <c r="E240" s="30">
        <f>IF(B240="",0,IF(B240&lt;'MSD Calculation'!$D$5,$E$7*(1-B240/'MSD Calculation'!$D$5), 0))</f>
        <v>1.3087226786571387E-2</v>
      </c>
      <c r="F240" s="30">
        <f>IF(B240="",0,IF($B240&lt;$F$5,0,IF($B240&gt;'MSD Calculation'!$D$5,0,IF($N$4="Closed-form",1/2*(1-COS(2*PI()*($B240-$F$5)/$F$6))*$F$8,IF($N$4="General",1/2*(1-COS(2*PI()*($B240-$F$5)/$F$6))*$F$9,"Error")))))</f>
        <v>0</v>
      </c>
      <c r="G240" s="30">
        <f>IF(B240="",0,IF($B240&lt;$G$5,0,IF($B240&gt;'MSD Calculation'!$D$5,0,IF($N$4="Closed-form",1/2*(1-COS(2*PI()*($B240-$G$5)/$G$6))*$G$8,IF($N$4="General",1/2*(1-COS(2*PI()*($B240-$G$5)/$G$6))*$G$9,"Error")))))</f>
        <v>0</v>
      </c>
      <c r="H240" s="30">
        <f>IF(B240="",0,IF($B240&lt;$H$5,0,IF($B240&gt;'MSD Calculation'!$D$5,0,IF($N$4="Closed-form",1/2*(1-COS(2*PI()*($B240-$H$5)/$H$6))*$H$8,IF($N$4="General",1/2*(1-COS(2*PI()*($B240-$H$5)/$H$6))*$H$9,"Error")))))</f>
        <v>0</v>
      </c>
      <c r="I240" s="30">
        <f>IF(B240="",0,IF($B240&lt;$I$5,0,IF($B240&gt;'MSD Calculation'!$D$5,0,IF($N$4="Closed-form",1/2*(1-COS(2*PI()*($B240-$I$5)/$I$6))*$I$8,IF($N$4="General",1/2*(1-COS(2*PI()*($B240-$I$5)/$I$6))*$I$9,"Error")))))</f>
        <v>0</v>
      </c>
      <c r="J240" s="15" t="s">
        <v>14</v>
      </c>
      <c r="K240" s="3"/>
      <c r="L240" s="17">
        <v>2.2299999999999964</v>
      </c>
      <c r="M240" s="34">
        <f>L240/'MSD Calculation'!$D$5</f>
        <v>7.5337837837837707E-2</v>
      </c>
      <c r="N240" s="34">
        <f>'MSD Calculation'!$D$24-L240</f>
        <v>16.270000000000003</v>
      </c>
      <c r="O240" s="35">
        <f t="shared" si="15"/>
        <v>1.3087226786571387E-2</v>
      </c>
      <c r="P240" s="35">
        <f t="shared" si="16"/>
        <v>1.3087226786571387E-2</v>
      </c>
      <c r="Q240" s="35">
        <f t="shared" si="17"/>
        <v>1.3087226786571387E-2</v>
      </c>
      <c r="R240" s="35">
        <f t="shared" si="18"/>
        <v>1.3087226786571387E-2</v>
      </c>
      <c r="S240" s="35">
        <f t="shared" si="19"/>
        <v>1.3087226786571387E-2</v>
      </c>
      <c r="T240" s="11" t="s">
        <v>14</v>
      </c>
    </row>
    <row r="241" spans="2:20" x14ac:dyDescent="0.35">
      <c r="B241" s="63">
        <v>2.2399999999999962</v>
      </c>
      <c r="C241" s="34">
        <f>B241/'MSD Calculation'!$D$5</f>
        <v>7.5675675675675541E-2</v>
      </c>
      <c r="D241" s="34">
        <f>'MSD Calculation'!$D$24-B241</f>
        <v>16.260000000000005</v>
      </c>
      <c r="E241" s="30">
        <f>IF(B241="",0,IF(B241&lt;'MSD Calculation'!$D$5,$E$7*(1-B241/'MSD Calculation'!$D$5), 0))</f>
        <v>1.30824451911068E-2</v>
      </c>
      <c r="F241" s="30">
        <f>IF(B241="",0,IF($B241&lt;$F$5,0,IF($B241&gt;'MSD Calculation'!$D$5,0,IF($N$4="Closed-form",1/2*(1-COS(2*PI()*($B241-$F$5)/$F$6))*$F$8,IF($N$4="General",1/2*(1-COS(2*PI()*($B241-$F$5)/$F$6))*$F$9,"Error")))))</f>
        <v>0</v>
      </c>
      <c r="G241" s="30">
        <f>IF(B241="",0,IF($B241&lt;$G$5,0,IF($B241&gt;'MSD Calculation'!$D$5,0,IF($N$4="Closed-form",1/2*(1-COS(2*PI()*($B241-$G$5)/$G$6))*$G$8,IF($N$4="General",1/2*(1-COS(2*PI()*($B241-$G$5)/$G$6))*$G$9,"Error")))))</f>
        <v>0</v>
      </c>
      <c r="H241" s="30">
        <f>IF(B241="",0,IF($B241&lt;$H$5,0,IF($B241&gt;'MSD Calculation'!$D$5,0,IF($N$4="Closed-form",1/2*(1-COS(2*PI()*($B241-$H$5)/$H$6))*$H$8,IF($N$4="General",1/2*(1-COS(2*PI()*($B241-$H$5)/$H$6))*$H$9,"Error")))))</f>
        <v>0</v>
      </c>
      <c r="I241" s="30">
        <f>IF(B241="",0,IF($B241&lt;$I$5,0,IF($B241&gt;'MSD Calculation'!$D$5,0,IF($N$4="Closed-form",1/2*(1-COS(2*PI()*($B241-$I$5)/$I$6))*$I$8,IF($N$4="General",1/2*(1-COS(2*PI()*($B241-$I$5)/$I$6))*$I$9,"Error")))))</f>
        <v>0</v>
      </c>
      <c r="J241" s="15" t="s">
        <v>14</v>
      </c>
      <c r="K241" s="3"/>
      <c r="L241" s="17">
        <v>2.2399999999999962</v>
      </c>
      <c r="M241" s="34">
        <f>L241/'MSD Calculation'!$D$5</f>
        <v>7.5675675675675541E-2</v>
      </c>
      <c r="N241" s="34">
        <f>'MSD Calculation'!$D$24-L241</f>
        <v>16.260000000000005</v>
      </c>
      <c r="O241" s="35">
        <f t="shared" si="15"/>
        <v>1.30824451911068E-2</v>
      </c>
      <c r="P241" s="35">
        <f t="shared" si="16"/>
        <v>1.30824451911068E-2</v>
      </c>
      <c r="Q241" s="35">
        <f t="shared" si="17"/>
        <v>1.30824451911068E-2</v>
      </c>
      <c r="R241" s="35">
        <f t="shared" si="18"/>
        <v>1.30824451911068E-2</v>
      </c>
      <c r="S241" s="35">
        <f t="shared" si="19"/>
        <v>1.30824451911068E-2</v>
      </c>
      <c r="T241" s="11" t="s">
        <v>14</v>
      </c>
    </row>
    <row r="242" spans="2:20" x14ac:dyDescent="0.35">
      <c r="B242" s="63">
        <v>2.249999999999996</v>
      </c>
      <c r="C242" s="34">
        <f>B242/'MSD Calculation'!$D$5</f>
        <v>7.6013513513513375E-2</v>
      </c>
      <c r="D242" s="34">
        <f>'MSD Calculation'!$D$24-B242</f>
        <v>16.250000000000004</v>
      </c>
      <c r="E242" s="30">
        <f>IF(B242="",0,IF(B242&lt;'MSD Calculation'!$D$5,$E$7*(1-B242/'MSD Calculation'!$D$5), 0))</f>
        <v>1.3077663595642216E-2</v>
      </c>
      <c r="F242" s="30">
        <f>IF(B242="",0,IF($B242&lt;$F$5,0,IF($B242&gt;'MSD Calculation'!$D$5,0,IF($N$4="Closed-form",1/2*(1-COS(2*PI()*($B242-$F$5)/$F$6))*$F$8,IF($N$4="General",1/2*(1-COS(2*PI()*($B242-$F$5)/$F$6))*$F$9,"Error")))))</f>
        <v>0</v>
      </c>
      <c r="G242" s="30">
        <f>IF(B242="",0,IF($B242&lt;$G$5,0,IF($B242&gt;'MSD Calculation'!$D$5,0,IF($N$4="Closed-form",1/2*(1-COS(2*PI()*($B242-$G$5)/$G$6))*$G$8,IF($N$4="General",1/2*(1-COS(2*PI()*($B242-$G$5)/$G$6))*$G$9,"Error")))))</f>
        <v>0</v>
      </c>
      <c r="H242" s="30">
        <f>IF(B242="",0,IF($B242&lt;$H$5,0,IF($B242&gt;'MSD Calculation'!$D$5,0,IF($N$4="Closed-form",1/2*(1-COS(2*PI()*($B242-$H$5)/$H$6))*$H$8,IF($N$4="General",1/2*(1-COS(2*PI()*($B242-$H$5)/$H$6))*$H$9,"Error")))))</f>
        <v>0</v>
      </c>
      <c r="I242" s="30">
        <f>IF(B242="",0,IF($B242&lt;$I$5,0,IF($B242&gt;'MSD Calculation'!$D$5,0,IF($N$4="Closed-form",1/2*(1-COS(2*PI()*($B242-$I$5)/$I$6))*$I$8,IF($N$4="General",1/2*(1-COS(2*PI()*($B242-$I$5)/$I$6))*$I$9,"Error")))))</f>
        <v>0</v>
      </c>
      <c r="J242" s="15" t="s">
        <v>14</v>
      </c>
      <c r="K242" s="3"/>
      <c r="L242" s="17">
        <v>2.249999999999996</v>
      </c>
      <c r="M242" s="34">
        <f>L242/'MSD Calculation'!$D$5</f>
        <v>7.6013513513513375E-2</v>
      </c>
      <c r="N242" s="34">
        <f>'MSD Calculation'!$D$24-L242</f>
        <v>16.250000000000004</v>
      </c>
      <c r="O242" s="35">
        <f t="shared" si="15"/>
        <v>1.3077663595642216E-2</v>
      </c>
      <c r="P242" s="35">
        <f t="shared" si="16"/>
        <v>1.3077663595642216E-2</v>
      </c>
      <c r="Q242" s="35">
        <f t="shared" si="17"/>
        <v>1.3077663595642216E-2</v>
      </c>
      <c r="R242" s="35">
        <f t="shared" si="18"/>
        <v>1.3077663595642216E-2</v>
      </c>
      <c r="S242" s="35">
        <f t="shared" si="19"/>
        <v>1.3077663595642216E-2</v>
      </c>
      <c r="T242" s="11" t="s">
        <v>14</v>
      </c>
    </row>
    <row r="243" spans="2:20" x14ac:dyDescent="0.35">
      <c r="B243" s="63">
        <v>2.2599999999999958</v>
      </c>
      <c r="C243" s="34">
        <f>B243/'MSD Calculation'!$D$5</f>
        <v>7.635135135135121E-2</v>
      </c>
      <c r="D243" s="34">
        <f>'MSD Calculation'!$D$24-B243</f>
        <v>16.240000000000006</v>
      </c>
      <c r="E243" s="30">
        <f>IF(B243="",0,IF(B243&lt;'MSD Calculation'!$D$5,$E$7*(1-B243/'MSD Calculation'!$D$5), 0))</f>
        <v>1.307288200017763E-2</v>
      </c>
      <c r="F243" s="30">
        <f>IF(B243="",0,IF($B243&lt;$F$5,0,IF($B243&gt;'MSD Calculation'!$D$5,0,IF($N$4="Closed-form",1/2*(1-COS(2*PI()*($B243-$F$5)/$F$6))*$F$8,IF($N$4="General",1/2*(1-COS(2*PI()*($B243-$F$5)/$F$6))*$F$9,"Error")))))</f>
        <v>0</v>
      </c>
      <c r="G243" s="30">
        <f>IF(B243="",0,IF($B243&lt;$G$5,0,IF($B243&gt;'MSD Calculation'!$D$5,0,IF($N$4="Closed-form",1/2*(1-COS(2*PI()*($B243-$G$5)/$G$6))*$G$8,IF($N$4="General",1/2*(1-COS(2*PI()*($B243-$G$5)/$G$6))*$G$9,"Error")))))</f>
        <v>0</v>
      </c>
      <c r="H243" s="30">
        <f>IF(B243="",0,IF($B243&lt;$H$5,0,IF($B243&gt;'MSD Calculation'!$D$5,0,IF($N$4="Closed-form",1/2*(1-COS(2*PI()*($B243-$H$5)/$H$6))*$H$8,IF($N$4="General",1/2*(1-COS(2*PI()*($B243-$H$5)/$H$6))*$H$9,"Error")))))</f>
        <v>0</v>
      </c>
      <c r="I243" s="30">
        <f>IF(B243="",0,IF($B243&lt;$I$5,0,IF($B243&gt;'MSD Calculation'!$D$5,0,IF($N$4="Closed-form",1/2*(1-COS(2*PI()*($B243-$I$5)/$I$6))*$I$8,IF($N$4="General",1/2*(1-COS(2*PI()*($B243-$I$5)/$I$6))*$I$9,"Error")))))</f>
        <v>0</v>
      </c>
      <c r="J243" s="15" t="s">
        <v>14</v>
      </c>
      <c r="K243" s="3"/>
      <c r="L243" s="17">
        <v>2.2599999999999958</v>
      </c>
      <c r="M243" s="34">
        <f>L243/'MSD Calculation'!$D$5</f>
        <v>7.635135135135121E-2</v>
      </c>
      <c r="N243" s="34">
        <f>'MSD Calculation'!$D$24-L243</f>
        <v>16.240000000000006</v>
      </c>
      <c r="O243" s="35">
        <f t="shared" si="15"/>
        <v>1.307288200017763E-2</v>
      </c>
      <c r="P243" s="35">
        <f t="shared" si="16"/>
        <v>1.307288200017763E-2</v>
      </c>
      <c r="Q243" s="35">
        <f t="shared" si="17"/>
        <v>1.307288200017763E-2</v>
      </c>
      <c r="R243" s="35">
        <f t="shared" si="18"/>
        <v>1.307288200017763E-2</v>
      </c>
      <c r="S243" s="35">
        <f t="shared" si="19"/>
        <v>1.307288200017763E-2</v>
      </c>
      <c r="T243" s="11" t="s">
        <v>14</v>
      </c>
    </row>
    <row r="244" spans="2:20" x14ac:dyDescent="0.35">
      <c r="B244" s="63">
        <v>2.2699999999999956</v>
      </c>
      <c r="C244" s="34">
        <f>B244/'MSD Calculation'!$D$5</f>
        <v>7.668918918918903E-2</v>
      </c>
      <c r="D244" s="34">
        <f>'MSD Calculation'!$D$24-B244</f>
        <v>16.230000000000004</v>
      </c>
      <c r="E244" s="30">
        <f>IF(B244="",0,IF(B244&lt;'MSD Calculation'!$D$5,$E$7*(1-B244/'MSD Calculation'!$D$5), 0))</f>
        <v>1.3068100404713045E-2</v>
      </c>
      <c r="F244" s="30">
        <f>IF(B244="",0,IF($B244&lt;$F$5,0,IF($B244&gt;'MSD Calculation'!$D$5,0,IF($N$4="Closed-form",1/2*(1-COS(2*PI()*($B244-$F$5)/$F$6))*$F$8,IF($N$4="General",1/2*(1-COS(2*PI()*($B244-$F$5)/$F$6))*$F$9,"Error")))))</f>
        <v>0</v>
      </c>
      <c r="G244" s="30">
        <f>IF(B244="",0,IF($B244&lt;$G$5,0,IF($B244&gt;'MSD Calculation'!$D$5,0,IF($N$4="Closed-form",1/2*(1-COS(2*PI()*($B244-$G$5)/$G$6))*$G$8,IF($N$4="General",1/2*(1-COS(2*PI()*($B244-$G$5)/$G$6))*$G$9,"Error")))))</f>
        <v>0</v>
      </c>
      <c r="H244" s="30">
        <f>IF(B244="",0,IF($B244&lt;$H$5,0,IF($B244&gt;'MSD Calculation'!$D$5,0,IF($N$4="Closed-form",1/2*(1-COS(2*PI()*($B244-$H$5)/$H$6))*$H$8,IF($N$4="General",1/2*(1-COS(2*PI()*($B244-$H$5)/$H$6))*$H$9,"Error")))))</f>
        <v>0</v>
      </c>
      <c r="I244" s="30">
        <f>IF(B244="",0,IF($B244&lt;$I$5,0,IF($B244&gt;'MSD Calculation'!$D$5,0,IF($N$4="Closed-form",1/2*(1-COS(2*PI()*($B244-$I$5)/$I$6))*$I$8,IF($N$4="General",1/2*(1-COS(2*PI()*($B244-$I$5)/$I$6))*$I$9,"Error")))))</f>
        <v>0</v>
      </c>
      <c r="J244" s="15" t="s">
        <v>14</v>
      </c>
      <c r="K244" s="3"/>
      <c r="L244" s="17">
        <v>2.2699999999999956</v>
      </c>
      <c r="M244" s="34">
        <f>L244/'MSD Calculation'!$D$5</f>
        <v>7.668918918918903E-2</v>
      </c>
      <c r="N244" s="34">
        <f>'MSD Calculation'!$D$24-L244</f>
        <v>16.230000000000004</v>
      </c>
      <c r="O244" s="35">
        <f t="shared" si="15"/>
        <v>1.3068100404713045E-2</v>
      </c>
      <c r="P244" s="35">
        <f t="shared" si="16"/>
        <v>1.3068100404713045E-2</v>
      </c>
      <c r="Q244" s="35">
        <f t="shared" si="17"/>
        <v>1.3068100404713045E-2</v>
      </c>
      <c r="R244" s="35">
        <f t="shared" si="18"/>
        <v>1.3068100404713045E-2</v>
      </c>
      <c r="S244" s="35">
        <f t="shared" si="19"/>
        <v>1.3068100404713045E-2</v>
      </c>
      <c r="T244" s="11" t="s">
        <v>14</v>
      </c>
    </row>
    <row r="245" spans="2:20" x14ac:dyDescent="0.35">
      <c r="B245" s="63">
        <v>2.2799999999999954</v>
      </c>
      <c r="C245" s="34">
        <f>B245/'MSD Calculation'!$D$5</f>
        <v>7.7027027027026865E-2</v>
      </c>
      <c r="D245" s="34">
        <f>'MSD Calculation'!$D$24-B245</f>
        <v>16.220000000000006</v>
      </c>
      <c r="E245" s="30">
        <f>IF(B245="",0,IF(B245&lt;'MSD Calculation'!$D$5,$E$7*(1-B245/'MSD Calculation'!$D$5), 0))</f>
        <v>1.3063318809248457E-2</v>
      </c>
      <c r="F245" s="30">
        <f>IF(B245="",0,IF($B245&lt;$F$5,0,IF($B245&gt;'MSD Calculation'!$D$5,0,IF($N$4="Closed-form",1/2*(1-COS(2*PI()*($B245-$F$5)/$F$6))*$F$8,IF($N$4="General",1/2*(1-COS(2*PI()*($B245-$F$5)/$F$6))*$F$9,"Error")))))</f>
        <v>0</v>
      </c>
      <c r="G245" s="30">
        <f>IF(B245="",0,IF($B245&lt;$G$5,0,IF($B245&gt;'MSD Calculation'!$D$5,0,IF($N$4="Closed-form",1/2*(1-COS(2*PI()*($B245-$G$5)/$G$6))*$G$8,IF($N$4="General",1/2*(1-COS(2*PI()*($B245-$G$5)/$G$6))*$G$9,"Error")))))</f>
        <v>0</v>
      </c>
      <c r="H245" s="30">
        <f>IF(B245="",0,IF($B245&lt;$H$5,0,IF($B245&gt;'MSD Calculation'!$D$5,0,IF($N$4="Closed-form",1/2*(1-COS(2*PI()*($B245-$H$5)/$H$6))*$H$8,IF($N$4="General",1/2*(1-COS(2*PI()*($B245-$H$5)/$H$6))*$H$9,"Error")))))</f>
        <v>0</v>
      </c>
      <c r="I245" s="30">
        <f>IF(B245="",0,IF($B245&lt;$I$5,0,IF($B245&gt;'MSD Calculation'!$D$5,0,IF($N$4="Closed-form",1/2*(1-COS(2*PI()*($B245-$I$5)/$I$6))*$I$8,IF($N$4="General",1/2*(1-COS(2*PI()*($B245-$I$5)/$I$6))*$I$9,"Error")))))</f>
        <v>0</v>
      </c>
      <c r="J245" s="15" t="s">
        <v>14</v>
      </c>
      <c r="K245" s="3"/>
      <c r="L245" s="17">
        <v>2.2799999999999954</v>
      </c>
      <c r="M245" s="34">
        <f>L245/'MSD Calculation'!$D$5</f>
        <v>7.7027027027026865E-2</v>
      </c>
      <c r="N245" s="34">
        <f>'MSD Calculation'!$D$24-L245</f>
        <v>16.220000000000006</v>
      </c>
      <c r="O245" s="35">
        <f t="shared" si="15"/>
        <v>1.3063318809248457E-2</v>
      </c>
      <c r="P245" s="35">
        <f t="shared" si="16"/>
        <v>1.3063318809248457E-2</v>
      </c>
      <c r="Q245" s="35">
        <f t="shared" si="17"/>
        <v>1.3063318809248457E-2</v>
      </c>
      <c r="R245" s="35">
        <f t="shared" si="18"/>
        <v>1.3063318809248457E-2</v>
      </c>
      <c r="S245" s="35">
        <f t="shared" si="19"/>
        <v>1.3063318809248457E-2</v>
      </c>
      <c r="T245" s="11" t="s">
        <v>14</v>
      </c>
    </row>
    <row r="246" spans="2:20" x14ac:dyDescent="0.35">
      <c r="B246" s="63">
        <v>2.2899999999999952</v>
      </c>
      <c r="C246" s="34">
        <f>B246/'MSD Calculation'!$D$5</f>
        <v>7.7364864864864699E-2</v>
      </c>
      <c r="D246" s="34">
        <f>'MSD Calculation'!$D$24-B246</f>
        <v>16.210000000000004</v>
      </c>
      <c r="E246" s="30">
        <f>IF(B246="",0,IF(B246&lt;'MSD Calculation'!$D$5,$E$7*(1-B246/'MSD Calculation'!$D$5), 0))</f>
        <v>1.3058537213783873E-2</v>
      </c>
      <c r="F246" s="30">
        <f>IF(B246="",0,IF($B246&lt;$F$5,0,IF($B246&gt;'MSD Calculation'!$D$5,0,IF($N$4="Closed-form",1/2*(1-COS(2*PI()*($B246-$F$5)/$F$6))*$F$8,IF($N$4="General",1/2*(1-COS(2*PI()*($B246-$F$5)/$F$6))*$F$9,"Error")))))</f>
        <v>0</v>
      </c>
      <c r="G246" s="30">
        <f>IF(B246="",0,IF($B246&lt;$G$5,0,IF($B246&gt;'MSD Calculation'!$D$5,0,IF($N$4="Closed-form",1/2*(1-COS(2*PI()*($B246-$G$5)/$G$6))*$G$8,IF($N$4="General",1/2*(1-COS(2*PI()*($B246-$G$5)/$G$6))*$G$9,"Error")))))</f>
        <v>0</v>
      </c>
      <c r="H246" s="30">
        <f>IF(B246="",0,IF($B246&lt;$H$5,0,IF($B246&gt;'MSD Calculation'!$D$5,0,IF($N$4="Closed-form",1/2*(1-COS(2*PI()*($B246-$H$5)/$H$6))*$H$8,IF($N$4="General",1/2*(1-COS(2*PI()*($B246-$H$5)/$H$6))*$H$9,"Error")))))</f>
        <v>0</v>
      </c>
      <c r="I246" s="30">
        <f>IF(B246="",0,IF($B246&lt;$I$5,0,IF($B246&gt;'MSD Calculation'!$D$5,0,IF($N$4="Closed-form",1/2*(1-COS(2*PI()*($B246-$I$5)/$I$6))*$I$8,IF($N$4="General",1/2*(1-COS(2*PI()*($B246-$I$5)/$I$6))*$I$9,"Error")))))</f>
        <v>0</v>
      </c>
      <c r="J246" s="15" t="s">
        <v>14</v>
      </c>
      <c r="K246" s="3"/>
      <c r="L246" s="17">
        <v>2.2899999999999952</v>
      </c>
      <c r="M246" s="34">
        <f>L246/'MSD Calculation'!$D$5</f>
        <v>7.7364864864864699E-2</v>
      </c>
      <c r="N246" s="34">
        <f>'MSD Calculation'!$D$24-L246</f>
        <v>16.210000000000004</v>
      </c>
      <c r="O246" s="35">
        <f t="shared" si="15"/>
        <v>1.3058537213783873E-2</v>
      </c>
      <c r="P246" s="35">
        <f t="shared" si="16"/>
        <v>1.3058537213783873E-2</v>
      </c>
      <c r="Q246" s="35">
        <f t="shared" si="17"/>
        <v>1.3058537213783873E-2</v>
      </c>
      <c r="R246" s="35">
        <f t="shared" si="18"/>
        <v>1.3058537213783873E-2</v>
      </c>
      <c r="S246" s="35">
        <f t="shared" si="19"/>
        <v>1.3058537213783873E-2</v>
      </c>
      <c r="T246" s="11" t="s">
        <v>14</v>
      </c>
    </row>
    <row r="247" spans="2:20" x14ac:dyDescent="0.35">
      <c r="B247" s="63">
        <v>2.2999999999999949</v>
      </c>
      <c r="C247" s="34">
        <f>B247/'MSD Calculation'!$D$5</f>
        <v>7.7702702702702534E-2</v>
      </c>
      <c r="D247" s="34">
        <f>'MSD Calculation'!$D$24-B247</f>
        <v>16.200000000000006</v>
      </c>
      <c r="E247" s="30">
        <f>IF(B247="",0,IF(B247&lt;'MSD Calculation'!$D$5,$E$7*(1-B247/'MSD Calculation'!$D$5), 0))</f>
        <v>1.3053755618319287E-2</v>
      </c>
      <c r="F247" s="30">
        <f>IF(B247="",0,IF($B247&lt;$F$5,0,IF($B247&gt;'MSD Calculation'!$D$5,0,IF($N$4="Closed-form",1/2*(1-COS(2*PI()*($B247-$F$5)/$F$6))*$F$8,IF($N$4="General",1/2*(1-COS(2*PI()*($B247-$F$5)/$F$6))*$F$9,"Error")))))</f>
        <v>0</v>
      </c>
      <c r="G247" s="30">
        <f>IF(B247="",0,IF($B247&lt;$G$5,0,IF($B247&gt;'MSD Calculation'!$D$5,0,IF($N$4="Closed-form",1/2*(1-COS(2*PI()*($B247-$G$5)/$G$6))*$G$8,IF($N$4="General",1/2*(1-COS(2*PI()*($B247-$G$5)/$G$6))*$G$9,"Error")))))</f>
        <v>0</v>
      </c>
      <c r="H247" s="30">
        <f>IF(B247="",0,IF($B247&lt;$H$5,0,IF($B247&gt;'MSD Calculation'!$D$5,0,IF($N$4="Closed-form",1/2*(1-COS(2*PI()*($B247-$H$5)/$H$6))*$H$8,IF($N$4="General",1/2*(1-COS(2*PI()*($B247-$H$5)/$H$6))*$H$9,"Error")))))</f>
        <v>0</v>
      </c>
      <c r="I247" s="30">
        <f>IF(B247="",0,IF($B247&lt;$I$5,0,IF($B247&gt;'MSD Calculation'!$D$5,0,IF($N$4="Closed-form",1/2*(1-COS(2*PI()*($B247-$I$5)/$I$6))*$I$8,IF($N$4="General",1/2*(1-COS(2*PI()*($B247-$I$5)/$I$6))*$I$9,"Error")))))</f>
        <v>0</v>
      </c>
      <c r="J247" s="15" t="s">
        <v>14</v>
      </c>
      <c r="K247" s="3"/>
      <c r="L247" s="17">
        <v>2.2999999999999949</v>
      </c>
      <c r="M247" s="34">
        <f>L247/'MSD Calculation'!$D$5</f>
        <v>7.7702702702702534E-2</v>
      </c>
      <c r="N247" s="34">
        <f>'MSD Calculation'!$D$24-L247</f>
        <v>16.200000000000006</v>
      </c>
      <c r="O247" s="35">
        <f t="shared" si="15"/>
        <v>1.3053755618319287E-2</v>
      </c>
      <c r="P247" s="35">
        <f t="shared" si="16"/>
        <v>1.3053755618319287E-2</v>
      </c>
      <c r="Q247" s="35">
        <f t="shared" si="17"/>
        <v>1.3053755618319287E-2</v>
      </c>
      <c r="R247" s="35">
        <f t="shared" si="18"/>
        <v>1.3053755618319287E-2</v>
      </c>
      <c r="S247" s="35">
        <f t="shared" si="19"/>
        <v>1.3053755618319287E-2</v>
      </c>
      <c r="T247" s="11" t="s">
        <v>14</v>
      </c>
    </row>
    <row r="248" spans="2:20" x14ac:dyDescent="0.35">
      <c r="B248" s="63">
        <v>2.3099999999999947</v>
      </c>
      <c r="C248" s="34">
        <f>B248/'MSD Calculation'!$D$5</f>
        <v>7.8040540540540354E-2</v>
      </c>
      <c r="D248" s="34">
        <f>'MSD Calculation'!$D$24-B248</f>
        <v>16.190000000000005</v>
      </c>
      <c r="E248" s="30">
        <f>IF(B248="",0,IF(B248&lt;'MSD Calculation'!$D$5,$E$7*(1-B248/'MSD Calculation'!$D$5), 0))</f>
        <v>1.3048974022854702E-2</v>
      </c>
      <c r="F248" s="30">
        <f>IF(B248="",0,IF($B248&lt;$F$5,0,IF($B248&gt;'MSD Calculation'!$D$5,0,IF($N$4="Closed-form",1/2*(1-COS(2*PI()*($B248-$F$5)/$F$6))*$F$8,IF($N$4="General",1/2*(1-COS(2*PI()*($B248-$F$5)/$F$6))*$F$9,"Error")))))</f>
        <v>0</v>
      </c>
      <c r="G248" s="30">
        <f>IF(B248="",0,IF($B248&lt;$G$5,0,IF($B248&gt;'MSD Calculation'!$D$5,0,IF($N$4="Closed-form",1/2*(1-COS(2*PI()*($B248-$G$5)/$G$6))*$G$8,IF($N$4="General",1/2*(1-COS(2*PI()*($B248-$G$5)/$G$6))*$G$9,"Error")))))</f>
        <v>0</v>
      </c>
      <c r="H248" s="30">
        <f>IF(B248="",0,IF($B248&lt;$H$5,0,IF($B248&gt;'MSD Calculation'!$D$5,0,IF($N$4="Closed-form",1/2*(1-COS(2*PI()*($B248-$H$5)/$H$6))*$H$8,IF($N$4="General",1/2*(1-COS(2*PI()*($B248-$H$5)/$H$6))*$H$9,"Error")))))</f>
        <v>0</v>
      </c>
      <c r="I248" s="30">
        <f>IF(B248="",0,IF($B248&lt;$I$5,0,IF($B248&gt;'MSD Calculation'!$D$5,0,IF($N$4="Closed-form",1/2*(1-COS(2*PI()*($B248-$I$5)/$I$6))*$I$8,IF($N$4="General",1/2*(1-COS(2*PI()*($B248-$I$5)/$I$6))*$I$9,"Error")))))</f>
        <v>0</v>
      </c>
      <c r="J248" s="15" t="s">
        <v>14</v>
      </c>
      <c r="K248" s="3"/>
      <c r="L248" s="17">
        <v>2.3099999999999947</v>
      </c>
      <c r="M248" s="34">
        <f>L248/'MSD Calculation'!$D$5</f>
        <v>7.8040540540540354E-2</v>
      </c>
      <c r="N248" s="34">
        <f>'MSD Calculation'!$D$24-L248</f>
        <v>16.190000000000005</v>
      </c>
      <c r="O248" s="35">
        <f t="shared" si="15"/>
        <v>1.3048974022854702E-2</v>
      </c>
      <c r="P248" s="35">
        <f t="shared" si="16"/>
        <v>1.3048974022854702E-2</v>
      </c>
      <c r="Q248" s="35">
        <f t="shared" si="17"/>
        <v>1.3048974022854702E-2</v>
      </c>
      <c r="R248" s="35">
        <f t="shared" si="18"/>
        <v>1.3048974022854702E-2</v>
      </c>
      <c r="S248" s="35">
        <f t="shared" si="19"/>
        <v>1.3048974022854702E-2</v>
      </c>
      <c r="T248" s="11" t="s">
        <v>14</v>
      </c>
    </row>
    <row r="249" spans="2:20" x14ac:dyDescent="0.35">
      <c r="B249" s="63">
        <v>2.3199999999999945</v>
      </c>
      <c r="C249" s="34">
        <f>B249/'MSD Calculation'!$D$5</f>
        <v>7.8378378378378188E-2</v>
      </c>
      <c r="D249" s="34">
        <f>'MSD Calculation'!$D$24-B249</f>
        <v>16.180000000000007</v>
      </c>
      <c r="E249" s="30">
        <f>IF(B249="",0,IF(B249&lt;'MSD Calculation'!$D$5,$E$7*(1-B249/'MSD Calculation'!$D$5), 0))</f>
        <v>1.3044192427390114E-2</v>
      </c>
      <c r="F249" s="30">
        <f>IF(B249="",0,IF($B249&lt;$F$5,0,IF($B249&gt;'MSD Calculation'!$D$5,0,IF($N$4="Closed-form",1/2*(1-COS(2*PI()*($B249-$F$5)/$F$6))*$F$8,IF($N$4="General",1/2*(1-COS(2*PI()*($B249-$F$5)/$F$6))*$F$9,"Error")))))</f>
        <v>0</v>
      </c>
      <c r="G249" s="30">
        <f>IF(B249="",0,IF($B249&lt;$G$5,0,IF($B249&gt;'MSD Calculation'!$D$5,0,IF($N$4="Closed-form",1/2*(1-COS(2*PI()*($B249-$G$5)/$G$6))*$G$8,IF($N$4="General",1/2*(1-COS(2*PI()*($B249-$G$5)/$G$6))*$G$9,"Error")))))</f>
        <v>0</v>
      </c>
      <c r="H249" s="30">
        <f>IF(B249="",0,IF($B249&lt;$H$5,0,IF($B249&gt;'MSD Calculation'!$D$5,0,IF($N$4="Closed-form",1/2*(1-COS(2*PI()*($B249-$H$5)/$H$6))*$H$8,IF($N$4="General",1/2*(1-COS(2*PI()*($B249-$H$5)/$H$6))*$H$9,"Error")))))</f>
        <v>0</v>
      </c>
      <c r="I249" s="30">
        <f>IF(B249="",0,IF($B249&lt;$I$5,0,IF($B249&gt;'MSD Calculation'!$D$5,0,IF($N$4="Closed-form",1/2*(1-COS(2*PI()*($B249-$I$5)/$I$6))*$I$8,IF($N$4="General",1/2*(1-COS(2*PI()*($B249-$I$5)/$I$6))*$I$9,"Error")))))</f>
        <v>0</v>
      </c>
      <c r="J249" s="15" t="s">
        <v>14</v>
      </c>
      <c r="K249" s="3"/>
      <c r="L249" s="17">
        <v>2.3199999999999945</v>
      </c>
      <c r="M249" s="34">
        <f>L249/'MSD Calculation'!$D$5</f>
        <v>7.8378378378378188E-2</v>
      </c>
      <c r="N249" s="34">
        <f>'MSD Calculation'!$D$24-L249</f>
        <v>16.180000000000007</v>
      </c>
      <c r="O249" s="35">
        <f t="shared" si="15"/>
        <v>1.3044192427390114E-2</v>
      </c>
      <c r="P249" s="35">
        <f t="shared" si="16"/>
        <v>1.3044192427390114E-2</v>
      </c>
      <c r="Q249" s="35">
        <f t="shared" si="17"/>
        <v>1.3044192427390114E-2</v>
      </c>
      <c r="R249" s="35">
        <f t="shared" si="18"/>
        <v>1.3044192427390114E-2</v>
      </c>
      <c r="S249" s="35">
        <f t="shared" si="19"/>
        <v>1.3044192427390114E-2</v>
      </c>
      <c r="T249" s="11" t="s">
        <v>14</v>
      </c>
    </row>
    <row r="250" spans="2:20" x14ac:dyDescent="0.35">
      <c r="B250" s="63">
        <v>2.3299999999999943</v>
      </c>
      <c r="C250" s="34">
        <f>B250/'MSD Calculation'!$D$5</f>
        <v>7.8716216216216023E-2</v>
      </c>
      <c r="D250" s="34">
        <f>'MSD Calculation'!$D$24-B250</f>
        <v>16.170000000000005</v>
      </c>
      <c r="E250" s="30">
        <f>IF(B250="",0,IF(B250&lt;'MSD Calculation'!$D$5,$E$7*(1-B250/'MSD Calculation'!$D$5), 0))</f>
        <v>1.303941083192553E-2</v>
      </c>
      <c r="F250" s="30">
        <f>IF(B250="",0,IF($B250&lt;$F$5,0,IF($B250&gt;'MSD Calculation'!$D$5,0,IF($N$4="Closed-form",1/2*(1-COS(2*PI()*($B250-$F$5)/$F$6))*$F$8,IF($N$4="General",1/2*(1-COS(2*PI()*($B250-$F$5)/$F$6))*$F$9,"Error")))))</f>
        <v>0</v>
      </c>
      <c r="G250" s="30">
        <f>IF(B250="",0,IF($B250&lt;$G$5,0,IF($B250&gt;'MSD Calculation'!$D$5,0,IF($N$4="Closed-form",1/2*(1-COS(2*PI()*($B250-$G$5)/$G$6))*$G$8,IF($N$4="General",1/2*(1-COS(2*PI()*($B250-$G$5)/$G$6))*$G$9,"Error")))))</f>
        <v>0</v>
      </c>
      <c r="H250" s="30">
        <f>IF(B250="",0,IF($B250&lt;$H$5,0,IF($B250&gt;'MSD Calculation'!$D$5,0,IF($N$4="Closed-form",1/2*(1-COS(2*PI()*($B250-$H$5)/$H$6))*$H$8,IF($N$4="General",1/2*(1-COS(2*PI()*($B250-$H$5)/$H$6))*$H$9,"Error")))))</f>
        <v>0</v>
      </c>
      <c r="I250" s="30">
        <f>IF(B250="",0,IF($B250&lt;$I$5,0,IF($B250&gt;'MSD Calculation'!$D$5,0,IF($N$4="Closed-form",1/2*(1-COS(2*PI()*($B250-$I$5)/$I$6))*$I$8,IF($N$4="General",1/2*(1-COS(2*PI()*($B250-$I$5)/$I$6))*$I$9,"Error")))))</f>
        <v>0</v>
      </c>
      <c r="J250" s="15" t="s">
        <v>14</v>
      </c>
      <c r="K250" s="3"/>
      <c r="L250" s="17">
        <v>2.3299999999999943</v>
      </c>
      <c r="M250" s="34">
        <f>L250/'MSD Calculation'!$D$5</f>
        <v>7.8716216216216023E-2</v>
      </c>
      <c r="N250" s="34">
        <f>'MSD Calculation'!$D$24-L250</f>
        <v>16.170000000000005</v>
      </c>
      <c r="O250" s="35">
        <f t="shared" si="15"/>
        <v>1.303941083192553E-2</v>
      </c>
      <c r="P250" s="35">
        <f t="shared" si="16"/>
        <v>1.303941083192553E-2</v>
      </c>
      <c r="Q250" s="35">
        <f t="shared" si="17"/>
        <v>1.303941083192553E-2</v>
      </c>
      <c r="R250" s="35">
        <f t="shared" si="18"/>
        <v>1.303941083192553E-2</v>
      </c>
      <c r="S250" s="35">
        <f t="shared" si="19"/>
        <v>1.303941083192553E-2</v>
      </c>
      <c r="T250" s="11" t="s">
        <v>14</v>
      </c>
    </row>
    <row r="251" spans="2:20" x14ac:dyDescent="0.35">
      <c r="B251" s="63">
        <v>2.3399999999999941</v>
      </c>
      <c r="C251" s="34">
        <f>B251/'MSD Calculation'!$D$5</f>
        <v>7.9054054054053857E-2</v>
      </c>
      <c r="D251" s="34">
        <f>'MSD Calculation'!$D$24-B251</f>
        <v>16.160000000000007</v>
      </c>
      <c r="E251" s="30">
        <f>IF(B251="",0,IF(B251&lt;'MSD Calculation'!$D$5,$E$7*(1-B251/'MSD Calculation'!$D$5), 0))</f>
        <v>1.3034629236460944E-2</v>
      </c>
      <c r="F251" s="30">
        <f>IF(B251="",0,IF($B251&lt;$F$5,0,IF($B251&gt;'MSD Calculation'!$D$5,0,IF($N$4="Closed-form",1/2*(1-COS(2*PI()*($B251-$F$5)/$F$6))*$F$8,IF($N$4="General",1/2*(1-COS(2*PI()*($B251-$F$5)/$F$6))*$F$9,"Error")))))</f>
        <v>0</v>
      </c>
      <c r="G251" s="30">
        <f>IF(B251="",0,IF($B251&lt;$G$5,0,IF($B251&gt;'MSD Calculation'!$D$5,0,IF($N$4="Closed-form",1/2*(1-COS(2*PI()*($B251-$G$5)/$G$6))*$G$8,IF($N$4="General",1/2*(1-COS(2*PI()*($B251-$G$5)/$G$6))*$G$9,"Error")))))</f>
        <v>0</v>
      </c>
      <c r="H251" s="30">
        <f>IF(B251="",0,IF($B251&lt;$H$5,0,IF($B251&gt;'MSD Calculation'!$D$5,0,IF($N$4="Closed-form",1/2*(1-COS(2*PI()*($B251-$H$5)/$H$6))*$H$8,IF($N$4="General",1/2*(1-COS(2*PI()*($B251-$H$5)/$H$6))*$H$9,"Error")))))</f>
        <v>0</v>
      </c>
      <c r="I251" s="30">
        <f>IF(B251="",0,IF($B251&lt;$I$5,0,IF($B251&gt;'MSD Calculation'!$D$5,0,IF($N$4="Closed-form",1/2*(1-COS(2*PI()*($B251-$I$5)/$I$6))*$I$8,IF($N$4="General",1/2*(1-COS(2*PI()*($B251-$I$5)/$I$6))*$I$9,"Error")))))</f>
        <v>0</v>
      </c>
      <c r="J251" s="15" t="s">
        <v>14</v>
      </c>
      <c r="K251" s="3"/>
      <c r="L251" s="17">
        <v>2.3399999999999941</v>
      </c>
      <c r="M251" s="34">
        <f>L251/'MSD Calculation'!$D$5</f>
        <v>7.9054054054053857E-2</v>
      </c>
      <c r="N251" s="34">
        <f>'MSD Calculation'!$D$24-L251</f>
        <v>16.160000000000007</v>
      </c>
      <c r="O251" s="35">
        <f t="shared" si="15"/>
        <v>1.3034629236460944E-2</v>
      </c>
      <c r="P251" s="35">
        <f t="shared" si="16"/>
        <v>1.3034629236460944E-2</v>
      </c>
      <c r="Q251" s="35">
        <f t="shared" si="17"/>
        <v>1.3034629236460944E-2</v>
      </c>
      <c r="R251" s="35">
        <f t="shared" si="18"/>
        <v>1.3034629236460944E-2</v>
      </c>
      <c r="S251" s="35">
        <f t="shared" si="19"/>
        <v>1.3034629236460944E-2</v>
      </c>
      <c r="T251" s="11" t="s">
        <v>14</v>
      </c>
    </row>
    <row r="252" spans="2:20" x14ac:dyDescent="0.35">
      <c r="B252" s="63">
        <v>2.3499999999999939</v>
      </c>
      <c r="C252" s="34">
        <f>B252/'MSD Calculation'!$D$5</f>
        <v>7.9391891891891678E-2</v>
      </c>
      <c r="D252" s="34">
        <f>'MSD Calculation'!$D$24-B252</f>
        <v>16.150000000000006</v>
      </c>
      <c r="E252" s="30">
        <f>IF(B252="",0,IF(B252&lt;'MSD Calculation'!$D$5,$E$7*(1-B252/'MSD Calculation'!$D$5), 0))</f>
        <v>1.3029847640996359E-2</v>
      </c>
      <c r="F252" s="30">
        <f>IF(B252="",0,IF($B252&lt;$F$5,0,IF($B252&gt;'MSD Calculation'!$D$5,0,IF($N$4="Closed-form",1/2*(1-COS(2*PI()*($B252-$F$5)/$F$6))*$F$8,IF($N$4="General",1/2*(1-COS(2*PI()*($B252-$F$5)/$F$6))*$F$9,"Error")))))</f>
        <v>0</v>
      </c>
      <c r="G252" s="30">
        <f>IF(B252="",0,IF($B252&lt;$G$5,0,IF($B252&gt;'MSD Calculation'!$D$5,0,IF($N$4="Closed-form",1/2*(1-COS(2*PI()*($B252-$G$5)/$G$6))*$G$8,IF($N$4="General",1/2*(1-COS(2*PI()*($B252-$G$5)/$G$6))*$G$9,"Error")))))</f>
        <v>0</v>
      </c>
      <c r="H252" s="30">
        <f>IF(B252="",0,IF($B252&lt;$H$5,0,IF($B252&gt;'MSD Calculation'!$D$5,0,IF($N$4="Closed-form",1/2*(1-COS(2*PI()*($B252-$H$5)/$H$6))*$H$8,IF($N$4="General",1/2*(1-COS(2*PI()*($B252-$H$5)/$H$6))*$H$9,"Error")))))</f>
        <v>0</v>
      </c>
      <c r="I252" s="30">
        <f>IF(B252="",0,IF($B252&lt;$I$5,0,IF($B252&gt;'MSD Calculation'!$D$5,0,IF($N$4="Closed-form",1/2*(1-COS(2*PI()*($B252-$I$5)/$I$6))*$I$8,IF($N$4="General",1/2*(1-COS(2*PI()*($B252-$I$5)/$I$6))*$I$9,"Error")))))</f>
        <v>0</v>
      </c>
      <c r="J252" s="15" t="s">
        <v>14</v>
      </c>
      <c r="K252" s="3"/>
      <c r="L252" s="17">
        <v>2.3499999999999939</v>
      </c>
      <c r="M252" s="34">
        <f>L252/'MSD Calculation'!$D$5</f>
        <v>7.9391891891891678E-2</v>
      </c>
      <c r="N252" s="34">
        <f>'MSD Calculation'!$D$24-L252</f>
        <v>16.150000000000006</v>
      </c>
      <c r="O252" s="35">
        <f t="shared" si="15"/>
        <v>1.3029847640996359E-2</v>
      </c>
      <c r="P252" s="35">
        <f t="shared" si="16"/>
        <v>1.3029847640996359E-2</v>
      </c>
      <c r="Q252" s="35">
        <f t="shared" si="17"/>
        <v>1.3029847640996359E-2</v>
      </c>
      <c r="R252" s="35">
        <f t="shared" si="18"/>
        <v>1.3029847640996359E-2</v>
      </c>
      <c r="S252" s="35">
        <f t="shared" si="19"/>
        <v>1.3029847640996359E-2</v>
      </c>
      <c r="T252" s="11" t="s">
        <v>14</v>
      </c>
    </row>
    <row r="253" spans="2:20" x14ac:dyDescent="0.35">
      <c r="B253" s="63">
        <v>2.3599999999999937</v>
      </c>
      <c r="C253" s="34">
        <f>B253/'MSD Calculation'!$D$5</f>
        <v>7.9729729729729512E-2</v>
      </c>
      <c r="D253" s="34">
        <f>'MSD Calculation'!$D$24-B253</f>
        <v>16.140000000000008</v>
      </c>
      <c r="E253" s="30">
        <f>IF(B253="",0,IF(B253&lt;'MSD Calculation'!$D$5,$E$7*(1-B253/'MSD Calculation'!$D$5), 0))</f>
        <v>1.3025066045531773E-2</v>
      </c>
      <c r="F253" s="30">
        <f>IF(B253="",0,IF($B253&lt;$F$5,0,IF($B253&gt;'MSD Calculation'!$D$5,0,IF($N$4="Closed-form",1/2*(1-COS(2*PI()*($B253-$F$5)/$F$6))*$F$8,IF($N$4="General",1/2*(1-COS(2*PI()*($B253-$F$5)/$F$6))*$F$9,"Error")))))</f>
        <v>0</v>
      </c>
      <c r="G253" s="30">
        <f>IF(B253="",0,IF($B253&lt;$G$5,0,IF($B253&gt;'MSD Calculation'!$D$5,0,IF($N$4="Closed-form",1/2*(1-COS(2*PI()*($B253-$G$5)/$G$6))*$G$8,IF($N$4="General",1/2*(1-COS(2*PI()*($B253-$G$5)/$G$6))*$G$9,"Error")))))</f>
        <v>0</v>
      </c>
      <c r="H253" s="30">
        <f>IF(B253="",0,IF($B253&lt;$H$5,0,IF($B253&gt;'MSD Calculation'!$D$5,0,IF($N$4="Closed-form",1/2*(1-COS(2*PI()*($B253-$H$5)/$H$6))*$H$8,IF($N$4="General",1/2*(1-COS(2*PI()*($B253-$H$5)/$H$6))*$H$9,"Error")))))</f>
        <v>0</v>
      </c>
      <c r="I253" s="30">
        <f>IF(B253="",0,IF($B253&lt;$I$5,0,IF($B253&gt;'MSD Calculation'!$D$5,0,IF($N$4="Closed-form",1/2*(1-COS(2*PI()*($B253-$I$5)/$I$6))*$I$8,IF($N$4="General",1/2*(1-COS(2*PI()*($B253-$I$5)/$I$6))*$I$9,"Error")))))</f>
        <v>0</v>
      </c>
      <c r="J253" s="15" t="s">
        <v>14</v>
      </c>
      <c r="K253" s="3"/>
      <c r="L253" s="17">
        <v>2.3599999999999937</v>
      </c>
      <c r="M253" s="34">
        <f>L253/'MSD Calculation'!$D$5</f>
        <v>7.9729729729729512E-2</v>
      </c>
      <c r="N253" s="34">
        <f>'MSD Calculation'!$D$24-L253</f>
        <v>16.140000000000008</v>
      </c>
      <c r="O253" s="35">
        <f t="shared" si="15"/>
        <v>1.3025066045531773E-2</v>
      </c>
      <c r="P253" s="35">
        <f t="shared" si="16"/>
        <v>1.3025066045531773E-2</v>
      </c>
      <c r="Q253" s="35">
        <f t="shared" si="17"/>
        <v>1.3025066045531773E-2</v>
      </c>
      <c r="R253" s="35">
        <f t="shared" si="18"/>
        <v>1.3025066045531773E-2</v>
      </c>
      <c r="S253" s="35">
        <f t="shared" si="19"/>
        <v>1.3025066045531773E-2</v>
      </c>
      <c r="T253" s="11" t="s">
        <v>14</v>
      </c>
    </row>
    <row r="254" spans="2:20" x14ac:dyDescent="0.35">
      <c r="B254" s="63">
        <v>2.3699999999999934</v>
      </c>
      <c r="C254" s="34">
        <f>B254/'MSD Calculation'!$D$5</f>
        <v>8.0067567567567346E-2</v>
      </c>
      <c r="D254" s="34">
        <f>'MSD Calculation'!$D$24-B254</f>
        <v>16.130000000000006</v>
      </c>
      <c r="E254" s="30">
        <f>IF(B254="",0,IF(B254&lt;'MSD Calculation'!$D$5,$E$7*(1-B254/'MSD Calculation'!$D$5), 0))</f>
        <v>1.3020284450067187E-2</v>
      </c>
      <c r="F254" s="30">
        <f>IF(B254="",0,IF($B254&lt;$F$5,0,IF($B254&gt;'MSD Calculation'!$D$5,0,IF($N$4="Closed-form",1/2*(1-COS(2*PI()*($B254-$F$5)/$F$6))*$F$8,IF($N$4="General",1/2*(1-COS(2*PI()*($B254-$F$5)/$F$6))*$F$9,"Error")))))</f>
        <v>0</v>
      </c>
      <c r="G254" s="30">
        <f>IF(B254="",0,IF($B254&lt;$G$5,0,IF($B254&gt;'MSD Calculation'!$D$5,0,IF($N$4="Closed-form",1/2*(1-COS(2*PI()*($B254-$G$5)/$G$6))*$G$8,IF($N$4="General",1/2*(1-COS(2*PI()*($B254-$G$5)/$G$6))*$G$9,"Error")))))</f>
        <v>0</v>
      </c>
      <c r="H254" s="30">
        <f>IF(B254="",0,IF($B254&lt;$H$5,0,IF($B254&gt;'MSD Calculation'!$D$5,0,IF($N$4="Closed-form",1/2*(1-COS(2*PI()*($B254-$H$5)/$H$6))*$H$8,IF($N$4="General",1/2*(1-COS(2*PI()*($B254-$H$5)/$H$6))*$H$9,"Error")))))</f>
        <v>0</v>
      </c>
      <c r="I254" s="30">
        <f>IF(B254="",0,IF($B254&lt;$I$5,0,IF($B254&gt;'MSD Calculation'!$D$5,0,IF($N$4="Closed-form",1/2*(1-COS(2*PI()*($B254-$I$5)/$I$6))*$I$8,IF($N$4="General",1/2*(1-COS(2*PI()*($B254-$I$5)/$I$6))*$I$9,"Error")))))</f>
        <v>0</v>
      </c>
      <c r="J254" s="15" t="s">
        <v>14</v>
      </c>
      <c r="K254" s="3"/>
      <c r="L254" s="17">
        <v>2.3699999999999934</v>
      </c>
      <c r="M254" s="34">
        <f>L254/'MSD Calculation'!$D$5</f>
        <v>8.0067567567567346E-2</v>
      </c>
      <c r="N254" s="34">
        <f>'MSD Calculation'!$D$24-L254</f>
        <v>16.130000000000006</v>
      </c>
      <c r="O254" s="35">
        <f t="shared" si="15"/>
        <v>1.3020284450067187E-2</v>
      </c>
      <c r="P254" s="35">
        <f t="shared" si="16"/>
        <v>1.3020284450067187E-2</v>
      </c>
      <c r="Q254" s="35">
        <f t="shared" si="17"/>
        <v>1.3020284450067187E-2</v>
      </c>
      <c r="R254" s="35">
        <f t="shared" si="18"/>
        <v>1.3020284450067187E-2</v>
      </c>
      <c r="S254" s="35">
        <f t="shared" si="19"/>
        <v>1.3020284450067187E-2</v>
      </c>
      <c r="T254" s="11" t="s">
        <v>14</v>
      </c>
    </row>
    <row r="255" spans="2:20" x14ac:dyDescent="0.35">
      <c r="B255" s="63">
        <v>2.3799999999999932</v>
      </c>
      <c r="C255" s="34">
        <f>B255/'MSD Calculation'!$D$5</f>
        <v>8.0405405405405167E-2</v>
      </c>
      <c r="D255" s="34">
        <f>'MSD Calculation'!$D$24-B255</f>
        <v>16.120000000000008</v>
      </c>
      <c r="E255" s="30">
        <f>IF(B255="",0,IF(B255&lt;'MSD Calculation'!$D$5,$E$7*(1-B255/'MSD Calculation'!$D$5), 0))</f>
        <v>1.30155028546026E-2</v>
      </c>
      <c r="F255" s="30">
        <f>IF(B255="",0,IF($B255&lt;$F$5,0,IF($B255&gt;'MSD Calculation'!$D$5,0,IF($N$4="Closed-form",1/2*(1-COS(2*PI()*($B255-$F$5)/$F$6))*$F$8,IF($N$4="General",1/2*(1-COS(2*PI()*($B255-$F$5)/$F$6))*$F$9,"Error")))))</f>
        <v>0</v>
      </c>
      <c r="G255" s="30">
        <f>IF(B255="",0,IF($B255&lt;$G$5,0,IF($B255&gt;'MSD Calculation'!$D$5,0,IF($N$4="Closed-form",1/2*(1-COS(2*PI()*($B255-$G$5)/$G$6))*$G$8,IF($N$4="General",1/2*(1-COS(2*PI()*($B255-$G$5)/$G$6))*$G$9,"Error")))))</f>
        <v>0</v>
      </c>
      <c r="H255" s="30">
        <f>IF(B255="",0,IF($B255&lt;$H$5,0,IF($B255&gt;'MSD Calculation'!$D$5,0,IF($N$4="Closed-form",1/2*(1-COS(2*PI()*($B255-$H$5)/$H$6))*$H$8,IF($N$4="General",1/2*(1-COS(2*PI()*($B255-$H$5)/$H$6))*$H$9,"Error")))))</f>
        <v>0</v>
      </c>
      <c r="I255" s="30">
        <f>IF(B255="",0,IF($B255&lt;$I$5,0,IF($B255&gt;'MSD Calculation'!$D$5,0,IF($N$4="Closed-form",1/2*(1-COS(2*PI()*($B255-$I$5)/$I$6))*$I$8,IF($N$4="General",1/2*(1-COS(2*PI()*($B255-$I$5)/$I$6))*$I$9,"Error")))))</f>
        <v>0</v>
      </c>
      <c r="J255" s="15" t="s">
        <v>14</v>
      </c>
      <c r="K255" s="3"/>
      <c r="L255" s="17">
        <v>2.3799999999999932</v>
      </c>
      <c r="M255" s="34">
        <f>L255/'MSD Calculation'!$D$5</f>
        <v>8.0405405405405167E-2</v>
      </c>
      <c r="N255" s="34">
        <f>'MSD Calculation'!$D$24-L255</f>
        <v>16.120000000000008</v>
      </c>
      <c r="O255" s="35">
        <f t="shared" si="15"/>
        <v>1.30155028546026E-2</v>
      </c>
      <c r="P255" s="35">
        <f t="shared" si="16"/>
        <v>1.30155028546026E-2</v>
      </c>
      <c r="Q255" s="35">
        <f t="shared" si="17"/>
        <v>1.30155028546026E-2</v>
      </c>
      <c r="R255" s="35">
        <f t="shared" si="18"/>
        <v>1.30155028546026E-2</v>
      </c>
      <c r="S255" s="35">
        <f t="shared" si="19"/>
        <v>1.30155028546026E-2</v>
      </c>
      <c r="T255" s="11" t="s">
        <v>14</v>
      </c>
    </row>
    <row r="256" spans="2:20" x14ac:dyDescent="0.35">
      <c r="B256" s="63">
        <v>2.389999999999993</v>
      </c>
      <c r="C256" s="34">
        <f>B256/'MSD Calculation'!$D$5</f>
        <v>8.0743243243243001E-2</v>
      </c>
      <c r="D256" s="34">
        <f>'MSD Calculation'!$D$24-B256</f>
        <v>16.110000000000007</v>
      </c>
      <c r="E256" s="30">
        <f>IF(B256="",0,IF(B256&lt;'MSD Calculation'!$D$5,$E$7*(1-B256/'MSD Calculation'!$D$5), 0))</f>
        <v>1.3010721259138016E-2</v>
      </c>
      <c r="F256" s="30">
        <f>IF(B256="",0,IF($B256&lt;$F$5,0,IF($B256&gt;'MSD Calculation'!$D$5,0,IF($N$4="Closed-form",1/2*(1-COS(2*PI()*($B256-$F$5)/$F$6))*$F$8,IF($N$4="General",1/2*(1-COS(2*PI()*($B256-$F$5)/$F$6))*$F$9,"Error")))))</f>
        <v>0</v>
      </c>
      <c r="G256" s="30">
        <f>IF(B256="",0,IF($B256&lt;$G$5,0,IF($B256&gt;'MSD Calculation'!$D$5,0,IF($N$4="Closed-form",1/2*(1-COS(2*PI()*($B256-$G$5)/$G$6))*$G$8,IF($N$4="General",1/2*(1-COS(2*PI()*($B256-$G$5)/$G$6))*$G$9,"Error")))))</f>
        <v>0</v>
      </c>
      <c r="H256" s="30">
        <f>IF(B256="",0,IF($B256&lt;$H$5,0,IF($B256&gt;'MSD Calculation'!$D$5,0,IF($N$4="Closed-form",1/2*(1-COS(2*PI()*($B256-$H$5)/$H$6))*$H$8,IF($N$4="General",1/2*(1-COS(2*PI()*($B256-$H$5)/$H$6))*$H$9,"Error")))))</f>
        <v>0</v>
      </c>
      <c r="I256" s="30">
        <f>IF(B256="",0,IF($B256&lt;$I$5,0,IF($B256&gt;'MSD Calculation'!$D$5,0,IF($N$4="Closed-form",1/2*(1-COS(2*PI()*($B256-$I$5)/$I$6))*$I$8,IF($N$4="General",1/2*(1-COS(2*PI()*($B256-$I$5)/$I$6))*$I$9,"Error")))))</f>
        <v>0</v>
      </c>
      <c r="J256" s="15" t="s">
        <v>14</v>
      </c>
      <c r="K256" s="3"/>
      <c r="L256" s="17">
        <v>2.389999999999993</v>
      </c>
      <c r="M256" s="34">
        <f>L256/'MSD Calculation'!$D$5</f>
        <v>8.0743243243243001E-2</v>
      </c>
      <c r="N256" s="34">
        <f>'MSD Calculation'!$D$24-L256</f>
        <v>16.110000000000007</v>
      </c>
      <c r="O256" s="35">
        <f t="shared" si="15"/>
        <v>1.3010721259138016E-2</v>
      </c>
      <c r="P256" s="35">
        <f t="shared" si="16"/>
        <v>1.3010721259138016E-2</v>
      </c>
      <c r="Q256" s="35">
        <f t="shared" si="17"/>
        <v>1.3010721259138016E-2</v>
      </c>
      <c r="R256" s="35">
        <f t="shared" si="18"/>
        <v>1.3010721259138016E-2</v>
      </c>
      <c r="S256" s="35">
        <f t="shared" si="19"/>
        <v>1.3010721259138016E-2</v>
      </c>
      <c r="T256" s="11" t="s">
        <v>14</v>
      </c>
    </row>
    <row r="257" spans="2:20" x14ac:dyDescent="0.35">
      <c r="B257" s="63">
        <v>2.3999999999999928</v>
      </c>
      <c r="C257" s="34">
        <f>B257/'MSD Calculation'!$D$5</f>
        <v>8.1081081081080836E-2</v>
      </c>
      <c r="D257" s="34">
        <f>'MSD Calculation'!$D$24-B257</f>
        <v>16.100000000000009</v>
      </c>
      <c r="E257" s="30">
        <f>IF(B257="",0,IF(B257&lt;'MSD Calculation'!$D$5,$E$7*(1-B257/'MSD Calculation'!$D$5), 0))</f>
        <v>1.300593966367343E-2</v>
      </c>
      <c r="F257" s="30">
        <f>IF(B257="",0,IF($B257&lt;$F$5,0,IF($B257&gt;'MSD Calculation'!$D$5,0,IF($N$4="Closed-form",1/2*(1-COS(2*PI()*($B257-$F$5)/$F$6))*$F$8,IF($N$4="General",1/2*(1-COS(2*PI()*($B257-$F$5)/$F$6))*$F$9,"Error")))))</f>
        <v>0</v>
      </c>
      <c r="G257" s="30">
        <f>IF(B257="",0,IF($B257&lt;$G$5,0,IF($B257&gt;'MSD Calculation'!$D$5,0,IF($N$4="Closed-form",1/2*(1-COS(2*PI()*($B257-$G$5)/$G$6))*$G$8,IF($N$4="General",1/2*(1-COS(2*PI()*($B257-$G$5)/$G$6))*$G$9,"Error")))))</f>
        <v>0</v>
      </c>
      <c r="H257" s="30">
        <f>IF(B257="",0,IF($B257&lt;$H$5,0,IF($B257&gt;'MSD Calculation'!$D$5,0,IF($N$4="Closed-form",1/2*(1-COS(2*PI()*($B257-$H$5)/$H$6))*$H$8,IF($N$4="General",1/2*(1-COS(2*PI()*($B257-$H$5)/$H$6))*$H$9,"Error")))))</f>
        <v>0</v>
      </c>
      <c r="I257" s="30">
        <f>IF(B257="",0,IF($B257&lt;$I$5,0,IF($B257&gt;'MSD Calculation'!$D$5,0,IF($N$4="Closed-form",1/2*(1-COS(2*PI()*($B257-$I$5)/$I$6))*$I$8,IF($N$4="General",1/2*(1-COS(2*PI()*($B257-$I$5)/$I$6))*$I$9,"Error")))))</f>
        <v>0</v>
      </c>
      <c r="J257" s="15" t="s">
        <v>14</v>
      </c>
      <c r="K257" s="3"/>
      <c r="L257" s="17">
        <v>2.3999999999999928</v>
      </c>
      <c r="M257" s="34">
        <f>L257/'MSD Calculation'!$D$5</f>
        <v>8.1081081081080836E-2</v>
      </c>
      <c r="N257" s="34">
        <f>'MSD Calculation'!$D$24-L257</f>
        <v>16.100000000000009</v>
      </c>
      <c r="O257" s="35">
        <f t="shared" si="15"/>
        <v>1.300593966367343E-2</v>
      </c>
      <c r="P257" s="35">
        <f t="shared" si="16"/>
        <v>1.300593966367343E-2</v>
      </c>
      <c r="Q257" s="35">
        <f t="shared" si="17"/>
        <v>1.300593966367343E-2</v>
      </c>
      <c r="R257" s="35">
        <f t="shared" si="18"/>
        <v>1.300593966367343E-2</v>
      </c>
      <c r="S257" s="35">
        <f t="shared" si="19"/>
        <v>1.300593966367343E-2</v>
      </c>
      <c r="T257" s="11" t="s">
        <v>14</v>
      </c>
    </row>
    <row r="258" spans="2:20" x14ac:dyDescent="0.35">
      <c r="B258" s="63">
        <v>2.4099999999999926</v>
      </c>
      <c r="C258" s="34">
        <f>B258/'MSD Calculation'!$D$5</f>
        <v>8.141891891891867E-2</v>
      </c>
      <c r="D258" s="34">
        <f>'MSD Calculation'!$D$24-B258</f>
        <v>16.090000000000007</v>
      </c>
      <c r="E258" s="30">
        <f>IF(B258="",0,IF(B258&lt;'MSD Calculation'!$D$5,$E$7*(1-B258/'MSD Calculation'!$D$5), 0))</f>
        <v>1.3001158068208844E-2</v>
      </c>
      <c r="F258" s="30">
        <f>IF(B258="",0,IF($B258&lt;$F$5,0,IF($B258&gt;'MSD Calculation'!$D$5,0,IF($N$4="Closed-form",1/2*(1-COS(2*PI()*($B258-$F$5)/$F$6))*$F$8,IF($N$4="General",1/2*(1-COS(2*PI()*($B258-$F$5)/$F$6))*$F$9,"Error")))))</f>
        <v>0</v>
      </c>
      <c r="G258" s="30">
        <f>IF(B258="",0,IF($B258&lt;$G$5,0,IF($B258&gt;'MSD Calculation'!$D$5,0,IF($N$4="Closed-form",1/2*(1-COS(2*PI()*($B258-$G$5)/$G$6))*$G$8,IF($N$4="General",1/2*(1-COS(2*PI()*($B258-$G$5)/$G$6))*$G$9,"Error")))))</f>
        <v>0</v>
      </c>
      <c r="H258" s="30">
        <f>IF(B258="",0,IF($B258&lt;$H$5,0,IF($B258&gt;'MSD Calculation'!$D$5,0,IF($N$4="Closed-form",1/2*(1-COS(2*PI()*($B258-$H$5)/$H$6))*$H$8,IF($N$4="General",1/2*(1-COS(2*PI()*($B258-$H$5)/$H$6))*$H$9,"Error")))))</f>
        <v>0</v>
      </c>
      <c r="I258" s="30">
        <f>IF(B258="",0,IF($B258&lt;$I$5,0,IF($B258&gt;'MSD Calculation'!$D$5,0,IF($N$4="Closed-form",1/2*(1-COS(2*PI()*($B258-$I$5)/$I$6))*$I$8,IF($N$4="General",1/2*(1-COS(2*PI()*($B258-$I$5)/$I$6))*$I$9,"Error")))))</f>
        <v>0</v>
      </c>
      <c r="J258" s="15" t="s">
        <v>14</v>
      </c>
      <c r="K258" s="3"/>
      <c r="L258" s="17">
        <v>2.4099999999999926</v>
      </c>
      <c r="M258" s="34">
        <f>L258/'MSD Calculation'!$D$5</f>
        <v>8.141891891891867E-2</v>
      </c>
      <c r="N258" s="34">
        <f>'MSD Calculation'!$D$24-L258</f>
        <v>16.090000000000007</v>
      </c>
      <c r="O258" s="35">
        <f t="shared" si="15"/>
        <v>1.3001158068208844E-2</v>
      </c>
      <c r="P258" s="35">
        <f t="shared" si="16"/>
        <v>1.3001158068208844E-2</v>
      </c>
      <c r="Q258" s="35">
        <f t="shared" si="17"/>
        <v>1.3001158068208844E-2</v>
      </c>
      <c r="R258" s="35">
        <f t="shared" si="18"/>
        <v>1.3001158068208844E-2</v>
      </c>
      <c r="S258" s="35">
        <f t="shared" si="19"/>
        <v>1.3001158068208844E-2</v>
      </c>
      <c r="T258" s="11" t="s">
        <v>14</v>
      </c>
    </row>
    <row r="259" spans="2:20" x14ac:dyDescent="0.35">
      <c r="B259" s="63">
        <v>2.4199999999999924</v>
      </c>
      <c r="C259" s="34">
        <f>B259/'MSD Calculation'!$D$5</f>
        <v>8.1756756756756491E-2</v>
      </c>
      <c r="D259" s="34">
        <f>'MSD Calculation'!$D$24-B259</f>
        <v>16.080000000000009</v>
      </c>
      <c r="E259" s="30">
        <f>IF(B259="",0,IF(B259&lt;'MSD Calculation'!$D$5,$E$7*(1-B259/'MSD Calculation'!$D$5), 0))</f>
        <v>1.2996376472744257E-2</v>
      </c>
      <c r="F259" s="30">
        <f>IF(B259="",0,IF($B259&lt;$F$5,0,IF($B259&gt;'MSD Calculation'!$D$5,0,IF($N$4="Closed-form",1/2*(1-COS(2*PI()*($B259-$F$5)/$F$6))*$F$8,IF($N$4="General",1/2*(1-COS(2*PI()*($B259-$F$5)/$F$6))*$F$9,"Error")))))</f>
        <v>0</v>
      </c>
      <c r="G259" s="30">
        <f>IF(B259="",0,IF($B259&lt;$G$5,0,IF($B259&gt;'MSD Calculation'!$D$5,0,IF($N$4="Closed-form",1/2*(1-COS(2*PI()*($B259-$G$5)/$G$6))*$G$8,IF($N$4="General",1/2*(1-COS(2*PI()*($B259-$G$5)/$G$6))*$G$9,"Error")))))</f>
        <v>0</v>
      </c>
      <c r="H259" s="30">
        <f>IF(B259="",0,IF($B259&lt;$H$5,0,IF($B259&gt;'MSD Calculation'!$D$5,0,IF($N$4="Closed-form",1/2*(1-COS(2*PI()*($B259-$H$5)/$H$6))*$H$8,IF($N$4="General",1/2*(1-COS(2*PI()*($B259-$H$5)/$H$6))*$H$9,"Error")))))</f>
        <v>0</v>
      </c>
      <c r="I259" s="30">
        <f>IF(B259="",0,IF($B259&lt;$I$5,0,IF($B259&gt;'MSD Calculation'!$D$5,0,IF($N$4="Closed-form",1/2*(1-COS(2*PI()*($B259-$I$5)/$I$6))*$I$8,IF($N$4="General",1/2*(1-COS(2*PI()*($B259-$I$5)/$I$6))*$I$9,"Error")))))</f>
        <v>0</v>
      </c>
      <c r="J259" s="15" t="s">
        <v>14</v>
      </c>
      <c r="K259" s="3"/>
      <c r="L259" s="17">
        <v>2.4199999999999924</v>
      </c>
      <c r="M259" s="34">
        <f>L259/'MSD Calculation'!$D$5</f>
        <v>8.1756756756756491E-2</v>
      </c>
      <c r="N259" s="34">
        <f>'MSD Calculation'!$D$24-L259</f>
        <v>16.080000000000009</v>
      </c>
      <c r="O259" s="35">
        <f t="shared" si="15"/>
        <v>1.2996376472744257E-2</v>
      </c>
      <c r="P259" s="35">
        <f t="shared" si="16"/>
        <v>1.2996376472744257E-2</v>
      </c>
      <c r="Q259" s="35">
        <f t="shared" si="17"/>
        <v>1.2996376472744257E-2</v>
      </c>
      <c r="R259" s="35">
        <f t="shared" si="18"/>
        <v>1.2996376472744257E-2</v>
      </c>
      <c r="S259" s="35">
        <f t="shared" si="19"/>
        <v>1.2996376472744257E-2</v>
      </c>
      <c r="T259" s="11" t="s">
        <v>14</v>
      </c>
    </row>
    <row r="260" spans="2:20" x14ac:dyDescent="0.35">
      <c r="B260" s="63">
        <v>2.4299999999999922</v>
      </c>
      <c r="C260" s="34">
        <f>B260/'MSD Calculation'!$D$5</f>
        <v>8.2094594594594325E-2</v>
      </c>
      <c r="D260" s="34">
        <f>'MSD Calculation'!$D$24-B260</f>
        <v>16.070000000000007</v>
      </c>
      <c r="E260" s="30">
        <f>IF(B260="",0,IF(B260&lt;'MSD Calculation'!$D$5,$E$7*(1-B260/'MSD Calculation'!$D$5), 0))</f>
        <v>1.2991594877279673E-2</v>
      </c>
      <c r="F260" s="30">
        <f>IF(B260="",0,IF($B260&lt;$F$5,0,IF($B260&gt;'MSD Calculation'!$D$5,0,IF($N$4="Closed-form",1/2*(1-COS(2*PI()*($B260-$F$5)/$F$6))*$F$8,IF($N$4="General",1/2*(1-COS(2*PI()*($B260-$F$5)/$F$6))*$F$9,"Error")))))</f>
        <v>0</v>
      </c>
      <c r="G260" s="30">
        <f>IF(B260="",0,IF($B260&lt;$G$5,0,IF($B260&gt;'MSD Calculation'!$D$5,0,IF($N$4="Closed-form",1/2*(1-COS(2*PI()*($B260-$G$5)/$G$6))*$G$8,IF($N$4="General",1/2*(1-COS(2*PI()*($B260-$G$5)/$G$6))*$G$9,"Error")))))</f>
        <v>0</v>
      </c>
      <c r="H260" s="30">
        <f>IF(B260="",0,IF($B260&lt;$H$5,0,IF($B260&gt;'MSD Calculation'!$D$5,0,IF($N$4="Closed-form",1/2*(1-COS(2*PI()*($B260-$H$5)/$H$6))*$H$8,IF($N$4="General",1/2*(1-COS(2*PI()*($B260-$H$5)/$H$6))*$H$9,"Error")))))</f>
        <v>0</v>
      </c>
      <c r="I260" s="30">
        <f>IF(B260="",0,IF($B260&lt;$I$5,0,IF($B260&gt;'MSD Calculation'!$D$5,0,IF($N$4="Closed-form",1/2*(1-COS(2*PI()*($B260-$I$5)/$I$6))*$I$8,IF($N$4="General",1/2*(1-COS(2*PI()*($B260-$I$5)/$I$6))*$I$9,"Error")))))</f>
        <v>0</v>
      </c>
      <c r="J260" s="15" t="s">
        <v>14</v>
      </c>
      <c r="K260" s="3"/>
      <c r="L260" s="17">
        <v>2.4299999999999922</v>
      </c>
      <c r="M260" s="34">
        <f>L260/'MSD Calculation'!$D$5</f>
        <v>8.2094594594594325E-2</v>
      </c>
      <c r="N260" s="34">
        <f>'MSD Calculation'!$D$24-L260</f>
        <v>16.070000000000007</v>
      </c>
      <c r="O260" s="35">
        <f t="shared" si="15"/>
        <v>1.2991594877279673E-2</v>
      </c>
      <c r="P260" s="35">
        <f t="shared" si="16"/>
        <v>1.2991594877279673E-2</v>
      </c>
      <c r="Q260" s="35">
        <f t="shared" si="17"/>
        <v>1.2991594877279673E-2</v>
      </c>
      <c r="R260" s="35">
        <f t="shared" si="18"/>
        <v>1.2991594877279673E-2</v>
      </c>
      <c r="S260" s="35">
        <f t="shared" si="19"/>
        <v>1.2991594877279673E-2</v>
      </c>
      <c r="T260" s="11" t="s">
        <v>14</v>
      </c>
    </row>
    <row r="261" spans="2:20" x14ac:dyDescent="0.35">
      <c r="B261" s="63">
        <v>2.439999999999992</v>
      </c>
      <c r="C261" s="34">
        <f>B261/'MSD Calculation'!$D$5</f>
        <v>8.2432432432432159E-2</v>
      </c>
      <c r="D261" s="34">
        <f>'MSD Calculation'!$D$24-B261</f>
        <v>16.060000000000009</v>
      </c>
      <c r="E261" s="30">
        <f>IF(B261="",0,IF(B261&lt;'MSD Calculation'!$D$5,$E$7*(1-B261/'MSD Calculation'!$D$5), 0))</f>
        <v>1.2986813281815087E-2</v>
      </c>
      <c r="F261" s="30">
        <f>IF(B261="",0,IF($B261&lt;$F$5,0,IF($B261&gt;'MSD Calculation'!$D$5,0,IF($N$4="Closed-form",1/2*(1-COS(2*PI()*($B261-$F$5)/$F$6))*$F$8,IF($N$4="General",1/2*(1-COS(2*PI()*($B261-$F$5)/$F$6))*$F$9,"Error")))))</f>
        <v>0</v>
      </c>
      <c r="G261" s="30">
        <f>IF(B261="",0,IF($B261&lt;$G$5,0,IF($B261&gt;'MSD Calculation'!$D$5,0,IF($N$4="Closed-form",1/2*(1-COS(2*PI()*($B261-$G$5)/$G$6))*$G$8,IF($N$4="General",1/2*(1-COS(2*PI()*($B261-$G$5)/$G$6))*$G$9,"Error")))))</f>
        <v>0</v>
      </c>
      <c r="H261" s="30">
        <f>IF(B261="",0,IF($B261&lt;$H$5,0,IF($B261&gt;'MSD Calculation'!$D$5,0,IF($N$4="Closed-form",1/2*(1-COS(2*PI()*($B261-$H$5)/$H$6))*$H$8,IF($N$4="General",1/2*(1-COS(2*PI()*($B261-$H$5)/$H$6))*$H$9,"Error")))))</f>
        <v>0</v>
      </c>
      <c r="I261" s="30">
        <f>IF(B261="",0,IF($B261&lt;$I$5,0,IF($B261&gt;'MSD Calculation'!$D$5,0,IF($N$4="Closed-form",1/2*(1-COS(2*PI()*($B261-$I$5)/$I$6))*$I$8,IF($N$4="General",1/2*(1-COS(2*PI()*($B261-$I$5)/$I$6))*$I$9,"Error")))))</f>
        <v>0</v>
      </c>
      <c r="J261" s="15" t="s">
        <v>14</v>
      </c>
      <c r="K261" s="3"/>
      <c r="L261" s="17">
        <v>2.439999999999992</v>
      </c>
      <c r="M261" s="34">
        <f>L261/'MSD Calculation'!$D$5</f>
        <v>8.2432432432432159E-2</v>
      </c>
      <c r="N261" s="34">
        <f>'MSD Calculation'!$D$24-L261</f>
        <v>16.060000000000009</v>
      </c>
      <c r="O261" s="35">
        <f t="shared" si="15"/>
        <v>1.2986813281815087E-2</v>
      </c>
      <c r="P261" s="35">
        <f t="shared" si="16"/>
        <v>1.2986813281815087E-2</v>
      </c>
      <c r="Q261" s="35">
        <f t="shared" si="17"/>
        <v>1.2986813281815087E-2</v>
      </c>
      <c r="R261" s="35">
        <f t="shared" si="18"/>
        <v>1.2986813281815087E-2</v>
      </c>
      <c r="S261" s="35">
        <f t="shared" si="19"/>
        <v>1.2986813281815087E-2</v>
      </c>
      <c r="T261" s="11" t="s">
        <v>14</v>
      </c>
    </row>
    <row r="262" spans="2:20" x14ac:dyDescent="0.35">
      <c r="B262" s="63">
        <v>2.4499999999999917</v>
      </c>
      <c r="C262" s="34">
        <f>B262/'MSD Calculation'!$D$5</f>
        <v>8.2770270270269994E-2</v>
      </c>
      <c r="D262" s="34">
        <f>'MSD Calculation'!$D$24-B262</f>
        <v>16.050000000000008</v>
      </c>
      <c r="E262" s="30">
        <f>IF(B262="",0,IF(B262&lt;'MSD Calculation'!$D$5,$E$7*(1-B262/'MSD Calculation'!$D$5), 0))</f>
        <v>1.2982031686350502E-2</v>
      </c>
      <c r="F262" s="30">
        <f>IF(B262="",0,IF($B262&lt;$F$5,0,IF($B262&gt;'MSD Calculation'!$D$5,0,IF($N$4="Closed-form",1/2*(1-COS(2*PI()*($B262-$F$5)/$F$6))*$F$8,IF($N$4="General",1/2*(1-COS(2*PI()*($B262-$F$5)/$F$6))*$F$9,"Error")))))</f>
        <v>0</v>
      </c>
      <c r="G262" s="30">
        <f>IF(B262="",0,IF($B262&lt;$G$5,0,IF($B262&gt;'MSD Calculation'!$D$5,0,IF($N$4="Closed-form",1/2*(1-COS(2*PI()*($B262-$G$5)/$G$6))*$G$8,IF($N$4="General",1/2*(1-COS(2*PI()*($B262-$G$5)/$G$6))*$G$9,"Error")))))</f>
        <v>0</v>
      </c>
      <c r="H262" s="30">
        <f>IF(B262="",0,IF($B262&lt;$H$5,0,IF($B262&gt;'MSD Calculation'!$D$5,0,IF($N$4="Closed-form",1/2*(1-COS(2*PI()*($B262-$H$5)/$H$6))*$H$8,IF($N$4="General",1/2*(1-COS(2*PI()*($B262-$H$5)/$H$6))*$H$9,"Error")))))</f>
        <v>0</v>
      </c>
      <c r="I262" s="30">
        <f>IF(B262="",0,IF($B262&lt;$I$5,0,IF($B262&gt;'MSD Calculation'!$D$5,0,IF($N$4="Closed-form",1/2*(1-COS(2*PI()*($B262-$I$5)/$I$6))*$I$8,IF($N$4="General",1/2*(1-COS(2*PI()*($B262-$I$5)/$I$6))*$I$9,"Error")))))</f>
        <v>0</v>
      </c>
      <c r="J262" s="15" t="s">
        <v>14</v>
      </c>
      <c r="K262" s="3"/>
      <c r="L262" s="17">
        <v>2.4499999999999917</v>
      </c>
      <c r="M262" s="34">
        <f>L262/'MSD Calculation'!$D$5</f>
        <v>8.2770270270269994E-2</v>
      </c>
      <c r="N262" s="34">
        <f>'MSD Calculation'!$D$24-L262</f>
        <v>16.050000000000008</v>
      </c>
      <c r="O262" s="35">
        <f t="shared" si="15"/>
        <v>1.2982031686350502E-2</v>
      </c>
      <c r="P262" s="35">
        <f t="shared" si="16"/>
        <v>1.2982031686350502E-2</v>
      </c>
      <c r="Q262" s="35">
        <f t="shared" si="17"/>
        <v>1.2982031686350502E-2</v>
      </c>
      <c r="R262" s="35">
        <f t="shared" si="18"/>
        <v>1.2982031686350502E-2</v>
      </c>
      <c r="S262" s="35">
        <f t="shared" si="19"/>
        <v>1.2982031686350502E-2</v>
      </c>
      <c r="T262" s="11" t="s">
        <v>14</v>
      </c>
    </row>
    <row r="263" spans="2:20" x14ac:dyDescent="0.35">
      <c r="B263" s="63">
        <v>2.4599999999999915</v>
      </c>
      <c r="C263" s="34">
        <f>B263/'MSD Calculation'!$D$5</f>
        <v>8.3108108108107814E-2</v>
      </c>
      <c r="D263" s="34">
        <f>'MSD Calculation'!$D$24-B263</f>
        <v>16.04000000000001</v>
      </c>
      <c r="E263" s="30">
        <f>IF(B263="",0,IF(B263&lt;'MSD Calculation'!$D$5,$E$7*(1-B263/'MSD Calculation'!$D$5), 0))</f>
        <v>1.2977250090885916E-2</v>
      </c>
      <c r="F263" s="30">
        <f>IF(B263="",0,IF($B263&lt;$F$5,0,IF($B263&gt;'MSD Calculation'!$D$5,0,IF($N$4="Closed-form",1/2*(1-COS(2*PI()*($B263-$F$5)/$F$6))*$F$8,IF($N$4="General",1/2*(1-COS(2*PI()*($B263-$F$5)/$F$6))*$F$9,"Error")))))</f>
        <v>0</v>
      </c>
      <c r="G263" s="30">
        <f>IF(B263="",0,IF($B263&lt;$G$5,0,IF($B263&gt;'MSD Calculation'!$D$5,0,IF($N$4="Closed-form",1/2*(1-COS(2*PI()*($B263-$G$5)/$G$6))*$G$8,IF($N$4="General",1/2*(1-COS(2*PI()*($B263-$G$5)/$G$6))*$G$9,"Error")))))</f>
        <v>0</v>
      </c>
      <c r="H263" s="30">
        <f>IF(B263="",0,IF($B263&lt;$H$5,0,IF($B263&gt;'MSD Calculation'!$D$5,0,IF($N$4="Closed-form",1/2*(1-COS(2*PI()*($B263-$H$5)/$H$6))*$H$8,IF($N$4="General",1/2*(1-COS(2*PI()*($B263-$H$5)/$H$6))*$H$9,"Error")))))</f>
        <v>0</v>
      </c>
      <c r="I263" s="30">
        <f>IF(B263="",0,IF($B263&lt;$I$5,0,IF($B263&gt;'MSD Calculation'!$D$5,0,IF($N$4="Closed-form",1/2*(1-COS(2*PI()*($B263-$I$5)/$I$6))*$I$8,IF($N$4="General",1/2*(1-COS(2*PI()*($B263-$I$5)/$I$6))*$I$9,"Error")))))</f>
        <v>0</v>
      </c>
      <c r="J263" s="15" t="s">
        <v>14</v>
      </c>
      <c r="K263" s="3"/>
      <c r="L263" s="17">
        <v>2.4599999999999915</v>
      </c>
      <c r="M263" s="34">
        <f>L263/'MSD Calculation'!$D$5</f>
        <v>8.3108108108107814E-2</v>
      </c>
      <c r="N263" s="34">
        <f>'MSD Calculation'!$D$24-L263</f>
        <v>16.04000000000001</v>
      </c>
      <c r="O263" s="35">
        <f t="shared" si="15"/>
        <v>1.2977250090885916E-2</v>
      </c>
      <c r="P263" s="35">
        <f t="shared" si="16"/>
        <v>1.2977250090885916E-2</v>
      </c>
      <c r="Q263" s="35">
        <f t="shared" si="17"/>
        <v>1.2977250090885916E-2</v>
      </c>
      <c r="R263" s="35">
        <f t="shared" si="18"/>
        <v>1.2977250090885916E-2</v>
      </c>
      <c r="S263" s="35">
        <f t="shared" si="19"/>
        <v>1.2977250090885916E-2</v>
      </c>
      <c r="T263" s="11" t="s">
        <v>14</v>
      </c>
    </row>
    <row r="264" spans="2:20" x14ac:dyDescent="0.35">
      <c r="B264" s="63">
        <v>2.4699999999999913</v>
      </c>
      <c r="C264" s="34">
        <f>B264/'MSD Calculation'!$D$5</f>
        <v>8.3445945945945649E-2</v>
      </c>
      <c r="D264" s="34">
        <f>'MSD Calculation'!$D$24-B264</f>
        <v>16.030000000000008</v>
      </c>
      <c r="E264" s="30">
        <f>IF(B264="",0,IF(B264&lt;'MSD Calculation'!$D$5,$E$7*(1-B264/'MSD Calculation'!$D$5), 0))</f>
        <v>1.297246849542133E-2</v>
      </c>
      <c r="F264" s="30">
        <f>IF(B264="",0,IF($B264&lt;$F$5,0,IF($B264&gt;'MSD Calculation'!$D$5,0,IF($N$4="Closed-form",1/2*(1-COS(2*PI()*($B264-$F$5)/$F$6))*$F$8,IF($N$4="General",1/2*(1-COS(2*PI()*($B264-$F$5)/$F$6))*$F$9,"Error")))))</f>
        <v>0</v>
      </c>
      <c r="G264" s="30">
        <f>IF(B264="",0,IF($B264&lt;$G$5,0,IF($B264&gt;'MSD Calculation'!$D$5,0,IF($N$4="Closed-form",1/2*(1-COS(2*PI()*($B264-$G$5)/$G$6))*$G$8,IF($N$4="General",1/2*(1-COS(2*PI()*($B264-$G$5)/$G$6))*$G$9,"Error")))))</f>
        <v>0</v>
      </c>
      <c r="H264" s="30">
        <f>IF(B264="",0,IF($B264&lt;$H$5,0,IF($B264&gt;'MSD Calculation'!$D$5,0,IF($N$4="Closed-form",1/2*(1-COS(2*PI()*($B264-$H$5)/$H$6))*$H$8,IF($N$4="General",1/2*(1-COS(2*PI()*($B264-$H$5)/$H$6))*$H$9,"Error")))))</f>
        <v>0</v>
      </c>
      <c r="I264" s="30">
        <f>IF(B264="",0,IF($B264&lt;$I$5,0,IF($B264&gt;'MSD Calculation'!$D$5,0,IF($N$4="Closed-form",1/2*(1-COS(2*PI()*($B264-$I$5)/$I$6))*$I$8,IF($N$4="General",1/2*(1-COS(2*PI()*($B264-$I$5)/$I$6))*$I$9,"Error")))))</f>
        <v>0</v>
      </c>
      <c r="J264" s="15" t="s">
        <v>14</v>
      </c>
      <c r="K264" s="3"/>
      <c r="L264" s="17">
        <v>2.4699999999999913</v>
      </c>
      <c r="M264" s="34">
        <f>L264/'MSD Calculation'!$D$5</f>
        <v>8.3445945945945649E-2</v>
      </c>
      <c r="N264" s="34">
        <f>'MSD Calculation'!$D$24-L264</f>
        <v>16.030000000000008</v>
      </c>
      <c r="O264" s="35">
        <f t="shared" si="15"/>
        <v>1.297246849542133E-2</v>
      </c>
      <c r="P264" s="35">
        <f t="shared" si="16"/>
        <v>1.297246849542133E-2</v>
      </c>
      <c r="Q264" s="35">
        <f t="shared" si="17"/>
        <v>1.297246849542133E-2</v>
      </c>
      <c r="R264" s="35">
        <f t="shared" si="18"/>
        <v>1.297246849542133E-2</v>
      </c>
      <c r="S264" s="35">
        <f t="shared" si="19"/>
        <v>1.297246849542133E-2</v>
      </c>
      <c r="T264" s="11" t="s">
        <v>14</v>
      </c>
    </row>
    <row r="265" spans="2:20" x14ac:dyDescent="0.35">
      <c r="B265" s="63">
        <v>2.4799999999999911</v>
      </c>
      <c r="C265" s="34">
        <f>B265/'MSD Calculation'!$D$5</f>
        <v>8.3783783783783483E-2</v>
      </c>
      <c r="D265" s="34">
        <f>'MSD Calculation'!$D$24-B265</f>
        <v>16.02000000000001</v>
      </c>
      <c r="E265" s="30">
        <f>IF(B265="",0,IF(B265&lt;'MSD Calculation'!$D$5,$E$7*(1-B265/'MSD Calculation'!$D$5), 0))</f>
        <v>1.2967686899956744E-2</v>
      </c>
      <c r="F265" s="30">
        <f>IF(B265="",0,IF($B265&lt;$F$5,0,IF($B265&gt;'MSD Calculation'!$D$5,0,IF($N$4="Closed-form",1/2*(1-COS(2*PI()*($B265-$F$5)/$F$6))*$F$8,IF($N$4="General",1/2*(1-COS(2*PI()*($B265-$F$5)/$F$6))*$F$9,"Error")))))</f>
        <v>0</v>
      </c>
      <c r="G265" s="30">
        <f>IF(B265="",0,IF($B265&lt;$G$5,0,IF($B265&gt;'MSD Calculation'!$D$5,0,IF($N$4="Closed-form",1/2*(1-COS(2*PI()*($B265-$G$5)/$G$6))*$G$8,IF($N$4="General",1/2*(1-COS(2*PI()*($B265-$G$5)/$G$6))*$G$9,"Error")))))</f>
        <v>0</v>
      </c>
      <c r="H265" s="30">
        <f>IF(B265="",0,IF($B265&lt;$H$5,0,IF($B265&gt;'MSD Calculation'!$D$5,0,IF($N$4="Closed-form",1/2*(1-COS(2*PI()*($B265-$H$5)/$H$6))*$H$8,IF($N$4="General",1/2*(1-COS(2*PI()*($B265-$H$5)/$H$6))*$H$9,"Error")))))</f>
        <v>0</v>
      </c>
      <c r="I265" s="30">
        <f>IF(B265="",0,IF($B265&lt;$I$5,0,IF($B265&gt;'MSD Calculation'!$D$5,0,IF($N$4="Closed-form",1/2*(1-COS(2*PI()*($B265-$I$5)/$I$6))*$I$8,IF($N$4="General",1/2*(1-COS(2*PI()*($B265-$I$5)/$I$6))*$I$9,"Error")))))</f>
        <v>0</v>
      </c>
      <c r="J265" s="15" t="s">
        <v>14</v>
      </c>
      <c r="K265" s="3"/>
      <c r="L265" s="17">
        <v>2.4799999999999911</v>
      </c>
      <c r="M265" s="34">
        <f>L265/'MSD Calculation'!$D$5</f>
        <v>8.3783783783783483E-2</v>
      </c>
      <c r="N265" s="34">
        <f>'MSD Calculation'!$D$24-L265</f>
        <v>16.02000000000001</v>
      </c>
      <c r="O265" s="35">
        <f t="shared" si="15"/>
        <v>1.2967686899956744E-2</v>
      </c>
      <c r="P265" s="35">
        <f t="shared" si="16"/>
        <v>1.2967686899956744E-2</v>
      </c>
      <c r="Q265" s="35">
        <f t="shared" si="17"/>
        <v>1.2967686899956744E-2</v>
      </c>
      <c r="R265" s="35">
        <f t="shared" si="18"/>
        <v>1.2967686899956744E-2</v>
      </c>
      <c r="S265" s="35">
        <f t="shared" si="19"/>
        <v>1.2967686899956744E-2</v>
      </c>
      <c r="T265" s="11" t="s">
        <v>14</v>
      </c>
    </row>
    <row r="266" spans="2:20" x14ac:dyDescent="0.35">
      <c r="B266" s="63">
        <v>2.4899999999999909</v>
      </c>
      <c r="C266" s="34">
        <f>B266/'MSD Calculation'!$D$5</f>
        <v>8.4121621621621304E-2</v>
      </c>
      <c r="D266" s="34">
        <f>'MSD Calculation'!$D$24-B266</f>
        <v>16.010000000000009</v>
      </c>
      <c r="E266" s="30">
        <f>IF(B266="",0,IF(B266&lt;'MSD Calculation'!$D$5,$E$7*(1-B266/'MSD Calculation'!$D$5), 0))</f>
        <v>1.2962905304492159E-2</v>
      </c>
      <c r="F266" s="30">
        <f>IF(B266="",0,IF($B266&lt;$F$5,0,IF($B266&gt;'MSD Calculation'!$D$5,0,IF($N$4="Closed-form",1/2*(1-COS(2*PI()*($B266-$F$5)/$F$6))*$F$8,IF($N$4="General",1/2*(1-COS(2*PI()*($B266-$F$5)/$F$6))*$F$9,"Error")))))</f>
        <v>0</v>
      </c>
      <c r="G266" s="30">
        <f>IF(B266="",0,IF($B266&lt;$G$5,0,IF($B266&gt;'MSD Calculation'!$D$5,0,IF($N$4="Closed-form",1/2*(1-COS(2*PI()*($B266-$G$5)/$G$6))*$G$8,IF($N$4="General",1/2*(1-COS(2*PI()*($B266-$G$5)/$G$6))*$G$9,"Error")))))</f>
        <v>0</v>
      </c>
      <c r="H266" s="30">
        <f>IF(B266="",0,IF($B266&lt;$H$5,0,IF($B266&gt;'MSD Calculation'!$D$5,0,IF($N$4="Closed-form",1/2*(1-COS(2*PI()*($B266-$H$5)/$H$6))*$H$8,IF($N$4="General",1/2*(1-COS(2*PI()*($B266-$H$5)/$H$6))*$H$9,"Error")))))</f>
        <v>0</v>
      </c>
      <c r="I266" s="30">
        <f>IF(B266="",0,IF($B266&lt;$I$5,0,IF($B266&gt;'MSD Calculation'!$D$5,0,IF($N$4="Closed-form",1/2*(1-COS(2*PI()*($B266-$I$5)/$I$6))*$I$8,IF($N$4="General",1/2*(1-COS(2*PI()*($B266-$I$5)/$I$6))*$I$9,"Error")))))</f>
        <v>0</v>
      </c>
      <c r="J266" s="15" t="s">
        <v>14</v>
      </c>
      <c r="K266" s="3"/>
      <c r="L266" s="17">
        <v>2.4899999999999909</v>
      </c>
      <c r="M266" s="34">
        <f>L266/'MSD Calculation'!$D$5</f>
        <v>8.4121621621621304E-2</v>
      </c>
      <c r="N266" s="34">
        <f>'MSD Calculation'!$D$24-L266</f>
        <v>16.010000000000009</v>
      </c>
      <c r="O266" s="35">
        <f t="shared" si="15"/>
        <v>1.2962905304492159E-2</v>
      </c>
      <c r="P266" s="35">
        <f t="shared" si="16"/>
        <v>1.2962905304492159E-2</v>
      </c>
      <c r="Q266" s="35">
        <f t="shared" si="17"/>
        <v>1.2962905304492159E-2</v>
      </c>
      <c r="R266" s="35">
        <f t="shared" si="18"/>
        <v>1.2962905304492159E-2</v>
      </c>
      <c r="S266" s="35">
        <f t="shared" si="19"/>
        <v>1.2962905304492159E-2</v>
      </c>
      <c r="T266" s="11" t="s">
        <v>14</v>
      </c>
    </row>
    <row r="267" spans="2:20" x14ac:dyDescent="0.35">
      <c r="B267" s="63">
        <v>2.4999999999999907</v>
      </c>
      <c r="C267" s="34">
        <f>B267/'MSD Calculation'!$D$5</f>
        <v>8.4459459459459138E-2</v>
      </c>
      <c r="D267" s="34">
        <f>'MSD Calculation'!$D$24-B267</f>
        <v>16.000000000000011</v>
      </c>
      <c r="E267" s="30">
        <f>IF(B267="",0,IF(B267&lt;'MSD Calculation'!$D$5,$E$7*(1-B267/'MSD Calculation'!$D$5), 0))</f>
        <v>1.2958123709027573E-2</v>
      </c>
      <c r="F267" s="30">
        <f>IF(B267="",0,IF($B267&lt;$F$5,0,IF($B267&gt;'MSD Calculation'!$D$5,0,IF($N$4="Closed-form",1/2*(1-COS(2*PI()*($B267-$F$5)/$F$6))*$F$8,IF($N$4="General",1/2*(1-COS(2*PI()*($B267-$F$5)/$F$6))*$F$9,"Error")))))</f>
        <v>0</v>
      </c>
      <c r="G267" s="30">
        <f>IF(B267="",0,IF($B267&lt;$G$5,0,IF($B267&gt;'MSD Calculation'!$D$5,0,IF($N$4="Closed-form",1/2*(1-COS(2*PI()*($B267-$G$5)/$G$6))*$G$8,IF($N$4="General",1/2*(1-COS(2*PI()*($B267-$G$5)/$G$6))*$G$9,"Error")))))</f>
        <v>0</v>
      </c>
      <c r="H267" s="30">
        <f>IF(B267="",0,IF($B267&lt;$H$5,0,IF($B267&gt;'MSD Calculation'!$D$5,0,IF($N$4="Closed-form",1/2*(1-COS(2*PI()*($B267-$H$5)/$H$6))*$H$8,IF($N$4="General",1/2*(1-COS(2*PI()*($B267-$H$5)/$H$6))*$H$9,"Error")))))</f>
        <v>0</v>
      </c>
      <c r="I267" s="30">
        <f>IF(B267="",0,IF($B267&lt;$I$5,0,IF($B267&gt;'MSD Calculation'!$D$5,0,IF($N$4="Closed-form",1/2*(1-COS(2*PI()*($B267-$I$5)/$I$6))*$I$8,IF($N$4="General",1/2*(1-COS(2*PI()*($B267-$I$5)/$I$6))*$I$9,"Error")))))</f>
        <v>0</v>
      </c>
      <c r="J267" s="15" t="s">
        <v>14</v>
      </c>
      <c r="K267" s="3"/>
      <c r="L267" s="17">
        <v>2.4999999999999907</v>
      </c>
      <c r="M267" s="34">
        <f>L267/'MSD Calculation'!$D$5</f>
        <v>8.4459459459459138E-2</v>
      </c>
      <c r="N267" s="34">
        <f>'MSD Calculation'!$D$24-L267</f>
        <v>16.000000000000011</v>
      </c>
      <c r="O267" s="35">
        <f t="shared" si="15"/>
        <v>1.2958123709027573E-2</v>
      </c>
      <c r="P267" s="35">
        <f t="shared" si="16"/>
        <v>1.2958123709027573E-2</v>
      </c>
      <c r="Q267" s="35">
        <f t="shared" si="17"/>
        <v>1.2958123709027573E-2</v>
      </c>
      <c r="R267" s="35">
        <f t="shared" si="18"/>
        <v>1.2958123709027573E-2</v>
      </c>
      <c r="S267" s="35">
        <f t="shared" si="19"/>
        <v>1.2958123709027573E-2</v>
      </c>
      <c r="T267" s="11" t="s">
        <v>14</v>
      </c>
    </row>
    <row r="268" spans="2:20" x14ac:dyDescent="0.35">
      <c r="B268" s="63">
        <v>2.5099999999999905</v>
      </c>
      <c r="C268" s="34">
        <f>B268/'MSD Calculation'!$D$5</f>
        <v>8.4797297297296972E-2</v>
      </c>
      <c r="D268" s="34">
        <f>'MSD Calculation'!$D$24-B268</f>
        <v>15.990000000000009</v>
      </c>
      <c r="E268" s="30">
        <f>IF(B268="",0,IF(B268&lt;'MSD Calculation'!$D$5,$E$7*(1-B268/'MSD Calculation'!$D$5), 0))</f>
        <v>1.2953342113562987E-2</v>
      </c>
      <c r="F268" s="30">
        <f>IF(B268="",0,IF($B268&lt;$F$5,0,IF($B268&gt;'MSD Calculation'!$D$5,0,IF($N$4="Closed-form",1/2*(1-COS(2*PI()*($B268-$F$5)/$F$6))*$F$8,IF($N$4="General",1/2*(1-COS(2*PI()*($B268-$F$5)/$F$6))*$F$9,"Error")))))</f>
        <v>0</v>
      </c>
      <c r="G268" s="30">
        <f>IF(B268="",0,IF($B268&lt;$G$5,0,IF($B268&gt;'MSD Calculation'!$D$5,0,IF($N$4="Closed-form",1/2*(1-COS(2*PI()*($B268-$G$5)/$G$6))*$G$8,IF($N$4="General",1/2*(1-COS(2*PI()*($B268-$G$5)/$G$6))*$G$9,"Error")))))</f>
        <v>0</v>
      </c>
      <c r="H268" s="30">
        <f>IF(B268="",0,IF($B268&lt;$H$5,0,IF($B268&gt;'MSD Calculation'!$D$5,0,IF($N$4="Closed-form",1/2*(1-COS(2*PI()*($B268-$H$5)/$H$6))*$H$8,IF($N$4="General",1/2*(1-COS(2*PI()*($B268-$H$5)/$H$6))*$H$9,"Error")))))</f>
        <v>0</v>
      </c>
      <c r="I268" s="30">
        <f>IF(B268="",0,IF($B268&lt;$I$5,0,IF($B268&gt;'MSD Calculation'!$D$5,0,IF($N$4="Closed-form",1/2*(1-COS(2*PI()*($B268-$I$5)/$I$6))*$I$8,IF($N$4="General",1/2*(1-COS(2*PI()*($B268-$I$5)/$I$6))*$I$9,"Error")))))</f>
        <v>0</v>
      </c>
      <c r="J268" s="15" t="s">
        <v>14</v>
      </c>
      <c r="K268" s="3"/>
      <c r="L268" s="17">
        <v>2.5099999999999905</v>
      </c>
      <c r="M268" s="34">
        <f>L268/'MSD Calculation'!$D$5</f>
        <v>8.4797297297296972E-2</v>
      </c>
      <c r="N268" s="34">
        <f>'MSD Calculation'!$D$24-L268</f>
        <v>15.990000000000009</v>
      </c>
      <c r="O268" s="35">
        <f t="shared" si="15"/>
        <v>1.2953342113562987E-2</v>
      </c>
      <c r="P268" s="35">
        <f t="shared" si="16"/>
        <v>1.2953342113562987E-2</v>
      </c>
      <c r="Q268" s="35">
        <f t="shared" si="17"/>
        <v>1.2953342113562987E-2</v>
      </c>
      <c r="R268" s="35">
        <f t="shared" si="18"/>
        <v>1.2953342113562987E-2</v>
      </c>
      <c r="S268" s="35">
        <f t="shared" si="19"/>
        <v>1.2953342113562987E-2</v>
      </c>
      <c r="T268" s="11" t="s">
        <v>14</v>
      </c>
    </row>
    <row r="269" spans="2:20" x14ac:dyDescent="0.35">
      <c r="B269" s="63">
        <v>2.5199999999999902</v>
      </c>
      <c r="C269" s="34">
        <f>B269/'MSD Calculation'!$D$5</f>
        <v>8.5135135135134807E-2</v>
      </c>
      <c r="D269" s="34">
        <f>'MSD Calculation'!$D$24-B269</f>
        <v>15.980000000000009</v>
      </c>
      <c r="E269" s="30">
        <f>IF(B269="",0,IF(B269&lt;'MSD Calculation'!$D$5,$E$7*(1-B269/'MSD Calculation'!$D$5), 0))</f>
        <v>1.2948560518098401E-2</v>
      </c>
      <c r="F269" s="30">
        <f>IF(B269="",0,IF($B269&lt;$F$5,0,IF($B269&gt;'MSD Calculation'!$D$5,0,IF($N$4="Closed-form",1/2*(1-COS(2*PI()*($B269-$F$5)/$F$6))*$F$8,IF($N$4="General",1/2*(1-COS(2*PI()*($B269-$F$5)/$F$6))*$F$9,"Error")))))</f>
        <v>0</v>
      </c>
      <c r="G269" s="30">
        <f>IF(B269="",0,IF($B269&lt;$G$5,0,IF($B269&gt;'MSD Calculation'!$D$5,0,IF($N$4="Closed-form",1/2*(1-COS(2*PI()*($B269-$G$5)/$G$6))*$G$8,IF($N$4="General",1/2*(1-COS(2*PI()*($B269-$G$5)/$G$6))*$G$9,"Error")))))</f>
        <v>0</v>
      </c>
      <c r="H269" s="30">
        <f>IF(B269="",0,IF($B269&lt;$H$5,0,IF($B269&gt;'MSD Calculation'!$D$5,0,IF($N$4="Closed-form",1/2*(1-COS(2*PI()*($B269-$H$5)/$H$6))*$H$8,IF($N$4="General",1/2*(1-COS(2*PI()*($B269-$H$5)/$H$6))*$H$9,"Error")))))</f>
        <v>0</v>
      </c>
      <c r="I269" s="30">
        <f>IF(B269="",0,IF($B269&lt;$I$5,0,IF($B269&gt;'MSD Calculation'!$D$5,0,IF($N$4="Closed-form",1/2*(1-COS(2*PI()*($B269-$I$5)/$I$6))*$I$8,IF($N$4="General",1/2*(1-COS(2*PI()*($B269-$I$5)/$I$6))*$I$9,"Error")))))</f>
        <v>0</v>
      </c>
      <c r="J269" s="15" t="s">
        <v>14</v>
      </c>
      <c r="K269" s="3"/>
      <c r="L269" s="17">
        <v>2.5199999999999902</v>
      </c>
      <c r="M269" s="34">
        <f>L269/'MSD Calculation'!$D$5</f>
        <v>8.5135135135134807E-2</v>
      </c>
      <c r="N269" s="34">
        <f>'MSD Calculation'!$D$24-L269</f>
        <v>15.980000000000009</v>
      </c>
      <c r="O269" s="35">
        <f t="shared" si="15"/>
        <v>1.2948560518098401E-2</v>
      </c>
      <c r="P269" s="35">
        <f t="shared" si="16"/>
        <v>1.2948560518098401E-2</v>
      </c>
      <c r="Q269" s="35">
        <f t="shared" si="17"/>
        <v>1.2948560518098401E-2</v>
      </c>
      <c r="R269" s="35">
        <f t="shared" si="18"/>
        <v>1.2948560518098401E-2</v>
      </c>
      <c r="S269" s="35">
        <f t="shared" si="19"/>
        <v>1.2948560518098401E-2</v>
      </c>
      <c r="T269" s="11" t="s">
        <v>14</v>
      </c>
    </row>
    <row r="270" spans="2:20" x14ac:dyDescent="0.35">
      <c r="B270" s="63">
        <v>2.52999999999999</v>
      </c>
      <c r="C270" s="34">
        <f>B270/'MSD Calculation'!$D$5</f>
        <v>8.5472972972972627E-2</v>
      </c>
      <c r="D270" s="34">
        <f>'MSD Calculation'!$D$24-B270</f>
        <v>15.97000000000001</v>
      </c>
      <c r="E270" s="30">
        <f>IF(B270="",0,IF(B270&lt;'MSD Calculation'!$D$5,$E$7*(1-B270/'MSD Calculation'!$D$5), 0))</f>
        <v>1.2943778922633816E-2</v>
      </c>
      <c r="F270" s="30">
        <f>IF(B270="",0,IF($B270&lt;$F$5,0,IF($B270&gt;'MSD Calculation'!$D$5,0,IF($N$4="Closed-form",1/2*(1-COS(2*PI()*($B270-$F$5)/$F$6))*$F$8,IF($N$4="General",1/2*(1-COS(2*PI()*($B270-$F$5)/$F$6))*$F$9,"Error")))))</f>
        <v>0</v>
      </c>
      <c r="G270" s="30">
        <f>IF(B270="",0,IF($B270&lt;$G$5,0,IF($B270&gt;'MSD Calculation'!$D$5,0,IF($N$4="Closed-form",1/2*(1-COS(2*PI()*($B270-$G$5)/$G$6))*$G$8,IF($N$4="General",1/2*(1-COS(2*PI()*($B270-$G$5)/$G$6))*$G$9,"Error")))))</f>
        <v>0</v>
      </c>
      <c r="H270" s="30">
        <f>IF(B270="",0,IF($B270&lt;$H$5,0,IF($B270&gt;'MSD Calculation'!$D$5,0,IF($N$4="Closed-form",1/2*(1-COS(2*PI()*($B270-$H$5)/$H$6))*$H$8,IF($N$4="General",1/2*(1-COS(2*PI()*($B270-$H$5)/$H$6))*$H$9,"Error")))))</f>
        <v>0</v>
      </c>
      <c r="I270" s="30">
        <f>IF(B270="",0,IF($B270&lt;$I$5,0,IF($B270&gt;'MSD Calculation'!$D$5,0,IF($N$4="Closed-form",1/2*(1-COS(2*PI()*($B270-$I$5)/$I$6))*$I$8,IF($N$4="General",1/2*(1-COS(2*PI()*($B270-$I$5)/$I$6))*$I$9,"Error")))))</f>
        <v>0</v>
      </c>
      <c r="J270" s="15" t="s">
        <v>14</v>
      </c>
      <c r="K270" s="3"/>
      <c r="L270" s="17">
        <v>2.52999999999999</v>
      </c>
      <c r="M270" s="34">
        <f>L270/'MSD Calculation'!$D$5</f>
        <v>8.5472972972972627E-2</v>
      </c>
      <c r="N270" s="34">
        <f>'MSD Calculation'!$D$24-L270</f>
        <v>15.97000000000001</v>
      </c>
      <c r="O270" s="35">
        <f t="shared" si="15"/>
        <v>1.2943778922633816E-2</v>
      </c>
      <c r="P270" s="35">
        <f t="shared" si="16"/>
        <v>1.2943778922633816E-2</v>
      </c>
      <c r="Q270" s="35">
        <f t="shared" si="17"/>
        <v>1.2943778922633816E-2</v>
      </c>
      <c r="R270" s="35">
        <f t="shared" si="18"/>
        <v>1.2943778922633816E-2</v>
      </c>
      <c r="S270" s="35">
        <f t="shared" si="19"/>
        <v>1.2943778922633816E-2</v>
      </c>
      <c r="T270" s="11" t="s">
        <v>14</v>
      </c>
    </row>
    <row r="271" spans="2:20" x14ac:dyDescent="0.35">
      <c r="B271" s="63">
        <v>2.5399999999999898</v>
      </c>
      <c r="C271" s="34">
        <f>B271/'MSD Calculation'!$D$5</f>
        <v>8.5810810810810462E-2</v>
      </c>
      <c r="D271" s="34">
        <f>'MSD Calculation'!$D$24-B271</f>
        <v>15.96000000000001</v>
      </c>
      <c r="E271" s="30">
        <f>IF(B271="",0,IF(B271&lt;'MSD Calculation'!$D$5,$E$7*(1-B271/'MSD Calculation'!$D$5), 0))</f>
        <v>1.293899732716923E-2</v>
      </c>
      <c r="F271" s="30">
        <f>IF(B271="",0,IF($B271&lt;$F$5,0,IF($B271&gt;'MSD Calculation'!$D$5,0,IF($N$4="Closed-form",1/2*(1-COS(2*PI()*($B271-$F$5)/$F$6))*$F$8,IF($N$4="General",1/2*(1-COS(2*PI()*($B271-$F$5)/$F$6))*$F$9,"Error")))))</f>
        <v>0</v>
      </c>
      <c r="G271" s="30">
        <f>IF(B271="",0,IF($B271&lt;$G$5,0,IF($B271&gt;'MSD Calculation'!$D$5,0,IF($N$4="Closed-form",1/2*(1-COS(2*PI()*($B271-$G$5)/$G$6))*$G$8,IF($N$4="General",1/2*(1-COS(2*PI()*($B271-$G$5)/$G$6))*$G$9,"Error")))))</f>
        <v>0</v>
      </c>
      <c r="H271" s="30">
        <f>IF(B271="",0,IF($B271&lt;$H$5,0,IF($B271&gt;'MSD Calculation'!$D$5,0,IF($N$4="Closed-form",1/2*(1-COS(2*PI()*($B271-$H$5)/$H$6))*$H$8,IF($N$4="General",1/2*(1-COS(2*PI()*($B271-$H$5)/$H$6))*$H$9,"Error")))))</f>
        <v>0</v>
      </c>
      <c r="I271" s="30">
        <f>IF(B271="",0,IF($B271&lt;$I$5,0,IF($B271&gt;'MSD Calculation'!$D$5,0,IF($N$4="Closed-form",1/2*(1-COS(2*PI()*($B271-$I$5)/$I$6))*$I$8,IF($N$4="General",1/2*(1-COS(2*PI()*($B271-$I$5)/$I$6))*$I$9,"Error")))))</f>
        <v>0</v>
      </c>
      <c r="J271" s="15" t="s">
        <v>14</v>
      </c>
      <c r="K271" s="3"/>
      <c r="L271" s="17">
        <v>2.5399999999999898</v>
      </c>
      <c r="M271" s="34">
        <f>L271/'MSD Calculation'!$D$5</f>
        <v>8.5810810810810462E-2</v>
      </c>
      <c r="N271" s="34">
        <f>'MSD Calculation'!$D$24-L271</f>
        <v>15.96000000000001</v>
      </c>
      <c r="O271" s="35">
        <f t="shared" si="15"/>
        <v>1.293899732716923E-2</v>
      </c>
      <c r="P271" s="35">
        <f t="shared" si="16"/>
        <v>1.293899732716923E-2</v>
      </c>
      <c r="Q271" s="35">
        <f t="shared" si="17"/>
        <v>1.293899732716923E-2</v>
      </c>
      <c r="R271" s="35">
        <f t="shared" si="18"/>
        <v>1.293899732716923E-2</v>
      </c>
      <c r="S271" s="35">
        <f t="shared" si="19"/>
        <v>1.293899732716923E-2</v>
      </c>
      <c r="T271" s="11" t="s">
        <v>14</v>
      </c>
    </row>
    <row r="272" spans="2:20" x14ac:dyDescent="0.35">
      <c r="B272" s="63">
        <v>2.5499999999999896</v>
      </c>
      <c r="C272" s="34">
        <f>B272/'MSD Calculation'!$D$5</f>
        <v>8.6148648648648296E-2</v>
      </c>
      <c r="D272" s="34">
        <f>'MSD Calculation'!$D$24-B272</f>
        <v>15.95000000000001</v>
      </c>
      <c r="E272" s="30">
        <f>IF(B272="",0,IF(B272&lt;'MSD Calculation'!$D$5,$E$7*(1-B272/'MSD Calculation'!$D$5), 0))</f>
        <v>1.2934215731704645E-2</v>
      </c>
      <c r="F272" s="30">
        <f>IF(B272="",0,IF($B272&lt;$F$5,0,IF($B272&gt;'MSD Calculation'!$D$5,0,IF($N$4="Closed-form",1/2*(1-COS(2*PI()*($B272-$F$5)/$F$6))*$F$8,IF($N$4="General",1/2*(1-COS(2*PI()*($B272-$F$5)/$F$6))*$F$9,"Error")))))</f>
        <v>0</v>
      </c>
      <c r="G272" s="30">
        <f>IF(B272="",0,IF($B272&lt;$G$5,0,IF($B272&gt;'MSD Calculation'!$D$5,0,IF($N$4="Closed-form",1/2*(1-COS(2*PI()*($B272-$G$5)/$G$6))*$G$8,IF($N$4="General",1/2*(1-COS(2*PI()*($B272-$G$5)/$G$6))*$G$9,"Error")))))</f>
        <v>0</v>
      </c>
      <c r="H272" s="30">
        <f>IF(B272="",0,IF($B272&lt;$H$5,0,IF($B272&gt;'MSD Calculation'!$D$5,0,IF($N$4="Closed-form",1/2*(1-COS(2*PI()*($B272-$H$5)/$H$6))*$H$8,IF($N$4="General",1/2*(1-COS(2*PI()*($B272-$H$5)/$H$6))*$H$9,"Error")))))</f>
        <v>0</v>
      </c>
      <c r="I272" s="30">
        <f>IF(B272="",0,IF($B272&lt;$I$5,0,IF($B272&gt;'MSD Calculation'!$D$5,0,IF($N$4="Closed-form",1/2*(1-COS(2*PI()*($B272-$I$5)/$I$6))*$I$8,IF($N$4="General",1/2*(1-COS(2*PI()*($B272-$I$5)/$I$6))*$I$9,"Error")))))</f>
        <v>0</v>
      </c>
      <c r="J272" s="15" t="s">
        <v>14</v>
      </c>
      <c r="K272" s="3"/>
      <c r="L272" s="17">
        <v>2.5499999999999896</v>
      </c>
      <c r="M272" s="34">
        <f>L272/'MSD Calculation'!$D$5</f>
        <v>8.6148648648648296E-2</v>
      </c>
      <c r="N272" s="34">
        <f>'MSD Calculation'!$D$24-L272</f>
        <v>15.95000000000001</v>
      </c>
      <c r="O272" s="35">
        <f t="shared" si="15"/>
        <v>1.2934215731704645E-2</v>
      </c>
      <c r="P272" s="35">
        <f t="shared" si="16"/>
        <v>1.2934215731704645E-2</v>
      </c>
      <c r="Q272" s="35">
        <f t="shared" si="17"/>
        <v>1.2934215731704645E-2</v>
      </c>
      <c r="R272" s="35">
        <f t="shared" si="18"/>
        <v>1.2934215731704645E-2</v>
      </c>
      <c r="S272" s="35">
        <f t="shared" si="19"/>
        <v>1.2934215731704645E-2</v>
      </c>
      <c r="T272" s="11" t="s">
        <v>14</v>
      </c>
    </row>
    <row r="273" spans="2:20" x14ac:dyDescent="0.35">
      <c r="B273" s="63">
        <v>2.5599999999999894</v>
      </c>
      <c r="C273" s="34">
        <f>B273/'MSD Calculation'!$D$5</f>
        <v>8.648648648648613E-2</v>
      </c>
      <c r="D273" s="34">
        <f>'MSD Calculation'!$D$24-B273</f>
        <v>15.94000000000001</v>
      </c>
      <c r="E273" s="30">
        <f>IF(B273="",0,IF(B273&lt;'MSD Calculation'!$D$5,$E$7*(1-B273/'MSD Calculation'!$D$5), 0))</f>
        <v>1.2929434136240057E-2</v>
      </c>
      <c r="F273" s="30">
        <f>IF(B273="",0,IF($B273&lt;$F$5,0,IF($B273&gt;'MSD Calculation'!$D$5,0,IF($N$4="Closed-form",1/2*(1-COS(2*PI()*($B273-$F$5)/$F$6))*$F$8,IF($N$4="General",1/2*(1-COS(2*PI()*($B273-$F$5)/$F$6))*$F$9,"Error")))))</f>
        <v>0</v>
      </c>
      <c r="G273" s="30">
        <f>IF(B273="",0,IF($B273&lt;$G$5,0,IF($B273&gt;'MSD Calculation'!$D$5,0,IF($N$4="Closed-form",1/2*(1-COS(2*PI()*($B273-$G$5)/$G$6))*$G$8,IF($N$4="General",1/2*(1-COS(2*PI()*($B273-$G$5)/$G$6))*$G$9,"Error")))))</f>
        <v>0</v>
      </c>
      <c r="H273" s="30">
        <f>IF(B273="",0,IF($B273&lt;$H$5,0,IF($B273&gt;'MSD Calculation'!$D$5,0,IF($N$4="Closed-form",1/2*(1-COS(2*PI()*($B273-$H$5)/$H$6))*$H$8,IF($N$4="General",1/2*(1-COS(2*PI()*($B273-$H$5)/$H$6))*$H$9,"Error")))))</f>
        <v>0</v>
      </c>
      <c r="I273" s="30">
        <f>IF(B273="",0,IF($B273&lt;$I$5,0,IF($B273&gt;'MSD Calculation'!$D$5,0,IF($N$4="Closed-form",1/2*(1-COS(2*PI()*($B273-$I$5)/$I$6))*$I$8,IF($N$4="General",1/2*(1-COS(2*PI()*($B273-$I$5)/$I$6))*$I$9,"Error")))))</f>
        <v>0</v>
      </c>
      <c r="J273" s="15" t="s">
        <v>14</v>
      </c>
      <c r="K273" s="3"/>
      <c r="L273" s="17">
        <v>2.5599999999999894</v>
      </c>
      <c r="M273" s="34">
        <f>L273/'MSD Calculation'!$D$5</f>
        <v>8.648648648648613E-2</v>
      </c>
      <c r="N273" s="34">
        <f>'MSD Calculation'!$D$24-L273</f>
        <v>15.94000000000001</v>
      </c>
      <c r="O273" s="35">
        <f t="shared" si="15"/>
        <v>1.2929434136240057E-2</v>
      </c>
      <c r="P273" s="35">
        <f t="shared" si="16"/>
        <v>1.2929434136240057E-2</v>
      </c>
      <c r="Q273" s="35">
        <f t="shared" si="17"/>
        <v>1.2929434136240057E-2</v>
      </c>
      <c r="R273" s="35">
        <f t="shared" si="18"/>
        <v>1.2929434136240057E-2</v>
      </c>
      <c r="S273" s="35">
        <f t="shared" si="19"/>
        <v>1.2929434136240057E-2</v>
      </c>
      <c r="T273" s="11" t="s">
        <v>14</v>
      </c>
    </row>
    <row r="274" spans="2:20" x14ac:dyDescent="0.35">
      <c r="B274" s="63">
        <v>2.5699999999999892</v>
      </c>
      <c r="C274" s="34">
        <f>B274/'MSD Calculation'!$D$5</f>
        <v>8.6824324324323951E-2</v>
      </c>
      <c r="D274" s="34">
        <f>'MSD Calculation'!$D$24-B274</f>
        <v>15.93000000000001</v>
      </c>
      <c r="E274" s="30">
        <f>IF(B274="",0,IF(B274&lt;'MSD Calculation'!$D$5,$E$7*(1-B274/'MSD Calculation'!$D$5), 0))</f>
        <v>1.2924652540775473E-2</v>
      </c>
      <c r="F274" s="30">
        <f>IF(B274="",0,IF($B274&lt;$F$5,0,IF($B274&gt;'MSD Calculation'!$D$5,0,IF($N$4="Closed-form",1/2*(1-COS(2*PI()*($B274-$F$5)/$F$6))*$F$8,IF($N$4="General",1/2*(1-COS(2*PI()*($B274-$F$5)/$F$6))*$F$9,"Error")))))</f>
        <v>0</v>
      </c>
      <c r="G274" s="30">
        <f>IF(B274="",0,IF($B274&lt;$G$5,0,IF($B274&gt;'MSD Calculation'!$D$5,0,IF($N$4="Closed-form",1/2*(1-COS(2*PI()*($B274-$G$5)/$G$6))*$G$8,IF($N$4="General",1/2*(1-COS(2*PI()*($B274-$G$5)/$G$6))*$G$9,"Error")))))</f>
        <v>0</v>
      </c>
      <c r="H274" s="30">
        <f>IF(B274="",0,IF($B274&lt;$H$5,0,IF($B274&gt;'MSD Calculation'!$D$5,0,IF($N$4="Closed-form",1/2*(1-COS(2*PI()*($B274-$H$5)/$H$6))*$H$8,IF($N$4="General",1/2*(1-COS(2*PI()*($B274-$H$5)/$H$6))*$H$9,"Error")))))</f>
        <v>0</v>
      </c>
      <c r="I274" s="30">
        <f>IF(B274="",0,IF($B274&lt;$I$5,0,IF($B274&gt;'MSD Calculation'!$D$5,0,IF($N$4="Closed-form",1/2*(1-COS(2*PI()*($B274-$I$5)/$I$6))*$I$8,IF($N$4="General",1/2*(1-COS(2*PI()*($B274-$I$5)/$I$6))*$I$9,"Error")))))</f>
        <v>0</v>
      </c>
      <c r="J274" s="15" t="s">
        <v>14</v>
      </c>
      <c r="K274" s="3"/>
      <c r="L274" s="17">
        <v>2.5699999999999892</v>
      </c>
      <c r="M274" s="34">
        <f>L274/'MSD Calculation'!$D$5</f>
        <v>8.6824324324323951E-2</v>
      </c>
      <c r="N274" s="34">
        <f>'MSD Calculation'!$D$24-L274</f>
        <v>15.93000000000001</v>
      </c>
      <c r="O274" s="35">
        <f t="shared" ref="O274:O337" si="20">E274</f>
        <v>1.2924652540775473E-2</v>
      </c>
      <c r="P274" s="35">
        <f t="shared" ref="P274:P337" si="21">E274+F274</f>
        <v>1.2924652540775473E-2</v>
      </c>
      <c r="Q274" s="35">
        <f t="shared" ref="Q274:Q337" si="22">E274+F274+G274</f>
        <v>1.2924652540775473E-2</v>
      </c>
      <c r="R274" s="35">
        <f t="shared" ref="R274:R337" si="23">+E274+F274+G274+H274</f>
        <v>1.2924652540775473E-2</v>
      </c>
      <c r="S274" s="35">
        <f t="shared" ref="S274:S337" si="24">E274+F274+G274+H274+I274</f>
        <v>1.2924652540775473E-2</v>
      </c>
      <c r="T274" s="11" t="s">
        <v>14</v>
      </c>
    </row>
    <row r="275" spans="2:20" x14ac:dyDescent="0.35">
      <c r="B275" s="63">
        <v>2.579999999999989</v>
      </c>
      <c r="C275" s="34">
        <f>B275/'MSD Calculation'!$D$5</f>
        <v>8.7162162162161785E-2</v>
      </c>
      <c r="D275" s="34">
        <f>'MSD Calculation'!$D$24-B275</f>
        <v>15.920000000000011</v>
      </c>
      <c r="E275" s="30">
        <f>IF(B275="",0,IF(B275&lt;'MSD Calculation'!$D$5,$E$7*(1-B275/'MSD Calculation'!$D$5), 0))</f>
        <v>1.2919870945310887E-2</v>
      </c>
      <c r="F275" s="30">
        <f>IF(B275="",0,IF($B275&lt;$F$5,0,IF($B275&gt;'MSD Calculation'!$D$5,0,IF($N$4="Closed-form",1/2*(1-COS(2*PI()*($B275-$F$5)/$F$6))*$F$8,IF($N$4="General",1/2*(1-COS(2*PI()*($B275-$F$5)/$F$6))*$F$9,"Error")))))</f>
        <v>0</v>
      </c>
      <c r="G275" s="30">
        <f>IF(B275="",0,IF($B275&lt;$G$5,0,IF($B275&gt;'MSD Calculation'!$D$5,0,IF($N$4="Closed-form",1/2*(1-COS(2*PI()*($B275-$G$5)/$G$6))*$G$8,IF($N$4="General",1/2*(1-COS(2*PI()*($B275-$G$5)/$G$6))*$G$9,"Error")))))</f>
        <v>0</v>
      </c>
      <c r="H275" s="30">
        <f>IF(B275="",0,IF($B275&lt;$H$5,0,IF($B275&gt;'MSD Calculation'!$D$5,0,IF($N$4="Closed-form",1/2*(1-COS(2*PI()*($B275-$H$5)/$H$6))*$H$8,IF($N$4="General",1/2*(1-COS(2*PI()*($B275-$H$5)/$H$6))*$H$9,"Error")))))</f>
        <v>0</v>
      </c>
      <c r="I275" s="30">
        <f>IF(B275="",0,IF($B275&lt;$I$5,0,IF($B275&gt;'MSD Calculation'!$D$5,0,IF($N$4="Closed-form",1/2*(1-COS(2*PI()*($B275-$I$5)/$I$6))*$I$8,IF($N$4="General",1/2*(1-COS(2*PI()*($B275-$I$5)/$I$6))*$I$9,"Error")))))</f>
        <v>0</v>
      </c>
      <c r="J275" s="15" t="s">
        <v>14</v>
      </c>
      <c r="K275" s="3"/>
      <c r="L275" s="17">
        <v>2.579999999999989</v>
      </c>
      <c r="M275" s="34">
        <f>L275/'MSD Calculation'!$D$5</f>
        <v>8.7162162162161785E-2</v>
      </c>
      <c r="N275" s="34">
        <f>'MSD Calculation'!$D$24-L275</f>
        <v>15.920000000000011</v>
      </c>
      <c r="O275" s="35">
        <f t="shared" si="20"/>
        <v>1.2919870945310887E-2</v>
      </c>
      <c r="P275" s="35">
        <f t="shared" si="21"/>
        <v>1.2919870945310887E-2</v>
      </c>
      <c r="Q275" s="35">
        <f t="shared" si="22"/>
        <v>1.2919870945310887E-2</v>
      </c>
      <c r="R275" s="35">
        <f t="shared" si="23"/>
        <v>1.2919870945310887E-2</v>
      </c>
      <c r="S275" s="35">
        <f t="shared" si="24"/>
        <v>1.2919870945310887E-2</v>
      </c>
      <c r="T275" s="11" t="s">
        <v>14</v>
      </c>
    </row>
    <row r="276" spans="2:20" x14ac:dyDescent="0.35">
      <c r="B276" s="63">
        <v>2.5899999999999888</v>
      </c>
      <c r="C276" s="34">
        <f>B276/'MSD Calculation'!$D$5</f>
        <v>8.749999999999962E-2</v>
      </c>
      <c r="D276" s="34">
        <f>'MSD Calculation'!$D$24-B276</f>
        <v>15.910000000000011</v>
      </c>
      <c r="E276" s="30">
        <f>IF(B276="",0,IF(B276&lt;'MSD Calculation'!$D$5,$E$7*(1-B276/'MSD Calculation'!$D$5), 0))</f>
        <v>1.2915089349846302E-2</v>
      </c>
      <c r="F276" s="30">
        <f>IF(B276="",0,IF($B276&lt;$F$5,0,IF($B276&gt;'MSD Calculation'!$D$5,0,IF($N$4="Closed-form",1/2*(1-COS(2*PI()*($B276-$F$5)/$F$6))*$F$8,IF($N$4="General",1/2*(1-COS(2*PI()*($B276-$F$5)/$F$6))*$F$9,"Error")))))</f>
        <v>0</v>
      </c>
      <c r="G276" s="30">
        <f>IF(B276="",0,IF($B276&lt;$G$5,0,IF($B276&gt;'MSD Calculation'!$D$5,0,IF($N$4="Closed-form",1/2*(1-COS(2*PI()*($B276-$G$5)/$G$6))*$G$8,IF($N$4="General",1/2*(1-COS(2*PI()*($B276-$G$5)/$G$6))*$G$9,"Error")))))</f>
        <v>0</v>
      </c>
      <c r="H276" s="30">
        <f>IF(B276="",0,IF($B276&lt;$H$5,0,IF($B276&gt;'MSD Calculation'!$D$5,0,IF($N$4="Closed-form",1/2*(1-COS(2*PI()*($B276-$H$5)/$H$6))*$H$8,IF($N$4="General",1/2*(1-COS(2*PI()*($B276-$H$5)/$H$6))*$H$9,"Error")))))</f>
        <v>0</v>
      </c>
      <c r="I276" s="30">
        <f>IF(B276="",0,IF($B276&lt;$I$5,0,IF($B276&gt;'MSD Calculation'!$D$5,0,IF($N$4="Closed-form",1/2*(1-COS(2*PI()*($B276-$I$5)/$I$6))*$I$8,IF($N$4="General",1/2*(1-COS(2*PI()*($B276-$I$5)/$I$6))*$I$9,"Error")))))</f>
        <v>0</v>
      </c>
      <c r="J276" s="15" t="s">
        <v>14</v>
      </c>
      <c r="K276" s="3"/>
      <c r="L276" s="17">
        <v>2.5899999999999888</v>
      </c>
      <c r="M276" s="34">
        <f>L276/'MSD Calculation'!$D$5</f>
        <v>8.749999999999962E-2</v>
      </c>
      <c r="N276" s="34">
        <f>'MSD Calculation'!$D$24-L276</f>
        <v>15.910000000000011</v>
      </c>
      <c r="O276" s="35">
        <f t="shared" si="20"/>
        <v>1.2915089349846302E-2</v>
      </c>
      <c r="P276" s="35">
        <f t="shared" si="21"/>
        <v>1.2915089349846302E-2</v>
      </c>
      <c r="Q276" s="35">
        <f t="shared" si="22"/>
        <v>1.2915089349846302E-2</v>
      </c>
      <c r="R276" s="35">
        <f t="shared" si="23"/>
        <v>1.2915089349846302E-2</v>
      </c>
      <c r="S276" s="35">
        <f t="shared" si="24"/>
        <v>1.2915089349846302E-2</v>
      </c>
      <c r="T276" s="11" t="s">
        <v>14</v>
      </c>
    </row>
    <row r="277" spans="2:20" x14ac:dyDescent="0.35">
      <c r="B277" s="63">
        <v>2.5999999999999885</v>
      </c>
      <c r="C277" s="34">
        <f>B277/'MSD Calculation'!$D$5</f>
        <v>8.783783783783744E-2</v>
      </c>
      <c r="D277" s="34">
        <f>'MSD Calculation'!$D$24-B277</f>
        <v>15.900000000000011</v>
      </c>
      <c r="E277" s="30">
        <f>IF(B277="",0,IF(B277&lt;'MSD Calculation'!$D$5,$E$7*(1-B277/'MSD Calculation'!$D$5), 0))</f>
        <v>1.2910307754381714E-2</v>
      </c>
      <c r="F277" s="30">
        <f>IF(B277="",0,IF($B277&lt;$F$5,0,IF($B277&gt;'MSD Calculation'!$D$5,0,IF($N$4="Closed-form",1/2*(1-COS(2*PI()*($B277-$F$5)/$F$6))*$F$8,IF($N$4="General",1/2*(1-COS(2*PI()*($B277-$F$5)/$F$6))*$F$9,"Error")))))</f>
        <v>0</v>
      </c>
      <c r="G277" s="30">
        <f>IF(B277="",0,IF($B277&lt;$G$5,0,IF($B277&gt;'MSD Calculation'!$D$5,0,IF($N$4="Closed-form",1/2*(1-COS(2*PI()*($B277-$G$5)/$G$6))*$G$8,IF($N$4="General",1/2*(1-COS(2*PI()*($B277-$G$5)/$G$6))*$G$9,"Error")))))</f>
        <v>0</v>
      </c>
      <c r="H277" s="30">
        <f>IF(B277="",0,IF($B277&lt;$H$5,0,IF($B277&gt;'MSD Calculation'!$D$5,0,IF($N$4="Closed-form",1/2*(1-COS(2*PI()*($B277-$H$5)/$H$6))*$H$8,IF($N$4="General",1/2*(1-COS(2*PI()*($B277-$H$5)/$H$6))*$H$9,"Error")))))</f>
        <v>0</v>
      </c>
      <c r="I277" s="30">
        <f>IF(B277="",0,IF($B277&lt;$I$5,0,IF($B277&gt;'MSD Calculation'!$D$5,0,IF($N$4="Closed-form",1/2*(1-COS(2*PI()*($B277-$I$5)/$I$6))*$I$8,IF($N$4="General",1/2*(1-COS(2*PI()*($B277-$I$5)/$I$6))*$I$9,"Error")))))</f>
        <v>0</v>
      </c>
      <c r="J277" s="15" t="s">
        <v>14</v>
      </c>
      <c r="K277" s="3"/>
      <c r="L277" s="17">
        <v>2.5999999999999885</v>
      </c>
      <c r="M277" s="34">
        <f>L277/'MSD Calculation'!$D$5</f>
        <v>8.783783783783744E-2</v>
      </c>
      <c r="N277" s="34">
        <f>'MSD Calculation'!$D$24-L277</f>
        <v>15.900000000000011</v>
      </c>
      <c r="O277" s="35">
        <f t="shared" si="20"/>
        <v>1.2910307754381714E-2</v>
      </c>
      <c r="P277" s="35">
        <f t="shared" si="21"/>
        <v>1.2910307754381714E-2</v>
      </c>
      <c r="Q277" s="35">
        <f t="shared" si="22"/>
        <v>1.2910307754381714E-2</v>
      </c>
      <c r="R277" s="35">
        <f t="shared" si="23"/>
        <v>1.2910307754381714E-2</v>
      </c>
      <c r="S277" s="35">
        <f t="shared" si="24"/>
        <v>1.2910307754381714E-2</v>
      </c>
      <c r="T277" s="11" t="s">
        <v>14</v>
      </c>
    </row>
    <row r="278" spans="2:20" x14ac:dyDescent="0.35">
      <c r="B278" s="63">
        <v>2.6099999999999883</v>
      </c>
      <c r="C278" s="34">
        <f>B278/'MSD Calculation'!$D$5</f>
        <v>8.8175675675675275E-2</v>
      </c>
      <c r="D278" s="34">
        <f>'MSD Calculation'!$D$24-B278</f>
        <v>15.890000000000011</v>
      </c>
      <c r="E278" s="30">
        <f>IF(B278="",0,IF(B278&lt;'MSD Calculation'!$D$5,$E$7*(1-B278/'MSD Calculation'!$D$5), 0))</f>
        <v>1.290552615891713E-2</v>
      </c>
      <c r="F278" s="30">
        <f>IF(B278="",0,IF($B278&lt;$F$5,0,IF($B278&gt;'MSD Calculation'!$D$5,0,IF($N$4="Closed-form",1/2*(1-COS(2*PI()*($B278-$F$5)/$F$6))*$F$8,IF($N$4="General",1/2*(1-COS(2*PI()*($B278-$F$5)/$F$6))*$F$9,"Error")))))</f>
        <v>0</v>
      </c>
      <c r="G278" s="30">
        <f>IF(B278="",0,IF($B278&lt;$G$5,0,IF($B278&gt;'MSD Calculation'!$D$5,0,IF($N$4="Closed-form",1/2*(1-COS(2*PI()*($B278-$G$5)/$G$6))*$G$8,IF($N$4="General",1/2*(1-COS(2*PI()*($B278-$G$5)/$G$6))*$G$9,"Error")))))</f>
        <v>0</v>
      </c>
      <c r="H278" s="30">
        <f>IF(B278="",0,IF($B278&lt;$H$5,0,IF($B278&gt;'MSD Calculation'!$D$5,0,IF($N$4="Closed-form",1/2*(1-COS(2*PI()*($B278-$H$5)/$H$6))*$H$8,IF($N$4="General",1/2*(1-COS(2*PI()*($B278-$H$5)/$H$6))*$H$9,"Error")))))</f>
        <v>0</v>
      </c>
      <c r="I278" s="30">
        <f>IF(B278="",0,IF($B278&lt;$I$5,0,IF($B278&gt;'MSD Calculation'!$D$5,0,IF($N$4="Closed-form",1/2*(1-COS(2*PI()*($B278-$I$5)/$I$6))*$I$8,IF($N$4="General",1/2*(1-COS(2*PI()*($B278-$I$5)/$I$6))*$I$9,"Error")))))</f>
        <v>0</v>
      </c>
      <c r="J278" s="15" t="s">
        <v>14</v>
      </c>
      <c r="K278" s="3"/>
      <c r="L278" s="17">
        <v>2.6099999999999883</v>
      </c>
      <c r="M278" s="34">
        <f>L278/'MSD Calculation'!$D$5</f>
        <v>8.8175675675675275E-2</v>
      </c>
      <c r="N278" s="34">
        <f>'MSD Calculation'!$D$24-L278</f>
        <v>15.890000000000011</v>
      </c>
      <c r="O278" s="35">
        <f t="shared" si="20"/>
        <v>1.290552615891713E-2</v>
      </c>
      <c r="P278" s="35">
        <f t="shared" si="21"/>
        <v>1.290552615891713E-2</v>
      </c>
      <c r="Q278" s="35">
        <f t="shared" si="22"/>
        <v>1.290552615891713E-2</v>
      </c>
      <c r="R278" s="35">
        <f t="shared" si="23"/>
        <v>1.290552615891713E-2</v>
      </c>
      <c r="S278" s="35">
        <f t="shared" si="24"/>
        <v>1.290552615891713E-2</v>
      </c>
      <c r="T278" s="11" t="s">
        <v>14</v>
      </c>
    </row>
    <row r="279" spans="2:20" x14ac:dyDescent="0.35">
      <c r="B279" s="63">
        <v>2.6199999999999881</v>
      </c>
      <c r="C279" s="34">
        <f>B279/'MSD Calculation'!$D$5</f>
        <v>8.8513513513513109E-2</v>
      </c>
      <c r="D279" s="34">
        <f>'MSD Calculation'!$D$24-B279</f>
        <v>15.880000000000011</v>
      </c>
      <c r="E279" s="30">
        <f>IF(B279="",0,IF(B279&lt;'MSD Calculation'!$D$5,$E$7*(1-B279/'MSD Calculation'!$D$5), 0))</f>
        <v>1.2900744563452544E-2</v>
      </c>
      <c r="F279" s="30">
        <f>IF(B279="",0,IF($B279&lt;$F$5,0,IF($B279&gt;'MSD Calculation'!$D$5,0,IF($N$4="Closed-form",1/2*(1-COS(2*PI()*($B279-$F$5)/$F$6))*$F$8,IF($N$4="General",1/2*(1-COS(2*PI()*($B279-$F$5)/$F$6))*$F$9,"Error")))))</f>
        <v>0</v>
      </c>
      <c r="G279" s="30">
        <f>IF(B279="",0,IF($B279&lt;$G$5,0,IF($B279&gt;'MSD Calculation'!$D$5,0,IF($N$4="Closed-form",1/2*(1-COS(2*PI()*($B279-$G$5)/$G$6))*$G$8,IF($N$4="General",1/2*(1-COS(2*PI()*($B279-$G$5)/$G$6))*$G$9,"Error")))))</f>
        <v>0</v>
      </c>
      <c r="H279" s="30">
        <f>IF(B279="",0,IF($B279&lt;$H$5,0,IF($B279&gt;'MSD Calculation'!$D$5,0,IF($N$4="Closed-form",1/2*(1-COS(2*PI()*($B279-$H$5)/$H$6))*$H$8,IF($N$4="General",1/2*(1-COS(2*PI()*($B279-$H$5)/$H$6))*$H$9,"Error")))))</f>
        <v>0</v>
      </c>
      <c r="I279" s="30">
        <f>IF(B279="",0,IF($B279&lt;$I$5,0,IF($B279&gt;'MSD Calculation'!$D$5,0,IF($N$4="Closed-form",1/2*(1-COS(2*PI()*($B279-$I$5)/$I$6))*$I$8,IF($N$4="General",1/2*(1-COS(2*PI()*($B279-$I$5)/$I$6))*$I$9,"Error")))))</f>
        <v>0</v>
      </c>
      <c r="J279" s="15" t="s">
        <v>14</v>
      </c>
      <c r="K279" s="3"/>
      <c r="L279" s="17">
        <v>2.6199999999999881</v>
      </c>
      <c r="M279" s="34">
        <f>L279/'MSD Calculation'!$D$5</f>
        <v>8.8513513513513109E-2</v>
      </c>
      <c r="N279" s="34">
        <f>'MSD Calculation'!$D$24-L279</f>
        <v>15.880000000000011</v>
      </c>
      <c r="O279" s="35">
        <f t="shared" si="20"/>
        <v>1.2900744563452544E-2</v>
      </c>
      <c r="P279" s="35">
        <f t="shared" si="21"/>
        <v>1.2900744563452544E-2</v>
      </c>
      <c r="Q279" s="35">
        <f t="shared" si="22"/>
        <v>1.2900744563452544E-2</v>
      </c>
      <c r="R279" s="35">
        <f t="shared" si="23"/>
        <v>1.2900744563452544E-2</v>
      </c>
      <c r="S279" s="35">
        <f t="shared" si="24"/>
        <v>1.2900744563452544E-2</v>
      </c>
      <c r="T279" s="11" t="s">
        <v>14</v>
      </c>
    </row>
    <row r="280" spans="2:20" x14ac:dyDescent="0.35">
      <c r="B280" s="63">
        <v>2.6299999999999879</v>
      </c>
      <c r="C280" s="34">
        <f>B280/'MSD Calculation'!$D$5</f>
        <v>8.8851351351350943E-2</v>
      </c>
      <c r="D280" s="34">
        <f>'MSD Calculation'!$D$24-B280</f>
        <v>15.870000000000012</v>
      </c>
      <c r="E280" s="30">
        <f>IF(B280="",0,IF(B280&lt;'MSD Calculation'!$D$5,$E$7*(1-B280/'MSD Calculation'!$D$5), 0))</f>
        <v>1.2895962967987959E-2</v>
      </c>
      <c r="F280" s="30">
        <f>IF(B280="",0,IF($B280&lt;$F$5,0,IF($B280&gt;'MSD Calculation'!$D$5,0,IF($N$4="Closed-form",1/2*(1-COS(2*PI()*($B280-$F$5)/$F$6))*$F$8,IF($N$4="General",1/2*(1-COS(2*PI()*($B280-$F$5)/$F$6))*$F$9,"Error")))))</f>
        <v>0</v>
      </c>
      <c r="G280" s="30">
        <f>IF(B280="",0,IF($B280&lt;$G$5,0,IF($B280&gt;'MSD Calculation'!$D$5,0,IF($N$4="Closed-form",1/2*(1-COS(2*PI()*($B280-$G$5)/$G$6))*$G$8,IF($N$4="General",1/2*(1-COS(2*PI()*($B280-$G$5)/$G$6))*$G$9,"Error")))))</f>
        <v>0</v>
      </c>
      <c r="H280" s="30">
        <f>IF(B280="",0,IF($B280&lt;$H$5,0,IF($B280&gt;'MSD Calculation'!$D$5,0,IF($N$4="Closed-form",1/2*(1-COS(2*PI()*($B280-$H$5)/$H$6))*$H$8,IF($N$4="General",1/2*(1-COS(2*PI()*($B280-$H$5)/$H$6))*$H$9,"Error")))))</f>
        <v>0</v>
      </c>
      <c r="I280" s="30">
        <f>IF(B280="",0,IF($B280&lt;$I$5,0,IF($B280&gt;'MSD Calculation'!$D$5,0,IF($N$4="Closed-form",1/2*(1-COS(2*PI()*($B280-$I$5)/$I$6))*$I$8,IF($N$4="General",1/2*(1-COS(2*PI()*($B280-$I$5)/$I$6))*$I$9,"Error")))))</f>
        <v>0</v>
      </c>
      <c r="J280" s="15" t="s">
        <v>14</v>
      </c>
      <c r="K280" s="3"/>
      <c r="L280" s="17">
        <v>2.6299999999999879</v>
      </c>
      <c r="M280" s="34">
        <f>L280/'MSD Calculation'!$D$5</f>
        <v>8.8851351351350943E-2</v>
      </c>
      <c r="N280" s="34">
        <f>'MSD Calculation'!$D$24-L280</f>
        <v>15.870000000000012</v>
      </c>
      <c r="O280" s="35">
        <f t="shared" si="20"/>
        <v>1.2895962967987959E-2</v>
      </c>
      <c r="P280" s="35">
        <f t="shared" si="21"/>
        <v>1.2895962967987959E-2</v>
      </c>
      <c r="Q280" s="35">
        <f t="shared" si="22"/>
        <v>1.2895962967987959E-2</v>
      </c>
      <c r="R280" s="35">
        <f t="shared" si="23"/>
        <v>1.2895962967987959E-2</v>
      </c>
      <c r="S280" s="35">
        <f t="shared" si="24"/>
        <v>1.2895962967987959E-2</v>
      </c>
      <c r="T280" s="11" t="s">
        <v>14</v>
      </c>
    </row>
    <row r="281" spans="2:20" x14ac:dyDescent="0.35">
      <c r="B281" s="63">
        <v>2.6399999999999877</v>
      </c>
      <c r="C281" s="34">
        <f>B281/'MSD Calculation'!$D$5</f>
        <v>8.9189189189188764E-2</v>
      </c>
      <c r="D281" s="34">
        <f>'MSD Calculation'!$D$24-B281</f>
        <v>15.860000000000012</v>
      </c>
      <c r="E281" s="30">
        <f>IF(B281="",0,IF(B281&lt;'MSD Calculation'!$D$5,$E$7*(1-B281/'MSD Calculation'!$D$5), 0))</f>
        <v>1.2891181372523373E-2</v>
      </c>
      <c r="F281" s="30">
        <f>IF(B281="",0,IF($B281&lt;$F$5,0,IF($B281&gt;'MSD Calculation'!$D$5,0,IF($N$4="Closed-form",1/2*(1-COS(2*PI()*($B281-$F$5)/$F$6))*$F$8,IF($N$4="General",1/2*(1-COS(2*PI()*($B281-$F$5)/$F$6))*$F$9,"Error")))))</f>
        <v>0</v>
      </c>
      <c r="G281" s="30">
        <f>IF(B281="",0,IF($B281&lt;$G$5,0,IF($B281&gt;'MSD Calculation'!$D$5,0,IF($N$4="Closed-form",1/2*(1-COS(2*PI()*($B281-$G$5)/$G$6))*$G$8,IF($N$4="General",1/2*(1-COS(2*PI()*($B281-$G$5)/$G$6))*$G$9,"Error")))))</f>
        <v>0</v>
      </c>
      <c r="H281" s="30">
        <f>IF(B281="",0,IF($B281&lt;$H$5,0,IF($B281&gt;'MSD Calculation'!$D$5,0,IF($N$4="Closed-form",1/2*(1-COS(2*PI()*($B281-$H$5)/$H$6))*$H$8,IF($N$4="General",1/2*(1-COS(2*PI()*($B281-$H$5)/$H$6))*$H$9,"Error")))))</f>
        <v>0</v>
      </c>
      <c r="I281" s="30">
        <f>IF(B281="",0,IF($B281&lt;$I$5,0,IF($B281&gt;'MSD Calculation'!$D$5,0,IF($N$4="Closed-form",1/2*(1-COS(2*PI()*($B281-$I$5)/$I$6))*$I$8,IF($N$4="General",1/2*(1-COS(2*PI()*($B281-$I$5)/$I$6))*$I$9,"Error")))))</f>
        <v>0</v>
      </c>
      <c r="J281" s="15" t="s">
        <v>14</v>
      </c>
      <c r="K281" s="3"/>
      <c r="L281" s="17">
        <v>2.6399999999999877</v>
      </c>
      <c r="M281" s="34">
        <f>L281/'MSD Calculation'!$D$5</f>
        <v>8.9189189189188764E-2</v>
      </c>
      <c r="N281" s="34">
        <f>'MSD Calculation'!$D$24-L281</f>
        <v>15.860000000000012</v>
      </c>
      <c r="O281" s="35">
        <f t="shared" si="20"/>
        <v>1.2891181372523373E-2</v>
      </c>
      <c r="P281" s="35">
        <f t="shared" si="21"/>
        <v>1.2891181372523373E-2</v>
      </c>
      <c r="Q281" s="35">
        <f t="shared" si="22"/>
        <v>1.2891181372523373E-2</v>
      </c>
      <c r="R281" s="35">
        <f t="shared" si="23"/>
        <v>1.2891181372523373E-2</v>
      </c>
      <c r="S281" s="35">
        <f t="shared" si="24"/>
        <v>1.2891181372523373E-2</v>
      </c>
      <c r="T281" s="11" t="s">
        <v>14</v>
      </c>
    </row>
    <row r="282" spans="2:20" x14ac:dyDescent="0.35">
      <c r="B282" s="63">
        <v>2.6499999999999875</v>
      </c>
      <c r="C282" s="34">
        <f>B282/'MSD Calculation'!$D$5</f>
        <v>8.9527027027026598E-2</v>
      </c>
      <c r="D282" s="34">
        <f>'MSD Calculation'!$D$24-B282</f>
        <v>15.850000000000012</v>
      </c>
      <c r="E282" s="30">
        <f>IF(B282="",0,IF(B282&lt;'MSD Calculation'!$D$5,$E$7*(1-B282/'MSD Calculation'!$D$5), 0))</f>
        <v>1.2886399777058787E-2</v>
      </c>
      <c r="F282" s="30">
        <f>IF(B282="",0,IF($B282&lt;$F$5,0,IF($B282&gt;'MSD Calculation'!$D$5,0,IF($N$4="Closed-form",1/2*(1-COS(2*PI()*($B282-$F$5)/$F$6))*$F$8,IF($N$4="General",1/2*(1-COS(2*PI()*($B282-$F$5)/$F$6))*$F$9,"Error")))))</f>
        <v>0</v>
      </c>
      <c r="G282" s="30">
        <f>IF(B282="",0,IF($B282&lt;$G$5,0,IF($B282&gt;'MSD Calculation'!$D$5,0,IF($N$4="Closed-form",1/2*(1-COS(2*PI()*($B282-$G$5)/$G$6))*$G$8,IF($N$4="General",1/2*(1-COS(2*PI()*($B282-$G$5)/$G$6))*$G$9,"Error")))))</f>
        <v>0</v>
      </c>
      <c r="H282" s="30">
        <f>IF(B282="",0,IF($B282&lt;$H$5,0,IF($B282&gt;'MSD Calculation'!$D$5,0,IF($N$4="Closed-form",1/2*(1-COS(2*PI()*($B282-$H$5)/$H$6))*$H$8,IF($N$4="General",1/2*(1-COS(2*PI()*($B282-$H$5)/$H$6))*$H$9,"Error")))))</f>
        <v>0</v>
      </c>
      <c r="I282" s="30">
        <f>IF(B282="",0,IF($B282&lt;$I$5,0,IF($B282&gt;'MSD Calculation'!$D$5,0,IF($N$4="Closed-form",1/2*(1-COS(2*PI()*($B282-$I$5)/$I$6))*$I$8,IF($N$4="General",1/2*(1-COS(2*PI()*($B282-$I$5)/$I$6))*$I$9,"Error")))))</f>
        <v>0</v>
      </c>
      <c r="J282" s="15" t="s">
        <v>14</v>
      </c>
      <c r="K282" s="3"/>
      <c r="L282" s="17">
        <v>2.6499999999999875</v>
      </c>
      <c r="M282" s="34">
        <f>L282/'MSD Calculation'!$D$5</f>
        <v>8.9527027027026598E-2</v>
      </c>
      <c r="N282" s="34">
        <f>'MSD Calculation'!$D$24-L282</f>
        <v>15.850000000000012</v>
      </c>
      <c r="O282" s="35">
        <f t="shared" si="20"/>
        <v>1.2886399777058787E-2</v>
      </c>
      <c r="P282" s="35">
        <f t="shared" si="21"/>
        <v>1.2886399777058787E-2</v>
      </c>
      <c r="Q282" s="35">
        <f t="shared" si="22"/>
        <v>1.2886399777058787E-2</v>
      </c>
      <c r="R282" s="35">
        <f t="shared" si="23"/>
        <v>1.2886399777058787E-2</v>
      </c>
      <c r="S282" s="35">
        <f t="shared" si="24"/>
        <v>1.2886399777058787E-2</v>
      </c>
      <c r="T282" s="11" t="s">
        <v>14</v>
      </c>
    </row>
    <row r="283" spans="2:20" x14ac:dyDescent="0.35">
      <c r="B283" s="63">
        <v>2.6599999999999873</v>
      </c>
      <c r="C283" s="34">
        <f>B283/'MSD Calculation'!$D$5</f>
        <v>8.9864864864864433E-2</v>
      </c>
      <c r="D283" s="34">
        <f>'MSD Calculation'!$D$24-B283</f>
        <v>15.840000000000012</v>
      </c>
      <c r="E283" s="30">
        <f>IF(B283="",0,IF(B283&lt;'MSD Calculation'!$D$5,$E$7*(1-B283/'MSD Calculation'!$D$5), 0))</f>
        <v>1.2881618181594201E-2</v>
      </c>
      <c r="F283" s="30">
        <f>IF(B283="",0,IF($B283&lt;$F$5,0,IF($B283&gt;'MSD Calculation'!$D$5,0,IF($N$4="Closed-form",1/2*(1-COS(2*PI()*($B283-$F$5)/$F$6))*$F$8,IF($N$4="General",1/2*(1-COS(2*PI()*($B283-$F$5)/$F$6))*$F$9,"Error")))))</f>
        <v>0</v>
      </c>
      <c r="G283" s="30">
        <f>IF(B283="",0,IF($B283&lt;$G$5,0,IF($B283&gt;'MSD Calculation'!$D$5,0,IF($N$4="Closed-form",1/2*(1-COS(2*PI()*($B283-$G$5)/$G$6))*$G$8,IF($N$4="General",1/2*(1-COS(2*PI()*($B283-$G$5)/$G$6))*$G$9,"Error")))))</f>
        <v>0</v>
      </c>
      <c r="H283" s="30">
        <f>IF(B283="",0,IF($B283&lt;$H$5,0,IF($B283&gt;'MSD Calculation'!$D$5,0,IF($N$4="Closed-form",1/2*(1-COS(2*PI()*($B283-$H$5)/$H$6))*$H$8,IF($N$4="General",1/2*(1-COS(2*PI()*($B283-$H$5)/$H$6))*$H$9,"Error")))))</f>
        <v>0</v>
      </c>
      <c r="I283" s="30">
        <f>IF(B283="",0,IF($B283&lt;$I$5,0,IF($B283&gt;'MSD Calculation'!$D$5,0,IF($N$4="Closed-form",1/2*(1-COS(2*PI()*($B283-$I$5)/$I$6))*$I$8,IF($N$4="General",1/2*(1-COS(2*PI()*($B283-$I$5)/$I$6))*$I$9,"Error")))))</f>
        <v>0</v>
      </c>
      <c r="J283" s="15" t="s">
        <v>14</v>
      </c>
      <c r="K283" s="3"/>
      <c r="L283" s="17">
        <v>2.6599999999999873</v>
      </c>
      <c r="M283" s="34">
        <f>L283/'MSD Calculation'!$D$5</f>
        <v>8.9864864864864433E-2</v>
      </c>
      <c r="N283" s="34">
        <f>'MSD Calculation'!$D$24-L283</f>
        <v>15.840000000000012</v>
      </c>
      <c r="O283" s="35">
        <f t="shared" si="20"/>
        <v>1.2881618181594201E-2</v>
      </c>
      <c r="P283" s="35">
        <f t="shared" si="21"/>
        <v>1.2881618181594201E-2</v>
      </c>
      <c r="Q283" s="35">
        <f t="shared" si="22"/>
        <v>1.2881618181594201E-2</v>
      </c>
      <c r="R283" s="35">
        <f t="shared" si="23"/>
        <v>1.2881618181594201E-2</v>
      </c>
      <c r="S283" s="35">
        <f t="shared" si="24"/>
        <v>1.2881618181594201E-2</v>
      </c>
      <c r="T283" s="11" t="s">
        <v>14</v>
      </c>
    </row>
    <row r="284" spans="2:20" x14ac:dyDescent="0.35">
      <c r="B284" s="63">
        <v>2.6699999999999871</v>
      </c>
      <c r="C284" s="34">
        <f>B284/'MSD Calculation'!$D$5</f>
        <v>9.0202702702702267E-2</v>
      </c>
      <c r="D284" s="34">
        <f>'MSD Calculation'!$D$24-B284</f>
        <v>15.830000000000013</v>
      </c>
      <c r="E284" s="30">
        <f>IF(B284="",0,IF(B284&lt;'MSD Calculation'!$D$5,$E$7*(1-B284/'MSD Calculation'!$D$5), 0))</f>
        <v>1.2876836586129616E-2</v>
      </c>
      <c r="F284" s="30">
        <f>IF(B284="",0,IF($B284&lt;$F$5,0,IF($B284&gt;'MSD Calculation'!$D$5,0,IF($N$4="Closed-form",1/2*(1-COS(2*PI()*($B284-$F$5)/$F$6))*$F$8,IF($N$4="General",1/2*(1-COS(2*PI()*($B284-$F$5)/$F$6))*$F$9,"Error")))))</f>
        <v>0</v>
      </c>
      <c r="G284" s="30">
        <f>IF(B284="",0,IF($B284&lt;$G$5,0,IF($B284&gt;'MSD Calculation'!$D$5,0,IF($N$4="Closed-form",1/2*(1-COS(2*PI()*($B284-$G$5)/$G$6))*$G$8,IF($N$4="General",1/2*(1-COS(2*PI()*($B284-$G$5)/$G$6))*$G$9,"Error")))))</f>
        <v>0</v>
      </c>
      <c r="H284" s="30">
        <f>IF(B284="",0,IF($B284&lt;$H$5,0,IF($B284&gt;'MSD Calculation'!$D$5,0,IF($N$4="Closed-form",1/2*(1-COS(2*PI()*($B284-$H$5)/$H$6))*$H$8,IF($N$4="General",1/2*(1-COS(2*PI()*($B284-$H$5)/$H$6))*$H$9,"Error")))))</f>
        <v>0</v>
      </c>
      <c r="I284" s="30">
        <f>IF(B284="",0,IF($B284&lt;$I$5,0,IF($B284&gt;'MSD Calculation'!$D$5,0,IF($N$4="Closed-form",1/2*(1-COS(2*PI()*($B284-$I$5)/$I$6))*$I$8,IF($N$4="General",1/2*(1-COS(2*PI()*($B284-$I$5)/$I$6))*$I$9,"Error")))))</f>
        <v>0</v>
      </c>
      <c r="J284" s="15" t="s">
        <v>14</v>
      </c>
      <c r="K284" s="3"/>
      <c r="L284" s="17">
        <v>2.6699999999999871</v>
      </c>
      <c r="M284" s="34">
        <f>L284/'MSD Calculation'!$D$5</f>
        <v>9.0202702702702267E-2</v>
      </c>
      <c r="N284" s="34">
        <f>'MSD Calculation'!$D$24-L284</f>
        <v>15.830000000000013</v>
      </c>
      <c r="O284" s="35">
        <f t="shared" si="20"/>
        <v>1.2876836586129616E-2</v>
      </c>
      <c r="P284" s="35">
        <f t="shared" si="21"/>
        <v>1.2876836586129616E-2</v>
      </c>
      <c r="Q284" s="35">
        <f t="shared" si="22"/>
        <v>1.2876836586129616E-2</v>
      </c>
      <c r="R284" s="35">
        <f t="shared" si="23"/>
        <v>1.2876836586129616E-2</v>
      </c>
      <c r="S284" s="35">
        <f t="shared" si="24"/>
        <v>1.2876836586129616E-2</v>
      </c>
      <c r="T284" s="11" t="s">
        <v>14</v>
      </c>
    </row>
    <row r="285" spans="2:20" x14ac:dyDescent="0.35">
      <c r="B285" s="63">
        <v>2.6799999999999868</v>
      </c>
      <c r="C285" s="34">
        <f>B285/'MSD Calculation'!$D$5</f>
        <v>9.0540540540540088E-2</v>
      </c>
      <c r="D285" s="34">
        <f>'MSD Calculation'!$D$24-B285</f>
        <v>15.820000000000013</v>
      </c>
      <c r="E285" s="30">
        <f>IF(B285="",0,IF(B285&lt;'MSD Calculation'!$D$5,$E$7*(1-B285/'MSD Calculation'!$D$5), 0))</f>
        <v>1.287205499066503E-2</v>
      </c>
      <c r="F285" s="30">
        <f>IF(B285="",0,IF($B285&lt;$F$5,0,IF($B285&gt;'MSD Calculation'!$D$5,0,IF($N$4="Closed-form",1/2*(1-COS(2*PI()*($B285-$F$5)/$F$6))*$F$8,IF($N$4="General",1/2*(1-COS(2*PI()*($B285-$F$5)/$F$6))*$F$9,"Error")))))</f>
        <v>0</v>
      </c>
      <c r="G285" s="30">
        <f>IF(B285="",0,IF($B285&lt;$G$5,0,IF($B285&gt;'MSD Calculation'!$D$5,0,IF($N$4="Closed-form",1/2*(1-COS(2*PI()*($B285-$G$5)/$G$6))*$G$8,IF($N$4="General",1/2*(1-COS(2*PI()*($B285-$G$5)/$G$6))*$G$9,"Error")))))</f>
        <v>0</v>
      </c>
      <c r="H285" s="30">
        <f>IF(B285="",0,IF($B285&lt;$H$5,0,IF($B285&gt;'MSD Calculation'!$D$5,0,IF($N$4="Closed-form",1/2*(1-COS(2*PI()*($B285-$H$5)/$H$6))*$H$8,IF($N$4="General",1/2*(1-COS(2*PI()*($B285-$H$5)/$H$6))*$H$9,"Error")))))</f>
        <v>0</v>
      </c>
      <c r="I285" s="30">
        <f>IF(B285="",0,IF($B285&lt;$I$5,0,IF($B285&gt;'MSD Calculation'!$D$5,0,IF($N$4="Closed-form",1/2*(1-COS(2*PI()*($B285-$I$5)/$I$6))*$I$8,IF($N$4="General",1/2*(1-COS(2*PI()*($B285-$I$5)/$I$6))*$I$9,"Error")))))</f>
        <v>0</v>
      </c>
      <c r="J285" s="15" t="s">
        <v>14</v>
      </c>
      <c r="K285" s="3"/>
      <c r="L285" s="17">
        <v>2.6799999999999868</v>
      </c>
      <c r="M285" s="34">
        <f>L285/'MSD Calculation'!$D$5</f>
        <v>9.0540540540540088E-2</v>
      </c>
      <c r="N285" s="34">
        <f>'MSD Calculation'!$D$24-L285</f>
        <v>15.820000000000013</v>
      </c>
      <c r="O285" s="35">
        <f t="shared" si="20"/>
        <v>1.287205499066503E-2</v>
      </c>
      <c r="P285" s="35">
        <f t="shared" si="21"/>
        <v>1.287205499066503E-2</v>
      </c>
      <c r="Q285" s="35">
        <f t="shared" si="22"/>
        <v>1.287205499066503E-2</v>
      </c>
      <c r="R285" s="35">
        <f t="shared" si="23"/>
        <v>1.287205499066503E-2</v>
      </c>
      <c r="S285" s="35">
        <f t="shared" si="24"/>
        <v>1.287205499066503E-2</v>
      </c>
      <c r="T285" s="11" t="s">
        <v>14</v>
      </c>
    </row>
    <row r="286" spans="2:20" x14ac:dyDescent="0.35">
      <c r="B286" s="63">
        <v>2.6899999999999866</v>
      </c>
      <c r="C286" s="34">
        <f>B286/'MSD Calculation'!$D$5</f>
        <v>9.0878378378377922E-2</v>
      </c>
      <c r="D286" s="34">
        <f>'MSD Calculation'!$D$24-B286</f>
        <v>15.810000000000013</v>
      </c>
      <c r="E286" s="30">
        <f>IF(B286="",0,IF(B286&lt;'MSD Calculation'!$D$5,$E$7*(1-B286/'MSD Calculation'!$D$5), 0))</f>
        <v>1.2867273395200444E-2</v>
      </c>
      <c r="F286" s="30">
        <f>IF(B286="",0,IF($B286&lt;$F$5,0,IF($B286&gt;'MSD Calculation'!$D$5,0,IF($N$4="Closed-form",1/2*(1-COS(2*PI()*($B286-$F$5)/$F$6))*$F$8,IF($N$4="General",1/2*(1-COS(2*PI()*($B286-$F$5)/$F$6))*$F$9,"Error")))))</f>
        <v>0</v>
      </c>
      <c r="G286" s="30">
        <f>IF(B286="",0,IF($B286&lt;$G$5,0,IF($B286&gt;'MSD Calculation'!$D$5,0,IF($N$4="Closed-form",1/2*(1-COS(2*PI()*($B286-$G$5)/$G$6))*$G$8,IF($N$4="General",1/2*(1-COS(2*PI()*($B286-$G$5)/$G$6))*$G$9,"Error")))))</f>
        <v>0</v>
      </c>
      <c r="H286" s="30">
        <f>IF(B286="",0,IF($B286&lt;$H$5,0,IF($B286&gt;'MSD Calculation'!$D$5,0,IF($N$4="Closed-form",1/2*(1-COS(2*PI()*($B286-$H$5)/$H$6))*$H$8,IF($N$4="General",1/2*(1-COS(2*PI()*($B286-$H$5)/$H$6))*$H$9,"Error")))))</f>
        <v>0</v>
      </c>
      <c r="I286" s="30">
        <f>IF(B286="",0,IF($B286&lt;$I$5,0,IF($B286&gt;'MSD Calculation'!$D$5,0,IF($N$4="Closed-form",1/2*(1-COS(2*PI()*($B286-$I$5)/$I$6))*$I$8,IF($N$4="General",1/2*(1-COS(2*PI()*($B286-$I$5)/$I$6))*$I$9,"Error")))))</f>
        <v>0</v>
      </c>
      <c r="J286" s="15" t="s">
        <v>14</v>
      </c>
      <c r="K286" s="3"/>
      <c r="L286" s="17">
        <v>2.6899999999999866</v>
      </c>
      <c r="M286" s="34">
        <f>L286/'MSD Calculation'!$D$5</f>
        <v>9.0878378378377922E-2</v>
      </c>
      <c r="N286" s="34">
        <f>'MSD Calculation'!$D$24-L286</f>
        <v>15.810000000000013</v>
      </c>
      <c r="O286" s="35">
        <f t="shared" si="20"/>
        <v>1.2867273395200444E-2</v>
      </c>
      <c r="P286" s="35">
        <f t="shared" si="21"/>
        <v>1.2867273395200444E-2</v>
      </c>
      <c r="Q286" s="35">
        <f t="shared" si="22"/>
        <v>1.2867273395200444E-2</v>
      </c>
      <c r="R286" s="35">
        <f t="shared" si="23"/>
        <v>1.2867273395200444E-2</v>
      </c>
      <c r="S286" s="35">
        <f t="shared" si="24"/>
        <v>1.2867273395200444E-2</v>
      </c>
      <c r="T286" s="11" t="s">
        <v>14</v>
      </c>
    </row>
    <row r="287" spans="2:20" x14ac:dyDescent="0.35">
      <c r="B287" s="63">
        <v>2.6999999999999864</v>
      </c>
      <c r="C287" s="34">
        <f>B287/'MSD Calculation'!$D$5</f>
        <v>9.1216216216215756E-2</v>
      </c>
      <c r="D287" s="34">
        <f>'MSD Calculation'!$D$24-B287</f>
        <v>15.800000000000013</v>
      </c>
      <c r="E287" s="30">
        <f>IF(B287="",0,IF(B287&lt;'MSD Calculation'!$D$5,$E$7*(1-B287/'MSD Calculation'!$D$5), 0))</f>
        <v>1.2862491799735858E-2</v>
      </c>
      <c r="F287" s="30">
        <f>IF(B287="",0,IF($B287&lt;$F$5,0,IF($B287&gt;'MSD Calculation'!$D$5,0,IF($N$4="Closed-form",1/2*(1-COS(2*PI()*($B287-$F$5)/$F$6))*$F$8,IF($N$4="General",1/2*(1-COS(2*PI()*($B287-$F$5)/$F$6))*$F$9,"Error")))))</f>
        <v>0</v>
      </c>
      <c r="G287" s="30">
        <f>IF(B287="",0,IF($B287&lt;$G$5,0,IF($B287&gt;'MSD Calculation'!$D$5,0,IF($N$4="Closed-form",1/2*(1-COS(2*PI()*($B287-$G$5)/$G$6))*$G$8,IF($N$4="General",1/2*(1-COS(2*PI()*($B287-$G$5)/$G$6))*$G$9,"Error")))))</f>
        <v>0</v>
      </c>
      <c r="H287" s="30">
        <f>IF(B287="",0,IF($B287&lt;$H$5,0,IF($B287&gt;'MSD Calculation'!$D$5,0,IF($N$4="Closed-form",1/2*(1-COS(2*PI()*($B287-$H$5)/$H$6))*$H$8,IF($N$4="General",1/2*(1-COS(2*PI()*($B287-$H$5)/$H$6))*$H$9,"Error")))))</f>
        <v>0</v>
      </c>
      <c r="I287" s="30">
        <f>IF(B287="",0,IF($B287&lt;$I$5,0,IF($B287&gt;'MSD Calculation'!$D$5,0,IF($N$4="Closed-form",1/2*(1-COS(2*PI()*($B287-$I$5)/$I$6))*$I$8,IF($N$4="General",1/2*(1-COS(2*PI()*($B287-$I$5)/$I$6))*$I$9,"Error")))))</f>
        <v>0</v>
      </c>
      <c r="J287" s="15" t="s">
        <v>14</v>
      </c>
      <c r="K287" s="3"/>
      <c r="L287" s="17">
        <v>2.6999999999999864</v>
      </c>
      <c r="M287" s="34">
        <f>L287/'MSD Calculation'!$D$5</f>
        <v>9.1216216216215756E-2</v>
      </c>
      <c r="N287" s="34">
        <f>'MSD Calculation'!$D$24-L287</f>
        <v>15.800000000000013</v>
      </c>
      <c r="O287" s="35">
        <f t="shared" si="20"/>
        <v>1.2862491799735858E-2</v>
      </c>
      <c r="P287" s="35">
        <f t="shared" si="21"/>
        <v>1.2862491799735858E-2</v>
      </c>
      <c r="Q287" s="35">
        <f t="shared" si="22"/>
        <v>1.2862491799735858E-2</v>
      </c>
      <c r="R287" s="35">
        <f t="shared" si="23"/>
        <v>1.2862491799735858E-2</v>
      </c>
      <c r="S287" s="35">
        <f t="shared" si="24"/>
        <v>1.2862491799735858E-2</v>
      </c>
      <c r="T287" s="11" t="s">
        <v>14</v>
      </c>
    </row>
    <row r="288" spans="2:20" x14ac:dyDescent="0.35">
      <c r="B288" s="63">
        <v>2.7099999999999862</v>
      </c>
      <c r="C288" s="34">
        <f>B288/'MSD Calculation'!$D$5</f>
        <v>9.1554054054053577E-2</v>
      </c>
      <c r="D288" s="34">
        <f>'MSD Calculation'!$D$24-B288</f>
        <v>15.790000000000013</v>
      </c>
      <c r="E288" s="30">
        <f>IF(B288="",0,IF(B288&lt;'MSD Calculation'!$D$5,$E$7*(1-B288/'MSD Calculation'!$D$5), 0))</f>
        <v>1.2857710204271273E-2</v>
      </c>
      <c r="F288" s="30">
        <f>IF(B288="",0,IF($B288&lt;$F$5,0,IF($B288&gt;'MSD Calculation'!$D$5,0,IF($N$4="Closed-form",1/2*(1-COS(2*PI()*($B288-$F$5)/$F$6))*$F$8,IF($N$4="General",1/2*(1-COS(2*PI()*($B288-$F$5)/$F$6))*$F$9,"Error")))))</f>
        <v>0</v>
      </c>
      <c r="G288" s="30">
        <f>IF(B288="",0,IF($B288&lt;$G$5,0,IF($B288&gt;'MSD Calculation'!$D$5,0,IF($N$4="Closed-form",1/2*(1-COS(2*PI()*($B288-$G$5)/$G$6))*$G$8,IF($N$4="General",1/2*(1-COS(2*PI()*($B288-$G$5)/$G$6))*$G$9,"Error")))))</f>
        <v>0</v>
      </c>
      <c r="H288" s="30">
        <f>IF(B288="",0,IF($B288&lt;$H$5,0,IF($B288&gt;'MSD Calculation'!$D$5,0,IF($N$4="Closed-form",1/2*(1-COS(2*PI()*($B288-$H$5)/$H$6))*$H$8,IF($N$4="General",1/2*(1-COS(2*PI()*($B288-$H$5)/$H$6))*$H$9,"Error")))))</f>
        <v>0</v>
      </c>
      <c r="I288" s="30">
        <f>IF(B288="",0,IF($B288&lt;$I$5,0,IF($B288&gt;'MSD Calculation'!$D$5,0,IF($N$4="Closed-form",1/2*(1-COS(2*PI()*($B288-$I$5)/$I$6))*$I$8,IF($N$4="General",1/2*(1-COS(2*PI()*($B288-$I$5)/$I$6))*$I$9,"Error")))))</f>
        <v>0</v>
      </c>
      <c r="J288" s="15" t="s">
        <v>14</v>
      </c>
      <c r="K288" s="3"/>
      <c r="L288" s="17">
        <v>2.7099999999999862</v>
      </c>
      <c r="M288" s="34">
        <f>L288/'MSD Calculation'!$D$5</f>
        <v>9.1554054054053577E-2</v>
      </c>
      <c r="N288" s="34">
        <f>'MSD Calculation'!$D$24-L288</f>
        <v>15.790000000000013</v>
      </c>
      <c r="O288" s="35">
        <f t="shared" si="20"/>
        <v>1.2857710204271273E-2</v>
      </c>
      <c r="P288" s="35">
        <f t="shared" si="21"/>
        <v>1.2857710204271273E-2</v>
      </c>
      <c r="Q288" s="35">
        <f t="shared" si="22"/>
        <v>1.2857710204271273E-2</v>
      </c>
      <c r="R288" s="35">
        <f t="shared" si="23"/>
        <v>1.2857710204271273E-2</v>
      </c>
      <c r="S288" s="35">
        <f t="shared" si="24"/>
        <v>1.2857710204271273E-2</v>
      </c>
      <c r="T288" s="11" t="s">
        <v>14</v>
      </c>
    </row>
    <row r="289" spans="2:20" x14ac:dyDescent="0.35">
      <c r="B289" s="63">
        <v>2.719999999999986</v>
      </c>
      <c r="C289" s="34">
        <f>B289/'MSD Calculation'!$D$5</f>
        <v>9.1891891891891411E-2</v>
      </c>
      <c r="D289" s="34">
        <f>'MSD Calculation'!$D$24-B289</f>
        <v>15.780000000000014</v>
      </c>
      <c r="E289" s="30">
        <f>IF(B289="",0,IF(B289&lt;'MSD Calculation'!$D$5,$E$7*(1-B289/'MSD Calculation'!$D$5), 0))</f>
        <v>1.2852928608806687E-2</v>
      </c>
      <c r="F289" s="30">
        <f>IF(B289="",0,IF($B289&lt;$F$5,0,IF($B289&gt;'MSD Calculation'!$D$5,0,IF($N$4="Closed-form",1/2*(1-COS(2*PI()*($B289-$F$5)/$F$6))*$F$8,IF($N$4="General",1/2*(1-COS(2*PI()*($B289-$F$5)/$F$6))*$F$9,"Error")))))</f>
        <v>0</v>
      </c>
      <c r="G289" s="30">
        <f>IF(B289="",0,IF($B289&lt;$G$5,0,IF($B289&gt;'MSD Calculation'!$D$5,0,IF($N$4="Closed-form",1/2*(1-COS(2*PI()*($B289-$G$5)/$G$6))*$G$8,IF($N$4="General",1/2*(1-COS(2*PI()*($B289-$G$5)/$G$6))*$G$9,"Error")))))</f>
        <v>0</v>
      </c>
      <c r="H289" s="30">
        <f>IF(B289="",0,IF($B289&lt;$H$5,0,IF($B289&gt;'MSD Calculation'!$D$5,0,IF($N$4="Closed-form",1/2*(1-COS(2*PI()*($B289-$H$5)/$H$6))*$H$8,IF($N$4="General",1/2*(1-COS(2*PI()*($B289-$H$5)/$H$6))*$H$9,"Error")))))</f>
        <v>0</v>
      </c>
      <c r="I289" s="30">
        <f>IF(B289="",0,IF($B289&lt;$I$5,0,IF($B289&gt;'MSD Calculation'!$D$5,0,IF($N$4="Closed-form",1/2*(1-COS(2*PI()*($B289-$I$5)/$I$6))*$I$8,IF($N$4="General",1/2*(1-COS(2*PI()*($B289-$I$5)/$I$6))*$I$9,"Error")))))</f>
        <v>0</v>
      </c>
      <c r="J289" s="15" t="s">
        <v>14</v>
      </c>
      <c r="K289" s="3"/>
      <c r="L289" s="17">
        <v>2.719999999999986</v>
      </c>
      <c r="M289" s="34">
        <f>L289/'MSD Calculation'!$D$5</f>
        <v>9.1891891891891411E-2</v>
      </c>
      <c r="N289" s="34">
        <f>'MSD Calculation'!$D$24-L289</f>
        <v>15.780000000000014</v>
      </c>
      <c r="O289" s="35">
        <f t="shared" si="20"/>
        <v>1.2852928608806687E-2</v>
      </c>
      <c r="P289" s="35">
        <f t="shared" si="21"/>
        <v>1.2852928608806687E-2</v>
      </c>
      <c r="Q289" s="35">
        <f t="shared" si="22"/>
        <v>1.2852928608806687E-2</v>
      </c>
      <c r="R289" s="35">
        <f t="shared" si="23"/>
        <v>1.2852928608806687E-2</v>
      </c>
      <c r="S289" s="35">
        <f t="shared" si="24"/>
        <v>1.2852928608806687E-2</v>
      </c>
      <c r="T289" s="11" t="s">
        <v>14</v>
      </c>
    </row>
    <row r="290" spans="2:20" x14ac:dyDescent="0.35">
      <c r="B290" s="63">
        <v>2.7299999999999858</v>
      </c>
      <c r="C290" s="34">
        <f>B290/'MSD Calculation'!$D$5</f>
        <v>9.2229729729729246E-2</v>
      </c>
      <c r="D290" s="34">
        <f>'MSD Calculation'!$D$24-B290</f>
        <v>15.770000000000014</v>
      </c>
      <c r="E290" s="30">
        <f>IF(B290="",0,IF(B290&lt;'MSD Calculation'!$D$5,$E$7*(1-B290/'MSD Calculation'!$D$5), 0))</f>
        <v>1.2848147013342102E-2</v>
      </c>
      <c r="F290" s="30">
        <f>IF(B290="",0,IF($B290&lt;$F$5,0,IF($B290&gt;'MSD Calculation'!$D$5,0,IF($N$4="Closed-form",1/2*(1-COS(2*PI()*($B290-$F$5)/$F$6))*$F$8,IF($N$4="General",1/2*(1-COS(2*PI()*($B290-$F$5)/$F$6))*$F$9,"Error")))))</f>
        <v>0</v>
      </c>
      <c r="G290" s="30">
        <f>IF(B290="",0,IF($B290&lt;$G$5,0,IF($B290&gt;'MSD Calculation'!$D$5,0,IF($N$4="Closed-form",1/2*(1-COS(2*PI()*($B290-$G$5)/$G$6))*$G$8,IF($N$4="General",1/2*(1-COS(2*PI()*($B290-$G$5)/$G$6))*$G$9,"Error")))))</f>
        <v>0</v>
      </c>
      <c r="H290" s="30">
        <f>IF(B290="",0,IF($B290&lt;$H$5,0,IF($B290&gt;'MSD Calculation'!$D$5,0,IF($N$4="Closed-form",1/2*(1-COS(2*PI()*($B290-$H$5)/$H$6))*$H$8,IF($N$4="General",1/2*(1-COS(2*PI()*($B290-$H$5)/$H$6))*$H$9,"Error")))))</f>
        <v>0</v>
      </c>
      <c r="I290" s="30">
        <f>IF(B290="",0,IF($B290&lt;$I$5,0,IF($B290&gt;'MSD Calculation'!$D$5,0,IF($N$4="Closed-form",1/2*(1-COS(2*PI()*($B290-$I$5)/$I$6))*$I$8,IF($N$4="General",1/2*(1-COS(2*PI()*($B290-$I$5)/$I$6))*$I$9,"Error")))))</f>
        <v>0</v>
      </c>
      <c r="J290" s="15" t="s">
        <v>14</v>
      </c>
      <c r="K290" s="3"/>
      <c r="L290" s="17">
        <v>2.7299999999999858</v>
      </c>
      <c r="M290" s="34">
        <f>L290/'MSD Calculation'!$D$5</f>
        <v>9.2229729729729246E-2</v>
      </c>
      <c r="N290" s="34">
        <f>'MSD Calculation'!$D$24-L290</f>
        <v>15.770000000000014</v>
      </c>
      <c r="O290" s="35">
        <f t="shared" si="20"/>
        <v>1.2848147013342102E-2</v>
      </c>
      <c r="P290" s="35">
        <f t="shared" si="21"/>
        <v>1.2848147013342102E-2</v>
      </c>
      <c r="Q290" s="35">
        <f t="shared" si="22"/>
        <v>1.2848147013342102E-2</v>
      </c>
      <c r="R290" s="35">
        <f t="shared" si="23"/>
        <v>1.2848147013342102E-2</v>
      </c>
      <c r="S290" s="35">
        <f t="shared" si="24"/>
        <v>1.2848147013342102E-2</v>
      </c>
      <c r="T290" s="11" t="s">
        <v>14</v>
      </c>
    </row>
    <row r="291" spans="2:20" x14ac:dyDescent="0.35">
      <c r="B291" s="63">
        <v>2.7399999999999856</v>
      </c>
      <c r="C291" s="34">
        <f>B291/'MSD Calculation'!$D$5</f>
        <v>9.256756756756708E-2</v>
      </c>
      <c r="D291" s="34">
        <f>'MSD Calculation'!$D$24-B291</f>
        <v>15.760000000000014</v>
      </c>
      <c r="E291" s="30">
        <f>IF(B291="",0,IF(B291&lt;'MSD Calculation'!$D$5,$E$7*(1-B291/'MSD Calculation'!$D$5), 0))</f>
        <v>1.2843365417877515E-2</v>
      </c>
      <c r="F291" s="30">
        <f>IF(B291="",0,IF($B291&lt;$F$5,0,IF($B291&gt;'MSD Calculation'!$D$5,0,IF($N$4="Closed-form",1/2*(1-COS(2*PI()*($B291-$F$5)/$F$6))*$F$8,IF($N$4="General",1/2*(1-COS(2*PI()*($B291-$F$5)/$F$6))*$F$9,"Error")))))</f>
        <v>0</v>
      </c>
      <c r="G291" s="30">
        <f>IF(B291="",0,IF($B291&lt;$G$5,0,IF($B291&gt;'MSD Calculation'!$D$5,0,IF($N$4="Closed-form",1/2*(1-COS(2*PI()*($B291-$G$5)/$G$6))*$G$8,IF($N$4="General",1/2*(1-COS(2*PI()*($B291-$G$5)/$G$6))*$G$9,"Error")))))</f>
        <v>0</v>
      </c>
      <c r="H291" s="30">
        <f>IF(B291="",0,IF($B291&lt;$H$5,0,IF($B291&gt;'MSD Calculation'!$D$5,0,IF($N$4="Closed-form",1/2*(1-COS(2*PI()*($B291-$H$5)/$H$6))*$H$8,IF($N$4="General",1/2*(1-COS(2*PI()*($B291-$H$5)/$H$6))*$H$9,"Error")))))</f>
        <v>0</v>
      </c>
      <c r="I291" s="30">
        <f>IF(B291="",0,IF($B291&lt;$I$5,0,IF($B291&gt;'MSD Calculation'!$D$5,0,IF($N$4="Closed-form",1/2*(1-COS(2*PI()*($B291-$I$5)/$I$6))*$I$8,IF($N$4="General",1/2*(1-COS(2*PI()*($B291-$I$5)/$I$6))*$I$9,"Error")))))</f>
        <v>0</v>
      </c>
      <c r="J291" s="15" t="s">
        <v>14</v>
      </c>
      <c r="K291" s="3"/>
      <c r="L291" s="17">
        <v>2.7399999999999856</v>
      </c>
      <c r="M291" s="34">
        <f>L291/'MSD Calculation'!$D$5</f>
        <v>9.256756756756708E-2</v>
      </c>
      <c r="N291" s="34">
        <f>'MSD Calculation'!$D$24-L291</f>
        <v>15.760000000000014</v>
      </c>
      <c r="O291" s="35">
        <f t="shared" si="20"/>
        <v>1.2843365417877515E-2</v>
      </c>
      <c r="P291" s="35">
        <f t="shared" si="21"/>
        <v>1.2843365417877515E-2</v>
      </c>
      <c r="Q291" s="35">
        <f t="shared" si="22"/>
        <v>1.2843365417877515E-2</v>
      </c>
      <c r="R291" s="35">
        <f t="shared" si="23"/>
        <v>1.2843365417877515E-2</v>
      </c>
      <c r="S291" s="35">
        <f t="shared" si="24"/>
        <v>1.2843365417877515E-2</v>
      </c>
      <c r="T291" s="11" t="s">
        <v>14</v>
      </c>
    </row>
    <row r="292" spans="2:20" x14ac:dyDescent="0.35">
      <c r="B292" s="63">
        <v>2.7499999999999853</v>
      </c>
      <c r="C292" s="34">
        <f>B292/'MSD Calculation'!$D$5</f>
        <v>9.2905405405404901E-2</v>
      </c>
      <c r="D292" s="34">
        <f>'MSD Calculation'!$D$24-B292</f>
        <v>15.750000000000014</v>
      </c>
      <c r="E292" s="30">
        <f>IF(B292="",0,IF(B292&lt;'MSD Calculation'!$D$5,$E$7*(1-B292/'MSD Calculation'!$D$5), 0))</f>
        <v>1.283858382241293E-2</v>
      </c>
      <c r="F292" s="30">
        <f>IF(B292="",0,IF($B292&lt;$F$5,0,IF($B292&gt;'MSD Calculation'!$D$5,0,IF($N$4="Closed-form",1/2*(1-COS(2*PI()*($B292-$F$5)/$F$6))*$F$8,IF($N$4="General",1/2*(1-COS(2*PI()*($B292-$F$5)/$F$6))*$F$9,"Error")))))</f>
        <v>0</v>
      </c>
      <c r="G292" s="30">
        <f>IF(B292="",0,IF($B292&lt;$G$5,0,IF($B292&gt;'MSD Calculation'!$D$5,0,IF($N$4="Closed-form",1/2*(1-COS(2*PI()*($B292-$G$5)/$G$6))*$G$8,IF($N$4="General",1/2*(1-COS(2*PI()*($B292-$G$5)/$G$6))*$G$9,"Error")))))</f>
        <v>0</v>
      </c>
      <c r="H292" s="30">
        <f>IF(B292="",0,IF($B292&lt;$H$5,0,IF($B292&gt;'MSD Calculation'!$D$5,0,IF($N$4="Closed-form",1/2*(1-COS(2*PI()*($B292-$H$5)/$H$6))*$H$8,IF($N$4="General",1/2*(1-COS(2*PI()*($B292-$H$5)/$H$6))*$H$9,"Error")))))</f>
        <v>0</v>
      </c>
      <c r="I292" s="30">
        <f>IF(B292="",0,IF($B292&lt;$I$5,0,IF($B292&gt;'MSD Calculation'!$D$5,0,IF($N$4="Closed-form",1/2*(1-COS(2*PI()*($B292-$I$5)/$I$6))*$I$8,IF($N$4="General",1/2*(1-COS(2*PI()*($B292-$I$5)/$I$6))*$I$9,"Error")))))</f>
        <v>0</v>
      </c>
      <c r="J292" s="15" t="s">
        <v>14</v>
      </c>
      <c r="K292" s="3"/>
      <c r="L292" s="17">
        <v>2.7499999999999853</v>
      </c>
      <c r="M292" s="34">
        <f>L292/'MSD Calculation'!$D$5</f>
        <v>9.2905405405404901E-2</v>
      </c>
      <c r="N292" s="34">
        <f>'MSD Calculation'!$D$24-L292</f>
        <v>15.750000000000014</v>
      </c>
      <c r="O292" s="35">
        <f t="shared" si="20"/>
        <v>1.283858382241293E-2</v>
      </c>
      <c r="P292" s="35">
        <f t="shared" si="21"/>
        <v>1.283858382241293E-2</v>
      </c>
      <c r="Q292" s="35">
        <f t="shared" si="22"/>
        <v>1.283858382241293E-2</v>
      </c>
      <c r="R292" s="35">
        <f t="shared" si="23"/>
        <v>1.283858382241293E-2</v>
      </c>
      <c r="S292" s="35">
        <f t="shared" si="24"/>
        <v>1.283858382241293E-2</v>
      </c>
      <c r="T292" s="11" t="s">
        <v>14</v>
      </c>
    </row>
    <row r="293" spans="2:20" x14ac:dyDescent="0.35">
      <c r="B293" s="63">
        <v>2.7599999999999851</v>
      </c>
      <c r="C293" s="34">
        <f>B293/'MSD Calculation'!$D$5</f>
        <v>9.3243243243242735E-2</v>
      </c>
      <c r="D293" s="34">
        <f>'MSD Calculation'!$D$24-B293</f>
        <v>15.740000000000014</v>
      </c>
      <c r="E293" s="30">
        <f>IF(B293="",0,IF(B293&lt;'MSD Calculation'!$D$5,$E$7*(1-B293/'MSD Calculation'!$D$5), 0))</f>
        <v>1.2833802226948344E-2</v>
      </c>
      <c r="F293" s="30">
        <f>IF(B293="",0,IF($B293&lt;$F$5,0,IF($B293&gt;'MSD Calculation'!$D$5,0,IF($N$4="Closed-form",1/2*(1-COS(2*PI()*($B293-$F$5)/$F$6))*$F$8,IF($N$4="General",1/2*(1-COS(2*PI()*($B293-$F$5)/$F$6))*$F$9,"Error")))))</f>
        <v>0</v>
      </c>
      <c r="G293" s="30">
        <f>IF(B293="",0,IF($B293&lt;$G$5,0,IF($B293&gt;'MSD Calculation'!$D$5,0,IF($N$4="Closed-form",1/2*(1-COS(2*PI()*($B293-$G$5)/$G$6))*$G$8,IF($N$4="General",1/2*(1-COS(2*PI()*($B293-$G$5)/$G$6))*$G$9,"Error")))))</f>
        <v>0</v>
      </c>
      <c r="H293" s="30">
        <f>IF(B293="",0,IF($B293&lt;$H$5,0,IF($B293&gt;'MSD Calculation'!$D$5,0,IF($N$4="Closed-form",1/2*(1-COS(2*PI()*($B293-$H$5)/$H$6))*$H$8,IF($N$4="General",1/2*(1-COS(2*PI()*($B293-$H$5)/$H$6))*$H$9,"Error")))))</f>
        <v>0</v>
      </c>
      <c r="I293" s="30">
        <f>IF(B293="",0,IF($B293&lt;$I$5,0,IF($B293&gt;'MSD Calculation'!$D$5,0,IF($N$4="Closed-form",1/2*(1-COS(2*PI()*($B293-$I$5)/$I$6))*$I$8,IF($N$4="General",1/2*(1-COS(2*PI()*($B293-$I$5)/$I$6))*$I$9,"Error")))))</f>
        <v>0</v>
      </c>
      <c r="J293" s="15" t="s">
        <v>14</v>
      </c>
      <c r="K293" s="3"/>
      <c r="L293" s="17">
        <v>2.7599999999999851</v>
      </c>
      <c r="M293" s="34">
        <f>L293/'MSD Calculation'!$D$5</f>
        <v>9.3243243243242735E-2</v>
      </c>
      <c r="N293" s="34">
        <f>'MSD Calculation'!$D$24-L293</f>
        <v>15.740000000000014</v>
      </c>
      <c r="O293" s="35">
        <f t="shared" si="20"/>
        <v>1.2833802226948344E-2</v>
      </c>
      <c r="P293" s="35">
        <f t="shared" si="21"/>
        <v>1.2833802226948344E-2</v>
      </c>
      <c r="Q293" s="35">
        <f t="shared" si="22"/>
        <v>1.2833802226948344E-2</v>
      </c>
      <c r="R293" s="35">
        <f t="shared" si="23"/>
        <v>1.2833802226948344E-2</v>
      </c>
      <c r="S293" s="35">
        <f t="shared" si="24"/>
        <v>1.2833802226948344E-2</v>
      </c>
      <c r="T293" s="11" t="s">
        <v>14</v>
      </c>
    </row>
    <row r="294" spans="2:20" x14ac:dyDescent="0.35">
      <c r="B294" s="63">
        <v>2.7699999999999849</v>
      </c>
      <c r="C294" s="34">
        <f>B294/'MSD Calculation'!$D$5</f>
        <v>9.3581081081080569E-2</v>
      </c>
      <c r="D294" s="34">
        <f>'MSD Calculation'!$D$24-B294</f>
        <v>15.730000000000015</v>
      </c>
      <c r="E294" s="30">
        <f>IF(B294="",0,IF(B294&lt;'MSD Calculation'!$D$5,$E$7*(1-B294/'MSD Calculation'!$D$5), 0))</f>
        <v>1.2829020631483759E-2</v>
      </c>
      <c r="F294" s="30">
        <f>IF(B294="",0,IF($B294&lt;$F$5,0,IF($B294&gt;'MSD Calculation'!$D$5,0,IF($N$4="Closed-form",1/2*(1-COS(2*PI()*($B294-$F$5)/$F$6))*$F$8,IF($N$4="General",1/2*(1-COS(2*PI()*($B294-$F$5)/$F$6))*$F$9,"Error")))))</f>
        <v>0</v>
      </c>
      <c r="G294" s="30">
        <f>IF(B294="",0,IF($B294&lt;$G$5,0,IF($B294&gt;'MSD Calculation'!$D$5,0,IF($N$4="Closed-form",1/2*(1-COS(2*PI()*($B294-$G$5)/$G$6))*$G$8,IF($N$4="General",1/2*(1-COS(2*PI()*($B294-$G$5)/$G$6))*$G$9,"Error")))))</f>
        <v>0</v>
      </c>
      <c r="H294" s="30">
        <f>IF(B294="",0,IF($B294&lt;$H$5,0,IF($B294&gt;'MSD Calculation'!$D$5,0,IF($N$4="Closed-form",1/2*(1-COS(2*PI()*($B294-$H$5)/$H$6))*$H$8,IF($N$4="General",1/2*(1-COS(2*PI()*($B294-$H$5)/$H$6))*$H$9,"Error")))))</f>
        <v>0</v>
      </c>
      <c r="I294" s="30">
        <f>IF(B294="",0,IF($B294&lt;$I$5,0,IF($B294&gt;'MSD Calculation'!$D$5,0,IF($N$4="Closed-form",1/2*(1-COS(2*PI()*($B294-$I$5)/$I$6))*$I$8,IF($N$4="General",1/2*(1-COS(2*PI()*($B294-$I$5)/$I$6))*$I$9,"Error")))))</f>
        <v>0</v>
      </c>
      <c r="J294" s="15" t="s">
        <v>14</v>
      </c>
      <c r="K294" s="3"/>
      <c r="L294" s="17">
        <v>2.7699999999999849</v>
      </c>
      <c r="M294" s="34">
        <f>L294/'MSD Calculation'!$D$5</f>
        <v>9.3581081081080569E-2</v>
      </c>
      <c r="N294" s="34">
        <f>'MSD Calculation'!$D$24-L294</f>
        <v>15.730000000000015</v>
      </c>
      <c r="O294" s="35">
        <f t="shared" si="20"/>
        <v>1.2829020631483759E-2</v>
      </c>
      <c r="P294" s="35">
        <f t="shared" si="21"/>
        <v>1.2829020631483759E-2</v>
      </c>
      <c r="Q294" s="35">
        <f t="shared" si="22"/>
        <v>1.2829020631483759E-2</v>
      </c>
      <c r="R294" s="35">
        <f t="shared" si="23"/>
        <v>1.2829020631483759E-2</v>
      </c>
      <c r="S294" s="35">
        <f t="shared" si="24"/>
        <v>1.2829020631483759E-2</v>
      </c>
      <c r="T294" s="11" t="s">
        <v>14</v>
      </c>
    </row>
    <row r="295" spans="2:20" x14ac:dyDescent="0.35">
      <c r="B295" s="63">
        <v>2.7799999999999847</v>
      </c>
      <c r="C295" s="34">
        <f>B295/'MSD Calculation'!$D$5</f>
        <v>9.3918918918918404E-2</v>
      </c>
      <c r="D295" s="34">
        <f>'MSD Calculation'!$D$24-B295</f>
        <v>15.720000000000015</v>
      </c>
      <c r="E295" s="30">
        <f>IF(B295="",0,IF(B295&lt;'MSD Calculation'!$D$5,$E$7*(1-B295/'MSD Calculation'!$D$5), 0))</f>
        <v>1.2824239036019171E-2</v>
      </c>
      <c r="F295" s="30">
        <f>IF(B295="",0,IF($B295&lt;$F$5,0,IF($B295&gt;'MSD Calculation'!$D$5,0,IF($N$4="Closed-form",1/2*(1-COS(2*PI()*($B295-$F$5)/$F$6))*$F$8,IF($N$4="General",1/2*(1-COS(2*PI()*($B295-$F$5)/$F$6))*$F$9,"Error")))))</f>
        <v>0</v>
      </c>
      <c r="G295" s="30">
        <f>IF(B295="",0,IF($B295&lt;$G$5,0,IF($B295&gt;'MSD Calculation'!$D$5,0,IF($N$4="Closed-form",1/2*(1-COS(2*PI()*($B295-$G$5)/$G$6))*$G$8,IF($N$4="General",1/2*(1-COS(2*PI()*($B295-$G$5)/$G$6))*$G$9,"Error")))))</f>
        <v>0</v>
      </c>
      <c r="H295" s="30">
        <f>IF(B295="",0,IF($B295&lt;$H$5,0,IF($B295&gt;'MSD Calculation'!$D$5,0,IF($N$4="Closed-form",1/2*(1-COS(2*PI()*($B295-$H$5)/$H$6))*$H$8,IF($N$4="General",1/2*(1-COS(2*PI()*($B295-$H$5)/$H$6))*$H$9,"Error")))))</f>
        <v>0</v>
      </c>
      <c r="I295" s="30">
        <f>IF(B295="",0,IF($B295&lt;$I$5,0,IF($B295&gt;'MSD Calculation'!$D$5,0,IF($N$4="Closed-form",1/2*(1-COS(2*PI()*($B295-$I$5)/$I$6))*$I$8,IF($N$4="General",1/2*(1-COS(2*PI()*($B295-$I$5)/$I$6))*$I$9,"Error")))))</f>
        <v>0</v>
      </c>
      <c r="J295" s="15" t="s">
        <v>14</v>
      </c>
      <c r="K295" s="3"/>
      <c r="L295" s="17">
        <v>2.7799999999999847</v>
      </c>
      <c r="M295" s="34">
        <f>L295/'MSD Calculation'!$D$5</f>
        <v>9.3918918918918404E-2</v>
      </c>
      <c r="N295" s="34">
        <f>'MSD Calculation'!$D$24-L295</f>
        <v>15.720000000000015</v>
      </c>
      <c r="O295" s="35">
        <f t="shared" si="20"/>
        <v>1.2824239036019171E-2</v>
      </c>
      <c r="P295" s="35">
        <f t="shared" si="21"/>
        <v>1.2824239036019171E-2</v>
      </c>
      <c r="Q295" s="35">
        <f t="shared" si="22"/>
        <v>1.2824239036019171E-2</v>
      </c>
      <c r="R295" s="35">
        <f t="shared" si="23"/>
        <v>1.2824239036019171E-2</v>
      </c>
      <c r="S295" s="35">
        <f t="shared" si="24"/>
        <v>1.2824239036019171E-2</v>
      </c>
      <c r="T295" s="11" t="s">
        <v>14</v>
      </c>
    </row>
    <row r="296" spans="2:20" x14ac:dyDescent="0.35">
      <c r="B296" s="63">
        <v>2.7899999999999845</v>
      </c>
      <c r="C296" s="34">
        <f>B296/'MSD Calculation'!$D$5</f>
        <v>9.4256756756756224E-2</v>
      </c>
      <c r="D296" s="34">
        <f>'MSD Calculation'!$D$24-B296</f>
        <v>15.710000000000015</v>
      </c>
      <c r="E296" s="30">
        <f>IF(B296="",0,IF(B296&lt;'MSD Calculation'!$D$5,$E$7*(1-B296/'MSD Calculation'!$D$5), 0))</f>
        <v>1.2819457440554587E-2</v>
      </c>
      <c r="F296" s="30">
        <f>IF(B296="",0,IF($B296&lt;$F$5,0,IF($B296&gt;'MSD Calculation'!$D$5,0,IF($N$4="Closed-form",1/2*(1-COS(2*PI()*($B296-$F$5)/$F$6))*$F$8,IF($N$4="General",1/2*(1-COS(2*PI()*($B296-$F$5)/$F$6))*$F$9,"Error")))))</f>
        <v>0</v>
      </c>
      <c r="G296" s="30">
        <f>IF(B296="",0,IF($B296&lt;$G$5,0,IF($B296&gt;'MSD Calculation'!$D$5,0,IF($N$4="Closed-form",1/2*(1-COS(2*PI()*($B296-$G$5)/$G$6))*$G$8,IF($N$4="General",1/2*(1-COS(2*PI()*($B296-$G$5)/$G$6))*$G$9,"Error")))))</f>
        <v>0</v>
      </c>
      <c r="H296" s="30">
        <f>IF(B296="",0,IF($B296&lt;$H$5,0,IF($B296&gt;'MSD Calculation'!$D$5,0,IF($N$4="Closed-form",1/2*(1-COS(2*PI()*($B296-$H$5)/$H$6))*$H$8,IF($N$4="General",1/2*(1-COS(2*PI()*($B296-$H$5)/$H$6))*$H$9,"Error")))))</f>
        <v>0</v>
      </c>
      <c r="I296" s="30">
        <f>IF(B296="",0,IF($B296&lt;$I$5,0,IF($B296&gt;'MSD Calculation'!$D$5,0,IF($N$4="Closed-form",1/2*(1-COS(2*PI()*($B296-$I$5)/$I$6))*$I$8,IF($N$4="General",1/2*(1-COS(2*PI()*($B296-$I$5)/$I$6))*$I$9,"Error")))))</f>
        <v>0</v>
      </c>
      <c r="J296" s="15" t="s">
        <v>14</v>
      </c>
      <c r="K296" s="3"/>
      <c r="L296" s="17">
        <v>2.7899999999999845</v>
      </c>
      <c r="M296" s="34">
        <f>L296/'MSD Calculation'!$D$5</f>
        <v>9.4256756756756224E-2</v>
      </c>
      <c r="N296" s="34">
        <f>'MSD Calculation'!$D$24-L296</f>
        <v>15.710000000000015</v>
      </c>
      <c r="O296" s="35">
        <f t="shared" si="20"/>
        <v>1.2819457440554587E-2</v>
      </c>
      <c r="P296" s="35">
        <f t="shared" si="21"/>
        <v>1.2819457440554587E-2</v>
      </c>
      <c r="Q296" s="35">
        <f t="shared" si="22"/>
        <v>1.2819457440554587E-2</v>
      </c>
      <c r="R296" s="35">
        <f t="shared" si="23"/>
        <v>1.2819457440554587E-2</v>
      </c>
      <c r="S296" s="35">
        <f t="shared" si="24"/>
        <v>1.2819457440554587E-2</v>
      </c>
      <c r="T296" s="11" t="s">
        <v>14</v>
      </c>
    </row>
    <row r="297" spans="2:20" x14ac:dyDescent="0.35">
      <c r="B297" s="63">
        <v>2.7999999999999843</v>
      </c>
      <c r="C297" s="34">
        <f>B297/'MSD Calculation'!$D$5</f>
        <v>9.4594594594594059E-2</v>
      </c>
      <c r="D297" s="34">
        <f>'MSD Calculation'!$D$24-B297</f>
        <v>15.700000000000015</v>
      </c>
      <c r="E297" s="30">
        <f>IF(B297="",0,IF(B297&lt;'MSD Calculation'!$D$5,$E$7*(1-B297/'MSD Calculation'!$D$5), 0))</f>
        <v>1.2814675845090001E-2</v>
      </c>
      <c r="F297" s="30">
        <f>IF(B297="",0,IF($B297&lt;$F$5,0,IF($B297&gt;'MSD Calculation'!$D$5,0,IF($N$4="Closed-form",1/2*(1-COS(2*PI()*($B297-$F$5)/$F$6))*$F$8,IF($N$4="General",1/2*(1-COS(2*PI()*($B297-$F$5)/$F$6))*$F$9,"Error")))))</f>
        <v>0</v>
      </c>
      <c r="G297" s="30">
        <f>IF(B297="",0,IF($B297&lt;$G$5,0,IF($B297&gt;'MSD Calculation'!$D$5,0,IF($N$4="Closed-form",1/2*(1-COS(2*PI()*($B297-$G$5)/$G$6))*$G$8,IF($N$4="General",1/2*(1-COS(2*PI()*($B297-$G$5)/$G$6))*$G$9,"Error")))))</f>
        <v>0</v>
      </c>
      <c r="H297" s="30">
        <f>IF(B297="",0,IF($B297&lt;$H$5,0,IF($B297&gt;'MSD Calculation'!$D$5,0,IF($N$4="Closed-form",1/2*(1-COS(2*PI()*($B297-$H$5)/$H$6))*$H$8,IF($N$4="General",1/2*(1-COS(2*PI()*($B297-$H$5)/$H$6))*$H$9,"Error")))))</f>
        <v>0</v>
      </c>
      <c r="I297" s="30">
        <f>IF(B297="",0,IF($B297&lt;$I$5,0,IF($B297&gt;'MSD Calculation'!$D$5,0,IF($N$4="Closed-form",1/2*(1-COS(2*PI()*($B297-$I$5)/$I$6))*$I$8,IF($N$4="General",1/2*(1-COS(2*PI()*($B297-$I$5)/$I$6))*$I$9,"Error")))))</f>
        <v>0</v>
      </c>
      <c r="J297" s="15" t="s">
        <v>14</v>
      </c>
      <c r="K297" s="3"/>
      <c r="L297" s="17">
        <v>2.7999999999999843</v>
      </c>
      <c r="M297" s="34">
        <f>L297/'MSD Calculation'!$D$5</f>
        <v>9.4594594594594059E-2</v>
      </c>
      <c r="N297" s="34">
        <f>'MSD Calculation'!$D$24-L297</f>
        <v>15.700000000000015</v>
      </c>
      <c r="O297" s="35">
        <f t="shared" si="20"/>
        <v>1.2814675845090001E-2</v>
      </c>
      <c r="P297" s="35">
        <f t="shared" si="21"/>
        <v>1.2814675845090001E-2</v>
      </c>
      <c r="Q297" s="35">
        <f t="shared" si="22"/>
        <v>1.2814675845090001E-2</v>
      </c>
      <c r="R297" s="35">
        <f t="shared" si="23"/>
        <v>1.2814675845090001E-2</v>
      </c>
      <c r="S297" s="35">
        <f t="shared" si="24"/>
        <v>1.2814675845090001E-2</v>
      </c>
      <c r="T297" s="11" t="s">
        <v>14</v>
      </c>
    </row>
    <row r="298" spans="2:20" x14ac:dyDescent="0.35">
      <c r="B298" s="63">
        <v>2.8099999999999841</v>
      </c>
      <c r="C298" s="34">
        <f>B298/'MSD Calculation'!$D$5</f>
        <v>9.4932432432431893E-2</v>
      </c>
      <c r="D298" s="34">
        <f>'MSD Calculation'!$D$24-B298</f>
        <v>15.690000000000015</v>
      </c>
      <c r="E298" s="30">
        <f>IF(B298="",0,IF(B298&lt;'MSD Calculation'!$D$5,$E$7*(1-B298/'MSD Calculation'!$D$5), 0))</f>
        <v>1.2809894249625416E-2</v>
      </c>
      <c r="F298" s="30">
        <f>IF(B298="",0,IF($B298&lt;$F$5,0,IF($B298&gt;'MSD Calculation'!$D$5,0,IF($N$4="Closed-form",1/2*(1-COS(2*PI()*($B298-$F$5)/$F$6))*$F$8,IF($N$4="General",1/2*(1-COS(2*PI()*($B298-$F$5)/$F$6))*$F$9,"Error")))))</f>
        <v>0</v>
      </c>
      <c r="G298" s="30">
        <f>IF(B298="",0,IF($B298&lt;$G$5,0,IF($B298&gt;'MSD Calculation'!$D$5,0,IF($N$4="Closed-form",1/2*(1-COS(2*PI()*($B298-$G$5)/$G$6))*$G$8,IF($N$4="General",1/2*(1-COS(2*PI()*($B298-$G$5)/$G$6))*$G$9,"Error")))))</f>
        <v>0</v>
      </c>
      <c r="H298" s="30">
        <f>IF(B298="",0,IF($B298&lt;$H$5,0,IF($B298&gt;'MSD Calculation'!$D$5,0,IF($N$4="Closed-form",1/2*(1-COS(2*PI()*($B298-$H$5)/$H$6))*$H$8,IF($N$4="General",1/2*(1-COS(2*PI()*($B298-$H$5)/$H$6))*$H$9,"Error")))))</f>
        <v>0</v>
      </c>
      <c r="I298" s="30">
        <f>IF(B298="",0,IF($B298&lt;$I$5,0,IF($B298&gt;'MSD Calculation'!$D$5,0,IF($N$4="Closed-form",1/2*(1-COS(2*PI()*($B298-$I$5)/$I$6))*$I$8,IF($N$4="General",1/2*(1-COS(2*PI()*($B298-$I$5)/$I$6))*$I$9,"Error")))))</f>
        <v>0</v>
      </c>
      <c r="J298" s="15" t="s">
        <v>14</v>
      </c>
      <c r="K298" s="3"/>
      <c r="L298" s="17">
        <v>2.8099999999999841</v>
      </c>
      <c r="M298" s="34">
        <f>L298/'MSD Calculation'!$D$5</f>
        <v>9.4932432432431893E-2</v>
      </c>
      <c r="N298" s="34">
        <f>'MSD Calculation'!$D$24-L298</f>
        <v>15.690000000000015</v>
      </c>
      <c r="O298" s="35">
        <f t="shared" si="20"/>
        <v>1.2809894249625416E-2</v>
      </c>
      <c r="P298" s="35">
        <f t="shared" si="21"/>
        <v>1.2809894249625416E-2</v>
      </c>
      <c r="Q298" s="35">
        <f t="shared" si="22"/>
        <v>1.2809894249625416E-2</v>
      </c>
      <c r="R298" s="35">
        <f t="shared" si="23"/>
        <v>1.2809894249625416E-2</v>
      </c>
      <c r="S298" s="35">
        <f t="shared" si="24"/>
        <v>1.2809894249625416E-2</v>
      </c>
      <c r="T298" s="11" t="s">
        <v>14</v>
      </c>
    </row>
    <row r="299" spans="2:20" x14ac:dyDescent="0.35">
      <c r="B299" s="63">
        <v>2.8199999999999839</v>
      </c>
      <c r="C299" s="34">
        <f>B299/'MSD Calculation'!$D$5</f>
        <v>9.5270270270269714E-2</v>
      </c>
      <c r="D299" s="34">
        <f>'MSD Calculation'!$D$24-B299</f>
        <v>15.680000000000016</v>
      </c>
      <c r="E299" s="30">
        <f>IF(B299="",0,IF(B299&lt;'MSD Calculation'!$D$5,$E$7*(1-B299/'MSD Calculation'!$D$5), 0))</f>
        <v>1.280511265416083E-2</v>
      </c>
      <c r="F299" s="30">
        <f>IF(B299="",0,IF($B299&lt;$F$5,0,IF($B299&gt;'MSD Calculation'!$D$5,0,IF($N$4="Closed-form",1/2*(1-COS(2*PI()*($B299-$F$5)/$F$6))*$F$8,IF($N$4="General",1/2*(1-COS(2*PI()*($B299-$F$5)/$F$6))*$F$9,"Error")))))</f>
        <v>0</v>
      </c>
      <c r="G299" s="30">
        <f>IF(B299="",0,IF($B299&lt;$G$5,0,IF($B299&gt;'MSD Calculation'!$D$5,0,IF($N$4="Closed-form",1/2*(1-COS(2*PI()*($B299-$G$5)/$G$6))*$G$8,IF($N$4="General",1/2*(1-COS(2*PI()*($B299-$G$5)/$G$6))*$G$9,"Error")))))</f>
        <v>0</v>
      </c>
      <c r="H299" s="30">
        <f>IF(B299="",0,IF($B299&lt;$H$5,0,IF($B299&gt;'MSD Calculation'!$D$5,0,IF($N$4="Closed-form",1/2*(1-COS(2*PI()*($B299-$H$5)/$H$6))*$H$8,IF($N$4="General",1/2*(1-COS(2*PI()*($B299-$H$5)/$H$6))*$H$9,"Error")))))</f>
        <v>0</v>
      </c>
      <c r="I299" s="30">
        <f>IF(B299="",0,IF($B299&lt;$I$5,0,IF($B299&gt;'MSD Calculation'!$D$5,0,IF($N$4="Closed-form",1/2*(1-COS(2*PI()*($B299-$I$5)/$I$6))*$I$8,IF($N$4="General",1/2*(1-COS(2*PI()*($B299-$I$5)/$I$6))*$I$9,"Error")))))</f>
        <v>0</v>
      </c>
      <c r="J299" s="15" t="s">
        <v>14</v>
      </c>
      <c r="K299" s="3"/>
      <c r="L299" s="17">
        <v>2.8199999999999839</v>
      </c>
      <c r="M299" s="34">
        <f>L299/'MSD Calculation'!$D$5</f>
        <v>9.5270270270269714E-2</v>
      </c>
      <c r="N299" s="34">
        <f>'MSD Calculation'!$D$24-L299</f>
        <v>15.680000000000016</v>
      </c>
      <c r="O299" s="35">
        <f t="shared" si="20"/>
        <v>1.280511265416083E-2</v>
      </c>
      <c r="P299" s="35">
        <f t="shared" si="21"/>
        <v>1.280511265416083E-2</v>
      </c>
      <c r="Q299" s="35">
        <f t="shared" si="22"/>
        <v>1.280511265416083E-2</v>
      </c>
      <c r="R299" s="35">
        <f t="shared" si="23"/>
        <v>1.280511265416083E-2</v>
      </c>
      <c r="S299" s="35">
        <f t="shared" si="24"/>
        <v>1.280511265416083E-2</v>
      </c>
      <c r="T299" s="11" t="s">
        <v>14</v>
      </c>
    </row>
    <row r="300" spans="2:20" x14ac:dyDescent="0.35">
      <c r="B300" s="63">
        <v>2.8299999999999836</v>
      </c>
      <c r="C300" s="34">
        <f>B300/'MSD Calculation'!$D$5</f>
        <v>9.5608108108107548E-2</v>
      </c>
      <c r="D300" s="34">
        <f>'MSD Calculation'!$D$24-B300</f>
        <v>15.670000000000016</v>
      </c>
      <c r="E300" s="30">
        <f>IF(B300="",0,IF(B300&lt;'MSD Calculation'!$D$5,$E$7*(1-B300/'MSD Calculation'!$D$5), 0))</f>
        <v>1.2800331058696246E-2</v>
      </c>
      <c r="F300" s="30">
        <f>IF(B300="",0,IF($B300&lt;$F$5,0,IF($B300&gt;'MSD Calculation'!$D$5,0,IF($N$4="Closed-form",1/2*(1-COS(2*PI()*($B300-$F$5)/$F$6))*$F$8,IF($N$4="General",1/2*(1-COS(2*PI()*($B300-$F$5)/$F$6))*$F$9,"Error")))))</f>
        <v>0</v>
      </c>
      <c r="G300" s="30">
        <f>IF(B300="",0,IF($B300&lt;$G$5,0,IF($B300&gt;'MSD Calculation'!$D$5,0,IF($N$4="Closed-form",1/2*(1-COS(2*PI()*($B300-$G$5)/$G$6))*$G$8,IF($N$4="General",1/2*(1-COS(2*PI()*($B300-$G$5)/$G$6))*$G$9,"Error")))))</f>
        <v>0</v>
      </c>
      <c r="H300" s="30">
        <f>IF(B300="",0,IF($B300&lt;$H$5,0,IF($B300&gt;'MSD Calculation'!$D$5,0,IF($N$4="Closed-form",1/2*(1-COS(2*PI()*($B300-$H$5)/$H$6))*$H$8,IF($N$4="General",1/2*(1-COS(2*PI()*($B300-$H$5)/$H$6))*$H$9,"Error")))))</f>
        <v>0</v>
      </c>
      <c r="I300" s="30">
        <f>IF(B300="",0,IF($B300&lt;$I$5,0,IF($B300&gt;'MSD Calculation'!$D$5,0,IF($N$4="Closed-form",1/2*(1-COS(2*PI()*($B300-$I$5)/$I$6))*$I$8,IF($N$4="General",1/2*(1-COS(2*PI()*($B300-$I$5)/$I$6))*$I$9,"Error")))))</f>
        <v>0</v>
      </c>
      <c r="J300" s="15" t="s">
        <v>14</v>
      </c>
      <c r="K300" s="3"/>
      <c r="L300" s="17">
        <v>2.8299999999999836</v>
      </c>
      <c r="M300" s="34">
        <f>L300/'MSD Calculation'!$D$5</f>
        <v>9.5608108108107548E-2</v>
      </c>
      <c r="N300" s="34">
        <f>'MSD Calculation'!$D$24-L300</f>
        <v>15.670000000000016</v>
      </c>
      <c r="O300" s="35">
        <f t="shared" si="20"/>
        <v>1.2800331058696246E-2</v>
      </c>
      <c r="P300" s="35">
        <f t="shared" si="21"/>
        <v>1.2800331058696246E-2</v>
      </c>
      <c r="Q300" s="35">
        <f t="shared" si="22"/>
        <v>1.2800331058696246E-2</v>
      </c>
      <c r="R300" s="35">
        <f t="shared" si="23"/>
        <v>1.2800331058696246E-2</v>
      </c>
      <c r="S300" s="35">
        <f t="shared" si="24"/>
        <v>1.2800331058696246E-2</v>
      </c>
      <c r="T300" s="11" t="s">
        <v>14</v>
      </c>
    </row>
    <row r="301" spans="2:20" x14ac:dyDescent="0.35">
      <c r="B301" s="63">
        <v>2.8399999999999834</v>
      </c>
      <c r="C301" s="34">
        <f>B301/'MSD Calculation'!$D$5</f>
        <v>9.5945945945945382E-2</v>
      </c>
      <c r="D301" s="34">
        <f>'MSD Calculation'!$D$24-B301</f>
        <v>15.660000000000016</v>
      </c>
      <c r="E301" s="30">
        <f>IF(B301="",0,IF(B301&lt;'MSD Calculation'!$D$5,$E$7*(1-B301/'MSD Calculation'!$D$5), 0))</f>
        <v>1.2795549463231658E-2</v>
      </c>
      <c r="F301" s="30">
        <f>IF(B301="",0,IF($B301&lt;$F$5,0,IF($B301&gt;'MSD Calculation'!$D$5,0,IF($N$4="Closed-form",1/2*(1-COS(2*PI()*($B301-$F$5)/$F$6))*$F$8,IF($N$4="General",1/2*(1-COS(2*PI()*($B301-$F$5)/$F$6))*$F$9,"Error")))))</f>
        <v>0</v>
      </c>
      <c r="G301" s="30">
        <f>IF(B301="",0,IF($B301&lt;$G$5,0,IF($B301&gt;'MSD Calculation'!$D$5,0,IF($N$4="Closed-form",1/2*(1-COS(2*PI()*($B301-$G$5)/$G$6))*$G$8,IF($N$4="General",1/2*(1-COS(2*PI()*($B301-$G$5)/$G$6))*$G$9,"Error")))))</f>
        <v>0</v>
      </c>
      <c r="H301" s="30">
        <f>IF(B301="",0,IF($B301&lt;$H$5,0,IF($B301&gt;'MSD Calculation'!$D$5,0,IF($N$4="Closed-form",1/2*(1-COS(2*PI()*($B301-$H$5)/$H$6))*$H$8,IF($N$4="General",1/2*(1-COS(2*PI()*($B301-$H$5)/$H$6))*$H$9,"Error")))))</f>
        <v>0</v>
      </c>
      <c r="I301" s="30">
        <f>IF(B301="",0,IF($B301&lt;$I$5,0,IF($B301&gt;'MSD Calculation'!$D$5,0,IF($N$4="Closed-form",1/2*(1-COS(2*PI()*($B301-$I$5)/$I$6))*$I$8,IF($N$4="General",1/2*(1-COS(2*PI()*($B301-$I$5)/$I$6))*$I$9,"Error")))))</f>
        <v>0</v>
      </c>
      <c r="J301" s="15" t="s">
        <v>14</v>
      </c>
      <c r="K301" s="3"/>
      <c r="L301" s="17">
        <v>2.8399999999999834</v>
      </c>
      <c r="M301" s="34">
        <f>L301/'MSD Calculation'!$D$5</f>
        <v>9.5945945945945382E-2</v>
      </c>
      <c r="N301" s="34">
        <f>'MSD Calculation'!$D$24-L301</f>
        <v>15.660000000000016</v>
      </c>
      <c r="O301" s="35">
        <f t="shared" si="20"/>
        <v>1.2795549463231658E-2</v>
      </c>
      <c r="P301" s="35">
        <f t="shared" si="21"/>
        <v>1.2795549463231658E-2</v>
      </c>
      <c r="Q301" s="35">
        <f t="shared" si="22"/>
        <v>1.2795549463231658E-2</v>
      </c>
      <c r="R301" s="35">
        <f t="shared" si="23"/>
        <v>1.2795549463231658E-2</v>
      </c>
      <c r="S301" s="35">
        <f t="shared" si="24"/>
        <v>1.2795549463231658E-2</v>
      </c>
      <c r="T301" s="11" t="s">
        <v>14</v>
      </c>
    </row>
    <row r="302" spans="2:20" x14ac:dyDescent="0.35">
      <c r="B302" s="63">
        <v>2.8499999999999832</v>
      </c>
      <c r="C302" s="34">
        <f>B302/'MSD Calculation'!$D$5</f>
        <v>9.6283783783783217E-2</v>
      </c>
      <c r="D302" s="34">
        <f>'MSD Calculation'!$D$24-B302</f>
        <v>15.650000000000016</v>
      </c>
      <c r="E302" s="30">
        <f>IF(B302="",0,IF(B302&lt;'MSD Calculation'!$D$5,$E$7*(1-B302/'MSD Calculation'!$D$5), 0))</f>
        <v>1.2790767867767073E-2</v>
      </c>
      <c r="F302" s="30">
        <f>IF(B302="",0,IF($B302&lt;$F$5,0,IF($B302&gt;'MSD Calculation'!$D$5,0,IF($N$4="Closed-form",1/2*(1-COS(2*PI()*($B302-$F$5)/$F$6))*$F$8,IF($N$4="General",1/2*(1-COS(2*PI()*($B302-$F$5)/$F$6))*$F$9,"Error")))))</f>
        <v>0</v>
      </c>
      <c r="G302" s="30">
        <f>IF(B302="",0,IF($B302&lt;$G$5,0,IF($B302&gt;'MSD Calculation'!$D$5,0,IF($N$4="Closed-form",1/2*(1-COS(2*PI()*($B302-$G$5)/$G$6))*$G$8,IF($N$4="General",1/2*(1-COS(2*PI()*($B302-$G$5)/$G$6))*$G$9,"Error")))))</f>
        <v>0</v>
      </c>
      <c r="H302" s="30">
        <f>IF(B302="",0,IF($B302&lt;$H$5,0,IF($B302&gt;'MSD Calculation'!$D$5,0,IF($N$4="Closed-form",1/2*(1-COS(2*PI()*($B302-$H$5)/$H$6))*$H$8,IF($N$4="General",1/2*(1-COS(2*PI()*($B302-$H$5)/$H$6))*$H$9,"Error")))))</f>
        <v>0</v>
      </c>
      <c r="I302" s="30">
        <f>IF(B302="",0,IF($B302&lt;$I$5,0,IF($B302&gt;'MSD Calculation'!$D$5,0,IF($N$4="Closed-form",1/2*(1-COS(2*PI()*($B302-$I$5)/$I$6))*$I$8,IF($N$4="General",1/2*(1-COS(2*PI()*($B302-$I$5)/$I$6))*$I$9,"Error")))))</f>
        <v>0</v>
      </c>
      <c r="J302" s="15" t="s">
        <v>14</v>
      </c>
      <c r="K302" s="3"/>
      <c r="L302" s="17">
        <v>2.8499999999999832</v>
      </c>
      <c r="M302" s="34">
        <f>L302/'MSD Calculation'!$D$5</f>
        <v>9.6283783783783217E-2</v>
      </c>
      <c r="N302" s="34">
        <f>'MSD Calculation'!$D$24-L302</f>
        <v>15.650000000000016</v>
      </c>
      <c r="O302" s="35">
        <f t="shared" si="20"/>
        <v>1.2790767867767073E-2</v>
      </c>
      <c r="P302" s="35">
        <f t="shared" si="21"/>
        <v>1.2790767867767073E-2</v>
      </c>
      <c r="Q302" s="35">
        <f t="shared" si="22"/>
        <v>1.2790767867767073E-2</v>
      </c>
      <c r="R302" s="35">
        <f t="shared" si="23"/>
        <v>1.2790767867767073E-2</v>
      </c>
      <c r="S302" s="35">
        <f t="shared" si="24"/>
        <v>1.2790767867767073E-2</v>
      </c>
      <c r="T302" s="11" t="s">
        <v>14</v>
      </c>
    </row>
    <row r="303" spans="2:20" x14ac:dyDescent="0.35">
      <c r="B303" s="63">
        <v>2.859999999999983</v>
      </c>
      <c r="C303" s="34">
        <f>B303/'MSD Calculation'!$D$5</f>
        <v>9.6621621621621037E-2</v>
      </c>
      <c r="D303" s="34">
        <f>'MSD Calculation'!$D$24-B303</f>
        <v>15.640000000000017</v>
      </c>
      <c r="E303" s="30">
        <f>IF(B303="",0,IF(B303&lt;'MSD Calculation'!$D$5,$E$7*(1-B303/'MSD Calculation'!$D$5), 0))</f>
        <v>1.2785986272302487E-2</v>
      </c>
      <c r="F303" s="30">
        <f>IF(B303="",0,IF($B303&lt;$F$5,0,IF($B303&gt;'MSD Calculation'!$D$5,0,IF($N$4="Closed-form",1/2*(1-COS(2*PI()*($B303-$F$5)/$F$6))*$F$8,IF($N$4="General",1/2*(1-COS(2*PI()*($B303-$F$5)/$F$6))*$F$9,"Error")))))</f>
        <v>0</v>
      </c>
      <c r="G303" s="30">
        <f>IF(B303="",0,IF($B303&lt;$G$5,0,IF($B303&gt;'MSD Calculation'!$D$5,0,IF($N$4="Closed-form",1/2*(1-COS(2*PI()*($B303-$G$5)/$G$6))*$G$8,IF($N$4="General",1/2*(1-COS(2*PI()*($B303-$G$5)/$G$6))*$G$9,"Error")))))</f>
        <v>0</v>
      </c>
      <c r="H303" s="30">
        <f>IF(B303="",0,IF($B303&lt;$H$5,0,IF($B303&gt;'MSD Calculation'!$D$5,0,IF($N$4="Closed-form",1/2*(1-COS(2*PI()*($B303-$H$5)/$H$6))*$H$8,IF($N$4="General",1/2*(1-COS(2*PI()*($B303-$H$5)/$H$6))*$H$9,"Error")))))</f>
        <v>0</v>
      </c>
      <c r="I303" s="30">
        <f>IF(B303="",0,IF($B303&lt;$I$5,0,IF($B303&gt;'MSD Calculation'!$D$5,0,IF($N$4="Closed-form",1/2*(1-COS(2*PI()*($B303-$I$5)/$I$6))*$I$8,IF($N$4="General",1/2*(1-COS(2*PI()*($B303-$I$5)/$I$6))*$I$9,"Error")))))</f>
        <v>0</v>
      </c>
      <c r="J303" s="15" t="s">
        <v>14</v>
      </c>
      <c r="K303" s="3"/>
      <c r="L303" s="17">
        <v>2.859999999999983</v>
      </c>
      <c r="M303" s="34">
        <f>L303/'MSD Calculation'!$D$5</f>
        <v>9.6621621621621037E-2</v>
      </c>
      <c r="N303" s="34">
        <f>'MSD Calculation'!$D$24-L303</f>
        <v>15.640000000000017</v>
      </c>
      <c r="O303" s="35">
        <f t="shared" si="20"/>
        <v>1.2785986272302487E-2</v>
      </c>
      <c r="P303" s="35">
        <f t="shared" si="21"/>
        <v>1.2785986272302487E-2</v>
      </c>
      <c r="Q303" s="35">
        <f t="shared" si="22"/>
        <v>1.2785986272302487E-2</v>
      </c>
      <c r="R303" s="35">
        <f t="shared" si="23"/>
        <v>1.2785986272302487E-2</v>
      </c>
      <c r="S303" s="35">
        <f t="shared" si="24"/>
        <v>1.2785986272302487E-2</v>
      </c>
      <c r="T303" s="11" t="s">
        <v>14</v>
      </c>
    </row>
    <row r="304" spans="2:20" x14ac:dyDescent="0.35">
      <c r="B304" s="63">
        <v>2.8699999999999828</v>
      </c>
      <c r="C304" s="34">
        <f>B304/'MSD Calculation'!$D$5</f>
        <v>9.6959459459458872E-2</v>
      </c>
      <c r="D304" s="34">
        <f>'MSD Calculation'!$D$24-B304</f>
        <v>15.630000000000017</v>
      </c>
      <c r="E304" s="30">
        <f>IF(B304="",0,IF(B304&lt;'MSD Calculation'!$D$5,$E$7*(1-B304/'MSD Calculation'!$D$5), 0))</f>
        <v>1.2781204676837903E-2</v>
      </c>
      <c r="F304" s="30">
        <f>IF(B304="",0,IF($B304&lt;$F$5,0,IF($B304&gt;'MSD Calculation'!$D$5,0,IF($N$4="Closed-form",1/2*(1-COS(2*PI()*($B304-$F$5)/$F$6))*$F$8,IF($N$4="General",1/2*(1-COS(2*PI()*($B304-$F$5)/$F$6))*$F$9,"Error")))))</f>
        <v>0</v>
      </c>
      <c r="G304" s="30">
        <f>IF(B304="",0,IF($B304&lt;$G$5,0,IF($B304&gt;'MSD Calculation'!$D$5,0,IF($N$4="Closed-form",1/2*(1-COS(2*PI()*($B304-$G$5)/$G$6))*$G$8,IF($N$4="General",1/2*(1-COS(2*PI()*($B304-$G$5)/$G$6))*$G$9,"Error")))))</f>
        <v>0</v>
      </c>
      <c r="H304" s="30">
        <f>IF(B304="",0,IF($B304&lt;$H$5,0,IF($B304&gt;'MSD Calculation'!$D$5,0,IF($N$4="Closed-form",1/2*(1-COS(2*PI()*($B304-$H$5)/$H$6))*$H$8,IF($N$4="General",1/2*(1-COS(2*PI()*($B304-$H$5)/$H$6))*$H$9,"Error")))))</f>
        <v>0</v>
      </c>
      <c r="I304" s="30">
        <f>IF(B304="",0,IF($B304&lt;$I$5,0,IF($B304&gt;'MSD Calculation'!$D$5,0,IF($N$4="Closed-form",1/2*(1-COS(2*PI()*($B304-$I$5)/$I$6))*$I$8,IF($N$4="General",1/2*(1-COS(2*PI()*($B304-$I$5)/$I$6))*$I$9,"Error")))))</f>
        <v>0</v>
      </c>
      <c r="J304" s="15" t="s">
        <v>14</v>
      </c>
      <c r="K304" s="3"/>
      <c r="L304" s="17">
        <v>2.8699999999999828</v>
      </c>
      <c r="M304" s="34">
        <f>L304/'MSD Calculation'!$D$5</f>
        <v>9.6959459459458872E-2</v>
      </c>
      <c r="N304" s="34">
        <f>'MSD Calculation'!$D$24-L304</f>
        <v>15.630000000000017</v>
      </c>
      <c r="O304" s="35">
        <f t="shared" si="20"/>
        <v>1.2781204676837903E-2</v>
      </c>
      <c r="P304" s="35">
        <f t="shared" si="21"/>
        <v>1.2781204676837903E-2</v>
      </c>
      <c r="Q304" s="35">
        <f t="shared" si="22"/>
        <v>1.2781204676837903E-2</v>
      </c>
      <c r="R304" s="35">
        <f t="shared" si="23"/>
        <v>1.2781204676837903E-2</v>
      </c>
      <c r="S304" s="35">
        <f t="shared" si="24"/>
        <v>1.2781204676837903E-2</v>
      </c>
      <c r="T304" s="11" t="s">
        <v>14</v>
      </c>
    </row>
    <row r="305" spans="2:20" x14ac:dyDescent="0.35">
      <c r="B305" s="63">
        <v>2.8799999999999826</v>
      </c>
      <c r="C305" s="34">
        <f>B305/'MSD Calculation'!$D$5</f>
        <v>9.7297297297296706E-2</v>
      </c>
      <c r="D305" s="34">
        <f>'MSD Calculation'!$D$24-B305</f>
        <v>15.620000000000017</v>
      </c>
      <c r="E305" s="30">
        <f>IF(B305="",0,IF(B305&lt;'MSD Calculation'!$D$5,$E$7*(1-B305/'MSD Calculation'!$D$5), 0))</f>
        <v>1.2776423081373315E-2</v>
      </c>
      <c r="F305" s="30">
        <f>IF(B305="",0,IF($B305&lt;$F$5,0,IF($B305&gt;'MSD Calculation'!$D$5,0,IF($N$4="Closed-form",1/2*(1-COS(2*PI()*($B305-$F$5)/$F$6))*$F$8,IF($N$4="General",1/2*(1-COS(2*PI()*($B305-$F$5)/$F$6))*$F$9,"Error")))))</f>
        <v>0</v>
      </c>
      <c r="G305" s="30">
        <f>IF(B305="",0,IF($B305&lt;$G$5,0,IF($B305&gt;'MSD Calculation'!$D$5,0,IF($N$4="Closed-form",1/2*(1-COS(2*PI()*($B305-$G$5)/$G$6))*$G$8,IF($N$4="General",1/2*(1-COS(2*PI()*($B305-$G$5)/$G$6))*$G$9,"Error")))))</f>
        <v>0</v>
      </c>
      <c r="H305" s="30">
        <f>IF(B305="",0,IF($B305&lt;$H$5,0,IF($B305&gt;'MSD Calculation'!$D$5,0,IF($N$4="Closed-form",1/2*(1-COS(2*PI()*($B305-$H$5)/$H$6))*$H$8,IF($N$4="General",1/2*(1-COS(2*PI()*($B305-$H$5)/$H$6))*$H$9,"Error")))))</f>
        <v>0</v>
      </c>
      <c r="I305" s="30">
        <f>IF(B305="",0,IF($B305&lt;$I$5,0,IF($B305&gt;'MSD Calculation'!$D$5,0,IF($N$4="Closed-form",1/2*(1-COS(2*PI()*($B305-$I$5)/$I$6))*$I$8,IF($N$4="General",1/2*(1-COS(2*PI()*($B305-$I$5)/$I$6))*$I$9,"Error")))))</f>
        <v>0</v>
      </c>
      <c r="J305" s="15" t="s">
        <v>14</v>
      </c>
      <c r="K305" s="3"/>
      <c r="L305" s="17">
        <v>2.8799999999999826</v>
      </c>
      <c r="M305" s="34">
        <f>L305/'MSD Calculation'!$D$5</f>
        <v>9.7297297297296706E-2</v>
      </c>
      <c r="N305" s="34">
        <f>'MSD Calculation'!$D$24-L305</f>
        <v>15.620000000000017</v>
      </c>
      <c r="O305" s="35">
        <f t="shared" si="20"/>
        <v>1.2776423081373315E-2</v>
      </c>
      <c r="P305" s="35">
        <f t="shared" si="21"/>
        <v>1.2776423081373315E-2</v>
      </c>
      <c r="Q305" s="35">
        <f t="shared" si="22"/>
        <v>1.2776423081373315E-2</v>
      </c>
      <c r="R305" s="35">
        <f t="shared" si="23"/>
        <v>1.2776423081373315E-2</v>
      </c>
      <c r="S305" s="35">
        <f t="shared" si="24"/>
        <v>1.2776423081373315E-2</v>
      </c>
      <c r="T305" s="11" t="s">
        <v>14</v>
      </c>
    </row>
    <row r="306" spans="2:20" x14ac:dyDescent="0.35">
      <c r="B306" s="63">
        <v>2.8899999999999824</v>
      </c>
      <c r="C306" s="34">
        <f>B306/'MSD Calculation'!$D$5</f>
        <v>9.763513513513454E-2</v>
      </c>
      <c r="D306" s="34">
        <f>'MSD Calculation'!$D$24-B306</f>
        <v>15.610000000000017</v>
      </c>
      <c r="E306" s="30">
        <f>IF(B306="",0,IF(B306&lt;'MSD Calculation'!$D$5,$E$7*(1-B306/'MSD Calculation'!$D$5), 0))</f>
        <v>1.277164148590873E-2</v>
      </c>
      <c r="F306" s="30">
        <f>IF(B306="",0,IF($B306&lt;$F$5,0,IF($B306&gt;'MSD Calculation'!$D$5,0,IF($N$4="Closed-form",1/2*(1-COS(2*PI()*($B306-$F$5)/$F$6))*$F$8,IF($N$4="General",1/2*(1-COS(2*PI()*($B306-$F$5)/$F$6))*$F$9,"Error")))))</f>
        <v>0</v>
      </c>
      <c r="G306" s="30">
        <f>IF(B306="",0,IF($B306&lt;$G$5,0,IF($B306&gt;'MSD Calculation'!$D$5,0,IF($N$4="Closed-form",1/2*(1-COS(2*PI()*($B306-$G$5)/$G$6))*$G$8,IF($N$4="General",1/2*(1-COS(2*PI()*($B306-$G$5)/$G$6))*$G$9,"Error")))))</f>
        <v>0</v>
      </c>
      <c r="H306" s="30">
        <f>IF(B306="",0,IF($B306&lt;$H$5,0,IF($B306&gt;'MSD Calculation'!$D$5,0,IF($N$4="Closed-form",1/2*(1-COS(2*PI()*($B306-$H$5)/$H$6))*$H$8,IF($N$4="General",1/2*(1-COS(2*PI()*($B306-$H$5)/$H$6))*$H$9,"Error")))))</f>
        <v>0</v>
      </c>
      <c r="I306" s="30">
        <f>IF(B306="",0,IF($B306&lt;$I$5,0,IF($B306&gt;'MSD Calculation'!$D$5,0,IF($N$4="Closed-form",1/2*(1-COS(2*PI()*($B306-$I$5)/$I$6))*$I$8,IF($N$4="General",1/2*(1-COS(2*PI()*($B306-$I$5)/$I$6))*$I$9,"Error")))))</f>
        <v>0</v>
      </c>
      <c r="J306" s="15" t="s">
        <v>14</v>
      </c>
      <c r="K306" s="3"/>
      <c r="L306" s="17">
        <v>2.8899999999999824</v>
      </c>
      <c r="M306" s="34">
        <f>L306/'MSD Calculation'!$D$5</f>
        <v>9.763513513513454E-2</v>
      </c>
      <c r="N306" s="34">
        <f>'MSD Calculation'!$D$24-L306</f>
        <v>15.610000000000017</v>
      </c>
      <c r="O306" s="35">
        <f t="shared" si="20"/>
        <v>1.277164148590873E-2</v>
      </c>
      <c r="P306" s="35">
        <f t="shared" si="21"/>
        <v>1.277164148590873E-2</v>
      </c>
      <c r="Q306" s="35">
        <f t="shared" si="22"/>
        <v>1.277164148590873E-2</v>
      </c>
      <c r="R306" s="35">
        <f t="shared" si="23"/>
        <v>1.277164148590873E-2</v>
      </c>
      <c r="S306" s="35">
        <f t="shared" si="24"/>
        <v>1.277164148590873E-2</v>
      </c>
      <c r="T306" s="11" t="s">
        <v>14</v>
      </c>
    </row>
    <row r="307" spans="2:20" x14ac:dyDescent="0.35">
      <c r="B307" s="63">
        <v>2.8999999999999821</v>
      </c>
      <c r="C307" s="34">
        <f>B307/'MSD Calculation'!$D$5</f>
        <v>9.7972972972972361E-2</v>
      </c>
      <c r="D307" s="34">
        <f>'MSD Calculation'!$D$24-B307</f>
        <v>15.600000000000017</v>
      </c>
      <c r="E307" s="30">
        <f>IF(B307="",0,IF(B307&lt;'MSD Calculation'!$D$5,$E$7*(1-B307/'MSD Calculation'!$D$5), 0))</f>
        <v>1.2766859890444144E-2</v>
      </c>
      <c r="F307" s="30">
        <f>IF(B307="",0,IF($B307&lt;$F$5,0,IF($B307&gt;'MSD Calculation'!$D$5,0,IF($N$4="Closed-form",1/2*(1-COS(2*PI()*($B307-$F$5)/$F$6))*$F$8,IF($N$4="General",1/2*(1-COS(2*PI()*($B307-$F$5)/$F$6))*$F$9,"Error")))))</f>
        <v>0</v>
      </c>
      <c r="G307" s="30">
        <f>IF(B307="",0,IF($B307&lt;$G$5,0,IF($B307&gt;'MSD Calculation'!$D$5,0,IF($N$4="Closed-form",1/2*(1-COS(2*PI()*($B307-$G$5)/$G$6))*$G$8,IF($N$4="General",1/2*(1-COS(2*PI()*($B307-$G$5)/$G$6))*$G$9,"Error")))))</f>
        <v>0</v>
      </c>
      <c r="H307" s="30">
        <f>IF(B307="",0,IF($B307&lt;$H$5,0,IF($B307&gt;'MSD Calculation'!$D$5,0,IF($N$4="Closed-form",1/2*(1-COS(2*PI()*($B307-$H$5)/$H$6))*$H$8,IF($N$4="General",1/2*(1-COS(2*PI()*($B307-$H$5)/$H$6))*$H$9,"Error")))))</f>
        <v>0</v>
      </c>
      <c r="I307" s="30">
        <f>IF(B307="",0,IF($B307&lt;$I$5,0,IF($B307&gt;'MSD Calculation'!$D$5,0,IF($N$4="Closed-form",1/2*(1-COS(2*PI()*($B307-$I$5)/$I$6))*$I$8,IF($N$4="General",1/2*(1-COS(2*PI()*($B307-$I$5)/$I$6))*$I$9,"Error")))))</f>
        <v>0</v>
      </c>
      <c r="J307" s="15" t="s">
        <v>14</v>
      </c>
      <c r="K307" s="3"/>
      <c r="L307" s="17">
        <v>2.8999999999999821</v>
      </c>
      <c r="M307" s="34">
        <f>L307/'MSD Calculation'!$D$5</f>
        <v>9.7972972972972361E-2</v>
      </c>
      <c r="N307" s="34">
        <f>'MSD Calculation'!$D$24-L307</f>
        <v>15.600000000000017</v>
      </c>
      <c r="O307" s="35">
        <f t="shared" si="20"/>
        <v>1.2766859890444144E-2</v>
      </c>
      <c r="P307" s="35">
        <f t="shared" si="21"/>
        <v>1.2766859890444144E-2</v>
      </c>
      <c r="Q307" s="35">
        <f t="shared" si="22"/>
        <v>1.2766859890444144E-2</v>
      </c>
      <c r="R307" s="35">
        <f t="shared" si="23"/>
        <v>1.2766859890444144E-2</v>
      </c>
      <c r="S307" s="35">
        <f t="shared" si="24"/>
        <v>1.2766859890444144E-2</v>
      </c>
      <c r="T307" s="11" t="s">
        <v>14</v>
      </c>
    </row>
    <row r="308" spans="2:20" x14ac:dyDescent="0.35">
      <c r="B308" s="63">
        <v>2.9099999999999819</v>
      </c>
      <c r="C308" s="34">
        <f>B308/'MSD Calculation'!$D$5</f>
        <v>9.8310810810810195E-2</v>
      </c>
      <c r="D308" s="34">
        <f>'MSD Calculation'!$D$24-B308</f>
        <v>15.590000000000018</v>
      </c>
      <c r="E308" s="30">
        <f>IF(B308="",0,IF(B308&lt;'MSD Calculation'!$D$5,$E$7*(1-B308/'MSD Calculation'!$D$5), 0))</f>
        <v>1.2762078294979559E-2</v>
      </c>
      <c r="F308" s="30">
        <f>IF(B308="",0,IF($B308&lt;$F$5,0,IF($B308&gt;'MSD Calculation'!$D$5,0,IF($N$4="Closed-form",1/2*(1-COS(2*PI()*($B308-$F$5)/$F$6))*$F$8,IF($N$4="General",1/2*(1-COS(2*PI()*($B308-$F$5)/$F$6))*$F$9,"Error")))))</f>
        <v>0</v>
      </c>
      <c r="G308" s="30">
        <f>IF(B308="",0,IF($B308&lt;$G$5,0,IF($B308&gt;'MSD Calculation'!$D$5,0,IF($N$4="Closed-form",1/2*(1-COS(2*PI()*($B308-$G$5)/$G$6))*$G$8,IF($N$4="General",1/2*(1-COS(2*PI()*($B308-$G$5)/$G$6))*$G$9,"Error")))))</f>
        <v>0</v>
      </c>
      <c r="H308" s="30">
        <f>IF(B308="",0,IF($B308&lt;$H$5,0,IF($B308&gt;'MSD Calculation'!$D$5,0,IF($N$4="Closed-form",1/2*(1-COS(2*PI()*($B308-$H$5)/$H$6))*$H$8,IF($N$4="General",1/2*(1-COS(2*PI()*($B308-$H$5)/$H$6))*$H$9,"Error")))))</f>
        <v>0</v>
      </c>
      <c r="I308" s="30">
        <f>IF(B308="",0,IF($B308&lt;$I$5,0,IF($B308&gt;'MSD Calculation'!$D$5,0,IF($N$4="Closed-form",1/2*(1-COS(2*PI()*($B308-$I$5)/$I$6))*$I$8,IF($N$4="General",1/2*(1-COS(2*PI()*($B308-$I$5)/$I$6))*$I$9,"Error")))))</f>
        <v>0</v>
      </c>
      <c r="J308" s="15" t="s">
        <v>14</v>
      </c>
      <c r="K308" s="3"/>
      <c r="L308" s="17">
        <v>2.9099999999999819</v>
      </c>
      <c r="M308" s="34">
        <f>L308/'MSD Calculation'!$D$5</f>
        <v>9.8310810810810195E-2</v>
      </c>
      <c r="N308" s="34">
        <f>'MSD Calculation'!$D$24-L308</f>
        <v>15.590000000000018</v>
      </c>
      <c r="O308" s="35">
        <f t="shared" si="20"/>
        <v>1.2762078294979559E-2</v>
      </c>
      <c r="P308" s="35">
        <f t="shared" si="21"/>
        <v>1.2762078294979559E-2</v>
      </c>
      <c r="Q308" s="35">
        <f t="shared" si="22"/>
        <v>1.2762078294979559E-2</v>
      </c>
      <c r="R308" s="35">
        <f t="shared" si="23"/>
        <v>1.2762078294979559E-2</v>
      </c>
      <c r="S308" s="35">
        <f t="shared" si="24"/>
        <v>1.2762078294979559E-2</v>
      </c>
      <c r="T308" s="11" t="s">
        <v>14</v>
      </c>
    </row>
    <row r="309" spans="2:20" x14ac:dyDescent="0.35">
      <c r="B309" s="63">
        <v>2.9199999999999817</v>
      </c>
      <c r="C309" s="34">
        <f>B309/'MSD Calculation'!$D$5</f>
        <v>9.864864864864803E-2</v>
      </c>
      <c r="D309" s="34">
        <f>'MSD Calculation'!$D$24-B309</f>
        <v>15.580000000000018</v>
      </c>
      <c r="E309" s="30">
        <f>IF(B309="",0,IF(B309&lt;'MSD Calculation'!$D$5,$E$7*(1-B309/'MSD Calculation'!$D$5), 0))</f>
        <v>1.2757296699514973E-2</v>
      </c>
      <c r="F309" s="30">
        <f>IF(B309="",0,IF($B309&lt;$F$5,0,IF($B309&gt;'MSD Calculation'!$D$5,0,IF($N$4="Closed-form",1/2*(1-COS(2*PI()*($B309-$F$5)/$F$6))*$F$8,IF($N$4="General",1/2*(1-COS(2*PI()*($B309-$F$5)/$F$6))*$F$9,"Error")))))</f>
        <v>0</v>
      </c>
      <c r="G309" s="30">
        <f>IF(B309="",0,IF($B309&lt;$G$5,0,IF($B309&gt;'MSD Calculation'!$D$5,0,IF($N$4="Closed-form",1/2*(1-COS(2*PI()*($B309-$G$5)/$G$6))*$G$8,IF($N$4="General",1/2*(1-COS(2*PI()*($B309-$G$5)/$G$6))*$G$9,"Error")))))</f>
        <v>0</v>
      </c>
      <c r="H309" s="30">
        <f>IF(B309="",0,IF($B309&lt;$H$5,0,IF($B309&gt;'MSD Calculation'!$D$5,0,IF($N$4="Closed-form",1/2*(1-COS(2*PI()*($B309-$H$5)/$H$6))*$H$8,IF($N$4="General",1/2*(1-COS(2*PI()*($B309-$H$5)/$H$6))*$H$9,"Error")))))</f>
        <v>0</v>
      </c>
      <c r="I309" s="30">
        <f>IF(B309="",0,IF($B309&lt;$I$5,0,IF($B309&gt;'MSD Calculation'!$D$5,0,IF($N$4="Closed-form",1/2*(1-COS(2*PI()*($B309-$I$5)/$I$6))*$I$8,IF($N$4="General",1/2*(1-COS(2*PI()*($B309-$I$5)/$I$6))*$I$9,"Error")))))</f>
        <v>0</v>
      </c>
      <c r="J309" s="15" t="s">
        <v>14</v>
      </c>
      <c r="K309" s="3"/>
      <c r="L309" s="17">
        <v>2.9199999999999817</v>
      </c>
      <c r="M309" s="34">
        <f>L309/'MSD Calculation'!$D$5</f>
        <v>9.864864864864803E-2</v>
      </c>
      <c r="N309" s="34">
        <f>'MSD Calculation'!$D$24-L309</f>
        <v>15.580000000000018</v>
      </c>
      <c r="O309" s="35">
        <f t="shared" si="20"/>
        <v>1.2757296699514973E-2</v>
      </c>
      <c r="P309" s="35">
        <f t="shared" si="21"/>
        <v>1.2757296699514973E-2</v>
      </c>
      <c r="Q309" s="35">
        <f t="shared" si="22"/>
        <v>1.2757296699514973E-2</v>
      </c>
      <c r="R309" s="35">
        <f t="shared" si="23"/>
        <v>1.2757296699514973E-2</v>
      </c>
      <c r="S309" s="35">
        <f t="shared" si="24"/>
        <v>1.2757296699514973E-2</v>
      </c>
      <c r="T309" s="11" t="s">
        <v>14</v>
      </c>
    </row>
    <row r="310" spans="2:20" x14ac:dyDescent="0.35">
      <c r="B310" s="63">
        <v>2.9299999999999815</v>
      </c>
      <c r="C310" s="34">
        <f>B310/'MSD Calculation'!$D$5</f>
        <v>9.898648648648585E-2</v>
      </c>
      <c r="D310" s="34">
        <f>'MSD Calculation'!$D$24-B310</f>
        <v>15.570000000000018</v>
      </c>
      <c r="E310" s="30">
        <f>IF(B310="",0,IF(B310&lt;'MSD Calculation'!$D$5,$E$7*(1-B310/'MSD Calculation'!$D$5), 0))</f>
        <v>1.2752515104050387E-2</v>
      </c>
      <c r="F310" s="30">
        <f>IF(B310="",0,IF($B310&lt;$F$5,0,IF($B310&gt;'MSD Calculation'!$D$5,0,IF($N$4="Closed-form",1/2*(1-COS(2*PI()*($B310-$F$5)/$F$6))*$F$8,IF($N$4="General",1/2*(1-COS(2*PI()*($B310-$F$5)/$F$6))*$F$9,"Error")))))</f>
        <v>0</v>
      </c>
      <c r="G310" s="30">
        <f>IF(B310="",0,IF($B310&lt;$G$5,0,IF($B310&gt;'MSD Calculation'!$D$5,0,IF($N$4="Closed-form",1/2*(1-COS(2*PI()*($B310-$G$5)/$G$6))*$G$8,IF($N$4="General",1/2*(1-COS(2*PI()*($B310-$G$5)/$G$6))*$G$9,"Error")))))</f>
        <v>0</v>
      </c>
      <c r="H310" s="30">
        <f>IF(B310="",0,IF($B310&lt;$H$5,0,IF($B310&gt;'MSD Calculation'!$D$5,0,IF($N$4="Closed-form",1/2*(1-COS(2*PI()*($B310-$H$5)/$H$6))*$H$8,IF($N$4="General",1/2*(1-COS(2*PI()*($B310-$H$5)/$H$6))*$H$9,"Error")))))</f>
        <v>0</v>
      </c>
      <c r="I310" s="30">
        <f>IF(B310="",0,IF($B310&lt;$I$5,0,IF($B310&gt;'MSD Calculation'!$D$5,0,IF($N$4="Closed-form",1/2*(1-COS(2*PI()*($B310-$I$5)/$I$6))*$I$8,IF($N$4="General",1/2*(1-COS(2*PI()*($B310-$I$5)/$I$6))*$I$9,"Error")))))</f>
        <v>0</v>
      </c>
      <c r="J310" s="15" t="s">
        <v>14</v>
      </c>
      <c r="K310" s="3"/>
      <c r="L310" s="17">
        <v>2.9299999999999815</v>
      </c>
      <c r="M310" s="34">
        <f>L310/'MSD Calculation'!$D$5</f>
        <v>9.898648648648585E-2</v>
      </c>
      <c r="N310" s="34">
        <f>'MSD Calculation'!$D$24-L310</f>
        <v>15.570000000000018</v>
      </c>
      <c r="O310" s="35">
        <f t="shared" si="20"/>
        <v>1.2752515104050387E-2</v>
      </c>
      <c r="P310" s="35">
        <f t="shared" si="21"/>
        <v>1.2752515104050387E-2</v>
      </c>
      <c r="Q310" s="35">
        <f t="shared" si="22"/>
        <v>1.2752515104050387E-2</v>
      </c>
      <c r="R310" s="35">
        <f t="shared" si="23"/>
        <v>1.2752515104050387E-2</v>
      </c>
      <c r="S310" s="35">
        <f t="shared" si="24"/>
        <v>1.2752515104050387E-2</v>
      </c>
      <c r="T310" s="11" t="s">
        <v>14</v>
      </c>
    </row>
    <row r="311" spans="2:20" x14ac:dyDescent="0.35">
      <c r="B311" s="63">
        <v>2.9399999999999813</v>
      </c>
      <c r="C311" s="34">
        <f>B311/'MSD Calculation'!$D$5</f>
        <v>9.9324324324323685E-2</v>
      </c>
      <c r="D311" s="34">
        <f>'MSD Calculation'!$D$24-B311</f>
        <v>15.560000000000018</v>
      </c>
      <c r="E311" s="30">
        <f>IF(B311="",0,IF(B311&lt;'MSD Calculation'!$D$5,$E$7*(1-B311/'MSD Calculation'!$D$5), 0))</f>
        <v>1.2747733508585801E-2</v>
      </c>
      <c r="F311" s="30">
        <f>IF(B311="",0,IF($B311&lt;$F$5,0,IF($B311&gt;'MSD Calculation'!$D$5,0,IF($N$4="Closed-form",1/2*(1-COS(2*PI()*($B311-$F$5)/$F$6))*$F$8,IF($N$4="General",1/2*(1-COS(2*PI()*($B311-$F$5)/$F$6))*$F$9,"Error")))))</f>
        <v>0</v>
      </c>
      <c r="G311" s="30">
        <f>IF(B311="",0,IF($B311&lt;$G$5,0,IF($B311&gt;'MSD Calculation'!$D$5,0,IF($N$4="Closed-form",1/2*(1-COS(2*PI()*($B311-$G$5)/$G$6))*$G$8,IF($N$4="General",1/2*(1-COS(2*PI()*($B311-$G$5)/$G$6))*$G$9,"Error")))))</f>
        <v>0</v>
      </c>
      <c r="H311" s="30">
        <f>IF(B311="",0,IF($B311&lt;$H$5,0,IF($B311&gt;'MSD Calculation'!$D$5,0,IF($N$4="Closed-form",1/2*(1-COS(2*PI()*($B311-$H$5)/$H$6))*$H$8,IF($N$4="General",1/2*(1-COS(2*PI()*($B311-$H$5)/$H$6))*$H$9,"Error")))))</f>
        <v>0</v>
      </c>
      <c r="I311" s="30">
        <f>IF(B311="",0,IF($B311&lt;$I$5,0,IF($B311&gt;'MSD Calculation'!$D$5,0,IF($N$4="Closed-form",1/2*(1-COS(2*PI()*($B311-$I$5)/$I$6))*$I$8,IF($N$4="General",1/2*(1-COS(2*PI()*($B311-$I$5)/$I$6))*$I$9,"Error")))))</f>
        <v>0</v>
      </c>
      <c r="J311" s="15" t="s">
        <v>14</v>
      </c>
      <c r="K311" s="3"/>
      <c r="L311" s="17">
        <v>2.9399999999999813</v>
      </c>
      <c r="M311" s="34">
        <f>L311/'MSD Calculation'!$D$5</f>
        <v>9.9324324324323685E-2</v>
      </c>
      <c r="N311" s="34">
        <f>'MSD Calculation'!$D$24-L311</f>
        <v>15.560000000000018</v>
      </c>
      <c r="O311" s="35">
        <f t="shared" si="20"/>
        <v>1.2747733508585801E-2</v>
      </c>
      <c r="P311" s="35">
        <f t="shared" si="21"/>
        <v>1.2747733508585801E-2</v>
      </c>
      <c r="Q311" s="35">
        <f t="shared" si="22"/>
        <v>1.2747733508585801E-2</v>
      </c>
      <c r="R311" s="35">
        <f t="shared" si="23"/>
        <v>1.2747733508585801E-2</v>
      </c>
      <c r="S311" s="35">
        <f t="shared" si="24"/>
        <v>1.2747733508585801E-2</v>
      </c>
      <c r="T311" s="11" t="s">
        <v>14</v>
      </c>
    </row>
    <row r="312" spans="2:20" x14ac:dyDescent="0.35">
      <c r="B312" s="63">
        <v>2.9499999999999811</v>
      </c>
      <c r="C312" s="34">
        <f>B312/'MSD Calculation'!$D$5</f>
        <v>9.9662162162161519E-2</v>
      </c>
      <c r="D312" s="34">
        <f>'MSD Calculation'!$D$24-B312</f>
        <v>15.550000000000018</v>
      </c>
      <c r="E312" s="30">
        <f>IF(B312="",0,IF(B312&lt;'MSD Calculation'!$D$5,$E$7*(1-B312/'MSD Calculation'!$D$5), 0))</f>
        <v>1.2742951913121216E-2</v>
      </c>
      <c r="F312" s="30">
        <f>IF(B312="",0,IF($B312&lt;$F$5,0,IF($B312&gt;'MSD Calculation'!$D$5,0,IF($N$4="Closed-form",1/2*(1-COS(2*PI()*($B312-$F$5)/$F$6))*$F$8,IF($N$4="General",1/2*(1-COS(2*PI()*($B312-$F$5)/$F$6))*$F$9,"Error")))))</f>
        <v>0</v>
      </c>
      <c r="G312" s="30">
        <f>IF(B312="",0,IF($B312&lt;$G$5,0,IF($B312&gt;'MSD Calculation'!$D$5,0,IF($N$4="Closed-form",1/2*(1-COS(2*PI()*($B312-$G$5)/$G$6))*$G$8,IF($N$4="General",1/2*(1-COS(2*PI()*($B312-$G$5)/$G$6))*$G$9,"Error")))))</f>
        <v>0</v>
      </c>
      <c r="H312" s="30">
        <f>IF(B312="",0,IF($B312&lt;$H$5,0,IF($B312&gt;'MSD Calculation'!$D$5,0,IF($N$4="Closed-form",1/2*(1-COS(2*PI()*($B312-$H$5)/$H$6))*$H$8,IF($N$4="General",1/2*(1-COS(2*PI()*($B312-$H$5)/$H$6))*$H$9,"Error")))))</f>
        <v>0</v>
      </c>
      <c r="I312" s="30">
        <f>IF(B312="",0,IF($B312&lt;$I$5,0,IF($B312&gt;'MSD Calculation'!$D$5,0,IF($N$4="Closed-form",1/2*(1-COS(2*PI()*($B312-$I$5)/$I$6))*$I$8,IF($N$4="General",1/2*(1-COS(2*PI()*($B312-$I$5)/$I$6))*$I$9,"Error")))))</f>
        <v>0</v>
      </c>
      <c r="J312" s="15" t="s">
        <v>14</v>
      </c>
      <c r="K312" s="3"/>
      <c r="L312" s="17">
        <v>2.9499999999999811</v>
      </c>
      <c r="M312" s="34">
        <f>L312/'MSD Calculation'!$D$5</f>
        <v>9.9662162162161519E-2</v>
      </c>
      <c r="N312" s="34">
        <f>'MSD Calculation'!$D$24-L312</f>
        <v>15.550000000000018</v>
      </c>
      <c r="O312" s="35">
        <f t="shared" si="20"/>
        <v>1.2742951913121216E-2</v>
      </c>
      <c r="P312" s="35">
        <f t="shared" si="21"/>
        <v>1.2742951913121216E-2</v>
      </c>
      <c r="Q312" s="35">
        <f t="shared" si="22"/>
        <v>1.2742951913121216E-2</v>
      </c>
      <c r="R312" s="35">
        <f t="shared" si="23"/>
        <v>1.2742951913121216E-2</v>
      </c>
      <c r="S312" s="35">
        <f t="shared" si="24"/>
        <v>1.2742951913121216E-2</v>
      </c>
      <c r="T312" s="11" t="s">
        <v>14</v>
      </c>
    </row>
    <row r="313" spans="2:20" x14ac:dyDescent="0.35">
      <c r="B313" s="63">
        <v>2.9599999999999809</v>
      </c>
      <c r="C313" s="34">
        <f>B313/'MSD Calculation'!$D$5</f>
        <v>9.9999999999999353E-2</v>
      </c>
      <c r="D313" s="34">
        <f>'MSD Calculation'!$D$24-B313</f>
        <v>15.540000000000019</v>
      </c>
      <c r="E313" s="30">
        <f>IF(B313="",0,IF(B313&lt;'MSD Calculation'!$D$5,$E$7*(1-B313/'MSD Calculation'!$D$5), 0))</f>
        <v>1.273817031765663E-2</v>
      </c>
      <c r="F313" s="30">
        <f>IF(B313="",0,IF($B313&lt;$F$5,0,IF($B313&gt;'MSD Calculation'!$D$5,0,IF($N$4="Closed-form",1/2*(1-COS(2*PI()*($B313-$F$5)/$F$6))*$F$8,IF($N$4="General",1/2*(1-COS(2*PI()*($B313-$F$5)/$F$6))*$F$9,"Error")))))</f>
        <v>0</v>
      </c>
      <c r="G313" s="30">
        <f>IF(B313="",0,IF($B313&lt;$G$5,0,IF($B313&gt;'MSD Calculation'!$D$5,0,IF($N$4="Closed-form",1/2*(1-COS(2*PI()*($B313-$G$5)/$G$6))*$G$8,IF($N$4="General",1/2*(1-COS(2*PI()*($B313-$G$5)/$G$6))*$G$9,"Error")))))</f>
        <v>0</v>
      </c>
      <c r="H313" s="30">
        <f>IF(B313="",0,IF($B313&lt;$H$5,0,IF($B313&gt;'MSD Calculation'!$D$5,0,IF($N$4="Closed-form",1/2*(1-COS(2*PI()*($B313-$H$5)/$H$6))*$H$8,IF($N$4="General",1/2*(1-COS(2*PI()*($B313-$H$5)/$H$6))*$H$9,"Error")))))</f>
        <v>0</v>
      </c>
      <c r="I313" s="30">
        <f>IF(B313="",0,IF($B313&lt;$I$5,0,IF($B313&gt;'MSD Calculation'!$D$5,0,IF($N$4="Closed-form",1/2*(1-COS(2*PI()*($B313-$I$5)/$I$6))*$I$8,IF($N$4="General",1/2*(1-COS(2*PI()*($B313-$I$5)/$I$6))*$I$9,"Error")))))</f>
        <v>0</v>
      </c>
      <c r="J313" s="15" t="s">
        <v>14</v>
      </c>
      <c r="K313" s="3"/>
      <c r="L313" s="17">
        <v>2.9599999999999809</v>
      </c>
      <c r="M313" s="34">
        <f>L313/'MSD Calculation'!$D$5</f>
        <v>9.9999999999999353E-2</v>
      </c>
      <c r="N313" s="34">
        <f>'MSD Calculation'!$D$24-L313</f>
        <v>15.540000000000019</v>
      </c>
      <c r="O313" s="35">
        <f t="shared" si="20"/>
        <v>1.273817031765663E-2</v>
      </c>
      <c r="P313" s="35">
        <f t="shared" si="21"/>
        <v>1.273817031765663E-2</v>
      </c>
      <c r="Q313" s="35">
        <f t="shared" si="22"/>
        <v>1.273817031765663E-2</v>
      </c>
      <c r="R313" s="35">
        <f t="shared" si="23"/>
        <v>1.273817031765663E-2</v>
      </c>
      <c r="S313" s="35">
        <f t="shared" si="24"/>
        <v>1.273817031765663E-2</v>
      </c>
      <c r="T313" s="11" t="s">
        <v>14</v>
      </c>
    </row>
    <row r="314" spans="2:20" x14ac:dyDescent="0.35">
      <c r="B314" s="63">
        <v>2.9699999999999807</v>
      </c>
      <c r="C314" s="34">
        <f>B314/'MSD Calculation'!$D$5</f>
        <v>0.10033783783783717</v>
      </c>
      <c r="D314" s="34">
        <f>'MSD Calculation'!$D$24-B314</f>
        <v>15.530000000000019</v>
      </c>
      <c r="E314" s="30">
        <f>IF(B314="",0,IF(B314&lt;'MSD Calculation'!$D$5,$E$7*(1-B314/'MSD Calculation'!$D$5), 0))</f>
        <v>1.2733388722192044E-2</v>
      </c>
      <c r="F314" s="30">
        <f>IF(B314="",0,IF($B314&lt;$F$5,0,IF($B314&gt;'MSD Calculation'!$D$5,0,IF($N$4="Closed-form",1/2*(1-COS(2*PI()*($B314-$F$5)/$F$6))*$F$8,IF($N$4="General",1/2*(1-COS(2*PI()*($B314-$F$5)/$F$6))*$F$9,"Error")))))</f>
        <v>0</v>
      </c>
      <c r="G314" s="30">
        <f>IF(B314="",0,IF($B314&lt;$G$5,0,IF($B314&gt;'MSD Calculation'!$D$5,0,IF($N$4="Closed-form",1/2*(1-COS(2*PI()*($B314-$G$5)/$G$6))*$G$8,IF($N$4="General",1/2*(1-COS(2*PI()*($B314-$G$5)/$G$6))*$G$9,"Error")))))</f>
        <v>0</v>
      </c>
      <c r="H314" s="30">
        <f>IF(B314="",0,IF($B314&lt;$H$5,0,IF($B314&gt;'MSD Calculation'!$D$5,0,IF($N$4="Closed-form",1/2*(1-COS(2*PI()*($B314-$H$5)/$H$6))*$H$8,IF($N$4="General",1/2*(1-COS(2*PI()*($B314-$H$5)/$H$6))*$H$9,"Error")))))</f>
        <v>0</v>
      </c>
      <c r="I314" s="30">
        <f>IF(B314="",0,IF($B314&lt;$I$5,0,IF($B314&gt;'MSD Calculation'!$D$5,0,IF($N$4="Closed-form",1/2*(1-COS(2*PI()*($B314-$I$5)/$I$6))*$I$8,IF($N$4="General",1/2*(1-COS(2*PI()*($B314-$I$5)/$I$6))*$I$9,"Error")))))</f>
        <v>0</v>
      </c>
      <c r="J314" s="15" t="s">
        <v>14</v>
      </c>
      <c r="K314" s="3"/>
      <c r="L314" s="17">
        <v>2.9699999999999807</v>
      </c>
      <c r="M314" s="34">
        <f>L314/'MSD Calculation'!$D$5</f>
        <v>0.10033783783783717</v>
      </c>
      <c r="N314" s="34">
        <f>'MSD Calculation'!$D$24-L314</f>
        <v>15.530000000000019</v>
      </c>
      <c r="O314" s="35">
        <f t="shared" si="20"/>
        <v>1.2733388722192044E-2</v>
      </c>
      <c r="P314" s="35">
        <f t="shared" si="21"/>
        <v>1.2733388722192044E-2</v>
      </c>
      <c r="Q314" s="35">
        <f t="shared" si="22"/>
        <v>1.2733388722192044E-2</v>
      </c>
      <c r="R314" s="35">
        <f t="shared" si="23"/>
        <v>1.2733388722192044E-2</v>
      </c>
      <c r="S314" s="35">
        <f t="shared" si="24"/>
        <v>1.2733388722192044E-2</v>
      </c>
      <c r="T314" s="11" t="s">
        <v>14</v>
      </c>
    </row>
    <row r="315" spans="2:20" x14ac:dyDescent="0.35">
      <c r="B315" s="63">
        <v>2.9799999999999804</v>
      </c>
      <c r="C315" s="34">
        <f>B315/'MSD Calculation'!$D$5</f>
        <v>0.10067567567567501</v>
      </c>
      <c r="D315" s="34">
        <f>'MSD Calculation'!$D$24-B315</f>
        <v>15.520000000000019</v>
      </c>
      <c r="E315" s="30">
        <f>IF(B315="",0,IF(B315&lt;'MSD Calculation'!$D$5,$E$7*(1-B315/'MSD Calculation'!$D$5), 0))</f>
        <v>1.2728607126727458E-2</v>
      </c>
      <c r="F315" s="30">
        <f>IF(B315="",0,IF($B315&lt;$F$5,0,IF($B315&gt;'MSD Calculation'!$D$5,0,IF($N$4="Closed-form",1/2*(1-COS(2*PI()*($B315-$F$5)/$F$6))*$F$8,IF($N$4="General",1/2*(1-COS(2*PI()*($B315-$F$5)/$F$6))*$F$9,"Error")))))</f>
        <v>0</v>
      </c>
      <c r="G315" s="30">
        <f>IF(B315="",0,IF($B315&lt;$G$5,0,IF($B315&gt;'MSD Calculation'!$D$5,0,IF($N$4="Closed-form",1/2*(1-COS(2*PI()*($B315-$G$5)/$G$6))*$G$8,IF($N$4="General",1/2*(1-COS(2*PI()*($B315-$G$5)/$G$6))*$G$9,"Error")))))</f>
        <v>0</v>
      </c>
      <c r="H315" s="30">
        <f>IF(B315="",0,IF($B315&lt;$H$5,0,IF($B315&gt;'MSD Calculation'!$D$5,0,IF($N$4="Closed-form",1/2*(1-COS(2*PI()*($B315-$H$5)/$H$6))*$H$8,IF($N$4="General",1/2*(1-COS(2*PI()*($B315-$H$5)/$H$6))*$H$9,"Error")))))</f>
        <v>0</v>
      </c>
      <c r="I315" s="30">
        <f>IF(B315="",0,IF($B315&lt;$I$5,0,IF($B315&gt;'MSD Calculation'!$D$5,0,IF($N$4="Closed-form",1/2*(1-COS(2*PI()*($B315-$I$5)/$I$6))*$I$8,IF($N$4="General",1/2*(1-COS(2*PI()*($B315-$I$5)/$I$6))*$I$9,"Error")))))</f>
        <v>0</v>
      </c>
      <c r="J315" s="15" t="s">
        <v>14</v>
      </c>
      <c r="K315" s="3"/>
      <c r="L315" s="17">
        <v>2.9799999999999804</v>
      </c>
      <c r="M315" s="34">
        <f>L315/'MSD Calculation'!$D$5</f>
        <v>0.10067567567567501</v>
      </c>
      <c r="N315" s="34">
        <f>'MSD Calculation'!$D$24-L315</f>
        <v>15.520000000000019</v>
      </c>
      <c r="O315" s="35">
        <f t="shared" si="20"/>
        <v>1.2728607126727458E-2</v>
      </c>
      <c r="P315" s="35">
        <f t="shared" si="21"/>
        <v>1.2728607126727458E-2</v>
      </c>
      <c r="Q315" s="35">
        <f t="shared" si="22"/>
        <v>1.2728607126727458E-2</v>
      </c>
      <c r="R315" s="35">
        <f t="shared" si="23"/>
        <v>1.2728607126727458E-2</v>
      </c>
      <c r="S315" s="35">
        <f t="shared" si="24"/>
        <v>1.2728607126727458E-2</v>
      </c>
      <c r="T315" s="11" t="s">
        <v>14</v>
      </c>
    </row>
    <row r="316" spans="2:20" x14ac:dyDescent="0.35">
      <c r="B316" s="63">
        <v>2.9899999999999802</v>
      </c>
      <c r="C316" s="34">
        <f>B316/'MSD Calculation'!$D$5</f>
        <v>0.10101351351351284</v>
      </c>
      <c r="D316" s="34">
        <f>'MSD Calculation'!$D$24-B316</f>
        <v>15.510000000000019</v>
      </c>
      <c r="E316" s="30">
        <f>IF(B316="",0,IF(B316&lt;'MSD Calculation'!$D$5,$E$7*(1-B316/'MSD Calculation'!$D$5), 0))</f>
        <v>1.2723825531262873E-2</v>
      </c>
      <c r="F316" s="30">
        <f>IF(B316="",0,IF($B316&lt;$F$5,0,IF($B316&gt;'MSD Calculation'!$D$5,0,IF($N$4="Closed-form",1/2*(1-COS(2*PI()*($B316-$F$5)/$F$6))*$F$8,IF($N$4="General",1/2*(1-COS(2*PI()*($B316-$F$5)/$F$6))*$F$9,"Error")))))</f>
        <v>0</v>
      </c>
      <c r="G316" s="30">
        <f>IF(B316="",0,IF($B316&lt;$G$5,0,IF($B316&gt;'MSD Calculation'!$D$5,0,IF($N$4="Closed-form",1/2*(1-COS(2*PI()*($B316-$G$5)/$G$6))*$G$8,IF($N$4="General",1/2*(1-COS(2*PI()*($B316-$G$5)/$G$6))*$G$9,"Error")))))</f>
        <v>0</v>
      </c>
      <c r="H316" s="30">
        <f>IF(B316="",0,IF($B316&lt;$H$5,0,IF($B316&gt;'MSD Calculation'!$D$5,0,IF($N$4="Closed-form",1/2*(1-COS(2*PI()*($B316-$H$5)/$H$6))*$H$8,IF($N$4="General",1/2*(1-COS(2*PI()*($B316-$H$5)/$H$6))*$H$9,"Error")))))</f>
        <v>0</v>
      </c>
      <c r="I316" s="30">
        <f>IF(B316="",0,IF($B316&lt;$I$5,0,IF($B316&gt;'MSD Calculation'!$D$5,0,IF($N$4="Closed-form",1/2*(1-COS(2*PI()*($B316-$I$5)/$I$6))*$I$8,IF($N$4="General",1/2*(1-COS(2*PI()*($B316-$I$5)/$I$6))*$I$9,"Error")))))</f>
        <v>0</v>
      </c>
      <c r="J316" s="15" t="s">
        <v>14</v>
      </c>
      <c r="K316" s="3"/>
      <c r="L316" s="17">
        <v>2.9899999999999802</v>
      </c>
      <c r="M316" s="34">
        <f>L316/'MSD Calculation'!$D$5</f>
        <v>0.10101351351351284</v>
      </c>
      <c r="N316" s="34">
        <f>'MSD Calculation'!$D$24-L316</f>
        <v>15.510000000000019</v>
      </c>
      <c r="O316" s="35">
        <f t="shared" si="20"/>
        <v>1.2723825531262873E-2</v>
      </c>
      <c r="P316" s="35">
        <f t="shared" si="21"/>
        <v>1.2723825531262873E-2</v>
      </c>
      <c r="Q316" s="35">
        <f t="shared" si="22"/>
        <v>1.2723825531262873E-2</v>
      </c>
      <c r="R316" s="35">
        <f t="shared" si="23"/>
        <v>1.2723825531262873E-2</v>
      </c>
      <c r="S316" s="35">
        <f t="shared" si="24"/>
        <v>1.2723825531262873E-2</v>
      </c>
      <c r="T316" s="11" t="s">
        <v>14</v>
      </c>
    </row>
    <row r="317" spans="2:20" x14ac:dyDescent="0.35">
      <c r="B317" s="63">
        <v>2.99999999999998</v>
      </c>
      <c r="C317" s="34">
        <f>B317/'MSD Calculation'!$D$5</f>
        <v>0.10135135135135068</v>
      </c>
      <c r="D317" s="34">
        <f>'MSD Calculation'!$D$24-B317</f>
        <v>15.50000000000002</v>
      </c>
      <c r="E317" s="30">
        <f>IF(B317="",0,IF(B317&lt;'MSD Calculation'!$D$5,$E$7*(1-B317/'MSD Calculation'!$D$5), 0))</f>
        <v>1.2719043935798287E-2</v>
      </c>
      <c r="F317" s="30">
        <f>IF(B317="",0,IF($B317&lt;$F$5,0,IF($B317&gt;'MSD Calculation'!$D$5,0,IF($N$4="Closed-form",1/2*(1-COS(2*PI()*($B317-$F$5)/$F$6))*$F$8,IF($N$4="General",1/2*(1-COS(2*PI()*($B317-$F$5)/$F$6))*$F$9,"Error")))))</f>
        <v>0</v>
      </c>
      <c r="G317" s="30">
        <f>IF(B317="",0,IF($B317&lt;$G$5,0,IF($B317&gt;'MSD Calculation'!$D$5,0,IF($N$4="Closed-form",1/2*(1-COS(2*PI()*($B317-$G$5)/$G$6))*$G$8,IF($N$4="General",1/2*(1-COS(2*PI()*($B317-$G$5)/$G$6))*$G$9,"Error")))))</f>
        <v>0</v>
      </c>
      <c r="H317" s="30">
        <f>IF(B317="",0,IF($B317&lt;$H$5,0,IF($B317&gt;'MSD Calculation'!$D$5,0,IF($N$4="Closed-form",1/2*(1-COS(2*PI()*($B317-$H$5)/$H$6))*$H$8,IF($N$4="General",1/2*(1-COS(2*PI()*($B317-$H$5)/$H$6))*$H$9,"Error")))))</f>
        <v>0</v>
      </c>
      <c r="I317" s="30">
        <f>IF(B317="",0,IF($B317&lt;$I$5,0,IF($B317&gt;'MSD Calculation'!$D$5,0,IF($N$4="Closed-form",1/2*(1-COS(2*PI()*($B317-$I$5)/$I$6))*$I$8,IF($N$4="General",1/2*(1-COS(2*PI()*($B317-$I$5)/$I$6))*$I$9,"Error")))))</f>
        <v>0</v>
      </c>
      <c r="J317" s="15" t="s">
        <v>14</v>
      </c>
      <c r="K317" s="3"/>
      <c r="L317" s="17">
        <v>2.99999999999998</v>
      </c>
      <c r="M317" s="34">
        <f>L317/'MSD Calculation'!$D$5</f>
        <v>0.10135135135135068</v>
      </c>
      <c r="N317" s="34">
        <f>'MSD Calculation'!$D$24-L317</f>
        <v>15.50000000000002</v>
      </c>
      <c r="O317" s="35">
        <f t="shared" si="20"/>
        <v>1.2719043935798287E-2</v>
      </c>
      <c r="P317" s="35">
        <f t="shared" si="21"/>
        <v>1.2719043935798287E-2</v>
      </c>
      <c r="Q317" s="35">
        <f t="shared" si="22"/>
        <v>1.2719043935798287E-2</v>
      </c>
      <c r="R317" s="35">
        <f t="shared" si="23"/>
        <v>1.2719043935798287E-2</v>
      </c>
      <c r="S317" s="35">
        <f t="shared" si="24"/>
        <v>1.2719043935798287E-2</v>
      </c>
      <c r="T317" s="11" t="s">
        <v>14</v>
      </c>
    </row>
    <row r="318" spans="2:20" x14ac:dyDescent="0.35">
      <c r="B318" s="63">
        <v>3.0099999999999798</v>
      </c>
      <c r="C318" s="34">
        <f>B318/'MSD Calculation'!$D$5</f>
        <v>0.1016891891891885</v>
      </c>
      <c r="D318" s="34">
        <f>'MSD Calculation'!$D$24-B318</f>
        <v>15.49000000000002</v>
      </c>
      <c r="E318" s="30">
        <f>IF(B318="",0,IF(B318&lt;'MSD Calculation'!$D$5,$E$7*(1-B318/'MSD Calculation'!$D$5), 0))</f>
        <v>1.2714262340333703E-2</v>
      </c>
      <c r="F318" s="30">
        <f>IF(B318="",0,IF($B318&lt;$F$5,0,IF($B318&gt;'MSD Calculation'!$D$5,0,IF($N$4="Closed-form",1/2*(1-COS(2*PI()*($B318-$F$5)/$F$6))*$F$8,IF($N$4="General",1/2*(1-COS(2*PI()*($B318-$F$5)/$F$6))*$F$9,"Error")))))</f>
        <v>0</v>
      </c>
      <c r="G318" s="30">
        <f>IF(B318="",0,IF($B318&lt;$G$5,0,IF($B318&gt;'MSD Calculation'!$D$5,0,IF($N$4="Closed-form",1/2*(1-COS(2*PI()*($B318-$G$5)/$G$6))*$G$8,IF($N$4="General",1/2*(1-COS(2*PI()*($B318-$G$5)/$G$6))*$G$9,"Error")))))</f>
        <v>0</v>
      </c>
      <c r="H318" s="30">
        <f>IF(B318="",0,IF($B318&lt;$H$5,0,IF($B318&gt;'MSD Calculation'!$D$5,0,IF($N$4="Closed-form",1/2*(1-COS(2*PI()*($B318-$H$5)/$H$6))*$H$8,IF($N$4="General",1/2*(1-COS(2*PI()*($B318-$H$5)/$H$6))*$H$9,"Error")))))</f>
        <v>0</v>
      </c>
      <c r="I318" s="30">
        <f>IF(B318="",0,IF($B318&lt;$I$5,0,IF($B318&gt;'MSD Calculation'!$D$5,0,IF($N$4="Closed-form",1/2*(1-COS(2*PI()*($B318-$I$5)/$I$6))*$I$8,IF($N$4="General",1/2*(1-COS(2*PI()*($B318-$I$5)/$I$6))*$I$9,"Error")))))</f>
        <v>0</v>
      </c>
      <c r="J318" s="15" t="s">
        <v>14</v>
      </c>
      <c r="K318" s="3"/>
      <c r="L318" s="17">
        <v>3.0099999999999798</v>
      </c>
      <c r="M318" s="34">
        <f>L318/'MSD Calculation'!$D$5</f>
        <v>0.1016891891891885</v>
      </c>
      <c r="N318" s="34">
        <f>'MSD Calculation'!$D$24-L318</f>
        <v>15.49000000000002</v>
      </c>
      <c r="O318" s="35">
        <f t="shared" si="20"/>
        <v>1.2714262340333703E-2</v>
      </c>
      <c r="P318" s="35">
        <f t="shared" si="21"/>
        <v>1.2714262340333703E-2</v>
      </c>
      <c r="Q318" s="35">
        <f t="shared" si="22"/>
        <v>1.2714262340333703E-2</v>
      </c>
      <c r="R318" s="35">
        <f t="shared" si="23"/>
        <v>1.2714262340333703E-2</v>
      </c>
      <c r="S318" s="35">
        <f t="shared" si="24"/>
        <v>1.2714262340333703E-2</v>
      </c>
      <c r="T318" s="11" t="s">
        <v>14</v>
      </c>
    </row>
    <row r="319" spans="2:20" x14ac:dyDescent="0.35">
      <c r="B319" s="63">
        <v>3.0199999999999796</v>
      </c>
      <c r="C319" s="34">
        <f>B319/'MSD Calculation'!$D$5</f>
        <v>0.10202702702702633</v>
      </c>
      <c r="D319" s="34">
        <f>'MSD Calculation'!$D$24-B319</f>
        <v>15.48000000000002</v>
      </c>
      <c r="E319" s="30">
        <f>IF(B319="",0,IF(B319&lt;'MSD Calculation'!$D$5,$E$7*(1-B319/'MSD Calculation'!$D$5), 0))</f>
        <v>1.2709480744869115E-2</v>
      </c>
      <c r="F319" s="30">
        <f>IF(B319="",0,IF($B319&lt;$F$5,0,IF($B319&gt;'MSD Calculation'!$D$5,0,IF($N$4="Closed-form",1/2*(1-COS(2*PI()*($B319-$F$5)/$F$6))*$F$8,IF($N$4="General",1/2*(1-COS(2*PI()*($B319-$F$5)/$F$6))*$F$9,"Error")))))</f>
        <v>0</v>
      </c>
      <c r="G319" s="30">
        <f>IF(B319="",0,IF($B319&lt;$G$5,0,IF($B319&gt;'MSD Calculation'!$D$5,0,IF($N$4="Closed-form",1/2*(1-COS(2*PI()*($B319-$G$5)/$G$6))*$G$8,IF($N$4="General",1/2*(1-COS(2*PI()*($B319-$G$5)/$G$6))*$G$9,"Error")))))</f>
        <v>0</v>
      </c>
      <c r="H319" s="30">
        <f>IF(B319="",0,IF($B319&lt;$H$5,0,IF($B319&gt;'MSD Calculation'!$D$5,0,IF($N$4="Closed-form",1/2*(1-COS(2*PI()*($B319-$H$5)/$H$6))*$H$8,IF($N$4="General",1/2*(1-COS(2*PI()*($B319-$H$5)/$H$6))*$H$9,"Error")))))</f>
        <v>0</v>
      </c>
      <c r="I319" s="30">
        <f>IF(B319="",0,IF($B319&lt;$I$5,0,IF($B319&gt;'MSD Calculation'!$D$5,0,IF($N$4="Closed-form",1/2*(1-COS(2*PI()*($B319-$I$5)/$I$6))*$I$8,IF($N$4="General",1/2*(1-COS(2*PI()*($B319-$I$5)/$I$6))*$I$9,"Error")))))</f>
        <v>0</v>
      </c>
      <c r="J319" s="15" t="s">
        <v>14</v>
      </c>
      <c r="K319" s="3"/>
      <c r="L319" s="17">
        <v>3.0199999999999796</v>
      </c>
      <c r="M319" s="34">
        <f>L319/'MSD Calculation'!$D$5</f>
        <v>0.10202702702702633</v>
      </c>
      <c r="N319" s="34">
        <f>'MSD Calculation'!$D$24-L319</f>
        <v>15.48000000000002</v>
      </c>
      <c r="O319" s="35">
        <f t="shared" si="20"/>
        <v>1.2709480744869115E-2</v>
      </c>
      <c r="P319" s="35">
        <f t="shared" si="21"/>
        <v>1.2709480744869115E-2</v>
      </c>
      <c r="Q319" s="35">
        <f t="shared" si="22"/>
        <v>1.2709480744869115E-2</v>
      </c>
      <c r="R319" s="35">
        <f t="shared" si="23"/>
        <v>1.2709480744869115E-2</v>
      </c>
      <c r="S319" s="35">
        <f t="shared" si="24"/>
        <v>1.2709480744869115E-2</v>
      </c>
      <c r="T319" s="11" t="s">
        <v>14</v>
      </c>
    </row>
    <row r="320" spans="2:20" x14ac:dyDescent="0.35">
      <c r="B320" s="63">
        <v>3.0299999999999794</v>
      </c>
      <c r="C320" s="34">
        <f>B320/'MSD Calculation'!$D$5</f>
        <v>0.10236486486486417</v>
      </c>
      <c r="D320" s="34">
        <f>'MSD Calculation'!$D$24-B320</f>
        <v>15.47000000000002</v>
      </c>
      <c r="E320" s="30">
        <f>IF(B320="",0,IF(B320&lt;'MSD Calculation'!$D$5,$E$7*(1-B320/'MSD Calculation'!$D$5), 0))</f>
        <v>1.270469914940453E-2</v>
      </c>
      <c r="F320" s="30">
        <f>IF(B320="",0,IF($B320&lt;$F$5,0,IF($B320&gt;'MSD Calculation'!$D$5,0,IF($N$4="Closed-form",1/2*(1-COS(2*PI()*($B320-$F$5)/$F$6))*$F$8,IF($N$4="General",1/2*(1-COS(2*PI()*($B320-$F$5)/$F$6))*$F$9,"Error")))))</f>
        <v>0</v>
      </c>
      <c r="G320" s="30">
        <f>IF(B320="",0,IF($B320&lt;$G$5,0,IF($B320&gt;'MSD Calculation'!$D$5,0,IF($N$4="Closed-form",1/2*(1-COS(2*PI()*($B320-$G$5)/$G$6))*$G$8,IF($N$4="General",1/2*(1-COS(2*PI()*($B320-$G$5)/$G$6))*$G$9,"Error")))))</f>
        <v>0</v>
      </c>
      <c r="H320" s="30">
        <f>IF(B320="",0,IF($B320&lt;$H$5,0,IF($B320&gt;'MSD Calculation'!$D$5,0,IF($N$4="Closed-form",1/2*(1-COS(2*PI()*($B320-$H$5)/$H$6))*$H$8,IF($N$4="General",1/2*(1-COS(2*PI()*($B320-$H$5)/$H$6))*$H$9,"Error")))))</f>
        <v>0</v>
      </c>
      <c r="I320" s="30">
        <f>IF(B320="",0,IF($B320&lt;$I$5,0,IF($B320&gt;'MSD Calculation'!$D$5,0,IF($N$4="Closed-form",1/2*(1-COS(2*PI()*($B320-$I$5)/$I$6))*$I$8,IF($N$4="General",1/2*(1-COS(2*PI()*($B320-$I$5)/$I$6))*$I$9,"Error")))))</f>
        <v>0</v>
      </c>
      <c r="J320" s="15" t="s">
        <v>14</v>
      </c>
      <c r="K320" s="3"/>
      <c r="L320" s="17">
        <v>3.0299999999999794</v>
      </c>
      <c r="M320" s="34">
        <f>L320/'MSD Calculation'!$D$5</f>
        <v>0.10236486486486417</v>
      </c>
      <c r="N320" s="34">
        <f>'MSD Calculation'!$D$24-L320</f>
        <v>15.47000000000002</v>
      </c>
      <c r="O320" s="35">
        <f t="shared" si="20"/>
        <v>1.270469914940453E-2</v>
      </c>
      <c r="P320" s="35">
        <f t="shared" si="21"/>
        <v>1.270469914940453E-2</v>
      </c>
      <c r="Q320" s="35">
        <f t="shared" si="22"/>
        <v>1.270469914940453E-2</v>
      </c>
      <c r="R320" s="35">
        <f t="shared" si="23"/>
        <v>1.270469914940453E-2</v>
      </c>
      <c r="S320" s="35">
        <f t="shared" si="24"/>
        <v>1.270469914940453E-2</v>
      </c>
      <c r="T320" s="11" t="s">
        <v>14</v>
      </c>
    </row>
    <row r="321" spans="2:20" x14ac:dyDescent="0.35">
      <c r="B321" s="63">
        <v>3.0399999999999792</v>
      </c>
      <c r="C321" s="34">
        <f>B321/'MSD Calculation'!$D$5</f>
        <v>0.102702702702702</v>
      </c>
      <c r="D321" s="34">
        <f>'MSD Calculation'!$D$24-B321</f>
        <v>15.46000000000002</v>
      </c>
      <c r="E321" s="30">
        <f>IF(B321="",0,IF(B321&lt;'MSD Calculation'!$D$5,$E$7*(1-B321/'MSD Calculation'!$D$5), 0))</f>
        <v>1.2699917553939944E-2</v>
      </c>
      <c r="F321" s="30">
        <f>IF(B321="",0,IF($B321&lt;$F$5,0,IF($B321&gt;'MSD Calculation'!$D$5,0,IF($N$4="Closed-form",1/2*(1-COS(2*PI()*($B321-$F$5)/$F$6))*$F$8,IF($N$4="General",1/2*(1-COS(2*PI()*($B321-$F$5)/$F$6))*$F$9,"Error")))))</f>
        <v>0</v>
      </c>
      <c r="G321" s="30">
        <f>IF(B321="",0,IF($B321&lt;$G$5,0,IF($B321&gt;'MSD Calculation'!$D$5,0,IF($N$4="Closed-form",1/2*(1-COS(2*PI()*($B321-$G$5)/$G$6))*$G$8,IF($N$4="General",1/2*(1-COS(2*PI()*($B321-$G$5)/$G$6))*$G$9,"Error")))))</f>
        <v>0</v>
      </c>
      <c r="H321" s="30">
        <f>IF(B321="",0,IF($B321&lt;$H$5,0,IF($B321&gt;'MSD Calculation'!$D$5,0,IF($N$4="Closed-form",1/2*(1-COS(2*PI()*($B321-$H$5)/$H$6))*$H$8,IF($N$4="General",1/2*(1-COS(2*PI()*($B321-$H$5)/$H$6))*$H$9,"Error")))))</f>
        <v>0</v>
      </c>
      <c r="I321" s="30">
        <f>IF(B321="",0,IF($B321&lt;$I$5,0,IF($B321&gt;'MSD Calculation'!$D$5,0,IF($N$4="Closed-form",1/2*(1-COS(2*PI()*($B321-$I$5)/$I$6))*$I$8,IF($N$4="General",1/2*(1-COS(2*PI()*($B321-$I$5)/$I$6))*$I$9,"Error")))))</f>
        <v>0</v>
      </c>
      <c r="J321" s="15" t="s">
        <v>14</v>
      </c>
      <c r="K321" s="3"/>
      <c r="L321" s="17">
        <v>3.0399999999999792</v>
      </c>
      <c r="M321" s="34">
        <f>L321/'MSD Calculation'!$D$5</f>
        <v>0.102702702702702</v>
      </c>
      <c r="N321" s="34">
        <f>'MSD Calculation'!$D$24-L321</f>
        <v>15.46000000000002</v>
      </c>
      <c r="O321" s="35">
        <f t="shared" si="20"/>
        <v>1.2699917553939944E-2</v>
      </c>
      <c r="P321" s="35">
        <f t="shared" si="21"/>
        <v>1.2699917553939944E-2</v>
      </c>
      <c r="Q321" s="35">
        <f t="shared" si="22"/>
        <v>1.2699917553939944E-2</v>
      </c>
      <c r="R321" s="35">
        <f t="shared" si="23"/>
        <v>1.2699917553939944E-2</v>
      </c>
      <c r="S321" s="35">
        <f t="shared" si="24"/>
        <v>1.2699917553939944E-2</v>
      </c>
      <c r="T321" s="11" t="s">
        <v>14</v>
      </c>
    </row>
    <row r="322" spans="2:20" x14ac:dyDescent="0.35">
      <c r="B322" s="63">
        <v>3.049999999999979</v>
      </c>
      <c r="C322" s="34">
        <f>B322/'MSD Calculation'!$D$5</f>
        <v>0.10304054054053982</v>
      </c>
      <c r="D322" s="34">
        <f>'MSD Calculation'!$D$24-B322</f>
        <v>15.450000000000021</v>
      </c>
      <c r="E322" s="30">
        <f>IF(B322="",0,IF(B322&lt;'MSD Calculation'!$D$5,$E$7*(1-B322/'MSD Calculation'!$D$5), 0))</f>
        <v>1.269513595847536E-2</v>
      </c>
      <c r="F322" s="30">
        <f>IF(B322="",0,IF($B322&lt;$F$5,0,IF($B322&gt;'MSD Calculation'!$D$5,0,IF($N$4="Closed-form",1/2*(1-COS(2*PI()*($B322-$F$5)/$F$6))*$F$8,IF($N$4="General",1/2*(1-COS(2*PI()*($B322-$F$5)/$F$6))*$F$9,"Error")))))</f>
        <v>0</v>
      </c>
      <c r="G322" s="30">
        <f>IF(B322="",0,IF($B322&lt;$G$5,0,IF($B322&gt;'MSD Calculation'!$D$5,0,IF($N$4="Closed-form",1/2*(1-COS(2*PI()*($B322-$G$5)/$G$6))*$G$8,IF($N$4="General",1/2*(1-COS(2*PI()*($B322-$G$5)/$G$6))*$G$9,"Error")))))</f>
        <v>0</v>
      </c>
      <c r="H322" s="30">
        <f>IF(B322="",0,IF($B322&lt;$H$5,0,IF($B322&gt;'MSD Calculation'!$D$5,0,IF($N$4="Closed-form",1/2*(1-COS(2*PI()*($B322-$H$5)/$H$6))*$H$8,IF($N$4="General",1/2*(1-COS(2*PI()*($B322-$H$5)/$H$6))*$H$9,"Error")))))</f>
        <v>0</v>
      </c>
      <c r="I322" s="30">
        <f>IF(B322="",0,IF($B322&lt;$I$5,0,IF($B322&gt;'MSD Calculation'!$D$5,0,IF($N$4="Closed-form",1/2*(1-COS(2*PI()*($B322-$I$5)/$I$6))*$I$8,IF($N$4="General",1/2*(1-COS(2*PI()*($B322-$I$5)/$I$6))*$I$9,"Error")))))</f>
        <v>0</v>
      </c>
      <c r="J322" s="15" t="s">
        <v>14</v>
      </c>
      <c r="K322" s="3"/>
      <c r="L322" s="17">
        <v>3.049999999999979</v>
      </c>
      <c r="M322" s="34">
        <f>L322/'MSD Calculation'!$D$5</f>
        <v>0.10304054054053982</v>
      </c>
      <c r="N322" s="34">
        <f>'MSD Calculation'!$D$24-L322</f>
        <v>15.450000000000021</v>
      </c>
      <c r="O322" s="35">
        <f t="shared" si="20"/>
        <v>1.269513595847536E-2</v>
      </c>
      <c r="P322" s="35">
        <f t="shared" si="21"/>
        <v>1.269513595847536E-2</v>
      </c>
      <c r="Q322" s="35">
        <f t="shared" si="22"/>
        <v>1.269513595847536E-2</v>
      </c>
      <c r="R322" s="35">
        <f t="shared" si="23"/>
        <v>1.269513595847536E-2</v>
      </c>
      <c r="S322" s="35">
        <f t="shared" si="24"/>
        <v>1.269513595847536E-2</v>
      </c>
      <c r="T322" s="11" t="s">
        <v>14</v>
      </c>
    </row>
    <row r="323" spans="2:20" x14ac:dyDescent="0.35">
      <c r="B323" s="63">
        <v>3.0599999999999787</v>
      </c>
      <c r="C323" s="34">
        <f>B323/'MSD Calculation'!$D$5</f>
        <v>0.10337837837837766</v>
      </c>
      <c r="D323" s="34">
        <f>'MSD Calculation'!$D$24-B323</f>
        <v>15.440000000000021</v>
      </c>
      <c r="E323" s="30">
        <f>IF(B323="",0,IF(B323&lt;'MSD Calculation'!$D$5,$E$7*(1-B323/'MSD Calculation'!$D$5), 0))</f>
        <v>1.2690354363010772E-2</v>
      </c>
      <c r="F323" s="30">
        <f>IF(B323="",0,IF($B323&lt;$F$5,0,IF($B323&gt;'MSD Calculation'!$D$5,0,IF($N$4="Closed-form",1/2*(1-COS(2*PI()*($B323-$F$5)/$F$6))*$F$8,IF($N$4="General",1/2*(1-COS(2*PI()*($B323-$F$5)/$F$6))*$F$9,"Error")))))</f>
        <v>0</v>
      </c>
      <c r="G323" s="30">
        <f>IF(B323="",0,IF($B323&lt;$G$5,0,IF($B323&gt;'MSD Calculation'!$D$5,0,IF($N$4="Closed-form",1/2*(1-COS(2*PI()*($B323-$G$5)/$G$6))*$G$8,IF($N$4="General",1/2*(1-COS(2*PI()*($B323-$G$5)/$G$6))*$G$9,"Error")))))</f>
        <v>0</v>
      </c>
      <c r="H323" s="30">
        <f>IF(B323="",0,IF($B323&lt;$H$5,0,IF($B323&gt;'MSD Calculation'!$D$5,0,IF($N$4="Closed-form",1/2*(1-COS(2*PI()*($B323-$H$5)/$H$6))*$H$8,IF($N$4="General",1/2*(1-COS(2*PI()*($B323-$H$5)/$H$6))*$H$9,"Error")))))</f>
        <v>0</v>
      </c>
      <c r="I323" s="30">
        <f>IF(B323="",0,IF($B323&lt;$I$5,0,IF($B323&gt;'MSD Calculation'!$D$5,0,IF($N$4="Closed-form",1/2*(1-COS(2*PI()*($B323-$I$5)/$I$6))*$I$8,IF($N$4="General",1/2*(1-COS(2*PI()*($B323-$I$5)/$I$6))*$I$9,"Error")))))</f>
        <v>0</v>
      </c>
      <c r="J323" s="15" t="s">
        <v>14</v>
      </c>
      <c r="K323" s="3"/>
      <c r="L323" s="17">
        <v>3.0599999999999787</v>
      </c>
      <c r="M323" s="34">
        <f>L323/'MSD Calculation'!$D$5</f>
        <v>0.10337837837837766</v>
      </c>
      <c r="N323" s="34">
        <f>'MSD Calculation'!$D$24-L323</f>
        <v>15.440000000000021</v>
      </c>
      <c r="O323" s="35">
        <f t="shared" si="20"/>
        <v>1.2690354363010772E-2</v>
      </c>
      <c r="P323" s="35">
        <f t="shared" si="21"/>
        <v>1.2690354363010772E-2</v>
      </c>
      <c r="Q323" s="35">
        <f t="shared" si="22"/>
        <v>1.2690354363010772E-2</v>
      </c>
      <c r="R323" s="35">
        <f t="shared" si="23"/>
        <v>1.2690354363010772E-2</v>
      </c>
      <c r="S323" s="35">
        <f t="shared" si="24"/>
        <v>1.2690354363010772E-2</v>
      </c>
      <c r="T323" s="11" t="s">
        <v>14</v>
      </c>
    </row>
    <row r="324" spans="2:20" x14ac:dyDescent="0.35">
      <c r="B324" s="63">
        <v>3.0699999999999785</v>
      </c>
      <c r="C324" s="34">
        <f>B324/'MSD Calculation'!$D$5</f>
        <v>0.10371621621621549</v>
      </c>
      <c r="D324" s="34">
        <f>'MSD Calculation'!$D$24-B324</f>
        <v>15.430000000000021</v>
      </c>
      <c r="E324" s="30">
        <f>IF(B324="",0,IF(B324&lt;'MSD Calculation'!$D$5,$E$7*(1-B324/'MSD Calculation'!$D$5), 0))</f>
        <v>1.2685572767546187E-2</v>
      </c>
      <c r="F324" s="30">
        <f>IF(B324="",0,IF($B324&lt;$F$5,0,IF($B324&gt;'MSD Calculation'!$D$5,0,IF($N$4="Closed-form",1/2*(1-COS(2*PI()*($B324-$F$5)/$F$6))*$F$8,IF($N$4="General",1/2*(1-COS(2*PI()*($B324-$F$5)/$F$6))*$F$9,"Error")))))</f>
        <v>0</v>
      </c>
      <c r="G324" s="30">
        <f>IF(B324="",0,IF($B324&lt;$G$5,0,IF($B324&gt;'MSD Calculation'!$D$5,0,IF($N$4="Closed-form",1/2*(1-COS(2*PI()*($B324-$G$5)/$G$6))*$G$8,IF($N$4="General",1/2*(1-COS(2*PI()*($B324-$G$5)/$G$6))*$G$9,"Error")))))</f>
        <v>0</v>
      </c>
      <c r="H324" s="30">
        <f>IF(B324="",0,IF($B324&lt;$H$5,0,IF($B324&gt;'MSD Calculation'!$D$5,0,IF($N$4="Closed-form",1/2*(1-COS(2*PI()*($B324-$H$5)/$H$6))*$H$8,IF($N$4="General",1/2*(1-COS(2*PI()*($B324-$H$5)/$H$6))*$H$9,"Error")))))</f>
        <v>0</v>
      </c>
      <c r="I324" s="30">
        <f>IF(B324="",0,IF($B324&lt;$I$5,0,IF($B324&gt;'MSD Calculation'!$D$5,0,IF($N$4="Closed-form",1/2*(1-COS(2*PI()*($B324-$I$5)/$I$6))*$I$8,IF($N$4="General",1/2*(1-COS(2*PI()*($B324-$I$5)/$I$6))*$I$9,"Error")))))</f>
        <v>0</v>
      </c>
      <c r="J324" s="15" t="s">
        <v>14</v>
      </c>
      <c r="K324" s="3"/>
      <c r="L324" s="17">
        <v>3.0699999999999785</v>
      </c>
      <c r="M324" s="34">
        <f>L324/'MSD Calculation'!$D$5</f>
        <v>0.10371621621621549</v>
      </c>
      <c r="N324" s="34">
        <f>'MSD Calculation'!$D$24-L324</f>
        <v>15.430000000000021</v>
      </c>
      <c r="O324" s="35">
        <f t="shared" si="20"/>
        <v>1.2685572767546187E-2</v>
      </c>
      <c r="P324" s="35">
        <f t="shared" si="21"/>
        <v>1.2685572767546187E-2</v>
      </c>
      <c r="Q324" s="35">
        <f t="shared" si="22"/>
        <v>1.2685572767546187E-2</v>
      </c>
      <c r="R324" s="35">
        <f t="shared" si="23"/>
        <v>1.2685572767546187E-2</v>
      </c>
      <c r="S324" s="35">
        <f t="shared" si="24"/>
        <v>1.2685572767546187E-2</v>
      </c>
      <c r="T324" s="11" t="s">
        <v>14</v>
      </c>
    </row>
    <row r="325" spans="2:20" x14ac:dyDescent="0.35">
      <c r="B325" s="63">
        <v>3.0799999999999783</v>
      </c>
      <c r="C325" s="34">
        <f>B325/'MSD Calculation'!$D$5</f>
        <v>0.10405405405405331</v>
      </c>
      <c r="D325" s="34">
        <f>'MSD Calculation'!$D$24-B325</f>
        <v>15.420000000000021</v>
      </c>
      <c r="E325" s="30">
        <f>IF(B325="",0,IF(B325&lt;'MSD Calculation'!$D$5,$E$7*(1-B325/'MSD Calculation'!$D$5), 0))</f>
        <v>1.2680791172081601E-2</v>
      </c>
      <c r="F325" s="30">
        <f>IF(B325="",0,IF($B325&lt;$F$5,0,IF($B325&gt;'MSD Calculation'!$D$5,0,IF($N$4="Closed-form",1/2*(1-COS(2*PI()*($B325-$F$5)/$F$6))*$F$8,IF($N$4="General",1/2*(1-COS(2*PI()*($B325-$F$5)/$F$6))*$F$9,"Error")))))</f>
        <v>0</v>
      </c>
      <c r="G325" s="30">
        <f>IF(B325="",0,IF($B325&lt;$G$5,0,IF($B325&gt;'MSD Calculation'!$D$5,0,IF($N$4="Closed-form",1/2*(1-COS(2*PI()*($B325-$G$5)/$G$6))*$G$8,IF($N$4="General",1/2*(1-COS(2*PI()*($B325-$G$5)/$G$6))*$G$9,"Error")))))</f>
        <v>0</v>
      </c>
      <c r="H325" s="30">
        <f>IF(B325="",0,IF($B325&lt;$H$5,0,IF($B325&gt;'MSD Calculation'!$D$5,0,IF($N$4="Closed-form",1/2*(1-COS(2*PI()*($B325-$H$5)/$H$6))*$H$8,IF($N$4="General",1/2*(1-COS(2*PI()*($B325-$H$5)/$H$6))*$H$9,"Error")))))</f>
        <v>0</v>
      </c>
      <c r="I325" s="30">
        <f>IF(B325="",0,IF($B325&lt;$I$5,0,IF($B325&gt;'MSD Calculation'!$D$5,0,IF($N$4="Closed-form",1/2*(1-COS(2*PI()*($B325-$I$5)/$I$6))*$I$8,IF($N$4="General",1/2*(1-COS(2*PI()*($B325-$I$5)/$I$6))*$I$9,"Error")))))</f>
        <v>0</v>
      </c>
      <c r="J325" s="15" t="s">
        <v>14</v>
      </c>
      <c r="K325" s="3"/>
      <c r="L325" s="17">
        <v>3.0799999999999783</v>
      </c>
      <c r="M325" s="34">
        <f>L325/'MSD Calculation'!$D$5</f>
        <v>0.10405405405405331</v>
      </c>
      <c r="N325" s="34">
        <f>'MSD Calculation'!$D$24-L325</f>
        <v>15.420000000000021</v>
      </c>
      <c r="O325" s="35">
        <f t="shared" si="20"/>
        <v>1.2680791172081601E-2</v>
      </c>
      <c r="P325" s="35">
        <f t="shared" si="21"/>
        <v>1.2680791172081601E-2</v>
      </c>
      <c r="Q325" s="35">
        <f t="shared" si="22"/>
        <v>1.2680791172081601E-2</v>
      </c>
      <c r="R325" s="35">
        <f t="shared" si="23"/>
        <v>1.2680791172081601E-2</v>
      </c>
      <c r="S325" s="35">
        <f t="shared" si="24"/>
        <v>1.2680791172081601E-2</v>
      </c>
      <c r="T325" s="11" t="s">
        <v>14</v>
      </c>
    </row>
    <row r="326" spans="2:20" x14ac:dyDescent="0.35">
      <c r="B326" s="63">
        <v>3.0899999999999781</v>
      </c>
      <c r="C326" s="34">
        <f>B326/'MSD Calculation'!$D$5</f>
        <v>0.10439189189189114</v>
      </c>
      <c r="D326" s="34">
        <f>'MSD Calculation'!$D$24-B326</f>
        <v>15.410000000000021</v>
      </c>
      <c r="E326" s="30">
        <f>IF(B326="",0,IF(B326&lt;'MSD Calculation'!$D$5,$E$7*(1-B326/'MSD Calculation'!$D$5), 0))</f>
        <v>1.2676009576617017E-2</v>
      </c>
      <c r="F326" s="30">
        <f>IF(B326="",0,IF($B326&lt;$F$5,0,IF($B326&gt;'MSD Calculation'!$D$5,0,IF($N$4="Closed-form",1/2*(1-COS(2*PI()*($B326-$F$5)/$F$6))*$F$8,IF($N$4="General",1/2*(1-COS(2*PI()*($B326-$F$5)/$F$6))*$F$9,"Error")))))</f>
        <v>0</v>
      </c>
      <c r="G326" s="30">
        <f>IF(B326="",0,IF($B326&lt;$G$5,0,IF($B326&gt;'MSD Calculation'!$D$5,0,IF($N$4="Closed-form",1/2*(1-COS(2*PI()*($B326-$G$5)/$G$6))*$G$8,IF($N$4="General",1/2*(1-COS(2*PI()*($B326-$G$5)/$G$6))*$G$9,"Error")))))</f>
        <v>0</v>
      </c>
      <c r="H326" s="30">
        <f>IF(B326="",0,IF($B326&lt;$H$5,0,IF($B326&gt;'MSD Calculation'!$D$5,0,IF($N$4="Closed-form",1/2*(1-COS(2*PI()*($B326-$H$5)/$H$6))*$H$8,IF($N$4="General",1/2*(1-COS(2*PI()*($B326-$H$5)/$H$6))*$H$9,"Error")))))</f>
        <v>0</v>
      </c>
      <c r="I326" s="30">
        <f>IF(B326="",0,IF($B326&lt;$I$5,0,IF($B326&gt;'MSD Calculation'!$D$5,0,IF($N$4="Closed-form",1/2*(1-COS(2*PI()*($B326-$I$5)/$I$6))*$I$8,IF($N$4="General",1/2*(1-COS(2*PI()*($B326-$I$5)/$I$6))*$I$9,"Error")))))</f>
        <v>0</v>
      </c>
      <c r="J326" s="15" t="s">
        <v>14</v>
      </c>
      <c r="K326" s="3"/>
      <c r="L326" s="17">
        <v>3.0899999999999781</v>
      </c>
      <c r="M326" s="34">
        <f>L326/'MSD Calculation'!$D$5</f>
        <v>0.10439189189189114</v>
      </c>
      <c r="N326" s="34">
        <f>'MSD Calculation'!$D$24-L326</f>
        <v>15.410000000000021</v>
      </c>
      <c r="O326" s="35">
        <f t="shared" si="20"/>
        <v>1.2676009576617017E-2</v>
      </c>
      <c r="P326" s="35">
        <f t="shared" si="21"/>
        <v>1.2676009576617017E-2</v>
      </c>
      <c r="Q326" s="35">
        <f t="shared" si="22"/>
        <v>1.2676009576617017E-2</v>
      </c>
      <c r="R326" s="35">
        <f t="shared" si="23"/>
        <v>1.2676009576617017E-2</v>
      </c>
      <c r="S326" s="35">
        <f t="shared" si="24"/>
        <v>1.2676009576617017E-2</v>
      </c>
      <c r="T326" s="11" t="s">
        <v>14</v>
      </c>
    </row>
    <row r="327" spans="2:20" x14ac:dyDescent="0.35">
      <c r="B327" s="63">
        <v>3.0999999999999779</v>
      </c>
      <c r="C327" s="34">
        <f>B327/'MSD Calculation'!$D$5</f>
        <v>0.10472972972972898</v>
      </c>
      <c r="D327" s="34">
        <f>'MSD Calculation'!$D$24-B327</f>
        <v>15.400000000000022</v>
      </c>
      <c r="E327" s="30">
        <f>IF(B327="",0,IF(B327&lt;'MSD Calculation'!$D$5,$E$7*(1-B327/'MSD Calculation'!$D$5), 0))</f>
        <v>1.267122798115243E-2</v>
      </c>
      <c r="F327" s="30">
        <f>IF(B327="",0,IF($B327&lt;$F$5,0,IF($B327&gt;'MSD Calculation'!$D$5,0,IF($N$4="Closed-form",1/2*(1-COS(2*PI()*($B327-$F$5)/$F$6))*$F$8,IF($N$4="General",1/2*(1-COS(2*PI()*($B327-$F$5)/$F$6))*$F$9,"Error")))))</f>
        <v>0</v>
      </c>
      <c r="G327" s="30">
        <f>IF(B327="",0,IF($B327&lt;$G$5,0,IF($B327&gt;'MSD Calculation'!$D$5,0,IF($N$4="Closed-form",1/2*(1-COS(2*PI()*($B327-$G$5)/$G$6))*$G$8,IF($N$4="General",1/2*(1-COS(2*PI()*($B327-$G$5)/$G$6))*$G$9,"Error")))))</f>
        <v>0</v>
      </c>
      <c r="H327" s="30">
        <f>IF(B327="",0,IF($B327&lt;$H$5,0,IF($B327&gt;'MSD Calculation'!$D$5,0,IF($N$4="Closed-form",1/2*(1-COS(2*PI()*($B327-$H$5)/$H$6))*$H$8,IF($N$4="General",1/2*(1-COS(2*PI()*($B327-$H$5)/$H$6))*$H$9,"Error")))))</f>
        <v>0</v>
      </c>
      <c r="I327" s="30">
        <f>IF(B327="",0,IF($B327&lt;$I$5,0,IF($B327&gt;'MSD Calculation'!$D$5,0,IF($N$4="Closed-form",1/2*(1-COS(2*PI()*($B327-$I$5)/$I$6))*$I$8,IF($N$4="General",1/2*(1-COS(2*PI()*($B327-$I$5)/$I$6))*$I$9,"Error")))))</f>
        <v>0</v>
      </c>
      <c r="J327" s="15" t="s">
        <v>14</v>
      </c>
      <c r="K327" s="3"/>
      <c r="L327" s="17">
        <v>3.0999999999999779</v>
      </c>
      <c r="M327" s="34">
        <f>L327/'MSD Calculation'!$D$5</f>
        <v>0.10472972972972898</v>
      </c>
      <c r="N327" s="34">
        <f>'MSD Calculation'!$D$24-L327</f>
        <v>15.400000000000022</v>
      </c>
      <c r="O327" s="35">
        <f t="shared" si="20"/>
        <v>1.267122798115243E-2</v>
      </c>
      <c r="P327" s="35">
        <f t="shared" si="21"/>
        <v>1.267122798115243E-2</v>
      </c>
      <c r="Q327" s="35">
        <f t="shared" si="22"/>
        <v>1.267122798115243E-2</v>
      </c>
      <c r="R327" s="35">
        <f t="shared" si="23"/>
        <v>1.267122798115243E-2</v>
      </c>
      <c r="S327" s="35">
        <f t="shared" si="24"/>
        <v>1.267122798115243E-2</v>
      </c>
      <c r="T327" s="11" t="s">
        <v>14</v>
      </c>
    </row>
    <row r="328" spans="2:20" x14ac:dyDescent="0.35">
      <c r="B328" s="63">
        <v>3.1099999999999777</v>
      </c>
      <c r="C328" s="34">
        <f>B328/'MSD Calculation'!$D$5</f>
        <v>0.10506756756756681</v>
      </c>
      <c r="D328" s="34">
        <f>'MSD Calculation'!$D$24-B328</f>
        <v>15.390000000000022</v>
      </c>
      <c r="E328" s="30">
        <f>IF(B328="",0,IF(B328&lt;'MSD Calculation'!$D$5,$E$7*(1-B328/'MSD Calculation'!$D$5), 0))</f>
        <v>1.2666446385687844E-2</v>
      </c>
      <c r="F328" s="30">
        <f>IF(B328="",0,IF($B328&lt;$F$5,0,IF($B328&gt;'MSD Calculation'!$D$5,0,IF($N$4="Closed-form",1/2*(1-COS(2*PI()*($B328-$F$5)/$F$6))*$F$8,IF($N$4="General",1/2*(1-COS(2*PI()*($B328-$F$5)/$F$6))*$F$9,"Error")))))</f>
        <v>0</v>
      </c>
      <c r="G328" s="30">
        <f>IF(B328="",0,IF($B328&lt;$G$5,0,IF($B328&gt;'MSD Calculation'!$D$5,0,IF($N$4="Closed-form",1/2*(1-COS(2*PI()*($B328-$G$5)/$G$6))*$G$8,IF($N$4="General",1/2*(1-COS(2*PI()*($B328-$G$5)/$G$6))*$G$9,"Error")))))</f>
        <v>0</v>
      </c>
      <c r="H328" s="30">
        <f>IF(B328="",0,IF($B328&lt;$H$5,0,IF($B328&gt;'MSD Calculation'!$D$5,0,IF($N$4="Closed-form",1/2*(1-COS(2*PI()*($B328-$H$5)/$H$6))*$H$8,IF($N$4="General",1/2*(1-COS(2*PI()*($B328-$H$5)/$H$6))*$H$9,"Error")))))</f>
        <v>0</v>
      </c>
      <c r="I328" s="30">
        <f>IF(B328="",0,IF($B328&lt;$I$5,0,IF($B328&gt;'MSD Calculation'!$D$5,0,IF($N$4="Closed-form",1/2*(1-COS(2*PI()*($B328-$I$5)/$I$6))*$I$8,IF($N$4="General",1/2*(1-COS(2*PI()*($B328-$I$5)/$I$6))*$I$9,"Error")))))</f>
        <v>0</v>
      </c>
      <c r="J328" s="15" t="s">
        <v>14</v>
      </c>
      <c r="K328" s="3"/>
      <c r="L328" s="17">
        <v>3.1099999999999777</v>
      </c>
      <c r="M328" s="34">
        <f>L328/'MSD Calculation'!$D$5</f>
        <v>0.10506756756756681</v>
      </c>
      <c r="N328" s="34">
        <f>'MSD Calculation'!$D$24-L328</f>
        <v>15.390000000000022</v>
      </c>
      <c r="O328" s="35">
        <f t="shared" si="20"/>
        <v>1.2666446385687844E-2</v>
      </c>
      <c r="P328" s="35">
        <f t="shared" si="21"/>
        <v>1.2666446385687844E-2</v>
      </c>
      <c r="Q328" s="35">
        <f t="shared" si="22"/>
        <v>1.2666446385687844E-2</v>
      </c>
      <c r="R328" s="35">
        <f t="shared" si="23"/>
        <v>1.2666446385687844E-2</v>
      </c>
      <c r="S328" s="35">
        <f t="shared" si="24"/>
        <v>1.2666446385687844E-2</v>
      </c>
      <c r="T328" s="11" t="s">
        <v>14</v>
      </c>
    </row>
    <row r="329" spans="2:20" x14ac:dyDescent="0.35">
      <c r="B329" s="63">
        <v>3.1199999999999775</v>
      </c>
      <c r="C329" s="34">
        <f>B329/'MSD Calculation'!$D$5</f>
        <v>0.10540540540540463</v>
      </c>
      <c r="D329" s="34">
        <f>'MSD Calculation'!$D$24-B329</f>
        <v>15.380000000000022</v>
      </c>
      <c r="E329" s="30">
        <f>IF(B329="",0,IF(B329&lt;'MSD Calculation'!$D$5,$E$7*(1-B329/'MSD Calculation'!$D$5), 0))</f>
        <v>1.2661664790223258E-2</v>
      </c>
      <c r="F329" s="30">
        <f>IF(B329="",0,IF($B329&lt;$F$5,0,IF($B329&gt;'MSD Calculation'!$D$5,0,IF($N$4="Closed-form",1/2*(1-COS(2*PI()*($B329-$F$5)/$F$6))*$F$8,IF($N$4="General",1/2*(1-COS(2*PI()*($B329-$F$5)/$F$6))*$F$9,"Error")))))</f>
        <v>0</v>
      </c>
      <c r="G329" s="30">
        <f>IF(B329="",0,IF($B329&lt;$G$5,0,IF($B329&gt;'MSD Calculation'!$D$5,0,IF($N$4="Closed-form",1/2*(1-COS(2*PI()*($B329-$G$5)/$G$6))*$G$8,IF($N$4="General",1/2*(1-COS(2*PI()*($B329-$G$5)/$G$6))*$G$9,"Error")))))</f>
        <v>0</v>
      </c>
      <c r="H329" s="30">
        <f>IF(B329="",0,IF($B329&lt;$H$5,0,IF($B329&gt;'MSD Calculation'!$D$5,0,IF($N$4="Closed-form",1/2*(1-COS(2*PI()*($B329-$H$5)/$H$6))*$H$8,IF($N$4="General",1/2*(1-COS(2*PI()*($B329-$H$5)/$H$6))*$H$9,"Error")))))</f>
        <v>0</v>
      </c>
      <c r="I329" s="30">
        <f>IF(B329="",0,IF($B329&lt;$I$5,0,IF($B329&gt;'MSD Calculation'!$D$5,0,IF($N$4="Closed-form",1/2*(1-COS(2*PI()*($B329-$I$5)/$I$6))*$I$8,IF($N$4="General",1/2*(1-COS(2*PI()*($B329-$I$5)/$I$6))*$I$9,"Error")))))</f>
        <v>0</v>
      </c>
      <c r="J329" s="15" t="s">
        <v>14</v>
      </c>
      <c r="K329" s="3"/>
      <c r="L329" s="17">
        <v>3.1199999999999775</v>
      </c>
      <c r="M329" s="34">
        <f>L329/'MSD Calculation'!$D$5</f>
        <v>0.10540540540540463</v>
      </c>
      <c r="N329" s="34">
        <f>'MSD Calculation'!$D$24-L329</f>
        <v>15.380000000000022</v>
      </c>
      <c r="O329" s="35">
        <f t="shared" si="20"/>
        <v>1.2661664790223258E-2</v>
      </c>
      <c r="P329" s="35">
        <f t="shared" si="21"/>
        <v>1.2661664790223258E-2</v>
      </c>
      <c r="Q329" s="35">
        <f t="shared" si="22"/>
        <v>1.2661664790223258E-2</v>
      </c>
      <c r="R329" s="35">
        <f t="shared" si="23"/>
        <v>1.2661664790223258E-2</v>
      </c>
      <c r="S329" s="35">
        <f t="shared" si="24"/>
        <v>1.2661664790223258E-2</v>
      </c>
      <c r="T329" s="11" t="s">
        <v>14</v>
      </c>
    </row>
    <row r="330" spans="2:20" x14ac:dyDescent="0.35">
      <c r="B330" s="63">
        <v>3.1299999999999772</v>
      </c>
      <c r="C330" s="34">
        <f>B330/'MSD Calculation'!$D$5</f>
        <v>0.10574324324324247</v>
      </c>
      <c r="D330" s="34">
        <f>'MSD Calculation'!$D$24-B330</f>
        <v>15.370000000000022</v>
      </c>
      <c r="E330" s="30">
        <f>IF(B330="",0,IF(B330&lt;'MSD Calculation'!$D$5,$E$7*(1-B330/'MSD Calculation'!$D$5), 0))</f>
        <v>1.2656883194758673E-2</v>
      </c>
      <c r="F330" s="30">
        <f>IF(B330="",0,IF($B330&lt;$F$5,0,IF($B330&gt;'MSD Calculation'!$D$5,0,IF($N$4="Closed-form",1/2*(1-COS(2*PI()*($B330-$F$5)/$F$6))*$F$8,IF($N$4="General",1/2*(1-COS(2*PI()*($B330-$F$5)/$F$6))*$F$9,"Error")))))</f>
        <v>0</v>
      </c>
      <c r="G330" s="30">
        <f>IF(B330="",0,IF($B330&lt;$G$5,0,IF($B330&gt;'MSD Calculation'!$D$5,0,IF($N$4="Closed-form",1/2*(1-COS(2*PI()*($B330-$G$5)/$G$6))*$G$8,IF($N$4="General",1/2*(1-COS(2*PI()*($B330-$G$5)/$G$6))*$G$9,"Error")))))</f>
        <v>0</v>
      </c>
      <c r="H330" s="30">
        <f>IF(B330="",0,IF($B330&lt;$H$5,0,IF($B330&gt;'MSD Calculation'!$D$5,0,IF($N$4="Closed-form",1/2*(1-COS(2*PI()*($B330-$H$5)/$H$6))*$H$8,IF($N$4="General",1/2*(1-COS(2*PI()*($B330-$H$5)/$H$6))*$H$9,"Error")))))</f>
        <v>0</v>
      </c>
      <c r="I330" s="30">
        <f>IF(B330="",0,IF($B330&lt;$I$5,0,IF($B330&gt;'MSD Calculation'!$D$5,0,IF($N$4="Closed-form",1/2*(1-COS(2*PI()*($B330-$I$5)/$I$6))*$I$8,IF($N$4="General",1/2*(1-COS(2*PI()*($B330-$I$5)/$I$6))*$I$9,"Error")))))</f>
        <v>0</v>
      </c>
      <c r="J330" s="15" t="s">
        <v>14</v>
      </c>
      <c r="K330" s="3"/>
      <c r="L330" s="17">
        <v>3.1299999999999772</v>
      </c>
      <c r="M330" s="34">
        <f>L330/'MSD Calculation'!$D$5</f>
        <v>0.10574324324324247</v>
      </c>
      <c r="N330" s="34">
        <f>'MSD Calculation'!$D$24-L330</f>
        <v>15.370000000000022</v>
      </c>
      <c r="O330" s="35">
        <f t="shared" si="20"/>
        <v>1.2656883194758673E-2</v>
      </c>
      <c r="P330" s="35">
        <f t="shared" si="21"/>
        <v>1.2656883194758673E-2</v>
      </c>
      <c r="Q330" s="35">
        <f t="shared" si="22"/>
        <v>1.2656883194758673E-2</v>
      </c>
      <c r="R330" s="35">
        <f t="shared" si="23"/>
        <v>1.2656883194758673E-2</v>
      </c>
      <c r="S330" s="35">
        <f t="shared" si="24"/>
        <v>1.2656883194758673E-2</v>
      </c>
      <c r="T330" s="11" t="s">
        <v>14</v>
      </c>
    </row>
    <row r="331" spans="2:20" x14ac:dyDescent="0.35">
      <c r="B331" s="63">
        <v>3.139999999999977</v>
      </c>
      <c r="C331" s="34">
        <f>B331/'MSD Calculation'!$D$5</f>
        <v>0.1060810810810803</v>
      </c>
      <c r="D331" s="34">
        <f>'MSD Calculation'!$D$24-B331</f>
        <v>15.360000000000023</v>
      </c>
      <c r="E331" s="30">
        <f>IF(B331="",0,IF(B331&lt;'MSD Calculation'!$D$5,$E$7*(1-B331/'MSD Calculation'!$D$5), 0))</f>
        <v>1.2652101599294087E-2</v>
      </c>
      <c r="F331" s="30">
        <f>IF(B331="",0,IF($B331&lt;$F$5,0,IF($B331&gt;'MSD Calculation'!$D$5,0,IF($N$4="Closed-form",1/2*(1-COS(2*PI()*($B331-$F$5)/$F$6))*$F$8,IF($N$4="General",1/2*(1-COS(2*PI()*($B331-$F$5)/$F$6))*$F$9,"Error")))))</f>
        <v>0</v>
      </c>
      <c r="G331" s="30">
        <f>IF(B331="",0,IF($B331&lt;$G$5,0,IF($B331&gt;'MSD Calculation'!$D$5,0,IF($N$4="Closed-form",1/2*(1-COS(2*PI()*($B331-$G$5)/$G$6))*$G$8,IF($N$4="General",1/2*(1-COS(2*PI()*($B331-$G$5)/$G$6))*$G$9,"Error")))))</f>
        <v>0</v>
      </c>
      <c r="H331" s="30">
        <f>IF(B331="",0,IF($B331&lt;$H$5,0,IF($B331&gt;'MSD Calculation'!$D$5,0,IF($N$4="Closed-form",1/2*(1-COS(2*PI()*($B331-$H$5)/$H$6))*$H$8,IF($N$4="General",1/2*(1-COS(2*PI()*($B331-$H$5)/$H$6))*$H$9,"Error")))))</f>
        <v>0</v>
      </c>
      <c r="I331" s="30">
        <f>IF(B331="",0,IF($B331&lt;$I$5,0,IF($B331&gt;'MSD Calculation'!$D$5,0,IF($N$4="Closed-form",1/2*(1-COS(2*PI()*($B331-$I$5)/$I$6))*$I$8,IF($N$4="General",1/2*(1-COS(2*PI()*($B331-$I$5)/$I$6))*$I$9,"Error")))))</f>
        <v>0</v>
      </c>
      <c r="J331" s="15" t="s">
        <v>14</v>
      </c>
      <c r="K331" s="3"/>
      <c r="L331" s="17">
        <v>3.139999999999977</v>
      </c>
      <c r="M331" s="34">
        <f>L331/'MSD Calculation'!$D$5</f>
        <v>0.1060810810810803</v>
      </c>
      <c r="N331" s="34">
        <f>'MSD Calculation'!$D$24-L331</f>
        <v>15.360000000000023</v>
      </c>
      <c r="O331" s="35">
        <f t="shared" si="20"/>
        <v>1.2652101599294087E-2</v>
      </c>
      <c r="P331" s="35">
        <f t="shared" si="21"/>
        <v>1.2652101599294087E-2</v>
      </c>
      <c r="Q331" s="35">
        <f t="shared" si="22"/>
        <v>1.2652101599294087E-2</v>
      </c>
      <c r="R331" s="35">
        <f t="shared" si="23"/>
        <v>1.2652101599294087E-2</v>
      </c>
      <c r="S331" s="35">
        <f t="shared" si="24"/>
        <v>1.2652101599294087E-2</v>
      </c>
      <c r="T331" s="11" t="s">
        <v>14</v>
      </c>
    </row>
    <row r="332" spans="2:20" x14ac:dyDescent="0.35">
      <c r="B332" s="63">
        <v>3.1499999999999768</v>
      </c>
      <c r="C332" s="34">
        <f>B332/'MSD Calculation'!$D$5</f>
        <v>0.10641891891891814</v>
      </c>
      <c r="D332" s="34">
        <f>'MSD Calculation'!$D$24-B332</f>
        <v>15.350000000000023</v>
      </c>
      <c r="E332" s="30">
        <f>IF(B332="",0,IF(B332&lt;'MSD Calculation'!$D$5,$E$7*(1-B332/'MSD Calculation'!$D$5), 0))</f>
        <v>1.2647320003829501E-2</v>
      </c>
      <c r="F332" s="30">
        <f>IF(B332="",0,IF($B332&lt;$F$5,0,IF($B332&gt;'MSD Calculation'!$D$5,0,IF($N$4="Closed-form",1/2*(1-COS(2*PI()*($B332-$F$5)/$F$6))*$F$8,IF($N$4="General",1/2*(1-COS(2*PI()*($B332-$F$5)/$F$6))*$F$9,"Error")))))</f>
        <v>0</v>
      </c>
      <c r="G332" s="30">
        <f>IF(B332="",0,IF($B332&lt;$G$5,0,IF($B332&gt;'MSD Calculation'!$D$5,0,IF($N$4="Closed-form",1/2*(1-COS(2*PI()*($B332-$G$5)/$G$6))*$G$8,IF($N$4="General",1/2*(1-COS(2*PI()*($B332-$G$5)/$G$6))*$G$9,"Error")))))</f>
        <v>0</v>
      </c>
      <c r="H332" s="30">
        <f>IF(B332="",0,IF($B332&lt;$H$5,0,IF($B332&gt;'MSD Calculation'!$D$5,0,IF($N$4="Closed-form",1/2*(1-COS(2*PI()*($B332-$H$5)/$H$6))*$H$8,IF($N$4="General",1/2*(1-COS(2*PI()*($B332-$H$5)/$H$6))*$H$9,"Error")))))</f>
        <v>0</v>
      </c>
      <c r="I332" s="30">
        <f>IF(B332="",0,IF($B332&lt;$I$5,0,IF($B332&gt;'MSD Calculation'!$D$5,0,IF($N$4="Closed-form",1/2*(1-COS(2*PI()*($B332-$I$5)/$I$6))*$I$8,IF($N$4="General",1/2*(1-COS(2*PI()*($B332-$I$5)/$I$6))*$I$9,"Error")))))</f>
        <v>0</v>
      </c>
      <c r="J332" s="15" t="s">
        <v>14</v>
      </c>
      <c r="K332" s="3"/>
      <c r="L332" s="17">
        <v>3.1499999999999768</v>
      </c>
      <c r="M332" s="34">
        <f>L332/'MSD Calculation'!$D$5</f>
        <v>0.10641891891891814</v>
      </c>
      <c r="N332" s="34">
        <f>'MSD Calculation'!$D$24-L332</f>
        <v>15.350000000000023</v>
      </c>
      <c r="O332" s="35">
        <f t="shared" si="20"/>
        <v>1.2647320003829501E-2</v>
      </c>
      <c r="P332" s="35">
        <f t="shared" si="21"/>
        <v>1.2647320003829501E-2</v>
      </c>
      <c r="Q332" s="35">
        <f t="shared" si="22"/>
        <v>1.2647320003829501E-2</v>
      </c>
      <c r="R332" s="35">
        <f t="shared" si="23"/>
        <v>1.2647320003829501E-2</v>
      </c>
      <c r="S332" s="35">
        <f t="shared" si="24"/>
        <v>1.2647320003829501E-2</v>
      </c>
      <c r="T332" s="11" t="s">
        <v>14</v>
      </c>
    </row>
    <row r="333" spans="2:20" x14ac:dyDescent="0.35">
      <c r="B333" s="63">
        <v>3.1599999999999766</v>
      </c>
      <c r="C333" s="34">
        <f>B333/'MSD Calculation'!$D$5</f>
        <v>0.10675675675675596</v>
      </c>
      <c r="D333" s="34">
        <f>'MSD Calculation'!$D$24-B333</f>
        <v>15.340000000000023</v>
      </c>
      <c r="E333" s="30">
        <f>IF(B333="",0,IF(B333&lt;'MSD Calculation'!$D$5,$E$7*(1-B333/'MSD Calculation'!$D$5), 0))</f>
        <v>1.2642538408364915E-2</v>
      </c>
      <c r="F333" s="30">
        <f>IF(B333="",0,IF($B333&lt;$F$5,0,IF($B333&gt;'MSD Calculation'!$D$5,0,IF($N$4="Closed-form",1/2*(1-COS(2*PI()*($B333-$F$5)/$F$6))*$F$8,IF($N$4="General",1/2*(1-COS(2*PI()*($B333-$F$5)/$F$6))*$F$9,"Error")))))</f>
        <v>0</v>
      </c>
      <c r="G333" s="30">
        <f>IF(B333="",0,IF($B333&lt;$G$5,0,IF($B333&gt;'MSD Calculation'!$D$5,0,IF($N$4="Closed-form",1/2*(1-COS(2*PI()*($B333-$G$5)/$G$6))*$G$8,IF($N$4="General",1/2*(1-COS(2*PI()*($B333-$G$5)/$G$6))*$G$9,"Error")))))</f>
        <v>0</v>
      </c>
      <c r="H333" s="30">
        <f>IF(B333="",0,IF($B333&lt;$H$5,0,IF($B333&gt;'MSD Calculation'!$D$5,0,IF($N$4="Closed-form",1/2*(1-COS(2*PI()*($B333-$H$5)/$H$6))*$H$8,IF($N$4="General",1/2*(1-COS(2*PI()*($B333-$H$5)/$H$6))*$H$9,"Error")))))</f>
        <v>0</v>
      </c>
      <c r="I333" s="30">
        <f>IF(B333="",0,IF($B333&lt;$I$5,0,IF($B333&gt;'MSD Calculation'!$D$5,0,IF($N$4="Closed-form",1/2*(1-COS(2*PI()*($B333-$I$5)/$I$6))*$I$8,IF($N$4="General",1/2*(1-COS(2*PI()*($B333-$I$5)/$I$6))*$I$9,"Error")))))</f>
        <v>0</v>
      </c>
      <c r="J333" s="15" t="s">
        <v>14</v>
      </c>
      <c r="K333" s="3"/>
      <c r="L333" s="17">
        <v>3.1599999999999766</v>
      </c>
      <c r="M333" s="34">
        <f>L333/'MSD Calculation'!$D$5</f>
        <v>0.10675675675675596</v>
      </c>
      <c r="N333" s="34">
        <f>'MSD Calculation'!$D$24-L333</f>
        <v>15.340000000000023</v>
      </c>
      <c r="O333" s="35">
        <f t="shared" si="20"/>
        <v>1.2642538408364915E-2</v>
      </c>
      <c r="P333" s="35">
        <f t="shared" si="21"/>
        <v>1.2642538408364915E-2</v>
      </c>
      <c r="Q333" s="35">
        <f t="shared" si="22"/>
        <v>1.2642538408364915E-2</v>
      </c>
      <c r="R333" s="35">
        <f t="shared" si="23"/>
        <v>1.2642538408364915E-2</v>
      </c>
      <c r="S333" s="35">
        <f t="shared" si="24"/>
        <v>1.2642538408364915E-2</v>
      </c>
      <c r="T333" s="11" t="s">
        <v>14</v>
      </c>
    </row>
    <row r="334" spans="2:20" x14ac:dyDescent="0.35">
      <c r="B334" s="63">
        <v>3.1699999999999764</v>
      </c>
      <c r="C334" s="34">
        <f>B334/'MSD Calculation'!$D$5</f>
        <v>0.10709459459459379</v>
      </c>
      <c r="D334" s="34">
        <f>'MSD Calculation'!$D$24-B334</f>
        <v>15.330000000000023</v>
      </c>
      <c r="E334" s="30">
        <f>IF(B334="",0,IF(B334&lt;'MSD Calculation'!$D$5,$E$7*(1-B334/'MSD Calculation'!$D$5), 0))</f>
        <v>1.263775681290033E-2</v>
      </c>
      <c r="F334" s="30">
        <f>IF(B334="",0,IF($B334&lt;$F$5,0,IF($B334&gt;'MSD Calculation'!$D$5,0,IF($N$4="Closed-form",1/2*(1-COS(2*PI()*($B334-$F$5)/$F$6))*$F$8,IF($N$4="General",1/2*(1-COS(2*PI()*($B334-$F$5)/$F$6))*$F$9,"Error")))))</f>
        <v>0</v>
      </c>
      <c r="G334" s="30">
        <f>IF(B334="",0,IF($B334&lt;$G$5,0,IF($B334&gt;'MSD Calculation'!$D$5,0,IF($N$4="Closed-form",1/2*(1-COS(2*PI()*($B334-$G$5)/$G$6))*$G$8,IF($N$4="General",1/2*(1-COS(2*PI()*($B334-$G$5)/$G$6))*$G$9,"Error")))))</f>
        <v>0</v>
      </c>
      <c r="H334" s="30">
        <f>IF(B334="",0,IF($B334&lt;$H$5,0,IF($B334&gt;'MSD Calculation'!$D$5,0,IF($N$4="Closed-form",1/2*(1-COS(2*PI()*($B334-$H$5)/$H$6))*$H$8,IF($N$4="General",1/2*(1-COS(2*PI()*($B334-$H$5)/$H$6))*$H$9,"Error")))))</f>
        <v>0</v>
      </c>
      <c r="I334" s="30">
        <f>IF(B334="",0,IF($B334&lt;$I$5,0,IF($B334&gt;'MSD Calculation'!$D$5,0,IF($N$4="Closed-form",1/2*(1-COS(2*PI()*($B334-$I$5)/$I$6))*$I$8,IF($N$4="General",1/2*(1-COS(2*PI()*($B334-$I$5)/$I$6))*$I$9,"Error")))))</f>
        <v>0</v>
      </c>
      <c r="J334" s="15" t="s">
        <v>14</v>
      </c>
      <c r="K334" s="3"/>
      <c r="L334" s="17">
        <v>3.1699999999999764</v>
      </c>
      <c r="M334" s="34">
        <f>L334/'MSD Calculation'!$D$5</f>
        <v>0.10709459459459379</v>
      </c>
      <c r="N334" s="34">
        <f>'MSD Calculation'!$D$24-L334</f>
        <v>15.330000000000023</v>
      </c>
      <c r="O334" s="35">
        <f t="shared" si="20"/>
        <v>1.263775681290033E-2</v>
      </c>
      <c r="P334" s="35">
        <f t="shared" si="21"/>
        <v>1.263775681290033E-2</v>
      </c>
      <c r="Q334" s="35">
        <f t="shared" si="22"/>
        <v>1.263775681290033E-2</v>
      </c>
      <c r="R334" s="35">
        <f t="shared" si="23"/>
        <v>1.263775681290033E-2</v>
      </c>
      <c r="S334" s="35">
        <f t="shared" si="24"/>
        <v>1.263775681290033E-2</v>
      </c>
      <c r="T334" s="11" t="s">
        <v>14</v>
      </c>
    </row>
    <row r="335" spans="2:20" x14ac:dyDescent="0.35">
      <c r="B335" s="63">
        <v>3.1799999999999762</v>
      </c>
      <c r="C335" s="34">
        <f>B335/'MSD Calculation'!$D$5</f>
        <v>0.10743243243243163</v>
      </c>
      <c r="D335" s="34">
        <f>'MSD Calculation'!$D$24-B335</f>
        <v>15.320000000000023</v>
      </c>
      <c r="E335" s="30">
        <f>IF(B335="",0,IF(B335&lt;'MSD Calculation'!$D$5,$E$7*(1-B335/'MSD Calculation'!$D$5), 0))</f>
        <v>1.2632975217435744E-2</v>
      </c>
      <c r="F335" s="30">
        <f>IF(B335="",0,IF($B335&lt;$F$5,0,IF($B335&gt;'MSD Calculation'!$D$5,0,IF($N$4="Closed-form",1/2*(1-COS(2*PI()*($B335-$F$5)/$F$6))*$F$8,IF($N$4="General",1/2*(1-COS(2*PI()*($B335-$F$5)/$F$6))*$F$9,"Error")))))</f>
        <v>0</v>
      </c>
      <c r="G335" s="30">
        <f>IF(B335="",0,IF($B335&lt;$G$5,0,IF($B335&gt;'MSD Calculation'!$D$5,0,IF($N$4="Closed-form",1/2*(1-COS(2*PI()*($B335-$G$5)/$G$6))*$G$8,IF($N$4="General",1/2*(1-COS(2*PI()*($B335-$G$5)/$G$6))*$G$9,"Error")))))</f>
        <v>0</v>
      </c>
      <c r="H335" s="30">
        <f>IF(B335="",0,IF($B335&lt;$H$5,0,IF($B335&gt;'MSD Calculation'!$D$5,0,IF($N$4="Closed-form",1/2*(1-COS(2*PI()*($B335-$H$5)/$H$6))*$H$8,IF($N$4="General",1/2*(1-COS(2*PI()*($B335-$H$5)/$H$6))*$H$9,"Error")))))</f>
        <v>0</v>
      </c>
      <c r="I335" s="30">
        <f>IF(B335="",0,IF($B335&lt;$I$5,0,IF($B335&gt;'MSD Calculation'!$D$5,0,IF($N$4="Closed-form",1/2*(1-COS(2*PI()*($B335-$I$5)/$I$6))*$I$8,IF($N$4="General",1/2*(1-COS(2*PI()*($B335-$I$5)/$I$6))*$I$9,"Error")))))</f>
        <v>0</v>
      </c>
      <c r="J335" s="15" t="s">
        <v>14</v>
      </c>
      <c r="K335" s="3"/>
      <c r="L335" s="17">
        <v>3.1799999999999762</v>
      </c>
      <c r="M335" s="34">
        <f>L335/'MSD Calculation'!$D$5</f>
        <v>0.10743243243243163</v>
      </c>
      <c r="N335" s="34">
        <f>'MSD Calculation'!$D$24-L335</f>
        <v>15.320000000000023</v>
      </c>
      <c r="O335" s="35">
        <f t="shared" si="20"/>
        <v>1.2632975217435744E-2</v>
      </c>
      <c r="P335" s="35">
        <f t="shared" si="21"/>
        <v>1.2632975217435744E-2</v>
      </c>
      <c r="Q335" s="35">
        <f t="shared" si="22"/>
        <v>1.2632975217435744E-2</v>
      </c>
      <c r="R335" s="35">
        <f t="shared" si="23"/>
        <v>1.2632975217435744E-2</v>
      </c>
      <c r="S335" s="35">
        <f t="shared" si="24"/>
        <v>1.2632975217435744E-2</v>
      </c>
      <c r="T335" s="11" t="s">
        <v>14</v>
      </c>
    </row>
    <row r="336" spans="2:20" x14ac:dyDescent="0.35">
      <c r="B336" s="63">
        <v>3.189999999999976</v>
      </c>
      <c r="C336" s="34">
        <f>B336/'MSD Calculation'!$D$5</f>
        <v>0.10777027027026945</v>
      </c>
      <c r="D336" s="34">
        <f>'MSD Calculation'!$D$24-B336</f>
        <v>15.310000000000024</v>
      </c>
      <c r="E336" s="30">
        <f>IF(B336="",0,IF(B336&lt;'MSD Calculation'!$D$5,$E$7*(1-B336/'MSD Calculation'!$D$5), 0))</f>
        <v>1.262819362197116E-2</v>
      </c>
      <c r="F336" s="30">
        <f>IF(B336="",0,IF($B336&lt;$F$5,0,IF($B336&gt;'MSD Calculation'!$D$5,0,IF($N$4="Closed-form",1/2*(1-COS(2*PI()*($B336-$F$5)/$F$6))*$F$8,IF($N$4="General",1/2*(1-COS(2*PI()*($B336-$F$5)/$F$6))*$F$9,"Error")))))</f>
        <v>0</v>
      </c>
      <c r="G336" s="30">
        <f>IF(B336="",0,IF($B336&lt;$G$5,0,IF($B336&gt;'MSD Calculation'!$D$5,0,IF($N$4="Closed-form",1/2*(1-COS(2*PI()*($B336-$G$5)/$G$6))*$G$8,IF($N$4="General",1/2*(1-COS(2*PI()*($B336-$G$5)/$G$6))*$G$9,"Error")))))</f>
        <v>0</v>
      </c>
      <c r="H336" s="30">
        <f>IF(B336="",0,IF($B336&lt;$H$5,0,IF($B336&gt;'MSD Calculation'!$D$5,0,IF($N$4="Closed-form",1/2*(1-COS(2*PI()*($B336-$H$5)/$H$6))*$H$8,IF($N$4="General",1/2*(1-COS(2*PI()*($B336-$H$5)/$H$6))*$H$9,"Error")))))</f>
        <v>0</v>
      </c>
      <c r="I336" s="30">
        <f>IF(B336="",0,IF($B336&lt;$I$5,0,IF($B336&gt;'MSD Calculation'!$D$5,0,IF($N$4="Closed-form",1/2*(1-COS(2*PI()*($B336-$I$5)/$I$6))*$I$8,IF($N$4="General",1/2*(1-COS(2*PI()*($B336-$I$5)/$I$6))*$I$9,"Error")))))</f>
        <v>0</v>
      </c>
      <c r="J336" s="15" t="s">
        <v>14</v>
      </c>
      <c r="K336" s="3"/>
      <c r="L336" s="17">
        <v>3.189999999999976</v>
      </c>
      <c r="M336" s="34">
        <f>L336/'MSD Calculation'!$D$5</f>
        <v>0.10777027027026945</v>
      </c>
      <c r="N336" s="34">
        <f>'MSD Calculation'!$D$24-L336</f>
        <v>15.310000000000024</v>
      </c>
      <c r="O336" s="35">
        <f t="shared" si="20"/>
        <v>1.262819362197116E-2</v>
      </c>
      <c r="P336" s="35">
        <f t="shared" si="21"/>
        <v>1.262819362197116E-2</v>
      </c>
      <c r="Q336" s="35">
        <f t="shared" si="22"/>
        <v>1.262819362197116E-2</v>
      </c>
      <c r="R336" s="35">
        <f t="shared" si="23"/>
        <v>1.262819362197116E-2</v>
      </c>
      <c r="S336" s="35">
        <f t="shared" si="24"/>
        <v>1.262819362197116E-2</v>
      </c>
      <c r="T336" s="11" t="s">
        <v>14</v>
      </c>
    </row>
    <row r="337" spans="2:20" x14ac:dyDescent="0.35">
      <c r="B337" s="63">
        <v>3.1999999999999758</v>
      </c>
      <c r="C337" s="34">
        <f>B337/'MSD Calculation'!$D$5</f>
        <v>0.10810810810810728</v>
      </c>
      <c r="D337" s="34">
        <f>'MSD Calculation'!$D$24-B337</f>
        <v>15.300000000000024</v>
      </c>
      <c r="E337" s="30">
        <f>IF(B337="",0,IF(B337&lt;'MSD Calculation'!$D$5,$E$7*(1-B337/'MSD Calculation'!$D$5), 0))</f>
        <v>1.2623412026506573E-2</v>
      </c>
      <c r="F337" s="30">
        <f>IF(B337="",0,IF($B337&lt;$F$5,0,IF($B337&gt;'MSD Calculation'!$D$5,0,IF($N$4="Closed-form",1/2*(1-COS(2*PI()*($B337-$F$5)/$F$6))*$F$8,IF($N$4="General",1/2*(1-COS(2*PI()*($B337-$F$5)/$F$6))*$F$9,"Error")))))</f>
        <v>0</v>
      </c>
      <c r="G337" s="30">
        <f>IF(B337="",0,IF($B337&lt;$G$5,0,IF($B337&gt;'MSD Calculation'!$D$5,0,IF($N$4="Closed-form",1/2*(1-COS(2*PI()*($B337-$G$5)/$G$6))*$G$8,IF($N$4="General",1/2*(1-COS(2*PI()*($B337-$G$5)/$G$6))*$G$9,"Error")))))</f>
        <v>0</v>
      </c>
      <c r="H337" s="30">
        <f>IF(B337="",0,IF($B337&lt;$H$5,0,IF($B337&gt;'MSD Calculation'!$D$5,0,IF($N$4="Closed-form",1/2*(1-COS(2*PI()*($B337-$H$5)/$H$6))*$H$8,IF($N$4="General",1/2*(1-COS(2*PI()*($B337-$H$5)/$H$6))*$H$9,"Error")))))</f>
        <v>0</v>
      </c>
      <c r="I337" s="30">
        <f>IF(B337="",0,IF($B337&lt;$I$5,0,IF($B337&gt;'MSD Calculation'!$D$5,0,IF($N$4="Closed-form",1/2*(1-COS(2*PI()*($B337-$I$5)/$I$6))*$I$8,IF($N$4="General",1/2*(1-COS(2*PI()*($B337-$I$5)/$I$6))*$I$9,"Error")))))</f>
        <v>0</v>
      </c>
      <c r="J337" s="15" t="s">
        <v>14</v>
      </c>
      <c r="K337" s="3"/>
      <c r="L337" s="17">
        <v>3.1999999999999758</v>
      </c>
      <c r="M337" s="34">
        <f>L337/'MSD Calculation'!$D$5</f>
        <v>0.10810810810810728</v>
      </c>
      <c r="N337" s="34">
        <f>'MSD Calculation'!$D$24-L337</f>
        <v>15.300000000000024</v>
      </c>
      <c r="O337" s="35">
        <f t="shared" si="20"/>
        <v>1.2623412026506573E-2</v>
      </c>
      <c r="P337" s="35">
        <f t="shared" si="21"/>
        <v>1.2623412026506573E-2</v>
      </c>
      <c r="Q337" s="35">
        <f t="shared" si="22"/>
        <v>1.2623412026506573E-2</v>
      </c>
      <c r="R337" s="35">
        <f t="shared" si="23"/>
        <v>1.2623412026506573E-2</v>
      </c>
      <c r="S337" s="35">
        <f t="shared" si="24"/>
        <v>1.2623412026506573E-2</v>
      </c>
      <c r="T337" s="11" t="s">
        <v>14</v>
      </c>
    </row>
    <row r="338" spans="2:20" x14ac:dyDescent="0.35">
      <c r="B338" s="63">
        <v>3.2099999999999755</v>
      </c>
      <c r="C338" s="34">
        <f>B338/'MSD Calculation'!$D$5</f>
        <v>0.10844594594594512</v>
      </c>
      <c r="D338" s="34">
        <f>'MSD Calculation'!$D$24-B338</f>
        <v>15.290000000000024</v>
      </c>
      <c r="E338" s="30">
        <f>IF(B338="",0,IF(B338&lt;'MSD Calculation'!$D$5,$E$7*(1-B338/'MSD Calculation'!$D$5), 0))</f>
        <v>1.2618630431041987E-2</v>
      </c>
      <c r="F338" s="30">
        <f>IF(B338="",0,IF($B338&lt;$F$5,0,IF($B338&gt;'MSD Calculation'!$D$5,0,IF($N$4="Closed-form",1/2*(1-COS(2*PI()*($B338-$F$5)/$F$6))*$F$8,IF($N$4="General",1/2*(1-COS(2*PI()*($B338-$F$5)/$F$6))*$F$9,"Error")))))</f>
        <v>0</v>
      </c>
      <c r="G338" s="30">
        <f>IF(B338="",0,IF($B338&lt;$G$5,0,IF($B338&gt;'MSD Calculation'!$D$5,0,IF($N$4="Closed-form",1/2*(1-COS(2*PI()*($B338-$G$5)/$G$6))*$G$8,IF($N$4="General",1/2*(1-COS(2*PI()*($B338-$G$5)/$G$6))*$G$9,"Error")))))</f>
        <v>0</v>
      </c>
      <c r="H338" s="30">
        <f>IF(B338="",0,IF($B338&lt;$H$5,0,IF($B338&gt;'MSD Calculation'!$D$5,0,IF($N$4="Closed-form",1/2*(1-COS(2*PI()*($B338-$H$5)/$H$6))*$H$8,IF($N$4="General",1/2*(1-COS(2*PI()*($B338-$H$5)/$H$6))*$H$9,"Error")))))</f>
        <v>0</v>
      </c>
      <c r="I338" s="30">
        <f>IF(B338="",0,IF($B338&lt;$I$5,0,IF($B338&gt;'MSD Calculation'!$D$5,0,IF($N$4="Closed-form",1/2*(1-COS(2*PI()*($B338-$I$5)/$I$6))*$I$8,IF($N$4="General",1/2*(1-COS(2*PI()*($B338-$I$5)/$I$6))*$I$9,"Error")))))</f>
        <v>0</v>
      </c>
      <c r="J338" s="15" t="s">
        <v>14</v>
      </c>
      <c r="K338" s="3"/>
      <c r="L338" s="17">
        <v>3.2099999999999755</v>
      </c>
      <c r="M338" s="34">
        <f>L338/'MSD Calculation'!$D$5</f>
        <v>0.10844594594594512</v>
      </c>
      <c r="N338" s="34">
        <f>'MSD Calculation'!$D$24-L338</f>
        <v>15.290000000000024</v>
      </c>
      <c r="O338" s="35">
        <f t="shared" ref="O338:O401" si="25">E338</f>
        <v>1.2618630431041987E-2</v>
      </c>
      <c r="P338" s="35">
        <f t="shared" ref="P338:P401" si="26">E338+F338</f>
        <v>1.2618630431041987E-2</v>
      </c>
      <c r="Q338" s="35">
        <f t="shared" ref="Q338:Q401" si="27">E338+F338+G338</f>
        <v>1.2618630431041987E-2</v>
      </c>
      <c r="R338" s="35">
        <f t="shared" ref="R338:R401" si="28">+E338+F338+G338+H338</f>
        <v>1.2618630431041987E-2</v>
      </c>
      <c r="S338" s="35">
        <f t="shared" ref="S338:S401" si="29">E338+F338+G338+H338+I338</f>
        <v>1.2618630431041987E-2</v>
      </c>
      <c r="T338" s="11" t="s">
        <v>14</v>
      </c>
    </row>
    <row r="339" spans="2:20" x14ac:dyDescent="0.35">
      <c r="B339" s="63">
        <v>3.2199999999999753</v>
      </c>
      <c r="C339" s="34">
        <f>B339/'MSD Calculation'!$D$5</f>
        <v>0.10878378378378295</v>
      </c>
      <c r="D339" s="34">
        <f>'MSD Calculation'!$D$24-B339</f>
        <v>15.280000000000024</v>
      </c>
      <c r="E339" s="30">
        <f>IF(B339="",0,IF(B339&lt;'MSD Calculation'!$D$5,$E$7*(1-B339/'MSD Calculation'!$D$5), 0))</f>
        <v>1.2613848835577401E-2</v>
      </c>
      <c r="F339" s="30">
        <f>IF(B339="",0,IF($B339&lt;$F$5,0,IF($B339&gt;'MSD Calculation'!$D$5,0,IF($N$4="Closed-form",1/2*(1-COS(2*PI()*($B339-$F$5)/$F$6))*$F$8,IF($N$4="General",1/2*(1-COS(2*PI()*($B339-$F$5)/$F$6))*$F$9,"Error")))))</f>
        <v>0</v>
      </c>
      <c r="G339" s="30">
        <f>IF(B339="",0,IF($B339&lt;$G$5,0,IF($B339&gt;'MSD Calculation'!$D$5,0,IF($N$4="Closed-form",1/2*(1-COS(2*PI()*($B339-$G$5)/$G$6))*$G$8,IF($N$4="General",1/2*(1-COS(2*PI()*($B339-$G$5)/$G$6))*$G$9,"Error")))))</f>
        <v>0</v>
      </c>
      <c r="H339" s="30">
        <f>IF(B339="",0,IF($B339&lt;$H$5,0,IF($B339&gt;'MSD Calculation'!$D$5,0,IF($N$4="Closed-form",1/2*(1-COS(2*PI()*($B339-$H$5)/$H$6))*$H$8,IF($N$4="General",1/2*(1-COS(2*PI()*($B339-$H$5)/$H$6))*$H$9,"Error")))))</f>
        <v>0</v>
      </c>
      <c r="I339" s="30">
        <f>IF(B339="",0,IF($B339&lt;$I$5,0,IF($B339&gt;'MSD Calculation'!$D$5,0,IF($N$4="Closed-form",1/2*(1-COS(2*PI()*($B339-$I$5)/$I$6))*$I$8,IF($N$4="General",1/2*(1-COS(2*PI()*($B339-$I$5)/$I$6))*$I$9,"Error")))))</f>
        <v>0</v>
      </c>
      <c r="J339" s="15" t="s">
        <v>14</v>
      </c>
      <c r="K339" s="3"/>
      <c r="L339" s="17">
        <v>3.2199999999999753</v>
      </c>
      <c r="M339" s="34">
        <f>L339/'MSD Calculation'!$D$5</f>
        <v>0.10878378378378295</v>
      </c>
      <c r="N339" s="34">
        <f>'MSD Calculation'!$D$24-L339</f>
        <v>15.280000000000024</v>
      </c>
      <c r="O339" s="35">
        <f t="shared" si="25"/>
        <v>1.2613848835577401E-2</v>
      </c>
      <c r="P339" s="35">
        <f t="shared" si="26"/>
        <v>1.2613848835577401E-2</v>
      </c>
      <c r="Q339" s="35">
        <f t="shared" si="27"/>
        <v>1.2613848835577401E-2</v>
      </c>
      <c r="R339" s="35">
        <f t="shared" si="28"/>
        <v>1.2613848835577401E-2</v>
      </c>
      <c r="S339" s="35">
        <f t="shared" si="29"/>
        <v>1.2613848835577401E-2</v>
      </c>
      <c r="T339" s="11" t="s">
        <v>14</v>
      </c>
    </row>
    <row r="340" spans="2:20" x14ac:dyDescent="0.35">
      <c r="B340" s="63">
        <v>3.2299999999999751</v>
      </c>
      <c r="C340" s="34">
        <f>B340/'MSD Calculation'!$D$5</f>
        <v>0.10912162162162077</v>
      </c>
      <c r="D340" s="34">
        <f>'MSD Calculation'!$D$24-B340</f>
        <v>15.270000000000024</v>
      </c>
      <c r="E340" s="30">
        <f>IF(B340="",0,IF(B340&lt;'MSD Calculation'!$D$5,$E$7*(1-B340/'MSD Calculation'!$D$5), 0))</f>
        <v>1.2609067240112817E-2</v>
      </c>
      <c r="F340" s="30">
        <f>IF(B340="",0,IF($B340&lt;$F$5,0,IF($B340&gt;'MSD Calculation'!$D$5,0,IF($N$4="Closed-form",1/2*(1-COS(2*PI()*($B340-$F$5)/$F$6))*$F$8,IF($N$4="General",1/2*(1-COS(2*PI()*($B340-$F$5)/$F$6))*$F$9,"Error")))))</f>
        <v>0</v>
      </c>
      <c r="G340" s="30">
        <f>IF(B340="",0,IF($B340&lt;$G$5,0,IF($B340&gt;'MSD Calculation'!$D$5,0,IF($N$4="Closed-form",1/2*(1-COS(2*PI()*($B340-$G$5)/$G$6))*$G$8,IF($N$4="General",1/2*(1-COS(2*PI()*($B340-$G$5)/$G$6))*$G$9,"Error")))))</f>
        <v>0</v>
      </c>
      <c r="H340" s="30">
        <f>IF(B340="",0,IF($B340&lt;$H$5,0,IF($B340&gt;'MSD Calculation'!$D$5,0,IF($N$4="Closed-form",1/2*(1-COS(2*PI()*($B340-$H$5)/$H$6))*$H$8,IF($N$4="General",1/2*(1-COS(2*PI()*($B340-$H$5)/$H$6))*$H$9,"Error")))))</f>
        <v>0</v>
      </c>
      <c r="I340" s="30">
        <f>IF(B340="",0,IF($B340&lt;$I$5,0,IF($B340&gt;'MSD Calculation'!$D$5,0,IF($N$4="Closed-form",1/2*(1-COS(2*PI()*($B340-$I$5)/$I$6))*$I$8,IF($N$4="General",1/2*(1-COS(2*PI()*($B340-$I$5)/$I$6))*$I$9,"Error")))))</f>
        <v>0</v>
      </c>
      <c r="J340" s="15" t="s">
        <v>14</v>
      </c>
      <c r="K340" s="3"/>
      <c r="L340" s="17">
        <v>3.2299999999999751</v>
      </c>
      <c r="M340" s="34">
        <f>L340/'MSD Calculation'!$D$5</f>
        <v>0.10912162162162077</v>
      </c>
      <c r="N340" s="34">
        <f>'MSD Calculation'!$D$24-L340</f>
        <v>15.270000000000024</v>
      </c>
      <c r="O340" s="35">
        <f t="shared" si="25"/>
        <v>1.2609067240112817E-2</v>
      </c>
      <c r="P340" s="35">
        <f t="shared" si="26"/>
        <v>1.2609067240112817E-2</v>
      </c>
      <c r="Q340" s="35">
        <f t="shared" si="27"/>
        <v>1.2609067240112817E-2</v>
      </c>
      <c r="R340" s="35">
        <f t="shared" si="28"/>
        <v>1.2609067240112817E-2</v>
      </c>
      <c r="S340" s="35">
        <f t="shared" si="29"/>
        <v>1.2609067240112817E-2</v>
      </c>
      <c r="T340" s="11" t="s">
        <v>14</v>
      </c>
    </row>
    <row r="341" spans="2:20" x14ac:dyDescent="0.35">
      <c r="B341" s="63">
        <v>3.2399999999999749</v>
      </c>
      <c r="C341" s="34">
        <f>B341/'MSD Calculation'!$D$5</f>
        <v>0.10945945945945861</v>
      </c>
      <c r="D341" s="34">
        <f>'MSD Calculation'!$D$24-B341</f>
        <v>15.260000000000025</v>
      </c>
      <c r="E341" s="30">
        <f>IF(B341="",0,IF(B341&lt;'MSD Calculation'!$D$5,$E$7*(1-B341/'MSD Calculation'!$D$5), 0))</f>
        <v>1.260428564464823E-2</v>
      </c>
      <c r="F341" s="30">
        <f>IF(B341="",0,IF($B341&lt;$F$5,0,IF($B341&gt;'MSD Calculation'!$D$5,0,IF($N$4="Closed-form",1/2*(1-COS(2*PI()*($B341-$F$5)/$F$6))*$F$8,IF($N$4="General",1/2*(1-COS(2*PI()*($B341-$F$5)/$F$6))*$F$9,"Error")))))</f>
        <v>0</v>
      </c>
      <c r="G341" s="30">
        <f>IF(B341="",0,IF($B341&lt;$G$5,0,IF($B341&gt;'MSD Calculation'!$D$5,0,IF($N$4="Closed-form",1/2*(1-COS(2*PI()*($B341-$G$5)/$G$6))*$G$8,IF($N$4="General",1/2*(1-COS(2*PI()*($B341-$G$5)/$G$6))*$G$9,"Error")))))</f>
        <v>0</v>
      </c>
      <c r="H341" s="30">
        <f>IF(B341="",0,IF($B341&lt;$H$5,0,IF($B341&gt;'MSD Calculation'!$D$5,0,IF($N$4="Closed-form",1/2*(1-COS(2*PI()*($B341-$H$5)/$H$6))*$H$8,IF($N$4="General",1/2*(1-COS(2*PI()*($B341-$H$5)/$H$6))*$H$9,"Error")))))</f>
        <v>0</v>
      </c>
      <c r="I341" s="30">
        <f>IF(B341="",0,IF($B341&lt;$I$5,0,IF($B341&gt;'MSD Calculation'!$D$5,0,IF($N$4="Closed-form",1/2*(1-COS(2*PI()*($B341-$I$5)/$I$6))*$I$8,IF($N$4="General",1/2*(1-COS(2*PI()*($B341-$I$5)/$I$6))*$I$9,"Error")))))</f>
        <v>0</v>
      </c>
      <c r="J341" s="15" t="s">
        <v>14</v>
      </c>
      <c r="K341" s="3"/>
      <c r="L341" s="17">
        <v>3.2399999999999749</v>
      </c>
      <c r="M341" s="34">
        <f>L341/'MSD Calculation'!$D$5</f>
        <v>0.10945945945945861</v>
      </c>
      <c r="N341" s="34">
        <f>'MSD Calculation'!$D$24-L341</f>
        <v>15.260000000000025</v>
      </c>
      <c r="O341" s="35">
        <f t="shared" si="25"/>
        <v>1.260428564464823E-2</v>
      </c>
      <c r="P341" s="35">
        <f t="shared" si="26"/>
        <v>1.260428564464823E-2</v>
      </c>
      <c r="Q341" s="35">
        <f t="shared" si="27"/>
        <v>1.260428564464823E-2</v>
      </c>
      <c r="R341" s="35">
        <f t="shared" si="28"/>
        <v>1.260428564464823E-2</v>
      </c>
      <c r="S341" s="35">
        <f t="shared" si="29"/>
        <v>1.260428564464823E-2</v>
      </c>
      <c r="T341" s="11" t="s">
        <v>14</v>
      </c>
    </row>
    <row r="342" spans="2:20" x14ac:dyDescent="0.35">
      <c r="B342" s="63">
        <v>3.2499999999999747</v>
      </c>
      <c r="C342" s="34">
        <f>B342/'MSD Calculation'!$D$5</f>
        <v>0.10979729729729644</v>
      </c>
      <c r="D342" s="34">
        <f>'MSD Calculation'!$D$24-B342</f>
        <v>15.250000000000025</v>
      </c>
      <c r="E342" s="30">
        <f>IF(B342="",0,IF(B342&lt;'MSD Calculation'!$D$5,$E$7*(1-B342/'MSD Calculation'!$D$5), 0))</f>
        <v>1.2599504049183644E-2</v>
      </c>
      <c r="F342" s="30">
        <f>IF(B342="",0,IF($B342&lt;$F$5,0,IF($B342&gt;'MSD Calculation'!$D$5,0,IF($N$4="Closed-form",1/2*(1-COS(2*PI()*($B342-$F$5)/$F$6))*$F$8,IF($N$4="General",1/2*(1-COS(2*PI()*($B342-$F$5)/$F$6))*$F$9,"Error")))))</f>
        <v>0</v>
      </c>
      <c r="G342" s="30">
        <f>IF(B342="",0,IF($B342&lt;$G$5,0,IF($B342&gt;'MSD Calculation'!$D$5,0,IF($N$4="Closed-form",1/2*(1-COS(2*PI()*($B342-$G$5)/$G$6))*$G$8,IF($N$4="General",1/2*(1-COS(2*PI()*($B342-$G$5)/$G$6))*$G$9,"Error")))))</f>
        <v>0</v>
      </c>
      <c r="H342" s="30">
        <f>IF(B342="",0,IF($B342&lt;$H$5,0,IF($B342&gt;'MSD Calculation'!$D$5,0,IF($N$4="Closed-form",1/2*(1-COS(2*PI()*($B342-$H$5)/$H$6))*$H$8,IF($N$4="General",1/2*(1-COS(2*PI()*($B342-$H$5)/$H$6))*$H$9,"Error")))))</f>
        <v>0</v>
      </c>
      <c r="I342" s="30">
        <f>IF(B342="",0,IF($B342&lt;$I$5,0,IF($B342&gt;'MSD Calculation'!$D$5,0,IF($N$4="Closed-form",1/2*(1-COS(2*PI()*($B342-$I$5)/$I$6))*$I$8,IF($N$4="General",1/2*(1-COS(2*PI()*($B342-$I$5)/$I$6))*$I$9,"Error")))))</f>
        <v>0</v>
      </c>
      <c r="J342" s="15" t="s">
        <v>14</v>
      </c>
      <c r="K342" s="3"/>
      <c r="L342" s="17">
        <v>3.2499999999999747</v>
      </c>
      <c r="M342" s="34">
        <f>L342/'MSD Calculation'!$D$5</f>
        <v>0.10979729729729644</v>
      </c>
      <c r="N342" s="34">
        <f>'MSD Calculation'!$D$24-L342</f>
        <v>15.250000000000025</v>
      </c>
      <c r="O342" s="35">
        <f t="shared" si="25"/>
        <v>1.2599504049183644E-2</v>
      </c>
      <c r="P342" s="35">
        <f t="shared" si="26"/>
        <v>1.2599504049183644E-2</v>
      </c>
      <c r="Q342" s="35">
        <f t="shared" si="27"/>
        <v>1.2599504049183644E-2</v>
      </c>
      <c r="R342" s="35">
        <f t="shared" si="28"/>
        <v>1.2599504049183644E-2</v>
      </c>
      <c r="S342" s="35">
        <f t="shared" si="29"/>
        <v>1.2599504049183644E-2</v>
      </c>
      <c r="T342" s="11" t="s">
        <v>14</v>
      </c>
    </row>
    <row r="343" spans="2:20" x14ac:dyDescent="0.35">
      <c r="B343" s="63">
        <v>3.2599999999999745</v>
      </c>
      <c r="C343" s="34">
        <f>B343/'MSD Calculation'!$D$5</f>
        <v>0.11013513513513427</v>
      </c>
      <c r="D343" s="34">
        <f>'MSD Calculation'!$D$24-B343</f>
        <v>15.240000000000025</v>
      </c>
      <c r="E343" s="30">
        <f>IF(B343="",0,IF(B343&lt;'MSD Calculation'!$D$5,$E$7*(1-B343/'MSD Calculation'!$D$5), 0))</f>
        <v>1.2594722453719058E-2</v>
      </c>
      <c r="F343" s="30">
        <f>IF(B343="",0,IF($B343&lt;$F$5,0,IF($B343&gt;'MSD Calculation'!$D$5,0,IF($N$4="Closed-form",1/2*(1-COS(2*PI()*($B343-$F$5)/$F$6))*$F$8,IF($N$4="General",1/2*(1-COS(2*PI()*($B343-$F$5)/$F$6))*$F$9,"Error")))))</f>
        <v>0</v>
      </c>
      <c r="G343" s="30">
        <f>IF(B343="",0,IF($B343&lt;$G$5,0,IF($B343&gt;'MSD Calculation'!$D$5,0,IF($N$4="Closed-form",1/2*(1-COS(2*PI()*($B343-$G$5)/$G$6))*$G$8,IF($N$4="General",1/2*(1-COS(2*PI()*($B343-$G$5)/$G$6))*$G$9,"Error")))))</f>
        <v>0</v>
      </c>
      <c r="H343" s="30">
        <f>IF(B343="",0,IF($B343&lt;$H$5,0,IF($B343&gt;'MSD Calculation'!$D$5,0,IF($N$4="Closed-form",1/2*(1-COS(2*PI()*($B343-$H$5)/$H$6))*$H$8,IF($N$4="General",1/2*(1-COS(2*PI()*($B343-$H$5)/$H$6))*$H$9,"Error")))))</f>
        <v>0</v>
      </c>
      <c r="I343" s="30">
        <f>IF(B343="",0,IF($B343&lt;$I$5,0,IF($B343&gt;'MSD Calculation'!$D$5,0,IF($N$4="Closed-form",1/2*(1-COS(2*PI()*($B343-$I$5)/$I$6))*$I$8,IF($N$4="General",1/2*(1-COS(2*PI()*($B343-$I$5)/$I$6))*$I$9,"Error")))))</f>
        <v>0</v>
      </c>
      <c r="J343" s="15" t="s">
        <v>14</v>
      </c>
      <c r="K343" s="3"/>
      <c r="L343" s="17">
        <v>3.2599999999999745</v>
      </c>
      <c r="M343" s="34">
        <f>L343/'MSD Calculation'!$D$5</f>
        <v>0.11013513513513427</v>
      </c>
      <c r="N343" s="34">
        <f>'MSD Calculation'!$D$24-L343</f>
        <v>15.240000000000025</v>
      </c>
      <c r="O343" s="35">
        <f t="shared" si="25"/>
        <v>1.2594722453719058E-2</v>
      </c>
      <c r="P343" s="35">
        <f t="shared" si="26"/>
        <v>1.2594722453719058E-2</v>
      </c>
      <c r="Q343" s="35">
        <f t="shared" si="27"/>
        <v>1.2594722453719058E-2</v>
      </c>
      <c r="R343" s="35">
        <f t="shared" si="28"/>
        <v>1.2594722453719058E-2</v>
      </c>
      <c r="S343" s="35">
        <f t="shared" si="29"/>
        <v>1.2594722453719058E-2</v>
      </c>
      <c r="T343" s="11" t="s">
        <v>14</v>
      </c>
    </row>
    <row r="344" spans="2:20" x14ac:dyDescent="0.35">
      <c r="B344" s="63">
        <v>3.2699999999999743</v>
      </c>
      <c r="C344" s="34">
        <f>B344/'MSD Calculation'!$D$5</f>
        <v>0.11047297297297209</v>
      </c>
      <c r="D344" s="34">
        <f>'MSD Calculation'!$D$24-B344</f>
        <v>15.230000000000025</v>
      </c>
      <c r="E344" s="30">
        <f>IF(B344="",0,IF(B344&lt;'MSD Calculation'!$D$5,$E$7*(1-B344/'MSD Calculation'!$D$5), 0))</f>
        <v>1.2589940858254474E-2</v>
      </c>
      <c r="F344" s="30">
        <f>IF(B344="",0,IF($B344&lt;$F$5,0,IF($B344&gt;'MSD Calculation'!$D$5,0,IF($N$4="Closed-form",1/2*(1-COS(2*PI()*($B344-$F$5)/$F$6))*$F$8,IF($N$4="General",1/2*(1-COS(2*PI()*($B344-$F$5)/$F$6))*$F$9,"Error")))))</f>
        <v>0</v>
      </c>
      <c r="G344" s="30">
        <f>IF(B344="",0,IF($B344&lt;$G$5,0,IF($B344&gt;'MSD Calculation'!$D$5,0,IF($N$4="Closed-form",1/2*(1-COS(2*PI()*($B344-$G$5)/$G$6))*$G$8,IF($N$4="General",1/2*(1-COS(2*PI()*($B344-$G$5)/$G$6))*$G$9,"Error")))))</f>
        <v>0</v>
      </c>
      <c r="H344" s="30">
        <f>IF(B344="",0,IF($B344&lt;$H$5,0,IF($B344&gt;'MSD Calculation'!$D$5,0,IF($N$4="Closed-form",1/2*(1-COS(2*PI()*($B344-$H$5)/$H$6))*$H$8,IF($N$4="General",1/2*(1-COS(2*PI()*($B344-$H$5)/$H$6))*$H$9,"Error")))))</f>
        <v>0</v>
      </c>
      <c r="I344" s="30">
        <f>IF(B344="",0,IF($B344&lt;$I$5,0,IF($B344&gt;'MSD Calculation'!$D$5,0,IF($N$4="Closed-form",1/2*(1-COS(2*PI()*($B344-$I$5)/$I$6))*$I$8,IF($N$4="General",1/2*(1-COS(2*PI()*($B344-$I$5)/$I$6))*$I$9,"Error")))))</f>
        <v>0</v>
      </c>
      <c r="J344" s="15" t="s">
        <v>14</v>
      </c>
      <c r="K344" s="3"/>
      <c r="L344" s="17">
        <v>3.2699999999999743</v>
      </c>
      <c r="M344" s="34">
        <f>L344/'MSD Calculation'!$D$5</f>
        <v>0.11047297297297209</v>
      </c>
      <c r="N344" s="34">
        <f>'MSD Calculation'!$D$24-L344</f>
        <v>15.230000000000025</v>
      </c>
      <c r="O344" s="35">
        <f t="shared" si="25"/>
        <v>1.2589940858254474E-2</v>
      </c>
      <c r="P344" s="35">
        <f t="shared" si="26"/>
        <v>1.2589940858254474E-2</v>
      </c>
      <c r="Q344" s="35">
        <f t="shared" si="27"/>
        <v>1.2589940858254474E-2</v>
      </c>
      <c r="R344" s="35">
        <f t="shared" si="28"/>
        <v>1.2589940858254474E-2</v>
      </c>
      <c r="S344" s="35">
        <f t="shared" si="29"/>
        <v>1.2589940858254474E-2</v>
      </c>
      <c r="T344" s="11" t="s">
        <v>14</v>
      </c>
    </row>
    <row r="345" spans="2:20" x14ac:dyDescent="0.35">
      <c r="B345" s="63">
        <v>3.279999999999974</v>
      </c>
      <c r="C345" s="34">
        <f>B345/'MSD Calculation'!$D$5</f>
        <v>0.11081081081080993</v>
      </c>
      <c r="D345" s="34">
        <f>'MSD Calculation'!$D$24-B345</f>
        <v>15.220000000000026</v>
      </c>
      <c r="E345" s="30">
        <f>IF(B345="",0,IF(B345&lt;'MSD Calculation'!$D$5,$E$7*(1-B345/'MSD Calculation'!$D$5), 0))</f>
        <v>1.2585159262789887E-2</v>
      </c>
      <c r="F345" s="30">
        <f>IF(B345="",0,IF($B345&lt;$F$5,0,IF($B345&gt;'MSD Calculation'!$D$5,0,IF($N$4="Closed-form",1/2*(1-COS(2*PI()*($B345-$F$5)/$F$6))*$F$8,IF($N$4="General",1/2*(1-COS(2*PI()*($B345-$F$5)/$F$6))*$F$9,"Error")))))</f>
        <v>0</v>
      </c>
      <c r="G345" s="30">
        <f>IF(B345="",0,IF($B345&lt;$G$5,0,IF($B345&gt;'MSD Calculation'!$D$5,0,IF($N$4="Closed-form",1/2*(1-COS(2*PI()*($B345-$G$5)/$G$6))*$G$8,IF($N$4="General",1/2*(1-COS(2*PI()*($B345-$G$5)/$G$6))*$G$9,"Error")))))</f>
        <v>0</v>
      </c>
      <c r="H345" s="30">
        <f>IF(B345="",0,IF($B345&lt;$H$5,0,IF($B345&gt;'MSD Calculation'!$D$5,0,IF($N$4="Closed-form",1/2*(1-COS(2*PI()*($B345-$H$5)/$H$6))*$H$8,IF($N$4="General",1/2*(1-COS(2*PI()*($B345-$H$5)/$H$6))*$H$9,"Error")))))</f>
        <v>0</v>
      </c>
      <c r="I345" s="30">
        <f>IF(B345="",0,IF($B345&lt;$I$5,0,IF($B345&gt;'MSD Calculation'!$D$5,0,IF($N$4="Closed-form",1/2*(1-COS(2*PI()*($B345-$I$5)/$I$6))*$I$8,IF($N$4="General",1/2*(1-COS(2*PI()*($B345-$I$5)/$I$6))*$I$9,"Error")))))</f>
        <v>0</v>
      </c>
      <c r="J345" s="15" t="s">
        <v>14</v>
      </c>
      <c r="K345" s="3"/>
      <c r="L345" s="17">
        <v>3.279999999999974</v>
      </c>
      <c r="M345" s="34">
        <f>L345/'MSD Calculation'!$D$5</f>
        <v>0.11081081081080993</v>
      </c>
      <c r="N345" s="34">
        <f>'MSD Calculation'!$D$24-L345</f>
        <v>15.220000000000026</v>
      </c>
      <c r="O345" s="35">
        <f t="shared" si="25"/>
        <v>1.2585159262789887E-2</v>
      </c>
      <c r="P345" s="35">
        <f t="shared" si="26"/>
        <v>1.2585159262789887E-2</v>
      </c>
      <c r="Q345" s="35">
        <f t="shared" si="27"/>
        <v>1.2585159262789887E-2</v>
      </c>
      <c r="R345" s="35">
        <f t="shared" si="28"/>
        <v>1.2585159262789887E-2</v>
      </c>
      <c r="S345" s="35">
        <f t="shared" si="29"/>
        <v>1.2585159262789887E-2</v>
      </c>
      <c r="T345" s="11" t="s">
        <v>14</v>
      </c>
    </row>
    <row r="346" spans="2:20" x14ac:dyDescent="0.35">
      <c r="B346" s="63">
        <v>3.2899999999999738</v>
      </c>
      <c r="C346" s="34">
        <f>B346/'MSD Calculation'!$D$5</f>
        <v>0.11114864864864776</v>
      </c>
      <c r="D346" s="34">
        <f>'MSD Calculation'!$D$24-B346</f>
        <v>15.210000000000026</v>
      </c>
      <c r="E346" s="30">
        <f>IF(B346="",0,IF(B346&lt;'MSD Calculation'!$D$5,$E$7*(1-B346/'MSD Calculation'!$D$5), 0))</f>
        <v>1.2580377667325301E-2</v>
      </c>
      <c r="F346" s="30">
        <f>IF(B346="",0,IF($B346&lt;$F$5,0,IF($B346&gt;'MSD Calculation'!$D$5,0,IF($N$4="Closed-form",1/2*(1-COS(2*PI()*($B346-$F$5)/$F$6))*$F$8,IF($N$4="General",1/2*(1-COS(2*PI()*($B346-$F$5)/$F$6))*$F$9,"Error")))))</f>
        <v>0</v>
      </c>
      <c r="G346" s="30">
        <f>IF(B346="",0,IF($B346&lt;$G$5,0,IF($B346&gt;'MSD Calculation'!$D$5,0,IF($N$4="Closed-form",1/2*(1-COS(2*PI()*($B346-$G$5)/$G$6))*$G$8,IF($N$4="General",1/2*(1-COS(2*PI()*($B346-$G$5)/$G$6))*$G$9,"Error")))))</f>
        <v>0</v>
      </c>
      <c r="H346" s="30">
        <f>IF(B346="",0,IF($B346&lt;$H$5,0,IF($B346&gt;'MSD Calculation'!$D$5,0,IF($N$4="Closed-form",1/2*(1-COS(2*PI()*($B346-$H$5)/$H$6))*$H$8,IF($N$4="General",1/2*(1-COS(2*PI()*($B346-$H$5)/$H$6))*$H$9,"Error")))))</f>
        <v>0</v>
      </c>
      <c r="I346" s="30">
        <f>IF(B346="",0,IF($B346&lt;$I$5,0,IF($B346&gt;'MSD Calculation'!$D$5,0,IF($N$4="Closed-form",1/2*(1-COS(2*PI()*($B346-$I$5)/$I$6))*$I$8,IF($N$4="General",1/2*(1-COS(2*PI()*($B346-$I$5)/$I$6))*$I$9,"Error")))))</f>
        <v>0</v>
      </c>
      <c r="J346" s="15" t="s">
        <v>14</v>
      </c>
      <c r="K346" s="3"/>
      <c r="L346" s="17">
        <v>3.2899999999999738</v>
      </c>
      <c r="M346" s="34">
        <f>L346/'MSD Calculation'!$D$5</f>
        <v>0.11114864864864776</v>
      </c>
      <c r="N346" s="34">
        <f>'MSD Calculation'!$D$24-L346</f>
        <v>15.210000000000026</v>
      </c>
      <c r="O346" s="35">
        <f t="shared" si="25"/>
        <v>1.2580377667325301E-2</v>
      </c>
      <c r="P346" s="35">
        <f t="shared" si="26"/>
        <v>1.2580377667325301E-2</v>
      </c>
      <c r="Q346" s="35">
        <f t="shared" si="27"/>
        <v>1.2580377667325301E-2</v>
      </c>
      <c r="R346" s="35">
        <f t="shared" si="28"/>
        <v>1.2580377667325301E-2</v>
      </c>
      <c r="S346" s="35">
        <f t="shared" si="29"/>
        <v>1.2580377667325301E-2</v>
      </c>
      <c r="T346" s="11" t="s">
        <v>14</v>
      </c>
    </row>
    <row r="347" spans="2:20" x14ac:dyDescent="0.35">
      <c r="B347" s="63">
        <v>3.2999999999999736</v>
      </c>
      <c r="C347" s="34">
        <f>B347/'MSD Calculation'!$D$5</f>
        <v>0.11148648648648558</v>
      </c>
      <c r="D347" s="34">
        <f>'MSD Calculation'!$D$24-B347</f>
        <v>15.200000000000026</v>
      </c>
      <c r="E347" s="30">
        <f>IF(B347="",0,IF(B347&lt;'MSD Calculation'!$D$5,$E$7*(1-B347/'MSD Calculation'!$D$5), 0))</f>
        <v>1.2575596071860715E-2</v>
      </c>
      <c r="F347" s="30">
        <f>IF(B347="",0,IF($B347&lt;$F$5,0,IF($B347&gt;'MSD Calculation'!$D$5,0,IF($N$4="Closed-form",1/2*(1-COS(2*PI()*($B347-$F$5)/$F$6))*$F$8,IF($N$4="General",1/2*(1-COS(2*PI()*($B347-$F$5)/$F$6))*$F$9,"Error")))))</f>
        <v>0</v>
      </c>
      <c r="G347" s="30">
        <f>IF(B347="",0,IF($B347&lt;$G$5,0,IF($B347&gt;'MSD Calculation'!$D$5,0,IF($N$4="Closed-form",1/2*(1-COS(2*PI()*($B347-$G$5)/$G$6))*$G$8,IF($N$4="General",1/2*(1-COS(2*PI()*($B347-$G$5)/$G$6))*$G$9,"Error")))))</f>
        <v>0</v>
      </c>
      <c r="H347" s="30">
        <f>IF(B347="",0,IF($B347&lt;$H$5,0,IF($B347&gt;'MSD Calculation'!$D$5,0,IF($N$4="Closed-form",1/2*(1-COS(2*PI()*($B347-$H$5)/$H$6))*$H$8,IF($N$4="General",1/2*(1-COS(2*PI()*($B347-$H$5)/$H$6))*$H$9,"Error")))))</f>
        <v>0</v>
      </c>
      <c r="I347" s="30">
        <f>IF(B347="",0,IF($B347&lt;$I$5,0,IF($B347&gt;'MSD Calculation'!$D$5,0,IF($N$4="Closed-form",1/2*(1-COS(2*PI()*($B347-$I$5)/$I$6))*$I$8,IF($N$4="General",1/2*(1-COS(2*PI()*($B347-$I$5)/$I$6))*$I$9,"Error")))))</f>
        <v>0</v>
      </c>
      <c r="J347" s="15" t="s">
        <v>14</v>
      </c>
      <c r="K347" s="3"/>
      <c r="L347" s="17">
        <v>3.2999999999999736</v>
      </c>
      <c r="M347" s="34">
        <f>L347/'MSD Calculation'!$D$5</f>
        <v>0.11148648648648558</v>
      </c>
      <c r="N347" s="34">
        <f>'MSD Calculation'!$D$24-L347</f>
        <v>15.200000000000026</v>
      </c>
      <c r="O347" s="35">
        <f t="shared" si="25"/>
        <v>1.2575596071860715E-2</v>
      </c>
      <c r="P347" s="35">
        <f t="shared" si="26"/>
        <v>1.2575596071860715E-2</v>
      </c>
      <c r="Q347" s="35">
        <f t="shared" si="27"/>
        <v>1.2575596071860715E-2</v>
      </c>
      <c r="R347" s="35">
        <f t="shared" si="28"/>
        <v>1.2575596071860715E-2</v>
      </c>
      <c r="S347" s="35">
        <f t="shared" si="29"/>
        <v>1.2575596071860715E-2</v>
      </c>
      <c r="T347" s="11" t="s">
        <v>14</v>
      </c>
    </row>
    <row r="348" spans="2:20" x14ac:dyDescent="0.35">
      <c r="B348" s="63">
        <v>3.3099999999999734</v>
      </c>
      <c r="C348" s="34">
        <f>B348/'MSD Calculation'!$D$5</f>
        <v>0.11182432432432342</v>
      </c>
      <c r="D348" s="34">
        <f>'MSD Calculation'!$D$24-B348</f>
        <v>15.190000000000026</v>
      </c>
      <c r="E348" s="30">
        <f>IF(B348="",0,IF(B348&lt;'MSD Calculation'!$D$5,$E$7*(1-B348/'MSD Calculation'!$D$5), 0))</f>
        <v>1.257081447639613E-2</v>
      </c>
      <c r="F348" s="30">
        <f>IF(B348="",0,IF($B348&lt;$F$5,0,IF($B348&gt;'MSD Calculation'!$D$5,0,IF($N$4="Closed-form",1/2*(1-COS(2*PI()*($B348-$F$5)/$F$6))*$F$8,IF($N$4="General",1/2*(1-COS(2*PI()*($B348-$F$5)/$F$6))*$F$9,"Error")))))</f>
        <v>0</v>
      </c>
      <c r="G348" s="30">
        <f>IF(B348="",0,IF($B348&lt;$G$5,0,IF($B348&gt;'MSD Calculation'!$D$5,0,IF($N$4="Closed-form",1/2*(1-COS(2*PI()*($B348-$G$5)/$G$6))*$G$8,IF($N$4="General",1/2*(1-COS(2*PI()*($B348-$G$5)/$G$6))*$G$9,"Error")))))</f>
        <v>0</v>
      </c>
      <c r="H348" s="30">
        <f>IF(B348="",0,IF($B348&lt;$H$5,0,IF($B348&gt;'MSD Calculation'!$D$5,0,IF($N$4="Closed-form",1/2*(1-COS(2*PI()*($B348-$H$5)/$H$6))*$H$8,IF($N$4="General",1/2*(1-COS(2*PI()*($B348-$H$5)/$H$6))*$H$9,"Error")))))</f>
        <v>0</v>
      </c>
      <c r="I348" s="30">
        <f>IF(B348="",0,IF($B348&lt;$I$5,0,IF($B348&gt;'MSD Calculation'!$D$5,0,IF($N$4="Closed-form",1/2*(1-COS(2*PI()*($B348-$I$5)/$I$6))*$I$8,IF($N$4="General",1/2*(1-COS(2*PI()*($B348-$I$5)/$I$6))*$I$9,"Error")))))</f>
        <v>0</v>
      </c>
      <c r="J348" s="15" t="s">
        <v>14</v>
      </c>
      <c r="K348" s="3"/>
      <c r="L348" s="17">
        <v>3.3099999999999734</v>
      </c>
      <c r="M348" s="34">
        <f>L348/'MSD Calculation'!$D$5</f>
        <v>0.11182432432432342</v>
      </c>
      <c r="N348" s="34">
        <f>'MSD Calculation'!$D$24-L348</f>
        <v>15.190000000000026</v>
      </c>
      <c r="O348" s="35">
        <f t="shared" si="25"/>
        <v>1.257081447639613E-2</v>
      </c>
      <c r="P348" s="35">
        <f t="shared" si="26"/>
        <v>1.257081447639613E-2</v>
      </c>
      <c r="Q348" s="35">
        <f t="shared" si="27"/>
        <v>1.257081447639613E-2</v>
      </c>
      <c r="R348" s="35">
        <f t="shared" si="28"/>
        <v>1.257081447639613E-2</v>
      </c>
      <c r="S348" s="35">
        <f t="shared" si="29"/>
        <v>1.257081447639613E-2</v>
      </c>
      <c r="T348" s="11" t="s">
        <v>14</v>
      </c>
    </row>
    <row r="349" spans="2:20" x14ac:dyDescent="0.35">
      <c r="B349" s="63">
        <v>3.3199999999999732</v>
      </c>
      <c r="C349" s="34">
        <f>B349/'MSD Calculation'!$D$5</f>
        <v>0.11216216216216125</v>
      </c>
      <c r="D349" s="34">
        <f>'MSD Calculation'!$D$24-B349</f>
        <v>15.180000000000026</v>
      </c>
      <c r="E349" s="30">
        <f>IF(B349="",0,IF(B349&lt;'MSD Calculation'!$D$5,$E$7*(1-B349/'MSD Calculation'!$D$5), 0))</f>
        <v>1.2566032880931544E-2</v>
      </c>
      <c r="F349" s="30">
        <f>IF(B349="",0,IF($B349&lt;$F$5,0,IF($B349&gt;'MSD Calculation'!$D$5,0,IF($N$4="Closed-form",1/2*(1-COS(2*PI()*($B349-$F$5)/$F$6))*$F$8,IF($N$4="General",1/2*(1-COS(2*PI()*($B349-$F$5)/$F$6))*$F$9,"Error")))))</f>
        <v>0</v>
      </c>
      <c r="G349" s="30">
        <f>IF(B349="",0,IF($B349&lt;$G$5,0,IF($B349&gt;'MSD Calculation'!$D$5,0,IF($N$4="Closed-form",1/2*(1-COS(2*PI()*($B349-$G$5)/$G$6))*$G$8,IF($N$4="General",1/2*(1-COS(2*PI()*($B349-$G$5)/$G$6))*$G$9,"Error")))))</f>
        <v>0</v>
      </c>
      <c r="H349" s="30">
        <f>IF(B349="",0,IF($B349&lt;$H$5,0,IF($B349&gt;'MSD Calculation'!$D$5,0,IF($N$4="Closed-form",1/2*(1-COS(2*PI()*($B349-$H$5)/$H$6))*$H$8,IF($N$4="General",1/2*(1-COS(2*PI()*($B349-$H$5)/$H$6))*$H$9,"Error")))))</f>
        <v>0</v>
      </c>
      <c r="I349" s="30">
        <f>IF(B349="",0,IF($B349&lt;$I$5,0,IF($B349&gt;'MSD Calculation'!$D$5,0,IF($N$4="Closed-form",1/2*(1-COS(2*PI()*($B349-$I$5)/$I$6))*$I$8,IF($N$4="General",1/2*(1-COS(2*PI()*($B349-$I$5)/$I$6))*$I$9,"Error")))))</f>
        <v>0</v>
      </c>
      <c r="J349" s="15" t="s">
        <v>14</v>
      </c>
      <c r="K349" s="3"/>
      <c r="L349" s="17">
        <v>3.3199999999999732</v>
      </c>
      <c r="M349" s="34">
        <f>L349/'MSD Calculation'!$D$5</f>
        <v>0.11216216216216125</v>
      </c>
      <c r="N349" s="34">
        <f>'MSD Calculation'!$D$24-L349</f>
        <v>15.180000000000026</v>
      </c>
      <c r="O349" s="35">
        <f t="shared" si="25"/>
        <v>1.2566032880931544E-2</v>
      </c>
      <c r="P349" s="35">
        <f t="shared" si="26"/>
        <v>1.2566032880931544E-2</v>
      </c>
      <c r="Q349" s="35">
        <f t="shared" si="27"/>
        <v>1.2566032880931544E-2</v>
      </c>
      <c r="R349" s="35">
        <f t="shared" si="28"/>
        <v>1.2566032880931544E-2</v>
      </c>
      <c r="S349" s="35">
        <f t="shared" si="29"/>
        <v>1.2566032880931544E-2</v>
      </c>
      <c r="T349" s="11" t="s">
        <v>14</v>
      </c>
    </row>
    <row r="350" spans="2:20" x14ac:dyDescent="0.35">
      <c r="B350" s="63">
        <v>3.329999999999973</v>
      </c>
      <c r="C350" s="34">
        <f>B350/'MSD Calculation'!$D$5</f>
        <v>0.11249999999999909</v>
      </c>
      <c r="D350" s="34">
        <f>'MSD Calculation'!$D$24-B350</f>
        <v>15.170000000000027</v>
      </c>
      <c r="E350" s="30">
        <f>IF(B350="",0,IF(B350&lt;'MSD Calculation'!$D$5,$E$7*(1-B350/'MSD Calculation'!$D$5), 0))</f>
        <v>1.2561251285466958E-2</v>
      </c>
      <c r="F350" s="30">
        <f>IF(B350="",0,IF($B350&lt;$F$5,0,IF($B350&gt;'MSD Calculation'!$D$5,0,IF($N$4="Closed-form",1/2*(1-COS(2*PI()*($B350-$F$5)/$F$6))*$F$8,IF($N$4="General",1/2*(1-COS(2*PI()*($B350-$F$5)/$F$6))*$F$9,"Error")))))</f>
        <v>0</v>
      </c>
      <c r="G350" s="30">
        <f>IF(B350="",0,IF($B350&lt;$G$5,0,IF($B350&gt;'MSD Calculation'!$D$5,0,IF($N$4="Closed-form",1/2*(1-COS(2*PI()*($B350-$G$5)/$G$6))*$G$8,IF($N$4="General",1/2*(1-COS(2*PI()*($B350-$G$5)/$G$6))*$G$9,"Error")))))</f>
        <v>0</v>
      </c>
      <c r="H350" s="30">
        <f>IF(B350="",0,IF($B350&lt;$H$5,0,IF($B350&gt;'MSD Calculation'!$D$5,0,IF($N$4="Closed-form",1/2*(1-COS(2*PI()*($B350-$H$5)/$H$6))*$H$8,IF($N$4="General",1/2*(1-COS(2*PI()*($B350-$H$5)/$H$6))*$H$9,"Error")))))</f>
        <v>0</v>
      </c>
      <c r="I350" s="30">
        <f>IF(B350="",0,IF($B350&lt;$I$5,0,IF($B350&gt;'MSD Calculation'!$D$5,0,IF($N$4="Closed-form",1/2*(1-COS(2*PI()*($B350-$I$5)/$I$6))*$I$8,IF($N$4="General",1/2*(1-COS(2*PI()*($B350-$I$5)/$I$6))*$I$9,"Error")))))</f>
        <v>0</v>
      </c>
      <c r="J350" s="15" t="s">
        <v>14</v>
      </c>
      <c r="K350" s="3"/>
      <c r="L350" s="17">
        <v>3.329999999999973</v>
      </c>
      <c r="M350" s="34">
        <f>L350/'MSD Calculation'!$D$5</f>
        <v>0.11249999999999909</v>
      </c>
      <c r="N350" s="34">
        <f>'MSD Calculation'!$D$24-L350</f>
        <v>15.170000000000027</v>
      </c>
      <c r="O350" s="35">
        <f t="shared" si="25"/>
        <v>1.2561251285466958E-2</v>
      </c>
      <c r="P350" s="35">
        <f t="shared" si="26"/>
        <v>1.2561251285466958E-2</v>
      </c>
      <c r="Q350" s="35">
        <f t="shared" si="27"/>
        <v>1.2561251285466958E-2</v>
      </c>
      <c r="R350" s="35">
        <f t="shared" si="28"/>
        <v>1.2561251285466958E-2</v>
      </c>
      <c r="S350" s="35">
        <f t="shared" si="29"/>
        <v>1.2561251285466958E-2</v>
      </c>
      <c r="T350" s="11" t="s">
        <v>14</v>
      </c>
    </row>
    <row r="351" spans="2:20" x14ac:dyDescent="0.35">
      <c r="B351" s="63">
        <v>3.3399999999999728</v>
      </c>
      <c r="C351" s="34">
        <f>B351/'MSD Calculation'!$D$5</f>
        <v>0.11283783783783691</v>
      </c>
      <c r="D351" s="34">
        <f>'MSD Calculation'!$D$24-B351</f>
        <v>15.160000000000027</v>
      </c>
      <c r="E351" s="30">
        <f>IF(B351="",0,IF(B351&lt;'MSD Calculation'!$D$5,$E$7*(1-B351/'MSD Calculation'!$D$5), 0))</f>
        <v>1.2556469690002372E-2</v>
      </c>
      <c r="F351" s="30">
        <f>IF(B351="",0,IF($B351&lt;$F$5,0,IF($B351&gt;'MSD Calculation'!$D$5,0,IF($N$4="Closed-form",1/2*(1-COS(2*PI()*($B351-$F$5)/$F$6))*$F$8,IF($N$4="General",1/2*(1-COS(2*PI()*($B351-$F$5)/$F$6))*$F$9,"Error")))))</f>
        <v>0</v>
      </c>
      <c r="G351" s="30">
        <f>IF(B351="",0,IF($B351&lt;$G$5,0,IF($B351&gt;'MSD Calculation'!$D$5,0,IF($N$4="Closed-form",1/2*(1-COS(2*PI()*($B351-$G$5)/$G$6))*$G$8,IF($N$4="General",1/2*(1-COS(2*PI()*($B351-$G$5)/$G$6))*$G$9,"Error")))))</f>
        <v>0</v>
      </c>
      <c r="H351" s="30">
        <f>IF(B351="",0,IF($B351&lt;$H$5,0,IF($B351&gt;'MSD Calculation'!$D$5,0,IF($N$4="Closed-form",1/2*(1-COS(2*PI()*($B351-$H$5)/$H$6))*$H$8,IF($N$4="General",1/2*(1-COS(2*PI()*($B351-$H$5)/$H$6))*$H$9,"Error")))))</f>
        <v>0</v>
      </c>
      <c r="I351" s="30">
        <f>IF(B351="",0,IF($B351&lt;$I$5,0,IF($B351&gt;'MSD Calculation'!$D$5,0,IF($N$4="Closed-form",1/2*(1-COS(2*PI()*($B351-$I$5)/$I$6))*$I$8,IF($N$4="General",1/2*(1-COS(2*PI()*($B351-$I$5)/$I$6))*$I$9,"Error")))))</f>
        <v>0</v>
      </c>
      <c r="J351" s="15" t="s">
        <v>14</v>
      </c>
      <c r="K351" s="3"/>
      <c r="L351" s="17">
        <v>3.3399999999999728</v>
      </c>
      <c r="M351" s="34">
        <f>L351/'MSD Calculation'!$D$5</f>
        <v>0.11283783783783691</v>
      </c>
      <c r="N351" s="34">
        <f>'MSD Calculation'!$D$24-L351</f>
        <v>15.160000000000027</v>
      </c>
      <c r="O351" s="35">
        <f t="shared" si="25"/>
        <v>1.2556469690002372E-2</v>
      </c>
      <c r="P351" s="35">
        <f t="shared" si="26"/>
        <v>1.2556469690002372E-2</v>
      </c>
      <c r="Q351" s="35">
        <f t="shared" si="27"/>
        <v>1.2556469690002372E-2</v>
      </c>
      <c r="R351" s="35">
        <f t="shared" si="28"/>
        <v>1.2556469690002372E-2</v>
      </c>
      <c r="S351" s="35">
        <f t="shared" si="29"/>
        <v>1.2556469690002372E-2</v>
      </c>
      <c r="T351" s="11" t="s">
        <v>14</v>
      </c>
    </row>
    <row r="352" spans="2:20" x14ac:dyDescent="0.35">
      <c r="B352" s="63">
        <v>3.3499999999999726</v>
      </c>
      <c r="C352" s="34">
        <f>B352/'MSD Calculation'!$D$5</f>
        <v>0.11317567567567474</v>
      </c>
      <c r="D352" s="34">
        <f>'MSD Calculation'!$D$24-B352</f>
        <v>15.150000000000027</v>
      </c>
      <c r="E352" s="30">
        <f>IF(B352="",0,IF(B352&lt;'MSD Calculation'!$D$5,$E$7*(1-B352/'MSD Calculation'!$D$5), 0))</f>
        <v>1.2551688094537787E-2</v>
      </c>
      <c r="F352" s="30">
        <f>IF(B352="",0,IF($B352&lt;$F$5,0,IF($B352&gt;'MSD Calculation'!$D$5,0,IF($N$4="Closed-form",1/2*(1-COS(2*PI()*($B352-$F$5)/$F$6))*$F$8,IF($N$4="General",1/2*(1-COS(2*PI()*($B352-$F$5)/$F$6))*$F$9,"Error")))))</f>
        <v>0</v>
      </c>
      <c r="G352" s="30">
        <f>IF(B352="",0,IF($B352&lt;$G$5,0,IF($B352&gt;'MSD Calculation'!$D$5,0,IF($N$4="Closed-form",1/2*(1-COS(2*PI()*($B352-$G$5)/$G$6))*$G$8,IF($N$4="General",1/2*(1-COS(2*PI()*($B352-$G$5)/$G$6))*$G$9,"Error")))))</f>
        <v>0</v>
      </c>
      <c r="H352" s="30">
        <f>IF(B352="",0,IF($B352&lt;$H$5,0,IF($B352&gt;'MSD Calculation'!$D$5,0,IF($N$4="Closed-form",1/2*(1-COS(2*PI()*($B352-$H$5)/$H$6))*$H$8,IF($N$4="General",1/2*(1-COS(2*PI()*($B352-$H$5)/$H$6))*$H$9,"Error")))))</f>
        <v>0</v>
      </c>
      <c r="I352" s="30">
        <f>IF(B352="",0,IF($B352&lt;$I$5,0,IF($B352&gt;'MSD Calculation'!$D$5,0,IF($N$4="Closed-form",1/2*(1-COS(2*PI()*($B352-$I$5)/$I$6))*$I$8,IF($N$4="General",1/2*(1-COS(2*PI()*($B352-$I$5)/$I$6))*$I$9,"Error")))))</f>
        <v>0</v>
      </c>
      <c r="J352" s="15" t="s">
        <v>14</v>
      </c>
      <c r="K352" s="3"/>
      <c r="L352" s="17">
        <v>3.3499999999999726</v>
      </c>
      <c r="M352" s="34">
        <f>L352/'MSD Calculation'!$D$5</f>
        <v>0.11317567567567474</v>
      </c>
      <c r="N352" s="34">
        <f>'MSD Calculation'!$D$24-L352</f>
        <v>15.150000000000027</v>
      </c>
      <c r="O352" s="35">
        <f t="shared" si="25"/>
        <v>1.2551688094537787E-2</v>
      </c>
      <c r="P352" s="35">
        <f t="shared" si="26"/>
        <v>1.2551688094537787E-2</v>
      </c>
      <c r="Q352" s="35">
        <f t="shared" si="27"/>
        <v>1.2551688094537787E-2</v>
      </c>
      <c r="R352" s="35">
        <f t="shared" si="28"/>
        <v>1.2551688094537787E-2</v>
      </c>
      <c r="S352" s="35">
        <f t="shared" si="29"/>
        <v>1.2551688094537787E-2</v>
      </c>
      <c r="T352" s="11" t="s">
        <v>14</v>
      </c>
    </row>
    <row r="353" spans="2:20" x14ac:dyDescent="0.35">
      <c r="B353" s="63">
        <v>3.3599999999999723</v>
      </c>
      <c r="C353" s="34">
        <f>B353/'MSD Calculation'!$D$5</f>
        <v>0.11351351351351258</v>
      </c>
      <c r="D353" s="34">
        <f>'MSD Calculation'!$D$24-B353</f>
        <v>15.140000000000027</v>
      </c>
      <c r="E353" s="30">
        <f>IF(B353="",0,IF(B353&lt;'MSD Calculation'!$D$5,$E$7*(1-B353/'MSD Calculation'!$D$5), 0))</f>
        <v>1.2546906499073201E-2</v>
      </c>
      <c r="F353" s="30">
        <f>IF(B353="",0,IF($B353&lt;$F$5,0,IF($B353&gt;'MSD Calculation'!$D$5,0,IF($N$4="Closed-form",1/2*(1-COS(2*PI()*($B353-$F$5)/$F$6))*$F$8,IF($N$4="General",1/2*(1-COS(2*PI()*($B353-$F$5)/$F$6))*$F$9,"Error")))))</f>
        <v>0</v>
      </c>
      <c r="G353" s="30">
        <f>IF(B353="",0,IF($B353&lt;$G$5,0,IF($B353&gt;'MSD Calculation'!$D$5,0,IF($N$4="Closed-form",1/2*(1-COS(2*PI()*($B353-$G$5)/$G$6))*$G$8,IF($N$4="General",1/2*(1-COS(2*PI()*($B353-$G$5)/$G$6))*$G$9,"Error")))))</f>
        <v>0</v>
      </c>
      <c r="H353" s="30">
        <f>IF(B353="",0,IF($B353&lt;$H$5,0,IF($B353&gt;'MSD Calculation'!$D$5,0,IF($N$4="Closed-form",1/2*(1-COS(2*PI()*($B353-$H$5)/$H$6))*$H$8,IF($N$4="General",1/2*(1-COS(2*PI()*($B353-$H$5)/$H$6))*$H$9,"Error")))))</f>
        <v>0</v>
      </c>
      <c r="I353" s="30">
        <f>IF(B353="",0,IF($B353&lt;$I$5,0,IF($B353&gt;'MSD Calculation'!$D$5,0,IF($N$4="Closed-form",1/2*(1-COS(2*PI()*($B353-$I$5)/$I$6))*$I$8,IF($N$4="General",1/2*(1-COS(2*PI()*($B353-$I$5)/$I$6))*$I$9,"Error")))))</f>
        <v>0</v>
      </c>
      <c r="J353" s="15" t="s">
        <v>14</v>
      </c>
      <c r="K353" s="3"/>
      <c r="L353" s="17">
        <v>3.3599999999999723</v>
      </c>
      <c r="M353" s="34">
        <f>L353/'MSD Calculation'!$D$5</f>
        <v>0.11351351351351258</v>
      </c>
      <c r="N353" s="34">
        <f>'MSD Calculation'!$D$24-L353</f>
        <v>15.140000000000027</v>
      </c>
      <c r="O353" s="35">
        <f t="shared" si="25"/>
        <v>1.2546906499073201E-2</v>
      </c>
      <c r="P353" s="35">
        <f t="shared" si="26"/>
        <v>1.2546906499073201E-2</v>
      </c>
      <c r="Q353" s="35">
        <f t="shared" si="27"/>
        <v>1.2546906499073201E-2</v>
      </c>
      <c r="R353" s="35">
        <f t="shared" si="28"/>
        <v>1.2546906499073201E-2</v>
      </c>
      <c r="S353" s="35">
        <f t="shared" si="29"/>
        <v>1.2546906499073201E-2</v>
      </c>
      <c r="T353" s="11" t="s">
        <v>14</v>
      </c>
    </row>
    <row r="354" spans="2:20" x14ac:dyDescent="0.35">
      <c r="B354" s="63">
        <v>3.3699999999999721</v>
      </c>
      <c r="C354" s="34">
        <f>B354/'MSD Calculation'!$D$5</f>
        <v>0.11385135135135041</v>
      </c>
      <c r="D354" s="34">
        <f>'MSD Calculation'!$D$24-B354</f>
        <v>15.130000000000027</v>
      </c>
      <c r="E354" s="30">
        <f>IF(B354="",0,IF(B354&lt;'MSD Calculation'!$D$5,$E$7*(1-B354/'MSD Calculation'!$D$5), 0))</f>
        <v>1.2542124903608615E-2</v>
      </c>
      <c r="F354" s="30">
        <f>IF(B354="",0,IF($B354&lt;$F$5,0,IF($B354&gt;'MSD Calculation'!$D$5,0,IF($N$4="Closed-form",1/2*(1-COS(2*PI()*($B354-$F$5)/$F$6))*$F$8,IF($N$4="General",1/2*(1-COS(2*PI()*($B354-$F$5)/$F$6))*$F$9,"Error")))))</f>
        <v>0</v>
      </c>
      <c r="G354" s="30">
        <f>IF(B354="",0,IF($B354&lt;$G$5,0,IF($B354&gt;'MSD Calculation'!$D$5,0,IF($N$4="Closed-form",1/2*(1-COS(2*PI()*($B354-$G$5)/$G$6))*$G$8,IF($N$4="General",1/2*(1-COS(2*PI()*($B354-$G$5)/$G$6))*$G$9,"Error")))))</f>
        <v>0</v>
      </c>
      <c r="H354" s="30">
        <f>IF(B354="",0,IF($B354&lt;$H$5,0,IF($B354&gt;'MSD Calculation'!$D$5,0,IF($N$4="Closed-form",1/2*(1-COS(2*PI()*($B354-$H$5)/$H$6))*$H$8,IF($N$4="General",1/2*(1-COS(2*PI()*($B354-$H$5)/$H$6))*$H$9,"Error")))))</f>
        <v>0</v>
      </c>
      <c r="I354" s="30">
        <f>IF(B354="",0,IF($B354&lt;$I$5,0,IF($B354&gt;'MSD Calculation'!$D$5,0,IF($N$4="Closed-form",1/2*(1-COS(2*PI()*($B354-$I$5)/$I$6))*$I$8,IF($N$4="General",1/2*(1-COS(2*PI()*($B354-$I$5)/$I$6))*$I$9,"Error")))))</f>
        <v>0</v>
      </c>
      <c r="J354" s="15" t="s">
        <v>14</v>
      </c>
      <c r="K354" s="3"/>
      <c r="L354" s="17">
        <v>3.3699999999999721</v>
      </c>
      <c r="M354" s="34">
        <f>L354/'MSD Calculation'!$D$5</f>
        <v>0.11385135135135041</v>
      </c>
      <c r="N354" s="34">
        <f>'MSD Calculation'!$D$24-L354</f>
        <v>15.130000000000027</v>
      </c>
      <c r="O354" s="35">
        <f t="shared" si="25"/>
        <v>1.2542124903608615E-2</v>
      </c>
      <c r="P354" s="35">
        <f t="shared" si="26"/>
        <v>1.2542124903608615E-2</v>
      </c>
      <c r="Q354" s="35">
        <f t="shared" si="27"/>
        <v>1.2542124903608615E-2</v>
      </c>
      <c r="R354" s="35">
        <f t="shared" si="28"/>
        <v>1.2542124903608615E-2</v>
      </c>
      <c r="S354" s="35">
        <f t="shared" si="29"/>
        <v>1.2542124903608615E-2</v>
      </c>
      <c r="T354" s="11" t="s">
        <v>14</v>
      </c>
    </row>
    <row r="355" spans="2:20" x14ac:dyDescent="0.35">
      <c r="B355" s="63">
        <v>3.3799999999999719</v>
      </c>
      <c r="C355" s="34">
        <f>B355/'MSD Calculation'!$D$5</f>
        <v>0.11418918918918823</v>
      </c>
      <c r="D355" s="34">
        <f>'MSD Calculation'!$D$24-B355</f>
        <v>15.120000000000028</v>
      </c>
      <c r="E355" s="30">
        <f>IF(B355="",0,IF(B355&lt;'MSD Calculation'!$D$5,$E$7*(1-B355/'MSD Calculation'!$D$5), 0))</f>
        <v>1.2537343308144031E-2</v>
      </c>
      <c r="F355" s="30">
        <f>IF(B355="",0,IF($B355&lt;$F$5,0,IF($B355&gt;'MSD Calculation'!$D$5,0,IF($N$4="Closed-form",1/2*(1-COS(2*PI()*($B355-$F$5)/$F$6))*$F$8,IF($N$4="General",1/2*(1-COS(2*PI()*($B355-$F$5)/$F$6))*$F$9,"Error")))))</f>
        <v>0</v>
      </c>
      <c r="G355" s="30">
        <f>IF(B355="",0,IF($B355&lt;$G$5,0,IF($B355&gt;'MSD Calculation'!$D$5,0,IF($N$4="Closed-form",1/2*(1-COS(2*PI()*($B355-$G$5)/$G$6))*$G$8,IF($N$4="General",1/2*(1-COS(2*PI()*($B355-$G$5)/$G$6))*$G$9,"Error")))))</f>
        <v>0</v>
      </c>
      <c r="H355" s="30">
        <f>IF(B355="",0,IF($B355&lt;$H$5,0,IF($B355&gt;'MSD Calculation'!$D$5,0,IF($N$4="Closed-form",1/2*(1-COS(2*PI()*($B355-$H$5)/$H$6))*$H$8,IF($N$4="General",1/2*(1-COS(2*PI()*($B355-$H$5)/$H$6))*$H$9,"Error")))))</f>
        <v>0</v>
      </c>
      <c r="I355" s="30">
        <f>IF(B355="",0,IF($B355&lt;$I$5,0,IF($B355&gt;'MSD Calculation'!$D$5,0,IF($N$4="Closed-form",1/2*(1-COS(2*PI()*($B355-$I$5)/$I$6))*$I$8,IF($N$4="General",1/2*(1-COS(2*PI()*($B355-$I$5)/$I$6))*$I$9,"Error")))))</f>
        <v>0</v>
      </c>
      <c r="J355" s="15" t="s">
        <v>14</v>
      </c>
      <c r="K355" s="3"/>
      <c r="L355" s="17">
        <v>3.3799999999999719</v>
      </c>
      <c r="M355" s="34">
        <f>L355/'MSD Calculation'!$D$5</f>
        <v>0.11418918918918823</v>
      </c>
      <c r="N355" s="34">
        <f>'MSD Calculation'!$D$24-L355</f>
        <v>15.120000000000028</v>
      </c>
      <c r="O355" s="35">
        <f t="shared" si="25"/>
        <v>1.2537343308144031E-2</v>
      </c>
      <c r="P355" s="35">
        <f t="shared" si="26"/>
        <v>1.2537343308144031E-2</v>
      </c>
      <c r="Q355" s="35">
        <f t="shared" si="27"/>
        <v>1.2537343308144031E-2</v>
      </c>
      <c r="R355" s="35">
        <f t="shared" si="28"/>
        <v>1.2537343308144031E-2</v>
      </c>
      <c r="S355" s="35">
        <f t="shared" si="29"/>
        <v>1.2537343308144031E-2</v>
      </c>
      <c r="T355" s="11" t="s">
        <v>14</v>
      </c>
    </row>
    <row r="356" spans="2:20" x14ac:dyDescent="0.35">
      <c r="B356" s="63">
        <v>3.3899999999999717</v>
      </c>
      <c r="C356" s="34">
        <f>B356/'MSD Calculation'!$D$5</f>
        <v>0.11452702702702607</v>
      </c>
      <c r="D356" s="34">
        <f>'MSD Calculation'!$D$24-B356</f>
        <v>15.110000000000028</v>
      </c>
      <c r="E356" s="30">
        <f>IF(B356="",0,IF(B356&lt;'MSD Calculation'!$D$5,$E$7*(1-B356/'MSD Calculation'!$D$5), 0))</f>
        <v>1.2532561712679444E-2</v>
      </c>
      <c r="F356" s="30">
        <f>IF(B356="",0,IF($B356&lt;$F$5,0,IF($B356&gt;'MSD Calculation'!$D$5,0,IF($N$4="Closed-form",1/2*(1-COS(2*PI()*($B356-$F$5)/$F$6))*$F$8,IF($N$4="General",1/2*(1-COS(2*PI()*($B356-$F$5)/$F$6))*$F$9,"Error")))))</f>
        <v>0</v>
      </c>
      <c r="G356" s="30">
        <f>IF(B356="",0,IF($B356&lt;$G$5,0,IF($B356&gt;'MSD Calculation'!$D$5,0,IF($N$4="Closed-form",1/2*(1-COS(2*PI()*($B356-$G$5)/$G$6))*$G$8,IF($N$4="General",1/2*(1-COS(2*PI()*($B356-$G$5)/$G$6))*$G$9,"Error")))))</f>
        <v>0</v>
      </c>
      <c r="H356" s="30">
        <f>IF(B356="",0,IF($B356&lt;$H$5,0,IF($B356&gt;'MSD Calculation'!$D$5,0,IF($N$4="Closed-form",1/2*(1-COS(2*PI()*($B356-$H$5)/$H$6))*$H$8,IF($N$4="General",1/2*(1-COS(2*PI()*($B356-$H$5)/$H$6))*$H$9,"Error")))))</f>
        <v>0</v>
      </c>
      <c r="I356" s="30">
        <f>IF(B356="",0,IF($B356&lt;$I$5,0,IF($B356&gt;'MSD Calculation'!$D$5,0,IF($N$4="Closed-form",1/2*(1-COS(2*PI()*($B356-$I$5)/$I$6))*$I$8,IF($N$4="General",1/2*(1-COS(2*PI()*($B356-$I$5)/$I$6))*$I$9,"Error")))))</f>
        <v>0</v>
      </c>
      <c r="J356" s="15" t="s">
        <v>14</v>
      </c>
      <c r="K356" s="3"/>
      <c r="L356" s="17">
        <v>3.3899999999999717</v>
      </c>
      <c r="M356" s="34">
        <f>L356/'MSD Calculation'!$D$5</f>
        <v>0.11452702702702607</v>
      </c>
      <c r="N356" s="34">
        <f>'MSD Calculation'!$D$24-L356</f>
        <v>15.110000000000028</v>
      </c>
      <c r="O356" s="35">
        <f t="shared" si="25"/>
        <v>1.2532561712679444E-2</v>
      </c>
      <c r="P356" s="35">
        <f t="shared" si="26"/>
        <v>1.2532561712679444E-2</v>
      </c>
      <c r="Q356" s="35">
        <f t="shared" si="27"/>
        <v>1.2532561712679444E-2</v>
      </c>
      <c r="R356" s="35">
        <f t="shared" si="28"/>
        <v>1.2532561712679444E-2</v>
      </c>
      <c r="S356" s="35">
        <f t="shared" si="29"/>
        <v>1.2532561712679444E-2</v>
      </c>
      <c r="T356" s="11" t="s">
        <v>14</v>
      </c>
    </row>
    <row r="357" spans="2:20" x14ac:dyDescent="0.35">
      <c r="B357" s="63">
        <v>3.3999999999999715</v>
      </c>
      <c r="C357" s="34">
        <f>B357/'MSD Calculation'!$D$5</f>
        <v>0.1148648648648639</v>
      </c>
      <c r="D357" s="34">
        <f>'MSD Calculation'!$D$24-B357</f>
        <v>15.100000000000028</v>
      </c>
      <c r="E357" s="30">
        <f>IF(B357="",0,IF(B357&lt;'MSD Calculation'!$D$5,$E$7*(1-B357/'MSD Calculation'!$D$5), 0))</f>
        <v>1.2527780117214858E-2</v>
      </c>
      <c r="F357" s="30">
        <f>IF(B357="",0,IF($B357&lt;$F$5,0,IF($B357&gt;'MSD Calculation'!$D$5,0,IF($N$4="Closed-form",1/2*(1-COS(2*PI()*($B357-$F$5)/$F$6))*$F$8,IF($N$4="General",1/2*(1-COS(2*PI()*($B357-$F$5)/$F$6))*$F$9,"Error")))))</f>
        <v>0</v>
      </c>
      <c r="G357" s="30">
        <f>IF(B357="",0,IF($B357&lt;$G$5,0,IF($B357&gt;'MSD Calculation'!$D$5,0,IF($N$4="Closed-form",1/2*(1-COS(2*PI()*($B357-$G$5)/$G$6))*$G$8,IF($N$4="General",1/2*(1-COS(2*PI()*($B357-$G$5)/$G$6))*$G$9,"Error")))))</f>
        <v>0</v>
      </c>
      <c r="H357" s="30">
        <f>IF(B357="",0,IF($B357&lt;$H$5,0,IF($B357&gt;'MSD Calculation'!$D$5,0,IF($N$4="Closed-form",1/2*(1-COS(2*PI()*($B357-$H$5)/$H$6))*$H$8,IF($N$4="General",1/2*(1-COS(2*PI()*($B357-$H$5)/$H$6))*$H$9,"Error")))))</f>
        <v>0</v>
      </c>
      <c r="I357" s="30">
        <f>IF(B357="",0,IF($B357&lt;$I$5,0,IF($B357&gt;'MSD Calculation'!$D$5,0,IF($N$4="Closed-form",1/2*(1-COS(2*PI()*($B357-$I$5)/$I$6))*$I$8,IF($N$4="General",1/2*(1-COS(2*PI()*($B357-$I$5)/$I$6))*$I$9,"Error")))))</f>
        <v>0</v>
      </c>
      <c r="J357" s="15" t="s">
        <v>14</v>
      </c>
      <c r="K357" s="3"/>
      <c r="L357" s="17">
        <v>3.3999999999999715</v>
      </c>
      <c r="M357" s="34">
        <f>L357/'MSD Calculation'!$D$5</f>
        <v>0.1148648648648639</v>
      </c>
      <c r="N357" s="34">
        <f>'MSD Calculation'!$D$24-L357</f>
        <v>15.100000000000028</v>
      </c>
      <c r="O357" s="35">
        <f t="shared" si="25"/>
        <v>1.2527780117214858E-2</v>
      </c>
      <c r="P357" s="35">
        <f t="shared" si="26"/>
        <v>1.2527780117214858E-2</v>
      </c>
      <c r="Q357" s="35">
        <f t="shared" si="27"/>
        <v>1.2527780117214858E-2</v>
      </c>
      <c r="R357" s="35">
        <f t="shared" si="28"/>
        <v>1.2527780117214858E-2</v>
      </c>
      <c r="S357" s="35">
        <f t="shared" si="29"/>
        <v>1.2527780117214858E-2</v>
      </c>
      <c r="T357" s="11" t="s">
        <v>14</v>
      </c>
    </row>
    <row r="358" spans="2:20" x14ac:dyDescent="0.35">
      <c r="B358" s="63">
        <v>3.4099999999999713</v>
      </c>
      <c r="C358" s="34">
        <f>B358/'MSD Calculation'!$D$5</f>
        <v>0.11520270270270172</v>
      </c>
      <c r="D358" s="34">
        <f>'MSD Calculation'!$D$24-B358</f>
        <v>15.090000000000028</v>
      </c>
      <c r="E358" s="30">
        <f>IF(B358="",0,IF(B358&lt;'MSD Calculation'!$D$5,$E$7*(1-B358/'MSD Calculation'!$D$5), 0))</f>
        <v>1.2522998521750272E-2</v>
      </c>
      <c r="F358" s="30">
        <f>IF(B358="",0,IF($B358&lt;$F$5,0,IF($B358&gt;'MSD Calculation'!$D$5,0,IF($N$4="Closed-form",1/2*(1-COS(2*PI()*($B358-$F$5)/$F$6))*$F$8,IF($N$4="General",1/2*(1-COS(2*PI()*($B358-$F$5)/$F$6))*$F$9,"Error")))))</f>
        <v>0</v>
      </c>
      <c r="G358" s="30">
        <f>IF(B358="",0,IF($B358&lt;$G$5,0,IF($B358&gt;'MSD Calculation'!$D$5,0,IF($N$4="Closed-form",1/2*(1-COS(2*PI()*($B358-$G$5)/$G$6))*$G$8,IF($N$4="General",1/2*(1-COS(2*PI()*($B358-$G$5)/$G$6))*$G$9,"Error")))))</f>
        <v>0</v>
      </c>
      <c r="H358" s="30">
        <f>IF(B358="",0,IF($B358&lt;$H$5,0,IF($B358&gt;'MSD Calculation'!$D$5,0,IF($N$4="Closed-form",1/2*(1-COS(2*PI()*($B358-$H$5)/$H$6))*$H$8,IF($N$4="General",1/2*(1-COS(2*PI()*($B358-$H$5)/$H$6))*$H$9,"Error")))))</f>
        <v>0</v>
      </c>
      <c r="I358" s="30">
        <f>IF(B358="",0,IF($B358&lt;$I$5,0,IF($B358&gt;'MSD Calculation'!$D$5,0,IF($N$4="Closed-form",1/2*(1-COS(2*PI()*($B358-$I$5)/$I$6))*$I$8,IF($N$4="General",1/2*(1-COS(2*PI()*($B358-$I$5)/$I$6))*$I$9,"Error")))))</f>
        <v>0</v>
      </c>
      <c r="J358" s="15" t="s">
        <v>14</v>
      </c>
      <c r="K358" s="3"/>
      <c r="L358" s="17">
        <v>3.4099999999999713</v>
      </c>
      <c r="M358" s="34">
        <f>L358/'MSD Calculation'!$D$5</f>
        <v>0.11520270270270172</v>
      </c>
      <c r="N358" s="34">
        <f>'MSD Calculation'!$D$24-L358</f>
        <v>15.090000000000028</v>
      </c>
      <c r="O358" s="35">
        <f t="shared" si="25"/>
        <v>1.2522998521750272E-2</v>
      </c>
      <c r="P358" s="35">
        <f t="shared" si="26"/>
        <v>1.2522998521750272E-2</v>
      </c>
      <c r="Q358" s="35">
        <f t="shared" si="27"/>
        <v>1.2522998521750272E-2</v>
      </c>
      <c r="R358" s="35">
        <f t="shared" si="28"/>
        <v>1.2522998521750272E-2</v>
      </c>
      <c r="S358" s="35">
        <f t="shared" si="29"/>
        <v>1.2522998521750272E-2</v>
      </c>
      <c r="T358" s="11" t="s">
        <v>14</v>
      </c>
    </row>
    <row r="359" spans="2:20" x14ac:dyDescent="0.35">
      <c r="B359" s="63">
        <v>3.4199999999999711</v>
      </c>
      <c r="C359" s="34">
        <f>B359/'MSD Calculation'!$D$5</f>
        <v>0.11554054054053955</v>
      </c>
      <c r="D359" s="34">
        <f>'MSD Calculation'!$D$24-B359</f>
        <v>15.080000000000028</v>
      </c>
      <c r="E359" s="30">
        <f>IF(B359="",0,IF(B359&lt;'MSD Calculation'!$D$5,$E$7*(1-B359/'MSD Calculation'!$D$5), 0))</f>
        <v>1.2518216926285687E-2</v>
      </c>
      <c r="F359" s="30">
        <f>IF(B359="",0,IF($B359&lt;$F$5,0,IF($B359&gt;'MSD Calculation'!$D$5,0,IF($N$4="Closed-form",1/2*(1-COS(2*PI()*($B359-$F$5)/$F$6))*$F$8,IF($N$4="General",1/2*(1-COS(2*PI()*($B359-$F$5)/$F$6))*$F$9,"Error")))))</f>
        <v>0</v>
      </c>
      <c r="G359" s="30">
        <f>IF(B359="",0,IF($B359&lt;$G$5,0,IF($B359&gt;'MSD Calculation'!$D$5,0,IF($N$4="Closed-form",1/2*(1-COS(2*PI()*($B359-$G$5)/$G$6))*$G$8,IF($N$4="General",1/2*(1-COS(2*PI()*($B359-$G$5)/$G$6))*$G$9,"Error")))))</f>
        <v>0</v>
      </c>
      <c r="H359" s="30">
        <f>IF(B359="",0,IF($B359&lt;$H$5,0,IF($B359&gt;'MSD Calculation'!$D$5,0,IF($N$4="Closed-form",1/2*(1-COS(2*PI()*($B359-$H$5)/$H$6))*$H$8,IF($N$4="General",1/2*(1-COS(2*PI()*($B359-$H$5)/$H$6))*$H$9,"Error")))))</f>
        <v>0</v>
      </c>
      <c r="I359" s="30">
        <f>IF(B359="",0,IF($B359&lt;$I$5,0,IF($B359&gt;'MSD Calculation'!$D$5,0,IF($N$4="Closed-form",1/2*(1-COS(2*PI()*($B359-$I$5)/$I$6))*$I$8,IF($N$4="General",1/2*(1-COS(2*PI()*($B359-$I$5)/$I$6))*$I$9,"Error")))))</f>
        <v>0</v>
      </c>
      <c r="J359" s="15" t="s">
        <v>14</v>
      </c>
      <c r="K359" s="3"/>
      <c r="L359" s="17">
        <v>3.4199999999999711</v>
      </c>
      <c r="M359" s="34">
        <f>L359/'MSD Calculation'!$D$5</f>
        <v>0.11554054054053955</v>
      </c>
      <c r="N359" s="34">
        <f>'MSD Calculation'!$D$24-L359</f>
        <v>15.080000000000028</v>
      </c>
      <c r="O359" s="35">
        <f t="shared" si="25"/>
        <v>1.2518216926285687E-2</v>
      </c>
      <c r="P359" s="35">
        <f t="shared" si="26"/>
        <v>1.2518216926285687E-2</v>
      </c>
      <c r="Q359" s="35">
        <f t="shared" si="27"/>
        <v>1.2518216926285687E-2</v>
      </c>
      <c r="R359" s="35">
        <f t="shared" si="28"/>
        <v>1.2518216926285687E-2</v>
      </c>
      <c r="S359" s="35">
        <f t="shared" si="29"/>
        <v>1.2518216926285687E-2</v>
      </c>
      <c r="T359" s="11" t="s">
        <v>14</v>
      </c>
    </row>
    <row r="360" spans="2:20" x14ac:dyDescent="0.35">
      <c r="B360" s="63">
        <v>3.4299999999999708</v>
      </c>
      <c r="C360" s="34">
        <f>B360/'MSD Calculation'!$D$5</f>
        <v>0.11587837837837739</v>
      </c>
      <c r="D360" s="34">
        <f>'MSD Calculation'!$D$24-B360</f>
        <v>15.070000000000029</v>
      </c>
      <c r="E360" s="30">
        <f>IF(B360="",0,IF(B360&lt;'MSD Calculation'!$D$5,$E$7*(1-B360/'MSD Calculation'!$D$5), 0))</f>
        <v>1.2513435330821101E-2</v>
      </c>
      <c r="F360" s="30">
        <f>IF(B360="",0,IF($B360&lt;$F$5,0,IF($B360&gt;'MSD Calculation'!$D$5,0,IF($N$4="Closed-form",1/2*(1-COS(2*PI()*($B360-$F$5)/$F$6))*$F$8,IF($N$4="General",1/2*(1-COS(2*PI()*($B360-$F$5)/$F$6))*$F$9,"Error")))))</f>
        <v>0</v>
      </c>
      <c r="G360" s="30">
        <f>IF(B360="",0,IF($B360&lt;$G$5,0,IF($B360&gt;'MSD Calculation'!$D$5,0,IF($N$4="Closed-form",1/2*(1-COS(2*PI()*($B360-$G$5)/$G$6))*$G$8,IF($N$4="General",1/2*(1-COS(2*PI()*($B360-$G$5)/$G$6))*$G$9,"Error")))))</f>
        <v>0</v>
      </c>
      <c r="H360" s="30">
        <f>IF(B360="",0,IF($B360&lt;$H$5,0,IF($B360&gt;'MSD Calculation'!$D$5,0,IF($N$4="Closed-form",1/2*(1-COS(2*PI()*($B360-$H$5)/$H$6))*$H$8,IF($N$4="General",1/2*(1-COS(2*PI()*($B360-$H$5)/$H$6))*$H$9,"Error")))))</f>
        <v>0</v>
      </c>
      <c r="I360" s="30">
        <f>IF(B360="",0,IF($B360&lt;$I$5,0,IF($B360&gt;'MSD Calculation'!$D$5,0,IF($N$4="Closed-form",1/2*(1-COS(2*PI()*($B360-$I$5)/$I$6))*$I$8,IF($N$4="General",1/2*(1-COS(2*PI()*($B360-$I$5)/$I$6))*$I$9,"Error")))))</f>
        <v>0</v>
      </c>
      <c r="J360" s="15" t="s">
        <v>14</v>
      </c>
      <c r="K360" s="3"/>
      <c r="L360" s="17">
        <v>3.4299999999999708</v>
      </c>
      <c r="M360" s="34">
        <f>L360/'MSD Calculation'!$D$5</f>
        <v>0.11587837837837739</v>
      </c>
      <c r="N360" s="34">
        <f>'MSD Calculation'!$D$24-L360</f>
        <v>15.070000000000029</v>
      </c>
      <c r="O360" s="35">
        <f t="shared" si="25"/>
        <v>1.2513435330821101E-2</v>
      </c>
      <c r="P360" s="35">
        <f t="shared" si="26"/>
        <v>1.2513435330821101E-2</v>
      </c>
      <c r="Q360" s="35">
        <f t="shared" si="27"/>
        <v>1.2513435330821101E-2</v>
      </c>
      <c r="R360" s="35">
        <f t="shared" si="28"/>
        <v>1.2513435330821101E-2</v>
      </c>
      <c r="S360" s="35">
        <f t="shared" si="29"/>
        <v>1.2513435330821101E-2</v>
      </c>
      <c r="T360" s="11" t="s">
        <v>14</v>
      </c>
    </row>
    <row r="361" spans="2:20" x14ac:dyDescent="0.35">
      <c r="B361" s="63">
        <v>3.4399999999999706</v>
      </c>
      <c r="C361" s="34">
        <f>B361/'MSD Calculation'!$D$5</f>
        <v>0.11621621621621522</v>
      </c>
      <c r="D361" s="34">
        <f>'MSD Calculation'!$D$24-B361</f>
        <v>15.060000000000029</v>
      </c>
      <c r="E361" s="30">
        <f>IF(B361="",0,IF(B361&lt;'MSD Calculation'!$D$5,$E$7*(1-B361/'MSD Calculation'!$D$5), 0))</f>
        <v>1.2508653735356515E-2</v>
      </c>
      <c r="F361" s="30">
        <f>IF(B361="",0,IF($B361&lt;$F$5,0,IF($B361&gt;'MSD Calculation'!$D$5,0,IF($N$4="Closed-form",1/2*(1-COS(2*PI()*($B361-$F$5)/$F$6))*$F$8,IF($N$4="General",1/2*(1-COS(2*PI()*($B361-$F$5)/$F$6))*$F$9,"Error")))))</f>
        <v>0</v>
      </c>
      <c r="G361" s="30">
        <f>IF(B361="",0,IF($B361&lt;$G$5,0,IF($B361&gt;'MSD Calculation'!$D$5,0,IF($N$4="Closed-form",1/2*(1-COS(2*PI()*($B361-$G$5)/$G$6))*$G$8,IF($N$4="General",1/2*(1-COS(2*PI()*($B361-$G$5)/$G$6))*$G$9,"Error")))))</f>
        <v>0</v>
      </c>
      <c r="H361" s="30">
        <f>IF(B361="",0,IF($B361&lt;$H$5,0,IF($B361&gt;'MSD Calculation'!$D$5,0,IF($N$4="Closed-form",1/2*(1-COS(2*PI()*($B361-$H$5)/$H$6))*$H$8,IF($N$4="General",1/2*(1-COS(2*PI()*($B361-$H$5)/$H$6))*$H$9,"Error")))))</f>
        <v>0</v>
      </c>
      <c r="I361" s="30">
        <f>IF(B361="",0,IF($B361&lt;$I$5,0,IF($B361&gt;'MSD Calculation'!$D$5,0,IF($N$4="Closed-form",1/2*(1-COS(2*PI()*($B361-$I$5)/$I$6))*$I$8,IF($N$4="General",1/2*(1-COS(2*PI()*($B361-$I$5)/$I$6))*$I$9,"Error")))))</f>
        <v>0</v>
      </c>
      <c r="J361" s="15" t="s">
        <v>14</v>
      </c>
      <c r="K361" s="3"/>
      <c r="L361" s="17">
        <v>3.4399999999999706</v>
      </c>
      <c r="M361" s="34">
        <f>L361/'MSD Calculation'!$D$5</f>
        <v>0.11621621621621522</v>
      </c>
      <c r="N361" s="34">
        <f>'MSD Calculation'!$D$24-L361</f>
        <v>15.060000000000029</v>
      </c>
      <c r="O361" s="35">
        <f t="shared" si="25"/>
        <v>1.2508653735356515E-2</v>
      </c>
      <c r="P361" s="35">
        <f t="shared" si="26"/>
        <v>1.2508653735356515E-2</v>
      </c>
      <c r="Q361" s="35">
        <f t="shared" si="27"/>
        <v>1.2508653735356515E-2</v>
      </c>
      <c r="R361" s="35">
        <f t="shared" si="28"/>
        <v>1.2508653735356515E-2</v>
      </c>
      <c r="S361" s="35">
        <f t="shared" si="29"/>
        <v>1.2508653735356515E-2</v>
      </c>
      <c r="T361" s="11" t="s">
        <v>14</v>
      </c>
    </row>
    <row r="362" spans="2:20" x14ac:dyDescent="0.35">
      <c r="B362" s="63">
        <v>3.4499999999999704</v>
      </c>
      <c r="C362" s="34">
        <f>B362/'MSD Calculation'!$D$5</f>
        <v>0.11655405405405304</v>
      </c>
      <c r="D362" s="34">
        <f>'MSD Calculation'!$D$24-B362</f>
        <v>15.050000000000029</v>
      </c>
      <c r="E362" s="30">
        <f>IF(B362="",0,IF(B362&lt;'MSD Calculation'!$D$5,$E$7*(1-B362/'MSD Calculation'!$D$5), 0))</f>
        <v>1.2503872139891929E-2</v>
      </c>
      <c r="F362" s="30">
        <f>IF(B362="",0,IF($B362&lt;$F$5,0,IF($B362&gt;'MSD Calculation'!$D$5,0,IF($N$4="Closed-form",1/2*(1-COS(2*PI()*($B362-$F$5)/$F$6))*$F$8,IF($N$4="General",1/2*(1-COS(2*PI()*($B362-$F$5)/$F$6))*$F$9,"Error")))))</f>
        <v>0</v>
      </c>
      <c r="G362" s="30">
        <f>IF(B362="",0,IF($B362&lt;$G$5,0,IF($B362&gt;'MSD Calculation'!$D$5,0,IF($N$4="Closed-form",1/2*(1-COS(2*PI()*($B362-$G$5)/$G$6))*$G$8,IF($N$4="General",1/2*(1-COS(2*PI()*($B362-$G$5)/$G$6))*$G$9,"Error")))))</f>
        <v>0</v>
      </c>
      <c r="H362" s="30">
        <f>IF(B362="",0,IF($B362&lt;$H$5,0,IF($B362&gt;'MSD Calculation'!$D$5,0,IF($N$4="Closed-form",1/2*(1-COS(2*PI()*($B362-$H$5)/$H$6))*$H$8,IF($N$4="General",1/2*(1-COS(2*PI()*($B362-$H$5)/$H$6))*$H$9,"Error")))))</f>
        <v>0</v>
      </c>
      <c r="I362" s="30">
        <f>IF(B362="",0,IF($B362&lt;$I$5,0,IF($B362&gt;'MSD Calculation'!$D$5,0,IF($N$4="Closed-form",1/2*(1-COS(2*PI()*($B362-$I$5)/$I$6))*$I$8,IF($N$4="General",1/2*(1-COS(2*PI()*($B362-$I$5)/$I$6))*$I$9,"Error")))))</f>
        <v>0</v>
      </c>
      <c r="J362" s="15" t="s">
        <v>14</v>
      </c>
      <c r="K362" s="3"/>
      <c r="L362" s="17">
        <v>3.4499999999999704</v>
      </c>
      <c r="M362" s="34">
        <f>L362/'MSD Calculation'!$D$5</f>
        <v>0.11655405405405304</v>
      </c>
      <c r="N362" s="34">
        <f>'MSD Calculation'!$D$24-L362</f>
        <v>15.050000000000029</v>
      </c>
      <c r="O362" s="35">
        <f t="shared" si="25"/>
        <v>1.2503872139891929E-2</v>
      </c>
      <c r="P362" s="35">
        <f t="shared" si="26"/>
        <v>1.2503872139891929E-2</v>
      </c>
      <c r="Q362" s="35">
        <f t="shared" si="27"/>
        <v>1.2503872139891929E-2</v>
      </c>
      <c r="R362" s="35">
        <f t="shared" si="28"/>
        <v>1.2503872139891929E-2</v>
      </c>
      <c r="S362" s="35">
        <f t="shared" si="29"/>
        <v>1.2503872139891929E-2</v>
      </c>
      <c r="T362" s="11" t="s">
        <v>14</v>
      </c>
    </row>
    <row r="363" spans="2:20" x14ac:dyDescent="0.35">
      <c r="B363" s="63">
        <v>3.4599999999999702</v>
      </c>
      <c r="C363" s="34">
        <f>B363/'MSD Calculation'!$D$5</f>
        <v>0.11689189189189088</v>
      </c>
      <c r="D363" s="34">
        <f>'MSD Calculation'!$D$24-B363</f>
        <v>15.040000000000029</v>
      </c>
      <c r="E363" s="30">
        <f>IF(B363="",0,IF(B363&lt;'MSD Calculation'!$D$5,$E$7*(1-B363/'MSD Calculation'!$D$5), 0))</f>
        <v>1.2499090544427344E-2</v>
      </c>
      <c r="F363" s="30">
        <f>IF(B363="",0,IF($B363&lt;$F$5,0,IF($B363&gt;'MSD Calculation'!$D$5,0,IF($N$4="Closed-form",1/2*(1-COS(2*PI()*($B363-$F$5)/$F$6))*$F$8,IF($N$4="General",1/2*(1-COS(2*PI()*($B363-$F$5)/$F$6))*$F$9,"Error")))))</f>
        <v>0</v>
      </c>
      <c r="G363" s="30">
        <f>IF(B363="",0,IF($B363&lt;$G$5,0,IF($B363&gt;'MSD Calculation'!$D$5,0,IF($N$4="Closed-form",1/2*(1-COS(2*PI()*($B363-$G$5)/$G$6))*$G$8,IF($N$4="General",1/2*(1-COS(2*PI()*($B363-$G$5)/$G$6))*$G$9,"Error")))))</f>
        <v>0</v>
      </c>
      <c r="H363" s="30">
        <f>IF(B363="",0,IF($B363&lt;$H$5,0,IF($B363&gt;'MSD Calculation'!$D$5,0,IF($N$4="Closed-form",1/2*(1-COS(2*PI()*($B363-$H$5)/$H$6))*$H$8,IF($N$4="General",1/2*(1-COS(2*PI()*($B363-$H$5)/$H$6))*$H$9,"Error")))))</f>
        <v>0</v>
      </c>
      <c r="I363" s="30">
        <f>IF(B363="",0,IF($B363&lt;$I$5,0,IF($B363&gt;'MSD Calculation'!$D$5,0,IF($N$4="Closed-form",1/2*(1-COS(2*PI()*($B363-$I$5)/$I$6))*$I$8,IF($N$4="General",1/2*(1-COS(2*PI()*($B363-$I$5)/$I$6))*$I$9,"Error")))))</f>
        <v>0</v>
      </c>
      <c r="J363" s="15" t="s">
        <v>14</v>
      </c>
      <c r="K363" s="3"/>
      <c r="L363" s="17">
        <v>3.4599999999999702</v>
      </c>
      <c r="M363" s="34">
        <f>L363/'MSD Calculation'!$D$5</f>
        <v>0.11689189189189088</v>
      </c>
      <c r="N363" s="34">
        <f>'MSD Calculation'!$D$24-L363</f>
        <v>15.040000000000029</v>
      </c>
      <c r="O363" s="35">
        <f t="shared" si="25"/>
        <v>1.2499090544427344E-2</v>
      </c>
      <c r="P363" s="35">
        <f t="shared" si="26"/>
        <v>1.2499090544427344E-2</v>
      </c>
      <c r="Q363" s="35">
        <f t="shared" si="27"/>
        <v>1.2499090544427344E-2</v>
      </c>
      <c r="R363" s="35">
        <f t="shared" si="28"/>
        <v>1.2499090544427344E-2</v>
      </c>
      <c r="S363" s="35">
        <f t="shared" si="29"/>
        <v>1.2499090544427344E-2</v>
      </c>
      <c r="T363" s="11" t="s">
        <v>14</v>
      </c>
    </row>
    <row r="364" spans="2:20" x14ac:dyDescent="0.35">
      <c r="B364" s="63">
        <v>3.46999999999997</v>
      </c>
      <c r="C364" s="34">
        <f>B364/'MSD Calculation'!$D$5</f>
        <v>0.11722972972972871</v>
      </c>
      <c r="D364" s="34">
        <f>'MSD Calculation'!$D$24-B364</f>
        <v>15.03000000000003</v>
      </c>
      <c r="E364" s="30">
        <f>IF(B364="",0,IF(B364&lt;'MSD Calculation'!$D$5,$E$7*(1-B364/'MSD Calculation'!$D$5), 0))</f>
        <v>1.2494308948962758E-2</v>
      </c>
      <c r="F364" s="30">
        <f>IF(B364="",0,IF($B364&lt;$F$5,0,IF($B364&gt;'MSD Calculation'!$D$5,0,IF($N$4="Closed-form",1/2*(1-COS(2*PI()*($B364-$F$5)/$F$6))*$F$8,IF($N$4="General",1/2*(1-COS(2*PI()*($B364-$F$5)/$F$6))*$F$9,"Error")))))</f>
        <v>0</v>
      </c>
      <c r="G364" s="30">
        <f>IF(B364="",0,IF($B364&lt;$G$5,0,IF($B364&gt;'MSD Calculation'!$D$5,0,IF($N$4="Closed-form",1/2*(1-COS(2*PI()*($B364-$G$5)/$G$6))*$G$8,IF($N$4="General",1/2*(1-COS(2*PI()*($B364-$G$5)/$G$6))*$G$9,"Error")))))</f>
        <v>0</v>
      </c>
      <c r="H364" s="30">
        <f>IF(B364="",0,IF($B364&lt;$H$5,0,IF($B364&gt;'MSD Calculation'!$D$5,0,IF($N$4="Closed-form",1/2*(1-COS(2*PI()*($B364-$H$5)/$H$6))*$H$8,IF($N$4="General",1/2*(1-COS(2*PI()*($B364-$H$5)/$H$6))*$H$9,"Error")))))</f>
        <v>0</v>
      </c>
      <c r="I364" s="30">
        <f>IF(B364="",0,IF($B364&lt;$I$5,0,IF($B364&gt;'MSD Calculation'!$D$5,0,IF($N$4="Closed-form",1/2*(1-COS(2*PI()*($B364-$I$5)/$I$6))*$I$8,IF($N$4="General",1/2*(1-COS(2*PI()*($B364-$I$5)/$I$6))*$I$9,"Error")))))</f>
        <v>0</v>
      </c>
      <c r="J364" s="15" t="s">
        <v>14</v>
      </c>
      <c r="K364" s="3"/>
      <c r="L364" s="17">
        <v>3.46999999999997</v>
      </c>
      <c r="M364" s="34">
        <f>L364/'MSD Calculation'!$D$5</f>
        <v>0.11722972972972871</v>
      </c>
      <c r="N364" s="34">
        <f>'MSD Calculation'!$D$24-L364</f>
        <v>15.03000000000003</v>
      </c>
      <c r="O364" s="35">
        <f t="shared" si="25"/>
        <v>1.2494308948962758E-2</v>
      </c>
      <c r="P364" s="35">
        <f t="shared" si="26"/>
        <v>1.2494308948962758E-2</v>
      </c>
      <c r="Q364" s="35">
        <f t="shared" si="27"/>
        <v>1.2494308948962758E-2</v>
      </c>
      <c r="R364" s="35">
        <f t="shared" si="28"/>
        <v>1.2494308948962758E-2</v>
      </c>
      <c r="S364" s="35">
        <f t="shared" si="29"/>
        <v>1.2494308948962758E-2</v>
      </c>
      <c r="T364" s="11" t="s">
        <v>14</v>
      </c>
    </row>
    <row r="365" spans="2:20" x14ac:dyDescent="0.35">
      <c r="B365" s="63">
        <v>3.4799999999999698</v>
      </c>
      <c r="C365" s="34">
        <f>B365/'MSD Calculation'!$D$5</f>
        <v>0.11756756756756655</v>
      </c>
      <c r="D365" s="34">
        <f>'MSD Calculation'!$D$24-B365</f>
        <v>15.02000000000003</v>
      </c>
      <c r="E365" s="30">
        <f>IF(B365="",0,IF(B365&lt;'MSD Calculation'!$D$5,$E$7*(1-B365/'MSD Calculation'!$D$5), 0))</f>
        <v>1.2489527353498172E-2</v>
      </c>
      <c r="F365" s="30">
        <f>IF(B365="",0,IF($B365&lt;$F$5,0,IF($B365&gt;'MSD Calculation'!$D$5,0,IF($N$4="Closed-form",1/2*(1-COS(2*PI()*($B365-$F$5)/$F$6))*$F$8,IF($N$4="General",1/2*(1-COS(2*PI()*($B365-$F$5)/$F$6))*$F$9,"Error")))))</f>
        <v>0</v>
      </c>
      <c r="G365" s="30">
        <f>IF(B365="",0,IF($B365&lt;$G$5,0,IF($B365&gt;'MSD Calculation'!$D$5,0,IF($N$4="Closed-form",1/2*(1-COS(2*PI()*($B365-$G$5)/$G$6))*$G$8,IF($N$4="General",1/2*(1-COS(2*PI()*($B365-$G$5)/$G$6))*$G$9,"Error")))))</f>
        <v>0</v>
      </c>
      <c r="H365" s="30">
        <f>IF(B365="",0,IF($B365&lt;$H$5,0,IF($B365&gt;'MSD Calculation'!$D$5,0,IF($N$4="Closed-form",1/2*(1-COS(2*PI()*($B365-$H$5)/$H$6))*$H$8,IF($N$4="General",1/2*(1-COS(2*PI()*($B365-$H$5)/$H$6))*$H$9,"Error")))))</f>
        <v>0</v>
      </c>
      <c r="I365" s="30">
        <f>IF(B365="",0,IF($B365&lt;$I$5,0,IF($B365&gt;'MSD Calculation'!$D$5,0,IF($N$4="Closed-form",1/2*(1-COS(2*PI()*($B365-$I$5)/$I$6))*$I$8,IF($N$4="General",1/2*(1-COS(2*PI()*($B365-$I$5)/$I$6))*$I$9,"Error")))))</f>
        <v>0</v>
      </c>
      <c r="J365" s="15" t="s">
        <v>14</v>
      </c>
      <c r="K365" s="3"/>
      <c r="L365" s="17">
        <v>3.4799999999999698</v>
      </c>
      <c r="M365" s="34">
        <f>L365/'MSD Calculation'!$D$5</f>
        <v>0.11756756756756655</v>
      </c>
      <c r="N365" s="34">
        <f>'MSD Calculation'!$D$24-L365</f>
        <v>15.02000000000003</v>
      </c>
      <c r="O365" s="35">
        <f t="shared" si="25"/>
        <v>1.2489527353498172E-2</v>
      </c>
      <c r="P365" s="35">
        <f t="shared" si="26"/>
        <v>1.2489527353498172E-2</v>
      </c>
      <c r="Q365" s="35">
        <f t="shared" si="27"/>
        <v>1.2489527353498172E-2</v>
      </c>
      <c r="R365" s="35">
        <f t="shared" si="28"/>
        <v>1.2489527353498172E-2</v>
      </c>
      <c r="S365" s="35">
        <f t="shared" si="29"/>
        <v>1.2489527353498172E-2</v>
      </c>
      <c r="T365" s="11" t="s">
        <v>14</v>
      </c>
    </row>
    <row r="366" spans="2:20" x14ac:dyDescent="0.35">
      <c r="B366" s="63">
        <v>3.4899999999999696</v>
      </c>
      <c r="C366" s="34">
        <f>B366/'MSD Calculation'!$D$5</f>
        <v>0.11790540540540437</v>
      </c>
      <c r="D366" s="34">
        <f>'MSD Calculation'!$D$24-B366</f>
        <v>15.01000000000003</v>
      </c>
      <c r="E366" s="30">
        <f>IF(B366="",0,IF(B366&lt;'MSD Calculation'!$D$5,$E$7*(1-B366/'MSD Calculation'!$D$5), 0))</f>
        <v>1.2484745758033586E-2</v>
      </c>
      <c r="F366" s="30">
        <f>IF(B366="",0,IF($B366&lt;$F$5,0,IF($B366&gt;'MSD Calculation'!$D$5,0,IF($N$4="Closed-form",1/2*(1-COS(2*PI()*($B366-$F$5)/$F$6))*$F$8,IF($N$4="General",1/2*(1-COS(2*PI()*($B366-$F$5)/$F$6))*$F$9,"Error")))))</f>
        <v>0</v>
      </c>
      <c r="G366" s="30">
        <f>IF(B366="",0,IF($B366&lt;$G$5,0,IF($B366&gt;'MSD Calculation'!$D$5,0,IF($N$4="Closed-form",1/2*(1-COS(2*PI()*($B366-$G$5)/$G$6))*$G$8,IF($N$4="General",1/2*(1-COS(2*PI()*($B366-$G$5)/$G$6))*$G$9,"Error")))))</f>
        <v>0</v>
      </c>
      <c r="H366" s="30">
        <f>IF(B366="",0,IF($B366&lt;$H$5,0,IF($B366&gt;'MSD Calculation'!$D$5,0,IF($N$4="Closed-form",1/2*(1-COS(2*PI()*($B366-$H$5)/$H$6))*$H$8,IF($N$4="General",1/2*(1-COS(2*PI()*($B366-$H$5)/$H$6))*$H$9,"Error")))))</f>
        <v>0</v>
      </c>
      <c r="I366" s="30">
        <f>IF(B366="",0,IF($B366&lt;$I$5,0,IF($B366&gt;'MSD Calculation'!$D$5,0,IF($N$4="Closed-form",1/2*(1-COS(2*PI()*($B366-$I$5)/$I$6))*$I$8,IF($N$4="General",1/2*(1-COS(2*PI()*($B366-$I$5)/$I$6))*$I$9,"Error")))))</f>
        <v>0</v>
      </c>
      <c r="J366" s="15" t="s">
        <v>14</v>
      </c>
      <c r="K366" s="3"/>
      <c r="L366" s="17">
        <v>3.4899999999999696</v>
      </c>
      <c r="M366" s="34">
        <f>L366/'MSD Calculation'!$D$5</f>
        <v>0.11790540540540437</v>
      </c>
      <c r="N366" s="34">
        <f>'MSD Calculation'!$D$24-L366</f>
        <v>15.01000000000003</v>
      </c>
      <c r="O366" s="35">
        <f t="shared" si="25"/>
        <v>1.2484745758033586E-2</v>
      </c>
      <c r="P366" s="35">
        <f t="shared" si="26"/>
        <v>1.2484745758033586E-2</v>
      </c>
      <c r="Q366" s="35">
        <f t="shared" si="27"/>
        <v>1.2484745758033586E-2</v>
      </c>
      <c r="R366" s="35">
        <f t="shared" si="28"/>
        <v>1.2484745758033586E-2</v>
      </c>
      <c r="S366" s="35">
        <f t="shared" si="29"/>
        <v>1.2484745758033586E-2</v>
      </c>
      <c r="T366" s="11" t="s">
        <v>14</v>
      </c>
    </row>
    <row r="367" spans="2:20" x14ac:dyDescent="0.35">
      <c r="B367" s="63">
        <v>3.4999999999999694</v>
      </c>
      <c r="C367" s="34">
        <f>B367/'MSD Calculation'!$D$5</f>
        <v>0.1182432432432422</v>
      </c>
      <c r="D367" s="34">
        <f>'MSD Calculation'!$D$24-B367</f>
        <v>15.00000000000003</v>
      </c>
      <c r="E367" s="30">
        <f>IF(B367="",0,IF(B367&lt;'MSD Calculation'!$D$5,$E$7*(1-B367/'MSD Calculation'!$D$5), 0))</f>
        <v>1.2479964162569001E-2</v>
      </c>
      <c r="F367" s="30">
        <f>IF(B367="",0,IF($B367&lt;$F$5,0,IF($B367&gt;'MSD Calculation'!$D$5,0,IF($N$4="Closed-form",1/2*(1-COS(2*PI()*($B367-$F$5)/$F$6))*$F$8,IF($N$4="General",1/2*(1-COS(2*PI()*($B367-$F$5)/$F$6))*$F$9,"Error")))))</f>
        <v>0</v>
      </c>
      <c r="G367" s="30">
        <f>IF(B367="",0,IF($B367&lt;$G$5,0,IF($B367&gt;'MSD Calculation'!$D$5,0,IF($N$4="Closed-form",1/2*(1-COS(2*PI()*($B367-$G$5)/$G$6))*$G$8,IF($N$4="General",1/2*(1-COS(2*PI()*($B367-$G$5)/$G$6))*$G$9,"Error")))))</f>
        <v>0</v>
      </c>
      <c r="H367" s="30">
        <f>IF(B367="",0,IF($B367&lt;$H$5,0,IF($B367&gt;'MSD Calculation'!$D$5,0,IF($N$4="Closed-form",1/2*(1-COS(2*PI()*($B367-$H$5)/$H$6))*$H$8,IF($N$4="General",1/2*(1-COS(2*PI()*($B367-$H$5)/$H$6))*$H$9,"Error")))))</f>
        <v>0</v>
      </c>
      <c r="I367" s="30">
        <f>IF(B367="",0,IF($B367&lt;$I$5,0,IF($B367&gt;'MSD Calculation'!$D$5,0,IF($N$4="Closed-form",1/2*(1-COS(2*PI()*($B367-$I$5)/$I$6))*$I$8,IF($N$4="General",1/2*(1-COS(2*PI()*($B367-$I$5)/$I$6))*$I$9,"Error")))))</f>
        <v>0</v>
      </c>
      <c r="J367" s="15" t="s">
        <v>14</v>
      </c>
      <c r="K367" s="3"/>
      <c r="L367" s="17">
        <v>3.4999999999999694</v>
      </c>
      <c r="M367" s="34">
        <f>L367/'MSD Calculation'!$D$5</f>
        <v>0.1182432432432422</v>
      </c>
      <c r="N367" s="34">
        <f>'MSD Calculation'!$D$24-L367</f>
        <v>15.00000000000003</v>
      </c>
      <c r="O367" s="35">
        <f t="shared" si="25"/>
        <v>1.2479964162569001E-2</v>
      </c>
      <c r="P367" s="35">
        <f t="shared" si="26"/>
        <v>1.2479964162569001E-2</v>
      </c>
      <c r="Q367" s="35">
        <f t="shared" si="27"/>
        <v>1.2479964162569001E-2</v>
      </c>
      <c r="R367" s="35">
        <f t="shared" si="28"/>
        <v>1.2479964162569001E-2</v>
      </c>
      <c r="S367" s="35">
        <f t="shared" si="29"/>
        <v>1.2479964162569001E-2</v>
      </c>
      <c r="T367" s="11" t="s">
        <v>14</v>
      </c>
    </row>
    <row r="368" spans="2:20" x14ac:dyDescent="0.35">
      <c r="B368" s="63">
        <v>3.5099999999999691</v>
      </c>
      <c r="C368" s="34">
        <f>B368/'MSD Calculation'!$D$5</f>
        <v>0.11858108108108004</v>
      </c>
      <c r="D368" s="34">
        <f>'MSD Calculation'!$D$24-B368</f>
        <v>14.99000000000003</v>
      </c>
      <c r="E368" s="30">
        <f>IF(B368="",0,IF(B368&lt;'MSD Calculation'!$D$5,$E$7*(1-B368/'MSD Calculation'!$D$5), 0))</f>
        <v>1.2475182567104415E-2</v>
      </c>
      <c r="F368" s="30">
        <f>IF(B368="",0,IF($B368&lt;$F$5,0,IF($B368&gt;'MSD Calculation'!$D$5,0,IF($N$4="Closed-form",1/2*(1-COS(2*PI()*($B368-$F$5)/$F$6))*$F$8,IF($N$4="General",1/2*(1-COS(2*PI()*($B368-$F$5)/$F$6))*$F$9,"Error")))))</f>
        <v>0</v>
      </c>
      <c r="G368" s="30">
        <f>IF(B368="",0,IF($B368&lt;$G$5,0,IF($B368&gt;'MSD Calculation'!$D$5,0,IF($N$4="Closed-form",1/2*(1-COS(2*PI()*($B368-$G$5)/$G$6))*$G$8,IF($N$4="General",1/2*(1-COS(2*PI()*($B368-$G$5)/$G$6))*$G$9,"Error")))))</f>
        <v>0</v>
      </c>
      <c r="H368" s="30">
        <f>IF(B368="",0,IF($B368&lt;$H$5,0,IF($B368&gt;'MSD Calculation'!$D$5,0,IF($N$4="Closed-form",1/2*(1-COS(2*PI()*($B368-$H$5)/$H$6))*$H$8,IF($N$4="General",1/2*(1-COS(2*PI()*($B368-$H$5)/$H$6))*$H$9,"Error")))))</f>
        <v>0</v>
      </c>
      <c r="I368" s="30">
        <f>IF(B368="",0,IF($B368&lt;$I$5,0,IF($B368&gt;'MSD Calculation'!$D$5,0,IF($N$4="Closed-form",1/2*(1-COS(2*PI()*($B368-$I$5)/$I$6))*$I$8,IF($N$4="General",1/2*(1-COS(2*PI()*($B368-$I$5)/$I$6))*$I$9,"Error")))))</f>
        <v>0</v>
      </c>
      <c r="J368" s="15" t="s">
        <v>14</v>
      </c>
      <c r="K368" s="3"/>
      <c r="L368" s="17">
        <v>3.5099999999999691</v>
      </c>
      <c r="M368" s="34">
        <f>L368/'MSD Calculation'!$D$5</f>
        <v>0.11858108108108004</v>
      </c>
      <c r="N368" s="34">
        <f>'MSD Calculation'!$D$24-L368</f>
        <v>14.99000000000003</v>
      </c>
      <c r="O368" s="35">
        <f t="shared" si="25"/>
        <v>1.2475182567104415E-2</v>
      </c>
      <c r="P368" s="35">
        <f t="shared" si="26"/>
        <v>1.2475182567104415E-2</v>
      </c>
      <c r="Q368" s="35">
        <f t="shared" si="27"/>
        <v>1.2475182567104415E-2</v>
      </c>
      <c r="R368" s="35">
        <f t="shared" si="28"/>
        <v>1.2475182567104415E-2</v>
      </c>
      <c r="S368" s="35">
        <f t="shared" si="29"/>
        <v>1.2475182567104415E-2</v>
      </c>
      <c r="T368" s="11" t="s">
        <v>14</v>
      </c>
    </row>
    <row r="369" spans="2:20" x14ac:dyDescent="0.35">
      <c r="B369" s="63">
        <v>3.5199999999999689</v>
      </c>
      <c r="C369" s="34">
        <f>B369/'MSD Calculation'!$D$5</f>
        <v>0.11891891891891786</v>
      </c>
      <c r="D369" s="34">
        <f>'MSD Calculation'!$D$24-B369</f>
        <v>14.980000000000031</v>
      </c>
      <c r="E369" s="30">
        <f>IF(B369="",0,IF(B369&lt;'MSD Calculation'!$D$5,$E$7*(1-B369/'MSD Calculation'!$D$5), 0))</f>
        <v>1.2470400971639831E-2</v>
      </c>
      <c r="F369" s="30">
        <f>IF(B369="",0,IF($B369&lt;$F$5,0,IF($B369&gt;'MSD Calculation'!$D$5,0,IF($N$4="Closed-form",1/2*(1-COS(2*PI()*($B369-$F$5)/$F$6))*$F$8,IF($N$4="General",1/2*(1-COS(2*PI()*($B369-$F$5)/$F$6))*$F$9,"Error")))))</f>
        <v>0</v>
      </c>
      <c r="G369" s="30">
        <f>IF(B369="",0,IF($B369&lt;$G$5,0,IF($B369&gt;'MSD Calculation'!$D$5,0,IF($N$4="Closed-form",1/2*(1-COS(2*PI()*($B369-$G$5)/$G$6))*$G$8,IF($N$4="General",1/2*(1-COS(2*PI()*($B369-$G$5)/$G$6))*$G$9,"Error")))))</f>
        <v>0</v>
      </c>
      <c r="H369" s="30">
        <f>IF(B369="",0,IF($B369&lt;$H$5,0,IF($B369&gt;'MSD Calculation'!$D$5,0,IF($N$4="Closed-form",1/2*(1-COS(2*PI()*($B369-$H$5)/$H$6))*$H$8,IF($N$4="General",1/2*(1-COS(2*PI()*($B369-$H$5)/$H$6))*$H$9,"Error")))))</f>
        <v>0</v>
      </c>
      <c r="I369" s="30">
        <f>IF(B369="",0,IF($B369&lt;$I$5,0,IF($B369&gt;'MSD Calculation'!$D$5,0,IF($N$4="Closed-form",1/2*(1-COS(2*PI()*($B369-$I$5)/$I$6))*$I$8,IF($N$4="General",1/2*(1-COS(2*PI()*($B369-$I$5)/$I$6))*$I$9,"Error")))))</f>
        <v>0</v>
      </c>
      <c r="J369" s="15" t="s">
        <v>14</v>
      </c>
      <c r="K369" s="3"/>
      <c r="L369" s="17">
        <v>3.5199999999999689</v>
      </c>
      <c r="M369" s="34">
        <f>L369/'MSD Calculation'!$D$5</f>
        <v>0.11891891891891786</v>
      </c>
      <c r="N369" s="34">
        <f>'MSD Calculation'!$D$24-L369</f>
        <v>14.980000000000031</v>
      </c>
      <c r="O369" s="35">
        <f t="shared" si="25"/>
        <v>1.2470400971639831E-2</v>
      </c>
      <c r="P369" s="35">
        <f t="shared" si="26"/>
        <v>1.2470400971639831E-2</v>
      </c>
      <c r="Q369" s="35">
        <f t="shared" si="27"/>
        <v>1.2470400971639831E-2</v>
      </c>
      <c r="R369" s="35">
        <f t="shared" si="28"/>
        <v>1.2470400971639831E-2</v>
      </c>
      <c r="S369" s="35">
        <f t="shared" si="29"/>
        <v>1.2470400971639831E-2</v>
      </c>
      <c r="T369" s="11" t="s">
        <v>14</v>
      </c>
    </row>
    <row r="370" spans="2:20" x14ac:dyDescent="0.35">
      <c r="B370" s="63">
        <v>3.5299999999999687</v>
      </c>
      <c r="C370" s="34">
        <f>B370/'MSD Calculation'!$D$5</f>
        <v>0.11925675675675569</v>
      </c>
      <c r="D370" s="34">
        <f>'MSD Calculation'!$D$24-B370</f>
        <v>14.970000000000031</v>
      </c>
      <c r="E370" s="30">
        <f>IF(B370="",0,IF(B370&lt;'MSD Calculation'!$D$5,$E$7*(1-B370/'MSD Calculation'!$D$5), 0))</f>
        <v>1.2465619376175243E-2</v>
      </c>
      <c r="F370" s="30">
        <f>IF(B370="",0,IF($B370&lt;$F$5,0,IF($B370&gt;'MSD Calculation'!$D$5,0,IF($N$4="Closed-form",1/2*(1-COS(2*PI()*($B370-$F$5)/$F$6))*$F$8,IF($N$4="General",1/2*(1-COS(2*PI()*($B370-$F$5)/$F$6))*$F$9,"Error")))))</f>
        <v>0</v>
      </c>
      <c r="G370" s="30">
        <f>IF(B370="",0,IF($B370&lt;$G$5,0,IF($B370&gt;'MSD Calculation'!$D$5,0,IF($N$4="Closed-form",1/2*(1-COS(2*PI()*($B370-$G$5)/$G$6))*$G$8,IF($N$4="General",1/2*(1-COS(2*PI()*($B370-$G$5)/$G$6))*$G$9,"Error")))))</f>
        <v>0</v>
      </c>
      <c r="H370" s="30">
        <f>IF(B370="",0,IF($B370&lt;$H$5,0,IF($B370&gt;'MSD Calculation'!$D$5,0,IF($N$4="Closed-form",1/2*(1-COS(2*PI()*($B370-$H$5)/$H$6))*$H$8,IF($N$4="General",1/2*(1-COS(2*PI()*($B370-$H$5)/$H$6))*$H$9,"Error")))))</f>
        <v>0</v>
      </c>
      <c r="I370" s="30">
        <f>IF(B370="",0,IF($B370&lt;$I$5,0,IF($B370&gt;'MSD Calculation'!$D$5,0,IF($N$4="Closed-form",1/2*(1-COS(2*PI()*($B370-$I$5)/$I$6))*$I$8,IF($N$4="General",1/2*(1-COS(2*PI()*($B370-$I$5)/$I$6))*$I$9,"Error")))))</f>
        <v>0</v>
      </c>
      <c r="J370" s="15" t="s">
        <v>14</v>
      </c>
      <c r="K370" s="3"/>
      <c r="L370" s="17">
        <v>3.5299999999999687</v>
      </c>
      <c r="M370" s="34">
        <f>L370/'MSD Calculation'!$D$5</f>
        <v>0.11925675675675569</v>
      </c>
      <c r="N370" s="34">
        <f>'MSD Calculation'!$D$24-L370</f>
        <v>14.970000000000031</v>
      </c>
      <c r="O370" s="35">
        <f t="shared" si="25"/>
        <v>1.2465619376175243E-2</v>
      </c>
      <c r="P370" s="35">
        <f t="shared" si="26"/>
        <v>1.2465619376175243E-2</v>
      </c>
      <c r="Q370" s="35">
        <f t="shared" si="27"/>
        <v>1.2465619376175243E-2</v>
      </c>
      <c r="R370" s="35">
        <f t="shared" si="28"/>
        <v>1.2465619376175243E-2</v>
      </c>
      <c r="S370" s="35">
        <f t="shared" si="29"/>
        <v>1.2465619376175243E-2</v>
      </c>
      <c r="T370" s="11" t="s">
        <v>14</v>
      </c>
    </row>
    <row r="371" spans="2:20" x14ac:dyDescent="0.35">
      <c r="B371" s="63">
        <v>3.5399999999999685</v>
      </c>
      <c r="C371" s="34">
        <f>B371/'MSD Calculation'!$D$5</f>
        <v>0.11959459459459353</v>
      </c>
      <c r="D371" s="34">
        <f>'MSD Calculation'!$D$24-B371</f>
        <v>14.960000000000031</v>
      </c>
      <c r="E371" s="30">
        <f>IF(B371="",0,IF(B371&lt;'MSD Calculation'!$D$5,$E$7*(1-B371/'MSD Calculation'!$D$5), 0))</f>
        <v>1.2460837780710658E-2</v>
      </c>
      <c r="F371" s="30">
        <f>IF(B371="",0,IF($B371&lt;$F$5,0,IF($B371&gt;'MSD Calculation'!$D$5,0,IF($N$4="Closed-form",1/2*(1-COS(2*PI()*($B371-$F$5)/$F$6))*$F$8,IF($N$4="General",1/2*(1-COS(2*PI()*($B371-$F$5)/$F$6))*$F$9,"Error")))))</f>
        <v>0</v>
      </c>
      <c r="G371" s="30">
        <f>IF(B371="",0,IF($B371&lt;$G$5,0,IF($B371&gt;'MSD Calculation'!$D$5,0,IF($N$4="Closed-form",1/2*(1-COS(2*PI()*($B371-$G$5)/$G$6))*$G$8,IF($N$4="General",1/2*(1-COS(2*PI()*($B371-$G$5)/$G$6))*$G$9,"Error")))))</f>
        <v>0</v>
      </c>
      <c r="H371" s="30">
        <f>IF(B371="",0,IF($B371&lt;$H$5,0,IF($B371&gt;'MSD Calculation'!$D$5,0,IF($N$4="Closed-form",1/2*(1-COS(2*PI()*($B371-$H$5)/$H$6))*$H$8,IF($N$4="General",1/2*(1-COS(2*PI()*($B371-$H$5)/$H$6))*$H$9,"Error")))))</f>
        <v>0</v>
      </c>
      <c r="I371" s="30">
        <f>IF(B371="",0,IF($B371&lt;$I$5,0,IF($B371&gt;'MSD Calculation'!$D$5,0,IF($N$4="Closed-form",1/2*(1-COS(2*PI()*($B371-$I$5)/$I$6))*$I$8,IF($N$4="General",1/2*(1-COS(2*PI()*($B371-$I$5)/$I$6))*$I$9,"Error")))))</f>
        <v>0</v>
      </c>
      <c r="J371" s="15" t="s">
        <v>14</v>
      </c>
      <c r="K371" s="3"/>
      <c r="L371" s="17">
        <v>3.5399999999999685</v>
      </c>
      <c r="M371" s="34">
        <f>L371/'MSD Calculation'!$D$5</f>
        <v>0.11959459459459353</v>
      </c>
      <c r="N371" s="34">
        <f>'MSD Calculation'!$D$24-L371</f>
        <v>14.960000000000031</v>
      </c>
      <c r="O371" s="35">
        <f t="shared" si="25"/>
        <v>1.2460837780710658E-2</v>
      </c>
      <c r="P371" s="35">
        <f t="shared" si="26"/>
        <v>1.2460837780710658E-2</v>
      </c>
      <c r="Q371" s="35">
        <f t="shared" si="27"/>
        <v>1.2460837780710658E-2</v>
      </c>
      <c r="R371" s="35">
        <f t="shared" si="28"/>
        <v>1.2460837780710658E-2</v>
      </c>
      <c r="S371" s="35">
        <f t="shared" si="29"/>
        <v>1.2460837780710658E-2</v>
      </c>
      <c r="T371" s="11" t="s">
        <v>14</v>
      </c>
    </row>
    <row r="372" spans="2:20" x14ac:dyDescent="0.35">
      <c r="B372" s="63">
        <v>3.5499999999999683</v>
      </c>
      <c r="C372" s="34">
        <f>B372/'MSD Calculation'!$D$5</f>
        <v>0.11993243243243136</v>
      </c>
      <c r="D372" s="34">
        <f>'MSD Calculation'!$D$24-B372</f>
        <v>14.950000000000031</v>
      </c>
      <c r="E372" s="30">
        <f>IF(B372="",0,IF(B372&lt;'MSD Calculation'!$D$5,$E$7*(1-B372/'MSD Calculation'!$D$5), 0))</f>
        <v>1.2456056185246072E-2</v>
      </c>
      <c r="F372" s="30">
        <f>IF(B372="",0,IF($B372&lt;$F$5,0,IF($B372&gt;'MSD Calculation'!$D$5,0,IF($N$4="Closed-form",1/2*(1-COS(2*PI()*($B372-$F$5)/$F$6))*$F$8,IF($N$4="General",1/2*(1-COS(2*PI()*($B372-$F$5)/$F$6))*$F$9,"Error")))))</f>
        <v>0</v>
      </c>
      <c r="G372" s="30">
        <f>IF(B372="",0,IF($B372&lt;$G$5,0,IF($B372&gt;'MSD Calculation'!$D$5,0,IF($N$4="Closed-form",1/2*(1-COS(2*PI()*($B372-$G$5)/$G$6))*$G$8,IF($N$4="General",1/2*(1-COS(2*PI()*($B372-$G$5)/$G$6))*$G$9,"Error")))))</f>
        <v>0</v>
      </c>
      <c r="H372" s="30">
        <f>IF(B372="",0,IF($B372&lt;$H$5,0,IF($B372&gt;'MSD Calculation'!$D$5,0,IF($N$4="Closed-form",1/2*(1-COS(2*PI()*($B372-$H$5)/$H$6))*$H$8,IF($N$4="General",1/2*(1-COS(2*PI()*($B372-$H$5)/$H$6))*$H$9,"Error")))))</f>
        <v>0</v>
      </c>
      <c r="I372" s="30">
        <f>IF(B372="",0,IF($B372&lt;$I$5,0,IF($B372&gt;'MSD Calculation'!$D$5,0,IF($N$4="Closed-form",1/2*(1-COS(2*PI()*($B372-$I$5)/$I$6))*$I$8,IF($N$4="General",1/2*(1-COS(2*PI()*($B372-$I$5)/$I$6))*$I$9,"Error")))))</f>
        <v>0</v>
      </c>
      <c r="J372" s="15" t="s">
        <v>14</v>
      </c>
      <c r="K372" s="3"/>
      <c r="L372" s="17">
        <v>3.5499999999999683</v>
      </c>
      <c r="M372" s="34">
        <f>L372/'MSD Calculation'!$D$5</f>
        <v>0.11993243243243136</v>
      </c>
      <c r="N372" s="34">
        <f>'MSD Calculation'!$D$24-L372</f>
        <v>14.950000000000031</v>
      </c>
      <c r="O372" s="35">
        <f t="shared" si="25"/>
        <v>1.2456056185246072E-2</v>
      </c>
      <c r="P372" s="35">
        <f t="shared" si="26"/>
        <v>1.2456056185246072E-2</v>
      </c>
      <c r="Q372" s="35">
        <f t="shared" si="27"/>
        <v>1.2456056185246072E-2</v>
      </c>
      <c r="R372" s="35">
        <f t="shared" si="28"/>
        <v>1.2456056185246072E-2</v>
      </c>
      <c r="S372" s="35">
        <f t="shared" si="29"/>
        <v>1.2456056185246072E-2</v>
      </c>
      <c r="T372" s="11" t="s">
        <v>14</v>
      </c>
    </row>
    <row r="373" spans="2:20" x14ac:dyDescent="0.35">
      <c r="B373" s="63">
        <v>3.5599999999999681</v>
      </c>
      <c r="C373" s="34">
        <f>B373/'MSD Calculation'!$D$5</f>
        <v>0.12027027027026918</v>
      </c>
      <c r="D373" s="34">
        <f>'MSD Calculation'!$D$24-B373</f>
        <v>14.940000000000031</v>
      </c>
      <c r="E373" s="30">
        <f>IF(B373="",0,IF(B373&lt;'MSD Calculation'!$D$5,$E$7*(1-B373/'MSD Calculation'!$D$5), 0))</f>
        <v>1.2451274589781488E-2</v>
      </c>
      <c r="F373" s="30">
        <f>IF(B373="",0,IF($B373&lt;$F$5,0,IF($B373&gt;'MSD Calculation'!$D$5,0,IF($N$4="Closed-form",1/2*(1-COS(2*PI()*($B373-$F$5)/$F$6))*$F$8,IF($N$4="General",1/2*(1-COS(2*PI()*($B373-$F$5)/$F$6))*$F$9,"Error")))))</f>
        <v>0</v>
      </c>
      <c r="G373" s="30">
        <f>IF(B373="",0,IF($B373&lt;$G$5,0,IF($B373&gt;'MSD Calculation'!$D$5,0,IF($N$4="Closed-form",1/2*(1-COS(2*PI()*($B373-$G$5)/$G$6))*$G$8,IF($N$4="General",1/2*(1-COS(2*PI()*($B373-$G$5)/$G$6))*$G$9,"Error")))))</f>
        <v>0</v>
      </c>
      <c r="H373" s="30">
        <f>IF(B373="",0,IF($B373&lt;$H$5,0,IF($B373&gt;'MSD Calculation'!$D$5,0,IF($N$4="Closed-form",1/2*(1-COS(2*PI()*($B373-$H$5)/$H$6))*$H$8,IF($N$4="General",1/2*(1-COS(2*PI()*($B373-$H$5)/$H$6))*$H$9,"Error")))))</f>
        <v>0</v>
      </c>
      <c r="I373" s="30">
        <f>IF(B373="",0,IF($B373&lt;$I$5,0,IF($B373&gt;'MSD Calculation'!$D$5,0,IF($N$4="Closed-form",1/2*(1-COS(2*PI()*($B373-$I$5)/$I$6))*$I$8,IF($N$4="General",1/2*(1-COS(2*PI()*($B373-$I$5)/$I$6))*$I$9,"Error")))))</f>
        <v>0</v>
      </c>
      <c r="J373" s="15" t="s">
        <v>14</v>
      </c>
      <c r="K373" s="3"/>
      <c r="L373" s="17">
        <v>3.5599999999999681</v>
      </c>
      <c r="M373" s="34">
        <f>L373/'MSD Calculation'!$D$5</f>
        <v>0.12027027027026918</v>
      </c>
      <c r="N373" s="34">
        <f>'MSD Calculation'!$D$24-L373</f>
        <v>14.940000000000031</v>
      </c>
      <c r="O373" s="35">
        <f t="shared" si="25"/>
        <v>1.2451274589781488E-2</v>
      </c>
      <c r="P373" s="35">
        <f t="shared" si="26"/>
        <v>1.2451274589781488E-2</v>
      </c>
      <c r="Q373" s="35">
        <f t="shared" si="27"/>
        <v>1.2451274589781488E-2</v>
      </c>
      <c r="R373" s="35">
        <f t="shared" si="28"/>
        <v>1.2451274589781488E-2</v>
      </c>
      <c r="S373" s="35">
        <f t="shared" si="29"/>
        <v>1.2451274589781488E-2</v>
      </c>
      <c r="T373" s="11" t="s">
        <v>14</v>
      </c>
    </row>
    <row r="374" spans="2:20" x14ac:dyDescent="0.35">
      <c r="B374" s="63">
        <v>3.5699999999999679</v>
      </c>
      <c r="C374" s="34">
        <f>B374/'MSD Calculation'!$D$5</f>
        <v>0.12060810810810701</v>
      </c>
      <c r="D374" s="34">
        <f>'MSD Calculation'!$D$24-B374</f>
        <v>14.930000000000032</v>
      </c>
      <c r="E374" s="30">
        <f>IF(B374="",0,IF(B374&lt;'MSD Calculation'!$D$5,$E$7*(1-B374/'MSD Calculation'!$D$5), 0))</f>
        <v>1.2446492994316901E-2</v>
      </c>
      <c r="F374" s="30">
        <f>IF(B374="",0,IF($B374&lt;$F$5,0,IF($B374&gt;'MSD Calculation'!$D$5,0,IF($N$4="Closed-form",1/2*(1-COS(2*PI()*($B374-$F$5)/$F$6))*$F$8,IF($N$4="General",1/2*(1-COS(2*PI()*($B374-$F$5)/$F$6))*$F$9,"Error")))))</f>
        <v>0</v>
      </c>
      <c r="G374" s="30">
        <f>IF(B374="",0,IF($B374&lt;$G$5,0,IF($B374&gt;'MSD Calculation'!$D$5,0,IF($N$4="Closed-form",1/2*(1-COS(2*PI()*($B374-$G$5)/$G$6))*$G$8,IF($N$4="General",1/2*(1-COS(2*PI()*($B374-$G$5)/$G$6))*$G$9,"Error")))))</f>
        <v>0</v>
      </c>
      <c r="H374" s="30">
        <f>IF(B374="",0,IF($B374&lt;$H$5,0,IF($B374&gt;'MSD Calculation'!$D$5,0,IF($N$4="Closed-form",1/2*(1-COS(2*PI()*($B374-$H$5)/$H$6))*$H$8,IF($N$4="General",1/2*(1-COS(2*PI()*($B374-$H$5)/$H$6))*$H$9,"Error")))))</f>
        <v>0</v>
      </c>
      <c r="I374" s="30">
        <f>IF(B374="",0,IF($B374&lt;$I$5,0,IF($B374&gt;'MSD Calculation'!$D$5,0,IF($N$4="Closed-form",1/2*(1-COS(2*PI()*($B374-$I$5)/$I$6))*$I$8,IF($N$4="General",1/2*(1-COS(2*PI()*($B374-$I$5)/$I$6))*$I$9,"Error")))))</f>
        <v>0</v>
      </c>
      <c r="J374" s="15" t="s">
        <v>14</v>
      </c>
      <c r="K374" s="3"/>
      <c r="L374" s="17">
        <v>3.5699999999999679</v>
      </c>
      <c r="M374" s="34">
        <f>L374/'MSD Calculation'!$D$5</f>
        <v>0.12060810810810701</v>
      </c>
      <c r="N374" s="34">
        <f>'MSD Calculation'!$D$24-L374</f>
        <v>14.930000000000032</v>
      </c>
      <c r="O374" s="35">
        <f t="shared" si="25"/>
        <v>1.2446492994316901E-2</v>
      </c>
      <c r="P374" s="35">
        <f t="shared" si="26"/>
        <v>1.2446492994316901E-2</v>
      </c>
      <c r="Q374" s="35">
        <f t="shared" si="27"/>
        <v>1.2446492994316901E-2</v>
      </c>
      <c r="R374" s="35">
        <f t="shared" si="28"/>
        <v>1.2446492994316901E-2</v>
      </c>
      <c r="S374" s="35">
        <f t="shared" si="29"/>
        <v>1.2446492994316901E-2</v>
      </c>
      <c r="T374" s="11" t="s">
        <v>14</v>
      </c>
    </row>
    <row r="375" spans="2:20" x14ac:dyDescent="0.35">
      <c r="B375" s="63">
        <v>3.5799999999999677</v>
      </c>
      <c r="C375" s="34">
        <f>B375/'MSD Calculation'!$D$5</f>
        <v>0.12094594594594485</v>
      </c>
      <c r="D375" s="34">
        <f>'MSD Calculation'!$D$24-B375</f>
        <v>14.920000000000032</v>
      </c>
      <c r="E375" s="30">
        <f>IF(B375="",0,IF(B375&lt;'MSD Calculation'!$D$5,$E$7*(1-B375/'MSD Calculation'!$D$5), 0))</f>
        <v>1.2441711398852315E-2</v>
      </c>
      <c r="F375" s="30">
        <f>IF(B375="",0,IF($B375&lt;$F$5,0,IF($B375&gt;'MSD Calculation'!$D$5,0,IF($N$4="Closed-form",1/2*(1-COS(2*PI()*($B375-$F$5)/$F$6))*$F$8,IF($N$4="General",1/2*(1-COS(2*PI()*($B375-$F$5)/$F$6))*$F$9,"Error")))))</f>
        <v>0</v>
      </c>
      <c r="G375" s="30">
        <f>IF(B375="",0,IF($B375&lt;$G$5,0,IF($B375&gt;'MSD Calculation'!$D$5,0,IF($N$4="Closed-form",1/2*(1-COS(2*PI()*($B375-$G$5)/$G$6))*$G$8,IF($N$4="General",1/2*(1-COS(2*PI()*($B375-$G$5)/$G$6))*$G$9,"Error")))))</f>
        <v>0</v>
      </c>
      <c r="H375" s="30">
        <f>IF(B375="",0,IF($B375&lt;$H$5,0,IF($B375&gt;'MSD Calculation'!$D$5,0,IF($N$4="Closed-form",1/2*(1-COS(2*PI()*($B375-$H$5)/$H$6))*$H$8,IF($N$4="General",1/2*(1-COS(2*PI()*($B375-$H$5)/$H$6))*$H$9,"Error")))))</f>
        <v>0</v>
      </c>
      <c r="I375" s="30">
        <f>IF(B375="",0,IF($B375&lt;$I$5,0,IF($B375&gt;'MSD Calculation'!$D$5,0,IF($N$4="Closed-form",1/2*(1-COS(2*PI()*($B375-$I$5)/$I$6))*$I$8,IF($N$4="General",1/2*(1-COS(2*PI()*($B375-$I$5)/$I$6))*$I$9,"Error")))))</f>
        <v>0</v>
      </c>
      <c r="J375" s="15" t="s">
        <v>14</v>
      </c>
      <c r="K375" s="3"/>
      <c r="L375" s="17">
        <v>3.5799999999999677</v>
      </c>
      <c r="M375" s="34">
        <f>L375/'MSD Calculation'!$D$5</f>
        <v>0.12094594594594485</v>
      </c>
      <c r="N375" s="34">
        <f>'MSD Calculation'!$D$24-L375</f>
        <v>14.920000000000032</v>
      </c>
      <c r="O375" s="35">
        <f t="shared" si="25"/>
        <v>1.2441711398852315E-2</v>
      </c>
      <c r="P375" s="35">
        <f t="shared" si="26"/>
        <v>1.2441711398852315E-2</v>
      </c>
      <c r="Q375" s="35">
        <f t="shared" si="27"/>
        <v>1.2441711398852315E-2</v>
      </c>
      <c r="R375" s="35">
        <f t="shared" si="28"/>
        <v>1.2441711398852315E-2</v>
      </c>
      <c r="S375" s="35">
        <f t="shared" si="29"/>
        <v>1.2441711398852315E-2</v>
      </c>
      <c r="T375" s="11" t="s">
        <v>14</v>
      </c>
    </row>
    <row r="376" spans="2:20" x14ac:dyDescent="0.35">
      <c r="B376" s="63">
        <v>3.5899999999999674</v>
      </c>
      <c r="C376" s="34">
        <f>B376/'MSD Calculation'!$D$5</f>
        <v>0.12128378378378268</v>
      </c>
      <c r="D376" s="34">
        <f>'MSD Calculation'!$D$24-B376</f>
        <v>14.910000000000032</v>
      </c>
      <c r="E376" s="30">
        <f>IF(B376="",0,IF(B376&lt;'MSD Calculation'!$D$5,$E$7*(1-B376/'MSD Calculation'!$D$5), 0))</f>
        <v>1.2436929803387729E-2</v>
      </c>
      <c r="F376" s="30">
        <f>IF(B376="",0,IF($B376&lt;$F$5,0,IF($B376&gt;'MSD Calculation'!$D$5,0,IF($N$4="Closed-form",1/2*(1-COS(2*PI()*($B376-$F$5)/$F$6))*$F$8,IF($N$4="General",1/2*(1-COS(2*PI()*($B376-$F$5)/$F$6))*$F$9,"Error")))))</f>
        <v>0</v>
      </c>
      <c r="G376" s="30">
        <f>IF(B376="",0,IF($B376&lt;$G$5,0,IF($B376&gt;'MSD Calculation'!$D$5,0,IF($N$4="Closed-form",1/2*(1-COS(2*PI()*($B376-$G$5)/$G$6))*$G$8,IF($N$4="General",1/2*(1-COS(2*PI()*($B376-$G$5)/$G$6))*$G$9,"Error")))))</f>
        <v>0</v>
      </c>
      <c r="H376" s="30">
        <f>IF(B376="",0,IF($B376&lt;$H$5,0,IF($B376&gt;'MSD Calculation'!$D$5,0,IF($N$4="Closed-form",1/2*(1-COS(2*PI()*($B376-$H$5)/$H$6))*$H$8,IF($N$4="General",1/2*(1-COS(2*PI()*($B376-$H$5)/$H$6))*$H$9,"Error")))))</f>
        <v>0</v>
      </c>
      <c r="I376" s="30">
        <f>IF(B376="",0,IF($B376&lt;$I$5,0,IF($B376&gt;'MSD Calculation'!$D$5,0,IF($N$4="Closed-form",1/2*(1-COS(2*PI()*($B376-$I$5)/$I$6))*$I$8,IF($N$4="General",1/2*(1-COS(2*PI()*($B376-$I$5)/$I$6))*$I$9,"Error")))))</f>
        <v>0</v>
      </c>
      <c r="J376" s="15" t="s">
        <v>14</v>
      </c>
      <c r="K376" s="3"/>
      <c r="L376" s="17">
        <v>3.5899999999999674</v>
      </c>
      <c r="M376" s="34">
        <f>L376/'MSD Calculation'!$D$5</f>
        <v>0.12128378378378268</v>
      </c>
      <c r="N376" s="34">
        <f>'MSD Calculation'!$D$24-L376</f>
        <v>14.910000000000032</v>
      </c>
      <c r="O376" s="35">
        <f t="shared" si="25"/>
        <v>1.2436929803387729E-2</v>
      </c>
      <c r="P376" s="35">
        <f t="shared" si="26"/>
        <v>1.2436929803387729E-2</v>
      </c>
      <c r="Q376" s="35">
        <f t="shared" si="27"/>
        <v>1.2436929803387729E-2</v>
      </c>
      <c r="R376" s="35">
        <f t="shared" si="28"/>
        <v>1.2436929803387729E-2</v>
      </c>
      <c r="S376" s="35">
        <f t="shared" si="29"/>
        <v>1.2436929803387729E-2</v>
      </c>
      <c r="T376" s="11" t="s">
        <v>14</v>
      </c>
    </row>
    <row r="377" spans="2:20" x14ac:dyDescent="0.35">
      <c r="B377" s="63">
        <v>3.5999999999999672</v>
      </c>
      <c r="C377" s="34">
        <f>B377/'MSD Calculation'!$D$5</f>
        <v>0.1216216216216205</v>
      </c>
      <c r="D377" s="34">
        <f>'MSD Calculation'!$D$24-B377</f>
        <v>14.900000000000032</v>
      </c>
      <c r="E377" s="30">
        <f>IF(B377="",0,IF(B377&lt;'MSD Calculation'!$D$5,$E$7*(1-B377/'MSD Calculation'!$D$5), 0))</f>
        <v>1.2432148207923144E-2</v>
      </c>
      <c r="F377" s="30">
        <f>IF(B377="",0,IF($B377&lt;$F$5,0,IF($B377&gt;'MSD Calculation'!$D$5,0,IF($N$4="Closed-form",1/2*(1-COS(2*PI()*($B377-$F$5)/$F$6))*$F$8,IF($N$4="General",1/2*(1-COS(2*PI()*($B377-$F$5)/$F$6))*$F$9,"Error")))))</f>
        <v>0</v>
      </c>
      <c r="G377" s="30">
        <f>IF(B377="",0,IF($B377&lt;$G$5,0,IF($B377&gt;'MSD Calculation'!$D$5,0,IF($N$4="Closed-form",1/2*(1-COS(2*PI()*($B377-$G$5)/$G$6))*$G$8,IF($N$4="General",1/2*(1-COS(2*PI()*($B377-$G$5)/$G$6))*$G$9,"Error")))))</f>
        <v>0</v>
      </c>
      <c r="H377" s="30">
        <f>IF(B377="",0,IF($B377&lt;$H$5,0,IF($B377&gt;'MSD Calculation'!$D$5,0,IF($N$4="Closed-form",1/2*(1-COS(2*PI()*($B377-$H$5)/$H$6))*$H$8,IF($N$4="General",1/2*(1-COS(2*PI()*($B377-$H$5)/$H$6))*$H$9,"Error")))))</f>
        <v>0</v>
      </c>
      <c r="I377" s="30">
        <f>IF(B377="",0,IF($B377&lt;$I$5,0,IF($B377&gt;'MSD Calculation'!$D$5,0,IF($N$4="Closed-form",1/2*(1-COS(2*PI()*($B377-$I$5)/$I$6))*$I$8,IF($N$4="General",1/2*(1-COS(2*PI()*($B377-$I$5)/$I$6))*$I$9,"Error")))))</f>
        <v>0</v>
      </c>
      <c r="J377" s="15" t="s">
        <v>14</v>
      </c>
      <c r="K377" s="3"/>
      <c r="L377" s="17">
        <v>3.5999999999999672</v>
      </c>
      <c r="M377" s="34">
        <f>L377/'MSD Calculation'!$D$5</f>
        <v>0.1216216216216205</v>
      </c>
      <c r="N377" s="34">
        <f>'MSD Calculation'!$D$24-L377</f>
        <v>14.900000000000032</v>
      </c>
      <c r="O377" s="35">
        <f t="shared" si="25"/>
        <v>1.2432148207923144E-2</v>
      </c>
      <c r="P377" s="35">
        <f t="shared" si="26"/>
        <v>1.2432148207923144E-2</v>
      </c>
      <c r="Q377" s="35">
        <f t="shared" si="27"/>
        <v>1.2432148207923144E-2</v>
      </c>
      <c r="R377" s="35">
        <f t="shared" si="28"/>
        <v>1.2432148207923144E-2</v>
      </c>
      <c r="S377" s="35">
        <f t="shared" si="29"/>
        <v>1.2432148207923144E-2</v>
      </c>
      <c r="T377" s="11" t="s">
        <v>14</v>
      </c>
    </row>
    <row r="378" spans="2:20" x14ac:dyDescent="0.35">
      <c r="B378" s="63">
        <v>3.609999999999967</v>
      </c>
      <c r="C378" s="34">
        <f>B378/'MSD Calculation'!$D$5</f>
        <v>0.12195945945945834</v>
      </c>
      <c r="D378" s="34">
        <f>'MSD Calculation'!$D$24-B378</f>
        <v>14.890000000000033</v>
      </c>
      <c r="E378" s="30">
        <f>IF(B378="",0,IF(B378&lt;'MSD Calculation'!$D$5,$E$7*(1-B378/'MSD Calculation'!$D$5), 0))</f>
        <v>1.2427366612458558E-2</v>
      </c>
      <c r="F378" s="30">
        <f>IF(B378="",0,IF($B378&lt;$F$5,0,IF($B378&gt;'MSD Calculation'!$D$5,0,IF($N$4="Closed-form",1/2*(1-COS(2*PI()*($B378-$F$5)/$F$6))*$F$8,IF($N$4="General",1/2*(1-COS(2*PI()*($B378-$F$5)/$F$6))*$F$9,"Error")))))</f>
        <v>0</v>
      </c>
      <c r="G378" s="30">
        <f>IF(B378="",0,IF($B378&lt;$G$5,0,IF($B378&gt;'MSD Calculation'!$D$5,0,IF($N$4="Closed-form",1/2*(1-COS(2*PI()*($B378-$G$5)/$G$6))*$G$8,IF($N$4="General",1/2*(1-COS(2*PI()*($B378-$G$5)/$G$6))*$G$9,"Error")))))</f>
        <v>0</v>
      </c>
      <c r="H378" s="30">
        <f>IF(B378="",0,IF($B378&lt;$H$5,0,IF($B378&gt;'MSD Calculation'!$D$5,0,IF($N$4="Closed-form",1/2*(1-COS(2*PI()*($B378-$H$5)/$H$6))*$H$8,IF($N$4="General",1/2*(1-COS(2*PI()*($B378-$H$5)/$H$6))*$H$9,"Error")))))</f>
        <v>0</v>
      </c>
      <c r="I378" s="30">
        <f>IF(B378="",0,IF($B378&lt;$I$5,0,IF($B378&gt;'MSD Calculation'!$D$5,0,IF($N$4="Closed-form",1/2*(1-COS(2*PI()*($B378-$I$5)/$I$6))*$I$8,IF($N$4="General",1/2*(1-COS(2*PI()*($B378-$I$5)/$I$6))*$I$9,"Error")))))</f>
        <v>0</v>
      </c>
      <c r="J378" s="15" t="s">
        <v>14</v>
      </c>
      <c r="K378" s="3"/>
      <c r="L378" s="17">
        <v>3.609999999999967</v>
      </c>
      <c r="M378" s="34">
        <f>L378/'MSD Calculation'!$D$5</f>
        <v>0.12195945945945834</v>
      </c>
      <c r="N378" s="34">
        <f>'MSD Calculation'!$D$24-L378</f>
        <v>14.890000000000033</v>
      </c>
      <c r="O378" s="35">
        <f t="shared" si="25"/>
        <v>1.2427366612458558E-2</v>
      </c>
      <c r="P378" s="35">
        <f t="shared" si="26"/>
        <v>1.2427366612458558E-2</v>
      </c>
      <c r="Q378" s="35">
        <f t="shared" si="27"/>
        <v>1.2427366612458558E-2</v>
      </c>
      <c r="R378" s="35">
        <f t="shared" si="28"/>
        <v>1.2427366612458558E-2</v>
      </c>
      <c r="S378" s="35">
        <f t="shared" si="29"/>
        <v>1.2427366612458558E-2</v>
      </c>
      <c r="T378" s="11" t="s">
        <v>14</v>
      </c>
    </row>
    <row r="379" spans="2:20" x14ac:dyDescent="0.35">
      <c r="B379" s="63">
        <v>3.6199999999999668</v>
      </c>
      <c r="C379" s="34">
        <f>B379/'MSD Calculation'!$D$5</f>
        <v>0.12229729729729617</v>
      </c>
      <c r="D379" s="34">
        <f>'MSD Calculation'!$D$24-B379</f>
        <v>14.880000000000033</v>
      </c>
      <c r="E379" s="30">
        <f>IF(B379="",0,IF(B379&lt;'MSD Calculation'!$D$5,$E$7*(1-B379/'MSD Calculation'!$D$5), 0))</f>
        <v>1.2422585016993972E-2</v>
      </c>
      <c r="F379" s="30">
        <f>IF(B379="",0,IF($B379&lt;$F$5,0,IF($B379&gt;'MSD Calculation'!$D$5,0,IF($N$4="Closed-form",1/2*(1-COS(2*PI()*($B379-$F$5)/$F$6))*$F$8,IF($N$4="General",1/2*(1-COS(2*PI()*($B379-$F$5)/$F$6))*$F$9,"Error")))))</f>
        <v>0</v>
      </c>
      <c r="G379" s="30">
        <f>IF(B379="",0,IF($B379&lt;$G$5,0,IF($B379&gt;'MSD Calculation'!$D$5,0,IF($N$4="Closed-form",1/2*(1-COS(2*PI()*($B379-$G$5)/$G$6))*$G$8,IF($N$4="General",1/2*(1-COS(2*PI()*($B379-$G$5)/$G$6))*$G$9,"Error")))))</f>
        <v>0</v>
      </c>
      <c r="H379" s="30">
        <f>IF(B379="",0,IF($B379&lt;$H$5,0,IF($B379&gt;'MSD Calculation'!$D$5,0,IF($N$4="Closed-form",1/2*(1-COS(2*PI()*($B379-$H$5)/$H$6))*$H$8,IF($N$4="General",1/2*(1-COS(2*PI()*($B379-$H$5)/$H$6))*$H$9,"Error")))))</f>
        <v>0</v>
      </c>
      <c r="I379" s="30">
        <f>IF(B379="",0,IF($B379&lt;$I$5,0,IF($B379&gt;'MSD Calculation'!$D$5,0,IF($N$4="Closed-form",1/2*(1-COS(2*PI()*($B379-$I$5)/$I$6))*$I$8,IF($N$4="General",1/2*(1-COS(2*PI()*($B379-$I$5)/$I$6))*$I$9,"Error")))))</f>
        <v>0</v>
      </c>
      <c r="J379" s="15" t="s">
        <v>14</v>
      </c>
      <c r="K379" s="3"/>
      <c r="L379" s="17">
        <v>3.6199999999999668</v>
      </c>
      <c r="M379" s="34">
        <f>L379/'MSD Calculation'!$D$5</f>
        <v>0.12229729729729617</v>
      </c>
      <c r="N379" s="34">
        <f>'MSD Calculation'!$D$24-L379</f>
        <v>14.880000000000033</v>
      </c>
      <c r="O379" s="35">
        <f t="shared" si="25"/>
        <v>1.2422585016993972E-2</v>
      </c>
      <c r="P379" s="35">
        <f t="shared" si="26"/>
        <v>1.2422585016993972E-2</v>
      </c>
      <c r="Q379" s="35">
        <f t="shared" si="27"/>
        <v>1.2422585016993972E-2</v>
      </c>
      <c r="R379" s="35">
        <f t="shared" si="28"/>
        <v>1.2422585016993972E-2</v>
      </c>
      <c r="S379" s="35">
        <f t="shared" si="29"/>
        <v>1.2422585016993972E-2</v>
      </c>
      <c r="T379" s="11" t="s">
        <v>14</v>
      </c>
    </row>
    <row r="380" spans="2:20" x14ac:dyDescent="0.35">
      <c r="B380" s="63">
        <v>3.6299999999999666</v>
      </c>
      <c r="C380" s="34">
        <f>B380/'MSD Calculation'!$D$5</f>
        <v>0.12263513513513399</v>
      </c>
      <c r="D380" s="34">
        <f>'MSD Calculation'!$D$24-B380</f>
        <v>14.870000000000033</v>
      </c>
      <c r="E380" s="30">
        <f>IF(B380="",0,IF(B380&lt;'MSD Calculation'!$D$5,$E$7*(1-B380/'MSD Calculation'!$D$5), 0))</f>
        <v>1.2417803421529386E-2</v>
      </c>
      <c r="F380" s="30">
        <f>IF(B380="",0,IF($B380&lt;$F$5,0,IF($B380&gt;'MSD Calculation'!$D$5,0,IF($N$4="Closed-form",1/2*(1-COS(2*PI()*($B380-$F$5)/$F$6))*$F$8,IF($N$4="General",1/2*(1-COS(2*PI()*($B380-$F$5)/$F$6))*$F$9,"Error")))))</f>
        <v>0</v>
      </c>
      <c r="G380" s="30">
        <f>IF(B380="",0,IF($B380&lt;$G$5,0,IF($B380&gt;'MSD Calculation'!$D$5,0,IF($N$4="Closed-form",1/2*(1-COS(2*PI()*($B380-$G$5)/$G$6))*$G$8,IF($N$4="General",1/2*(1-COS(2*PI()*($B380-$G$5)/$G$6))*$G$9,"Error")))))</f>
        <v>0</v>
      </c>
      <c r="H380" s="30">
        <f>IF(B380="",0,IF($B380&lt;$H$5,0,IF($B380&gt;'MSD Calculation'!$D$5,0,IF($N$4="Closed-form",1/2*(1-COS(2*PI()*($B380-$H$5)/$H$6))*$H$8,IF($N$4="General",1/2*(1-COS(2*PI()*($B380-$H$5)/$H$6))*$H$9,"Error")))))</f>
        <v>0</v>
      </c>
      <c r="I380" s="30">
        <f>IF(B380="",0,IF($B380&lt;$I$5,0,IF($B380&gt;'MSD Calculation'!$D$5,0,IF($N$4="Closed-form",1/2*(1-COS(2*PI()*($B380-$I$5)/$I$6))*$I$8,IF($N$4="General",1/2*(1-COS(2*PI()*($B380-$I$5)/$I$6))*$I$9,"Error")))))</f>
        <v>0</v>
      </c>
      <c r="J380" s="15" t="s">
        <v>14</v>
      </c>
      <c r="K380" s="3"/>
      <c r="L380" s="17">
        <v>3.6299999999999666</v>
      </c>
      <c r="M380" s="34">
        <f>L380/'MSD Calculation'!$D$5</f>
        <v>0.12263513513513399</v>
      </c>
      <c r="N380" s="34">
        <f>'MSD Calculation'!$D$24-L380</f>
        <v>14.870000000000033</v>
      </c>
      <c r="O380" s="35">
        <f t="shared" si="25"/>
        <v>1.2417803421529386E-2</v>
      </c>
      <c r="P380" s="35">
        <f t="shared" si="26"/>
        <v>1.2417803421529386E-2</v>
      </c>
      <c r="Q380" s="35">
        <f t="shared" si="27"/>
        <v>1.2417803421529386E-2</v>
      </c>
      <c r="R380" s="35">
        <f t="shared" si="28"/>
        <v>1.2417803421529386E-2</v>
      </c>
      <c r="S380" s="35">
        <f t="shared" si="29"/>
        <v>1.2417803421529386E-2</v>
      </c>
      <c r="T380" s="11" t="s">
        <v>14</v>
      </c>
    </row>
    <row r="381" spans="2:20" x14ac:dyDescent="0.35">
      <c r="B381" s="63">
        <v>3.6399999999999664</v>
      </c>
      <c r="C381" s="34">
        <f>B381/'MSD Calculation'!$D$5</f>
        <v>0.12297297297297183</v>
      </c>
      <c r="D381" s="34">
        <f>'MSD Calculation'!$D$24-B381</f>
        <v>14.860000000000033</v>
      </c>
      <c r="E381" s="30">
        <f>IF(B381="",0,IF(B381&lt;'MSD Calculation'!$D$5,$E$7*(1-B381/'MSD Calculation'!$D$5), 0))</f>
        <v>1.2413021826064801E-2</v>
      </c>
      <c r="F381" s="30">
        <f>IF(B381="",0,IF($B381&lt;$F$5,0,IF($B381&gt;'MSD Calculation'!$D$5,0,IF($N$4="Closed-form",1/2*(1-COS(2*PI()*($B381-$F$5)/$F$6))*$F$8,IF($N$4="General",1/2*(1-COS(2*PI()*($B381-$F$5)/$F$6))*$F$9,"Error")))))</f>
        <v>0</v>
      </c>
      <c r="G381" s="30">
        <f>IF(B381="",0,IF($B381&lt;$G$5,0,IF($B381&gt;'MSD Calculation'!$D$5,0,IF($N$4="Closed-form",1/2*(1-COS(2*PI()*($B381-$G$5)/$G$6))*$G$8,IF($N$4="General",1/2*(1-COS(2*PI()*($B381-$G$5)/$G$6))*$G$9,"Error")))))</f>
        <v>0</v>
      </c>
      <c r="H381" s="30">
        <f>IF(B381="",0,IF($B381&lt;$H$5,0,IF($B381&gt;'MSD Calculation'!$D$5,0,IF($N$4="Closed-form",1/2*(1-COS(2*PI()*($B381-$H$5)/$H$6))*$H$8,IF($N$4="General",1/2*(1-COS(2*PI()*($B381-$H$5)/$H$6))*$H$9,"Error")))))</f>
        <v>0</v>
      </c>
      <c r="I381" s="30">
        <f>IF(B381="",0,IF($B381&lt;$I$5,0,IF($B381&gt;'MSD Calculation'!$D$5,0,IF($N$4="Closed-form",1/2*(1-COS(2*PI()*($B381-$I$5)/$I$6))*$I$8,IF($N$4="General",1/2*(1-COS(2*PI()*($B381-$I$5)/$I$6))*$I$9,"Error")))))</f>
        <v>0</v>
      </c>
      <c r="J381" s="15" t="s">
        <v>14</v>
      </c>
      <c r="K381" s="3"/>
      <c r="L381" s="17">
        <v>3.6399999999999664</v>
      </c>
      <c r="M381" s="34">
        <f>L381/'MSD Calculation'!$D$5</f>
        <v>0.12297297297297183</v>
      </c>
      <c r="N381" s="34">
        <f>'MSD Calculation'!$D$24-L381</f>
        <v>14.860000000000033</v>
      </c>
      <c r="O381" s="35">
        <f t="shared" si="25"/>
        <v>1.2413021826064801E-2</v>
      </c>
      <c r="P381" s="35">
        <f t="shared" si="26"/>
        <v>1.2413021826064801E-2</v>
      </c>
      <c r="Q381" s="35">
        <f t="shared" si="27"/>
        <v>1.2413021826064801E-2</v>
      </c>
      <c r="R381" s="35">
        <f t="shared" si="28"/>
        <v>1.2413021826064801E-2</v>
      </c>
      <c r="S381" s="35">
        <f t="shared" si="29"/>
        <v>1.2413021826064801E-2</v>
      </c>
      <c r="T381" s="11" t="s">
        <v>14</v>
      </c>
    </row>
    <row r="382" spans="2:20" x14ac:dyDescent="0.35">
      <c r="B382" s="63">
        <v>3.6499999999999662</v>
      </c>
      <c r="C382" s="34">
        <f>B382/'MSD Calculation'!$D$5</f>
        <v>0.12331081081080966</v>
      </c>
      <c r="D382" s="34">
        <f>'MSD Calculation'!$D$24-B382</f>
        <v>14.850000000000033</v>
      </c>
      <c r="E382" s="30">
        <f>IF(B382="",0,IF(B382&lt;'MSD Calculation'!$D$5,$E$7*(1-B382/'MSD Calculation'!$D$5), 0))</f>
        <v>1.2408240230600215E-2</v>
      </c>
      <c r="F382" s="30">
        <f>IF(B382="",0,IF($B382&lt;$F$5,0,IF($B382&gt;'MSD Calculation'!$D$5,0,IF($N$4="Closed-form",1/2*(1-COS(2*PI()*($B382-$F$5)/$F$6))*$F$8,IF($N$4="General",1/2*(1-COS(2*PI()*($B382-$F$5)/$F$6))*$F$9,"Error")))))</f>
        <v>0</v>
      </c>
      <c r="G382" s="30">
        <f>IF(B382="",0,IF($B382&lt;$G$5,0,IF($B382&gt;'MSD Calculation'!$D$5,0,IF($N$4="Closed-form",1/2*(1-COS(2*PI()*($B382-$G$5)/$G$6))*$G$8,IF($N$4="General",1/2*(1-COS(2*PI()*($B382-$G$5)/$G$6))*$G$9,"Error")))))</f>
        <v>0</v>
      </c>
      <c r="H382" s="30">
        <f>IF(B382="",0,IF($B382&lt;$H$5,0,IF($B382&gt;'MSD Calculation'!$D$5,0,IF($N$4="Closed-form",1/2*(1-COS(2*PI()*($B382-$H$5)/$H$6))*$H$8,IF($N$4="General",1/2*(1-COS(2*PI()*($B382-$H$5)/$H$6))*$H$9,"Error")))))</f>
        <v>0</v>
      </c>
      <c r="I382" s="30">
        <f>IF(B382="",0,IF($B382&lt;$I$5,0,IF($B382&gt;'MSD Calculation'!$D$5,0,IF($N$4="Closed-form",1/2*(1-COS(2*PI()*($B382-$I$5)/$I$6))*$I$8,IF($N$4="General",1/2*(1-COS(2*PI()*($B382-$I$5)/$I$6))*$I$9,"Error")))))</f>
        <v>0</v>
      </c>
      <c r="J382" s="15" t="s">
        <v>14</v>
      </c>
      <c r="K382" s="3"/>
      <c r="L382" s="17">
        <v>3.6499999999999662</v>
      </c>
      <c r="M382" s="34">
        <f>L382/'MSD Calculation'!$D$5</f>
        <v>0.12331081081080966</v>
      </c>
      <c r="N382" s="34">
        <f>'MSD Calculation'!$D$24-L382</f>
        <v>14.850000000000033</v>
      </c>
      <c r="O382" s="35">
        <f t="shared" si="25"/>
        <v>1.2408240230600215E-2</v>
      </c>
      <c r="P382" s="35">
        <f t="shared" si="26"/>
        <v>1.2408240230600215E-2</v>
      </c>
      <c r="Q382" s="35">
        <f t="shared" si="27"/>
        <v>1.2408240230600215E-2</v>
      </c>
      <c r="R382" s="35">
        <f t="shared" si="28"/>
        <v>1.2408240230600215E-2</v>
      </c>
      <c r="S382" s="35">
        <f t="shared" si="29"/>
        <v>1.2408240230600215E-2</v>
      </c>
      <c r="T382" s="11" t="s">
        <v>14</v>
      </c>
    </row>
    <row r="383" spans="2:20" x14ac:dyDescent="0.35">
      <c r="B383" s="63">
        <v>3.6599999999999659</v>
      </c>
      <c r="C383" s="34">
        <f>B383/'MSD Calculation'!$D$5</f>
        <v>0.1236486486486475</v>
      </c>
      <c r="D383" s="34">
        <f>'MSD Calculation'!$D$24-B383</f>
        <v>14.840000000000034</v>
      </c>
      <c r="E383" s="30">
        <f>IF(B383="",0,IF(B383&lt;'MSD Calculation'!$D$5,$E$7*(1-B383/'MSD Calculation'!$D$5), 0))</f>
        <v>1.2403458635135631E-2</v>
      </c>
      <c r="F383" s="30">
        <f>IF(B383="",0,IF($B383&lt;$F$5,0,IF($B383&gt;'MSD Calculation'!$D$5,0,IF($N$4="Closed-form",1/2*(1-COS(2*PI()*($B383-$F$5)/$F$6))*$F$8,IF($N$4="General",1/2*(1-COS(2*PI()*($B383-$F$5)/$F$6))*$F$9,"Error")))))</f>
        <v>0</v>
      </c>
      <c r="G383" s="30">
        <f>IF(B383="",0,IF($B383&lt;$G$5,0,IF($B383&gt;'MSD Calculation'!$D$5,0,IF($N$4="Closed-form",1/2*(1-COS(2*PI()*($B383-$G$5)/$G$6))*$G$8,IF($N$4="General",1/2*(1-COS(2*PI()*($B383-$G$5)/$G$6))*$G$9,"Error")))))</f>
        <v>0</v>
      </c>
      <c r="H383" s="30">
        <f>IF(B383="",0,IF($B383&lt;$H$5,0,IF($B383&gt;'MSD Calculation'!$D$5,0,IF($N$4="Closed-form",1/2*(1-COS(2*PI()*($B383-$H$5)/$H$6))*$H$8,IF($N$4="General",1/2*(1-COS(2*PI()*($B383-$H$5)/$H$6))*$H$9,"Error")))))</f>
        <v>0</v>
      </c>
      <c r="I383" s="30">
        <f>IF(B383="",0,IF($B383&lt;$I$5,0,IF($B383&gt;'MSD Calculation'!$D$5,0,IF($N$4="Closed-form",1/2*(1-COS(2*PI()*($B383-$I$5)/$I$6))*$I$8,IF($N$4="General",1/2*(1-COS(2*PI()*($B383-$I$5)/$I$6))*$I$9,"Error")))))</f>
        <v>0</v>
      </c>
      <c r="J383" s="15" t="s">
        <v>14</v>
      </c>
      <c r="K383" s="3"/>
      <c r="L383" s="17">
        <v>3.6599999999999659</v>
      </c>
      <c r="M383" s="34">
        <f>L383/'MSD Calculation'!$D$5</f>
        <v>0.1236486486486475</v>
      </c>
      <c r="N383" s="34">
        <f>'MSD Calculation'!$D$24-L383</f>
        <v>14.840000000000034</v>
      </c>
      <c r="O383" s="35">
        <f t="shared" si="25"/>
        <v>1.2403458635135631E-2</v>
      </c>
      <c r="P383" s="35">
        <f t="shared" si="26"/>
        <v>1.2403458635135631E-2</v>
      </c>
      <c r="Q383" s="35">
        <f t="shared" si="27"/>
        <v>1.2403458635135631E-2</v>
      </c>
      <c r="R383" s="35">
        <f t="shared" si="28"/>
        <v>1.2403458635135631E-2</v>
      </c>
      <c r="S383" s="35">
        <f t="shared" si="29"/>
        <v>1.2403458635135631E-2</v>
      </c>
      <c r="T383" s="11" t="s">
        <v>14</v>
      </c>
    </row>
    <row r="384" spans="2:20" x14ac:dyDescent="0.35">
      <c r="B384" s="63">
        <v>3.6699999999999657</v>
      </c>
      <c r="C384" s="34">
        <f>B384/'MSD Calculation'!$D$5</f>
        <v>0.12398648648648532</v>
      </c>
      <c r="D384" s="34">
        <f>'MSD Calculation'!$D$24-B384</f>
        <v>14.830000000000034</v>
      </c>
      <c r="E384" s="30">
        <f>IF(B384="",0,IF(B384&lt;'MSD Calculation'!$D$5,$E$7*(1-B384/'MSD Calculation'!$D$5), 0))</f>
        <v>1.2398677039671043E-2</v>
      </c>
      <c r="F384" s="30">
        <f>IF(B384="",0,IF($B384&lt;$F$5,0,IF($B384&gt;'MSD Calculation'!$D$5,0,IF($N$4="Closed-form",1/2*(1-COS(2*PI()*($B384-$F$5)/$F$6))*$F$8,IF($N$4="General",1/2*(1-COS(2*PI()*($B384-$F$5)/$F$6))*$F$9,"Error")))))</f>
        <v>0</v>
      </c>
      <c r="G384" s="30">
        <f>IF(B384="",0,IF($B384&lt;$G$5,0,IF($B384&gt;'MSD Calculation'!$D$5,0,IF($N$4="Closed-form",1/2*(1-COS(2*PI()*($B384-$G$5)/$G$6))*$G$8,IF($N$4="General",1/2*(1-COS(2*PI()*($B384-$G$5)/$G$6))*$G$9,"Error")))))</f>
        <v>0</v>
      </c>
      <c r="H384" s="30">
        <f>IF(B384="",0,IF($B384&lt;$H$5,0,IF($B384&gt;'MSD Calculation'!$D$5,0,IF($N$4="Closed-form",1/2*(1-COS(2*PI()*($B384-$H$5)/$H$6))*$H$8,IF($N$4="General",1/2*(1-COS(2*PI()*($B384-$H$5)/$H$6))*$H$9,"Error")))))</f>
        <v>0</v>
      </c>
      <c r="I384" s="30">
        <f>IF(B384="",0,IF($B384&lt;$I$5,0,IF($B384&gt;'MSD Calculation'!$D$5,0,IF($N$4="Closed-form",1/2*(1-COS(2*PI()*($B384-$I$5)/$I$6))*$I$8,IF($N$4="General",1/2*(1-COS(2*PI()*($B384-$I$5)/$I$6))*$I$9,"Error")))))</f>
        <v>0</v>
      </c>
      <c r="J384" s="15" t="s">
        <v>14</v>
      </c>
      <c r="K384" s="3"/>
      <c r="L384" s="17">
        <v>3.6699999999999657</v>
      </c>
      <c r="M384" s="34">
        <f>L384/'MSD Calculation'!$D$5</f>
        <v>0.12398648648648532</v>
      </c>
      <c r="N384" s="34">
        <f>'MSD Calculation'!$D$24-L384</f>
        <v>14.830000000000034</v>
      </c>
      <c r="O384" s="35">
        <f t="shared" si="25"/>
        <v>1.2398677039671043E-2</v>
      </c>
      <c r="P384" s="35">
        <f t="shared" si="26"/>
        <v>1.2398677039671043E-2</v>
      </c>
      <c r="Q384" s="35">
        <f t="shared" si="27"/>
        <v>1.2398677039671043E-2</v>
      </c>
      <c r="R384" s="35">
        <f t="shared" si="28"/>
        <v>1.2398677039671043E-2</v>
      </c>
      <c r="S384" s="35">
        <f t="shared" si="29"/>
        <v>1.2398677039671043E-2</v>
      </c>
      <c r="T384" s="11" t="s">
        <v>14</v>
      </c>
    </row>
    <row r="385" spans="2:20" x14ac:dyDescent="0.35">
      <c r="B385" s="63">
        <v>3.6799999999999655</v>
      </c>
      <c r="C385" s="34">
        <f>B385/'MSD Calculation'!$D$5</f>
        <v>0.12432432432432315</v>
      </c>
      <c r="D385" s="34">
        <f>'MSD Calculation'!$D$24-B385</f>
        <v>14.820000000000034</v>
      </c>
      <c r="E385" s="30">
        <f>IF(B385="",0,IF(B385&lt;'MSD Calculation'!$D$5,$E$7*(1-B385/'MSD Calculation'!$D$5), 0))</f>
        <v>1.2393895444206458E-2</v>
      </c>
      <c r="F385" s="30">
        <f>IF(B385="",0,IF($B385&lt;$F$5,0,IF($B385&gt;'MSD Calculation'!$D$5,0,IF($N$4="Closed-form",1/2*(1-COS(2*PI()*($B385-$F$5)/$F$6))*$F$8,IF($N$4="General",1/2*(1-COS(2*PI()*($B385-$F$5)/$F$6))*$F$9,"Error")))))</f>
        <v>0</v>
      </c>
      <c r="G385" s="30">
        <f>IF(B385="",0,IF($B385&lt;$G$5,0,IF($B385&gt;'MSD Calculation'!$D$5,0,IF($N$4="Closed-form",1/2*(1-COS(2*PI()*($B385-$G$5)/$G$6))*$G$8,IF($N$4="General",1/2*(1-COS(2*PI()*($B385-$G$5)/$G$6))*$G$9,"Error")))))</f>
        <v>0</v>
      </c>
      <c r="H385" s="30">
        <f>IF(B385="",0,IF($B385&lt;$H$5,0,IF($B385&gt;'MSD Calculation'!$D$5,0,IF($N$4="Closed-form",1/2*(1-COS(2*PI()*($B385-$H$5)/$H$6))*$H$8,IF($N$4="General",1/2*(1-COS(2*PI()*($B385-$H$5)/$H$6))*$H$9,"Error")))))</f>
        <v>0</v>
      </c>
      <c r="I385" s="30">
        <f>IF(B385="",0,IF($B385&lt;$I$5,0,IF($B385&gt;'MSD Calculation'!$D$5,0,IF($N$4="Closed-form",1/2*(1-COS(2*PI()*($B385-$I$5)/$I$6))*$I$8,IF($N$4="General",1/2*(1-COS(2*PI()*($B385-$I$5)/$I$6))*$I$9,"Error")))))</f>
        <v>0</v>
      </c>
      <c r="J385" s="15" t="s">
        <v>14</v>
      </c>
      <c r="K385" s="3"/>
      <c r="L385" s="17">
        <v>3.6799999999999655</v>
      </c>
      <c r="M385" s="34">
        <f>L385/'MSD Calculation'!$D$5</f>
        <v>0.12432432432432315</v>
      </c>
      <c r="N385" s="34">
        <f>'MSD Calculation'!$D$24-L385</f>
        <v>14.820000000000034</v>
      </c>
      <c r="O385" s="35">
        <f t="shared" si="25"/>
        <v>1.2393895444206458E-2</v>
      </c>
      <c r="P385" s="35">
        <f t="shared" si="26"/>
        <v>1.2393895444206458E-2</v>
      </c>
      <c r="Q385" s="35">
        <f t="shared" si="27"/>
        <v>1.2393895444206458E-2</v>
      </c>
      <c r="R385" s="35">
        <f t="shared" si="28"/>
        <v>1.2393895444206458E-2</v>
      </c>
      <c r="S385" s="35">
        <f t="shared" si="29"/>
        <v>1.2393895444206458E-2</v>
      </c>
      <c r="T385" s="11" t="s">
        <v>14</v>
      </c>
    </row>
    <row r="386" spans="2:20" x14ac:dyDescent="0.35">
      <c r="B386" s="63">
        <v>3.6899999999999653</v>
      </c>
      <c r="C386" s="34">
        <f>B386/'MSD Calculation'!$D$5</f>
        <v>0.12466216216216099</v>
      </c>
      <c r="D386" s="34">
        <f>'MSD Calculation'!$D$24-B386</f>
        <v>14.810000000000034</v>
      </c>
      <c r="E386" s="30">
        <f>IF(B386="",0,IF(B386&lt;'MSD Calculation'!$D$5,$E$7*(1-B386/'MSD Calculation'!$D$5), 0))</f>
        <v>1.2389113848741872E-2</v>
      </c>
      <c r="F386" s="30">
        <f>IF(B386="",0,IF($B386&lt;$F$5,0,IF($B386&gt;'MSD Calculation'!$D$5,0,IF($N$4="Closed-form",1/2*(1-COS(2*PI()*($B386-$F$5)/$F$6))*$F$8,IF($N$4="General",1/2*(1-COS(2*PI()*($B386-$F$5)/$F$6))*$F$9,"Error")))))</f>
        <v>0</v>
      </c>
      <c r="G386" s="30">
        <f>IF(B386="",0,IF($B386&lt;$G$5,0,IF($B386&gt;'MSD Calculation'!$D$5,0,IF($N$4="Closed-form",1/2*(1-COS(2*PI()*($B386-$G$5)/$G$6))*$G$8,IF($N$4="General",1/2*(1-COS(2*PI()*($B386-$G$5)/$G$6))*$G$9,"Error")))))</f>
        <v>0</v>
      </c>
      <c r="H386" s="30">
        <f>IF(B386="",0,IF($B386&lt;$H$5,0,IF($B386&gt;'MSD Calculation'!$D$5,0,IF($N$4="Closed-form",1/2*(1-COS(2*PI()*($B386-$H$5)/$H$6))*$H$8,IF($N$4="General",1/2*(1-COS(2*PI()*($B386-$H$5)/$H$6))*$H$9,"Error")))))</f>
        <v>0</v>
      </c>
      <c r="I386" s="30">
        <f>IF(B386="",0,IF($B386&lt;$I$5,0,IF($B386&gt;'MSD Calculation'!$D$5,0,IF($N$4="Closed-form",1/2*(1-COS(2*PI()*($B386-$I$5)/$I$6))*$I$8,IF($N$4="General",1/2*(1-COS(2*PI()*($B386-$I$5)/$I$6))*$I$9,"Error")))))</f>
        <v>0</v>
      </c>
      <c r="J386" s="15" t="s">
        <v>14</v>
      </c>
      <c r="K386" s="3"/>
      <c r="L386" s="17">
        <v>3.6899999999999653</v>
      </c>
      <c r="M386" s="34">
        <f>L386/'MSD Calculation'!$D$5</f>
        <v>0.12466216216216099</v>
      </c>
      <c r="N386" s="34">
        <f>'MSD Calculation'!$D$24-L386</f>
        <v>14.810000000000034</v>
      </c>
      <c r="O386" s="35">
        <f t="shared" si="25"/>
        <v>1.2389113848741872E-2</v>
      </c>
      <c r="P386" s="35">
        <f t="shared" si="26"/>
        <v>1.2389113848741872E-2</v>
      </c>
      <c r="Q386" s="35">
        <f t="shared" si="27"/>
        <v>1.2389113848741872E-2</v>
      </c>
      <c r="R386" s="35">
        <f t="shared" si="28"/>
        <v>1.2389113848741872E-2</v>
      </c>
      <c r="S386" s="35">
        <f t="shared" si="29"/>
        <v>1.2389113848741872E-2</v>
      </c>
      <c r="T386" s="11" t="s">
        <v>14</v>
      </c>
    </row>
    <row r="387" spans="2:20" x14ac:dyDescent="0.35">
      <c r="B387" s="63">
        <v>3.6999999999999651</v>
      </c>
      <c r="C387" s="34">
        <f>B387/'MSD Calculation'!$D$5</f>
        <v>0.12499999999999882</v>
      </c>
      <c r="D387" s="34">
        <f>'MSD Calculation'!$D$24-B387</f>
        <v>14.800000000000034</v>
      </c>
      <c r="E387" s="30">
        <f>IF(B387="",0,IF(B387&lt;'MSD Calculation'!$D$5,$E$7*(1-B387/'MSD Calculation'!$D$5), 0))</f>
        <v>1.2384332253277288E-2</v>
      </c>
      <c r="F387" s="30">
        <f>IF(B387="",0,IF($B387&lt;$F$5,0,IF($B387&gt;'MSD Calculation'!$D$5,0,IF($N$4="Closed-form",1/2*(1-COS(2*PI()*($B387-$F$5)/$F$6))*$F$8,IF($N$4="General",1/2*(1-COS(2*PI()*($B387-$F$5)/$F$6))*$F$9,"Error")))))</f>
        <v>0</v>
      </c>
      <c r="G387" s="30">
        <f>IF(B387="",0,IF($B387&lt;$G$5,0,IF($B387&gt;'MSD Calculation'!$D$5,0,IF($N$4="Closed-form",1/2*(1-COS(2*PI()*($B387-$G$5)/$G$6))*$G$8,IF($N$4="General",1/2*(1-COS(2*PI()*($B387-$G$5)/$G$6))*$G$9,"Error")))))</f>
        <v>0</v>
      </c>
      <c r="H387" s="30">
        <f>IF(B387="",0,IF($B387&lt;$H$5,0,IF($B387&gt;'MSD Calculation'!$D$5,0,IF($N$4="Closed-form",1/2*(1-COS(2*PI()*($B387-$H$5)/$H$6))*$H$8,IF($N$4="General",1/2*(1-COS(2*PI()*($B387-$H$5)/$H$6))*$H$9,"Error")))))</f>
        <v>0</v>
      </c>
      <c r="I387" s="30">
        <f>IF(B387="",0,IF($B387&lt;$I$5,0,IF($B387&gt;'MSD Calculation'!$D$5,0,IF($N$4="Closed-form",1/2*(1-COS(2*PI()*($B387-$I$5)/$I$6))*$I$8,IF($N$4="General",1/2*(1-COS(2*PI()*($B387-$I$5)/$I$6))*$I$9,"Error")))))</f>
        <v>0</v>
      </c>
      <c r="J387" s="15" t="s">
        <v>14</v>
      </c>
      <c r="K387" s="3"/>
      <c r="L387" s="17">
        <v>3.6999999999999651</v>
      </c>
      <c r="M387" s="34">
        <f>L387/'MSD Calculation'!$D$5</f>
        <v>0.12499999999999882</v>
      </c>
      <c r="N387" s="34">
        <f>'MSD Calculation'!$D$24-L387</f>
        <v>14.800000000000034</v>
      </c>
      <c r="O387" s="35">
        <f t="shared" si="25"/>
        <v>1.2384332253277288E-2</v>
      </c>
      <c r="P387" s="35">
        <f t="shared" si="26"/>
        <v>1.2384332253277288E-2</v>
      </c>
      <c r="Q387" s="35">
        <f t="shared" si="27"/>
        <v>1.2384332253277288E-2</v>
      </c>
      <c r="R387" s="35">
        <f t="shared" si="28"/>
        <v>1.2384332253277288E-2</v>
      </c>
      <c r="S387" s="35">
        <f t="shared" si="29"/>
        <v>1.2384332253277288E-2</v>
      </c>
      <c r="T387" s="11" t="s">
        <v>14</v>
      </c>
    </row>
    <row r="388" spans="2:20" x14ac:dyDescent="0.35">
      <c r="B388" s="63">
        <v>3.7099999999999649</v>
      </c>
      <c r="C388" s="34">
        <f>B388/'MSD Calculation'!$D$5</f>
        <v>0.12533783783783664</v>
      </c>
      <c r="D388" s="34">
        <f>'MSD Calculation'!$D$24-B388</f>
        <v>14.790000000000035</v>
      </c>
      <c r="E388" s="30">
        <f>IF(B388="",0,IF(B388&lt;'MSD Calculation'!$D$5,$E$7*(1-B388/'MSD Calculation'!$D$5), 0))</f>
        <v>1.23795506578127E-2</v>
      </c>
      <c r="F388" s="30">
        <f>IF(B388="",0,IF($B388&lt;$F$5,0,IF($B388&gt;'MSD Calculation'!$D$5,0,IF($N$4="Closed-form",1/2*(1-COS(2*PI()*($B388-$F$5)/$F$6))*$F$8,IF($N$4="General",1/2*(1-COS(2*PI()*($B388-$F$5)/$F$6))*$F$9,"Error")))))</f>
        <v>0</v>
      </c>
      <c r="G388" s="30">
        <f>IF(B388="",0,IF($B388&lt;$G$5,0,IF($B388&gt;'MSD Calculation'!$D$5,0,IF($N$4="Closed-form",1/2*(1-COS(2*PI()*($B388-$G$5)/$G$6))*$G$8,IF($N$4="General",1/2*(1-COS(2*PI()*($B388-$G$5)/$G$6))*$G$9,"Error")))))</f>
        <v>0</v>
      </c>
      <c r="H388" s="30">
        <f>IF(B388="",0,IF($B388&lt;$H$5,0,IF($B388&gt;'MSD Calculation'!$D$5,0,IF($N$4="Closed-form",1/2*(1-COS(2*PI()*($B388-$H$5)/$H$6))*$H$8,IF($N$4="General",1/2*(1-COS(2*PI()*($B388-$H$5)/$H$6))*$H$9,"Error")))))</f>
        <v>0</v>
      </c>
      <c r="I388" s="30">
        <f>IF(B388="",0,IF($B388&lt;$I$5,0,IF($B388&gt;'MSD Calculation'!$D$5,0,IF($N$4="Closed-form",1/2*(1-COS(2*PI()*($B388-$I$5)/$I$6))*$I$8,IF($N$4="General",1/2*(1-COS(2*PI()*($B388-$I$5)/$I$6))*$I$9,"Error")))))</f>
        <v>0</v>
      </c>
      <c r="J388" s="15" t="s">
        <v>14</v>
      </c>
      <c r="K388" s="3"/>
      <c r="L388" s="17">
        <v>3.7099999999999649</v>
      </c>
      <c r="M388" s="34">
        <f>L388/'MSD Calculation'!$D$5</f>
        <v>0.12533783783783664</v>
      </c>
      <c r="N388" s="34">
        <f>'MSD Calculation'!$D$24-L388</f>
        <v>14.790000000000035</v>
      </c>
      <c r="O388" s="35">
        <f t="shared" si="25"/>
        <v>1.23795506578127E-2</v>
      </c>
      <c r="P388" s="35">
        <f t="shared" si="26"/>
        <v>1.23795506578127E-2</v>
      </c>
      <c r="Q388" s="35">
        <f t="shared" si="27"/>
        <v>1.23795506578127E-2</v>
      </c>
      <c r="R388" s="35">
        <f t="shared" si="28"/>
        <v>1.23795506578127E-2</v>
      </c>
      <c r="S388" s="35">
        <f t="shared" si="29"/>
        <v>1.23795506578127E-2</v>
      </c>
      <c r="T388" s="11" t="s">
        <v>14</v>
      </c>
    </row>
    <row r="389" spans="2:20" x14ac:dyDescent="0.35">
      <c r="B389" s="63">
        <v>3.7199999999999647</v>
      </c>
      <c r="C389" s="34">
        <f>B389/'MSD Calculation'!$D$5</f>
        <v>0.12567567567567448</v>
      </c>
      <c r="D389" s="34">
        <f>'MSD Calculation'!$D$24-B389</f>
        <v>14.780000000000035</v>
      </c>
      <c r="E389" s="30">
        <f>IF(B389="",0,IF(B389&lt;'MSD Calculation'!$D$5,$E$7*(1-B389/'MSD Calculation'!$D$5), 0))</f>
        <v>1.2374769062348115E-2</v>
      </c>
      <c r="F389" s="30">
        <f>IF(B389="",0,IF($B389&lt;$F$5,0,IF($B389&gt;'MSD Calculation'!$D$5,0,IF($N$4="Closed-form",1/2*(1-COS(2*PI()*($B389-$F$5)/$F$6))*$F$8,IF($N$4="General",1/2*(1-COS(2*PI()*($B389-$F$5)/$F$6))*$F$9,"Error")))))</f>
        <v>0</v>
      </c>
      <c r="G389" s="30">
        <f>IF(B389="",0,IF($B389&lt;$G$5,0,IF($B389&gt;'MSD Calculation'!$D$5,0,IF($N$4="Closed-form",1/2*(1-COS(2*PI()*($B389-$G$5)/$G$6))*$G$8,IF($N$4="General",1/2*(1-COS(2*PI()*($B389-$G$5)/$G$6))*$G$9,"Error")))))</f>
        <v>0</v>
      </c>
      <c r="H389" s="30">
        <f>IF(B389="",0,IF($B389&lt;$H$5,0,IF($B389&gt;'MSD Calculation'!$D$5,0,IF($N$4="Closed-form",1/2*(1-COS(2*PI()*($B389-$H$5)/$H$6))*$H$8,IF($N$4="General",1/2*(1-COS(2*PI()*($B389-$H$5)/$H$6))*$H$9,"Error")))))</f>
        <v>0</v>
      </c>
      <c r="I389" s="30">
        <f>IF(B389="",0,IF($B389&lt;$I$5,0,IF($B389&gt;'MSD Calculation'!$D$5,0,IF($N$4="Closed-form",1/2*(1-COS(2*PI()*($B389-$I$5)/$I$6))*$I$8,IF($N$4="General",1/2*(1-COS(2*PI()*($B389-$I$5)/$I$6))*$I$9,"Error")))))</f>
        <v>0</v>
      </c>
      <c r="J389" s="15" t="s">
        <v>14</v>
      </c>
      <c r="K389" s="3"/>
      <c r="L389" s="17">
        <v>3.7199999999999647</v>
      </c>
      <c r="M389" s="34">
        <f>L389/'MSD Calculation'!$D$5</f>
        <v>0.12567567567567448</v>
      </c>
      <c r="N389" s="34">
        <f>'MSD Calculation'!$D$24-L389</f>
        <v>14.780000000000035</v>
      </c>
      <c r="O389" s="35">
        <f t="shared" si="25"/>
        <v>1.2374769062348115E-2</v>
      </c>
      <c r="P389" s="35">
        <f t="shared" si="26"/>
        <v>1.2374769062348115E-2</v>
      </c>
      <c r="Q389" s="35">
        <f t="shared" si="27"/>
        <v>1.2374769062348115E-2</v>
      </c>
      <c r="R389" s="35">
        <f t="shared" si="28"/>
        <v>1.2374769062348115E-2</v>
      </c>
      <c r="S389" s="35">
        <f t="shared" si="29"/>
        <v>1.2374769062348115E-2</v>
      </c>
      <c r="T389" s="11" t="s">
        <v>14</v>
      </c>
    </row>
    <row r="390" spans="2:20" x14ac:dyDescent="0.35">
      <c r="B390" s="63">
        <v>3.7299999999999645</v>
      </c>
      <c r="C390" s="34">
        <f>B390/'MSD Calculation'!$D$5</f>
        <v>0.12601351351351231</v>
      </c>
      <c r="D390" s="34">
        <f>'MSD Calculation'!$D$24-B390</f>
        <v>14.770000000000035</v>
      </c>
      <c r="E390" s="30">
        <f>IF(B390="",0,IF(B390&lt;'MSD Calculation'!$D$5,$E$7*(1-B390/'MSD Calculation'!$D$5), 0))</f>
        <v>1.2369987466883529E-2</v>
      </c>
      <c r="F390" s="30">
        <f>IF(B390="",0,IF($B390&lt;$F$5,0,IF($B390&gt;'MSD Calculation'!$D$5,0,IF($N$4="Closed-form",1/2*(1-COS(2*PI()*($B390-$F$5)/$F$6))*$F$8,IF($N$4="General",1/2*(1-COS(2*PI()*($B390-$F$5)/$F$6))*$F$9,"Error")))))</f>
        <v>0</v>
      </c>
      <c r="G390" s="30">
        <f>IF(B390="",0,IF($B390&lt;$G$5,0,IF($B390&gt;'MSD Calculation'!$D$5,0,IF($N$4="Closed-form",1/2*(1-COS(2*PI()*($B390-$G$5)/$G$6))*$G$8,IF($N$4="General",1/2*(1-COS(2*PI()*($B390-$G$5)/$G$6))*$G$9,"Error")))))</f>
        <v>0</v>
      </c>
      <c r="H390" s="30">
        <f>IF(B390="",0,IF($B390&lt;$H$5,0,IF($B390&gt;'MSD Calculation'!$D$5,0,IF($N$4="Closed-form",1/2*(1-COS(2*PI()*($B390-$H$5)/$H$6))*$H$8,IF($N$4="General",1/2*(1-COS(2*PI()*($B390-$H$5)/$H$6))*$H$9,"Error")))))</f>
        <v>0</v>
      </c>
      <c r="I390" s="30">
        <f>IF(B390="",0,IF($B390&lt;$I$5,0,IF($B390&gt;'MSD Calculation'!$D$5,0,IF($N$4="Closed-form",1/2*(1-COS(2*PI()*($B390-$I$5)/$I$6))*$I$8,IF($N$4="General",1/2*(1-COS(2*PI()*($B390-$I$5)/$I$6))*$I$9,"Error")))))</f>
        <v>0</v>
      </c>
      <c r="J390" s="15" t="s">
        <v>14</v>
      </c>
      <c r="K390" s="3"/>
      <c r="L390" s="17">
        <v>3.7299999999999645</v>
      </c>
      <c r="M390" s="34">
        <f>L390/'MSD Calculation'!$D$5</f>
        <v>0.12601351351351231</v>
      </c>
      <c r="N390" s="34">
        <f>'MSD Calculation'!$D$24-L390</f>
        <v>14.770000000000035</v>
      </c>
      <c r="O390" s="35">
        <f t="shared" si="25"/>
        <v>1.2369987466883529E-2</v>
      </c>
      <c r="P390" s="35">
        <f t="shared" si="26"/>
        <v>1.2369987466883529E-2</v>
      </c>
      <c r="Q390" s="35">
        <f t="shared" si="27"/>
        <v>1.2369987466883529E-2</v>
      </c>
      <c r="R390" s="35">
        <f t="shared" si="28"/>
        <v>1.2369987466883529E-2</v>
      </c>
      <c r="S390" s="35">
        <f t="shared" si="29"/>
        <v>1.2369987466883529E-2</v>
      </c>
      <c r="T390" s="11" t="s">
        <v>14</v>
      </c>
    </row>
    <row r="391" spans="2:20" x14ac:dyDescent="0.35">
      <c r="B391" s="63">
        <v>3.7399999999999642</v>
      </c>
      <c r="C391" s="34">
        <f>B391/'MSD Calculation'!$D$5</f>
        <v>0.12635135135135014</v>
      </c>
      <c r="D391" s="34">
        <f>'MSD Calculation'!$D$24-B391</f>
        <v>14.760000000000035</v>
      </c>
      <c r="E391" s="30">
        <f>IF(B391="",0,IF(B391&lt;'MSD Calculation'!$D$5,$E$7*(1-B391/'MSD Calculation'!$D$5), 0))</f>
        <v>1.2365205871418945E-2</v>
      </c>
      <c r="F391" s="30">
        <f>IF(B391="",0,IF($B391&lt;$F$5,0,IF($B391&gt;'MSD Calculation'!$D$5,0,IF($N$4="Closed-form",1/2*(1-COS(2*PI()*($B391-$F$5)/$F$6))*$F$8,IF($N$4="General",1/2*(1-COS(2*PI()*($B391-$F$5)/$F$6))*$F$9,"Error")))))</f>
        <v>0</v>
      </c>
      <c r="G391" s="30">
        <f>IF(B391="",0,IF($B391&lt;$G$5,0,IF($B391&gt;'MSD Calculation'!$D$5,0,IF($N$4="Closed-form",1/2*(1-COS(2*PI()*($B391-$G$5)/$G$6))*$G$8,IF($N$4="General",1/2*(1-COS(2*PI()*($B391-$G$5)/$G$6))*$G$9,"Error")))))</f>
        <v>0</v>
      </c>
      <c r="H391" s="30">
        <f>IF(B391="",0,IF($B391&lt;$H$5,0,IF($B391&gt;'MSD Calculation'!$D$5,0,IF($N$4="Closed-form",1/2*(1-COS(2*PI()*($B391-$H$5)/$H$6))*$H$8,IF($N$4="General",1/2*(1-COS(2*PI()*($B391-$H$5)/$H$6))*$H$9,"Error")))))</f>
        <v>0</v>
      </c>
      <c r="I391" s="30">
        <f>IF(B391="",0,IF($B391&lt;$I$5,0,IF($B391&gt;'MSD Calculation'!$D$5,0,IF($N$4="Closed-form",1/2*(1-COS(2*PI()*($B391-$I$5)/$I$6))*$I$8,IF($N$4="General",1/2*(1-COS(2*PI()*($B391-$I$5)/$I$6))*$I$9,"Error")))))</f>
        <v>0</v>
      </c>
      <c r="J391" s="15" t="s">
        <v>14</v>
      </c>
      <c r="K391" s="3"/>
      <c r="L391" s="17">
        <v>3.7399999999999642</v>
      </c>
      <c r="M391" s="34">
        <f>L391/'MSD Calculation'!$D$5</f>
        <v>0.12635135135135014</v>
      </c>
      <c r="N391" s="34">
        <f>'MSD Calculation'!$D$24-L391</f>
        <v>14.760000000000035</v>
      </c>
      <c r="O391" s="35">
        <f t="shared" si="25"/>
        <v>1.2365205871418945E-2</v>
      </c>
      <c r="P391" s="35">
        <f t="shared" si="26"/>
        <v>1.2365205871418945E-2</v>
      </c>
      <c r="Q391" s="35">
        <f t="shared" si="27"/>
        <v>1.2365205871418945E-2</v>
      </c>
      <c r="R391" s="35">
        <f t="shared" si="28"/>
        <v>1.2365205871418945E-2</v>
      </c>
      <c r="S391" s="35">
        <f t="shared" si="29"/>
        <v>1.2365205871418945E-2</v>
      </c>
      <c r="T391" s="11" t="s">
        <v>14</v>
      </c>
    </row>
    <row r="392" spans="2:20" x14ac:dyDescent="0.35">
      <c r="B392" s="63">
        <v>3.749999999999964</v>
      </c>
      <c r="C392" s="34">
        <f>B392/'MSD Calculation'!$D$5</f>
        <v>0.12668918918918798</v>
      </c>
      <c r="D392" s="34">
        <f>'MSD Calculation'!$D$24-B392</f>
        <v>14.750000000000036</v>
      </c>
      <c r="E392" s="30">
        <f>IF(B392="",0,IF(B392&lt;'MSD Calculation'!$D$5,$E$7*(1-B392/'MSD Calculation'!$D$5), 0))</f>
        <v>1.2360424275954358E-2</v>
      </c>
      <c r="F392" s="30">
        <f>IF(B392="",0,IF($B392&lt;$F$5,0,IF($B392&gt;'MSD Calculation'!$D$5,0,IF($N$4="Closed-form",1/2*(1-COS(2*PI()*($B392-$F$5)/$F$6))*$F$8,IF($N$4="General",1/2*(1-COS(2*PI()*($B392-$F$5)/$F$6))*$F$9,"Error")))))</f>
        <v>0</v>
      </c>
      <c r="G392" s="30">
        <f>IF(B392="",0,IF($B392&lt;$G$5,0,IF($B392&gt;'MSD Calculation'!$D$5,0,IF($N$4="Closed-form",1/2*(1-COS(2*PI()*($B392-$G$5)/$G$6))*$G$8,IF($N$4="General",1/2*(1-COS(2*PI()*($B392-$G$5)/$G$6))*$G$9,"Error")))))</f>
        <v>0</v>
      </c>
      <c r="H392" s="30">
        <f>IF(B392="",0,IF($B392&lt;$H$5,0,IF($B392&gt;'MSD Calculation'!$D$5,0,IF($N$4="Closed-form",1/2*(1-COS(2*PI()*($B392-$H$5)/$H$6))*$H$8,IF($N$4="General",1/2*(1-COS(2*PI()*($B392-$H$5)/$H$6))*$H$9,"Error")))))</f>
        <v>0</v>
      </c>
      <c r="I392" s="30">
        <f>IF(B392="",0,IF($B392&lt;$I$5,0,IF($B392&gt;'MSD Calculation'!$D$5,0,IF($N$4="Closed-form",1/2*(1-COS(2*PI()*($B392-$I$5)/$I$6))*$I$8,IF($N$4="General",1/2*(1-COS(2*PI()*($B392-$I$5)/$I$6))*$I$9,"Error")))))</f>
        <v>0</v>
      </c>
      <c r="J392" s="15" t="s">
        <v>14</v>
      </c>
      <c r="K392" s="3"/>
      <c r="L392" s="17">
        <v>3.749999999999964</v>
      </c>
      <c r="M392" s="34">
        <f>L392/'MSD Calculation'!$D$5</f>
        <v>0.12668918918918798</v>
      </c>
      <c r="N392" s="34">
        <f>'MSD Calculation'!$D$24-L392</f>
        <v>14.750000000000036</v>
      </c>
      <c r="O392" s="35">
        <f t="shared" si="25"/>
        <v>1.2360424275954358E-2</v>
      </c>
      <c r="P392" s="35">
        <f t="shared" si="26"/>
        <v>1.2360424275954358E-2</v>
      </c>
      <c r="Q392" s="35">
        <f t="shared" si="27"/>
        <v>1.2360424275954358E-2</v>
      </c>
      <c r="R392" s="35">
        <f t="shared" si="28"/>
        <v>1.2360424275954358E-2</v>
      </c>
      <c r="S392" s="35">
        <f t="shared" si="29"/>
        <v>1.2360424275954358E-2</v>
      </c>
      <c r="T392" s="11" t="s">
        <v>14</v>
      </c>
    </row>
    <row r="393" spans="2:20" x14ac:dyDescent="0.35">
      <c r="B393" s="63">
        <v>3.7599999999999638</v>
      </c>
      <c r="C393" s="34">
        <f>B393/'MSD Calculation'!$D$5</f>
        <v>0.12702702702702579</v>
      </c>
      <c r="D393" s="34">
        <f>'MSD Calculation'!$D$24-B393</f>
        <v>14.740000000000036</v>
      </c>
      <c r="E393" s="30">
        <f>IF(B393="",0,IF(B393&lt;'MSD Calculation'!$D$5,$E$7*(1-B393/'MSD Calculation'!$D$5), 0))</f>
        <v>1.2355642680489774E-2</v>
      </c>
      <c r="F393" s="30">
        <f>IF(B393="",0,IF($B393&lt;$F$5,0,IF($B393&gt;'MSD Calculation'!$D$5,0,IF($N$4="Closed-form",1/2*(1-COS(2*PI()*($B393-$F$5)/$F$6))*$F$8,IF($N$4="General",1/2*(1-COS(2*PI()*($B393-$F$5)/$F$6))*$F$9,"Error")))))</f>
        <v>0</v>
      </c>
      <c r="G393" s="30">
        <f>IF(B393="",0,IF($B393&lt;$G$5,0,IF($B393&gt;'MSD Calculation'!$D$5,0,IF($N$4="Closed-form",1/2*(1-COS(2*PI()*($B393-$G$5)/$G$6))*$G$8,IF($N$4="General",1/2*(1-COS(2*PI()*($B393-$G$5)/$G$6))*$G$9,"Error")))))</f>
        <v>0</v>
      </c>
      <c r="H393" s="30">
        <f>IF(B393="",0,IF($B393&lt;$H$5,0,IF($B393&gt;'MSD Calculation'!$D$5,0,IF($N$4="Closed-form",1/2*(1-COS(2*PI()*($B393-$H$5)/$H$6))*$H$8,IF($N$4="General",1/2*(1-COS(2*PI()*($B393-$H$5)/$H$6))*$H$9,"Error")))))</f>
        <v>0</v>
      </c>
      <c r="I393" s="30">
        <f>IF(B393="",0,IF($B393&lt;$I$5,0,IF($B393&gt;'MSD Calculation'!$D$5,0,IF($N$4="Closed-form",1/2*(1-COS(2*PI()*($B393-$I$5)/$I$6))*$I$8,IF($N$4="General",1/2*(1-COS(2*PI()*($B393-$I$5)/$I$6))*$I$9,"Error")))))</f>
        <v>0</v>
      </c>
      <c r="J393" s="15" t="s">
        <v>14</v>
      </c>
      <c r="K393" s="3"/>
      <c r="L393" s="17">
        <v>3.7599999999999638</v>
      </c>
      <c r="M393" s="34">
        <f>L393/'MSD Calculation'!$D$5</f>
        <v>0.12702702702702579</v>
      </c>
      <c r="N393" s="34">
        <f>'MSD Calculation'!$D$24-L393</f>
        <v>14.740000000000036</v>
      </c>
      <c r="O393" s="35">
        <f t="shared" si="25"/>
        <v>1.2355642680489774E-2</v>
      </c>
      <c r="P393" s="35">
        <f t="shared" si="26"/>
        <v>1.2355642680489774E-2</v>
      </c>
      <c r="Q393" s="35">
        <f t="shared" si="27"/>
        <v>1.2355642680489774E-2</v>
      </c>
      <c r="R393" s="35">
        <f t="shared" si="28"/>
        <v>1.2355642680489774E-2</v>
      </c>
      <c r="S393" s="35">
        <f t="shared" si="29"/>
        <v>1.2355642680489774E-2</v>
      </c>
      <c r="T393" s="11" t="s">
        <v>14</v>
      </c>
    </row>
    <row r="394" spans="2:20" x14ac:dyDescent="0.35">
      <c r="B394" s="63">
        <v>3.7699999999999636</v>
      </c>
      <c r="C394" s="34">
        <f>B394/'MSD Calculation'!$D$5</f>
        <v>0.12736486486486362</v>
      </c>
      <c r="D394" s="34">
        <f>'MSD Calculation'!$D$24-B394</f>
        <v>14.730000000000036</v>
      </c>
      <c r="E394" s="30">
        <f>IF(B394="",0,IF(B394&lt;'MSD Calculation'!$D$5,$E$7*(1-B394/'MSD Calculation'!$D$5), 0))</f>
        <v>1.2350861085025186E-2</v>
      </c>
      <c r="F394" s="30">
        <f>IF(B394="",0,IF($B394&lt;$F$5,0,IF($B394&gt;'MSD Calculation'!$D$5,0,IF($N$4="Closed-form",1/2*(1-COS(2*PI()*($B394-$F$5)/$F$6))*$F$8,IF($N$4="General",1/2*(1-COS(2*PI()*($B394-$F$5)/$F$6))*$F$9,"Error")))))</f>
        <v>0</v>
      </c>
      <c r="G394" s="30">
        <f>IF(B394="",0,IF($B394&lt;$G$5,0,IF($B394&gt;'MSD Calculation'!$D$5,0,IF($N$4="Closed-form",1/2*(1-COS(2*PI()*($B394-$G$5)/$G$6))*$G$8,IF($N$4="General",1/2*(1-COS(2*PI()*($B394-$G$5)/$G$6))*$G$9,"Error")))))</f>
        <v>0</v>
      </c>
      <c r="H394" s="30">
        <f>IF(B394="",0,IF($B394&lt;$H$5,0,IF($B394&gt;'MSD Calculation'!$D$5,0,IF($N$4="Closed-form",1/2*(1-COS(2*PI()*($B394-$H$5)/$H$6))*$H$8,IF($N$4="General",1/2*(1-COS(2*PI()*($B394-$H$5)/$H$6))*$H$9,"Error")))))</f>
        <v>0</v>
      </c>
      <c r="I394" s="30">
        <f>IF(B394="",0,IF($B394&lt;$I$5,0,IF($B394&gt;'MSD Calculation'!$D$5,0,IF($N$4="Closed-form",1/2*(1-COS(2*PI()*($B394-$I$5)/$I$6))*$I$8,IF($N$4="General",1/2*(1-COS(2*PI()*($B394-$I$5)/$I$6))*$I$9,"Error")))))</f>
        <v>0</v>
      </c>
      <c r="J394" s="15" t="s">
        <v>14</v>
      </c>
      <c r="K394" s="3"/>
      <c r="L394" s="17">
        <v>3.7699999999999636</v>
      </c>
      <c r="M394" s="34">
        <f>L394/'MSD Calculation'!$D$5</f>
        <v>0.12736486486486362</v>
      </c>
      <c r="N394" s="34">
        <f>'MSD Calculation'!$D$24-L394</f>
        <v>14.730000000000036</v>
      </c>
      <c r="O394" s="35">
        <f t="shared" si="25"/>
        <v>1.2350861085025186E-2</v>
      </c>
      <c r="P394" s="35">
        <f t="shared" si="26"/>
        <v>1.2350861085025186E-2</v>
      </c>
      <c r="Q394" s="35">
        <f t="shared" si="27"/>
        <v>1.2350861085025186E-2</v>
      </c>
      <c r="R394" s="35">
        <f t="shared" si="28"/>
        <v>1.2350861085025186E-2</v>
      </c>
      <c r="S394" s="35">
        <f t="shared" si="29"/>
        <v>1.2350861085025186E-2</v>
      </c>
      <c r="T394" s="11" t="s">
        <v>14</v>
      </c>
    </row>
    <row r="395" spans="2:20" x14ac:dyDescent="0.35">
      <c r="B395" s="63">
        <v>3.7799999999999634</v>
      </c>
      <c r="C395" s="34">
        <f>B395/'MSD Calculation'!$D$5</f>
        <v>0.12770270270270145</v>
      </c>
      <c r="D395" s="34">
        <f>'MSD Calculation'!$D$24-B395</f>
        <v>14.720000000000036</v>
      </c>
      <c r="E395" s="30">
        <f>IF(B395="",0,IF(B395&lt;'MSD Calculation'!$D$5,$E$7*(1-B395/'MSD Calculation'!$D$5), 0))</f>
        <v>1.2346079489560602E-2</v>
      </c>
      <c r="F395" s="30">
        <f>IF(B395="",0,IF($B395&lt;$F$5,0,IF($B395&gt;'MSD Calculation'!$D$5,0,IF($N$4="Closed-form",1/2*(1-COS(2*PI()*($B395-$F$5)/$F$6))*$F$8,IF($N$4="General",1/2*(1-COS(2*PI()*($B395-$F$5)/$F$6))*$F$9,"Error")))))</f>
        <v>0</v>
      </c>
      <c r="G395" s="30">
        <f>IF(B395="",0,IF($B395&lt;$G$5,0,IF($B395&gt;'MSD Calculation'!$D$5,0,IF($N$4="Closed-form",1/2*(1-COS(2*PI()*($B395-$G$5)/$G$6))*$G$8,IF($N$4="General",1/2*(1-COS(2*PI()*($B395-$G$5)/$G$6))*$G$9,"Error")))))</f>
        <v>0</v>
      </c>
      <c r="H395" s="30">
        <f>IF(B395="",0,IF($B395&lt;$H$5,0,IF($B395&gt;'MSD Calculation'!$D$5,0,IF($N$4="Closed-form",1/2*(1-COS(2*PI()*($B395-$H$5)/$H$6))*$H$8,IF($N$4="General",1/2*(1-COS(2*PI()*($B395-$H$5)/$H$6))*$H$9,"Error")))))</f>
        <v>0</v>
      </c>
      <c r="I395" s="30">
        <f>IF(B395="",0,IF($B395&lt;$I$5,0,IF($B395&gt;'MSD Calculation'!$D$5,0,IF($N$4="Closed-form",1/2*(1-COS(2*PI()*($B395-$I$5)/$I$6))*$I$8,IF($N$4="General",1/2*(1-COS(2*PI()*($B395-$I$5)/$I$6))*$I$9,"Error")))))</f>
        <v>0</v>
      </c>
      <c r="J395" s="15" t="s">
        <v>14</v>
      </c>
      <c r="K395" s="3"/>
      <c r="L395" s="17">
        <v>3.7799999999999634</v>
      </c>
      <c r="M395" s="34">
        <f>L395/'MSD Calculation'!$D$5</f>
        <v>0.12770270270270145</v>
      </c>
      <c r="N395" s="34">
        <f>'MSD Calculation'!$D$24-L395</f>
        <v>14.720000000000036</v>
      </c>
      <c r="O395" s="35">
        <f t="shared" si="25"/>
        <v>1.2346079489560602E-2</v>
      </c>
      <c r="P395" s="35">
        <f t="shared" si="26"/>
        <v>1.2346079489560602E-2</v>
      </c>
      <c r="Q395" s="35">
        <f t="shared" si="27"/>
        <v>1.2346079489560602E-2</v>
      </c>
      <c r="R395" s="35">
        <f t="shared" si="28"/>
        <v>1.2346079489560602E-2</v>
      </c>
      <c r="S395" s="35">
        <f t="shared" si="29"/>
        <v>1.2346079489560602E-2</v>
      </c>
      <c r="T395" s="11" t="s">
        <v>14</v>
      </c>
    </row>
    <row r="396" spans="2:20" x14ac:dyDescent="0.35">
      <c r="B396" s="63">
        <v>3.7899999999999632</v>
      </c>
      <c r="C396" s="34">
        <f>B396/'MSD Calculation'!$D$5</f>
        <v>0.12804054054053929</v>
      </c>
      <c r="D396" s="34">
        <f>'MSD Calculation'!$D$24-B396</f>
        <v>14.710000000000036</v>
      </c>
      <c r="E396" s="30">
        <f>IF(B396="",0,IF(B396&lt;'MSD Calculation'!$D$5,$E$7*(1-B396/'MSD Calculation'!$D$5), 0))</f>
        <v>1.2341297894096015E-2</v>
      </c>
      <c r="F396" s="30">
        <f>IF(B396="",0,IF($B396&lt;$F$5,0,IF($B396&gt;'MSD Calculation'!$D$5,0,IF($N$4="Closed-form",1/2*(1-COS(2*PI()*($B396-$F$5)/$F$6))*$F$8,IF($N$4="General",1/2*(1-COS(2*PI()*($B396-$F$5)/$F$6))*$F$9,"Error")))))</f>
        <v>0</v>
      </c>
      <c r="G396" s="30">
        <f>IF(B396="",0,IF($B396&lt;$G$5,0,IF($B396&gt;'MSD Calculation'!$D$5,0,IF($N$4="Closed-form",1/2*(1-COS(2*PI()*($B396-$G$5)/$G$6))*$G$8,IF($N$4="General",1/2*(1-COS(2*PI()*($B396-$G$5)/$G$6))*$G$9,"Error")))))</f>
        <v>0</v>
      </c>
      <c r="H396" s="30">
        <f>IF(B396="",0,IF($B396&lt;$H$5,0,IF($B396&gt;'MSD Calculation'!$D$5,0,IF($N$4="Closed-form",1/2*(1-COS(2*PI()*($B396-$H$5)/$H$6))*$H$8,IF($N$4="General",1/2*(1-COS(2*PI()*($B396-$H$5)/$H$6))*$H$9,"Error")))))</f>
        <v>0</v>
      </c>
      <c r="I396" s="30">
        <f>IF(B396="",0,IF($B396&lt;$I$5,0,IF($B396&gt;'MSD Calculation'!$D$5,0,IF($N$4="Closed-form",1/2*(1-COS(2*PI()*($B396-$I$5)/$I$6))*$I$8,IF($N$4="General",1/2*(1-COS(2*PI()*($B396-$I$5)/$I$6))*$I$9,"Error")))))</f>
        <v>0</v>
      </c>
      <c r="J396" s="15" t="s">
        <v>14</v>
      </c>
      <c r="K396" s="3"/>
      <c r="L396" s="17">
        <v>3.7899999999999632</v>
      </c>
      <c r="M396" s="34">
        <f>L396/'MSD Calculation'!$D$5</f>
        <v>0.12804054054053929</v>
      </c>
      <c r="N396" s="34">
        <f>'MSD Calculation'!$D$24-L396</f>
        <v>14.710000000000036</v>
      </c>
      <c r="O396" s="35">
        <f t="shared" si="25"/>
        <v>1.2341297894096015E-2</v>
      </c>
      <c r="P396" s="35">
        <f t="shared" si="26"/>
        <v>1.2341297894096015E-2</v>
      </c>
      <c r="Q396" s="35">
        <f t="shared" si="27"/>
        <v>1.2341297894096015E-2</v>
      </c>
      <c r="R396" s="35">
        <f t="shared" si="28"/>
        <v>1.2341297894096015E-2</v>
      </c>
      <c r="S396" s="35">
        <f t="shared" si="29"/>
        <v>1.2341297894096015E-2</v>
      </c>
      <c r="T396" s="11" t="s">
        <v>14</v>
      </c>
    </row>
    <row r="397" spans="2:20" x14ac:dyDescent="0.35">
      <c r="B397" s="63">
        <v>3.799999999999963</v>
      </c>
      <c r="C397" s="34">
        <f>B397/'MSD Calculation'!$D$5</f>
        <v>0.12837837837837712</v>
      </c>
      <c r="D397" s="34">
        <f>'MSD Calculation'!$D$24-B397</f>
        <v>14.700000000000037</v>
      </c>
      <c r="E397" s="30">
        <f>IF(B397="",0,IF(B397&lt;'MSD Calculation'!$D$5,$E$7*(1-B397/'MSD Calculation'!$D$5), 0))</f>
        <v>1.2336516298631429E-2</v>
      </c>
      <c r="F397" s="30">
        <f>IF(B397="",0,IF($B397&lt;$F$5,0,IF($B397&gt;'MSD Calculation'!$D$5,0,IF($N$4="Closed-form",1/2*(1-COS(2*PI()*($B397-$F$5)/$F$6))*$F$8,IF($N$4="General",1/2*(1-COS(2*PI()*($B397-$F$5)/$F$6))*$F$9,"Error")))))</f>
        <v>0</v>
      </c>
      <c r="G397" s="30">
        <f>IF(B397="",0,IF($B397&lt;$G$5,0,IF($B397&gt;'MSD Calculation'!$D$5,0,IF($N$4="Closed-form",1/2*(1-COS(2*PI()*($B397-$G$5)/$G$6))*$G$8,IF($N$4="General",1/2*(1-COS(2*PI()*($B397-$G$5)/$G$6))*$G$9,"Error")))))</f>
        <v>0</v>
      </c>
      <c r="H397" s="30">
        <f>IF(B397="",0,IF($B397&lt;$H$5,0,IF($B397&gt;'MSD Calculation'!$D$5,0,IF($N$4="Closed-form",1/2*(1-COS(2*PI()*($B397-$H$5)/$H$6))*$H$8,IF($N$4="General",1/2*(1-COS(2*PI()*($B397-$H$5)/$H$6))*$H$9,"Error")))))</f>
        <v>0</v>
      </c>
      <c r="I397" s="30">
        <f>IF(B397="",0,IF($B397&lt;$I$5,0,IF($B397&gt;'MSD Calculation'!$D$5,0,IF($N$4="Closed-form",1/2*(1-COS(2*PI()*($B397-$I$5)/$I$6))*$I$8,IF($N$4="General",1/2*(1-COS(2*PI()*($B397-$I$5)/$I$6))*$I$9,"Error")))))</f>
        <v>0</v>
      </c>
      <c r="J397" s="15" t="s">
        <v>14</v>
      </c>
      <c r="K397" s="3"/>
      <c r="L397" s="17">
        <v>3.799999999999963</v>
      </c>
      <c r="M397" s="34">
        <f>L397/'MSD Calculation'!$D$5</f>
        <v>0.12837837837837712</v>
      </c>
      <c r="N397" s="34">
        <f>'MSD Calculation'!$D$24-L397</f>
        <v>14.700000000000037</v>
      </c>
      <c r="O397" s="35">
        <f t="shared" si="25"/>
        <v>1.2336516298631429E-2</v>
      </c>
      <c r="P397" s="35">
        <f t="shared" si="26"/>
        <v>1.2336516298631429E-2</v>
      </c>
      <c r="Q397" s="35">
        <f t="shared" si="27"/>
        <v>1.2336516298631429E-2</v>
      </c>
      <c r="R397" s="35">
        <f t="shared" si="28"/>
        <v>1.2336516298631429E-2</v>
      </c>
      <c r="S397" s="35">
        <f t="shared" si="29"/>
        <v>1.2336516298631429E-2</v>
      </c>
      <c r="T397" s="11" t="s">
        <v>14</v>
      </c>
    </row>
    <row r="398" spans="2:20" x14ac:dyDescent="0.35">
      <c r="B398" s="63">
        <v>3.8099999999999627</v>
      </c>
      <c r="C398" s="34">
        <f>B398/'MSD Calculation'!$D$5</f>
        <v>0.12871621621621496</v>
      </c>
      <c r="D398" s="34">
        <f>'MSD Calculation'!$D$24-B398</f>
        <v>14.690000000000037</v>
      </c>
      <c r="E398" s="30">
        <f>IF(B398="",0,IF(B398&lt;'MSD Calculation'!$D$5,$E$7*(1-B398/'MSD Calculation'!$D$5), 0))</f>
        <v>1.2331734703166843E-2</v>
      </c>
      <c r="F398" s="30">
        <f>IF(B398="",0,IF($B398&lt;$F$5,0,IF($B398&gt;'MSD Calculation'!$D$5,0,IF($N$4="Closed-form",1/2*(1-COS(2*PI()*($B398-$F$5)/$F$6))*$F$8,IF($N$4="General",1/2*(1-COS(2*PI()*($B398-$F$5)/$F$6))*$F$9,"Error")))))</f>
        <v>0</v>
      </c>
      <c r="G398" s="30">
        <f>IF(B398="",0,IF($B398&lt;$G$5,0,IF($B398&gt;'MSD Calculation'!$D$5,0,IF($N$4="Closed-form",1/2*(1-COS(2*PI()*($B398-$G$5)/$G$6))*$G$8,IF($N$4="General",1/2*(1-COS(2*PI()*($B398-$G$5)/$G$6))*$G$9,"Error")))))</f>
        <v>0</v>
      </c>
      <c r="H398" s="30">
        <f>IF(B398="",0,IF($B398&lt;$H$5,0,IF($B398&gt;'MSD Calculation'!$D$5,0,IF($N$4="Closed-form",1/2*(1-COS(2*PI()*($B398-$H$5)/$H$6))*$H$8,IF($N$4="General",1/2*(1-COS(2*PI()*($B398-$H$5)/$H$6))*$H$9,"Error")))))</f>
        <v>0</v>
      </c>
      <c r="I398" s="30">
        <f>IF(B398="",0,IF($B398&lt;$I$5,0,IF($B398&gt;'MSD Calculation'!$D$5,0,IF($N$4="Closed-form",1/2*(1-COS(2*PI()*($B398-$I$5)/$I$6))*$I$8,IF($N$4="General",1/2*(1-COS(2*PI()*($B398-$I$5)/$I$6))*$I$9,"Error")))))</f>
        <v>0</v>
      </c>
      <c r="J398" s="15" t="s">
        <v>14</v>
      </c>
      <c r="K398" s="3"/>
      <c r="L398" s="17">
        <v>3.8099999999999627</v>
      </c>
      <c r="M398" s="34">
        <f>L398/'MSD Calculation'!$D$5</f>
        <v>0.12871621621621496</v>
      </c>
      <c r="N398" s="34">
        <f>'MSD Calculation'!$D$24-L398</f>
        <v>14.690000000000037</v>
      </c>
      <c r="O398" s="35">
        <f t="shared" si="25"/>
        <v>1.2331734703166843E-2</v>
      </c>
      <c r="P398" s="35">
        <f t="shared" si="26"/>
        <v>1.2331734703166843E-2</v>
      </c>
      <c r="Q398" s="35">
        <f t="shared" si="27"/>
        <v>1.2331734703166843E-2</v>
      </c>
      <c r="R398" s="35">
        <f t="shared" si="28"/>
        <v>1.2331734703166843E-2</v>
      </c>
      <c r="S398" s="35">
        <f t="shared" si="29"/>
        <v>1.2331734703166843E-2</v>
      </c>
      <c r="T398" s="11" t="s">
        <v>14</v>
      </c>
    </row>
    <row r="399" spans="2:20" x14ac:dyDescent="0.35">
      <c r="B399" s="63">
        <v>3.8199999999999625</v>
      </c>
      <c r="C399" s="34">
        <f>B399/'MSD Calculation'!$D$5</f>
        <v>0.12905405405405279</v>
      </c>
      <c r="D399" s="34">
        <f>'MSD Calculation'!$D$24-B399</f>
        <v>14.680000000000037</v>
      </c>
      <c r="E399" s="30">
        <f>IF(B399="",0,IF(B399&lt;'MSD Calculation'!$D$5,$E$7*(1-B399/'MSD Calculation'!$D$5), 0))</f>
        <v>1.2326953107702258E-2</v>
      </c>
      <c r="F399" s="30">
        <f>IF(B399="",0,IF($B399&lt;$F$5,0,IF($B399&gt;'MSD Calculation'!$D$5,0,IF($N$4="Closed-form",1/2*(1-COS(2*PI()*($B399-$F$5)/$F$6))*$F$8,IF($N$4="General",1/2*(1-COS(2*PI()*($B399-$F$5)/$F$6))*$F$9,"Error")))))</f>
        <v>0</v>
      </c>
      <c r="G399" s="30">
        <f>IF(B399="",0,IF($B399&lt;$G$5,0,IF($B399&gt;'MSD Calculation'!$D$5,0,IF($N$4="Closed-form",1/2*(1-COS(2*PI()*($B399-$G$5)/$G$6))*$G$8,IF($N$4="General",1/2*(1-COS(2*PI()*($B399-$G$5)/$G$6))*$G$9,"Error")))))</f>
        <v>0</v>
      </c>
      <c r="H399" s="30">
        <f>IF(B399="",0,IF($B399&lt;$H$5,0,IF($B399&gt;'MSD Calculation'!$D$5,0,IF($N$4="Closed-form",1/2*(1-COS(2*PI()*($B399-$H$5)/$H$6))*$H$8,IF($N$4="General",1/2*(1-COS(2*PI()*($B399-$H$5)/$H$6))*$H$9,"Error")))))</f>
        <v>0</v>
      </c>
      <c r="I399" s="30">
        <f>IF(B399="",0,IF($B399&lt;$I$5,0,IF($B399&gt;'MSD Calculation'!$D$5,0,IF($N$4="Closed-form",1/2*(1-COS(2*PI()*($B399-$I$5)/$I$6))*$I$8,IF($N$4="General",1/2*(1-COS(2*PI()*($B399-$I$5)/$I$6))*$I$9,"Error")))))</f>
        <v>0</v>
      </c>
      <c r="J399" s="15" t="s">
        <v>14</v>
      </c>
      <c r="K399" s="3"/>
      <c r="L399" s="17">
        <v>3.8199999999999625</v>
      </c>
      <c r="M399" s="34">
        <f>L399/'MSD Calculation'!$D$5</f>
        <v>0.12905405405405279</v>
      </c>
      <c r="N399" s="34">
        <f>'MSD Calculation'!$D$24-L399</f>
        <v>14.680000000000037</v>
      </c>
      <c r="O399" s="35">
        <f t="shared" si="25"/>
        <v>1.2326953107702258E-2</v>
      </c>
      <c r="P399" s="35">
        <f t="shared" si="26"/>
        <v>1.2326953107702258E-2</v>
      </c>
      <c r="Q399" s="35">
        <f t="shared" si="27"/>
        <v>1.2326953107702258E-2</v>
      </c>
      <c r="R399" s="35">
        <f t="shared" si="28"/>
        <v>1.2326953107702258E-2</v>
      </c>
      <c r="S399" s="35">
        <f t="shared" si="29"/>
        <v>1.2326953107702258E-2</v>
      </c>
      <c r="T399" s="11" t="s">
        <v>14</v>
      </c>
    </row>
    <row r="400" spans="2:20" x14ac:dyDescent="0.35">
      <c r="B400" s="63">
        <v>3.8299999999999623</v>
      </c>
      <c r="C400" s="34">
        <f>B400/'MSD Calculation'!$D$5</f>
        <v>0.12939189189189063</v>
      </c>
      <c r="D400" s="34">
        <f>'MSD Calculation'!$D$24-B400</f>
        <v>14.670000000000037</v>
      </c>
      <c r="E400" s="30">
        <f>IF(B400="",0,IF(B400&lt;'MSD Calculation'!$D$5,$E$7*(1-B400/'MSD Calculation'!$D$5), 0))</f>
        <v>1.2322171512237672E-2</v>
      </c>
      <c r="F400" s="30">
        <f>IF(B400="",0,IF($B400&lt;$F$5,0,IF($B400&gt;'MSD Calculation'!$D$5,0,IF($N$4="Closed-form",1/2*(1-COS(2*PI()*($B400-$F$5)/$F$6))*$F$8,IF($N$4="General",1/2*(1-COS(2*PI()*($B400-$F$5)/$F$6))*$F$9,"Error")))))</f>
        <v>0</v>
      </c>
      <c r="G400" s="30">
        <f>IF(B400="",0,IF($B400&lt;$G$5,0,IF($B400&gt;'MSD Calculation'!$D$5,0,IF($N$4="Closed-form",1/2*(1-COS(2*PI()*($B400-$G$5)/$G$6))*$G$8,IF($N$4="General",1/2*(1-COS(2*PI()*($B400-$G$5)/$G$6))*$G$9,"Error")))))</f>
        <v>0</v>
      </c>
      <c r="H400" s="30">
        <f>IF(B400="",0,IF($B400&lt;$H$5,0,IF($B400&gt;'MSD Calculation'!$D$5,0,IF($N$4="Closed-form",1/2*(1-COS(2*PI()*($B400-$H$5)/$H$6))*$H$8,IF($N$4="General",1/2*(1-COS(2*PI()*($B400-$H$5)/$H$6))*$H$9,"Error")))))</f>
        <v>0</v>
      </c>
      <c r="I400" s="30">
        <f>IF(B400="",0,IF($B400&lt;$I$5,0,IF($B400&gt;'MSD Calculation'!$D$5,0,IF($N$4="Closed-form",1/2*(1-COS(2*PI()*($B400-$I$5)/$I$6))*$I$8,IF($N$4="General",1/2*(1-COS(2*PI()*($B400-$I$5)/$I$6))*$I$9,"Error")))))</f>
        <v>0</v>
      </c>
      <c r="J400" s="15" t="s">
        <v>14</v>
      </c>
      <c r="K400" s="3"/>
      <c r="L400" s="17">
        <v>3.8299999999999623</v>
      </c>
      <c r="M400" s="34">
        <f>L400/'MSD Calculation'!$D$5</f>
        <v>0.12939189189189063</v>
      </c>
      <c r="N400" s="34">
        <f>'MSD Calculation'!$D$24-L400</f>
        <v>14.670000000000037</v>
      </c>
      <c r="O400" s="35">
        <f t="shared" si="25"/>
        <v>1.2322171512237672E-2</v>
      </c>
      <c r="P400" s="35">
        <f t="shared" si="26"/>
        <v>1.2322171512237672E-2</v>
      </c>
      <c r="Q400" s="35">
        <f t="shared" si="27"/>
        <v>1.2322171512237672E-2</v>
      </c>
      <c r="R400" s="35">
        <f t="shared" si="28"/>
        <v>1.2322171512237672E-2</v>
      </c>
      <c r="S400" s="35">
        <f t="shared" si="29"/>
        <v>1.2322171512237672E-2</v>
      </c>
      <c r="T400" s="11" t="s">
        <v>14</v>
      </c>
    </row>
    <row r="401" spans="2:20" x14ac:dyDescent="0.35">
      <c r="B401" s="63">
        <v>3.8399999999999621</v>
      </c>
      <c r="C401" s="34">
        <f>B401/'MSD Calculation'!$D$5</f>
        <v>0.12972972972972843</v>
      </c>
      <c r="D401" s="34">
        <f>'MSD Calculation'!$D$24-B401</f>
        <v>14.660000000000037</v>
      </c>
      <c r="E401" s="30">
        <f>IF(B401="",0,IF(B401&lt;'MSD Calculation'!$D$5,$E$7*(1-B401/'MSD Calculation'!$D$5), 0))</f>
        <v>1.2317389916773088E-2</v>
      </c>
      <c r="F401" s="30">
        <f>IF(B401="",0,IF($B401&lt;$F$5,0,IF($B401&gt;'MSD Calculation'!$D$5,0,IF($N$4="Closed-form",1/2*(1-COS(2*PI()*($B401-$F$5)/$F$6))*$F$8,IF($N$4="General",1/2*(1-COS(2*PI()*($B401-$F$5)/$F$6))*$F$9,"Error")))))</f>
        <v>0</v>
      </c>
      <c r="G401" s="30">
        <f>IF(B401="",0,IF($B401&lt;$G$5,0,IF($B401&gt;'MSD Calculation'!$D$5,0,IF($N$4="Closed-form",1/2*(1-COS(2*PI()*($B401-$G$5)/$G$6))*$G$8,IF($N$4="General",1/2*(1-COS(2*PI()*($B401-$G$5)/$G$6))*$G$9,"Error")))))</f>
        <v>0</v>
      </c>
      <c r="H401" s="30">
        <f>IF(B401="",0,IF($B401&lt;$H$5,0,IF($B401&gt;'MSD Calculation'!$D$5,0,IF($N$4="Closed-form",1/2*(1-COS(2*PI()*($B401-$H$5)/$H$6))*$H$8,IF($N$4="General",1/2*(1-COS(2*PI()*($B401-$H$5)/$H$6))*$H$9,"Error")))))</f>
        <v>0</v>
      </c>
      <c r="I401" s="30">
        <f>IF(B401="",0,IF($B401&lt;$I$5,0,IF($B401&gt;'MSD Calculation'!$D$5,0,IF($N$4="Closed-form",1/2*(1-COS(2*PI()*($B401-$I$5)/$I$6))*$I$8,IF($N$4="General",1/2*(1-COS(2*PI()*($B401-$I$5)/$I$6))*$I$9,"Error")))))</f>
        <v>0</v>
      </c>
      <c r="J401" s="15" t="s">
        <v>14</v>
      </c>
      <c r="K401" s="3"/>
      <c r="L401" s="17">
        <v>3.8399999999999621</v>
      </c>
      <c r="M401" s="34">
        <f>L401/'MSD Calculation'!$D$5</f>
        <v>0.12972972972972843</v>
      </c>
      <c r="N401" s="34">
        <f>'MSD Calculation'!$D$24-L401</f>
        <v>14.660000000000037</v>
      </c>
      <c r="O401" s="35">
        <f t="shared" si="25"/>
        <v>1.2317389916773088E-2</v>
      </c>
      <c r="P401" s="35">
        <f t="shared" si="26"/>
        <v>1.2317389916773088E-2</v>
      </c>
      <c r="Q401" s="35">
        <f t="shared" si="27"/>
        <v>1.2317389916773088E-2</v>
      </c>
      <c r="R401" s="35">
        <f t="shared" si="28"/>
        <v>1.2317389916773088E-2</v>
      </c>
      <c r="S401" s="35">
        <f t="shared" si="29"/>
        <v>1.2317389916773088E-2</v>
      </c>
      <c r="T401" s="11" t="s">
        <v>14</v>
      </c>
    </row>
    <row r="402" spans="2:20" x14ac:dyDescent="0.35">
      <c r="B402" s="63">
        <v>3.8499999999999619</v>
      </c>
      <c r="C402" s="34">
        <f>B402/'MSD Calculation'!$D$5</f>
        <v>0.13006756756756627</v>
      </c>
      <c r="D402" s="34">
        <f>'MSD Calculation'!$D$24-B402</f>
        <v>14.650000000000038</v>
      </c>
      <c r="E402" s="30">
        <f>IF(B402="",0,IF(B402&lt;'MSD Calculation'!$D$5,$E$7*(1-B402/'MSD Calculation'!$D$5), 0))</f>
        <v>1.2312608321308502E-2</v>
      </c>
      <c r="F402" s="30">
        <f>IF(B402="",0,IF($B402&lt;$F$5,0,IF($B402&gt;'MSD Calculation'!$D$5,0,IF($N$4="Closed-form",1/2*(1-COS(2*PI()*($B402-$F$5)/$F$6))*$F$8,IF($N$4="General",1/2*(1-COS(2*PI()*($B402-$F$5)/$F$6))*$F$9,"Error")))))</f>
        <v>0</v>
      </c>
      <c r="G402" s="30">
        <f>IF(B402="",0,IF($B402&lt;$G$5,0,IF($B402&gt;'MSD Calculation'!$D$5,0,IF($N$4="Closed-form",1/2*(1-COS(2*PI()*($B402-$G$5)/$G$6))*$G$8,IF($N$4="General",1/2*(1-COS(2*PI()*($B402-$G$5)/$G$6))*$G$9,"Error")))))</f>
        <v>0</v>
      </c>
      <c r="H402" s="30">
        <f>IF(B402="",0,IF($B402&lt;$H$5,0,IF($B402&gt;'MSD Calculation'!$D$5,0,IF($N$4="Closed-form",1/2*(1-COS(2*PI()*($B402-$H$5)/$H$6))*$H$8,IF($N$4="General",1/2*(1-COS(2*PI()*($B402-$H$5)/$H$6))*$H$9,"Error")))))</f>
        <v>0</v>
      </c>
      <c r="I402" s="30">
        <f>IF(B402="",0,IF($B402&lt;$I$5,0,IF($B402&gt;'MSD Calculation'!$D$5,0,IF($N$4="Closed-form",1/2*(1-COS(2*PI()*($B402-$I$5)/$I$6))*$I$8,IF($N$4="General",1/2*(1-COS(2*PI()*($B402-$I$5)/$I$6))*$I$9,"Error")))))</f>
        <v>0</v>
      </c>
      <c r="J402" s="15" t="s">
        <v>14</v>
      </c>
      <c r="K402" s="3"/>
      <c r="L402" s="17">
        <v>3.8499999999999619</v>
      </c>
      <c r="M402" s="34">
        <f>L402/'MSD Calculation'!$D$5</f>
        <v>0.13006756756756627</v>
      </c>
      <c r="N402" s="34">
        <f>'MSD Calculation'!$D$24-L402</f>
        <v>14.650000000000038</v>
      </c>
      <c r="O402" s="35">
        <f t="shared" ref="O402:O465" si="30">E402</f>
        <v>1.2312608321308502E-2</v>
      </c>
      <c r="P402" s="35">
        <f t="shared" ref="P402:P465" si="31">E402+F402</f>
        <v>1.2312608321308502E-2</v>
      </c>
      <c r="Q402" s="35">
        <f t="shared" ref="Q402:Q465" si="32">E402+F402+G402</f>
        <v>1.2312608321308502E-2</v>
      </c>
      <c r="R402" s="35">
        <f t="shared" ref="R402:R465" si="33">+E402+F402+G402+H402</f>
        <v>1.2312608321308502E-2</v>
      </c>
      <c r="S402" s="35">
        <f t="shared" ref="S402:S465" si="34">E402+F402+G402+H402+I402</f>
        <v>1.2312608321308502E-2</v>
      </c>
      <c r="T402" s="11" t="s">
        <v>14</v>
      </c>
    </row>
    <row r="403" spans="2:20" x14ac:dyDescent="0.35">
      <c r="B403" s="63">
        <v>3.8599999999999617</v>
      </c>
      <c r="C403" s="34">
        <f>B403/'MSD Calculation'!$D$5</f>
        <v>0.1304054054054041</v>
      </c>
      <c r="D403" s="34">
        <f>'MSD Calculation'!$D$24-B403</f>
        <v>14.640000000000038</v>
      </c>
      <c r="E403" s="30">
        <f>IF(B403="",0,IF(B403&lt;'MSD Calculation'!$D$5,$E$7*(1-B403/'MSD Calculation'!$D$5), 0))</f>
        <v>1.2307826725843915E-2</v>
      </c>
      <c r="F403" s="30">
        <f>IF(B403="",0,IF($B403&lt;$F$5,0,IF($B403&gt;'MSD Calculation'!$D$5,0,IF($N$4="Closed-form",1/2*(1-COS(2*PI()*($B403-$F$5)/$F$6))*$F$8,IF($N$4="General",1/2*(1-COS(2*PI()*($B403-$F$5)/$F$6))*$F$9,"Error")))))</f>
        <v>0</v>
      </c>
      <c r="G403" s="30">
        <f>IF(B403="",0,IF($B403&lt;$G$5,0,IF($B403&gt;'MSD Calculation'!$D$5,0,IF($N$4="Closed-form",1/2*(1-COS(2*PI()*($B403-$G$5)/$G$6))*$G$8,IF($N$4="General",1/2*(1-COS(2*PI()*($B403-$G$5)/$G$6))*$G$9,"Error")))))</f>
        <v>0</v>
      </c>
      <c r="H403" s="30">
        <f>IF(B403="",0,IF($B403&lt;$H$5,0,IF($B403&gt;'MSD Calculation'!$D$5,0,IF($N$4="Closed-form",1/2*(1-COS(2*PI()*($B403-$H$5)/$H$6))*$H$8,IF($N$4="General",1/2*(1-COS(2*PI()*($B403-$H$5)/$H$6))*$H$9,"Error")))))</f>
        <v>0</v>
      </c>
      <c r="I403" s="30">
        <f>IF(B403="",0,IF($B403&lt;$I$5,0,IF($B403&gt;'MSD Calculation'!$D$5,0,IF($N$4="Closed-form",1/2*(1-COS(2*PI()*($B403-$I$5)/$I$6))*$I$8,IF($N$4="General",1/2*(1-COS(2*PI()*($B403-$I$5)/$I$6))*$I$9,"Error")))))</f>
        <v>0</v>
      </c>
      <c r="J403" s="15" t="s">
        <v>14</v>
      </c>
      <c r="K403" s="3"/>
      <c r="L403" s="17">
        <v>3.8599999999999617</v>
      </c>
      <c r="M403" s="34">
        <f>L403/'MSD Calculation'!$D$5</f>
        <v>0.1304054054054041</v>
      </c>
      <c r="N403" s="34">
        <f>'MSD Calculation'!$D$24-L403</f>
        <v>14.640000000000038</v>
      </c>
      <c r="O403" s="35">
        <f t="shared" si="30"/>
        <v>1.2307826725843915E-2</v>
      </c>
      <c r="P403" s="35">
        <f t="shared" si="31"/>
        <v>1.2307826725843915E-2</v>
      </c>
      <c r="Q403" s="35">
        <f t="shared" si="32"/>
        <v>1.2307826725843915E-2</v>
      </c>
      <c r="R403" s="35">
        <f t="shared" si="33"/>
        <v>1.2307826725843915E-2</v>
      </c>
      <c r="S403" s="35">
        <f t="shared" si="34"/>
        <v>1.2307826725843915E-2</v>
      </c>
      <c r="T403" s="11" t="s">
        <v>14</v>
      </c>
    </row>
    <row r="404" spans="2:20" x14ac:dyDescent="0.35">
      <c r="B404" s="63">
        <v>3.8699999999999615</v>
      </c>
      <c r="C404" s="34">
        <f>B404/'MSD Calculation'!$D$5</f>
        <v>0.13074324324324194</v>
      </c>
      <c r="D404" s="34">
        <f>'MSD Calculation'!$D$24-B404</f>
        <v>14.630000000000038</v>
      </c>
      <c r="E404" s="30">
        <f>IF(B404="",0,IF(B404&lt;'MSD Calculation'!$D$5,$E$7*(1-B404/'MSD Calculation'!$D$5), 0))</f>
        <v>1.2303045130379329E-2</v>
      </c>
      <c r="F404" s="30">
        <f>IF(B404="",0,IF($B404&lt;$F$5,0,IF($B404&gt;'MSD Calculation'!$D$5,0,IF($N$4="Closed-form",1/2*(1-COS(2*PI()*($B404-$F$5)/$F$6))*$F$8,IF($N$4="General",1/2*(1-COS(2*PI()*($B404-$F$5)/$F$6))*$F$9,"Error")))))</f>
        <v>0</v>
      </c>
      <c r="G404" s="30">
        <f>IF(B404="",0,IF($B404&lt;$G$5,0,IF($B404&gt;'MSD Calculation'!$D$5,0,IF($N$4="Closed-form",1/2*(1-COS(2*PI()*($B404-$G$5)/$G$6))*$G$8,IF($N$4="General",1/2*(1-COS(2*PI()*($B404-$G$5)/$G$6))*$G$9,"Error")))))</f>
        <v>0</v>
      </c>
      <c r="H404" s="30">
        <f>IF(B404="",0,IF($B404&lt;$H$5,0,IF($B404&gt;'MSD Calculation'!$D$5,0,IF($N$4="Closed-form",1/2*(1-COS(2*PI()*($B404-$H$5)/$H$6))*$H$8,IF($N$4="General",1/2*(1-COS(2*PI()*($B404-$H$5)/$H$6))*$H$9,"Error")))))</f>
        <v>0</v>
      </c>
      <c r="I404" s="30">
        <f>IF(B404="",0,IF($B404&lt;$I$5,0,IF($B404&gt;'MSD Calculation'!$D$5,0,IF($N$4="Closed-form",1/2*(1-COS(2*PI()*($B404-$I$5)/$I$6))*$I$8,IF($N$4="General",1/2*(1-COS(2*PI()*($B404-$I$5)/$I$6))*$I$9,"Error")))))</f>
        <v>0</v>
      </c>
      <c r="J404" s="15" t="s">
        <v>14</v>
      </c>
      <c r="K404" s="3"/>
      <c r="L404" s="17">
        <v>3.8699999999999615</v>
      </c>
      <c r="M404" s="34">
        <f>L404/'MSD Calculation'!$D$5</f>
        <v>0.13074324324324194</v>
      </c>
      <c r="N404" s="34">
        <f>'MSD Calculation'!$D$24-L404</f>
        <v>14.630000000000038</v>
      </c>
      <c r="O404" s="35">
        <f t="shared" si="30"/>
        <v>1.2303045130379329E-2</v>
      </c>
      <c r="P404" s="35">
        <f t="shared" si="31"/>
        <v>1.2303045130379329E-2</v>
      </c>
      <c r="Q404" s="35">
        <f t="shared" si="32"/>
        <v>1.2303045130379329E-2</v>
      </c>
      <c r="R404" s="35">
        <f t="shared" si="33"/>
        <v>1.2303045130379329E-2</v>
      </c>
      <c r="S404" s="35">
        <f t="shared" si="34"/>
        <v>1.2303045130379329E-2</v>
      </c>
      <c r="T404" s="11" t="s">
        <v>14</v>
      </c>
    </row>
    <row r="405" spans="2:20" x14ac:dyDescent="0.35">
      <c r="B405" s="63">
        <v>3.8799999999999613</v>
      </c>
      <c r="C405" s="34">
        <f>B405/'MSD Calculation'!$D$5</f>
        <v>0.13108108108107977</v>
      </c>
      <c r="D405" s="34">
        <f>'MSD Calculation'!$D$24-B405</f>
        <v>14.620000000000038</v>
      </c>
      <c r="E405" s="30">
        <f>IF(B405="",0,IF(B405&lt;'MSD Calculation'!$D$5,$E$7*(1-B405/'MSD Calculation'!$D$5), 0))</f>
        <v>1.2298263534914745E-2</v>
      </c>
      <c r="F405" s="30">
        <f>IF(B405="",0,IF($B405&lt;$F$5,0,IF($B405&gt;'MSD Calculation'!$D$5,0,IF($N$4="Closed-form",1/2*(1-COS(2*PI()*($B405-$F$5)/$F$6))*$F$8,IF($N$4="General",1/2*(1-COS(2*PI()*($B405-$F$5)/$F$6))*$F$9,"Error")))))</f>
        <v>0</v>
      </c>
      <c r="G405" s="30">
        <f>IF(B405="",0,IF($B405&lt;$G$5,0,IF($B405&gt;'MSD Calculation'!$D$5,0,IF($N$4="Closed-form",1/2*(1-COS(2*PI()*($B405-$G$5)/$G$6))*$G$8,IF($N$4="General",1/2*(1-COS(2*PI()*($B405-$G$5)/$G$6))*$G$9,"Error")))))</f>
        <v>0</v>
      </c>
      <c r="H405" s="30">
        <f>IF(B405="",0,IF($B405&lt;$H$5,0,IF($B405&gt;'MSD Calculation'!$D$5,0,IF($N$4="Closed-form",1/2*(1-COS(2*PI()*($B405-$H$5)/$H$6))*$H$8,IF($N$4="General",1/2*(1-COS(2*PI()*($B405-$H$5)/$H$6))*$H$9,"Error")))))</f>
        <v>0</v>
      </c>
      <c r="I405" s="30">
        <f>IF(B405="",0,IF($B405&lt;$I$5,0,IF($B405&gt;'MSD Calculation'!$D$5,0,IF($N$4="Closed-form",1/2*(1-COS(2*PI()*($B405-$I$5)/$I$6))*$I$8,IF($N$4="General",1/2*(1-COS(2*PI()*($B405-$I$5)/$I$6))*$I$9,"Error")))))</f>
        <v>0</v>
      </c>
      <c r="J405" s="15" t="s">
        <v>14</v>
      </c>
      <c r="K405" s="3"/>
      <c r="L405" s="17">
        <v>3.8799999999999613</v>
      </c>
      <c r="M405" s="34">
        <f>L405/'MSD Calculation'!$D$5</f>
        <v>0.13108108108107977</v>
      </c>
      <c r="N405" s="34">
        <f>'MSD Calculation'!$D$24-L405</f>
        <v>14.620000000000038</v>
      </c>
      <c r="O405" s="35">
        <f t="shared" si="30"/>
        <v>1.2298263534914745E-2</v>
      </c>
      <c r="P405" s="35">
        <f t="shared" si="31"/>
        <v>1.2298263534914745E-2</v>
      </c>
      <c r="Q405" s="35">
        <f t="shared" si="32"/>
        <v>1.2298263534914745E-2</v>
      </c>
      <c r="R405" s="35">
        <f t="shared" si="33"/>
        <v>1.2298263534914745E-2</v>
      </c>
      <c r="S405" s="35">
        <f t="shared" si="34"/>
        <v>1.2298263534914745E-2</v>
      </c>
      <c r="T405" s="11" t="s">
        <v>14</v>
      </c>
    </row>
    <row r="406" spans="2:20" x14ac:dyDescent="0.35">
      <c r="B406" s="63">
        <v>3.889999999999961</v>
      </c>
      <c r="C406" s="34">
        <f>B406/'MSD Calculation'!$D$5</f>
        <v>0.1314189189189176</v>
      </c>
      <c r="D406" s="34">
        <f>'MSD Calculation'!$D$24-B406</f>
        <v>14.610000000000039</v>
      </c>
      <c r="E406" s="30">
        <f>IF(B406="",0,IF(B406&lt;'MSD Calculation'!$D$5,$E$7*(1-B406/'MSD Calculation'!$D$5), 0))</f>
        <v>1.2293481939450157E-2</v>
      </c>
      <c r="F406" s="30">
        <f>IF(B406="",0,IF($B406&lt;$F$5,0,IF($B406&gt;'MSD Calculation'!$D$5,0,IF($N$4="Closed-form",1/2*(1-COS(2*PI()*($B406-$F$5)/$F$6))*$F$8,IF($N$4="General",1/2*(1-COS(2*PI()*($B406-$F$5)/$F$6))*$F$9,"Error")))))</f>
        <v>0</v>
      </c>
      <c r="G406" s="30">
        <f>IF(B406="",0,IF($B406&lt;$G$5,0,IF($B406&gt;'MSD Calculation'!$D$5,0,IF($N$4="Closed-form",1/2*(1-COS(2*PI()*($B406-$G$5)/$G$6))*$G$8,IF($N$4="General",1/2*(1-COS(2*PI()*($B406-$G$5)/$G$6))*$G$9,"Error")))))</f>
        <v>0</v>
      </c>
      <c r="H406" s="30">
        <f>IF(B406="",0,IF($B406&lt;$H$5,0,IF($B406&gt;'MSD Calculation'!$D$5,0,IF($N$4="Closed-form",1/2*(1-COS(2*PI()*($B406-$H$5)/$H$6))*$H$8,IF($N$4="General",1/2*(1-COS(2*PI()*($B406-$H$5)/$H$6))*$H$9,"Error")))))</f>
        <v>0</v>
      </c>
      <c r="I406" s="30">
        <f>IF(B406="",0,IF($B406&lt;$I$5,0,IF($B406&gt;'MSD Calculation'!$D$5,0,IF($N$4="Closed-form",1/2*(1-COS(2*PI()*($B406-$I$5)/$I$6))*$I$8,IF($N$4="General",1/2*(1-COS(2*PI()*($B406-$I$5)/$I$6))*$I$9,"Error")))))</f>
        <v>0</v>
      </c>
      <c r="J406" s="15" t="s">
        <v>14</v>
      </c>
      <c r="K406" s="3"/>
      <c r="L406" s="17">
        <v>3.889999999999961</v>
      </c>
      <c r="M406" s="34">
        <f>L406/'MSD Calculation'!$D$5</f>
        <v>0.1314189189189176</v>
      </c>
      <c r="N406" s="34">
        <f>'MSD Calculation'!$D$24-L406</f>
        <v>14.610000000000039</v>
      </c>
      <c r="O406" s="35">
        <f t="shared" si="30"/>
        <v>1.2293481939450157E-2</v>
      </c>
      <c r="P406" s="35">
        <f t="shared" si="31"/>
        <v>1.2293481939450157E-2</v>
      </c>
      <c r="Q406" s="35">
        <f t="shared" si="32"/>
        <v>1.2293481939450157E-2</v>
      </c>
      <c r="R406" s="35">
        <f t="shared" si="33"/>
        <v>1.2293481939450157E-2</v>
      </c>
      <c r="S406" s="35">
        <f t="shared" si="34"/>
        <v>1.2293481939450157E-2</v>
      </c>
      <c r="T406" s="11" t="s">
        <v>14</v>
      </c>
    </row>
    <row r="407" spans="2:20" x14ac:dyDescent="0.35">
      <c r="B407" s="63">
        <v>3.8999999999999608</v>
      </c>
      <c r="C407" s="34">
        <f>B407/'MSD Calculation'!$D$5</f>
        <v>0.13175675675675544</v>
      </c>
      <c r="D407" s="34">
        <f>'MSD Calculation'!$D$24-B407</f>
        <v>14.600000000000039</v>
      </c>
      <c r="E407" s="30">
        <f>IF(B407="",0,IF(B407&lt;'MSD Calculation'!$D$5,$E$7*(1-B407/'MSD Calculation'!$D$5), 0))</f>
        <v>1.2288700343985572E-2</v>
      </c>
      <c r="F407" s="30">
        <f>IF(B407="",0,IF($B407&lt;$F$5,0,IF($B407&gt;'MSD Calculation'!$D$5,0,IF($N$4="Closed-form",1/2*(1-COS(2*PI()*($B407-$F$5)/$F$6))*$F$8,IF($N$4="General",1/2*(1-COS(2*PI()*($B407-$F$5)/$F$6))*$F$9,"Error")))))</f>
        <v>0</v>
      </c>
      <c r="G407" s="30">
        <f>IF(B407="",0,IF($B407&lt;$G$5,0,IF($B407&gt;'MSD Calculation'!$D$5,0,IF($N$4="Closed-form",1/2*(1-COS(2*PI()*($B407-$G$5)/$G$6))*$G$8,IF($N$4="General",1/2*(1-COS(2*PI()*($B407-$G$5)/$G$6))*$G$9,"Error")))))</f>
        <v>0</v>
      </c>
      <c r="H407" s="30">
        <f>IF(B407="",0,IF($B407&lt;$H$5,0,IF($B407&gt;'MSD Calculation'!$D$5,0,IF($N$4="Closed-form",1/2*(1-COS(2*PI()*($B407-$H$5)/$H$6))*$H$8,IF($N$4="General",1/2*(1-COS(2*PI()*($B407-$H$5)/$H$6))*$H$9,"Error")))))</f>
        <v>0</v>
      </c>
      <c r="I407" s="30">
        <f>IF(B407="",0,IF($B407&lt;$I$5,0,IF($B407&gt;'MSD Calculation'!$D$5,0,IF($N$4="Closed-form",1/2*(1-COS(2*PI()*($B407-$I$5)/$I$6))*$I$8,IF($N$4="General",1/2*(1-COS(2*PI()*($B407-$I$5)/$I$6))*$I$9,"Error")))))</f>
        <v>0</v>
      </c>
      <c r="J407" s="15" t="s">
        <v>14</v>
      </c>
      <c r="K407" s="3"/>
      <c r="L407" s="17">
        <v>3.8999999999999608</v>
      </c>
      <c r="M407" s="34">
        <f>L407/'MSD Calculation'!$D$5</f>
        <v>0.13175675675675544</v>
      </c>
      <c r="N407" s="34">
        <f>'MSD Calculation'!$D$24-L407</f>
        <v>14.600000000000039</v>
      </c>
      <c r="O407" s="35">
        <f t="shared" si="30"/>
        <v>1.2288700343985572E-2</v>
      </c>
      <c r="P407" s="35">
        <f t="shared" si="31"/>
        <v>1.2288700343985572E-2</v>
      </c>
      <c r="Q407" s="35">
        <f t="shared" si="32"/>
        <v>1.2288700343985572E-2</v>
      </c>
      <c r="R407" s="35">
        <f t="shared" si="33"/>
        <v>1.2288700343985572E-2</v>
      </c>
      <c r="S407" s="35">
        <f t="shared" si="34"/>
        <v>1.2288700343985572E-2</v>
      </c>
      <c r="T407" s="11" t="s">
        <v>14</v>
      </c>
    </row>
    <row r="408" spans="2:20" x14ac:dyDescent="0.35">
      <c r="B408" s="63">
        <v>3.9099999999999606</v>
      </c>
      <c r="C408" s="34">
        <f>B408/'MSD Calculation'!$D$5</f>
        <v>0.13209459459459325</v>
      </c>
      <c r="D408" s="34">
        <f>'MSD Calculation'!$D$24-B408</f>
        <v>14.590000000000039</v>
      </c>
      <c r="E408" s="30">
        <f>IF(B408="",0,IF(B408&lt;'MSD Calculation'!$D$5,$E$7*(1-B408/'MSD Calculation'!$D$5), 0))</f>
        <v>1.2283918748520986E-2</v>
      </c>
      <c r="F408" s="30">
        <f>IF(B408="",0,IF($B408&lt;$F$5,0,IF($B408&gt;'MSD Calculation'!$D$5,0,IF($N$4="Closed-form",1/2*(1-COS(2*PI()*($B408-$F$5)/$F$6))*$F$8,IF($N$4="General",1/2*(1-COS(2*PI()*($B408-$F$5)/$F$6))*$F$9,"Error")))))</f>
        <v>0</v>
      </c>
      <c r="G408" s="30">
        <f>IF(B408="",0,IF($B408&lt;$G$5,0,IF($B408&gt;'MSD Calculation'!$D$5,0,IF($N$4="Closed-form",1/2*(1-COS(2*PI()*($B408-$G$5)/$G$6))*$G$8,IF($N$4="General",1/2*(1-COS(2*PI()*($B408-$G$5)/$G$6))*$G$9,"Error")))))</f>
        <v>0</v>
      </c>
      <c r="H408" s="30">
        <f>IF(B408="",0,IF($B408&lt;$H$5,0,IF($B408&gt;'MSD Calculation'!$D$5,0,IF($N$4="Closed-form",1/2*(1-COS(2*PI()*($B408-$H$5)/$H$6))*$H$8,IF($N$4="General",1/2*(1-COS(2*PI()*($B408-$H$5)/$H$6))*$H$9,"Error")))))</f>
        <v>0</v>
      </c>
      <c r="I408" s="30">
        <f>IF(B408="",0,IF($B408&lt;$I$5,0,IF($B408&gt;'MSD Calculation'!$D$5,0,IF($N$4="Closed-form",1/2*(1-COS(2*PI()*($B408-$I$5)/$I$6))*$I$8,IF($N$4="General",1/2*(1-COS(2*PI()*($B408-$I$5)/$I$6))*$I$9,"Error")))))</f>
        <v>0</v>
      </c>
      <c r="J408" s="15" t="s">
        <v>14</v>
      </c>
      <c r="K408" s="3"/>
      <c r="L408" s="17">
        <v>3.9099999999999606</v>
      </c>
      <c r="M408" s="34">
        <f>L408/'MSD Calculation'!$D$5</f>
        <v>0.13209459459459325</v>
      </c>
      <c r="N408" s="34">
        <f>'MSD Calculation'!$D$24-L408</f>
        <v>14.590000000000039</v>
      </c>
      <c r="O408" s="35">
        <f t="shared" si="30"/>
        <v>1.2283918748520986E-2</v>
      </c>
      <c r="P408" s="35">
        <f t="shared" si="31"/>
        <v>1.2283918748520986E-2</v>
      </c>
      <c r="Q408" s="35">
        <f t="shared" si="32"/>
        <v>1.2283918748520986E-2</v>
      </c>
      <c r="R408" s="35">
        <f t="shared" si="33"/>
        <v>1.2283918748520986E-2</v>
      </c>
      <c r="S408" s="35">
        <f t="shared" si="34"/>
        <v>1.2283918748520986E-2</v>
      </c>
      <c r="T408" s="11" t="s">
        <v>14</v>
      </c>
    </row>
    <row r="409" spans="2:20" x14ac:dyDescent="0.35">
      <c r="B409" s="63">
        <v>3.9199999999999604</v>
      </c>
      <c r="C409" s="34">
        <f>B409/'MSD Calculation'!$D$5</f>
        <v>0.13243243243243108</v>
      </c>
      <c r="D409" s="34">
        <f>'MSD Calculation'!$D$24-B409</f>
        <v>14.580000000000039</v>
      </c>
      <c r="E409" s="30">
        <f>IF(B409="",0,IF(B409&lt;'MSD Calculation'!$D$5,$E$7*(1-B409/'MSD Calculation'!$D$5), 0))</f>
        <v>1.2279137153056402E-2</v>
      </c>
      <c r="F409" s="30">
        <f>IF(B409="",0,IF($B409&lt;$F$5,0,IF($B409&gt;'MSD Calculation'!$D$5,0,IF($N$4="Closed-form",1/2*(1-COS(2*PI()*($B409-$F$5)/$F$6))*$F$8,IF($N$4="General",1/2*(1-COS(2*PI()*($B409-$F$5)/$F$6))*$F$9,"Error")))))</f>
        <v>0</v>
      </c>
      <c r="G409" s="30">
        <f>IF(B409="",0,IF($B409&lt;$G$5,0,IF($B409&gt;'MSD Calculation'!$D$5,0,IF($N$4="Closed-form",1/2*(1-COS(2*PI()*($B409-$G$5)/$G$6))*$G$8,IF($N$4="General",1/2*(1-COS(2*PI()*($B409-$G$5)/$G$6))*$G$9,"Error")))))</f>
        <v>0</v>
      </c>
      <c r="H409" s="30">
        <f>IF(B409="",0,IF($B409&lt;$H$5,0,IF($B409&gt;'MSD Calculation'!$D$5,0,IF($N$4="Closed-form",1/2*(1-COS(2*PI()*($B409-$H$5)/$H$6))*$H$8,IF($N$4="General",1/2*(1-COS(2*PI()*($B409-$H$5)/$H$6))*$H$9,"Error")))))</f>
        <v>0</v>
      </c>
      <c r="I409" s="30">
        <f>IF(B409="",0,IF($B409&lt;$I$5,0,IF($B409&gt;'MSD Calculation'!$D$5,0,IF($N$4="Closed-form",1/2*(1-COS(2*PI()*($B409-$I$5)/$I$6))*$I$8,IF($N$4="General",1/2*(1-COS(2*PI()*($B409-$I$5)/$I$6))*$I$9,"Error")))))</f>
        <v>0</v>
      </c>
      <c r="J409" s="15" t="s">
        <v>14</v>
      </c>
      <c r="K409" s="3"/>
      <c r="L409" s="17">
        <v>3.9199999999999604</v>
      </c>
      <c r="M409" s="34">
        <f>L409/'MSD Calculation'!$D$5</f>
        <v>0.13243243243243108</v>
      </c>
      <c r="N409" s="34">
        <f>'MSD Calculation'!$D$24-L409</f>
        <v>14.580000000000039</v>
      </c>
      <c r="O409" s="35">
        <f t="shared" si="30"/>
        <v>1.2279137153056402E-2</v>
      </c>
      <c r="P409" s="35">
        <f t="shared" si="31"/>
        <v>1.2279137153056402E-2</v>
      </c>
      <c r="Q409" s="35">
        <f t="shared" si="32"/>
        <v>1.2279137153056402E-2</v>
      </c>
      <c r="R409" s="35">
        <f t="shared" si="33"/>
        <v>1.2279137153056402E-2</v>
      </c>
      <c r="S409" s="35">
        <f t="shared" si="34"/>
        <v>1.2279137153056402E-2</v>
      </c>
      <c r="T409" s="11" t="s">
        <v>14</v>
      </c>
    </row>
    <row r="410" spans="2:20" x14ac:dyDescent="0.35">
      <c r="B410" s="63">
        <v>3.9299999999999602</v>
      </c>
      <c r="C410" s="34">
        <f>B410/'MSD Calculation'!$D$5</f>
        <v>0.13277027027026891</v>
      </c>
      <c r="D410" s="34">
        <f>'MSD Calculation'!$D$24-B410</f>
        <v>14.570000000000039</v>
      </c>
      <c r="E410" s="30">
        <f>IF(B410="",0,IF(B410&lt;'MSD Calculation'!$D$5,$E$7*(1-B410/'MSD Calculation'!$D$5), 0))</f>
        <v>1.2274355557591815E-2</v>
      </c>
      <c r="F410" s="30">
        <f>IF(B410="",0,IF($B410&lt;$F$5,0,IF($B410&gt;'MSD Calculation'!$D$5,0,IF($N$4="Closed-form",1/2*(1-COS(2*PI()*($B410-$F$5)/$F$6))*$F$8,IF($N$4="General",1/2*(1-COS(2*PI()*($B410-$F$5)/$F$6))*$F$9,"Error")))))</f>
        <v>0</v>
      </c>
      <c r="G410" s="30">
        <f>IF(B410="",0,IF($B410&lt;$G$5,0,IF($B410&gt;'MSD Calculation'!$D$5,0,IF($N$4="Closed-form",1/2*(1-COS(2*PI()*($B410-$G$5)/$G$6))*$G$8,IF($N$4="General",1/2*(1-COS(2*PI()*($B410-$G$5)/$G$6))*$G$9,"Error")))))</f>
        <v>0</v>
      </c>
      <c r="H410" s="30">
        <f>IF(B410="",0,IF($B410&lt;$H$5,0,IF($B410&gt;'MSD Calculation'!$D$5,0,IF($N$4="Closed-form",1/2*(1-COS(2*PI()*($B410-$H$5)/$H$6))*$H$8,IF($N$4="General",1/2*(1-COS(2*PI()*($B410-$H$5)/$H$6))*$H$9,"Error")))))</f>
        <v>0</v>
      </c>
      <c r="I410" s="30">
        <f>IF(B410="",0,IF($B410&lt;$I$5,0,IF($B410&gt;'MSD Calculation'!$D$5,0,IF($N$4="Closed-form",1/2*(1-COS(2*PI()*($B410-$I$5)/$I$6))*$I$8,IF($N$4="General",1/2*(1-COS(2*PI()*($B410-$I$5)/$I$6))*$I$9,"Error")))))</f>
        <v>0</v>
      </c>
      <c r="J410" s="15" t="s">
        <v>14</v>
      </c>
      <c r="K410" s="3"/>
      <c r="L410" s="17">
        <v>3.9299999999999602</v>
      </c>
      <c r="M410" s="34">
        <f>L410/'MSD Calculation'!$D$5</f>
        <v>0.13277027027026891</v>
      </c>
      <c r="N410" s="34">
        <f>'MSD Calculation'!$D$24-L410</f>
        <v>14.570000000000039</v>
      </c>
      <c r="O410" s="35">
        <f t="shared" si="30"/>
        <v>1.2274355557591815E-2</v>
      </c>
      <c r="P410" s="35">
        <f t="shared" si="31"/>
        <v>1.2274355557591815E-2</v>
      </c>
      <c r="Q410" s="35">
        <f t="shared" si="32"/>
        <v>1.2274355557591815E-2</v>
      </c>
      <c r="R410" s="35">
        <f t="shared" si="33"/>
        <v>1.2274355557591815E-2</v>
      </c>
      <c r="S410" s="35">
        <f t="shared" si="34"/>
        <v>1.2274355557591815E-2</v>
      </c>
      <c r="T410" s="11" t="s">
        <v>14</v>
      </c>
    </row>
    <row r="411" spans="2:20" x14ac:dyDescent="0.35">
      <c r="B411" s="63">
        <v>3.93999999999996</v>
      </c>
      <c r="C411" s="34">
        <f>B411/'MSD Calculation'!$D$5</f>
        <v>0.13310810810810675</v>
      </c>
      <c r="D411" s="34">
        <f>'MSD Calculation'!$D$24-B411</f>
        <v>14.56000000000004</v>
      </c>
      <c r="E411" s="30">
        <f>IF(B411="",0,IF(B411&lt;'MSD Calculation'!$D$5,$E$7*(1-B411/'MSD Calculation'!$D$5), 0))</f>
        <v>1.2269573962127231E-2</v>
      </c>
      <c r="F411" s="30">
        <f>IF(B411="",0,IF($B411&lt;$F$5,0,IF($B411&gt;'MSD Calculation'!$D$5,0,IF($N$4="Closed-form",1/2*(1-COS(2*PI()*($B411-$F$5)/$F$6))*$F$8,IF($N$4="General",1/2*(1-COS(2*PI()*($B411-$F$5)/$F$6))*$F$9,"Error")))))</f>
        <v>0</v>
      </c>
      <c r="G411" s="30">
        <f>IF(B411="",0,IF($B411&lt;$G$5,0,IF($B411&gt;'MSD Calculation'!$D$5,0,IF($N$4="Closed-form",1/2*(1-COS(2*PI()*($B411-$G$5)/$G$6))*$G$8,IF($N$4="General",1/2*(1-COS(2*PI()*($B411-$G$5)/$G$6))*$G$9,"Error")))))</f>
        <v>0</v>
      </c>
      <c r="H411" s="30">
        <f>IF(B411="",0,IF($B411&lt;$H$5,0,IF($B411&gt;'MSD Calculation'!$D$5,0,IF($N$4="Closed-form",1/2*(1-COS(2*PI()*($B411-$H$5)/$H$6))*$H$8,IF($N$4="General",1/2*(1-COS(2*PI()*($B411-$H$5)/$H$6))*$H$9,"Error")))))</f>
        <v>0</v>
      </c>
      <c r="I411" s="30">
        <f>IF(B411="",0,IF($B411&lt;$I$5,0,IF($B411&gt;'MSD Calculation'!$D$5,0,IF($N$4="Closed-form",1/2*(1-COS(2*PI()*($B411-$I$5)/$I$6))*$I$8,IF($N$4="General",1/2*(1-COS(2*PI()*($B411-$I$5)/$I$6))*$I$9,"Error")))))</f>
        <v>0</v>
      </c>
      <c r="J411" s="15" t="s">
        <v>14</v>
      </c>
      <c r="K411" s="3"/>
      <c r="L411" s="17">
        <v>3.93999999999996</v>
      </c>
      <c r="M411" s="34">
        <f>L411/'MSD Calculation'!$D$5</f>
        <v>0.13310810810810675</v>
      </c>
      <c r="N411" s="34">
        <f>'MSD Calculation'!$D$24-L411</f>
        <v>14.56000000000004</v>
      </c>
      <c r="O411" s="35">
        <f t="shared" si="30"/>
        <v>1.2269573962127231E-2</v>
      </c>
      <c r="P411" s="35">
        <f t="shared" si="31"/>
        <v>1.2269573962127231E-2</v>
      </c>
      <c r="Q411" s="35">
        <f t="shared" si="32"/>
        <v>1.2269573962127231E-2</v>
      </c>
      <c r="R411" s="35">
        <f t="shared" si="33"/>
        <v>1.2269573962127231E-2</v>
      </c>
      <c r="S411" s="35">
        <f t="shared" si="34"/>
        <v>1.2269573962127231E-2</v>
      </c>
      <c r="T411" s="11" t="s">
        <v>14</v>
      </c>
    </row>
    <row r="412" spans="2:20" x14ac:dyDescent="0.35">
      <c r="B412" s="63">
        <v>3.9499999999999598</v>
      </c>
      <c r="C412" s="34">
        <f>B412/'MSD Calculation'!$D$5</f>
        <v>0.13344594594594458</v>
      </c>
      <c r="D412" s="34">
        <f>'MSD Calculation'!$D$24-B412</f>
        <v>14.55000000000004</v>
      </c>
      <c r="E412" s="30">
        <f>IF(B412="",0,IF(B412&lt;'MSD Calculation'!$D$5,$E$7*(1-B412/'MSD Calculation'!$D$5), 0))</f>
        <v>1.2264792366662643E-2</v>
      </c>
      <c r="F412" s="30">
        <f>IF(B412="",0,IF($B412&lt;$F$5,0,IF($B412&gt;'MSD Calculation'!$D$5,0,IF($N$4="Closed-form",1/2*(1-COS(2*PI()*($B412-$F$5)/$F$6))*$F$8,IF($N$4="General",1/2*(1-COS(2*PI()*($B412-$F$5)/$F$6))*$F$9,"Error")))))</f>
        <v>0</v>
      </c>
      <c r="G412" s="30">
        <f>IF(B412="",0,IF($B412&lt;$G$5,0,IF($B412&gt;'MSD Calculation'!$D$5,0,IF($N$4="Closed-form",1/2*(1-COS(2*PI()*($B412-$G$5)/$G$6))*$G$8,IF($N$4="General",1/2*(1-COS(2*PI()*($B412-$G$5)/$G$6))*$G$9,"Error")))))</f>
        <v>0</v>
      </c>
      <c r="H412" s="30">
        <f>IF(B412="",0,IF($B412&lt;$H$5,0,IF($B412&gt;'MSD Calculation'!$D$5,0,IF($N$4="Closed-form",1/2*(1-COS(2*PI()*($B412-$H$5)/$H$6))*$H$8,IF($N$4="General",1/2*(1-COS(2*PI()*($B412-$H$5)/$H$6))*$H$9,"Error")))))</f>
        <v>0</v>
      </c>
      <c r="I412" s="30">
        <f>IF(B412="",0,IF($B412&lt;$I$5,0,IF($B412&gt;'MSD Calculation'!$D$5,0,IF($N$4="Closed-form",1/2*(1-COS(2*PI()*($B412-$I$5)/$I$6))*$I$8,IF($N$4="General",1/2*(1-COS(2*PI()*($B412-$I$5)/$I$6))*$I$9,"Error")))))</f>
        <v>0</v>
      </c>
      <c r="J412" s="15" t="s">
        <v>14</v>
      </c>
      <c r="K412" s="3"/>
      <c r="L412" s="17">
        <v>3.9499999999999598</v>
      </c>
      <c r="M412" s="34">
        <f>L412/'MSD Calculation'!$D$5</f>
        <v>0.13344594594594458</v>
      </c>
      <c r="N412" s="34">
        <f>'MSD Calculation'!$D$24-L412</f>
        <v>14.55000000000004</v>
      </c>
      <c r="O412" s="35">
        <f t="shared" si="30"/>
        <v>1.2264792366662643E-2</v>
      </c>
      <c r="P412" s="35">
        <f t="shared" si="31"/>
        <v>1.2264792366662643E-2</v>
      </c>
      <c r="Q412" s="35">
        <f t="shared" si="32"/>
        <v>1.2264792366662643E-2</v>
      </c>
      <c r="R412" s="35">
        <f t="shared" si="33"/>
        <v>1.2264792366662643E-2</v>
      </c>
      <c r="S412" s="35">
        <f t="shared" si="34"/>
        <v>1.2264792366662643E-2</v>
      </c>
      <c r="T412" s="11" t="s">
        <v>14</v>
      </c>
    </row>
    <row r="413" spans="2:20" x14ac:dyDescent="0.35">
      <c r="B413" s="63">
        <v>3.9599999999999596</v>
      </c>
      <c r="C413" s="34">
        <f>B413/'MSD Calculation'!$D$5</f>
        <v>0.13378378378378242</v>
      </c>
      <c r="D413" s="34">
        <f>'MSD Calculation'!$D$24-B413</f>
        <v>14.54000000000004</v>
      </c>
      <c r="E413" s="30">
        <f>IF(B413="",0,IF(B413&lt;'MSD Calculation'!$D$5,$E$7*(1-B413/'MSD Calculation'!$D$5), 0))</f>
        <v>1.2260010771198059E-2</v>
      </c>
      <c r="F413" s="30">
        <f>IF(B413="",0,IF($B413&lt;$F$5,0,IF($B413&gt;'MSD Calculation'!$D$5,0,IF($N$4="Closed-form",1/2*(1-COS(2*PI()*($B413-$F$5)/$F$6))*$F$8,IF($N$4="General",1/2*(1-COS(2*PI()*($B413-$F$5)/$F$6))*$F$9,"Error")))))</f>
        <v>0</v>
      </c>
      <c r="G413" s="30">
        <f>IF(B413="",0,IF($B413&lt;$G$5,0,IF($B413&gt;'MSD Calculation'!$D$5,0,IF($N$4="Closed-form",1/2*(1-COS(2*PI()*($B413-$G$5)/$G$6))*$G$8,IF($N$4="General",1/2*(1-COS(2*PI()*($B413-$G$5)/$G$6))*$G$9,"Error")))))</f>
        <v>0</v>
      </c>
      <c r="H413" s="30">
        <f>IF(B413="",0,IF($B413&lt;$H$5,0,IF($B413&gt;'MSD Calculation'!$D$5,0,IF($N$4="Closed-form",1/2*(1-COS(2*PI()*($B413-$H$5)/$H$6))*$H$8,IF($N$4="General",1/2*(1-COS(2*PI()*($B413-$H$5)/$H$6))*$H$9,"Error")))))</f>
        <v>0</v>
      </c>
      <c r="I413" s="30">
        <f>IF(B413="",0,IF($B413&lt;$I$5,0,IF($B413&gt;'MSD Calculation'!$D$5,0,IF($N$4="Closed-form",1/2*(1-COS(2*PI()*($B413-$I$5)/$I$6))*$I$8,IF($N$4="General",1/2*(1-COS(2*PI()*($B413-$I$5)/$I$6))*$I$9,"Error")))))</f>
        <v>0</v>
      </c>
      <c r="J413" s="15" t="s">
        <v>14</v>
      </c>
      <c r="K413" s="3"/>
      <c r="L413" s="17">
        <v>3.9599999999999596</v>
      </c>
      <c r="M413" s="34">
        <f>L413/'MSD Calculation'!$D$5</f>
        <v>0.13378378378378242</v>
      </c>
      <c r="N413" s="34">
        <f>'MSD Calculation'!$D$24-L413</f>
        <v>14.54000000000004</v>
      </c>
      <c r="O413" s="35">
        <f t="shared" si="30"/>
        <v>1.2260010771198059E-2</v>
      </c>
      <c r="P413" s="35">
        <f t="shared" si="31"/>
        <v>1.2260010771198059E-2</v>
      </c>
      <c r="Q413" s="35">
        <f t="shared" si="32"/>
        <v>1.2260010771198059E-2</v>
      </c>
      <c r="R413" s="35">
        <f t="shared" si="33"/>
        <v>1.2260010771198059E-2</v>
      </c>
      <c r="S413" s="35">
        <f t="shared" si="34"/>
        <v>1.2260010771198059E-2</v>
      </c>
      <c r="T413" s="11" t="s">
        <v>14</v>
      </c>
    </row>
    <row r="414" spans="2:20" x14ac:dyDescent="0.35">
      <c r="B414" s="63">
        <v>3.9699999999999593</v>
      </c>
      <c r="C414" s="34">
        <f>B414/'MSD Calculation'!$D$5</f>
        <v>0.13412162162162025</v>
      </c>
      <c r="D414" s="34">
        <f>'MSD Calculation'!$D$24-B414</f>
        <v>14.53000000000004</v>
      </c>
      <c r="E414" s="30">
        <f>IF(B414="",0,IF(B414&lt;'MSD Calculation'!$D$5,$E$7*(1-B414/'MSD Calculation'!$D$5), 0))</f>
        <v>1.2255229175733472E-2</v>
      </c>
      <c r="F414" s="30">
        <f>IF(B414="",0,IF($B414&lt;$F$5,0,IF($B414&gt;'MSD Calculation'!$D$5,0,IF($N$4="Closed-form",1/2*(1-COS(2*PI()*($B414-$F$5)/$F$6))*$F$8,IF($N$4="General",1/2*(1-COS(2*PI()*($B414-$F$5)/$F$6))*$F$9,"Error")))))</f>
        <v>0</v>
      </c>
      <c r="G414" s="30">
        <f>IF(B414="",0,IF($B414&lt;$G$5,0,IF($B414&gt;'MSD Calculation'!$D$5,0,IF($N$4="Closed-form",1/2*(1-COS(2*PI()*($B414-$G$5)/$G$6))*$G$8,IF($N$4="General",1/2*(1-COS(2*PI()*($B414-$G$5)/$G$6))*$G$9,"Error")))))</f>
        <v>0</v>
      </c>
      <c r="H414" s="30">
        <f>IF(B414="",0,IF($B414&lt;$H$5,0,IF($B414&gt;'MSD Calculation'!$D$5,0,IF($N$4="Closed-form",1/2*(1-COS(2*PI()*($B414-$H$5)/$H$6))*$H$8,IF($N$4="General",1/2*(1-COS(2*PI()*($B414-$H$5)/$H$6))*$H$9,"Error")))))</f>
        <v>0</v>
      </c>
      <c r="I414" s="30">
        <f>IF(B414="",0,IF($B414&lt;$I$5,0,IF($B414&gt;'MSD Calculation'!$D$5,0,IF($N$4="Closed-form",1/2*(1-COS(2*PI()*($B414-$I$5)/$I$6))*$I$8,IF($N$4="General",1/2*(1-COS(2*PI()*($B414-$I$5)/$I$6))*$I$9,"Error")))))</f>
        <v>0</v>
      </c>
      <c r="J414" s="15" t="s">
        <v>14</v>
      </c>
      <c r="K414" s="3"/>
      <c r="L414" s="17">
        <v>3.9699999999999593</v>
      </c>
      <c r="M414" s="34">
        <f>L414/'MSD Calculation'!$D$5</f>
        <v>0.13412162162162025</v>
      </c>
      <c r="N414" s="34">
        <f>'MSD Calculation'!$D$24-L414</f>
        <v>14.53000000000004</v>
      </c>
      <c r="O414" s="35">
        <f t="shared" si="30"/>
        <v>1.2255229175733472E-2</v>
      </c>
      <c r="P414" s="35">
        <f t="shared" si="31"/>
        <v>1.2255229175733472E-2</v>
      </c>
      <c r="Q414" s="35">
        <f t="shared" si="32"/>
        <v>1.2255229175733472E-2</v>
      </c>
      <c r="R414" s="35">
        <f t="shared" si="33"/>
        <v>1.2255229175733472E-2</v>
      </c>
      <c r="S414" s="35">
        <f t="shared" si="34"/>
        <v>1.2255229175733472E-2</v>
      </c>
      <c r="T414" s="11" t="s">
        <v>14</v>
      </c>
    </row>
    <row r="415" spans="2:20" x14ac:dyDescent="0.35">
      <c r="B415" s="63">
        <v>3.9799999999999591</v>
      </c>
      <c r="C415" s="34">
        <f>B415/'MSD Calculation'!$D$5</f>
        <v>0.13445945945945806</v>
      </c>
      <c r="D415" s="34">
        <f>'MSD Calculation'!$D$24-B415</f>
        <v>14.52000000000004</v>
      </c>
      <c r="E415" s="30">
        <f>IF(B415="",0,IF(B415&lt;'MSD Calculation'!$D$5,$E$7*(1-B415/'MSD Calculation'!$D$5), 0))</f>
        <v>1.2250447580268888E-2</v>
      </c>
      <c r="F415" s="30">
        <f>IF(B415="",0,IF($B415&lt;$F$5,0,IF($B415&gt;'MSD Calculation'!$D$5,0,IF($N$4="Closed-form",1/2*(1-COS(2*PI()*($B415-$F$5)/$F$6))*$F$8,IF($N$4="General",1/2*(1-COS(2*PI()*($B415-$F$5)/$F$6))*$F$9,"Error")))))</f>
        <v>0</v>
      </c>
      <c r="G415" s="30">
        <f>IF(B415="",0,IF($B415&lt;$G$5,0,IF($B415&gt;'MSD Calculation'!$D$5,0,IF($N$4="Closed-form",1/2*(1-COS(2*PI()*($B415-$G$5)/$G$6))*$G$8,IF($N$4="General",1/2*(1-COS(2*PI()*($B415-$G$5)/$G$6))*$G$9,"Error")))))</f>
        <v>0</v>
      </c>
      <c r="H415" s="30">
        <f>IF(B415="",0,IF($B415&lt;$H$5,0,IF($B415&gt;'MSD Calculation'!$D$5,0,IF($N$4="Closed-form",1/2*(1-COS(2*PI()*($B415-$H$5)/$H$6))*$H$8,IF($N$4="General",1/2*(1-COS(2*PI()*($B415-$H$5)/$H$6))*$H$9,"Error")))))</f>
        <v>0</v>
      </c>
      <c r="I415" s="30">
        <f>IF(B415="",0,IF($B415&lt;$I$5,0,IF($B415&gt;'MSD Calculation'!$D$5,0,IF($N$4="Closed-form",1/2*(1-COS(2*PI()*($B415-$I$5)/$I$6))*$I$8,IF($N$4="General",1/2*(1-COS(2*PI()*($B415-$I$5)/$I$6))*$I$9,"Error")))))</f>
        <v>0</v>
      </c>
      <c r="J415" s="15" t="s">
        <v>14</v>
      </c>
      <c r="K415" s="3"/>
      <c r="L415" s="17">
        <v>3.9799999999999591</v>
      </c>
      <c r="M415" s="34">
        <f>L415/'MSD Calculation'!$D$5</f>
        <v>0.13445945945945806</v>
      </c>
      <c r="N415" s="34">
        <f>'MSD Calculation'!$D$24-L415</f>
        <v>14.52000000000004</v>
      </c>
      <c r="O415" s="35">
        <f t="shared" si="30"/>
        <v>1.2250447580268888E-2</v>
      </c>
      <c r="P415" s="35">
        <f t="shared" si="31"/>
        <v>1.2250447580268888E-2</v>
      </c>
      <c r="Q415" s="35">
        <f t="shared" si="32"/>
        <v>1.2250447580268888E-2</v>
      </c>
      <c r="R415" s="35">
        <f t="shared" si="33"/>
        <v>1.2250447580268888E-2</v>
      </c>
      <c r="S415" s="35">
        <f t="shared" si="34"/>
        <v>1.2250447580268888E-2</v>
      </c>
      <c r="T415" s="11" t="s">
        <v>14</v>
      </c>
    </row>
    <row r="416" spans="2:20" x14ac:dyDescent="0.35">
      <c r="B416" s="63">
        <v>3.9899999999999589</v>
      </c>
      <c r="C416" s="34">
        <f>B416/'MSD Calculation'!$D$5</f>
        <v>0.13479729729729589</v>
      </c>
      <c r="D416" s="34">
        <f>'MSD Calculation'!$D$24-B416</f>
        <v>14.510000000000041</v>
      </c>
      <c r="E416" s="30">
        <f>IF(B416="",0,IF(B416&lt;'MSD Calculation'!$D$5,$E$7*(1-B416/'MSD Calculation'!$D$5), 0))</f>
        <v>1.22456659848043E-2</v>
      </c>
      <c r="F416" s="30">
        <f>IF(B416="",0,IF($B416&lt;$F$5,0,IF($B416&gt;'MSD Calculation'!$D$5,0,IF($N$4="Closed-form",1/2*(1-COS(2*PI()*($B416-$F$5)/$F$6))*$F$8,IF($N$4="General",1/2*(1-COS(2*PI()*($B416-$F$5)/$F$6))*$F$9,"Error")))))</f>
        <v>0</v>
      </c>
      <c r="G416" s="30">
        <f>IF(B416="",0,IF($B416&lt;$G$5,0,IF($B416&gt;'MSD Calculation'!$D$5,0,IF($N$4="Closed-form",1/2*(1-COS(2*PI()*($B416-$G$5)/$G$6))*$G$8,IF($N$4="General",1/2*(1-COS(2*PI()*($B416-$G$5)/$G$6))*$G$9,"Error")))))</f>
        <v>0</v>
      </c>
      <c r="H416" s="30">
        <f>IF(B416="",0,IF($B416&lt;$H$5,0,IF($B416&gt;'MSD Calculation'!$D$5,0,IF($N$4="Closed-form",1/2*(1-COS(2*PI()*($B416-$H$5)/$H$6))*$H$8,IF($N$4="General",1/2*(1-COS(2*PI()*($B416-$H$5)/$H$6))*$H$9,"Error")))))</f>
        <v>0</v>
      </c>
      <c r="I416" s="30">
        <f>IF(B416="",0,IF($B416&lt;$I$5,0,IF($B416&gt;'MSD Calculation'!$D$5,0,IF($N$4="Closed-form",1/2*(1-COS(2*PI()*($B416-$I$5)/$I$6))*$I$8,IF($N$4="General",1/2*(1-COS(2*PI()*($B416-$I$5)/$I$6))*$I$9,"Error")))))</f>
        <v>0</v>
      </c>
      <c r="J416" s="15" t="s">
        <v>14</v>
      </c>
      <c r="K416" s="3"/>
      <c r="L416" s="17">
        <v>3.9899999999999589</v>
      </c>
      <c r="M416" s="34">
        <f>L416/'MSD Calculation'!$D$5</f>
        <v>0.13479729729729589</v>
      </c>
      <c r="N416" s="34">
        <f>'MSD Calculation'!$D$24-L416</f>
        <v>14.510000000000041</v>
      </c>
      <c r="O416" s="35">
        <f t="shared" si="30"/>
        <v>1.22456659848043E-2</v>
      </c>
      <c r="P416" s="35">
        <f t="shared" si="31"/>
        <v>1.22456659848043E-2</v>
      </c>
      <c r="Q416" s="35">
        <f t="shared" si="32"/>
        <v>1.22456659848043E-2</v>
      </c>
      <c r="R416" s="35">
        <f t="shared" si="33"/>
        <v>1.22456659848043E-2</v>
      </c>
      <c r="S416" s="35">
        <f t="shared" si="34"/>
        <v>1.22456659848043E-2</v>
      </c>
      <c r="T416" s="11" t="s">
        <v>14</v>
      </c>
    </row>
    <row r="417" spans="2:20" x14ac:dyDescent="0.35">
      <c r="B417" s="63">
        <v>3.9999999999999587</v>
      </c>
      <c r="C417" s="34">
        <f>B417/'MSD Calculation'!$D$5</f>
        <v>0.13513513513513373</v>
      </c>
      <c r="D417" s="34">
        <f>'MSD Calculation'!$D$24-B417</f>
        <v>14.500000000000041</v>
      </c>
      <c r="E417" s="30">
        <f>IF(B417="",0,IF(B417&lt;'MSD Calculation'!$D$5,$E$7*(1-B417/'MSD Calculation'!$D$5), 0))</f>
        <v>1.2240884389339715E-2</v>
      </c>
      <c r="F417" s="30">
        <f>IF(B417="",0,IF($B417&lt;$F$5,0,IF($B417&gt;'MSD Calculation'!$D$5,0,IF($N$4="Closed-form",1/2*(1-COS(2*PI()*($B417-$F$5)/$F$6))*$F$8,IF($N$4="General",1/2*(1-COS(2*PI()*($B417-$F$5)/$F$6))*$F$9,"Error")))))</f>
        <v>0</v>
      </c>
      <c r="G417" s="30">
        <f>IF(B417="",0,IF($B417&lt;$G$5,0,IF($B417&gt;'MSD Calculation'!$D$5,0,IF($N$4="Closed-form",1/2*(1-COS(2*PI()*($B417-$G$5)/$G$6))*$G$8,IF($N$4="General",1/2*(1-COS(2*PI()*($B417-$G$5)/$G$6))*$G$9,"Error")))))</f>
        <v>0</v>
      </c>
      <c r="H417" s="30">
        <f>IF(B417="",0,IF($B417&lt;$H$5,0,IF($B417&gt;'MSD Calculation'!$D$5,0,IF($N$4="Closed-form",1/2*(1-COS(2*PI()*($B417-$H$5)/$H$6))*$H$8,IF($N$4="General",1/2*(1-COS(2*PI()*($B417-$H$5)/$H$6))*$H$9,"Error")))))</f>
        <v>0</v>
      </c>
      <c r="I417" s="30">
        <f>IF(B417="",0,IF($B417&lt;$I$5,0,IF($B417&gt;'MSD Calculation'!$D$5,0,IF($N$4="Closed-form",1/2*(1-COS(2*PI()*($B417-$I$5)/$I$6))*$I$8,IF($N$4="General",1/2*(1-COS(2*PI()*($B417-$I$5)/$I$6))*$I$9,"Error")))))</f>
        <v>0</v>
      </c>
      <c r="J417" s="15" t="s">
        <v>14</v>
      </c>
      <c r="K417" s="3"/>
      <c r="L417" s="17">
        <v>3.9999999999999587</v>
      </c>
      <c r="M417" s="34">
        <f>L417/'MSD Calculation'!$D$5</f>
        <v>0.13513513513513373</v>
      </c>
      <c r="N417" s="34">
        <f>'MSD Calculation'!$D$24-L417</f>
        <v>14.500000000000041</v>
      </c>
      <c r="O417" s="35">
        <f t="shared" si="30"/>
        <v>1.2240884389339715E-2</v>
      </c>
      <c r="P417" s="35">
        <f t="shared" si="31"/>
        <v>1.2240884389339715E-2</v>
      </c>
      <c r="Q417" s="35">
        <f t="shared" si="32"/>
        <v>1.2240884389339715E-2</v>
      </c>
      <c r="R417" s="35">
        <f t="shared" si="33"/>
        <v>1.2240884389339715E-2</v>
      </c>
      <c r="S417" s="35">
        <f t="shared" si="34"/>
        <v>1.2240884389339715E-2</v>
      </c>
      <c r="T417" s="11" t="s">
        <v>14</v>
      </c>
    </row>
    <row r="418" spans="2:20" x14ac:dyDescent="0.35">
      <c r="B418" s="63">
        <v>4.0099999999999589</v>
      </c>
      <c r="C418" s="34">
        <f>B418/'MSD Calculation'!$D$5</f>
        <v>0.13547297297297159</v>
      </c>
      <c r="D418" s="34">
        <f>'MSD Calculation'!$D$24-B418</f>
        <v>14.490000000000041</v>
      </c>
      <c r="E418" s="30">
        <f>IF(B418="",0,IF(B418&lt;'MSD Calculation'!$D$5,$E$7*(1-B418/'MSD Calculation'!$D$5), 0))</f>
        <v>1.2236102793875129E-2</v>
      </c>
      <c r="F418" s="30">
        <f>IF(B418="",0,IF($B418&lt;$F$5,0,IF($B418&gt;'MSD Calculation'!$D$5,0,IF($N$4="Closed-form",1/2*(1-COS(2*PI()*($B418-$F$5)/$F$6))*$F$8,IF($N$4="General",1/2*(1-COS(2*PI()*($B418-$F$5)/$F$6))*$F$9,"Error")))))</f>
        <v>0</v>
      </c>
      <c r="G418" s="30">
        <f>IF(B418="",0,IF($B418&lt;$G$5,0,IF($B418&gt;'MSD Calculation'!$D$5,0,IF($N$4="Closed-form",1/2*(1-COS(2*PI()*($B418-$G$5)/$G$6))*$G$8,IF($N$4="General",1/2*(1-COS(2*PI()*($B418-$G$5)/$G$6))*$G$9,"Error")))))</f>
        <v>0</v>
      </c>
      <c r="H418" s="30">
        <f>IF(B418="",0,IF($B418&lt;$H$5,0,IF($B418&gt;'MSD Calculation'!$D$5,0,IF($N$4="Closed-form",1/2*(1-COS(2*PI()*($B418-$H$5)/$H$6))*$H$8,IF($N$4="General",1/2*(1-COS(2*PI()*($B418-$H$5)/$H$6))*$H$9,"Error")))))</f>
        <v>0</v>
      </c>
      <c r="I418" s="30">
        <f>IF(B418="",0,IF($B418&lt;$I$5,0,IF($B418&gt;'MSD Calculation'!$D$5,0,IF($N$4="Closed-form",1/2*(1-COS(2*PI()*($B418-$I$5)/$I$6))*$I$8,IF($N$4="General",1/2*(1-COS(2*PI()*($B418-$I$5)/$I$6))*$I$9,"Error")))))</f>
        <v>0</v>
      </c>
      <c r="J418" s="15" t="s">
        <v>14</v>
      </c>
      <c r="K418" s="3"/>
      <c r="L418" s="17">
        <v>4.0099999999999589</v>
      </c>
      <c r="M418" s="34">
        <f>L418/'MSD Calculation'!$D$5</f>
        <v>0.13547297297297159</v>
      </c>
      <c r="N418" s="34">
        <f>'MSD Calculation'!$D$24-L418</f>
        <v>14.490000000000041</v>
      </c>
      <c r="O418" s="35">
        <f t="shared" si="30"/>
        <v>1.2236102793875129E-2</v>
      </c>
      <c r="P418" s="35">
        <f t="shared" si="31"/>
        <v>1.2236102793875129E-2</v>
      </c>
      <c r="Q418" s="35">
        <f t="shared" si="32"/>
        <v>1.2236102793875129E-2</v>
      </c>
      <c r="R418" s="35">
        <f t="shared" si="33"/>
        <v>1.2236102793875129E-2</v>
      </c>
      <c r="S418" s="35">
        <f t="shared" si="34"/>
        <v>1.2236102793875129E-2</v>
      </c>
      <c r="T418" s="11" t="s">
        <v>14</v>
      </c>
    </row>
    <row r="419" spans="2:20" x14ac:dyDescent="0.35">
      <c r="B419" s="63">
        <v>4.0199999999999587</v>
      </c>
      <c r="C419" s="34">
        <f>B419/'MSD Calculation'!$D$5</f>
        <v>0.1358108108108094</v>
      </c>
      <c r="D419" s="34">
        <f>'MSD Calculation'!$D$24-B419</f>
        <v>14.480000000000041</v>
      </c>
      <c r="E419" s="30">
        <f>IF(B419="",0,IF(B419&lt;'MSD Calculation'!$D$5,$E$7*(1-B419/'MSD Calculation'!$D$5), 0))</f>
        <v>1.2231321198410545E-2</v>
      </c>
      <c r="F419" s="30">
        <f>IF(B419="",0,IF($B419&lt;$F$5,0,IF($B419&gt;'MSD Calculation'!$D$5,0,IF($N$4="Closed-form",1/2*(1-COS(2*PI()*($B419-$F$5)/$F$6))*$F$8,IF($N$4="General",1/2*(1-COS(2*PI()*($B419-$F$5)/$F$6))*$F$9,"Error")))))</f>
        <v>0</v>
      </c>
      <c r="G419" s="30">
        <f>IF(B419="",0,IF($B419&lt;$G$5,0,IF($B419&gt;'MSD Calculation'!$D$5,0,IF($N$4="Closed-form",1/2*(1-COS(2*PI()*($B419-$G$5)/$G$6))*$G$8,IF($N$4="General",1/2*(1-COS(2*PI()*($B419-$G$5)/$G$6))*$G$9,"Error")))))</f>
        <v>0</v>
      </c>
      <c r="H419" s="30">
        <f>IF(B419="",0,IF($B419&lt;$H$5,0,IF($B419&gt;'MSD Calculation'!$D$5,0,IF($N$4="Closed-form",1/2*(1-COS(2*PI()*($B419-$H$5)/$H$6))*$H$8,IF($N$4="General",1/2*(1-COS(2*PI()*($B419-$H$5)/$H$6))*$H$9,"Error")))))</f>
        <v>0</v>
      </c>
      <c r="I419" s="30">
        <f>IF(B419="",0,IF($B419&lt;$I$5,0,IF($B419&gt;'MSD Calculation'!$D$5,0,IF($N$4="Closed-form",1/2*(1-COS(2*PI()*($B419-$I$5)/$I$6))*$I$8,IF($N$4="General",1/2*(1-COS(2*PI()*($B419-$I$5)/$I$6))*$I$9,"Error")))))</f>
        <v>0</v>
      </c>
      <c r="J419" s="15" t="s">
        <v>14</v>
      </c>
      <c r="K419" s="3"/>
      <c r="L419" s="17">
        <v>4.0199999999999587</v>
      </c>
      <c r="M419" s="34">
        <f>L419/'MSD Calculation'!$D$5</f>
        <v>0.1358108108108094</v>
      </c>
      <c r="N419" s="34">
        <f>'MSD Calculation'!$D$24-L419</f>
        <v>14.480000000000041</v>
      </c>
      <c r="O419" s="35">
        <f t="shared" si="30"/>
        <v>1.2231321198410545E-2</v>
      </c>
      <c r="P419" s="35">
        <f t="shared" si="31"/>
        <v>1.2231321198410545E-2</v>
      </c>
      <c r="Q419" s="35">
        <f t="shared" si="32"/>
        <v>1.2231321198410545E-2</v>
      </c>
      <c r="R419" s="35">
        <f t="shared" si="33"/>
        <v>1.2231321198410545E-2</v>
      </c>
      <c r="S419" s="35">
        <f t="shared" si="34"/>
        <v>1.2231321198410545E-2</v>
      </c>
      <c r="T419" s="11" t="s">
        <v>14</v>
      </c>
    </row>
    <row r="420" spans="2:20" x14ac:dyDescent="0.35">
      <c r="B420" s="63">
        <v>4.0299999999999585</v>
      </c>
      <c r="C420" s="34">
        <f>B420/'MSD Calculation'!$D$5</f>
        <v>0.13614864864864723</v>
      </c>
      <c r="D420" s="34">
        <f>'MSD Calculation'!$D$24-B420</f>
        <v>14.470000000000041</v>
      </c>
      <c r="E420" s="30">
        <f>IF(B420="",0,IF(B420&lt;'MSD Calculation'!$D$5,$E$7*(1-B420/'MSD Calculation'!$D$5), 0))</f>
        <v>1.2226539602945959E-2</v>
      </c>
      <c r="F420" s="30">
        <f>IF(B420="",0,IF($B420&lt;$F$5,0,IF($B420&gt;'MSD Calculation'!$D$5,0,IF($N$4="Closed-form",1/2*(1-COS(2*PI()*($B420-$F$5)/$F$6))*$F$8,IF($N$4="General",1/2*(1-COS(2*PI()*($B420-$F$5)/$F$6))*$F$9,"Error")))))</f>
        <v>0</v>
      </c>
      <c r="G420" s="30">
        <f>IF(B420="",0,IF($B420&lt;$G$5,0,IF($B420&gt;'MSD Calculation'!$D$5,0,IF($N$4="Closed-form",1/2*(1-COS(2*PI()*($B420-$G$5)/$G$6))*$G$8,IF($N$4="General",1/2*(1-COS(2*PI()*($B420-$G$5)/$G$6))*$G$9,"Error")))))</f>
        <v>0</v>
      </c>
      <c r="H420" s="30">
        <f>IF(B420="",0,IF($B420&lt;$H$5,0,IF($B420&gt;'MSD Calculation'!$D$5,0,IF($N$4="Closed-form",1/2*(1-COS(2*PI()*($B420-$H$5)/$H$6))*$H$8,IF($N$4="General",1/2*(1-COS(2*PI()*($B420-$H$5)/$H$6))*$H$9,"Error")))))</f>
        <v>0</v>
      </c>
      <c r="I420" s="30">
        <f>IF(B420="",0,IF($B420&lt;$I$5,0,IF($B420&gt;'MSD Calculation'!$D$5,0,IF($N$4="Closed-form",1/2*(1-COS(2*PI()*($B420-$I$5)/$I$6))*$I$8,IF($N$4="General",1/2*(1-COS(2*PI()*($B420-$I$5)/$I$6))*$I$9,"Error")))))</f>
        <v>0</v>
      </c>
      <c r="J420" s="15" t="s">
        <v>14</v>
      </c>
      <c r="K420" s="3"/>
      <c r="L420" s="17">
        <v>4.0299999999999585</v>
      </c>
      <c r="M420" s="34">
        <f>L420/'MSD Calculation'!$D$5</f>
        <v>0.13614864864864723</v>
      </c>
      <c r="N420" s="34">
        <f>'MSD Calculation'!$D$24-L420</f>
        <v>14.470000000000041</v>
      </c>
      <c r="O420" s="35">
        <f t="shared" si="30"/>
        <v>1.2226539602945959E-2</v>
      </c>
      <c r="P420" s="35">
        <f t="shared" si="31"/>
        <v>1.2226539602945959E-2</v>
      </c>
      <c r="Q420" s="35">
        <f t="shared" si="32"/>
        <v>1.2226539602945959E-2</v>
      </c>
      <c r="R420" s="35">
        <f t="shared" si="33"/>
        <v>1.2226539602945959E-2</v>
      </c>
      <c r="S420" s="35">
        <f t="shared" si="34"/>
        <v>1.2226539602945959E-2</v>
      </c>
      <c r="T420" s="11" t="s">
        <v>14</v>
      </c>
    </row>
    <row r="421" spans="2:20" x14ac:dyDescent="0.35">
      <c r="B421" s="63">
        <v>4.0399999999999583</v>
      </c>
      <c r="C421" s="34">
        <f>B421/'MSD Calculation'!$D$5</f>
        <v>0.13648648648648506</v>
      </c>
      <c r="D421" s="34">
        <f>'MSD Calculation'!$D$24-B421</f>
        <v>14.460000000000042</v>
      </c>
      <c r="E421" s="30">
        <f>IF(B421="",0,IF(B421&lt;'MSD Calculation'!$D$5,$E$7*(1-B421/'MSD Calculation'!$D$5), 0))</f>
        <v>1.2221758007481372E-2</v>
      </c>
      <c r="F421" s="30">
        <f>IF(B421="",0,IF($B421&lt;$F$5,0,IF($B421&gt;'MSD Calculation'!$D$5,0,IF($N$4="Closed-form",1/2*(1-COS(2*PI()*($B421-$F$5)/$F$6))*$F$8,IF($N$4="General",1/2*(1-COS(2*PI()*($B421-$F$5)/$F$6))*$F$9,"Error")))))</f>
        <v>0</v>
      </c>
      <c r="G421" s="30">
        <f>IF(B421="",0,IF($B421&lt;$G$5,0,IF($B421&gt;'MSD Calculation'!$D$5,0,IF($N$4="Closed-form",1/2*(1-COS(2*PI()*($B421-$G$5)/$G$6))*$G$8,IF($N$4="General",1/2*(1-COS(2*PI()*($B421-$G$5)/$G$6))*$G$9,"Error")))))</f>
        <v>0</v>
      </c>
      <c r="H421" s="30">
        <f>IF(B421="",0,IF($B421&lt;$H$5,0,IF($B421&gt;'MSD Calculation'!$D$5,0,IF($N$4="Closed-form",1/2*(1-COS(2*PI()*($B421-$H$5)/$H$6))*$H$8,IF($N$4="General",1/2*(1-COS(2*PI()*($B421-$H$5)/$H$6))*$H$9,"Error")))))</f>
        <v>0</v>
      </c>
      <c r="I421" s="30">
        <f>IF(B421="",0,IF($B421&lt;$I$5,0,IF($B421&gt;'MSD Calculation'!$D$5,0,IF($N$4="Closed-form",1/2*(1-COS(2*PI()*($B421-$I$5)/$I$6))*$I$8,IF($N$4="General",1/2*(1-COS(2*PI()*($B421-$I$5)/$I$6))*$I$9,"Error")))))</f>
        <v>0</v>
      </c>
      <c r="J421" s="15" t="s">
        <v>14</v>
      </c>
      <c r="K421" s="3"/>
      <c r="L421" s="17">
        <v>4.0399999999999583</v>
      </c>
      <c r="M421" s="34">
        <f>L421/'MSD Calculation'!$D$5</f>
        <v>0.13648648648648506</v>
      </c>
      <c r="N421" s="34">
        <f>'MSD Calculation'!$D$24-L421</f>
        <v>14.460000000000042</v>
      </c>
      <c r="O421" s="35">
        <f t="shared" si="30"/>
        <v>1.2221758007481372E-2</v>
      </c>
      <c r="P421" s="35">
        <f t="shared" si="31"/>
        <v>1.2221758007481372E-2</v>
      </c>
      <c r="Q421" s="35">
        <f t="shared" si="32"/>
        <v>1.2221758007481372E-2</v>
      </c>
      <c r="R421" s="35">
        <f t="shared" si="33"/>
        <v>1.2221758007481372E-2</v>
      </c>
      <c r="S421" s="35">
        <f t="shared" si="34"/>
        <v>1.2221758007481372E-2</v>
      </c>
      <c r="T421" s="11" t="s">
        <v>14</v>
      </c>
    </row>
    <row r="422" spans="2:20" x14ac:dyDescent="0.35">
      <c r="B422" s="63">
        <v>4.0499999999999581</v>
      </c>
      <c r="C422" s="34">
        <f>B422/'MSD Calculation'!$D$5</f>
        <v>0.1368243243243229</v>
      </c>
      <c r="D422" s="34">
        <f>'MSD Calculation'!$D$24-B422</f>
        <v>14.450000000000042</v>
      </c>
      <c r="E422" s="30">
        <f>IF(B422="",0,IF(B422&lt;'MSD Calculation'!$D$5,$E$7*(1-B422/'MSD Calculation'!$D$5), 0))</f>
        <v>1.2216976412016786E-2</v>
      </c>
      <c r="F422" s="30">
        <f>IF(B422="",0,IF($B422&lt;$F$5,0,IF($B422&gt;'MSD Calculation'!$D$5,0,IF($N$4="Closed-form",1/2*(1-COS(2*PI()*($B422-$F$5)/$F$6))*$F$8,IF($N$4="General",1/2*(1-COS(2*PI()*($B422-$F$5)/$F$6))*$F$9,"Error")))))</f>
        <v>0</v>
      </c>
      <c r="G422" s="30">
        <f>IF(B422="",0,IF($B422&lt;$G$5,0,IF($B422&gt;'MSD Calculation'!$D$5,0,IF($N$4="Closed-form",1/2*(1-COS(2*PI()*($B422-$G$5)/$G$6))*$G$8,IF($N$4="General",1/2*(1-COS(2*PI()*($B422-$G$5)/$G$6))*$G$9,"Error")))))</f>
        <v>0</v>
      </c>
      <c r="H422" s="30">
        <f>IF(B422="",0,IF($B422&lt;$H$5,0,IF($B422&gt;'MSD Calculation'!$D$5,0,IF($N$4="Closed-form",1/2*(1-COS(2*PI()*($B422-$H$5)/$H$6))*$H$8,IF($N$4="General",1/2*(1-COS(2*PI()*($B422-$H$5)/$H$6))*$H$9,"Error")))))</f>
        <v>0</v>
      </c>
      <c r="I422" s="30">
        <f>IF(B422="",0,IF($B422&lt;$I$5,0,IF($B422&gt;'MSD Calculation'!$D$5,0,IF($N$4="Closed-form",1/2*(1-COS(2*PI()*($B422-$I$5)/$I$6))*$I$8,IF($N$4="General",1/2*(1-COS(2*PI()*($B422-$I$5)/$I$6))*$I$9,"Error")))))</f>
        <v>0</v>
      </c>
      <c r="J422" s="15" t="s">
        <v>14</v>
      </c>
      <c r="K422" s="3"/>
      <c r="L422" s="17">
        <v>4.0499999999999581</v>
      </c>
      <c r="M422" s="34">
        <f>L422/'MSD Calculation'!$D$5</f>
        <v>0.1368243243243229</v>
      </c>
      <c r="N422" s="34">
        <f>'MSD Calculation'!$D$24-L422</f>
        <v>14.450000000000042</v>
      </c>
      <c r="O422" s="35">
        <f t="shared" si="30"/>
        <v>1.2216976412016786E-2</v>
      </c>
      <c r="P422" s="35">
        <f t="shared" si="31"/>
        <v>1.2216976412016786E-2</v>
      </c>
      <c r="Q422" s="35">
        <f t="shared" si="32"/>
        <v>1.2216976412016786E-2</v>
      </c>
      <c r="R422" s="35">
        <f t="shared" si="33"/>
        <v>1.2216976412016786E-2</v>
      </c>
      <c r="S422" s="35">
        <f t="shared" si="34"/>
        <v>1.2216976412016786E-2</v>
      </c>
      <c r="T422" s="11" t="s">
        <v>14</v>
      </c>
    </row>
    <row r="423" spans="2:20" x14ac:dyDescent="0.35">
      <c r="B423" s="63">
        <v>4.0599999999999579</v>
      </c>
      <c r="C423" s="34">
        <f>B423/'MSD Calculation'!$D$5</f>
        <v>0.13716216216216073</v>
      </c>
      <c r="D423" s="34">
        <f>'MSD Calculation'!$D$24-B423</f>
        <v>14.440000000000042</v>
      </c>
      <c r="E423" s="30">
        <f>IF(B423="",0,IF(B423&lt;'MSD Calculation'!$D$5,$E$7*(1-B423/'MSD Calculation'!$D$5), 0))</f>
        <v>1.2212194816552202E-2</v>
      </c>
      <c r="F423" s="30">
        <f>IF(B423="",0,IF($B423&lt;$F$5,0,IF($B423&gt;'MSD Calculation'!$D$5,0,IF($N$4="Closed-form",1/2*(1-COS(2*PI()*($B423-$F$5)/$F$6))*$F$8,IF($N$4="General",1/2*(1-COS(2*PI()*($B423-$F$5)/$F$6))*$F$9,"Error")))))</f>
        <v>0</v>
      </c>
      <c r="G423" s="30">
        <f>IF(B423="",0,IF($B423&lt;$G$5,0,IF($B423&gt;'MSD Calculation'!$D$5,0,IF($N$4="Closed-form",1/2*(1-COS(2*PI()*($B423-$G$5)/$G$6))*$G$8,IF($N$4="General",1/2*(1-COS(2*PI()*($B423-$G$5)/$G$6))*$G$9,"Error")))))</f>
        <v>0</v>
      </c>
      <c r="H423" s="30">
        <f>IF(B423="",0,IF($B423&lt;$H$5,0,IF($B423&gt;'MSD Calculation'!$D$5,0,IF($N$4="Closed-form",1/2*(1-COS(2*PI()*($B423-$H$5)/$H$6))*$H$8,IF($N$4="General",1/2*(1-COS(2*PI()*($B423-$H$5)/$H$6))*$H$9,"Error")))))</f>
        <v>0</v>
      </c>
      <c r="I423" s="30">
        <f>IF(B423="",0,IF($B423&lt;$I$5,0,IF($B423&gt;'MSD Calculation'!$D$5,0,IF($N$4="Closed-form",1/2*(1-COS(2*PI()*($B423-$I$5)/$I$6))*$I$8,IF($N$4="General",1/2*(1-COS(2*PI()*($B423-$I$5)/$I$6))*$I$9,"Error")))))</f>
        <v>0</v>
      </c>
      <c r="J423" s="15" t="s">
        <v>14</v>
      </c>
      <c r="K423" s="3"/>
      <c r="L423" s="17">
        <v>4.0599999999999579</v>
      </c>
      <c r="M423" s="34">
        <f>L423/'MSD Calculation'!$D$5</f>
        <v>0.13716216216216073</v>
      </c>
      <c r="N423" s="34">
        <f>'MSD Calculation'!$D$24-L423</f>
        <v>14.440000000000042</v>
      </c>
      <c r="O423" s="35">
        <f t="shared" si="30"/>
        <v>1.2212194816552202E-2</v>
      </c>
      <c r="P423" s="35">
        <f t="shared" si="31"/>
        <v>1.2212194816552202E-2</v>
      </c>
      <c r="Q423" s="35">
        <f t="shared" si="32"/>
        <v>1.2212194816552202E-2</v>
      </c>
      <c r="R423" s="35">
        <f t="shared" si="33"/>
        <v>1.2212194816552202E-2</v>
      </c>
      <c r="S423" s="35">
        <f t="shared" si="34"/>
        <v>1.2212194816552202E-2</v>
      </c>
      <c r="T423" s="11" t="s">
        <v>14</v>
      </c>
    </row>
    <row r="424" spans="2:20" x14ac:dyDescent="0.35">
      <c r="B424" s="63">
        <v>4.0699999999999577</v>
      </c>
      <c r="C424" s="34">
        <f>B424/'MSD Calculation'!$D$5</f>
        <v>0.13749999999999857</v>
      </c>
      <c r="D424" s="34">
        <f>'MSD Calculation'!$D$24-B424</f>
        <v>14.430000000000042</v>
      </c>
      <c r="E424" s="30">
        <f>IF(B424="",0,IF(B424&lt;'MSD Calculation'!$D$5,$E$7*(1-B424/'MSD Calculation'!$D$5), 0))</f>
        <v>1.2207413221087614E-2</v>
      </c>
      <c r="F424" s="30">
        <f>IF(B424="",0,IF($B424&lt;$F$5,0,IF($B424&gt;'MSD Calculation'!$D$5,0,IF($N$4="Closed-form",1/2*(1-COS(2*PI()*($B424-$F$5)/$F$6))*$F$8,IF($N$4="General",1/2*(1-COS(2*PI()*($B424-$F$5)/$F$6))*$F$9,"Error")))))</f>
        <v>0</v>
      </c>
      <c r="G424" s="30">
        <f>IF(B424="",0,IF($B424&lt;$G$5,0,IF($B424&gt;'MSD Calculation'!$D$5,0,IF($N$4="Closed-form",1/2*(1-COS(2*PI()*($B424-$G$5)/$G$6))*$G$8,IF($N$4="General",1/2*(1-COS(2*PI()*($B424-$G$5)/$G$6))*$G$9,"Error")))))</f>
        <v>0</v>
      </c>
      <c r="H424" s="30">
        <f>IF(B424="",0,IF($B424&lt;$H$5,0,IF($B424&gt;'MSD Calculation'!$D$5,0,IF($N$4="Closed-form",1/2*(1-COS(2*PI()*($B424-$H$5)/$H$6))*$H$8,IF($N$4="General",1/2*(1-COS(2*PI()*($B424-$H$5)/$H$6))*$H$9,"Error")))))</f>
        <v>0</v>
      </c>
      <c r="I424" s="30">
        <f>IF(B424="",0,IF($B424&lt;$I$5,0,IF($B424&gt;'MSD Calculation'!$D$5,0,IF($N$4="Closed-form",1/2*(1-COS(2*PI()*($B424-$I$5)/$I$6))*$I$8,IF($N$4="General",1/2*(1-COS(2*PI()*($B424-$I$5)/$I$6))*$I$9,"Error")))))</f>
        <v>0</v>
      </c>
      <c r="J424" s="15" t="s">
        <v>14</v>
      </c>
      <c r="K424" s="3"/>
      <c r="L424" s="17">
        <v>4.0699999999999577</v>
      </c>
      <c r="M424" s="34">
        <f>L424/'MSD Calculation'!$D$5</f>
        <v>0.13749999999999857</v>
      </c>
      <c r="N424" s="34">
        <f>'MSD Calculation'!$D$24-L424</f>
        <v>14.430000000000042</v>
      </c>
      <c r="O424" s="35">
        <f t="shared" si="30"/>
        <v>1.2207413221087614E-2</v>
      </c>
      <c r="P424" s="35">
        <f t="shared" si="31"/>
        <v>1.2207413221087614E-2</v>
      </c>
      <c r="Q424" s="35">
        <f t="shared" si="32"/>
        <v>1.2207413221087614E-2</v>
      </c>
      <c r="R424" s="35">
        <f t="shared" si="33"/>
        <v>1.2207413221087614E-2</v>
      </c>
      <c r="S424" s="35">
        <f t="shared" si="34"/>
        <v>1.2207413221087614E-2</v>
      </c>
      <c r="T424" s="11" t="s">
        <v>14</v>
      </c>
    </row>
    <row r="425" spans="2:20" x14ac:dyDescent="0.35">
      <c r="B425" s="63">
        <v>4.0799999999999574</v>
      </c>
      <c r="C425" s="34">
        <f>B425/'MSD Calculation'!$D$5</f>
        <v>0.1378378378378364</v>
      </c>
      <c r="D425" s="34">
        <f>'MSD Calculation'!$D$24-B425</f>
        <v>14.420000000000043</v>
      </c>
      <c r="E425" s="30">
        <f>IF(B425="",0,IF(B425&lt;'MSD Calculation'!$D$5,$E$7*(1-B425/'MSD Calculation'!$D$5), 0))</f>
        <v>1.2202631625623029E-2</v>
      </c>
      <c r="F425" s="30">
        <f>IF(B425="",0,IF($B425&lt;$F$5,0,IF($B425&gt;'MSD Calculation'!$D$5,0,IF($N$4="Closed-form",1/2*(1-COS(2*PI()*($B425-$F$5)/$F$6))*$F$8,IF($N$4="General",1/2*(1-COS(2*PI()*($B425-$F$5)/$F$6))*$F$9,"Error")))))</f>
        <v>0</v>
      </c>
      <c r="G425" s="30">
        <f>IF(B425="",0,IF($B425&lt;$G$5,0,IF($B425&gt;'MSD Calculation'!$D$5,0,IF($N$4="Closed-form",1/2*(1-COS(2*PI()*($B425-$G$5)/$G$6))*$G$8,IF($N$4="General",1/2*(1-COS(2*PI()*($B425-$G$5)/$G$6))*$G$9,"Error")))))</f>
        <v>0</v>
      </c>
      <c r="H425" s="30">
        <f>IF(B425="",0,IF($B425&lt;$H$5,0,IF($B425&gt;'MSD Calculation'!$D$5,0,IF($N$4="Closed-form",1/2*(1-COS(2*PI()*($B425-$H$5)/$H$6))*$H$8,IF($N$4="General",1/2*(1-COS(2*PI()*($B425-$H$5)/$H$6))*$H$9,"Error")))))</f>
        <v>0</v>
      </c>
      <c r="I425" s="30">
        <f>IF(B425="",0,IF($B425&lt;$I$5,0,IF($B425&gt;'MSD Calculation'!$D$5,0,IF($N$4="Closed-form",1/2*(1-COS(2*PI()*($B425-$I$5)/$I$6))*$I$8,IF($N$4="General",1/2*(1-COS(2*PI()*($B425-$I$5)/$I$6))*$I$9,"Error")))))</f>
        <v>0</v>
      </c>
      <c r="J425" s="15" t="s">
        <v>14</v>
      </c>
      <c r="K425" s="3"/>
      <c r="L425" s="17">
        <v>4.0799999999999574</v>
      </c>
      <c r="M425" s="34">
        <f>L425/'MSD Calculation'!$D$5</f>
        <v>0.1378378378378364</v>
      </c>
      <c r="N425" s="34">
        <f>'MSD Calculation'!$D$24-L425</f>
        <v>14.420000000000043</v>
      </c>
      <c r="O425" s="35">
        <f t="shared" si="30"/>
        <v>1.2202631625623029E-2</v>
      </c>
      <c r="P425" s="35">
        <f t="shared" si="31"/>
        <v>1.2202631625623029E-2</v>
      </c>
      <c r="Q425" s="35">
        <f t="shared" si="32"/>
        <v>1.2202631625623029E-2</v>
      </c>
      <c r="R425" s="35">
        <f t="shared" si="33"/>
        <v>1.2202631625623029E-2</v>
      </c>
      <c r="S425" s="35">
        <f t="shared" si="34"/>
        <v>1.2202631625623029E-2</v>
      </c>
      <c r="T425" s="11" t="s">
        <v>14</v>
      </c>
    </row>
    <row r="426" spans="2:20" x14ac:dyDescent="0.35">
      <c r="B426" s="63">
        <v>4.0899999999999572</v>
      </c>
      <c r="C426" s="34">
        <f>B426/'MSD Calculation'!$D$5</f>
        <v>0.13817567567567424</v>
      </c>
      <c r="D426" s="34">
        <f>'MSD Calculation'!$D$24-B426</f>
        <v>14.410000000000043</v>
      </c>
      <c r="E426" s="30">
        <f>IF(B426="",0,IF(B426&lt;'MSD Calculation'!$D$5,$E$7*(1-B426/'MSD Calculation'!$D$5), 0))</f>
        <v>1.2197850030158443E-2</v>
      </c>
      <c r="F426" s="30">
        <f>IF(B426="",0,IF($B426&lt;$F$5,0,IF($B426&gt;'MSD Calculation'!$D$5,0,IF($N$4="Closed-form",1/2*(1-COS(2*PI()*($B426-$F$5)/$F$6))*$F$8,IF($N$4="General",1/2*(1-COS(2*PI()*($B426-$F$5)/$F$6))*$F$9,"Error")))))</f>
        <v>0</v>
      </c>
      <c r="G426" s="30">
        <f>IF(B426="",0,IF($B426&lt;$G$5,0,IF($B426&gt;'MSD Calculation'!$D$5,0,IF($N$4="Closed-form",1/2*(1-COS(2*PI()*($B426-$G$5)/$G$6))*$G$8,IF($N$4="General",1/2*(1-COS(2*PI()*($B426-$G$5)/$G$6))*$G$9,"Error")))))</f>
        <v>0</v>
      </c>
      <c r="H426" s="30">
        <f>IF(B426="",0,IF($B426&lt;$H$5,0,IF($B426&gt;'MSD Calculation'!$D$5,0,IF($N$4="Closed-form",1/2*(1-COS(2*PI()*($B426-$H$5)/$H$6))*$H$8,IF($N$4="General",1/2*(1-COS(2*PI()*($B426-$H$5)/$H$6))*$H$9,"Error")))))</f>
        <v>0</v>
      </c>
      <c r="I426" s="30">
        <f>IF(B426="",0,IF($B426&lt;$I$5,0,IF($B426&gt;'MSD Calculation'!$D$5,0,IF($N$4="Closed-form",1/2*(1-COS(2*PI()*($B426-$I$5)/$I$6))*$I$8,IF($N$4="General",1/2*(1-COS(2*PI()*($B426-$I$5)/$I$6))*$I$9,"Error")))))</f>
        <v>0</v>
      </c>
      <c r="J426" s="15" t="s">
        <v>14</v>
      </c>
      <c r="K426" s="3"/>
      <c r="L426" s="17">
        <v>4.0899999999999572</v>
      </c>
      <c r="M426" s="34">
        <f>L426/'MSD Calculation'!$D$5</f>
        <v>0.13817567567567424</v>
      </c>
      <c r="N426" s="34">
        <f>'MSD Calculation'!$D$24-L426</f>
        <v>14.410000000000043</v>
      </c>
      <c r="O426" s="35">
        <f t="shared" si="30"/>
        <v>1.2197850030158443E-2</v>
      </c>
      <c r="P426" s="35">
        <f t="shared" si="31"/>
        <v>1.2197850030158443E-2</v>
      </c>
      <c r="Q426" s="35">
        <f t="shared" si="32"/>
        <v>1.2197850030158443E-2</v>
      </c>
      <c r="R426" s="35">
        <f t="shared" si="33"/>
        <v>1.2197850030158443E-2</v>
      </c>
      <c r="S426" s="35">
        <f t="shared" si="34"/>
        <v>1.2197850030158443E-2</v>
      </c>
      <c r="T426" s="11" t="s">
        <v>14</v>
      </c>
    </row>
    <row r="427" spans="2:20" x14ac:dyDescent="0.35">
      <c r="B427" s="63">
        <v>4.099999999999957</v>
      </c>
      <c r="C427" s="34">
        <f>B427/'MSD Calculation'!$D$5</f>
        <v>0.13851351351351204</v>
      </c>
      <c r="D427" s="34">
        <f>'MSD Calculation'!$D$24-B427</f>
        <v>14.400000000000043</v>
      </c>
      <c r="E427" s="30">
        <f>IF(B427="",0,IF(B427&lt;'MSD Calculation'!$D$5,$E$7*(1-B427/'MSD Calculation'!$D$5), 0))</f>
        <v>1.2193068434693859E-2</v>
      </c>
      <c r="F427" s="30">
        <f>IF(B427="",0,IF($B427&lt;$F$5,0,IF($B427&gt;'MSD Calculation'!$D$5,0,IF($N$4="Closed-form",1/2*(1-COS(2*PI()*($B427-$F$5)/$F$6))*$F$8,IF($N$4="General",1/2*(1-COS(2*PI()*($B427-$F$5)/$F$6))*$F$9,"Error")))))</f>
        <v>0</v>
      </c>
      <c r="G427" s="30">
        <f>IF(B427="",0,IF($B427&lt;$G$5,0,IF($B427&gt;'MSD Calculation'!$D$5,0,IF($N$4="Closed-form",1/2*(1-COS(2*PI()*($B427-$G$5)/$G$6))*$G$8,IF($N$4="General",1/2*(1-COS(2*PI()*($B427-$G$5)/$G$6))*$G$9,"Error")))))</f>
        <v>0</v>
      </c>
      <c r="H427" s="30">
        <f>IF(B427="",0,IF($B427&lt;$H$5,0,IF($B427&gt;'MSD Calculation'!$D$5,0,IF($N$4="Closed-form",1/2*(1-COS(2*PI()*($B427-$H$5)/$H$6))*$H$8,IF($N$4="General",1/2*(1-COS(2*PI()*($B427-$H$5)/$H$6))*$H$9,"Error")))))</f>
        <v>0</v>
      </c>
      <c r="I427" s="30">
        <f>IF(B427="",0,IF($B427&lt;$I$5,0,IF($B427&gt;'MSD Calculation'!$D$5,0,IF($N$4="Closed-form",1/2*(1-COS(2*PI()*($B427-$I$5)/$I$6))*$I$8,IF($N$4="General",1/2*(1-COS(2*PI()*($B427-$I$5)/$I$6))*$I$9,"Error")))))</f>
        <v>0</v>
      </c>
      <c r="J427" s="15" t="s">
        <v>14</v>
      </c>
      <c r="K427" s="3"/>
      <c r="L427" s="17">
        <v>4.099999999999957</v>
      </c>
      <c r="M427" s="34">
        <f>L427/'MSD Calculation'!$D$5</f>
        <v>0.13851351351351204</v>
      </c>
      <c r="N427" s="34">
        <f>'MSD Calculation'!$D$24-L427</f>
        <v>14.400000000000043</v>
      </c>
      <c r="O427" s="35">
        <f t="shared" si="30"/>
        <v>1.2193068434693859E-2</v>
      </c>
      <c r="P427" s="35">
        <f t="shared" si="31"/>
        <v>1.2193068434693859E-2</v>
      </c>
      <c r="Q427" s="35">
        <f t="shared" si="32"/>
        <v>1.2193068434693859E-2</v>
      </c>
      <c r="R427" s="35">
        <f t="shared" si="33"/>
        <v>1.2193068434693859E-2</v>
      </c>
      <c r="S427" s="35">
        <f t="shared" si="34"/>
        <v>1.2193068434693859E-2</v>
      </c>
      <c r="T427" s="11" t="s">
        <v>14</v>
      </c>
    </row>
    <row r="428" spans="2:20" x14ac:dyDescent="0.35">
      <c r="B428" s="63">
        <v>4.1099999999999568</v>
      </c>
      <c r="C428" s="34">
        <f>B428/'MSD Calculation'!$D$5</f>
        <v>0.13885135135134988</v>
      </c>
      <c r="D428" s="34">
        <f>'MSD Calculation'!$D$24-B428</f>
        <v>14.390000000000043</v>
      </c>
      <c r="E428" s="30">
        <f>IF(B428="",0,IF(B428&lt;'MSD Calculation'!$D$5,$E$7*(1-B428/'MSD Calculation'!$D$5), 0))</f>
        <v>1.2188286839229272E-2</v>
      </c>
      <c r="F428" s="30">
        <f>IF(B428="",0,IF($B428&lt;$F$5,0,IF($B428&gt;'MSD Calculation'!$D$5,0,IF($N$4="Closed-form",1/2*(1-COS(2*PI()*($B428-$F$5)/$F$6))*$F$8,IF($N$4="General",1/2*(1-COS(2*PI()*($B428-$F$5)/$F$6))*$F$9,"Error")))))</f>
        <v>0</v>
      </c>
      <c r="G428" s="30">
        <f>IF(B428="",0,IF($B428&lt;$G$5,0,IF($B428&gt;'MSD Calculation'!$D$5,0,IF($N$4="Closed-form",1/2*(1-COS(2*PI()*($B428-$G$5)/$G$6))*$G$8,IF($N$4="General",1/2*(1-COS(2*PI()*($B428-$G$5)/$G$6))*$G$9,"Error")))))</f>
        <v>0</v>
      </c>
      <c r="H428" s="30">
        <f>IF(B428="",0,IF($B428&lt;$H$5,0,IF($B428&gt;'MSD Calculation'!$D$5,0,IF($N$4="Closed-form",1/2*(1-COS(2*PI()*($B428-$H$5)/$H$6))*$H$8,IF($N$4="General",1/2*(1-COS(2*PI()*($B428-$H$5)/$H$6))*$H$9,"Error")))))</f>
        <v>0</v>
      </c>
      <c r="I428" s="30">
        <f>IF(B428="",0,IF($B428&lt;$I$5,0,IF($B428&gt;'MSD Calculation'!$D$5,0,IF($N$4="Closed-form",1/2*(1-COS(2*PI()*($B428-$I$5)/$I$6))*$I$8,IF($N$4="General",1/2*(1-COS(2*PI()*($B428-$I$5)/$I$6))*$I$9,"Error")))))</f>
        <v>0</v>
      </c>
      <c r="J428" s="15" t="s">
        <v>14</v>
      </c>
      <c r="K428" s="3"/>
      <c r="L428" s="17">
        <v>4.1099999999999568</v>
      </c>
      <c r="M428" s="34">
        <f>L428/'MSD Calculation'!$D$5</f>
        <v>0.13885135135134988</v>
      </c>
      <c r="N428" s="34">
        <f>'MSD Calculation'!$D$24-L428</f>
        <v>14.390000000000043</v>
      </c>
      <c r="O428" s="35">
        <f t="shared" si="30"/>
        <v>1.2188286839229272E-2</v>
      </c>
      <c r="P428" s="35">
        <f t="shared" si="31"/>
        <v>1.2188286839229272E-2</v>
      </c>
      <c r="Q428" s="35">
        <f t="shared" si="32"/>
        <v>1.2188286839229272E-2</v>
      </c>
      <c r="R428" s="35">
        <f t="shared" si="33"/>
        <v>1.2188286839229272E-2</v>
      </c>
      <c r="S428" s="35">
        <f t="shared" si="34"/>
        <v>1.2188286839229272E-2</v>
      </c>
      <c r="T428" s="11" t="s">
        <v>14</v>
      </c>
    </row>
    <row r="429" spans="2:20" x14ac:dyDescent="0.35">
      <c r="B429" s="63">
        <v>4.1199999999999566</v>
      </c>
      <c r="C429" s="34">
        <f>B429/'MSD Calculation'!$D$5</f>
        <v>0.13918918918918771</v>
      </c>
      <c r="D429" s="34">
        <f>'MSD Calculation'!$D$24-B429</f>
        <v>14.380000000000043</v>
      </c>
      <c r="E429" s="30">
        <f>IF(B429="",0,IF(B429&lt;'MSD Calculation'!$D$5,$E$7*(1-B429/'MSD Calculation'!$D$5), 0))</f>
        <v>1.2183505243764688E-2</v>
      </c>
      <c r="F429" s="30">
        <f>IF(B429="",0,IF($B429&lt;$F$5,0,IF($B429&gt;'MSD Calculation'!$D$5,0,IF($N$4="Closed-form",1/2*(1-COS(2*PI()*($B429-$F$5)/$F$6))*$F$8,IF($N$4="General",1/2*(1-COS(2*PI()*($B429-$F$5)/$F$6))*$F$9,"Error")))))</f>
        <v>0</v>
      </c>
      <c r="G429" s="30">
        <f>IF(B429="",0,IF($B429&lt;$G$5,0,IF($B429&gt;'MSD Calculation'!$D$5,0,IF($N$4="Closed-form",1/2*(1-COS(2*PI()*($B429-$G$5)/$G$6))*$G$8,IF($N$4="General",1/2*(1-COS(2*PI()*($B429-$G$5)/$G$6))*$G$9,"Error")))))</f>
        <v>0</v>
      </c>
      <c r="H429" s="30">
        <f>IF(B429="",0,IF($B429&lt;$H$5,0,IF($B429&gt;'MSD Calculation'!$D$5,0,IF($N$4="Closed-form",1/2*(1-COS(2*PI()*($B429-$H$5)/$H$6))*$H$8,IF($N$4="General",1/2*(1-COS(2*PI()*($B429-$H$5)/$H$6))*$H$9,"Error")))))</f>
        <v>0</v>
      </c>
      <c r="I429" s="30">
        <f>IF(B429="",0,IF($B429&lt;$I$5,0,IF($B429&gt;'MSD Calculation'!$D$5,0,IF($N$4="Closed-form",1/2*(1-COS(2*PI()*($B429-$I$5)/$I$6))*$I$8,IF($N$4="General",1/2*(1-COS(2*PI()*($B429-$I$5)/$I$6))*$I$9,"Error")))))</f>
        <v>0</v>
      </c>
      <c r="J429" s="15" t="s">
        <v>14</v>
      </c>
      <c r="K429" s="3"/>
      <c r="L429" s="17">
        <v>4.1199999999999566</v>
      </c>
      <c r="M429" s="34">
        <f>L429/'MSD Calculation'!$D$5</f>
        <v>0.13918918918918771</v>
      </c>
      <c r="N429" s="34">
        <f>'MSD Calculation'!$D$24-L429</f>
        <v>14.380000000000043</v>
      </c>
      <c r="O429" s="35">
        <f t="shared" si="30"/>
        <v>1.2183505243764688E-2</v>
      </c>
      <c r="P429" s="35">
        <f t="shared" si="31"/>
        <v>1.2183505243764688E-2</v>
      </c>
      <c r="Q429" s="35">
        <f t="shared" si="32"/>
        <v>1.2183505243764688E-2</v>
      </c>
      <c r="R429" s="35">
        <f t="shared" si="33"/>
        <v>1.2183505243764688E-2</v>
      </c>
      <c r="S429" s="35">
        <f t="shared" si="34"/>
        <v>1.2183505243764688E-2</v>
      </c>
      <c r="T429" s="11" t="s">
        <v>14</v>
      </c>
    </row>
    <row r="430" spans="2:20" x14ac:dyDescent="0.35">
      <c r="B430" s="63">
        <v>4.1299999999999564</v>
      </c>
      <c r="C430" s="34">
        <f>B430/'MSD Calculation'!$D$5</f>
        <v>0.13952702702702555</v>
      </c>
      <c r="D430" s="34">
        <f>'MSD Calculation'!$D$24-B430</f>
        <v>14.370000000000044</v>
      </c>
      <c r="E430" s="30">
        <f>IF(B430="",0,IF(B430&lt;'MSD Calculation'!$D$5,$E$7*(1-B430/'MSD Calculation'!$D$5), 0))</f>
        <v>1.21787236483001E-2</v>
      </c>
      <c r="F430" s="30">
        <f>IF(B430="",0,IF($B430&lt;$F$5,0,IF($B430&gt;'MSD Calculation'!$D$5,0,IF($N$4="Closed-form",1/2*(1-COS(2*PI()*($B430-$F$5)/$F$6))*$F$8,IF($N$4="General",1/2*(1-COS(2*PI()*($B430-$F$5)/$F$6))*$F$9,"Error")))))</f>
        <v>0</v>
      </c>
      <c r="G430" s="30">
        <f>IF(B430="",0,IF($B430&lt;$G$5,0,IF($B430&gt;'MSD Calculation'!$D$5,0,IF($N$4="Closed-form",1/2*(1-COS(2*PI()*($B430-$G$5)/$G$6))*$G$8,IF($N$4="General",1/2*(1-COS(2*PI()*($B430-$G$5)/$G$6))*$G$9,"Error")))))</f>
        <v>0</v>
      </c>
      <c r="H430" s="30">
        <f>IF(B430="",0,IF($B430&lt;$H$5,0,IF($B430&gt;'MSD Calculation'!$D$5,0,IF($N$4="Closed-form",1/2*(1-COS(2*PI()*($B430-$H$5)/$H$6))*$H$8,IF($N$4="General",1/2*(1-COS(2*PI()*($B430-$H$5)/$H$6))*$H$9,"Error")))))</f>
        <v>0</v>
      </c>
      <c r="I430" s="30">
        <f>IF(B430="",0,IF($B430&lt;$I$5,0,IF($B430&gt;'MSD Calculation'!$D$5,0,IF($N$4="Closed-form",1/2*(1-COS(2*PI()*($B430-$I$5)/$I$6))*$I$8,IF($N$4="General",1/2*(1-COS(2*PI()*($B430-$I$5)/$I$6))*$I$9,"Error")))))</f>
        <v>0</v>
      </c>
      <c r="J430" s="15" t="s">
        <v>14</v>
      </c>
      <c r="K430" s="3"/>
      <c r="L430" s="17">
        <v>4.1299999999999564</v>
      </c>
      <c r="M430" s="34">
        <f>L430/'MSD Calculation'!$D$5</f>
        <v>0.13952702702702555</v>
      </c>
      <c r="N430" s="34">
        <f>'MSD Calculation'!$D$24-L430</f>
        <v>14.370000000000044</v>
      </c>
      <c r="O430" s="35">
        <f t="shared" si="30"/>
        <v>1.21787236483001E-2</v>
      </c>
      <c r="P430" s="35">
        <f t="shared" si="31"/>
        <v>1.21787236483001E-2</v>
      </c>
      <c r="Q430" s="35">
        <f t="shared" si="32"/>
        <v>1.21787236483001E-2</v>
      </c>
      <c r="R430" s="35">
        <f t="shared" si="33"/>
        <v>1.21787236483001E-2</v>
      </c>
      <c r="S430" s="35">
        <f t="shared" si="34"/>
        <v>1.21787236483001E-2</v>
      </c>
      <c r="T430" s="11" t="s">
        <v>14</v>
      </c>
    </row>
    <row r="431" spans="2:20" x14ac:dyDescent="0.35">
      <c r="B431" s="63">
        <v>4.1399999999999562</v>
      </c>
      <c r="C431" s="34">
        <f>B431/'MSD Calculation'!$D$5</f>
        <v>0.13986486486486338</v>
      </c>
      <c r="D431" s="34">
        <f>'MSD Calculation'!$D$24-B431</f>
        <v>14.360000000000044</v>
      </c>
      <c r="E431" s="30">
        <f>IF(B431="",0,IF(B431&lt;'MSD Calculation'!$D$5,$E$7*(1-B431/'MSD Calculation'!$D$5), 0))</f>
        <v>1.2173942052835516E-2</v>
      </c>
      <c r="F431" s="30">
        <f>IF(B431="",0,IF($B431&lt;$F$5,0,IF($B431&gt;'MSD Calculation'!$D$5,0,IF($N$4="Closed-form",1/2*(1-COS(2*PI()*($B431-$F$5)/$F$6))*$F$8,IF($N$4="General",1/2*(1-COS(2*PI()*($B431-$F$5)/$F$6))*$F$9,"Error")))))</f>
        <v>0</v>
      </c>
      <c r="G431" s="30">
        <f>IF(B431="",0,IF($B431&lt;$G$5,0,IF($B431&gt;'MSD Calculation'!$D$5,0,IF($N$4="Closed-form",1/2*(1-COS(2*PI()*($B431-$G$5)/$G$6))*$G$8,IF($N$4="General",1/2*(1-COS(2*PI()*($B431-$G$5)/$G$6))*$G$9,"Error")))))</f>
        <v>0</v>
      </c>
      <c r="H431" s="30">
        <f>IF(B431="",0,IF($B431&lt;$H$5,0,IF($B431&gt;'MSD Calculation'!$D$5,0,IF($N$4="Closed-form",1/2*(1-COS(2*PI()*($B431-$H$5)/$H$6))*$H$8,IF($N$4="General",1/2*(1-COS(2*PI()*($B431-$H$5)/$H$6))*$H$9,"Error")))))</f>
        <v>0</v>
      </c>
      <c r="I431" s="30">
        <f>IF(B431="",0,IF($B431&lt;$I$5,0,IF($B431&gt;'MSD Calculation'!$D$5,0,IF($N$4="Closed-form",1/2*(1-COS(2*PI()*($B431-$I$5)/$I$6))*$I$8,IF($N$4="General",1/2*(1-COS(2*PI()*($B431-$I$5)/$I$6))*$I$9,"Error")))))</f>
        <v>0</v>
      </c>
      <c r="J431" s="15" t="s">
        <v>14</v>
      </c>
      <c r="K431" s="3"/>
      <c r="L431" s="17">
        <v>4.1399999999999562</v>
      </c>
      <c r="M431" s="34">
        <f>L431/'MSD Calculation'!$D$5</f>
        <v>0.13986486486486338</v>
      </c>
      <c r="N431" s="34">
        <f>'MSD Calculation'!$D$24-L431</f>
        <v>14.360000000000044</v>
      </c>
      <c r="O431" s="35">
        <f t="shared" si="30"/>
        <v>1.2173942052835516E-2</v>
      </c>
      <c r="P431" s="35">
        <f t="shared" si="31"/>
        <v>1.2173942052835516E-2</v>
      </c>
      <c r="Q431" s="35">
        <f t="shared" si="32"/>
        <v>1.2173942052835516E-2</v>
      </c>
      <c r="R431" s="35">
        <f t="shared" si="33"/>
        <v>1.2173942052835516E-2</v>
      </c>
      <c r="S431" s="35">
        <f t="shared" si="34"/>
        <v>1.2173942052835516E-2</v>
      </c>
      <c r="T431" s="11" t="s">
        <v>14</v>
      </c>
    </row>
    <row r="432" spans="2:20" x14ac:dyDescent="0.35">
      <c r="B432" s="63">
        <v>4.1499999999999559</v>
      </c>
      <c r="C432" s="34">
        <f>B432/'MSD Calculation'!$D$5</f>
        <v>0.14020270270270122</v>
      </c>
      <c r="D432" s="34">
        <f>'MSD Calculation'!$D$24-B432</f>
        <v>14.350000000000044</v>
      </c>
      <c r="E432" s="30">
        <f>IF(B432="",0,IF(B432&lt;'MSD Calculation'!$D$5,$E$7*(1-B432/'MSD Calculation'!$D$5), 0))</f>
        <v>1.2169160457370929E-2</v>
      </c>
      <c r="F432" s="30">
        <f>IF(B432="",0,IF($B432&lt;$F$5,0,IF($B432&gt;'MSD Calculation'!$D$5,0,IF($N$4="Closed-form",1/2*(1-COS(2*PI()*($B432-$F$5)/$F$6))*$F$8,IF($N$4="General",1/2*(1-COS(2*PI()*($B432-$F$5)/$F$6))*$F$9,"Error")))))</f>
        <v>0</v>
      </c>
      <c r="G432" s="30">
        <f>IF(B432="",0,IF($B432&lt;$G$5,0,IF($B432&gt;'MSD Calculation'!$D$5,0,IF($N$4="Closed-form",1/2*(1-COS(2*PI()*($B432-$G$5)/$G$6))*$G$8,IF($N$4="General",1/2*(1-COS(2*PI()*($B432-$G$5)/$G$6))*$G$9,"Error")))))</f>
        <v>0</v>
      </c>
      <c r="H432" s="30">
        <f>IF(B432="",0,IF($B432&lt;$H$5,0,IF($B432&gt;'MSD Calculation'!$D$5,0,IF($N$4="Closed-form",1/2*(1-COS(2*PI()*($B432-$H$5)/$H$6))*$H$8,IF($N$4="General",1/2*(1-COS(2*PI()*($B432-$H$5)/$H$6))*$H$9,"Error")))))</f>
        <v>0</v>
      </c>
      <c r="I432" s="30">
        <f>IF(B432="",0,IF($B432&lt;$I$5,0,IF($B432&gt;'MSD Calculation'!$D$5,0,IF($N$4="Closed-form",1/2*(1-COS(2*PI()*($B432-$I$5)/$I$6))*$I$8,IF($N$4="General",1/2*(1-COS(2*PI()*($B432-$I$5)/$I$6))*$I$9,"Error")))))</f>
        <v>0</v>
      </c>
      <c r="J432" s="15" t="s">
        <v>14</v>
      </c>
      <c r="K432" s="3"/>
      <c r="L432" s="17">
        <v>4.1499999999999559</v>
      </c>
      <c r="M432" s="34">
        <f>L432/'MSD Calculation'!$D$5</f>
        <v>0.14020270270270122</v>
      </c>
      <c r="N432" s="34">
        <f>'MSD Calculation'!$D$24-L432</f>
        <v>14.350000000000044</v>
      </c>
      <c r="O432" s="35">
        <f t="shared" si="30"/>
        <v>1.2169160457370929E-2</v>
      </c>
      <c r="P432" s="35">
        <f t="shared" si="31"/>
        <v>1.2169160457370929E-2</v>
      </c>
      <c r="Q432" s="35">
        <f t="shared" si="32"/>
        <v>1.2169160457370929E-2</v>
      </c>
      <c r="R432" s="35">
        <f t="shared" si="33"/>
        <v>1.2169160457370929E-2</v>
      </c>
      <c r="S432" s="35">
        <f t="shared" si="34"/>
        <v>1.2169160457370929E-2</v>
      </c>
      <c r="T432" s="11" t="s">
        <v>14</v>
      </c>
    </row>
    <row r="433" spans="2:20" x14ac:dyDescent="0.35">
      <c r="B433" s="63">
        <v>4.1599999999999557</v>
      </c>
      <c r="C433" s="34">
        <f>B433/'MSD Calculation'!$D$5</f>
        <v>0.14054054054053905</v>
      </c>
      <c r="D433" s="34">
        <f>'MSD Calculation'!$D$24-B433</f>
        <v>14.340000000000044</v>
      </c>
      <c r="E433" s="30">
        <f>IF(B433="",0,IF(B433&lt;'MSD Calculation'!$D$5,$E$7*(1-B433/'MSD Calculation'!$D$5), 0))</f>
        <v>1.2164378861906343E-2</v>
      </c>
      <c r="F433" s="30">
        <f>IF(B433="",0,IF($B433&lt;$F$5,0,IF($B433&gt;'MSD Calculation'!$D$5,0,IF($N$4="Closed-form",1/2*(1-COS(2*PI()*($B433-$F$5)/$F$6))*$F$8,IF($N$4="General",1/2*(1-COS(2*PI()*($B433-$F$5)/$F$6))*$F$9,"Error")))))</f>
        <v>0</v>
      </c>
      <c r="G433" s="30">
        <f>IF(B433="",0,IF($B433&lt;$G$5,0,IF($B433&gt;'MSD Calculation'!$D$5,0,IF($N$4="Closed-form",1/2*(1-COS(2*PI()*($B433-$G$5)/$G$6))*$G$8,IF($N$4="General",1/2*(1-COS(2*PI()*($B433-$G$5)/$G$6))*$G$9,"Error")))))</f>
        <v>0</v>
      </c>
      <c r="H433" s="30">
        <f>IF(B433="",0,IF($B433&lt;$H$5,0,IF($B433&gt;'MSD Calculation'!$D$5,0,IF($N$4="Closed-form",1/2*(1-COS(2*PI()*($B433-$H$5)/$H$6))*$H$8,IF($N$4="General",1/2*(1-COS(2*PI()*($B433-$H$5)/$H$6))*$H$9,"Error")))))</f>
        <v>0</v>
      </c>
      <c r="I433" s="30">
        <f>IF(B433="",0,IF($B433&lt;$I$5,0,IF($B433&gt;'MSD Calculation'!$D$5,0,IF($N$4="Closed-form",1/2*(1-COS(2*PI()*($B433-$I$5)/$I$6))*$I$8,IF($N$4="General",1/2*(1-COS(2*PI()*($B433-$I$5)/$I$6))*$I$9,"Error")))))</f>
        <v>0</v>
      </c>
      <c r="J433" s="15" t="s">
        <v>14</v>
      </c>
      <c r="K433" s="3"/>
      <c r="L433" s="17">
        <v>4.1599999999999557</v>
      </c>
      <c r="M433" s="34">
        <f>L433/'MSD Calculation'!$D$5</f>
        <v>0.14054054054053905</v>
      </c>
      <c r="N433" s="34">
        <f>'MSD Calculation'!$D$24-L433</f>
        <v>14.340000000000044</v>
      </c>
      <c r="O433" s="35">
        <f t="shared" si="30"/>
        <v>1.2164378861906343E-2</v>
      </c>
      <c r="P433" s="35">
        <f t="shared" si="31"/>
        <v>1.2164378861906343E-2</v>
      </c>
      <c r="Q433" s="35">
        <f t="shared" si="32"/>
        <v>1.2164378861906343E-2</v>
      </c>
      <c r="R433" s="35">
        <f t="shared" si="33"/>
        <v>1.2164378861906343E-2</v>
      </c>
      <c r="S433" s="35">
        <f t="shared" si="34"/>
        <v>1.2164378861906343E-2</v>
      </c>
      <c r="T433" s="11" t="s">
        <v>14</v>
      </c>
    </row>
    <row r="434" spans="2:20" x14ac:dyDescent="0.35">
      <c r="B434" s="63">
        <v>4.1699999999999555</v>
      </c>
      <c r="C434" s="34">
        <f>B434/'MSD Calculation'!$D$5</f>
        <v>0.14087837837837686</v>
      </c>
      <c r="D434" s="34">
        <f>'MSD Calculation'!$D$24-B434</f>
        <v>14.330000000000044</v>
      </c>
      <c r="E434" s="30">
        <f>IF(B434="",0,IF(B434&lt;'MSD Calculation'!$D$5,$E$7*(1-B434/'MSD Calculation'!$D$5), 0))</f>
        <v>1.2159597266441757E-2</v>
      </c>
      <c r="F434" s="30">
        <f>IF(B434="",0,IF($B434&lt;$F$5,0,IF($B434&gt;'MSD Calculation'!$D$5,0,IF($N$4="Closed-form",1/2*(1-COS(2*PI()*($B434-$F$5)/$F$6))*$F$8,IF($N$4="General",1/2*(1-COS(2*PI()*($B434-$F$5)/$F$6))*$F$9,"Error")))))</f>
        <v>0</v>
      </c>
      <c r="G434" s="30">
        <f>IF(B434="",0,IF($B434&lt;$G$5,0,IF($B434&gt;'MSD Calculation'!$D$5,0,IF($N$4="Closed-form",1/2*(1-COS(2*PI()*($B434-$G$5)/$G$6))*$G$8,IF($N$4="General",1/2*(1-COS(2*PI()*($B434-$G$5)/$G$6))*$G$9,"Error")))))</f>
        <v>0</v>
      </c>
      <c r="H434" s="30">
        <f>IF(B434="",0,IF($B434&lt;$H$5,0,IF($B434&gt;'MSD Calculation'!$D$5,0,IF($N$4="Closed-form",1/2*(1-COS(2*PI()*($B434-$H$5)/$H$6))*$H$8,IF($N$4="General",1/2*(1-COS(2*PI()*($B434-$H$5)/$H$6))*$H$9,"Error")))))</f>
        <v>0</v>
      </c>
      <c r="I434" s="30">
        <f>IF(B434="",0,IF($B434&lt;$I$5,0,IF($B434&gt;'MSD Calculation'!$D$5,0,IF($N$4="Closed-form",1/2*(1-COS(2*PI()*($B434-$I$5)/$I$6))*$I$8,IF($N$4="General",1/2*(1-COS(2*PI()*($B434-$I$5)/$I$6))*$I$9,"Error")))))</f>
        <v>0</v>
      </c>
      <c r="J434" s="15" t="s">
        <v>14</v>
      </c>
      <c r="K434" s="3"/>
      <c r="L434" s="17">
        <v>4.1699999999999555</v>
      </c>
      <c r="M434" s="34">
        <f>L434/'MSD Calculation'!$D$5</f>
        <v>0.14087837837837686</v>
      </c>
      <c r="N434" s="34">
        <f>'MSD Calculation'!$D$24-L434</f>
        <v>14.330000000000044</v>
      </c>
      <c r="O434" s="35">
        <f t="shared" si="30"/>
        <v>1.2159597266441757E-2</v>
      </c>
      <c r="P434" s="35">
        <f t="shared" si="31"/>
        <v>1.2159597266441757E-2</v>
      </c>
      <c r="Q434" s="35">
        <f t="shared" si="32"/>
        <v>1.2159597266441757E-2</v>
      </c>
      <c r="R434" s="35">
        <f t="shared" si="33"/>
        <v>1.2159597266441757E-2</v>
      </c>
      <c r="S434" s="35">
        <f t="shared" si="34"/>
        <v>1.2159597266441757E-2</v>
      </c>
      <c r="T434" s="11" t="s">
        <v>14</v>
      </c>
    </row>
    <row r="435" spans="2:20" x14ac:dyDescent="0.35">
      <c r="B435" s="63">
        <v>4.1799999999999553</v>
      </c>
      <c r="C435" s="34">
        <f>B435/'MSD Calculation'!$D$5</f>
        <v>0.14121621621621469</v>
      </c>
      <c r="D435" s="34">
        <f>'MSD Calculation'!$D$24-B435</f>
        <v>14.320000000000045</v>
      </c>
      <c r="E435" s="30">
        <f>IF(B435="",0,IF(B435&lt;'MSD Calculation'!$D$5,$E$7*(1-B435/'MSD Calculation'!$D$5), 0))</f>
        <v>1.2154815670977172E-2</v>
      </c>
      <c r="F435" s="30">
        <f>IF(B435="",0,IF($B435&lt;$F$5,0,IF($B435&gt;'MSD Calculation'!$D$5,0,IF($N$4="Closed-form",1/2*(1-COS(2*PI()*($B435-$F$5)/$F$6))*$F$8,IF($N$4="General",1/2*(1-COS(2*PI()*($B435-$F$5)/$F$6))*$F$9,"Error")))))</f>
        <v>0</v>
      </c>
      <c r="G435" s="30">
        <f>IF(B435="",0,IF($B435&lt;$G$5,0,IF($B435&gt;'MSD Calculation'!$D$5,0,IF($N$4="Closed-form",1/2*(1-COS(2*PI()*($B435-$G$5)/$G$6))*$G$8,IF($N$4="General",1/2*(1-COS(2*PI()*($B435-$G$5)/$G$6))*$G$9,"Error")))))</f>
        <v>0</v>
      </c>
      <c r="H435" s="30">
        <f>IF(B435="",0,IF($B435&lt;$H$5,0,IF($B435&gt;'MSD Calculation'!$D$5,0,IF($N$4="Closed-form",1/2*(1-COS(2*PI()*($B435-$H$5)/$H$6))*$H$8,IF($N$4="General",1/2*(1-COS(2*PI()*($B435-$H$5)/$H$6))*$H$9,"Error")))))</f>
        <v>0</v>
      </c>
      <c r="I435" s="30">
        <f>IF(B435="",0,IF($B435&lt;$I$5,0,IF($B435&gt;'MSD Calculation'!$D$5,0,IF($N$4="Closed-form",1/2*(1-COS(2*PI()*($B435-$I$5)/$I$6))*$I$8,IF($N$4="General",1/2*(1-COS(2*PI()*($B435-$I$5)/$I$6))*$I$9,"Error")))))</f>
        <v>0</v>
      </c>
      <c r="J435" s="15" t="s">
        <v>14</v>
      </c>
      <c r="K435" s="3"/>
      <c r="L435" s="17">
        <v>4.1799999999999553</v>
      </c>
      <c r="M435" s="34">
        <f>L435/'MSD Calculation'!$D$5</f>
        <v>0.14121621621621469</v>
      </c>
      <c r="N435" s="34">
        <f>'MSD Calculation'!$D$24-L435</f>
        <v>14.320000000000045</v>
      </c>
      <c r="O435" s="35">
        <f t="shared" si="30"/>
        <v>1.2154815670977172E-2</v>
      </c>
      <c r="P435" s="35">
        <f t="shared" si="31"/>
        <v>1.2154815670977172E-2</v>
      </c>
      <c r="Q435" s="35">
        <f t="shared" si="32"/>
        <v>1.2154815670977172E-2</v>
      </c>
      <c r="R435" s="35">
        <f t="shared" si="33"/>
        <v>1.2154815670977172E-2</v>
      </c>
      <c r="S435" s="35">
        <f t="shared" si="34"/>
        <v>1.2154815670977172E-2</v>
      </c>
      <c r="T435" s="11" t="s">
        <v>14</v>
      </c>
    </row>
    <row r="436" spans="2:20" x14ac:dyDescent="0.35">
      <c r="B436" s="63">
        <v>4.1899999999999551</v>
      </c>
      <c r="C436" s="34">
        <f>B436/'MSD Calculation'!$D$5</f>
        <v>0.14155405405405252</v>
      </c>
      <c r="D436" s="34">
        <f>'MSD Calculation'!$D$24-B436</f>
        <v>14.310000000000045</v>
      </c>
      <c r="E436" s="30">
        <f>IF(B436="",0,IF(B436&lt;'MSD Calculation'!$D$5,$E$7*(1-B436/'MSD Calculation'!$D$5), 0))</f>
        <v>1.2150034075512586E-2</v>
      </c>
      <c r="F436" s="30">
        <f>IF(B436="",0,IF($B436&lt;$F$5,0,IF($B436&gt;'MSD Calculation'!$D$5,0,IF($N$4="Closed-form",1/2*(1-COS(2*PI()*($B436-$F$5)/$F$6))*$F$8,IF($N$4="General",1/2*(1-COS(2*PI()*($B436-$F$5)/$F$6))*$F$9,"Error")))))</f>
        <v>0</v>
      </c>
      <c r="G436" s="30">
        <f>IF(B436="",0,IF($B436&lt;$G$5,0,IF($B436&gt;'MSD Calculation'!$D$5,0,IF($N$4="Closed-form",1/2*(1-COS(2*PI()*($B436-$G$5)/$G$6))*$G$8,IF($N$4="General",1/2*(1-COS(2*PI()*($B436-$G$5)/$G$6))*$G$9,"Error")))))</f>
        <v>0</v>
      </c>
      <c r="H436" s="30">
        <f>IF(B436="",0,IF($B436&lt;$H$5,0,IF($B436&gt;'MSD Calculation'!$D$5,0,IF($N$4="Closed-form",1/2*(1-COS(2*PI()*($B436-$H$5)/$H$6))*$H$8,IF($N$4="General",1/2*(1-COS(2*PI()*($B436-$H$5)/$H$6))*$H$9,"Error")))))</f>
        <v>0</v>
      </c>
      <c r="I436" s="30">
        <f>IF(B436="",0,IF($B436&lt;$I$5,0,IF($B436&gt;'MSD Calculation'!$D$5,0,IF($N$4="Closed-form",1/2*(1-COS(2*PI()*($B436-$I$5)/$I$6))*$I$8,IF($N$4="General",1/2*(1-COS(2*PI()*($B436-$I$5)/$I$6))*$I$9,"Error")))))</f>
        <v>0</v>
      </c>
      <c r="J436" s="15" t="s">
        <v>14</v>
      </c>
      <c r="K436" s="3"/>
      <c r="L436" s="17">
        <v>4.1899999999999551</v>
      </c>
      <c r="M436" s="34">
        <f>L436/'MSD Calculation'!$D$5</f>
        <v>0.14155405405405252</v>
      </c>
      <c r="N436" s="34">
        <f>'MSD Calculation'!$D$24-L436</f>
        <v>14.310000000000045</v>
      </c>
      <c r="O436" s="35">
        <f t="shared" si="30"/>
        <v>1.2150034075512586E-2</v>
      </c>
      <c r="P436" s="35">
        <f t="shared" si="31"/>
        <v>1.2150034075512586E-2</v>
      </c>
      <c r="Q436" s="35">
        <f t="shared" si="32"/>
        <v>1.2150034075512586E-2</v>
      </c>
      <c r="R436" s="35">
        <f t="shared" si="33"/>
        <v>1.2150034075512586E-2</v>
      </c>
      <c r="S436" s="35">
        <f t="shared" si="34"/>
        <v>1.2150034075512586E-2</v>
      </c>
      <c r="T436" s="11" t="s">
        <v>14</v>
      </c>
    </row>
    <row r="437" spans="2:20" x14ac:dyDescent="0.35">
      <c r="B437" s="63">
        <v>4.1999999999999549</v>
      </c>
      <c r="C437" s="34">
        <f>B437/'MSD Calculation'!$D$5</f>
        <v>0.14189189189189036</v>
      </c>
      <c r="D437" s="34">
        <f>'MSD Calculation'!$D$24-B437</f>
        <v>14.300000000000045</v>
      </c>
      <c r="E437" s="30">
        <f>IF(B437="",0,IF(B437&lt;'MSD Calculation'!$D$5,$E$7*(1-B437/'MSD Calculation'!$D$5), 0))</f>
        <v>1.2145252480048002E-2</v>
      </c>
      <c r="F437" s="30">
        <f>IF(B437="",0,IF($B437&lt;$F$5,0,IF($B437&gt;'MSD Calculation'!$D$5,0,IF($N$4="Closed-form",1/2*(1-COS(2*PI()*($B437-$F$5)/$F$6))*$F$8,IF($N$4="General",1/2*(1-COS(2*PI()*($B437-$F$5)/$F$6))*$F$9,"Error")))))</f>
        <v>0</v>
      </c>
      <c r="G437" s="30">
        <f>IF(B437="",0,IF($B437&lt;$G$5,0,IF($B437&gt;'MSD Calculation'!$D$5,0,IF($N$4="Closed-form",1/2*(1-COS(2*PI()*($B437-$G$5)/$G$6))*$G$8,IF($N$4="General",1/2*(1-COS(2*PI()*($B437-$G$5)/$G$6))*$G$9,"Error")))))</f>
        <v>0</v>
      </c>
      <c r="H437" s="30">
        <f>IF(B437="",0,IF($B437&lt;$H$5,0,IF($B437&gt;'MSD Calculation'!$D$5,0,IF($N$4="Closed-form",1/2*(1-COS(2*PI()*($B437-$H$5)/$H$6))*$H$8,IF($N$4="General",1/2*(1-COS(2*PI()*($B437-$H$5)/$H$6))*$H$9,"Error")))))</f>
        <v>0</v>
      </c>
      <c r="I437" s="30">
        <f>IF(B437="",0,IF($B437&lt;$I$5,0,IF($B437&gt;'MSD Calculation'!$D$5,0,IF($N$4="Closed-form",1/2*(1-COS(2*PI()*($B437-$I$5)/$I$6))*$I$8,IF($N$4="General",1/2*(1-COS(2*PI()*($B437-$I$5)/$I$6))*$I$9,"Error")))))</f>
        <v>0</v>
      </c>
      <c r="J437" s="15" t="s">
        <v>14</v>
      </c>
      <c r="K437" s="3"/>
      <c r="L437" s="17">
        <v>4.1999999999999549</v>
      </c>
      <c r="M437" s="34">
        <f>L437/'MSD Calculation'!$D$5</f>
        <v>0.14189189189189036</v>
      </c>
      <c r="N437" s="34">
        <f>'MSD Calculation'!$D$24-L437</f>
        <v>14.300000000000045</v>
      </c>
      <c r="O437" s="35">
        <f t="shared" si="30"/>
        <v>1.2145252480048002E-2</v>
      </c>
      <c r="P437" s="35">
        <f t="shared" si="31"/>
        <v>1.2145252480048002E-2</v>
      </c>
      <c r="Q437" s="35">
        <f t="shared" si="32"/>
        <v>1.2145252480048002E-2</v>
      </c>
      <c r="R437" s="35">
        <f t="shared" si="33"/>
        <v>1.2145252480048002E-2</v>
      </c>
      <c r="S437" s="35">
        <f t="shared" si="34"/>
        <v>1.2145252480048002E-2</v>
      </c>
      <c r="T437" s="11" t="s">
        <v>14</v>
      </c>
    </row>
    <row r="438" spans="2:20" x14ac:dyDescent="0.35">
      <c r="B438" s="63">
        <v>4.2099999999999547</v>
      </c>
      <c r="C438" s="34">
        <f>B438/'MSD Calculation'!$D$5</f>
        <v>0.14222972972972819</v>
      </c>
      <c r="D438" s="34">
        <f>'MSD Calculation'!$D$24-B438</f>
        <v>14.290000000000045</v>
      </c>
      <c r="E438" s="30">
        <f>IF(B438="",0,IF(B438&lt;'MSD Calculation'!$D$5,$E$7*(1-B438/'MSD Calculation'!$D$5), 0))</f>
        <v>1.2140470884583416E-2</v>
      </c>
      <c r="F438" s="30">
        <f>IF(B438="",0,IF($B438&lt;$F$5,0,IF($B438&gt;'MSD Calculation'!$D$5,0,IF($N$4="Closed-form",1/2*(1-COS(2*PI()*($B438-$F$5)/$F$6))*$F$8,IF($N$4="General",1/2*(1-COS(2*PI()*($B438-$F$5)/$F$6))*$F$9,"Error")))))</f>
        <v>0</v>
      </c>
      <c r="G438" s="30">
        <f>IF(B438="",0,IF($B438&lt;$G$5,0,IF($B438&gt;'MSD Calculation'!$D$5,0,IF($N$4="Closed-form",1/2*(1-COS(2*PI()*($B438-$G$5)/$G$6))*$G$8,IF($N$4="General",1/2*(1-COS(2*PI()*($B438-$G$5)/$G$6))*$G$9,"Error")))))</f>
        <v>0</v>
      </c>
      <c r="H438" s="30">
        <f>IF(B438="",0,IF($B438&lt;$H$5,0,IF($B438&gt;'MSD Calculation'!$D$5,0,IF($N$4="Closed-form",1/2*(1-COS(2*PI()*($B438-$H$5)/$H$6))*$H$8,IF($N$4="General",1/2*(1-COS(2*PI()*($B438-$H$5)/$H$6))*$H$9,"Error")))))</f>
        <v>0</v>
      </c>
      <c r="I438" s="30">
        <f>IF(B438="",0,IF($B438&lt;$I$5,0,IF($B438&gt;'MSD Calculation'!$D$5,0,IF($N$4="Closed-form",1/2*(1-COS(2*PI()*($B438-$I$5)/$I$6))*$I$8,IF($N$4="General",1/2*(1-COS(2*PI()*($B438-$I$5)/$I$6))*$I$9,"Error")))))</f>
        <v>0</v>
      </c>
      <c r="J438" s="15" t="s">
        <v>14</v>
      </c>
      <c r="K438" s="3"/>
      <c r="L438" s="17">
        <v>4.2099999999999547</v>
      </c>
      <c r="M438" s="34">
        <f>L438/'MSD Calculation'!$D$5</f>
        <v>0.14222972972972819</v>
      </c>
      <c r="N438" s="34">
        <f>'MSD Calculation'!$D$24-L438</f>
        <v>14.290000000000045</v>
      </c>
      <c r="O438" s="35">
        <f t="shared" si="30"/>
        <v>1.2140470884583416E-2</v>
      </c>
      <c r="P438" s="35">
        <f t="shared" si="31"/>
        <v>1.2140470884583416E-2</v>
      </c>
      <c r="Q438" s="35">
        <f t="shared" si="32"/>
        <v>1.2140470884583416E-2</v>
      </c>
      <c r="R438" s="35">
        <f t="shared" si="33"/>
        <v>1.2140470884583416E-2</v>
      </c>
      <c r="S438" s="35">
        <f t="shared" si="34"/>
        <v>1.2140470884583416E-2</v>
      </c>
      <c r="T438" s="11" t="s">
        <v>14</v>
      </c>
    </row>
    <row r="439" spans="2:20" x14ac:dyDescent="0.35">
      <c r="B439" s="63">
        <v>4.2199999999999545</v>
      </c>
      <c r="C439" s="34">
        <f>B439/'MSD Calculation'!$D$5</f>
        <v>0.14256756756756603</v>
      </c>
      <c r="D439" s="34">
        <f>'MSD Calculation'!$D$24-B439</f>
        <v>14.280000000000046</v>
      </c>
      <c r="E439" s="30">
        <f>IF(B439="",0,IF(B439&lt;'MSD Calculation'!$D$5,$E$7*(1-B439/'MSD Calculation'!$D$5), 0))</f>
        <v>1.2135689289118829E-2</v>
      </c>
      <c r="F439" s="30">
        <f>IF(B439="",0,IF($B439&lt;$F$5,0,IF($B439&gt;'MSD Calculation'!$D$5,0,IF($N$4="Closed-form",1/2*(1-COS(2*PI()*($B439-$F$5)/$F$6))*$F$8,IF($N$4="General",1/2*(1-COS(2*PI()*($B439-$F$5)/$F$6))*$F$9,"Error")))))</f>
        <v>0</v>
      </c>
      <c r="G439" s="30">
        <f>IF(B439="",0,IF($B439&lt;$G$5,0,IF($B439&gt;'MSD Calculation'!$D$5,0,IF($N$4="Closed-form",1/2*(1-COS(2*PI()*($B439-$G$5)/$G$6))*$G$8,IF($N$4="General",1/2*(1-COS(2*PI()*($B439-$G$5)/$G$6))*$G$9,"Error")))))</f>
        <v>0</v>
      </c>
      <c r="H439" s="30">
        <f>IF(B439="",0,IF($B439&lt;$H$5,0,IF($B439&gt;'MSD Calculation'!$D$5,0,IF($N$4="Closed-form",1/2*(1-COS(2*PI()*($B439-$H$5)/$H$6))*$H$8,IF($N$4="General",1/2*(1-COS(2*PI()*($B439-$H$5)/$H$6))*$H$9,"Error")))))</f>
        <v>0</v>
      </c>
      <c r="I439" s="30">
        <f>IF(B439="",0,IF($B439&lt;$I$5,0,IF($B439&gt;'MSD Calculation'!$D$5,0,IF($N$4="Closed-form",1/2*(1-COS(2*PI()*($B439-$I$5)/$I$6))*$I$8,IF($N$4="General",1/2*(1-COS(2*PI()*($B439-$I$5)/$I$6))*$I$9,"Error")))))</f>
        <v>0</v>
      </c>
      <c r="J439" s="15" t="s">
        <v>14</v>
      </c>
      <c r="K439" s="3"/>
      <c r="L439" s="17">
        <v>4.2199999999999545</v>
      </c>
      <c r="M439" s="34">
        <f>L439/'MSD Calculation'!$D$5</f>
        <v>0.14256756756756603</v>
      </c>
      <c r="N439" s="34">
        <f>'MSD Calculation'!$D$24-L439</f>
        <v>14.280000000000046</v>
      </c>
      <c r="O439" s="35">
        <f t="shared" si="30"/>
        <v>1.2135689289118829E-2</v>
      </c>
      <c r="P439" s="35">
        <f t="shared" si="31"/>
        <v>1.2135689289118829E-2</v>
      </c>
      <c r="Q439" s="35">
        <f t="shared" si="32"/>
        <v>1.2135689289118829E-2</v>
      </c>
      <c r="R439" s="35">
        <f t="shared" si="33"/>
        <v>1.2135689289118829E-2</v>
      </c>
      <c r="S439" s="35">
        <f t="shared" si="34"/>
        <v>1.2135689289118829E-2</v>
      </c>
      <c r="T439" s="11" t="s">
        <v>14</v>
      </c>
    </row>
    <row r="440" spans="2:20" x14ac:dyDescent="0.35">
      <c r="B440" s="63">
        <v>4.2299999999999542</v>
      </c>
      <c r="C440" s="34">
        <f>B440/'MSD Calculation'!$D$5</f>
        <v>0.14290540540540386</v>
      </c>
      <c r="D440" s="34">
        <f>'MSD Calculation'!$D$24-B440</f>
        <v>14.270000000000046</v>
      </c>
      <c r="E440" s="30">
        <f>IF(B440="",0,IF(B440&lt;'MSD Calculation'!$D$5,$E$7*(1-B440/'MSD Calculation'!$D$5), 0))</f>
        <v>1.2130907693654243E-2</v>
      </c>
      <c r="F440" s="30">
        <f>IF(B440="",0,IF($B440&lt;$F$5,0,IF($B440&gt;'MSD Calculation'!$D$5,0,IF($N$4="Closed-form",1/2*(1-COS(2*PI()*($B440-$F$5)/$F$6))*$F$8,IF($N$4="General",1/2*(1-COS(2*PI()*($B440-$F$5)/$F$6))*$F$9,"Error")))))</f>
        <v>0</v>
      </c>
      <c r="G440" s="30">
        <f>IF(B440="",0,IF($B440&lt;$G$5,0,IF($B440&gt;'MSD Calculation'!$D$5,0,IF($N$4="Closed-form",1/2*(1-COS(2*PI()*($B440-$G$5)/$G$6))*$G$8,IF($N$4="General",1/2*(1-COS(2*PI()*($B440-$G$5)/$G$6))*$G$9,"Error")))))</f>
        <v>0</v>
      </c>
      <c r="H440" s="30">
        <f>IF(B440="",0,IF($B440&lt;$H$5,0,IF($B440&gt;'MSD Calculation'!$D$5,0,IF($N$4="Closed-form",1/2*(1-COS(2*PI()*($B440-$H$5)/$H$6))*$H$8,IF($N$4="General",1/2*(1-COS(2*PI()*($B440-$H$5)/$H$6))*$H$9,"Error")))))</f>
        <v>0</v>
      </c>
      <c r="I440" s="30">
        <f>IF(B440="",0,IF($B440&lt;$I$5,0,IF($B440&gt;'MSD Calculation'!$D$5,0,IF($N$4="Closed-form",1/2*(1-COS(2*PI()*($B440-$I$5)/$I$6))*$I$8,IF($N$4="General",1/2*(1-COS(2*PI()*($B440-$I$5)/$I$6))*$I$9,"Error")))))</f>
        <v>0</v>
      </c>
      <c r="J440" s="15" t="s">
        <v>14</v>
      </c>
      <c r="K440" s="3"/>
      <c r="L440" s="17">
        <v>4.2299999999999542</v>
      </c>
      <c r="M440" s="34">
        <f>L440/'MSD Calculation'!$D$5</f>
        <v>0.14290540540540386</v>
      </c>
      <c r="N440" s="34">
        <f>'MSD Calculation'!$D$24-L440</f>
        <v>14.270000000000046</v>
      </c>
      <c r="O440" s="35">
        <f t="shared" si="30"/>
        <v>1.2130907693654243E-2</v>
      </c>
      <c r="P440" s="35">
        <f t="shared" si="31"/>
        <v>1.2130907693654243E-2</v>
      </c>
      <c r="Q440" s="35">
        <f t="shared" si="32"/>
        <v>1.2130907693654243E-2</v>
      </c>
      <c r="R440" s="35">
        <f t="shared" si="33"/>
        <v>1.2130907693654243E-2</v>
      </c>
      <c r="S440" s="35">
        <f t="shared" si="34"/>
        <v>1.2130907693654243E-2</v>
      </c>
      <c r="T440" s="11" t="s">
        <v>14</v>
      </c>
    </row>
    <row r="441" spans="2:20" x14ac:dyDescent="0.35">
      <c r="B441" s="63">
        <v>4.239999999999954</v>
      </c>
      <c r="C441" s="34">
        <f>B441/'MSD Calculation'!$D$5</f>
        <v>0.1432432432432417</v>
      </c>
      <c r="D441" s="34">
        <f>'MSD Calculation'!$D$24-B441</f>
        <v>14.260000000000046</v>
      </c>
      <c r="E441" s="30">
        <f>IF(B441="",0,IF(B441&lt;'MSD Calculation'!$D$5,$E$7*(1-B441/'MSD Calculation'!$D$5), 0))</f>
        <v>1.2126126098189659E-2</v>
      </c>
      <c r="F441" s="30">
        <f>IF(B441="",0,IF($B441&lt;$F$5,0,IF($B441&gt;'MSD Calculation'!$D$5,0,IF($N$4="Closed-form",1/2*(1-COS(2*PI()*($B441-$F$5)/$F$6))*$F$8,IF($N$4="General",1/2*(1-COS(2*PI()*($B441-$F$5)/$F$6))*$F$9,"Error")))))</f>
        <v>0</v>
      </c>
      <c r="G441" s="30">
        <f>IF(B441="",0,IF($B441&lt;$G$5,0,IF($B441&gt;'MSD Calculation'!$D$5,0,IF($N$4="Closed-form",1/2*(1-COS(2*PI()*($B441-$G$5)/$G$6))*$G$8,IF($N$4="General",1/2*(1-COS(2*PI()*($B441-$G$5)/$G$6))*$G$9,"Error")))))</f>
        <v>0</v>
      </c>
      <c r="H441" s="30">
        <f>IF(B441="",0,IF($B441&lt;$H$5,0,IF($B441&gt;'MSD Calculation'!$D$5,0,IF($N$4="Closed-form",1/2*(1-COS(2*PI()*($B441-$H$5)/$H$6))*$H$8,IF($N$4="General",1/2*(1-COS(2*PI()*($B441-$H$5)/$H$6))*$H$9,"Error")))))</f>
        <v>0</v>
      </c>
      <c r="I441" s="30">
        <f>IF(B441="",0,IF($B441&lt;$I$5,0,IF($B441&gt;'MSD Calculation'!$D$5,0,IF($N$4="Closed-form",1/2*(1-COS(2*PI()*($B441-$I$5)/$I$6))*$I$8,IF($N$4="General",1/2*(1-COS(2*PI()*($B441-$I$5)/$I$6))*$I$9,"Error")))))</f>
        <v>0</v>
      </c>
      <c r="J441" s="15" t="s">
        <v>14</v>
      </c>
      <c r="K441" s="3"/>
      <c r="L441" s="17">
        <v>4.239999999999954</v>
      </c>
      <c r="M441" s="34">
        <f>L441/'MSD Calculation'!$D$5</f>
        <v>0.1432432432432417</v>
      </c>
      <c r="N441" s="34">
        <f>'MSD Calculation'!$D$24-L441</f>
        <v>14.260000000000046</v>
      </c>
      <c r="O441" s="35">
        <f t="shared" si="30"/>
        <v>1.2126126098189659E-2</v>
      </c>
      <c r="P441" s="35">
        <f t="shared" si="31"/>
        <v>1.2126126098189659E-2</v>
      </c>
      <c r="Q441" s="35">
        <f t="shared" si="32"/>
        <v>1.2126126098189659E-2</v>
      </c>
      <c r="R441" s="35">
        <f t="shared" si="33"/>
        <v>1.2126126098189659E-2</v>
      </c>
      <c r="S441" s="35">
        <f t="shared" si="34"/>
        <v>1.2126126098189659E-2</v>
      </c>
      <c r="T441" s="11" t="s">
        <v>14</v>
      </c>
    </row>
    <row r="442" spans="2:20" x14ac:dyDescent="0.35">
      <c r="B442" s="63">
        <v>4.2499999999999538</v>
      </c>
      <c r="C442" s="34">
        <f>B442/'MSD Calculation'!$D$5</f>
        <v>0.1435810810810795</v>
      </c>
      <c r="D442" s="34">
        <f>'MSD Calculation'!$D$24-B442</f>
        <v>14.250000000000046</v>
      </c>
      <c r="E442" s="30">
        <f>IF(B442="",0,IF(B442&lt;'MSD Calculation'!$D$5,$E$7*(1-B442/'MSD Calculation'!$D$5), 0))</f>
        <v>1.2121344502725073E-2</v>
      </c>
      <c r="F442" s="30">
        <f>IF(B442="",0,IF($B442&lt;$F$5,0,IF($B442&gt;'MSD Calculation'!$D$5,0,IF($N$4="Closed-form",1/2*(1-COS(2*PI()*($B442-$F$5)/$F$6))*$F$8,IF($N$4="General",1/2*(1-COS(2*PI()*($B442-$F$5)/$F$6))*$F$9,"Error")))))</f>
        <v>0</v>
      </c>
      <c r="G442" s="30">
        <f>IF(B442="",0,IF($B442&lt;$G$5,0,IF($B442&gt;'MSD Calculation'!$D$5,0,IF($N$4="Closed-form",1/2*(1-COS(2*PI()*($B442-$G$5)/$G$6))*$G$8,IF($N$4="General",1/2*(1-COS(2*PI()*($B442-$G$5)/$G$6))*$G$9,"Error")))))</f>
        <v>0</v>
      </c>
      <c r="H442" s="30">
        <f>IF(B442="",0,IF($B442&lt;$H$5,0,IF($B442&gt;'MSD Calculation'!$D$5,0,IF($N$4="Closed-form",1/2*(1-COS(2*PI()*($B442-$H$5)/$H$6))*$H$8,IF($N$4="General",1/2*(1-COS(2*PI()*($B442-$H$5)/$H$6))*$H$9,"Error")))))</f>
        <v>0</v>
      </c>
      <c r="I442" s="30">
        <f>IF(B442="",0,IF($B442&lt;$I$5,0,IF($B442&gt;'MSD Calculation'!$D$5,0,IF($N$4="Closed-form",1/2*(1-COS(2*PI()*($B442-$I$5)/$I$6))*$I$8,IF($N$4="General",1/2*(1-COS(2*PI()*($B442-$I$5)/$I$6))*$I$9,"Error")))))</f>
        <v>0</v>
      </c>
      <c r="J442" s="15" t="s">
        <v>14</v>
      </c>
      <c r="K442" s="3"/>
      <c r="L442" s="17">
        <v>4.2499999999999538</v>
      </c>
      <c r="M442" s="34">
        <f>L442/'MSD Calculation'!$D$5</f>
        <v>0.1435810810810795</v>
      </c>
      <c r="N442" s="34">
        <f>'MSD Calculation'!$D$24-L442</f>
        <v>14.250000000000046</v>
      </c>
      <c r="O442" s="35">
        <f t="shared" si="30"/>
        <v>1.2121344502725073E-2</v>
      </c>
      <c r="P442" s="35">
        <f t="shared" si="31"/>
        <v>1.2121344502725073E-2</v>
      </c>
      <c r="Q442" s="35">
        <f t="shared" si="32"/>
        <v>1.2121344502725073E-2</v>
      </c>
      <c r="R442" s="35">
        <f t="shared" si="33"/>
        <v>1.2121344502725073E-2</v>
      </c>
      <c r="S442" s="35">
        <f t="shared" si="34"/>
        <v>1.2121344502725073E-2</v>
      </c>
      <c r="T442" s="11" t="s">
        <v>14</v>
      </c>
    </row>
    <row r="443" spans="2:20" x14ac:dyDescent="0.35">
      <c r="B443" s="63">
        <v>4.2599999999999536</v>
      </c>
      <c r="C443" s="34">
        <f>B443/'MSD Calculation'!$D$5</f>
        <v>0.14391891891891734</v>
      </c>
      <c r="D443" s="34">
        <f>'MSD Calculation'!$D$24-B443</f>
        <v>14.240000000000046</v>
      </c>
      <c r="E443" s="30">
        <f>IF(B443="",0,IF(B443&lt;'MSD Calculation'!$D$5,$E$7*(1-B443/'MSD Calculation'!$D$5), 0))</f>
        <v>1.2116562907260486E-2</v>
      </c>
      <c r="F443" s="30">
        <f>IF(B443="",0,IF($B443&lt;$F$5,0,IF($B443&gt;'MSD Calculation'!$D$5,0,IF($N$4="Closed-form",1/2*(1-COS(2*PI()*($B443-$F$5)/$F$6))*$F$8,IF($N$4="General",1/2*(1-COS(2*PI()*($B443-$F$5)/$F$6))*$F$9,"Error")))))</f>
        <v>0</v>
      </c>
      <c r="G443" s="30">
        <f>IF(B443="",0,IF($B443&lt;$G$5,0,IF($B443&gt;'MSD Calculation'!$D$5,0,IF($N$4="Closed-form",1/2*(1-COS(2*PI()*($B443-$G$5)/$G$6))*$G$8,IF($N$4="General",1/2*(1-COS(2*PI()*($B443-$G$5)/$G$6))*$G$9,"Error")))))</f>
        <v>0</v>
      </c>
      <c r="H443" s="30">
        <f>IF(B443="",0,IF($B443&lt;$H$5,0,IF($B443&gt;'MSD Calculation'!$D$5,0,IF($N$4="Closed-form",1/2*(1-COS(2*PI()*($B443-$H$5)/$H$6))*$H$8,IF($N$4="General",1/2*(1-COS(2*PI()*($B443-$H$5)/$H$6))*$H$9,"Error")))))</f>
        <v>0</v>
      </c>
      <c r="I443" s="30">
        <f>IF(B443="",0,IF($B443&lt;$I$5,0,IF($B443&gt;'MSD Calculation'!$D$5,0,IF($N$4="Closed-form",1/2*(1-COS(2*PI()*($B443-$I$5)/$I$6))*$I$8,IF($N$4="General",1/2*(1-COS(2*PI()*($B443-$I$5)/$I$6))*$I$9,"Error")))))</f>
        <v>0</v>
      </c>
      <c r="J443" s="15" t="s">
        <v>14</v>
      </c>
      <c r="K443" s="3"/>
      <c r="L443" s="17">
        <v>4.2599999999999536</v>
      </c>
      <c r="M443" s="34">
        <f>L443/'MSD Calculation'!$D$5</f>
        <v>0.14391891891891734</v>
      </c>
      <c r="N443" s="34">
        <f>'MSD Calculation'!$D$24-L443</f>
        <v>14.240000000000046</v>
      </c>
      <c r="O443" s="35">
        <f t="shared" si="30"/>
        <v>1.2116562907260486E-2</v>
      </c>
      <c r="P443" s="35">
        <f t="shared" si="31"/>
        <v>1.2116562907260486E-2</v>
      </c>
      <c r="Q443" s="35">
        <f t="shared" si="32"/>
        <v>1.2116562907260486E-2</v>
      </c>
      <c r="R443" s="35">
        <f t="shared" si="33"/>
        <v>1.2116562907260486E-2</v>
      </c>
      <c r="S443" s="35">
        <f t="shared" si="34"/>
        <v>1.2116562907260486E-2</v>
      </c>
      <c r="T443" s="11" t="s">
        <v>14</v>
      </c>
    </row>
    <row r="444" spans="2:20" x14ac:dyDescent="0.35">
      <c r="B444" s="63">
        <v>4.2699999999999534</v>
      </c>
      <c r="C444" s="34">
        <f>B444/'MSD Calculation'!$D$5</f>
        <v>0.14425675675675517</v>
      </c>
      <c r="D444" s="34">
        <f>'MSD Calculation'!$D$24-B444</f>
        <v>14.230000000000047</v>
      </c>
      <c r="E444" s="30">
        <f>IF(B444="",0,IF(B444&lt;'MSD Calculation'!$D$5,$E$7*(1-B444/'MSD Calculation'!$D$5), 0))</f>
        <v>1.21117813117959E-2</v>
      </c>
      <c r="F444" s="30">
        <f>IF(B444="",0,IF($B444&lt;$F$5,0,IF($B444&gt;'MSD Calculation'!$D$5,0,IF($N$4="Closed-form",1/2*(1-COS(2*PI()*($B444-$F$5)/$F$6))*$F$8,IF($N$4="General",1/2*(1-COS(2*PI()*($B444-$F$5)/$F$6))*$F$9,"Error")))))</f>
        <v>0</v>
      </c>
      <c r="G444" s="30">
        <f>IF(B444="",0,IF($B444&lt;$G$5,0,IF($B444&gt;'MSD Calculation'!$D$5,0,IF($N$4="Closed-form",1/2*(1-COS(2*PI()*($B444-$G$5)/$G$6))*$G$8,IF($N$4="General",1/2*(1-COS(2*PI()*($B444-$G$5)/$G$6))*$G$9,"Error")))))</f>
        <v>0</v>
      </c>
      <c r="H444" s="30">
        <f>IF(B444="",0,IF($B444&lt;$H$5,0,IF($B444&gt;'MSD Calculation'!$D$5,0,IF($N$4="Closed-form",1/2*(1-COS(2*PI()*($B444-$H$5)/$H$6))*$H$8,IF($N$4="General",1/2*(1-COS(2*PI()*($B444-$H$5)/$H$6))*$H$9,"Error")))))</f>
        <v>0</v>
      </c>
      <c r="I444" s="30">
        <f>IF(B444="",0,IF($B444&lt;$I$5,0,IF($B444&gt;'MSD Calculation'!$D$5,0,IF($N$4="Closed-form",1/2*(1-COS(2*PI()*($B444-$I$5)/$I$6))*$I$8,IF($N$4="General",1/2*(1-COS(2*PI()*($B444-$I$5)/$I$6))*$I$9,"Error")))))</f>
        <v>0</v>
      </c>
      <c r="J444" s="15" t="s">
        <v>14</v>
      </c>
      <c r="K444" s="3"/>
      <c r="L444" s="17">
        <v>4.2699999999999534</v>
      </c>
      <c r="M444" s="34">
        <f>L444/'MSD Calculation'!$D$5</f>
        <v>0.14425675675675517</v>
      </c>
      <c r="N444" s="34">
        <f>'MSD Calculation'!$D$24-L444</f>
        <v>14.230000000000047</v>
      </c>
      <c r="O444" s="35">
        <f t="shared" si="30"/>
        <v>1.21117813117959E-2</v>
      </c>
      <c r="P444" s="35">
        <f t="shared" si="31"/>
        <v>1.21117813117959E-2</v>
      </c>
      <c r="Q444" s="35">
        <f t="shared" si="32"/>
        <v>1.21117813117959E-2</v>
      </c>
      <c r="R444" s="35">
        <f t="shared" si="33"/>
        <v>1.21117813117959E-2</v>
      </c>
      <c r="S444" s="35">
        <f t="shared" si="34"/>
        <v>1.21117813117959E-2</v>
      </c>
      <c r="T444" s="11" t="s">
        <v>14</v>
      </c>
    </row>
    <row r="445" spans="2:20" x14ac:dyDescent="0.35">
      <c r="B445" s="63">
        <v>4.2799999999999532</v>
      </c>
      <c r="C445" s="34">
        <f>B445/'MSD Calculation'!$D$5</f>
        <v>0.14459459459459301</v>
      </c>
      <c r="D445" s="34">
        <f>'MSD Calculation'!$D$24-B445</f>
        <v>14.220000000000047</v>
      </c>
      <c r="E445" s="30">
        <f>IF(B445="",0,IF(B445&lt;'MSD Calculation'!$D$5,$E$7*(1-B445/'MSD Calculation'!$D$5), 0))</f>
        <v>1.2106999716331316E-2</v>
      </c>
      <c r="F445" s="30">
        <f>IF(B445="",0,IF($B445&lt;$F$5,0,IF($B445&gt;'MSD Calculation'!$D$5,0,IF($N$4="Closed-form",1/2*(1-COS(2*PI()*($B445-$F$5)/$F$6))*$F$8,IF($N$4="General",1/2*(1-COS(2*PI()*($B445-$F$5)/$F$6))*$F$9,"Error")))))</f>
        <v>0</v>
      </c>
      <c r="G445" s="30">
        <f>IF(B445="",0,IF($B445&lt;$G$5,0,IF($B445&gt;'MSD Calculation'!$D$5,0,IF($N$4="Closed-form",1/2*(1-COS(2*PI()*($B445-$G$5)/$G$6))*$G$8,IF($N$4="General",1/2*(1-COS(2*PI()*($B445-$G$5)/$G$6))*$G$9,"Error")))))</f>
        <v>0</v>
      </c>
      <c r="H445" s="30">
        <f>IF(B445="",0,IF($B445&lt;$H$5,0,IF($B445&gt;'MSD Calculation'!$D$5,0,IF($N$4="Closed-form",1/2*(1-COS(2*PI()*($B445-$H$5)/$H$6))*$H$8,IF($N$4="General",1/2*(1-COS(2*PI()*($B445-$H$5)/$H$6))*$H$9,"Error")))))</f>
        <v>0</v>
      </c>
      <c r="I445" s="30">
        <f>IF(B445="",0,IF($B445&lt;$I$5,0,IF($B445&gt;'MSD Calculation'!$D$5,0,IF($N$4="Closed-form",1/2*(1-COS(2*PI()*($B445-$I$5)/$I$6))*$I$8,IF($N$4="General",1/2*(1-COS(2*PI()*($B445-$I$5)/$I$6))*$I$9,"Error")))))</f>
        <v>0</v>
      </c>
      <c r="J445" s="15" t="s">
        <v>14</v>
      </c>
      <c r="K445" s="3"/>
      <c r="L445" s="17">
        <v>4.2799999999999532</v>
      </c>
      <c r="M445" s="34">
        <f>L445/'MSD Calculation'!$D$5</f>
        <v>0.14459459459459301</v>
      </c>
      <c r="N445" s="34">
        <f>'MSD Calculation'!$D$24-L445</f>
        <v>14.220000000000047</v>
      </c>
      <c r="O445" s="35">
        <f t="shared" si="30"/>
        <v>1.2106999716331316E-2</v>
      </c>
      <c r="P445" s="35">
        <f t="shared" si="31"/>
        <v>1.2106999716331316E-2</v>
      </c>
      <c r="Q445" s="35">
        <f t="shared" si="32"/>
        <v>1.2106999716331316E-2</v>
      </c>
      <c r="R445" s="35">
        <f t="shared" si="33"/>
        <v>1.2106999716331316E-2</v>
      </c>
      <c r="S445" s="35">
        <f t="shared" si="34"/>
        <v>1.2106999716331316E-2</v>
      </c>
      <c r="T445" s="11" t="s">
        <v>14</v>
      </c>
    </row>
    <row r="446" spans="2:20" x14ac:dyDescent="0.35">
      <c r="B446" s="63">
        <v>4.289999999999953</v>
      </c>
      <c r="C446" s="34">
        <f>B446/'MSD Calculation'!$D$5</f>
        <v>0.14493243243243084</v>
      </c>
      <c r="D446" s="34">
        <f>'MSD Calculation'!$D$24-B446</f>
        <v>14.210000000000047</v>
      </c>
      <c r="E446" s="30">
        <f>IF(B446="",0,IF(B446&lt;'MSD Calculation'!$D$5,$E$7*(1-B446/'MSD Calculation'!$D$5), 0))</f>
        <v>1.2102218120866729E-2</v>
      </c>
      <c r="F446" s="30">
        <f>IF(B446="",0,IF($B446&lt;$F$5,0,IF($B446&gt;'MSD Calculation'!$D$5,0,IF($N$4="Closed-form",1/2*(1-COS(2*PI()*($B446-$F$5)/$F$6))*$F$8,IF($N$4="General",1/2*(1-COS(2*PI()*($B446-$F$5)/$F$6))*$F$9,"Error")))))</f>
        <v>0</v>
      </c>
      <c r="G446" s="30">
        <f>IF(B446="",0,IF($B446&lt;$G$5,0,IF($B446&gt;'MSD Calculation'!$D$5,0,IF($N$4="Closed-form",1/2*(1-COS(2*PI()*($B446-$G$5)/$G$6))*$G$8,IF($N$4="General",1/2*(1-COS(2*PI()*($B446-$G$5)/$G$6))*$G$9,"Error")))))</f>
        <v>0</v>
      </c>
      <c r="H446" s="30">
        <f>IF(B446="",0,IF($B446&lt;$H$5,0,IF($B446&gt;'MSD Calculation'!$D$5,0,IF($N$4="Closed-form",1/2*(1-COS(2*PI()*($B446-$H$5)/$H$6))*$H$8,IF($N$4="General",1/2*(1-COS(2*PI()*($B446-$H$5)/$H$6))*$H$9,"Error")))))</f>
        <v>0</v>
      </c>
      <c r="I446" s="30">
        <f>IF(B446="",0,IF($B446&lt;$I$5,0,IF($B446&gt;'MSD Calculation'!$D$5,0,IF($N$4="Closed-form",1/2*(1-COS(2*PI()*($B446-$I$5)/$I$6))*$I$8,IF($N$4="General",1/2*(1-COS(2*PI()*($B446-$I$5)/$I$6))*$I$9,"Error")))))</f>
        <v>0</v>
      </c>
      <c r="J446" s="15" t="s">
        <v>14</v>
      </c>
      <c r="K446" s="3"/>
      <c r="L446" s="17">
        <v>4.289999999999953</v>
      </c>
      <c r="M446" s="34">
        <f>L446/'MSD Calculation'!$D$5</f>
        <v>0.14493243243243084</v>
      </c>
      <c r="N446" s="34">
        <f>'MSD Calculation'!$D$24-L446</f>
        <v>14.210000000000047</v>
      </c>
      <c r="O446" s="35">
        <f t="shared" si="30"/>
        <v>1.2102218120866729E-2</v>
      </c>
      <c r="P446" s="35">
        <f t="shared" si="31"/>
        <v>1.2102218120866729E-2</v>
      </c>
      <c r="Q446" s="35">
        <f t="shared" si="32"/>
        <v>1.2102218120866729E-2</v>
      </c>
      <c r="R446" s="35">
        <f t="shared" si="33"/>
        <v>1.2102218120866729E-2</v>
      </c>
      <c r="S446" s="35">
        <f t="shared" si="34"/>
        <v>1.2102218120866729E-2</v>
      </c>
      <c r="T446" s="11" t="s">
        <v>14</v>
      </c>
    </row>
    <row r="447" spans="2:20" x14ac:dyDescent="0.35">
      <c r="B447" s="63">
        <v>4.2999999999999527</v>
      </c>
      <c r="C447" s="34">
        <f>B447/'MSD Calculation'!$D$5</f>
        <v>0.14527027027026868</v>
      </c>
      <c r="D447" s="34">
        <f>'MSD Calculation'!$D$24-B447</f>
        <v>14.200000000000047</v>
      </c>
      <c r="E447" s="30">
        <f>IF(B447="",0,IF(B447&lt;'MSD Calculation'!$D$5,$E$7*(1-B447/'MSD Calculation'!$D$5), 0))</f>
        <v>1.2097436525402145E-2</v>
      </c>
      <c r="F447" s="30">
        <f>IF(B447="",0,IF($B447&lt;$F$5,0,IF($B447&gt;'MSD Calculation'!$D$5,0,IF($N$4="Closed-form",1/2*(1-COS(2*PI()*($B447-$F$5)/$F$6))*$F$8,IF($N$4="General",1/2*(1-COS(2*PI()*($B447-$F$5)/$F$6))*$F$9,"Error")))))</f>
        <v>0</v>
      </c>
      <c r="G447" s="30">
        <f>IF(B447="",0,IF($B447&lt;$G$5,0,IF($B447&gt;'MSD Calculation'!$D$5,0,IF($N$4="Closed-form",1/2*(1-COS(2*PI()*($B447-$G$5)/$G$6))*$G$8,IF($N$4="General",1/2*(1-COS(2*PI()*($B447-$G$5)/$G$6))*$G$9,"Error")))))</f>
        <v>0</v>
      </c>
      <c r="H447" s="30">
        <f>IF(B447="",0,IF($B447&lt;$H$5,0,IF($B447&gt;'MSD Calculation'!$D$5,0,IF($N$4="Closed-form",1/2*(1-COS(2*PI()*($B447-$H$5)/$H$6))*$H$8,IF($N$4="General",1/2*(1-COS(2*PI()*($B447-$H$5)/$H$6))*$H$9,"Error")))))</f>
        <v>0</v>
      </c>
      <c r="I447" s="30">
        <f>IF(B447="",0,IF($B447&lt;$I$5,0,IF($B447&gt;'MSD Calculation'!$D$5,0,IF($N$4="Closed-form",1/2*(1-COS(2*PI()*($B447-$I$5)/$I$6))*$I$8,IF($N$4="General",1/2*(1-COS(2*PI()*($B447-$I$5)/$I$6))*$I$9,"Error")))))</f>
        <v>0</v>
      </c>
      <c r="J447" s="15" t="s">
        <v>14</v>
      </c>
      <c r="K447" s="3"/>
      <c r="L447" s="17">
        <v>4.2999999999999527</v>
      </c>
      <c r="M447" s="34">
        <f>L447/'MSD Calculation'!$D$5</f>
        <v>0.14527027027026868</v>
      </c>
      <c r="N447" s="34">
        <f>'MSD Calculation'!$D$24-L447</f>
        <v>14.200000000000047</v>
      </c>
      <c r="O447" s="35">
        <f t="shared" si="30"/>
        <v>1.2097436525402145E-2</v>
      </c>
      <c r="P447" s="35">
        <f t="shared" si="31"/>
        <v>1.2097436525402145E-2</v>
      </c>
      <c r="Q447" s="35">
        <f t="shared" si="32"/>
        <v>1.2097436525402145E-2</v>
      </c>
      <c r="R447" s="35">
        <f t="shared" si="33"/>
        <v>1.2097436525402145E-2</v>
      </c>
      <c r="S447" s="35">
        <f t="shared" si="34"/>
        <v>1.2097436525402145E-2</v>
      </c>
      <c r="T447" s="11" t="s">
        <v>14</v>
      </c>
    </row>
    <row r="448" spans="2:20" x14ac:dyDescent="0.35">
      <c r="B448" s="63">
        <v>4.3099999999999525</v>
      </c>
      <c r="C448" s="34">
        <f>B448/'MSD Calculation'!$D$5</f>
        <v>0.14560810810810651</v>
      </c>
      <c r="D448" s="34">
        <f>'MSD Calculation'!$D$24-B448</f>
        <v>14.190000000000047</v>
      </c>
      <c r="E448" s="30">
        <f>IF(B448="",0,IF(B448&lt;'MSD Calculation'!$D$5,$E$7*(1-B448/'MSD Calculation'!$D$5), 0))</f>
        <v>1.2092654929937557E-2</v>
      </c>
      <c r="F448" s="30">
        <f>IF(B448="",0,IF($B448&lt;$F$5,0,IF($B448&gt;'MSD Calculation'!$D$5,0,IF($N$4="Closed-form",1/2*(1-COS(2*PI()*($B448-$F$5)/$F$6))*$F$8,IF($N$4="General",1/2*(1-COS(2*PI()*($B448-$F$5)/$F$6))*$F$9,"Error")))))</f>
        <v>0</v>
      </c>
      <c r="G448" s="30">
        <f>IF(B448="",0,IF($B448&lt;$G$5,0,IF($B448&gt;'MSD Calculation'!$D$5,0,IF($N$4="Closed-form",1/2*(1-COS(2*PI()*($B448-$G$5)/$G$6))*$G$8,IF($N$4="General",1/2*(1-COS(2*PI()*($B448-$G$5)/$G$6))*$G$9,"Error")))))</f>
        <v>0</v>
      </c>
      <c r="H448" s="30">
        <f>IF(B448="",0,IF($B448&lt;$H$5,0,IF($B448&gt;'MSD Calculation'!$D$5,0,IF($N$4="Closed-form",1/2*(1-COS(2*PI()*($B448-$H$5)/$H$6))*$H$8,IF($N$4="General",1/2*(1-COS(2*PI()*($B448-$H$5)/$H$6))*$H$9,"Error")))))</f>
        <v>0</v>
      </c>
      <c r="I448" s="30">
        <f>IF(B448="",0,IF($B448&lt;$I$5,0,IF($B448&gt;'MSD Calculation'!$D$5,0,IF($N$4="Closed-form",1/2*(1-COS(2*PI()*($B448-$I$5)/$I$6))*$I$8,IF($N$4="General",1/2*(1-COS(2*PI()*($B448-$I$5)/$I$6))*$I$9,"Error")))))</f>
        <v>0</v>
      </c>
      <c r="J448" s="15" t="s">
        <v>14</v>
      </c>
      <c r="K448" s="3"/>
      <c r="L448" s="17">
        <v>4.3099999999999525</v>
      </c>
      <c r="M448" s="34">
        <f>L448/'MSD Calculation'!$D$5</f>
        <v>0.14560810810810651</v>
      </c>
      <c r="N448" s="34">
        <f>'MSD Calculation'!$D$24-L448</f>
        <v>14.190000000000047</v>
      </c>
      <c r="O448" s="35">
        <f t="shared" si="30"/>
        <v>1.2092654929937557E-2</v>
      </c>
      <c r="P448" s="35">
        <f t="shared" si="31"/>
        <v>1.2092654929937557E-2</v>
      </c>
      <c r="Q448" s="35">
        <f t="shared" si="32"/>
        <v>1.2092654929937557E-2</v>
      </c>
      <c r="R448" s="35">
        <f t="shared" si="33"/>
        <v>1.2092654929937557E-2</v>
      </c>
      <c r="S448" s="35">
        <f t="shared" si="34"/>
        <v>1.2092654929937557E-2</v>
      </c>
      <c r="T448" s="11" t="s">
        <v>14</v>
      </c>
    </row>
    <row r="449" spans="2:20" x14ac:dyDescent="0.35">
      <c r="B449" s="63">
        <v>4.3199999999999523</v>
      </c>
      <c r="C449" s="34">
        <f>B449/'MSD Calculation'!$D$5</f>
        <v>0.14594594594594432</v>
      </c>
      <c r="D449" s="34">
        <f>'MSD Calculation'!$D$24-B449</f>
        <v>14.180000000000048</v>
      </c>
      <c r="E449" s="30">
        <f>IF(B449="",0,IF(B449&lt;'MSD Calculation'!$D$5,$E$7*(1-B449/'MSD Calculation'!$D$5), 0))</f>
        <v>1.2087873334472973E-2</v>
      </c>
      <c r="F449" s="30">
        <f>IF(B449="",0,IF($B449&lt;$F$5,0,IF($B449&gt;'MSD Calculation'!$D$5,0,IF($N$4="Closed-form",1/2*(1-COS(2*PI()*($B449-$F$5)/$F$6))*$F$8,IF($N$4="General",1/2*(1-COS(2*PI()*($B449-$F$5)/$F$6))*$F$9,"Error")))))</f>
        <v>0</v>
      </c>
      <c r="G449" s="30">
        <f>IF(B449="",0,IF($B449&lt;$G$5,0,IF($B449&gt;'MSD Calculation'!$D$5,0,IF($N$4="Closed-form",1/2*(1-COS(2*PI()*($B449-$G$5)/$G$6))*$G$8,IF($N$4="General",1/2*(1-COS(2*PI()*($B449-$G$5)/$G$6))*$G$9,"Error")))))</f>
        <v>0</v>
      </c>
      <c r="H449" s="30">
        <f>IF(B449="",0,IF($B449&lt;$H$5,0,IF($B449&gt;'MSD Calculation'!$D$5,0,IF($N$4="Closed-form",1/2*(1-COS(2*PI()*($B449-$H$5)/$H$6))*$H$8,IF($N$4="General",1/2*(1-COS(2*PI()*($B449-$H$5)/$H$6))*$H$9,"Error")))))</f>
        <v>0</v>
      </c>
      <c r="I449" s="30">
        <f>IF(B449="",0,IF($B449&lt;$I$5,0,IF($B449&gt;'MSD Calculation'!$D$5,0,IF($N$4="Closed-form",1/2*(1-COS(2*PI()*($B449-$I$5)/$I$6))*$I$8,IF($N$4="General",1/2*(1-COS(2*PI()*($B449-$I$5)/$I$6))*$I$9,"Error")))))</f>
        <v>0</v>
      </c>
      <c r="J449" s="15" t="s">
        <v>14</v>
      </c>
      <c r="K449" s="3"/>
      <c r="L449" s="17">
        <v>4.3199999999999523</v>
      </c>
      <c r="M449" s="34">
        <f>L449/'MSD Calculation'!$D$5</f>
        <v>0.14594594594594432</v>
      </c>
      <c r="N449" s="34">
        <f>'MSD Calculation'!$D$24-L449</f>
        <v>14.180000000000048</v>
      </c>
      <c r="O449" s="35">
        <f t="shared" si="30"/>
        <v>1.2087873334472973E-2</v>
      </c>
      <c r="P449" s="35">
        <f t="shared" si="31"/>
        <v>1.2087873334472973E-2</v>
      </c>
      <c r="Q449" s="35">
        <f t="shared" si="32"/>
        <v>1.2087873334472973E-2</v>
      </c>
      <c r="R449" s="35">
        <f t="shared" si="33"/>
        <v>1.2087873334472973E-2</v>
      </c>
      <c r="S449" s="35">
        <f t="shared" si="34"/>
        <v>1.2087873334472973E-2</v>
      </c>
      <c r="T449" s="11" t="s">
        <v>14</v>
      </c>
    </row>
    <row r="450" spans="2:20" x14ac:dyDescent="0.35">
      <c r="B450" s="63">
        <v>4.3299999999999521</v>
      </c>
      <c r="C450" s="34">
        <f>B450/'MSD Calculation'!$D$5</f>
        <v>0.14628378378378215</v>
      </c>
      <c r="D450" s="34">
        <f>'MSD Calculation'!$D$24-B450</f>
        <v>14.170000000000048</v>
      </c>
      <c r="E450" s="30">
        <f>IF(B450="",0,IF(B450&lt;'MSD Calculation'!$D$5,$E$7*(1-B450/'MSD Calculation'!$D$5), 0))</f>
        <v>1.2083091739008386E-2</v>
      </c>
      <c r="F450" s="30">
        <f>IF(B450="",0,IF($B450&lt;$F$5,0,IF($B450&gt;'MSD Calculation'!$D$5,0,IF($N$4="Closed-form",1/2*(1-COS(2*PI()*($B450-$F$5)/$F$6))*$F$8,IF($N$4="General",1/2*(1-COS(2*PI()*($B450-$F$5)/$F$6))*$F$9,"Error")))))</f>
        <v>0</v>
      </c>
      <c r="G450" s="30">
        <f>IF(B450="",0,IF($B450&lt;$G$5,0,IF($B450&gt;'MSD Calculation'!$D$5,0,IF($N$4="Closed-form",1/2*(1-COS(2*PI()*($B450-$G$5)/$G$6))*$G$8,IF($N$4="General",1/2*(1-COS(2*PI()*($B450-$G$5)/$G$6))*$G$9,"Error")))))</f>
        <v>0</v>
      </c>
      <c r="H450" s="30">
        <f>IF(B450="",0,IF($B450&lt;$H$5,0,IF($B450&gt;'MSD Calculation'!$D$5,0,IF($N$4="Closed-form",1/2*(1-COS(2*PI()*($B450-$H$5)/$H$6))*$H$8,IF($N$4="General",1/2*(1-COS(2*PI()*($B450-$H$5)/$H$6))*$H$9,"Error")))))</f>
        <v>0</v>
      </c>
      <c r="I450" s="30">
        <f>IF(B450="",0,IF($B450&lt;$I$5,0,IF($B450&gt;'MSD Calculation'!$D$5,0,IF($N$4="Closed-form",1/2*(1-COS(2*PI()*($B450-$I$5)/$I$6))*$I$8,IF($N$4="General",1/2*(1-COS(2*PI()*($B450-$I$5)/$I$6))*$I$9,"Error")))))</f>
        <v>0</v>
      </c>
      <c r="J450" s="15" t="s">
        <v>14</v>
      </c>
      <c r="K450" s="3"/>
      <c r="L450" s="17">
        <v>4.3299999999999521</v>
      </c>
      <c r="M450" s="34">
        <f>L450/'MSD Calculation'!$D$5</f>
        <v>0.14628378378378215</v>
      </c>
      <c r="N450" s="34">
        <f>'MSD Calculation'!$D$24-L450</f>
        <v>14.170000000000048</v>
      </c>
      <c r="O450" s="35">
        <f t="shared" si="30"/>
        <v>1.2083091739008386E-2</v>
      </c>
      <c r="P450" s="35">
        <f t="shared" si="31"/>
        <v>1.2083091739008386E-2</v>
      </c>
      <c r="Q450" s="35">
        <f t="shared" si="32"/>
        <v>1.2083091739008386E-2</v>
      </c>
      <c r="R450" s="35">
        <f t="shared" si="33"/>
        <v>1.2083091739008386E-2</v>
      </c>
      <c r="S450" s="35">
        <f t="shared" si="34"/>
        <v>1.2083091739008386E-2</v>
      </c>
      <c r="T450" s="11" t="s">
        <v>14</v>
      </c>
    </row>
    <row r="451" spans="2:20" x14ac:dyDescent="0.35">
      <c r="B451" s="63">
        <v>4.3399999999999519</v>
      </c>
      <c r="C451" s="34">
        <f>B451/'MSD Calculation'!$D$5</f>
        <v>0.14662162162161999</v>
      </c>
      <c r="D451" s="34">
        <f>'MSD Calculation'!$D$24-B451</f>
        <v>14.160000000000048</v>
      </c>
      <c r="E451" s="30">
        <f>IF(B451="",0,IF(B451&lt;'MSD Calculation'!$D$5,$E$7*(1-B451/'MSD Calculation'!$D$5), 0))</f>
        <v>1.2078310143543802E-2</v>
      </c>
      <c r="F451" s="30">
        <f>IF(B451="",0,IF($B451&lt;$F$5,0,IF($B451&gt;'MSD Calculation'!$D$5,0,IF($N$4="Closed-form",1/2*(1-COS(2*PI()*($B451-$F$5)/$F$6))*$F$8,IF($N$4="General",1/2*(1-COS(2*PI()*($B451-$F$5)/$F$6))*$F$9,"Error")))))</f>
        <v>0</v>
      </c>
      <c r="G451" s="30">
        <f>IF(B451="",0,IF($B451&lt;$G$5,0,IF($B451&gt;'MSD Calculation'!$D$5,0,IF($N$4="Closed-form",1/2*(1-COS(2*PI()*($B451-$G$5)/$G$6))*$G$8,IF($N$4="General",1/2*(1-COS(2*PI()*($B451-$G$5)/$G$6))*$G$9,"Error")))))</f>
        <v>0</v>
      </c>
      <c r="H451" s="30">
        <f>IF(B451="",0,IF($B451&lt;$H$5,0,IF($B451&gt;'MSD Calculation'!$D$5,0,IF($N$4="Closed-form",1/2*(1-COS(2*PI()*($B451-$H$5)/$H$6))*$H$8,IF($N$4="General",1/2*(1-COS(2*PI()*($B451-$H$5)/$H$6))*$H$9,"Error")))))</f>
        <v>0</v>
      </c>
      <c r="I451" s="30">
        <f>IF(B451="",0,IF($B451&lt;$I$5,0,IF($B451&gt;'MSD Calculation'!$D$5,0,IF($N$4="Closed-form",1/2*(1-COS(2*PI()*($B451-$I$5)/$I$6))*$I$8,IF($N$4="General",1/2*(1-COS(2*PI()*($B451-$I$5)/$I$6))*$I$9,"Error")))))</f>
        <v>0</v>
      </c>
      <c r="J451" s="15" t="s">
        <v>14</v>
      </c>
      <c r="K451" s="3"/>
      <c r="L451" s="17">
        <v>4.3399999999999519</v>
      </c>
      <c r="M451" s="34">
        <f>L451/'MSD Calculation'!$D$5</f>
        <v>0.14662162162161999</v>
      </c>
      <c r="N451" s="34">
        <f>'MSD Calculation'!$D$24-L451</f>
        <v>14.160000000000048</v>
      </c>
      <c r="O451" s="35">
        <f t="shared" si="30"/>
        <v>1.2078310143543802E-2</v>
      </c>
      <c r="P451" s="35">
        <f t="shared" si="31"/>
        <v>1.2078310143543802E-2</v>
      </c>
      <c r="Q451" s="35">
        <f t="shared" si="32"/>
        <v>1.2078310143543802E-2</v>
      </c>
      <c r="R451" s="35">
        <f t="shared" si="33"/>
        <v>1.2078310143543802E-2</v>
      </c>
      <c r="S451" s="35">
        <f t="shared" si="34"/>
        <v>1.2078310143543802E-2</v>
      </c>
      <c r="T451" s="11" t="s">
        <v>14</v>
      </c>
    </row>
    <row r="452" spans="2:20" x14ac:dyDescent="0.35">
      <c r="B452" s="63">
        <v>4.3499999999999517</v>
      </c>
      <c r="C452" s="34">
        <f>B452/'MSD Calculation'!$D$5</f>
        <v>0.14695945945945782</v>
      </c>
      <c r="D452" s="34">
        <f>'MSD Calculation'!$D$24-B452</f>
        <v>14.150000000000048</v>
      </c>
      <c r="E452" s="30">
        <f>IF(B452="",0,IF(B452&lt;'MSD Calculation'!$D$5,$E$7*(1-B452/'MSD Calculation'!$D$5), 0))</f>
        <v>1.2073528548079214E-2</v>
      </c>
      <c r="F452" s="30">
        <f>IF(B452="",0,IF($B452&lt;$F$5,0,IF($B452&gt;'MSD Calculation'!$D$5,0,IF($N$4="Closed-form",1/2*(1-COS(2*PI()*($B452-$F$5)/$F$6))*$F$8,IF($N$4="General",1/2*(1-COS(2*PI()*($B452-$F$5)/$F$6))*$F$9,"Error")))))</f>
        <v>0</v>
      </c>
      <c r="G452" s="30">
        <f>IF(B452="",0,IF($B452&lt;$G$5,0,IF($B452&gt;'MSD Calculation'!$D$5,0,IF($N$4="Closed-form",1/2*(1-COS(2*PI()*($B452-$G$5)/$G$6))*$G$8,IF($N$4="General",1/2*(1-COS(2*PI()*($B452-$G$5)/$G$6))*$G$9,"Error")))))</f>
        <v>0</v>
      </c>
      <c r="H452" s="30">
        <f>IF(B452="",0,IF($B452&lt;$H$5,0,IF($B452&gt;'MSD Calculation'!$D$5,0,IF($N$4="Closed-form",1/2*(1-COS(2*PI()*($B452-$H$5)/$H$6))*$H$8,IF($N$4="General",1/2*(1-COS(2*PI()*($B452-$H$5)/$H$6))*$H$9,"Error")))))</f>
        <v>0</v>
      </c>
      <c r="I452" s="30">
        <f>IF(B452="",0,IF($B452&lt;$I$5,0,IF($B452&gt;'MSD Calculation'!$D$5,0,IF($N$4="Closed-form",1/2*(1-COS(2*PI()*($B452-$I$5)/$I$6))*$I$8,IF($N$4="General",1/2*(1-COS(2*PI()*($B452-$I$5)/$I$6))*$I$9,"Error")))))</f>
        <v>0</v>
      </c>
      <c r="J452" s="15" t="s">
        <v>14</v>
      </c>
      <c r="K452" s="3"/>
      <c r="L452" s="17">
        <v>4.3499999999999517</v>
      </c>
      <c r="M452" s="34">
        <f>L452/'MSD Calculation'!$D$5</f>
        <v>0.14695945945945782</v>
      </c>
      <c r="N452" s="34">
        <f>'MSD Calculation'!$D$24-L452</f>
        <v>14.150000000000048</v>
      </c>
      <c r="O452" s="35">
        <f t="shared" si="30"/>
        <v>1.2073528548079214E-2</v>
      </c>
      <c r="P452" s="35">
        <f t="shared" si="31"/>
        <v>1.2073528548079214E-2</v>
      </c>
      <c r="Q452" s="35">
        <f t="shared" si="32"/>
        <v>1.2073528548079214E-2</v>
      </c>
      <c r="R452" s="35">
        <f t="shared" si="33"/>
        <v>1.2073528548079214E-2</v>
      </c>
      <c r="S452" s="35">
        <f t="shared" si="34"/>
        <v>1.2073528548079214E-2</v>
      </c>
      <c r="T452" s="11" t="s">
        <v>14</v>
      </c>
    </row>
    <row r="453" spans="2:20" x14ac:dyDescent="0.35">
      <c r="B453" s="63">
        <v>4.3599999999999515</v>
      </c>
      <c r="C453" s="34">
        <f>B453/'MSD Calculation'!$D$5</f>
        <v>0.14729729729729565</v>
      </c>
      <c r="D453" s="34">
        <f>'MSD Calculation'!$D$24-B453</f>
        <v>14.140000000000049</v>
      </c>
      <c r="E453" s="30">
        <f>IF(B453="",0,IF(B453&lt;'MSD Calculation'!$D$5,$E$7*(1-B453/'MSD Calculation'!$D$5), 0))</f>
        <v>1.206874695261463E-2</v>
      </c>
      <c r="F453" s="30">
        <f>IF(B453="",0,IF($B453&lt;$F$5,0,IF($B453&gt;'MSD Calculation'!$D$5,0,IF($N$4="Closed-form",1/2*(1-COS(2*PI()*($B453-$F$5)/$F$6))*$F$8,IF($N$4="General",1/2*(1-COS(2*PI()*($B453-$F$5)/$F$6))*$F$9,"Error")))))</f>
        <v>0</v>
      </c>
      <c r="G453" s="30">
        <f>IF(B453="",0,IF($B453&lt;$G$5,0,IF($B453&gt;'MSD Calculation'!$D$5,0,IF($N$4="Closed-form",1/2*(1-COS(2*PI()*($B453-$G$5)/$G$6))*$G$8,IF($N$4="General",1/2*(1-COS(2*PI()*($B453-$G$5)/$G$6))*$G$9,"Error")))))</f>
        <v>0</v>
      </c>
      <c r="H453" s="30">
        <f>IF(B453="",0,IF($B453&lt;$H$5,0,IF($B453&gt;'MSD Calculation'!$D$5,0,IF($N$4="Closed-form",1/2*(1-COS(2*PI()*($B453-$H$5)/$H$6))*$H$8,IF($N$4="General",1/2*(1-COS(2*PI()*($B453-$H$5)/$H$6))*$H$9,"Error")))))</f>
        <v>0</v>
      </c>
      <c r="I453" s="30">
        <f>IF(B453="",0,IF($B453&lt;$I$5,0,IF($B453&gt;'MSD Calculation'!$D$5,0,IF($N$4="Closed-form",1/2*(1-COS(2*PI()*($B453-$I$5)/$I$6))*$I$8,IF($N$4="General",1/2*(1-COS(2*PI()*($B453-$I$5)/$I$6))*$I$9,"Error")))))</f>
        <v>0</v>
      </c>
      <c r="J453" s="15" t="s">
        <v>14</v>
      </c>
      <c r="K453" s="3"/>
      <c r="L453" s="17">
        <v>4.3599999999999515</v>
      </c>
      <c r="M453" s="34">
        <f>L453/'MSD Calculation'!$D$5</f>
        <v>0.14729729729729565</v>
      </c>
      <c r="N453" s="34">
        <f>'MSD Calculation'!$D$24-L453</f>
        <v>14.140000000000049</v>
      </c>
      <c r="O453" s="35">
        <f t="shared" si="30"/>
        <v>1.206874695261463E-2</v>
      </c>
      <c r="P453" s="35">
        <f t="shared" si="31"/>
        <v>1.206874695261463E-2</v>
      </c>
      <c r="Q453" s="35">
        <f t="shared" si="32"/>
        <v>1.206874695261463E-2</v>
      </c>
      <c r="R453" s="35">
        <f t="shared" si="33"/>
        <v>1.206874695261463E-2</v>
      </c>
      <c r="S453" s="35">
        <f t="shared" si="34"/>
        <v>1.206874695261463E-2</v>
      </c>
      <c r="T453" s="11" t="s">
        <v>14</v>
      </c>
    </row>
    <row r="454" spans="2:20" x14ac:dyDescent="0.35">
      <c r="B454" s="63">
        <v>4.3699999999999513</v>
      </c>
      <c r="C454" s="34">
        <f>B454/'MSD Calculation'!$D$5</f>
        <v>0.14763513513513349</v>
      </c>
      <c r="D454" s="34">
        <f>'MSD Calculation'!$D$24-B454</f>
        <v>14.130000000000049</v>
      </c>
      <c r="E454" s="30">
        <f>IF(B454="",0,IF(B454&lt;'MSD Calculation'!$D$5,$E$7*(1-B454/'MSD Calculation'!$D$5), 0))</f>
        <v>1.2063965357150043E-2</v>
      </c>
      <c r="F454" s="30">
        <f>IF(B454="",0,IF($B454&lt;$F$5,0,IF($B454&gt;'MSD Calculation'!$D$5,0,IF($N$4="Closed-form",1/2*(1-COS(2*PI()*($B454-$F$5)/$F$6))*$F$8,IF($N$4="General",1/2*(1-COS(2*PI()*($B454-$F$5)/$F$6))*$F$9,"Error")))))</f>
        <v>0</v>
      </c>
      <c r="G454" s="30">
        <f>IF(B454="",0,IF($B454&lt;$G$5,0,IF($B454&gt;'MSD Calculation'!$D$5,0,IF($N$4="Closed-form",1/2*(1-COS(2*PI()*($B454-$G$5)/$G$6))*$G$8,IF($N$4="General",1/2*(1-COS(2*PI()*($B454-$G$5)/$G$6))*$G$9,"Error")))))</f>
        <v>0</v>
      </c>
      <c r="H454" s="30">
        <f>IF(B454="",0,IF($B454&lt;$H$5,0,IF($B454&gt;'MSD Calculation'!$D$5,0,IF($N$4="Closed-form",1/2*(1-COS(2*PI()*($B454-$H$5)/$H$6))*$H$8,IF($N$4="General",1/2*(1-COS(2*PI()*($B454-$H$5)/$H$6))*$H$9,"Error")))))</f>
        <v>0</v>
      </c>
      <c r="I454" s="30">
        <f>IF(B454="",0,IF($B454&lt;$I$5,0,IF($B454&gt;'MSD Calculation'!$D$5,0,IF($N$4="Closed-form",1/2*(1-COS(2*PI()*($B454-$I$5)/$I$6))*$I$8,IF($N$4="General",1/2*(1-COS(2*PI()*($B454-$I$5)/$I$6))*$I$9,"Error")))))</f>
        <v>0</v>
      </c>
      <c r="J454" s="15" t="s">
        <v>14</v>
      </c>
      <c r="K454" s="3"/>
      <c r="L454" s="17">
        <v>4.3699999999999513</v>
      </c>
      <c r="M454" s="34">
        <f>L454/'MSD Calculation'!$D$5</f>
        <v>0.14763513513513349</v>
      </c>
      <c r="N454" s="34">
        <f>'MSD Calculation'!$D$24-L454</f>
        <v>14.130000000000049</v>
      </c>
      <c r="O454" s="35">
        <f t="shared" si="30"/>
        <v>1.2063965357150043E-2</v>
      </c>
      <c r="P454" s="35">
        <f t="shared" si="31"/>
        <v>1.2063965357150043E-2</v>
      </c>
      <c r="Q454" s="35">
        <f t="shared" si="32"/>
        <v>1.2063965357150043E-2</v>
      </c>
      <c r="R454" s="35">
        <f t="shared" si="33"/>
        <v>1.2063965357150043E-2</v>
      </c>
      <c r="S454" s="35">
        <f t="shared" si="34"/>
        <v>1.2063965357150043E-2</v>
      </c>
      <c r="T454" s="11" t="s">
        <v>14</v>
      </c>
    </row>
    <row r="455" spans="2:20" x14ac:dyDescent="0.35">
      <c r="B455" s="63">
        <v>4.379999999999951</v>
      </c>
      <c r="C455" s="34">
        <f>B455/'MSD Calculation'!$D$5</f>
        <v>0.14797297297297132</v>
      </c>
      <c r="D455" s="34">
        <f>'MSD Calculation'!$D$24-B455</f>
        <v>14.120000000000049</v>
      </c>
      <c r="E455" s="30">
        <f>IF(B455="",0,IF(B455&lt;'MSD Calculation'!$D$5,$E$7*(1-B455/'MSD Calculation'!$D$5), 0))</f>
        <v>1.2059183761685459E-2</v>
      </c>
      <c r="F455" s="30">
        <f>IF(B455="",0,IF($B455&lt;$F$5,0,IF($B455&gt;'MSD Calculation'!$D$5,0,IF($N$4="Closed-form",1/2*(1-COS(2*PI()*($B455-$F$5)/$F$6))*$F$8,IF($N$4="General",1/2*(1-COS(2*PI()*($B455-$F$5)/$F$6))*$F$9,"Error")))))</f>
        <v>0</v>
      </c>
      <c r="G455" s="30">
        <f>IF(B455="",0,IF($B455&lt;$G$5,0,IF($B455&gt;'MSD Calculation'!$D$5,0,IF($N$4="Closed-form",1/2*(1-COS(2*PI()*($B455-$G$5)/$G$6))*$G$8,IF($N$4="General",1/2*(1-COS(2*PI()*($B455-$G$5)/$G$6))*$G$9,"Error")))))</f>
        <v>0</v>
      </c>
      <c r="H455" s="30">
        <f>IF(B455="",0,IF($B455&lt;$H$5,0,IF($B455&gt;'MSD Calculation'!$D$5,0,IF($N$4="Closed-form",1/2*(1-COS(2*PI()*($B455-$H$5)/$H$6))*$H$8,IF($N$4="General",1/2*(1-COS(2*PI()*($B455-$H$5)/$H$6))*$H$9,"Error")))))</f>
        <v>0</v>
      </c>
      <c r="I455" s="30">
        <f>IF(B455="",0,IF($B455&lt;$I$5,0,IF($B455&gt;'MSD Calculation'!$D$5,0,IF($N$4="Closed-form",1/2*(1-COS(2*PI()*($B455-$I$5)/$I$6))*$I$8,IF($N$4="General",1/2*(1-COS(2*PI()*($B455-$I$5)/$I$6))*$I$9,"Error")))))</f>
        <v>0</v>
      </c>
      <c r="J455" s="15" t="s">
        <v>14</v>
      </c>
      <c r="K455" s="3"/>
      <c r="L455" s="17">
        <v>4.379999999999951</v>
      </c>
      <c r="M455" s="34">
        <f>L455/'MSD Calculation'!$D$5</f>
        <v>0.14797297297297132</v>
      </c>
      <c r="N455" s="34">
        <f>'MSD Calculation'!$D$24-L455</f>
        <v>14.120000000000049</v>
      </c>
      <c r="O455" s="35">
        <f t="shared" si="30"/>
        <v>1.2059183761685459E-2</v>
      </c>
      <c r="P455" s="35">
        <f t="shared" si="31"/>
        <v>1.2059183761685459E-2</v>
      </c>
      <c r="Q455" s="35">
        <f t="shared" si="32"/>
        <v>1.2059183761685459E-2</v>
      </c>
      <c r="R455" s="35">
        <f t="shared" si="33"/>
        <v>1.2059183761685459E-2</v>
      </c>
      <c r="S455" s="35">
        <f t="shared" si="34"/>
        <v>1.2059183761685459E-2</v>
      </c>
      <c r="T455" s="11" t="s">
        <v>14</v>
      </c>
    </row>
    <row r="456" spans="2:20" x14ac:dyDescent="0.35">
      <c r="B456" s="63">
        <v>4.3899999999999508</v>
      </c>
      <c r="C456" s="34">
        <f>B456/'MSD Calculation'!$D$5</f>
        <v>0.14831081081080913</v>
      </c>
      <c r="D456" s="34">
        <f>'MSD Calculation'!$D$24-B456</f>
        <v>14.110000000000049</v>
      </c>
      <c r="E456" s="30">
        <f>IF(B456="",0,IF(B456&lt;'MSD Calculation'!$D$5,$E$7*(1-B456/'MSD Calculation'!$D$5), 0))</f>
        <v>1.2054402166220873E-2</v>
      </c>
      <c r="F456" s="30">
        <f>IF(B456="",0,IF($B456&lt;$F$5,0,IF($B456&gt;'MSD Calculation'!$D$5,0,IF($N$4="Closed-form",1/2*(1-COS(2*PI()*($B456-$F$5)/$F$6))*$F$8,IF($N$4="General",1/2*(1-COS(2*PI()*($B456-$F$5)/$F$6))*$F$9,"Error")))))</f>
        <v>0</v>
      </c>
      <c r="G456" s="30">
        <f>IF(B456="",0,IF($B456&lt;$G$5,0,IF($B456&gt;'MSD Calculation'!$D$5,0,IF($N$4="Closed-form",1/2*(1-COS(2*PI()*($B456-$G$5)/$G$6))*$G$8,IF($N$4="General",1/2*(1-COS(2*PI()*($B456-$G$5)/$G$6))*$G$9,"Error")))))</f>
        <v>0</v>
      </c>
      <c r="H456" s="30">
        <f>IF(B456="",0,IF($B456&lt;$H$5,0,IF($B456&gt;'MSD Calculation'!$D$5,0,IF($N$4="Closed-form",1/2*(1-COS(2*PI()*($B456-$H$5)/$H$6))*$H$8,IF($N$4="General",1/2*(1-COS(2*PI()*($B456-$H$5)/$H$6))*$H$9,"Error")))))</f>
        <v>0</v>
      </c>
      <c r="I456" s="30">
        <f>IF(B456="",0,IF($B456&lt;$I$5,0,IF($B456&gt;'MSD Calculation'!$D$5,0,IF($N$4="Closed-form",1/2*(1-COS(2*PI()*($B456-$I$5)/$I$6))*$I$8,IF($N$4="General",1/2*(1-COS(2*PI()*($B456-$I$5)/$I$6))*$I$9,"Error")))))</f>
        <v>0</v>
      </c>
      <c r="J456" s="15" t="s">
        <v>14</v>
      </c>
      <c r="K456" s="3"/>
      <c r="L456" s="17">
        <v>4.3899999999999508</v>
      </c>
      <c r="M456" s="34">
        <f>L456/'MSD Calculation'!$D$5</f>
        <v>0.14831081081080913</v>
      </c>
      <c r="N456" s="34">
        <f>'MSD Calculation'!$D$24-L456</f>
        <v>14.110000000000049</v>
      </c>
      <c r="O456" s="35">
        <f t="shared" si="30"/>
        <v>1.2054402166220873E-2</v>
      </c>
      <c r="P456" s="35">
        <f t="shared" si="31"/>
        <v>1.2054402166220873E-2</v>
      </c>
      <c r="Q456" s="35">
        <f t="shared" si="32"/>
        <v>1.2054402166220873E-2</v>
      </c>
      <c r="R456" s="35">
        <f t="shared" si="33"/>
        <v>1.2054402166220873E-2</v>
      </c>
      <c r="S456" s="35">
        <f t="shared" si="34"/>
        <v>1.2054402166220873E-2</v>
      </c>
      <c r="T456" s="11" t="s">
        <v>14</v>
      </c>
    </row>
    <row r="457" spans="2:20" x14ac:dyDescent="0.35">
      <c r="B457" s="63">
        <v>4.3999999999999506</v>
      </c>
      <c r="C457" s="34">
        <f>B457/'MSD Calculation'!$D$5</f>
        <v>0.14864864864864696</v>
      </c>
      <c r="D457" s="34">
        <f>'MSD Calculation'!$D$24-B457</f>
        <v>14.100000000000049</v>
      </c>
      <c r="E457" s="30">
        <f>IF(B457="",0,IF(B457&lt;'MSD Calculation'!$D$5,$E$7*(1-B457/'MSD Calculation'!$D$5), 0))</f>
        <v>1.2049620570756288E-2</v>
      </c>
      <c r="F457" s="30">
        <f>IF(B457="",0,IF($B457&lt;$F$5,0,IF($B457&gt;'MSD Calculation'!$D$5,0,IF($N$4="Closed-form",1/2*(1-COS(2*PI()*($B457-$F$5)/$F$6))*$F$8,IF($N$4="General",1/2*(1-COS(2*PI()*($B457-$F$5)/$F$6))*$F$9,"Error")))))</f>
        <v>0</v>
      </c>
      <c r="G457" s="30">
        <f>IF(B457="",0,IF($B457&lt;$G$5,0,IF($B457&gt;'MSD Calculation'!$D$5,0,IF($N$4="Closed-form",1/2*(1-COS(2*PI()*($B457-$G$5)/$G$6))*$G$8,IF($N$4="General",1/2*(1-COS(2*PI()*($B457-$G$5)/$G$6))*$G$9,"Error")))))</f>
        <v>0</v>
      </c>
      <c r="H457" s="30">
        <f>IF(B457="",0,IF($B457&lt;$H$5,0,IF($B457&gt;'MSD Calculation'!$D$5,0,IF($N$4="Closed-form",1/2*(1-COS(2*PI()*($B457-$H$5)/$H$6))*$H$8,IF($N$4="General",1/2*(1-COS(2*PI()*($B457-$H$5)/$H$6))*$H$9,"Error")))))</f>
        <v>0</v>
      </c>
      <c r="I457" s="30">
        <f>IF(B457="",0,IF($B457&lt;$I$5,0,IF($B457&gt;'MSD Calculation'!$D$5,0,IF($N$4="Closed-form",1/2*(1-COS(2*PI()*($B457-$I$5)/$I$6))*$I$8,IF($N$4="General",1/2*(1-COS(2*PI()*($B457-$I$5)/$I$6))*$I$9,"Error")))))</f>
        <v>0</v>
      </c>
      <c r="J457" s="15" t="s">
        <v>14</v>
      </c>
      <c r="K457" s="3"/>
      <c r="L457" s="17">
        <v>4.3999999999999506</v>
      </c>
      <c r="M457" s="34">
        <f>L457/'MSD Calculation'!$D$5</f>
        <v>0.14864864864864696</v>
      </c>
      <c r="N457" s="34">
        <f>'MSD Calculation'!$D$24-L457</f>
        <v>14.100000000000049</v>
      </c>
      <c r="O457" s="35">
        <f t="shared" si="30"/>
        <v>1.2049620570756288E-2</v>
      </c>
      <c r="P457" s="35">
        <f t="shared" si="31"/>
        <v>1.2049620570756288E-2</v>
      </c>
      <c r="Q457" s="35">
        <f t="shared" si="32"/>
        <v>1.2049620570756288E-2</v>
      </c>
      <c r="R457" s="35">
        <f t="shared" si="33"/>
        <v>1.2049620570756288E-2</v>
      </c>
      <c r="S457" s="35">
        <f t="shared" si="34"/>
        <v>1.2049620570756288E-2</v>
      </c>
      <c r="T457" s="11" t="s">
        <v>14</v>
      </c>
    </row>
    <row r="458" spans="2:20" x14ac:dyDescent="0.35">
      <c r="B458" s="63">
        <v>4.4099999999999504</v>
      </c>
      <c r="C458" s="34">
        <f>B458/'MSD Calculation'!$D$5</f>
        <v>0.1489864864864848</v>
      </c>
      <c r="D458" s="34">
        <f>'MSD Calculation'!$D$24-B458</f>
        <v>14.09000000000005</v>
      </c>
      <c r="E458" s="30">
        <f>IF(B458="",0,IF(B458&lt;'MSD Calculation'!$D$5,$E$7*(1-B458/'MSD Calculation'!$D$5), 0))</f>
        <v>1.20448389752917E-2</v>
      </c>
      <c r="F458" s="30">
        <f>IF(B458="",0,IF($B458&lt;$F$5,0,IF($B458&gt;'MSD Calculation'!$D$5,0,IF($N$4="Closed-form",1/2*(1-COS(2*PI()*($B458-$F$5)/$F$6))*$F$8,IF($N$4="General",1/2*(1-COS(2*PI()*($B458-$F$5)/$F$6))*$F$9,"Error")))))</f>
        <v>0</v>
      </c>
      <c r="G458" s="30">
        <f>IF(B458="",0,IF($B458&lt;$G$5,0,IF($B458&gt;'MSD Calculation'!$D$5,0,IF($N$4="Closed-form",1/2*(1-COS(2*PI()*($B458-$G$5)/$G$6))*$G$8,IF($N$4="General",1/2*(1-COS(2*PI()*($B458-$G$5)/$G$6))*$G$9,"Error")))))</f>
        <v>0</v>
      </c>
      <c r="H458" s="30">
        <f>IF(B458="",0,IF($B458&lt;$H$5,0,IF($B458&gt;'MSD Calculation'!$D$5,0,IF($N$4="Closed-form",1/2*(1-COS(2*PI()*($B458-$H$5)/$H$6))*$H$8,IF($N$4="General",1/2*(1-COS(2*PI()*($B458-$H$5)/$H$6))*$H$9,"Error")))))</f>
        <v>0</v>
      </c>
      <c r="I458" s="30">
        <f>IF(B458="",0,IF($B458&lt;$I$5,0,IF($B458&gt;'MSD Calculation'!$D$5,0,IF($N$4="Closed-form",1/2*(1-COS(2*PI()*($B458-$I$5)/$I$6))*$I$8,IF($N$4="General",1/2*(1-COS(2*PI()*($B458-$I$5)/$I$6))*$I$9,"Error")))))</f>
        <v>0</v>
      </c>
      <c r="J458" s="15" t="s">
        <v>14</v>
      </c>
      <c r="K458" s="3"/>
      <c r="L458" s="17">
        <v>4.4099999999999504</v>
      </c>
      <c r="M458" s="34">
        <f>L458/'MSD Calculation'!$D$5</f>
        <v>0.1489864864864848</v>
      </c>
      <c r="N458" s="34">
        <f>'MSD Calculation'!$D$24-L458</f>
        <v>14.09000000000005</v>
      </c>
      <c r="O458" s="35">
        <f t="shared" si="30"/>
        <v>1.20448389752917E-2</v>
      </c>
      <c r="P458" s="35">
        <f t="shared" si="31"/>
        <v>1.20448389752917E-2</v>
      </c>
      <c r="Q458" s="35">
        <f t="shared" si="32"/>
        <v>1.20448389752917E-2</v>
      </c>
      <c r="R458" s="35">
        <f t="shared" si="33"/>
        <v>1.20448389752917E-2</v>
      </c>
      <c r="S458" s="35">
        <f t="shared" si="34"/>
        <v>1.20448389752917E-2</v>
      </c>
      <c r="T458" s="11" t="s">
        <v>14</v>
      </c>
    </row>
    <row r="459" spans="2:20" x14ac:dyDescent="0.35">
      <c r="B459" s="63">
        <v>4.4199999999999502</v>
      </c>
      <c r="C459" s="34">
        <f>B459/'MSD Calculation'!$D$5</f>
        <v>0.14932432432432263</v>
      </c>
      <c r="D459" s="34">
        <f>'MSD Calculation'!$D$24-B459</f>
        <v>14.08000000000005</v>
      </c>
      <c r="E459" s="30">
        <f>IF(B459="",0,IF(B459&lt;'MSD Calculation'!$D$5,$E$7*(1-B459/'MSD Calculation'!$D$5), 0))</f>
        <v>1.2040057379827116E-2</v>
      </c>
      <c r="F459" s="30">
        <f>IF(B459="",0,IF($B459&lt;$F$5,0,IF($B459&gt;'MSD Calculation'!$D$5,0,IF($N$4="Closed-form",1/2*(1-COS(2*PI()*($B459-$F$5)/$F$6))*$F$8,IF($N$4="General",1/2*(1-COS(2*PI()*($B459-$F$5)/$F$6))*$F$9,"Error")))))</f>
        <v>0</v>
      </c>
      <c r="G459" s="30">
        <f>IF(B459="",0,IF($B459&lt;$G$5,0,IF($B459&gt;'MSD Calculation'!$D$5,0,IF($N$4="Closed-form",1/2*(1-COS(2*PI()*($B459-$G$5)/$G$6))*$G$8,IF($N$4="General",1/2*(1-COS(2*PI()*($B459-$G$5)/$G$6))*$G$9,"Error")))))</f>
        <v>0</v>
      </c>
      <c r="H459" s="30">
        <f>IF(B459="",0,IF($B459&lt;$H$5,0,IF($B459&gt;'MSD Calculation'!$D$5,0,IF($N$4="Closed-form",1/2*(1-COS(2*PI()*($B459-$H$5)/$H$6))*$H$8,IF($N$4="General",1/2*(1-COS(2*PI()*($B459-$H$5)/$H$6))*$H$9,"Error")))))</f>
        <v>0</v>
      </c>
      <c r="I459" s="30">
        <f>IF(B459="",0,IF($B459&lt;$I$5,0,IF($B459&gt;'MSD Calculation'!$D$5,0,IF($N$4="Closed-form",1/2*(1-COS(2*PI()*($B459-$I$5)/$I$6))*$I$8,IF($N$4="General",1/2*(1-COS(2*PI()*($B459-$I$5)/$I$6))*$I$9,"Error")))))</f>
        <v>0</v>
      </c>
      <c r="J459" s="15" t="s">
        <v>14</v>
      </c>
      <c r="K459" s="3"/>
      <c r="L459" s="17">
        <v>4.4199999999999502</v>
      </c>
      <c r="M459" s="34">
        <f>L459/'MSD Calculation'!$D$5</f>
        <v>0.14932432432432263</v>
      </c>
      <c r="N459" s="34">
        <f>'MSD Calculation'!$D$24-L459</f>
        <v>14.08000000000005</v>
      </c>
      <c r="O459" s="35">
        <f t="shared" si="30"/>
        <v>1.2040057379827116E-2</v>
      </c>
      <c r="P459" s="35">
        <f t="shared" si="31"/>
        <v>1.2040057379827116E-2</v>
      </c>
      <c r="Q459" s="35">
        <f t="shared" si="32"/>
        <v>1.2040057379827116E-2</v>
      </c>
      <c r="R459" s="35">
        <f t="shared" si="33"/>
        <v>1.2040057379827116E-2</v>
      </c>
      <c r="S459" s="35">
        <f t="shared" si="34"/>
        <v>1.2040057379827116E-2</v>
      </c>
      <c r="T459" s="11" t="s">
        <v>14</v>
      </c>
    </row>
    <row r="460" spans="2:20" x14ac:dyDescent="0.35">
      <c r="B460" s="63">
        <v>4.42999999999995</v>
      </c>
      <c r="C460" s="34">
        <f>B460/'MSD Calculation'!$D$5</f>
        <v>0.14966216216216047</v>
      </c>
      <c r="D460" s="34">
        <f>'MSD Calculation'!$D$24-B460</f>
        <v>14.07000000000005</v>
      </c>
      <c r="E460" s="30">
        <f>IF(B460="",0,IF(B460&lt;'MSD Calculation'!$D$5,$E$7*(1-B460/'MSD Calculation'!$D$5), 0))</f>
        <v>1.203527578436253E-2</v>
      </c>
      <c r="F460" s="30">
        <f>IF(B460="",0,IF($B460&lt;$F$5,0,IF($B460&gt;'MSD Calculation'!$D$5,0,IF($N$4="Closed-form",1/2*(1-COS(2*PI()*($B460-$F$5)/$F$6))*$F$8,IF($N$4="General",1/2*(1-COS(2*PI()*($B460-$F$5)/$F$6))*$F$9,"Error")))))</f>
        <v>0</v>
      </c>
      <c r="G460" s="30">
        <f>IF(B460="",0,IF($B460&lt;$G$5,0,IF($B460&gt;'MSD Calculation'!$D$5,0,IF($N$4="Closed-form",1/2*(1-COS(2*PI()*($B460-$G$5)/$G$6))*$G$8,IF($N$4="General",1/2*(1-COS(2*PI()*($B460-$G$5)/$G$6))*$G$9,"Error")))))</f>
        <v>0</v>
      </c>
      <c r="H460" s="30">
        <f>IF(B460="",0,IF($B460&lt;$H$5,0,IF($B460&gt;'MSD Calculation'!$D$5,0,IF($N$4="Closed-form",1/2*(1-COS(2*PI()*($B460-$H$5)/$H$6))*$H$8,IF($N$4="General",1/2*(1-COS(2*PI()*($B460-$H$5)/$H$6))*$H$9,"Error")))))</f>
        <v>0</v>
      </c>
      <c r="I460" s="30">
        <f>IF(B460="",0,IF($B460&lt;$I$5,0,IF($B460&gt;'MSD Calculation'!$D$5,0,IF($N$4="Closed-form",1/2*(1-COS(2*PI()*($B460-$I$5)/$I$6))*$I$8,IF($N$4="General",1/2*(1-COS(2*PI()*($B460-$I$5)/$I$6))*$I$9,"Error")))))</f>
        <v>0</v>
      </c>
      <c r="J460" s="15" t="s">
        <v>14</v>
      </c>
      <c r="K460" s="3"/>
      <c r="L460" s="17">
        <v>4.42999999999995</v>
      </c>
      <c r="M460" s="34">
        <f>L460/'MSD Calculation'!$D$5</f>
        <v>0.14966216216216047</v>
      </c>
      <c r="N460" s="34">
        <f>'MSD Calculation'!$D$24-L460</f>
        <v>14.07000000000005</v>
      </c>
      <c r="O460" s="35">
        <f t="shared" si="30"/>
        <v>1.203527578436253E-2</v>
      </c>
      <c r="P460" s="35">
        <f t="shared" si="31"/>
        <v>1.203527578436253E-2</v>
      </c>
      <c r="Q460" s="35">
        <f t="shared" si="32"/>
        <v>1.203527578436253E-2</v>
      </c>
      <c r="R460" s="35">
        <f t="shared" si="33"/>
        <v>1.203527578436253E-2</v>
      </c>
      <c r="S460" s="35">
        <f t="shared" si="34"/>
        <v>1.203527578436253E-2</v>
      </c>
      <c r="T460" s="11" t="s">
        <v>14</v>
      </c>
    </row>
    <row r="461" spans="2:20" x14ac:dyDescent="0.35">
      <c r="B461" s="63">
        <v>4.4399999999999498</v>
      </c>
      <c r="C461" s="34">
        <f>B461/'MSD Calculation'!$D$5</f>
        <v>0.1499999999999983</v>
      </c>
      <c r="D461" s="34">
        <f>'MSD Calculation'!$D$24-B461</f>
        <v>14.06000000000005</v>
      </c>
      <c r="E461" s="30">
        <f>IF(B461="",0,IF(B461&lt;'MSD Calculation'!$D$5,$E$7*(1-B461/'MSD Calculation'!$D$5), 0))</f>
        <v>1.2030494188897943E-2</v>
      </c>
      <c r="F461" s="30">
        <f>IF(B461="",0,IF($B461&lt;$F$5,0,IF($B461&gt;'MSD Calculation'!$D$5,0,IF($N$4="Closed-form",1/2*(1-COS(2*PI()*($B461-$F$5)/$F$6))*$F$8,IF($N$4="General",1/2*(1-COS(2*PI()*($B461-$F$5)/$F$6))*$F$9,"Error")))))</f>
        <v>0</v>
      </c>
      <c r="G461" s="30">
        <f>IF(B461="",0,IF($B461&lt;$G$5,0,IF($B461&gt;'MSD Calculation'!$D$5,0,IF($N$4="Closed-form",1/2*(1-COS(2*PI()*($B461-$G$5)/$G$6))*$G$8,IF($N$4="General",1/2*(1-COS(2*PI()*($B461-$G$5)/$G$6))*$G$9,"Error")))))</f>
        <v>0</v>
      </c>
      <c r="H461" s="30">
        <f>IF(B461="",0,IF($B461&lt;$H$5,0,IF($B461&gt;'MSD Calculation'!$D$5,0,IF($N$4="Closed-form",1/2*(1-COS(2*PI()*($B461-$H$5)/$H$6))*$H$8,IF($N$4="General",1/2*(1-COS(2*PI()*($B461-$H$5)/$H$6))*$H$9,"Error")))))</f>
        <v>0</v>
      </c>
      <c r="I461" s="30">
        <f>IF(B461="",0,IF($B461&lt;$I$5,0,IF($B461&gt;'MSD Calculation'!$D$5,0,IF($N$4="Closed-form",1/2*(1-COS(2*PI()*($B461-$I$5)/$I$6))*$I$8,IF($N$4="General",1/2*(1-COS(2*PI()*($B461-$I$5)/$I$6))*$I$9,"Error")))))</f>
        <v>0</v>
      </c>
      <c r="J461" s="15" t="s">
        <v>14</v>
      </c>
      <c r="K461" s="3"/>
      <c r="L461" s="17">
        <v>4.4399999999999498</v>
      </c>
      <c r="M461" s="34">
        <f>L461/'MSD Calculation'!$D$5</f>
        <v>0.1499999999999983</v>
      </c>
      <c r="N461" s="34">
        <f>'MSD Calculation'!$D$24-L461</f>
        <v>14.06000000000005</v>
      </c>
      <c r="O461" s="35">
        <f t="shared" si="30"/>
        <v>1.2030494188897943E-2</v>
      </c>
      <c r="P461" s="35">
        <f t="shared" si="31"/>
        <v>1.2030494188897943E-2</v>
      </c>
      <c r="Q461" s="35">
        <f t="shared" si="32"/>
        <v>1.2030494188897943E-2</v>
      </c>
      <c r="R461" s="35">
        <f t="shared" si="33"/>
        <v>1.2030494188897943E-2</v>
      </c>
      <c r="S461" s="35">
        <f t="shared" si="34"/>
        <v>1.2030494188897943E-2</v>
      </c>
      <c r="T461" s="11" t="s">
        <v>14</v>
      </c>
    </row>
    <row r="462" spans="2:20" x14ac:dyDescent="0.35">
      <c r="B462" s="63">
        <v>4.4499999999999496</v>
      </c>
      <c r="C462" s="34">
        <f>B462/'MSD Calculation'!$D$5</f>
        <v>0.15033783783783614</v>
      </c>
      <c r="D462" s="34">
        <f>'MSD Calculation'!$D$24-B462</f>
        <v>14.05000000000005</v>
      </c>
      <c r="E462" s="30">
        <f>IF(B462="",0,IF(B462&lt;'MSD Calculation'!$D$5,$E$7*(1-B462/'MSD Calculation'!$D$5), 0))</f>
        <v>1.2025712593433357E-2</v>
      </c>
      <c r="F462" s="30">
        <f>IF(B462="",0,IF($B462&lt;$F$5,0,IF($B462&gt;'MSD Calculation'!$D$5,0,IF($N$4="Closed-form",1/2*(1-COS(2*PI()*($B462-$F$5)/$F$6))*$F$8,IF($N$4="General",1/2*(1-COS(2*PI()*($B462-$F$5)/$F$6))*$F$9,"Error")))))</f>
        <v>0</v>
      </c>
      <c r="G462" s="30">
        <f>IF(B462="",0,IF($B462&lt;$G$5,0,IF($B462&gt;'MSD Calculation'!$D$5,0,IF($N$4="Closed-form",1/2*(1-COS(2*PI()*($B462-$G$5)/$G$6))*$G$8,IF($N$4="General",1/2*(1-COS(2*PI()*($B462-$G$5)/$G$6))*$G$9,"Error")))))</f>
        <v>0</v>
      </c>
      <c r="H462" s="30">
        <f>IF(B462="",0,IF($B462&lt;$H$5,0,IF($B462&gt;'MSD Calculation'!$D$5,0,IF($N$4="Closed-form",1/2*(1-COS(2*PI()*($B462-$H$5)/$H$6))*$H$8,IF($N$4="General",1/2*(1-COS(2*PI()*($B462-$H$5)/$H$6))*$H$9,"Error")))))</f>
        <v>0</v>
      </c>
      <c r="I462" s="30">
        <f>IF(B462="",0,IF($B462&lt;$I$5,0,IF($B462&gt;'MSD Calculation'!$D$5,0,IF($N$4="Closed-form",1/2*(1-COS(2*PI()*($B462-$I$5)/$I$6))*$I$8,IF($N$4="General",1/2*(1-COS(2*PI()*($B462-$I$5)/$I$6))*$I$9,"Error")))))</f>
        <v>0</v>
      </c>
      <c r="J462" s="15" t="s">
        <v>14</v>
      </c>
      <c r="K462" s="3"/>
      <c r="L462" s="17">
        <v>4.4499999999999496</v>
      </c>
      <c r="M462" s="34">
        <f>L462/'MSD Calculation'!$D$5</f>
        <v>0.15033783783783614</v>
      </c>
      <c r="N462" s="34">
        <f>'MSD Calculation'!$D$24-L462</f>
        <v>14.05000000000005</v>
      </c>
      <c r="O462" s="35">
        <f t="shared" si="30"/>
        <v>1.2025712593433357E-2</v>
      </c>
      <c r="P462" s="35">
        <f t="shared" si="31"/>
        <v>1.2025712593433357E-2</v>
      </c>
      <c r="Q462" s="35">
        <f t="shared" si="32"/>
        <v>1.2025712593433357E-2</v>
      </c>
      <c r="R462" s="35">
        <f t="shared" si="33"/>
        <v>1.2025712593433357E-2</v>
      </c>
      <c r="S462" s="35">
        <f t="shared" si="34"/>
        <v>1.2025712593433357E-2</v>
      </c>
      <c r="T462" s="11" t="s">
        <v>14</v>
      </c>
    </row>
    <row r="463" spans="2:20" x14ac:dyDescent="0.35">
      <c r="B463" s="63">
        <v>4.4599999999999493</v>
      </c>
      <c r="C463" s="34">
        <f>B463/'MSD Calculation'!$D$5</f>
        <v>0.15067567567567397</v>
      </c>
      <c r="D463" s="34">
        <f>'MSD Calculation'!$D$24-B463</f>
        <v>14.040000000000051</v>
      </c>
      <c r="E463" s="30">
        <f>IF(B463="",0,IF(B463&lt;'MSD Calculation'!$D$5,$E$7*(1-B463/'MSD Calculation'!$D$5), 0))</f>
        <v>1.2020930997968773E-2</v>
      </c>
      <c r="F463" s="30">
        <f>IF(B463="",0,IF($B463&lt;$F$5,0,IF($B463&gt;'MSD Calculation'!$D$5,0,IF($N$4="Closed-form",1/2*(1-COS(2*PI()*($B463-$F$5)/$F$6))*$F$8,IF($N$4="General",1/2*(1-COS(2*PI()*($B463-$F$5)/$F$6))*$F$9,"Error")))))</f>
        <v>0</v>
      </c>
      <c r="G463" s="30">
        <f>IF(B463="",0,IF($B463&lt;$G$5,0,IF($B463&gt;'MSD Calculation'!$D$5,0,IF($N$4="Closed-form",1/2*(1-COS(2*PI()*($B463-$G$5)/$G$6))*$G$8,IF($N$4="General",1/2*(1-COS(2*PI()*($B463-$G$5)/$G$6))*$G$9,"Error")))))</f>
        <v>0</v>
      </c>
      <c r="H463" s="30">
        <f>IF(B463="",0,IF($B463&lt;$H$5,0,IF($B463&gt;'MSD Calculation'!$D$5,0,IF($N$4="Closed-form",1/2*(1-COS(2*PI()*($B463-$H$5)/$H$6))*$H$8,IF($N$4="General",1/2*(1-COS(2*PI()*($B463-$H$5)/$H$6))*$H$9,"Error")))))</f>
        <v>0</v>
      </c>
      <c r="I463" s="30">
        <f>IF(B463="",0,IF($B463&lt;$I$5,0,IF($B463&gt;'MSD Calculation'!$D$5,0,IF($N$4="Closed-form",1/2*(1-COS(2*PI()*($B463-$I$5)/$I$6))*$I$8,IF($N$4="General",1/2*(1-COS(2*PI()*($B463-$I$5)/$I$6))*$I$9,"Error")))))</f>
        <v>0</v>
      </c>
      <c r="J463" s="15" t="s">
        <v>14</v>
      </c>
      <c r="K463" s="3"/>
      <c r="L463" s="17">
        <v>4.4599999999999493</v>
      </c>
      <c r="M463" s="34">
        <f>L463/'MSD Calculation'!$D$5</f>
        <v>0.15067567567567397</v>
      </c>
      <c r="N463" s="34">
        <f>'MSD Calculation'!$D$24-L463</f>
        <v>14.040000000000051</v>
      </c>
      <c r="O463" s="35">
        <f t="shared" si="30"/>
        <v>1.2020930997968773E-2</v>
      </c>
      <c r="P463" s="35">
        <f t="shared" si="31"/>
        <v>1.2020930997968773E-2</v>
      </c>
      <c r="Q463" s="35">
        <f t="shared" si="32"/>
        <v>1.2020930997968773E-2</v>
      </c>
      <c r="R463" s="35">
        <f t="shared" si="33"/>
        <v>1.2020930997968773E-2</v>
      </c>
      <c r="S463" s="35">
        <f t="shared" si="34"/>
        <v>1.2020930997968773E-2</v>
      </c>
      <c r="T463" s="11" t="s">
        <v>14</v>
      </c>
    </row>
    <row r="464" spans="2:20" x14ac:dyDescent="0.35">
      <c r="B464" s="63">
        <v>4.4699999999999491</v>
      </c>
      <c r="C464" s="34">
        <f>B464/'MSD Calculation'!$D$5</f>
        <v>0.15101351351351178</v>
      </c>
      <c r="D464" s="34">
        <f>'MSD Calculation'!$D$24-B464</f>
        <v>14.030000000000051</v>
      </c>
      <c r="E464" s="30">
        <f>IF(B464="",0,IF(B464&lt;'MSD Calculation'!$D$5,$E$7*(1-B464/'MSD Calculation'!$D$5), 0))</f>
        <v>1.2016149402504187E-2</v>
      </c>
      <c r="F464" s="30">
        <f>IF(B464="",0,IF($B464&lt;$F$5,0,IF($B464&gt;'MSD Calculation'!$D$5,0,IF($N$4="Closed-form",1/2*(1-COS(2*PI()*($B464-$F$5)/$F$6))*$F$8,IF($N$4="General",1/2*(1-COS(2*PI()*($B464-$F$5)/$F$6))*$F$9,"Error")))))</f>
        <v>0</v>
      </c>
      <c r="G464" s="30">
        <f>IF(B464="",0,IF($B464&lt;$G$5,0,IF($B464&gt;'MSD Calculation'!$D$5,0,IF($N$4="Closed-form",1/2*(1-COS(2*PI()*($B464-$G$5)/$G$6))*$G$8,IF($N$4="General",1/2*(1-COS(2*PI()*($B464-$G$5)/$G$6))*$G$9,"Error")))))</f>
        <v>0</v>
      </c>
      <c r="H464" s="30">
        <f>IF(B464="",0,IF($B464&lt;$H$5,0,IF($B464&gt;'MSD Calculation'!$D$5,0,IF($N$4="Closed-form",1/2*(1-COS(2*PI()*($B464-$H$5)/$H$6))*$H$8,IF($N$4="General",1/2*(1-COS(2*PI()*($B464-$H$5)/$H$6))*$H$9,"Error")))))</f>
        <v>0</v>
      </c>
      <c r="I464" s="30">
        <f>IF(B464="",0,IF($B464&lt;$I$5,0,IF($B464&gt;'MSD Calculation'!$D$5,0,IF($N$4="Closed-form",1/2*(1-COS(2*PI()*($B464-$I$5)/$I$6))*$I$8,IF($N$4="General",1/2*(1-COS(2*PI()*($B464-$I$5)/$I$6))*$I$9,"Error")))))</f>
        <v>0</v>
      </c>
      <c r="J464" s="15" t="s">
        <v>14</v>
      </c>
      <c r="K464" s="3"/>
      <c r="L464" s="17">
        <v>4.4699999999999491</v>
      </c>
      <c r="M464" s="34">
        <f>L464/'MSD Calculation'!$D$5</f>
        <v>0.15101351351351178</v>
      </c>
      <c r="N464" s="34">
        <f>'MSD Calculation'!$D$24-L464</f>
        <v>14.030000000000051</v>
      </c>
      <c r="O464" s="35">
        <f t="shared" si="30"/>
        <v>1.2016149402504187E-2</v>
      </c>
      <c r="P464" s="35">
        <f t="shared" si="31"/>
        <v>1.2016149402504187E-2</v>
      </c>
      <c r="Q464" s="35">
        <f t="shared" si="32"/>
        <v>1.2016149402504187E-2</v>
      </c>
      <c r="R464" s="35">
        <f t="shared" si="33"/>
        <v>1.2016149402504187E-2</v>
      </c>
      <c r="S464" s="35">
        <f t="shared" si="34"/>
        <v>1.2016149402504187E-2</v>
      </c>
      <c r="T464" s="11" t="s">
        <v>14</v>
      </c>
    </row>
    <row r="465" spans="2:20" x14ac:dyDescent="0.35">
      <c r="B465" s="63">
        <v>4.4799999999999489</v>
      </c>
      <c r="C465" s="34">
        <f>B465/'MSD Calculation'!$D$5</f>
        <v>0.15135135135134961</v>
      </c>
      <c r="D465" s="34">
        <f>'MSD Calculation'!$D$24-B465</f>
        <v>14.020000000000051</v>
      </c>
      <c r="E465" s="30">
        <f>IF(B465="",0,IF(B465&lt;'MSD Calculation'!$D$5,$E$7*(1-B465/'MSD Calculation'!$D$5), 0))</f>
        <v>1.2011367807039602E-2</v>
      </c>
      <c r="F465" s="30">
        <f>IF(B465="",0,IF($B465&lt;$F$5,0,IF($B465&gt;'MSD Calculation'!$D$5,0,IF($N$4="Closed-form",1/2*(1-COS(2*PI()*($B465-$F$5)/$F$6))*$F$8,IF($N$4="General",1/2*(1-COS(2*PI()*($B465-$F$5)/$F$6))*$F$9,"Error")))))</f>
        <v>0</v>
      </c>
      <c r="G465" s="30">
        <f>IF(B465="",0,IF($B465&lt;$G$5,0,IF($B465&gt;'MSD Calculation'!$D$5,0,IF($N$4="Closed-form",1/2*(1-COS(2*PI()*($B465-$G$5)/$G$6))*$G$8,IF($N$4="General",1/2*(1-COS(2*PI()*($B465-$G$5)/$G$6))*$G$9,"Error")))))</f>
        <v>0</v>
      </c>
      <c r="H465" s="30">
        <f>IF(B465="",0,IF($B465&lt;$H$5,0,IF($B465&gt;'MSD Calculation'!$D$5,0,IF($N$4="Closed-form",1/2*(1-COS(2*PI()*($B465-$H$5)/$H$6))*$H$8,IF($N$4="General",1/2*(1-COS(2*PI()*($B465-$H$5)/$H$6))*$H$9,"Error")))))</f>
        <v>0</v>
      </c>
      <c r="I465" s="30">
        <f>IF(B465="",0,IF($B465&lt;$I$5,0,IF($B465&gt;'MSD Calculation'!$D$5,0,IF($N$4="Closed-form",1/2*(1-COS(2*PI()*($B465-$I$5)/$I$6))*$I$8,IF($N$4="General",1/2*(1-COS(2*PI()*($B465-$I$5)/$I$6))*$I$9,"Error")))))</f>
        <v>0</v>
      </c>
      <c r="J465" s="15" t="s">
        <v>14</v>
      </c>
      <c r="K465" s="3"/>
      <c r="L465" s="17">
        <v>4.4799999999999489</v>
      </c>
      <c r="M465" s="34">
        <f>L465/'MSD Calculation'!$D$5</f>
        <v>0.15135135135134961</v>
      </c>
      <c r="N465" s="34">
        <f>'MSD Calculation'!$D$24-L465</f>
        <v>14.020000000000051</v>
      </c>
      <c r="O465" s="35">
        <f t="shared" si="30"/>
        <v>1.2011367807039602E-2</v>
      </c>
      <c r="P465" s="35">
        <f t="shared" si="31"/>
        <v>1.2011367807039602E-2</v>
      </c>
      <c r="Q465" s="35">
        <f t="shared" si="32"/>
        <v>1.2011367807039602E-2</v>
      </c>
      <c r="R465" s="35">
        <f t="shared" si="33"/>
        <v>1.2011367807039602E-2</v>
      </c>
      <c r="S465" s="35">
        <f t="shared" si="34"/>
        <v>1.2011367807039602E-2</v>
      </c>
      <c r="T465" s="11" t="s">
        <v>14</v>
      </c>
    </row>
    <row r="466" spans="2:20" x14ac:dyDescent="0.35">
      <c r="B466" s="63">
        <v>4.4899999999999487</v>
      </c>
      <c r="C466" s="34">
        <f>B466/'MSD Calculation'!$D$5</f>
        <v>0.15168918918918745</v>
      </c>
      <c r="D466" s="34">
        <f>'MSD Calculation'!$D$24-B466</f>
        <v>14.010000000000051</v>
      </c>
      <c r="E466" s="30">
        <f>IF(B466="",0,IF(B466&lt;'MSD Calculation'!$D$5,$E$7*(1-B466/'MSD Calculation'!$D$5), 0))</f>
        <v>1.2006586211575016E-2</v>
      </c>
      <c r="F466" s="30">
        <f>IF(B466="",0,IF($B466&lt;$F$5,0,IF($B466&gt;'MSD Calculation'!$D$5,0,IF($N$4="Closed-form",1/2*(1-COS(2*PI()*($B466-$F$5)/$F$6))*$F$8,IF($N$4="General",1/2*(1-COS(2*PI()*($B466-$F$5)/$F$6))*$F$9,"Error")))))</f>
        <v>0</v>
      </c>
      <c r="G466" s="30">
        <f>IF(B466="",0,IF($B466&lt;$G$5,0,IF($B466&gt;'MSD Calculation'!$D$5,0,IF($N$4="Closed-form",1/2*(1-COS(2*PI()*($B466-$G$5)/$G$6))*$G$8,IF($N$4="General",1/2*(1-COS(2*PI()*($B466-$G$5)/$G$6))*$G$9,"Error")))))</f>
        <v>0</v>
      </c>
      <c r="H466" s="30">
        <f>IF(B466="",0,IF($B466&lt;$H$5,0,IF($B466&gt;'MSD Calculation'!$D$5,0,IF($N$4="Closed-form",1/2*(1-COS(2*PI()*($B466-$H$5)/$H$6))*$H$8,IF($N$4="General",1/2*(1-COS(2*PI()*($B466-$H$5)/$H$6))*$H$9,"Error")))))</f>
        <v>0</v>
      </c>
      <c r="I466" s="30">
        <f>IF(B466="",0,IF($B466&lt;$I$5,0,IF($B466&gt;'MSD Calculation'!$D$5,0,IF($N$4="Closed-form",1/2*(1-COS(2*PI()*($B466-$I$5)/$I$6))*$I$8,IF($N$4="General",1/2*(1-COS(2*PI()*($B466-$I$5)/$I$6))*$I$9,"Error")))))</f>
        <v>0</v>
      </c>
      <c r="J466" s="15" t="s">
        <v>14</v>
      </c>
      <c r="K466" s="3"/>
      <c r="L466" s="17">
        <v>4.4899999999999487</v>
      </c>
      <c r="M466" s="34">
        <f>L466/'MSD Calculation'!$D$5</f>
        <v>0.15168918918918745</v>
      </c>
      <c r="N466" s="34">
        <f>'MSD Calculation'!$D$24-L466</f>
        <v>14.010000000000051</v>
      </c>
      <c r="O466" s="35">
        <f t="shared" ref="O466:O529" si="35">E466</f>
        <v>1.2006586211575016E-2</v>
      </c>
      <c r="P466" s="35">
        <f t="shared" ref="P466:P529" si="36">E466+F466</f>
        <v>1.2006586211575016E-2</v>
      </c>
      <c r="Q466" s="35">
        <f t="shared" ref="Q466:Q529" si="37">E466+F466+G466</f>
        <v>1.2006586211575016E-2</v>
      </c>
      <c r="R466" s="35">
        <f t="shared" ref="R466:R529" si="38">+E466+F466+G466+H466</f>
        <v>1.2006586211575016E-2</v>
      </c>
      <c r="S466" s="35">
        <f t="shared" ref="S466:S529" si="39">E466+F466+G466+H466+I466</f>
        <v>1.2006586211575016E-2</v>
      </c>
      <c r="T466" s="11" t="s">
        <v>14</v>
      </c>
    </row>
    <row r="467" spans="2:20" x14ac:dyDescent="0.35">
      <c r="B467" s="63">
        <v>4.4999999999999485</v>
      </c>
      <c r="C467" s="34">
        <f>B467/'MSD Calculation'!$D$5</f>
        <v>0.15202702702702528</v>
      </c>
      <c r="D467" s="34">
        <f>'MSD Calculation'!$D$24-B467</f>
        <v>14.000000000000052</v>
      </c>
      <c r="E467" s="30">
        <f>IF(B467="",0,IF(B467&lt;'MSD Calculation'!$D$5,$E$7*(1-B467/'MSD Calculation'!$D$5), 0))</f>
        <v>1.200180461611043E-2</v>
      </c>
      <c r="F467" s="30">
        <f>IF(B467="",0,IF($B467&lt;$F$5,0,IF($B467&gt;'MSD Calculation'!$D$5,0,IF($N$4="Closed-form",1/2*(1-COS(2*PI()*($B467-$F$5)/$F$6))*$F$8,IF($N$4="General",1/2*(1-COS(2*PI()*($B467-$F$5)/$F$6))*$F$9,"Error")))))</f>
        <v>0</v>
      </c>
      <c r="G467" s="30">
        <f>IF(B467="",0,IF($B467&lt;$G$5,0,IF($B467&gt;'MSD Calculation'!$D$5,0,IF($N$4="Closed-form",1/2*(1-COS(2*PI()*($B467-$G$5)/$G$6))*$G$8,IF($N$4="General",1/2*(1-COS(2*PI()*($B467-$G$5)/$G$6))*$G$9,"Error")))))</f>
        <v>0</v>
      </c>
      <c r="H467" s="30">
        <f>IF(B467="",0,IF($B467&lt;$H$5,0,IF($B467&gt;'MSD Calculation'!$D$5,0,IF($N$4="Closed-form",1/2*(1-COS(2*PI()*($B467-$H$5)/$H$6))*$H$8,IF($N$4="General",1/2*(1-COS(2*PI()*($B467-$H$5)/$H$6))*$H$9,"Error")))))</f>
        <v>0</v>
      </c>
      <c r="I467" s="30">
        <f>IF(B467="",0,IF($B467&lt;$I$5,0,IF($B467&gt;'MSD Calculation'!$D$5,0,IF($N$4="Closed-form",1/2*(1-COS(2*PI()*($B467-$I$5)/$I$6))*$I$8,IF($N$4="General",1/2*(1-COS(2*PI()*($B467-$I$5)/$I$6))*$I$9,"Error")))))</f>
        <v>0</v>
      </c>
      <c r="J467" s="15" t="s">
        <v>14</v>
      </c>
      <c r="K467" s="3"/>
      <c r="L467" s="17">
        <v>4.4999999999999485</v>
      </c>
      <c r="M467" s="34">
        <f>L467/'MSD Calculation'!$D$5</f>
        <v>0.15202702702702528</v>
      </c>
      <c r="N467" s="34">
        <f>'MSD Calculation'!$D$24-L467</f>
        <v>14.000000000000052</v>
      </c>
      <c r="O467" s="35">
        <f t="shared" si="35"/>
        <v>1.200180461611043E-2</v>
      </c>
      <c r="P467" s="35">
        <f t="shared" si="36"/>
        <v>1.200180461611043E-2</v>
      </c>
      <c r="Q467" s="35">
        <f t="shared" si="37"/>
        <v>1.200180461611043E-2</v>
      </c>
      <c r="R467" s="35">
        <f t="shared" si="38"/>
        <v>1.200180461611043E-2</v>
      </c>
      <c r="S467" s="35">
        <f t="shared" si="39"/>
        <v>1.200180461611043E-2</v>
      </c>
      <c r="T467" s="11" t="s">
        <v>14</v>
      </c>
    </row>
    <row r="468" spans="2:20" x14ac:dyDescent="0.35">
      <c r="B468" s="63">
        <v>4.5099999999999483</v>
      </c>
      <c r="C468" s="34">
        <f>B468/'MSD Calculation'!$D$5</f>
        <v>0.15236486486486311</v>
      </c>
      <c r="D468" s="34">
        <f>'MSD Calculation'!$D$24-B468</f>
        <v>13.990000000000052</v>
      </c>
      <c r="E468" s="30">
        <f>IF(B468="",0,IF(B468&lt;'MSD Calculation'!$D$5,$E$7*(1-B468/'MSD Calculation'!$D$5), 0))</f>
        <v>1.1997023020645843E-2</v>
      </c>
      <c r="F468" s="30">
        <f>IF(B468="",0,IF($B468&lt;$F$5,0,IF($B468&gt;'MSD Calculation'!$D$5,0,IF($N$4="Closed-form",1/2*(1-COS(2*PI()*($B468-$F$5)/$F$6))*$F$8,IF($N$4="General",1/2*(1-COS(2*PI()*($B468-$F$5)/$F$6))*$F$9,"Error")))))</f>
        <v>0</v>
      </c>
      <c r="G468" s="30">
        <f>IF(B468="",0,IF($B468&lt;$G$5,0,IF($B468&gt;'MSD Calculation'!$D$5,0,IF($N$4="Closed-form",1/2*(1-COS(2*PI()*($B468-$G$5)/$G$6))*$G$8,IF($N$4="General",1/2*(1-COS(2*PI()*($B468-$G$5)/$G$6))*$G$9,"Error")))))</f>
        <v>0</v>
      </c>
      <c r="H468" s="30">
        <f>IF(B468="",0,IF($B468&lt;$H$5,0,IF($B468&gt;'MSD Calculation'!$D$5,0,IF($N$4="Closed-form",1/2*(1-COS(2*PI()*($B468-$H$5)/$H$6))*$H$8,IF($N$4="General",1/2*(1-COS(2*PI()*($B468-$H$5)/$H$6))*$H$9,"Error")))))</f>
        <v>0</v>
      </c>
      <c r="I468" s="30">
        <f>IF(B468="",0,IF($B468&lt;$I$5,0,IF($B468&gt;'MSD Calculation'!$D$5,0,IF($N$4="Closed-form",1/2*(1-COS(2*PI()*($B468-$I$5)/$I$6))*$I$8,IF($N$4="General",1/2*(1-COS(2*PI()*($B468-$I$5)/$I$6))*$I$9,"Error")))))</f>
        <v>0</v>
      </c>
      <c r="J468" s="15" t="s">
        <v>14</v>
      </c>
      <c r="K468" s="3"/>
      <c r="L468" s="17">
        <v>4.5099999999999483</v>
      </c>
      <c r="M468" s="34">
        <f>L468/'MSD Calculation'!$D$5</f>
        <v>0.15236486486486311</v>
      </c>
      <c r="N468" s="34">
        <f>'MSD Calculation'!$D$24-L468</f>
        <v>13.990000000000052</v>
      </c>
      <c r="O468" s="35">
        <f t="shared" si="35"/>
        <v>1.1997023020645843E-2</v>
      </c>
      <c r="P468" s="35">
        <f t="shared" si="36"/>
        <v>1.1997023020645843E-2</v>
      </c>
      <c r="Q468" s="35">
        <f t="shared" si="37"/>
        <v>1.1997023020645843E-2</v>
      </c>
      <c r="R468" s="35">
        <f t="shared" si="38"/>
        <v>1.1997023020645843E-2</v>
      </c>
      <c r="S468" s="35">
        <f t="shared" si="39"/>
        <v>1.1997023020645843E-2</v>
      </c>
      <c r="T468" s="11" t="s">
        <v>14</v>
      </c>
    </row>
    <row r="469" spans="2:20" x14ac:dyDescent="0.35">
      <c r="B469" s="63">
        <v>4.5199999999999481</v>
      </c>
      <c r="C469" s="34">
        <f>B469/'MSD Calculation'!$D$5</f>
        <v>0.15270270270270095</v>
      </c>
      <c r="D469" s="34">
        <f>'MSD Calculation'!$D$24-B469</f>
        <v>13.980000000000052</v>
      </c>
      <c r="E469" s="30">
        <f>IF(B469="",0,IF(B469&lt;'MSD Calculation'!$D$5,$E$7*(1-B469/'MSD Calculation'!$D$5), 0))</f>
        <v>1.1992241425181259E-2</v>
      </c>
      <c r="F469" s="30">
        <f>IF(B469="",0,IF($B469&lt;$F$5,0,IF($B469&gt;'MSD Calculation'!$D$5,0,IF($N$4="Closed-form",1/2*(1-COS(2*PI()*($B469-$F$5)/$F$6))*$F$8,IF($N$4="General",1/2*(1-COS(2*PI()*($B469-$F$5)/$F$6))*$F$9,"Error")))))</f>
        <v>0</v>
      </c>
      <c r="G469" s="30">
        <f>IF(B469="",0,IF($B469&lt;$G$5,0,IF($B469&gt;'MSD Calculation'!$D$5,0,IF($N$4="Closed-form",1/2*(1-COS(2*PI()*($B469-$G$5)/$G$6))*$G$8,IF($N$4="General",1/2*(1-COS(2*PI()*($B469-$G$5)/$G$6))*$G$9,"Error")))))</f>
        <v>0</v>
      </c>
      <c r="H469" s="30">
        <f>IF(B469="",0,IF($B469&lt;$H$5,0,IF($B469&gt;'MSD Calculation'!$D$5,0,IF($N$4="Closed-form",1/2*(1-COS(2*PI()*($B469-$H$5)/$H$6))*$H$8,IF($N$4="General",1/2*(1-COS(2*PI()*($B469-$H$5)/$H$6))*$H$9,"Error")))))</f>
        <v>0</v>
      </c>
      <c r="I469" s="30">
        <f>IF(B469="",0,IF($B469&lt;$I$5,0,IF($B469&gt;'MSD Calculation'!$D$5,0,IF($N$4="Closed-form",1/2*(1-COS(2*PI()*($B469-$I$5)/$I$6))*$I$8,IF($N$4="General",1/2*(1-COS(2*PI()*($B469-$I$5)/$I$6))*$I$9,"Error")))))</f>
        <v>0</v>
      </c>
      <c r="J469" s="15" t="s">
        <v>14</v>
      </c>
      <c r="K469" s="3"/>
      <c r="L469" s="17">
        <v>4.5199999999999481</v>
      </c>
      <c r="M469" s="34">
        <f>L469/'MSD Calculation'!$D$5</f>
        <v>0.15270270270270095</v>
      </c>
      <c r="N469" s="34">
        <f>'MSD Calculation'!$D$24-L469</f>
        <v>13.980000000000052</v>
      </c>
      <c r="O469" s="35">
        <f t="shared" si="35"/>
        <v>1.1992241425181259E-2</v>
      </c>
      <c r="P469" s="35">
        <f t="shared" si="36"/>
        <v>1.1992241425181259E-2</v>
      </c>
      <c r="Q469" s="35">
        <f t="shared" si="37"/>
        <v>1.1992241425181259E-2</v>
      </c>
      <c r="R469" s="35">
        <f t="shared" si="38"/>
        <v>1.1992241425181259E-2</v>
      </c>
      <c r="S469" s="35">
        <f t="shared" si="39"/>
        <v>1.1992241425181259E-2</v>
      </c>
      <c r="T469" s="11" t="s">
        <v>14</v>
      </c>
    </row>
    <row r="470" spans="2:20" x14ac:dyDescent="0.35">
      <c r="B470" s="63">
        <v>4.5299999999999478</v>
      </c>
      <c r="C470" s="34">
        <f>B470/'MSD Calculation'!$D$5</f>
        <v>0.15304054054053878</v>
      </c>
      <c r="D470" s="34">
        <f>'MSD Calculation'!$D$24-B470</f>
        <v>13.970000000000052</v>
      </c>
      <c r="E470" s="30">
        <f>IF(B470="",0,IF(B470&lt;'MSD Calculation'!$D$5,$E$7*(1-B470/'MSD Calculation'!$D$5), 0))</f>
        <v>1.1987459829716671E-2</v>
      </c>
      <c r="F470" s="30">
        <f>IF(B470="",0,IF($B470&lt;$F$5,0,IF($B470&gt;'MSD Calculation'!$D$5,0,IF($N$4="Closed-form",1/2*(1-COS(2*PI()*($B470-$F$5)/$F$6))*$F$8,IF($N$4="General",1/2*(1-COS(2*PI()*($B470-$F$5)/$F$6))*$F$9,"Error")))))</f>
        <v>0</v>
      </c>
      <c r="G470" s="30">
        <f>IF(B470="",0,IF($B470&lt;$G$5,0,IF($B470&gt;'MSD Calculation'!$D$5,0,IF($N$4="Closed-form",1/2*(1-COS(2*PI()*($B470-$G$5)/$G$6))*$G$8,IF($N$4="General",1/2*(1-COS(2*PI()*($B470-$G$5)/$G$6))*$G$9,"Error")))))</f>
        <v>0</v>
      </c>
      <c r="H470" s="30">
        <f>IF(B470="",0,IF($B470&lt;$H$5,0,IF($B470&gt;'MSD Calculation'!$D$5,0,IF($N$4="Closed-form",1/2*(1-COS(2*PI()*($B470-$H$5)/$H$6))*$H$8,IF($N$4="General",1/2*(1-COS(2*PI()*($B470-$H$5)/$H$6))*$H$9,"Error")))))</f>
        <v>0</v>
      </c>
      <c r="I470" s="30">
        <f>IF(B470="",0,IF($B470&lt;$I$5,0,IF($B470&gt;'MSD Calculation'!$D$5,0,IF($N$4="Closed-form",1/2*(1-COS(2*PI()*($B470-$I$5)/$I$6))*$I$8,IF($N$4="General",1/2*(1-COS(2*PI()*($B470-$I$5)/$I$6))*$I$9,"Error")))))</f>
        <v>0</v>
      </c>
      <c r="J470" s="15" t="s">
        <v>14</v>
      </c>
      <c r="K470" s="3"/>
      <c r="L470" s="17">
        <v>4.5299999999999478</v>
      </c>
      <c r="M470" s="34">
        <f>L470/'MSD Calculation'!$D$5</f>
        <v>0.15304054054053878</v>
      </c>
      <c r="N470" s="34">
        <f>'MSD Calculation'!$D$24-L470</f>
        <v>13.970000000000052</v>
      </c>
      <c r="O470" s="35">
        <f t="shared" si="35"/>
        <v>1.1987459829716671E-2</v>
      </c>
      <c r="P470" s="35">
        <f t="shared" si="36"/>
        <v>1.1987459829716671E-2</v>
      </c>
      <c r="Q470" s="35">
        <f t="shared" si="37"/>
        <v>1.1987459829716671E-2</v>
      </c>
      <c r="R470" s="35">
        <f t="shared" si="38"/>
        <v>1.1987459829716671E-2</v>
      </c>
      <c r="S470" s="35">
        <f t="shared" si="39"/>
        <v>1.1987459829716671E-2</v>
      </c>
      <c r="T470" s="11" t="s">
        <v>14</v>
      </c>
    </row>
    <row r="471" spans="2:20" x14ac:dyDescent="0.35">
      <c r="B471" s="63">
        <v>4.5399999999999476</v>
      </c>
      <c r="C471" s="34">
        <f>B471/'MSD Calculation'!$D$5</f>
        <v>0.15337837837837659</v>
      </c>
      <c r="D471" s="34">
        <f>'MSD Calculation'!$D$24-B471</f>
        <v>13.960000000000052</v>
      </c>
      <c r="E471" s="30">
        <f>IF(B471="",0,IF(B471&lt;'MSD Calculation'!$D$5,$E$7*(1-B471/'MSD Calculation'!$D$5), 0))</f>
        <v>1.1982678234252087E-2</v>
      </c>
      <c r="F471" s="30">
        <f>IF(B471="",0,IF($B471&lt;$F$5,0,IF($B471&gt;'MSD Calculation'!$D$5,0,IF($N$4="Closed-form",1/2*(1-COS(2*PI()*($B471-$F$5)/$F$6))*$F$8,IF($N$4="General",1/2*(1-COS(2*PI()*($B471-$F$5)/$F$6))*$F$9,"Error")))))</f>
        <v>0</v>
      </c>
      <c r="G471" s="30">
        <f>IF(B471="",0,IF($B471&lt;$G$5,0,IF($B471&gt;'MSD Calculation'!$D$5,0,IF($N$4="Closed-form",1/2*(1-COS(2*PI()*($B471-$G$5)/$G$6))*$G$8,IF($N$4="General",1/2*(1-COS(2*PI()*($B471-$G$5)/$G$6))*$G$9,"Error")))))</f>
        <v>0</v>
      </c>
      <c r="H471" s="30">
        <f>IF(B471="",0,IF($B471&lt;$H$5,0,IF($B471&gt;'MSD Calculation'!$D$5,0,IF($N$4="Closed-form",1/2*(1-COS(2*PI()*($B471-$H$5)/$H$6))*$H$8,IF($N$4="General",1/2*(1-COS(2*PI()*($B471-$H$5)/$H$6))*$H$9,"Error")))))</f>
        <v>0</v>
      </c>
      <c r="I471" s="30">
        <f>IF(B471="",0,IF($B471&lt;$I$5,0,IF($B471&gt;'MSD Calculation'!$D$5,0,IF($N$4="Closed-form",1/2*(1-COS(2*PI()*($B471-$I$5)/$I$6))*$I$8,IF($N$4="General",1/2*(1-COS(2*PI()*($B471-$I$5)/$I$6))*$I$9,"Error")))))</f>
        <v>0</v>
      </c>
      <c r="J471" s="15" t="s">
        <v>14</v>
      </c>
      <c r="K471" s="3"/>
      <c r="L471" s="17">
        <v>4.5399999999999476</v>
      </c>
      <c r="M471" s="34">
        <f>L471/'MSD Calculation'!$D$5</f>
        <v>0.15337837837837659</v>
      </c>
      <c r="N471" s="34">
        <f>'MSD Calculation'!$D$24-L471</f>
        <v>13.960000000000052</v>
      </c>
      <c r="O471" s="35">
        <f t="shared" si="35"/>
        <v>1.1982678234252087E-2</v>
      </c>
      <c r="P471" s="35">
        <f t="shared" si="36"/>
        <v>1.1982678234252087E-2</v>
      </c>
      <c r="Q471" s="35">
        <f t="shared" si="37"/>
        <v>1.1982678234252087E-2</v>
      </c>
      <c r="R471" s="35">
        <f t="shared" si="38"/>
        <v>1.1982678234252087E-2</v>
      </c>
      <c r="S471" s="35">
        <f t="shared" si="39"/>
        <v>1.1982678234252087E-2</v>
      </c>
      <c r="T471" s="11" t="s">
        <v>14</v>
      </c>
    </row>
    <row r="472" spans="2:20" x14ac:dyDescent="0.35">
      <c r="B472" s="63">
        <v>4.5499999999999474</v>
      </c>
      <c r="C472" s="34">
        <f>B472/'MSD Calculation'!$D$5</f>
        <v>0.15371621621621442</v>
      </c>
      <c r="D472" s="34">
        <f>'MSD Calculation'!$D$24-B472</f>
        <v>13.950000000000053</v>
      </c>
      <c r="E472" s="30">
        <f>IF(B472="",0,IF(B472&lt;'MSD Calculation'!$D$5,$E$7*(1-B472/'MSD Calculation'!$D$5), 0))</f>
        <v>1.19778966387875E-2</v>
      </c>
      <c r="F472" s="30">
        <f>IF(B472="",0,IF($B472&lt;$F$5,0,IF($B472&gt;'MSD Calculation'!$D$5,0,IF($N$4="Closed-form",1/2*(1-COS(2*PI()*($B472-$F$5)/$F$6))*$F$8,IF($N$4="General",1/2*(1-COS(2*PI()*($B472-$F$5)/$F$6))*$F$9,"Error")))))</f>
        <v>0</v>
      </c>
      <c r="G472" s="30">
        <f>IF(B472="",0,IF($B472&lt;$G$5,0,IF($B472&gt;'MSD Calculation'!$D$5,0,IF($N$4="Closed-form",1/2*(1-COS(2*PI()*($B472-$G$5)/$G$6))*$G$8,IF($N$4="General",1/2*(1-COS(2*PI()*($B472-$G$5)/$G$6))*$G$9,"Error")))))</f>
        <v>0</v>
      </c>
      <c r="H472" s="30">
        <f>IF(B472="",0,IF($B472&lt;$H$5,0,IF($B472&gt;'MSD Calculation'!$D$5,0,IF($N$4="Closed-form",1/2*(1-COS(2*PI()*($B472-$H$5)/$H$6))*$H$8,IF($N$4="General",1/2*(1-COS(2*PI()*($B472-$H$5)/$H$6))*$H$9,"Error")))))</f>
        <v>0</v>
      </c>
      <c r="I472" s="30">
        <f>IF(B472="",0,IF($B472&lt;$I$5,0,IF($B472&gt;'MSD Calculation'!$D$5,0,IF($N$4="Closed-form",1/2*(1-COS(2*PI()*($B472-$I$5)/$I$6))*$I$8,IF($N$4="General",1/2*(1-COS(2*PI()*($B472-$I$5)/$I$6))*$I$9,"Error")))))</f>
        <v>0</v>
      </c>
      <c r="J472" s="15" t="s">
        <v>14</v>
      </c>
      <c r="K472" s="3"/>
      <c r="L472" s="17">
        <v>4.5499999999999474</v>
      </c>
      <c r="M472" s="34">
        <f>L472/'MSD Calculation'!$D$5</f>
        <v>0.15371621621621442</v>
      </c>
      <c r="N472" s="34">
        <f>'MSD Calculation'!$D$24-L472</f>
        <v>13.950000000000053</v>
      </c>
      <c r="O472" s="35">
        <f t="shared" si="35"/>
        <v>1.19778966387875E-2</v>
      </c>
      <c r="P472" s="35">
        <f t="shared" si="36"/>
        <v>1.19778966387875E-2</v>
      </c>
      <c r="Q472" s="35">
        <f t="shared" si="37"/>
        <v>1.19778966387875E-2</v>
      </c>
      <c r="R472" s="35">
        <f t="shared" si="38"/>
        <v>1.19778966387875E-2</v>
      </c>
      <c r="S472" s="35">
        <f t="shared" si="39"/>
        <v>1.19778966387875E-2</v>
      </c>
      <c r="T472" s="11" t="s">
        <v>14</v>
      </c>
    </row>
    <row r="473" spans="2:20" x14ac:dyDescent="0.35">
      <c r="B473" s="63">
        <v>4.5599999999999472</v>
      </c>
      <c r="C473" s="34">
        <f>B473/'MSD Calculation'!$D$5</f>
        <v>0.15405405405405226</v>
      </c>
      <c r="D473" s="34">
        <f>'MSD Calculation'!$D$24-B473</f>
        <v>13.940000000000053</v>
      </c>
      <c r="E473" s="30">
        <f>IF(B473="",0,IF(B473&lt;'MSD Calculation'!$D$5,$E$7*(1-B473/'MSD Calculation'!$D$5), 0))</f>
        <v>1.1973115043322916E-2</v>
      </c>
      <c r="F473" s="30">
        <f>IF(B473="",0,IF($B473&lt;$F$5,0,IF($B473&gt;'MSD Calculation'!$D$5,0,IF($N$4="Closed-form",1/2*(1-COS(2*PI()*($B473-$F$5)/$F$6))*$F$8,IF($N$4="General",1/2*(1-COS(2*PI()*($B473-$F$5)/$F$6))*$F$9,"Error")))))</f>
        <v>0</v>
      </c>
      <c r="G473" s="30">
        <f>IF(B473="",0,IF($B473&lt;$G$5,0,IF($B473&gt;'MSD Calculation'!$D$5,0,IF($N$4="Closed-form",1/2*(1-COS(2*PI()*($B473-$G$5)/$G$6))*$G$8,IF($N$4="General",1/2*(1-COS(2*PI()*($B473-$G$5)/$G$6))*$G$9,"Error")))))</f>
        <v>0</v>
      </c>
      <c r="H473" s="30">
        <f>IF(B473="",0,IF($B473&lt;$H$5,0,IF($B473&gt;'MSD Calculation'!$D$5,0,IF($N$4="Closed-form",1/2*(1-COS(2*PI()*($B473-$H$5)/$H$6))*$H$8,IF($N$4="General",1/2*(1-COS(2*PI()*($B473-$H$5)/$H$6))*$H$9,"Error")))))</f>
        <v>0</v>
      </c>
      <c r="I473" s="30">
        <f>IF(B473="",0,IF($B473&lt;$I$5,0,IF($B473&gt;'MSD Calculation'!$D$5,0,IF($N$4="Closed-form",1/2*(1-COS(2*PI()*($B473-$I$5)/$I$6))*$I$8,IF($N$4="General",1/2*(1-COS(2*PI()*($B473-$I$5)/$I$6))*$I$9,"Error")))))</f>
        <v>0</v>
      </c>
      <c r="J473" s="15" t="s">
        <v>14</v>
      </c>
      <c r="K473" s="3"/>
      <c r="L473" s="17">
        <v>4.5599999999999472</v>
      </c>
      <c r="M473" s="34">
        <f>L473/'MSD Calculation'!$D$5</f>
        <v>0.15405405405405226</v>
      </c>
      <c r="N473" s="34">
        <f>'MSD Calculation'!$D$24-L473</f>
        <v>13.940000000000053</v>
      </c>
      <c r="O473" s="35">
        <f t="shared" si="35"/>
        <v>1.1973115043322916E-2</v>
      </c>
      <c r="P473" s="35">
        <f t="shared" si="36"/>
        <v>1.1973115043322916E-2</v>
      </c>
      <c r="Q473" s="35">
        <f t="shared" si="37"/>
        <v>1.1973115043322916E-2</v>
      </c>
      <c r="R473" s="35">
        <f t="shared" si="38"/>
        <v>1.1973115043322916E-2</v>
      </c>
      <c r="S473" s="35">
        <f t="shared" si="39"/>
        <v>1.1973115043322916E-2</v>
      </c>
      <c r="T473" s="11" t="s">
        <v>14</v>
      </c>
    </row>
    <row r="474" spans="2:20" x14ac:dyDescent="0.35">
      <c r="B474" s="63">
        <v>4.569999999999947</v>
      </c>
      <c r="C474" s="34">
        <f>B474/'MSD Calculation'!$D$5</f>
        <v>0.15439189189189009</v>
      </c>
      <c r="D474" s="34">
        <f>'MSD Calculation'!$D$24-B474</f>
        <v>13.930000000000053</v>
      </c>
      <c r="E474" s="30">
        <f>IF(B474="",0,IF(B474&lt;'MSD Calculation'!$D$5,$E$7*(1-B474/'MSD Calculation'!$D$5), 0))</f>
        <v>1.196833344785833E-2</v>
      </c>
      <c r="F474" s="30">
        <f>IF(B474="",0,IF($B474&lt;$F$5,0,IF($B474&gt;'MSD Calculation'!$D$5,0,IF($N$4="Closed-form",1/2*(1-COS(2*PI()*($B474-$F$5)/$F$6))*$F$8,IF($N$4="General",1/2*(1-COS(2*PI()*($B474-$F$5)/$F$6))*$F$9,"Error")))))</f>
        <v>0</v>
      </c>
      <c r="G474" s="30">
        <f>IF(B474="",0,IF($B474&lt;$G$5,0,IF($B474&gt;'MSD Calculation'!$D$5,0,IF($N$4="Closed-form",1/2*(1-COS(2*PI()*($B474-$G$5)/$G$6))*$G$8,IF($N$4="General",1/2*(1-COS(2*PI()*($B474-$G$5)/$G$6))*$G$9,"Error")))))</f>
        <v>0</v>
      </c>
      <c r="H474" s="30">
        <f>IF(B474="",0,IF($B474&lt;$H$5,0,IF($B474&gt;'MSD Calculation'!$D$5,0,IF($N$4="Closed-form",1/2*(1-COS(2*PI()*($B474-$H$5)/$H$6))*$H$8,IF($N$4="General",1/2*(1-COS(2*PI()*($B474-$H$5)/$H$6))*$H$9,"Error")))))</f>
        <v>0</v>
      </c>
      <c r="I474" s="30">
        <f>IF(B474="",0,IF($B474&lt;$I$5,0,IF($B474&gt;'MSD Calculation'!$D$5,0,IF($N$4="Closed-form",1/2*(1-COS(2*PI()*($B474-$I$5)/$I$6))*$I$8,IF($N$4="General",1/2*(1-COS(2*PI()*($B474-$I$5)/$I$6))*$I$9,"Error")))))</f>
        <v>0</v>
      </c>
      <c r="J474" s="15" t="s">
        <v>14</v>
      </c>
      <c r="K474" s="3"/>
      <c r="L474" s="17">
        <v>4.569999999999947</v>
      </c>
      <c r="M474" s="34">
        <f>L474/'MSD Calculation'!$D$5</f>
        <v>0.15439189189189009</v>
      </c>
      <c r="N474" s="34">
        <f>'MSD Calculation'!$D$24-L474</f>
        <v>13.930000000000053</v>
      </c>
      <c r="O474" s="35">
        <f t="shared" si="35"/>
        <v>1.196833344785833E-2</v>
      </c>
      <c r="P474" s="35">
        <f t="shared" si="36"/>
        <v>1.196833344785833E-2</v>
      </c>
      <c r="Q474" s="35">
        <f t="shared" si="37"/>
        <v>1.196833344785833E-2</v>
      </c>
      <c r="R474" s="35">
        <f t="shared" si="38"/>
        <v>1.196833344785833E-2</v>
      </c>
      <c r="S474" s="35">
        <f t="shared" si="39"/>
        <v>1.196833344785833E-2</v>
      </c>
      <c r="T474" s="11" t="s">
        <v>14</v>
      </c>
    </row>
    <row r="475" spans="2:20" x14ac:dyDescent="0.35">
      <c r="B475" s="63">
        <v>4.5799999999999468</v>
      </c>
      <c r="C475" s="34">
        <f>B475/'MSD Calculation'!$D$5</f>
        <v>0.15472972972972793</v>
      </c>
      <c r="D475" s="34">
        <f>'MSD Calculation'!$D$24-B475</f>
        <v>13.920000000000053</v>
      </c>
      <c r="E475" s="30">
        <f>IF(B475="",0,IF(B475&lt;'MSD Calculation'!$D$5,$E$7*(1-B475/'MSD Calculation'!$D$5), 0))</f>
        <v>1.1963551852393745E-2</v>
      </c>
      <c r="F475" s="30">
        <f>IF(B475="",0,IF($B475&lt;$F$5,0,IF($B475&gt;'MSD Calculation'!$D$5,0,IF($N$4="Closed-form",1/2*(1-COS(2*PI()*($B475-$F$5)/$F$6))*$F$8,IF($N$4="General",1/2*(1-COS(2*PI()*($B475-$F$5)/$F$6))*$F$9,"Error")))))</f>
        <v>0</v>
      </c>
      <c r="G475" s="30">
        <f>IF(B475="",0,IF($B475&lt;$G$5,0,IF($B475&gt;'MSD Calculation'!$D$5,0,IF($N$4="Closed-form",1/2*(1-COS(2*PI()*($B475-$G$5)/$G$6))*$G$8,IF($N$4="General",1/2*(1-COS(2*PI()*($B475-$G$5)/$G$6))*$G$9,"Error")))))</f>
        <v>0</v>
      </c>
      <c r="H475" s="30">
        <f>IF(B475="",0,IF($B475&lt;$H$5,0,IF($B475&gt;'MSD Calculation'!$D$5,0,IF($N$4="Closed-form",1/2*(1-COS(2*PI()*($B475-$H$5)/$H$6))*$H$8,IF($N$4="General",1/2*(1-COS(2*PI()*($B475-$H$5)/$H$6))*$H$9,"Error")))))</f>
        <v>0</v>
      </c>
      <c r="I475" s="30">
        <f>IF(B475="",0,IF($B475&lt;$I$5,0,IF($B475&gt;'MSD Calculation'!$D$5,0,IF($N$4="Closed-form",1/2*(1-COS(2*PI()*($B475-$I$5)/$I$6))*$I$8,IF($N$4="General",1/2*(1-COS(2*PI()*($B475-$I$5)/$I$6))*$I$9,"Error")))))</f>
        <v>0</v>
      </c>
      <c r="J475" s="15" t="s">
        <v>14</v>
      </c>
      <c r="K475" s="3"/>
      <c r="L475" s="17">
        <v>4.5799999999999468</v>
      </c>
      <c r="M475" s="34">
        <f>L475/'MSD Calculation'!$D$5</f>
        <v>0.15472972972972793</v>
      </c>
      <c r="N475" s="34">
        <f>'MSD Calculation'!$D$24-L475</f>
        <v>13.920000000000053</v>
      </c>
      <c r="O475" s="35">
        <f t="shared" si="35"/>
        <v>1.1963551852393745E-2</v>
      </c>
      <c r="P475" s="35">
        <f t="shared" si="36"/>
        <v>1.1963551852393745E-2</v>
      </c>
      <c r="Q475" s="35">
        <f t="shared" si="37"/>
        <v>1.1963551852393745E-2</v>
      </c>
      <c r="R475" s="35">
        <f t="shared" si="38"/>
        <v>1.1963551852393745E-2</v>
      </c>
      <c r="S475" s="35">
        <f t="shared" si="39"/>
        <v>1.1963551852393745E-2</v>
      </c>
      <c r="T475" s="11" t="s">
        <v>14</v>
      </c>
    </row>
    <row r="476" spans="2:20" x14ac:dyDescent="0.35">
      <c r="B476" s="63">
        <v>4.5899999999999466</v>
      </c>
      <c r="C476" s="34">
        <f>B476/'MSD Calculation'!$D$5</f>
        <v>0.15506756756756576</v>
      </c>
      <c r="D476" s="34">
        <f>'MSD Calculation'!$D$24-B476</f>
        <v>13.910000000000053</v>
      </c>
      <c r="E476" s="30">
        <f>IF(B476="",0,IF(B476&lt;'MSD Calculation'!$D$5,$E$7*(1-B476/'MSD Calculation'!$D$5), 0))</f>
        <v>1.1958770256929157E-2</v>
      </c>
      <c r="F476" s="30">
        <f>IF(B476="",0,IF($B476&lt;$F$5,0,IF($B476&gt;'MSD Calculation'!$D$5,0,IF($N$4="Closed-form",1/2*(1-COS(2*PI()*($B476-$F$5)/$F$6))*$F$8,IF($N$4="General",1/2*(1-COS(2*PI()*($B476-$F$5)/$F$6))*$F$9,"Error")))))</f>
        <v>0</v>
      </c>
      <c r="G476" s="30">
        <f>IF(B476="",0,IF($B476&lt;$G$5,0,IF($B476&gt;'MSD Calculation'!$D$5,0,IF($N$4="Closed-form",1/2*(1-COS(2*PI()*($B476-$G$5)/$G$6))*$G$8,IF($N$4="General",1/2*(1-COS(2*PI()*($B476-$G$5)/$G$6))*$G$9,"Error")))))</f>
        <v>0</v>
      </c>
      <c r="H476" s="30">
        <f>IF(B476="",0,IF($B476&lt;$H$5,0,IF($B476&gt;'MSD Calculation'!$D$5,0,IF($N$4="Closed-form",1/2*(1-COS(2*PI()*($B476-$H$5)/$H$6))*$H$8,IF($N$4="General",1/2*(1-COS(2*PI()*($B476-$H$5)/$H$6))*$H$9,"Error")))))</f>
        <v>0</v>
      </c>
      <c r="I476" s="30">
        <f>IF(B476="",0,IF($B476&lt;$I$5,0,IF($B476&gt;'MSD Calculation'!$D$5,0,IF($N$4="Closed-form",1/2*(1-COS(2*PI()*($B476-$I$5)/$I$6))*$I$8,IF($N$4="General",1/2*(1-COS(2*PI()*($B476-$I$5)/$I$6))*$I$9,"Error")))))</f>
        <v>0</v>
      </c>
      <c r="J476" s="15" t="s">
        <v>14</v>
      </c>
      <c r="K476" s="3"/>
      <c r="L476" s="17">
        <v>4.5899999999999466</v>
      </c>
      <c r="M476" s="34">
        <f>L476/'MSD Calculation'!$D$5</f>
        <v>0.15506756756756576</v>
      </c>
      <c r="N476" s="34">
        <f>'MSD Calculation'!$D$24-L476</f>
        <v>13.910000000000053</v>
      </c>
      <c r="O476" s="35">
        <f t="shared" si="35"/>
        <v>1.1958770256929157E-2</v>
      </c>
      <c r="P476" s="35">
        <f t="shared" si="36"/>
        <v>1.1958770256929157E-2</v>
      </c>
      <c r="Q476" s="35">
        <f t="shared" si="37"/>
        <v>1.1958770256929157E-2</v>
      </c>
      <c r="R476" s="35">
        <f t="shared" si="38"/>
        <v>1.1958770256929157E-2</v>
      </c>
      <c r="S476" s="35">
        <f t="shared" si="39"/>
        <v>1.1958770256929157E-2</v>
      </c>
      <c r="T476" s="11" t="s">
        <v>14</v>
      </c>
    </row>
    <row r="477" spans="2:20" x14ac:dyDescent="0.35">
      <c r="B477" s="63">
        <v>4.5999999999999464</v>
      </c>
      <c r="C477" s="34">
        <f>B477/'MSD Calculation'!$D$5</f>
        <v>0.1554054054054036</v>
      </c>
      <c r="D477" s="34">
        <f>'MSD Calculation'!$D$24-B477</f>
        <v>13.900000000000054</v>
      </c>
      <c r="E477" s="30">
        <f>IF(B477="",0,IF(B477&lt;'MSD Calculation'!$D$5,$E$7*(1-B477/'MSD Calculation'!$D$5), 0))</f>
        <v>1.1953988661464573E-2</v>
      </c>
      <c r="F477" s="30">
        <f>IF(B477="",0,IF($B477&lt;$F$5,0,IF($B477&gt;'MSD Calculation'!$D$5,0,IF($N$4="Closed-form",1/2*(1-COS(2*PI()*($B477-$F$5)/$F$6))*$F$8,IF($N$4="General",1/2*(1-COS(2*PI()*($B477-$F$5)/$F$6))*$F$9,"Error")))))</f>
        <v>0</v>
      </c>
      <c r="G477" s="30">
        <f>IF(B477="",0,IF($B477&lt;$G$5,0,IF($B477&gt;'MSD Calculation'!$D$5,0,IF($N$4="Closed-form",1/2*(1-COS(2*PI()*($B477-$G$5)/$G$6))*$G$8,IF($N$4="General",1/2*(1-COS(2*PI()*($B477-$G$5)/$G$6))*$G$9,"Error")))))</f>
        <v>0</v>
      </c>
      <c r="H477" s="30">
        <f>IF(B477="",0,IF($B477&lt;$H$5,0,IF($B477&gt;'MSD Calculation'!$D$5,0,IF($N$4="Closed-form",1/2*(1-COS(2*PI()*($B477-$H$5)/$H$6))*$H$8,IF($N$4="General",1/2*(1-COS(2*PI()*($B477-$H$5)/$H$6))*$H$9,"Error")))))</f>
        <v>0</v>
      </c>
      <c r="I477" s="30">
        <f>IF(B477="",0,IF($B477&lt;$I$5,0,IF($B477&gt;'MSD Calculation'!$D$5,0,IF($N$4="Closed-form",1/2*(1-COS(2*PI()*($B477-$I$5)/$I$6))*$I$8,IF($N$4="General",1/2*(1-COS(2*PI()*($B477-$I$5)/$I$6))*$I$9,"Error")))))</f>
        <v>0</v>
      </c>
      <c r="J477" s="15" t="s">
        <v>14</v>
      </c>
      <c r="K477" s="3"/>
      <c r="L477" s="17">
        <v>4.5999999999999464</v>
      </c>
      <c r="M477" s="34">
        <f>L477/'MSD Calculation'!$D$5</f>
        <v>0.1554054054054036</v>
      </c>
      <c r="N477" s="34">
        <f>'MSD Calculation'!$D$24-L477</f>
        <v>13.900000000000054</v>
      </c>
      <c r="O477" s="35">
        <f t="shared" si="35"/>
        <v>1.1953988661464573E-2</v>
      </c>
      <c r="P477" s="35">
        <f t="shared" si="36"/>
        <v>1.1953988661464573E-2</v>
      </c>
      <c r="Q477" s="35">
        <f t="shared" si="37"/>
        <v>1.1953988661464573E-2</v>
      </c>
      <c r="R477" s="35">
        <f t="shared" si="38"/>
        <v>1.1953988661464573E-2</v>
      </c>
      <c r="S477" s="35">
        <f t="shared" si="39"/>
        <v>1.1953988661464573E-2</v>
      </c>
      <c r="T477" s="11" t="s">
        <v>14</v>
      </c>
    </row>
    <row r="478" spans="2:20" x14ac:dyDescent="0.35">
      <c r="B478" s="63">
        <v>4.6099999999999461</v>
      </c>
      <c r="C478" s="34">
        <f>B478/'MSD Calculation'!$D$5</f>
        <v>0.1557432432432414</v>
      </c>
      <c r="D478" s="34">
        <f>'MSD Calculation'!$D$24-B478</f>
        <v>13.890000000000054</v>
      </c>
      <c r="E478" s="30">
        <f>IF(B478="",0,IF(B478&lt;'MSD Calculation'!$D$5,$E$7*(1-B478/'MSD Calculation'!$D$5), 0))</f>
        <v>1.1949207065999987E-2</v>
      </c>
      <c r="F478" s="30">
        <f>IF(B478="",0,IF($B478&lt;$F$5,0,IF($B478&gt;'MSD Calculation'!$D$5,0,IF($N$4="Closed-form",1/2*(1-COS(2*PI()*($B478-$F$5)/$F$6))*$F$8,IF($N$4="General",1/2*(1-COS(2*PI()*($B478-$F$5)/$F$6))*$F$9,"Error")))))</f>
        <v>1.0636755945633658E-8</v>
      </c>
      <c r="G478" s="30">
        <f>IF(B478="",0,IF($B478&lt;$G$5,0,IF($B478&gt;'MSD Calculation'!$D$5,0,IF($N$4="Closed-form",1/2*(1-COS(2*PI()*($B478-$G$5)/$G$6))*$G$8,IF($N$4="General",1/2*(1-COS(2*PI()*($B478-$G$5)/$G$6))*$G$9,"Error")))))</f>
        <v>0</v>
      </c>
      <c r="H478" s="30">
        <f>IF(B478="",0,IF($B478&lt;$H$5,0,IF($B478&gt;'MSD Calculation'!$D$5,0,IF($N$4="Closed-form",1/2*(1-COS(2*PI()*($B478-$H$5)/$H$6))*$H$8,IF($N$4="General",1/2*(1-COS(2*PI()*($B478-$H$5)/$H$6))*$H$9,"Error")))))</f>
        <v>0</v>
      </c>
      <c r="I478" s="30">
        <f>IF(B478="",0,IF($B478&lt;$I$5,0,IF($B478&gt;'MSD Calculation'!$D$5,0,IF($N$4="Closed-form",1/2*(1-COS(2*PI()*($B478-$I$5)/$I$6))*$I$8,IF($N$4="General",1/2*(1-COS(2*PI()*($B478-$I$5)/$I$6))*$I$9,"Error")))))</f>
        <v>0</v>
      </c>
      <c r="J478" s="15" t="s">
        <v>14</v>
      </c>
      <c r="K478" s="3"/>
      <c r="L478" s="17">
        <v>4.6099999999999461</v>
      </c>
      <c r="M478" s="34">
        <f>L478/'MSD Calculation'!$D$5</f>
        <v>0.1557432432432414</v>
      </c>
      <c r="N478" s="34">
        <f>'MSD Calculation'!$D$24-L478</f>
        <v>13.890000000000054</v>
      </c>
      <c r="O478" s="35">
        <f t="shared" si="35"/>
        <v>1.1949207065999987E-2</v>
      </c>
      <c r="P478" s="35">
        <f t="shared" si="36"/>
        <v>1.1949217702755931E-2</v>
      </c>
      <c r="Q478" s="35">
        <f t="shared" si="37"/>
        <v>1.1949217702755931E-2</v>
      </c>
      <c r="R478" s="35">
        <f t="shared" si="38"/>
        <v>1.1949217702755931E-2</v>
      </c>
      <c r="S478" s="35">
        <f t="shared" si="39"/>
        <v>1.1949217702755931E-2</v>
      </c>
      <c r="T478" s="11" t="s">
        <v>14</v>
      </c>
    </row>
    <row r="479" spans="2:20" x14ac:dyDescent="0.35">
      <c r="B479" s="63">
        <v>4.6199999999999459</v>
      </c>
      <c r="C479" s="34">
        <f>B479/'MSD Calculation'!$D$5</f>
        <v>0.15608108108107924</v>
      </c>
      <c r="D479" s="34">
        <f>'MSD Calculation'!$D$24-B479</f>
        <v>13.880000000000054</v>
      </c>
      <c r="E479" s="30">
        <f>IF(B479="",0,IF(B479&lt;'MSD Calculation'!$D$5,$E$7*(1-B479/'MSD Calculation'!$D$5), 0))</f>
        <v>1.1944425470535402E-2</v>
      </c>
      <c r="F479" s="30">
        <f>IF(B479="",0,IF($B479&lt;$F$5,0,IF($B479&gt;'MSD Calculation'!$D$5,0,IF($N$4="Closed-form",1/2*(1-COS(2*PI()*($B479-$F$5)/$F$6))*$F$8,IF($N$4="General",1/2*(1-COS(2*PI()*($B479-$F$5)/$F$6))*$F$9,"Error")))))</f>
        <v>4.2546977125088164E-8</v>
      </c>
      <c r="G479" s="30">
        <f>IF(B479="",0,IF($B479&lt;$G$5,0,IF($B479&gt;'MSD Calculation'!$D$5,0,IF($N$4="Closed-form",1/2*(1-COS(2*PI()*($B479-$G$5)/$G$6))*$G$8,IF($N$4="General",1/2*(1-COS(2*PI()*($B479-$G$5)/$G$6))*$G$9,"Error")))))</f>
        <v>0</v>
      </c>
      <c r="H479" s="30">
        <f>IF(B479="",0,IF($B479&lt;$H$5,0,IF($B479&gt;'MSD Calculation'!$D$5,0,IF($N$4="Closed-form",1/2*(1-COS(2*PI()*($B479-$H$5)/$H$6))*$H$8,IF($N$4="General",1/2*(1-COS(2*PI()*($B479-$H$5)/$H$6))*$H$9,"Error")))))</f>
        <v>0</v>
      </c>
      <c r="I479" s="30">
        <f>IF(B479="",0,IF($B479&lt;$I$5,0,IF($B479&gt;'MSD Calculation'!$D$5,0,IF($N$4="Closed-form",1/2*(1-COS(2*PI()*($B479-$I$5)/$I$6))*$I$8,IF($N$4="General",1/2*(1-COS(2*PI()*($B479-$I$5)/$I$6))*$I$9,"Error")))))</f>
        <v>0</v>
      </c>
      <c r="J479" s="15" t="s">
        <v>14</v>
      </c>
      <c r="K479" s="3"/>
      <c r="L479" s="17">
        <v>4.6199999999999459</v>
      </c>
      <c r="M479" s="34">
        <f>L479/'MSD Calculation'!$D$5</f>
        <v>0.15608108108107924</v>
      </c>
      <c r="N479" s="34">
        <f>'MSD Calculation'!$D$24-L479</f>
        <v>13.880000000000054</v>
      </c>
      <c r="O479" s="35">
        <f t="shared" si="35"/>
        <v>1.1944425470535402E-2</v>
      </c>
      <c r="P479" s="35">
        <f t="shared" si="36"/>
        <v>1.1944468017512528E-2</v>
      </c>
      <c r="Q479" s="35">
        <f t="shared" si="37"/>
        <v>1.1944468017512528E-2</v>
      </c>
      <c r="R479" s="35">
        <f t="shared" si="38"/>
        <v>1.1944468017512528E-2</v>
      </c>
      <c r="S479" s="35">
        <f t="shared" si="39"/>
        <v>1.1944468017512528E-2</v>
      </c>
      <c r="T479" s="11" t="s">
        <v>14</v>
      </c>
    </row>
    <row r="480" spans="2:20" x14ac:dyDescent="0.35">
      <c r="B480" s="63">
        <v>4.6299999999999457</v>
      </c>
      <c r="C480" s="34">
        <f>B480/'MSD Calculation'!$D$5</f>
        <v>0.15641891891891707</v>
      </c>
      <c r="D480" s="34">
        <f>'MSD Calculation'!$D$24-B480</f>
        <v>13.870000000000054</v>
      </c>
      <c r="E480" s="30">
        <f>IF(B480="",0,IF(B480&lt;'MSD Calculation'!$D$5,$E$7*(1-B480/'MSD Calculation'!$D$5), 0))</f>
        <v>1.1939643875070814E-2</v>
      </c>
      <c r="F480" s="30">
        <f>IF(B480="",0,IF($B480&lt;$F$5,0,IF($B480&gt;'MSD Calculation'!$D$5,0,IF($N$4="Closed-form",1/2*(1-COS(2*PI()*($B480-$F$5)/$F$6))*$F$8,IF($N$4="General",1/2*(1-COS(2*PI()*($B480-$F$5)/$F$6))*$F$9,"Error")))))</f>
        <v>9.57305235644088E-8</v>
      </c>
      <c r="G480" s="30">
        <f>IF(B480="",0,IF($B480&lt;$G$5,0,IF($B480&gt;'MSD Calculation'!$D$5,0,IF($N$4="Closed-form",1/2*(1-COS(2*PI()*($B480-$G$5)/$G$6))*$G$8,IF($N$4="General",1/2*(1-COS(2*PI()*($B480-$G$5)/$G$6))*$G$9,"Error")))))</f>
        <v>0</v>
      </c>
      <c r="H480" s="30">
        <f>IF(B480="",0,IF($B480&lt;$H$5,0,IF($B480&gt;'MSD Calculation'!$D$5,0,IF($N$4="Closed-form",1/2*(1-COS(2*PI()*($B480-$H$5)/$H$6))*$H$8,IF($N$4="General",1/2*(1-COS(2*PI()*($B480-$H$5)/$H$6))*$H$9,"Error")))))</f>
        <v>0</v>
      </c>
      <c r="I480" s="30">
        <f>IF(B480="",0,IF($B480&lt;$I$5,0,IF($B480&gt;'MSD Calculation'!$D$5,0,IF($N$4="Closed-form",1/2*(1-COS(2*PI()*($B480-$I$5)/$I$6))*$I$8,IF($N$4="General",1/2*(1-COS(2*PI()*($B480-$I$5)/$I$6))*$I$9,"Error")))))</f>
        <v>0</v>
      </c>
      <c r="J480" s="15" t="s">
        <v>14</v>
      </c>
      <c r="K480" s="3"/>
      <c r="L480" s="17">
        <v>4.6299999999999457</v>
      </c>
      <c r="M480" s="34">
        <f>L480/'MSD Calculation'!$D$5</f>
        <v>0.15641891891891707</v>
      </c>
      <c r="N480" s="34">
        <f>'MSD Calculation'!$D$24-L480</f>
        <v>13.870000000000054</v>
      </c>
      <c r="O480" s="35">
        <f t="shared" si="35"/>
        <v>1.1939643875070814E-2</v>
      </c>
      <c r="P480" s="35">
        <f t="shared" si="36"/>
        <v>1.1939739605594378E-2</v>
      </c>
      <c r="Q480" s="35">
        <f t="shared" si="37"/>
        <v>1.1939739605594378E-2</v>
      </c>
      <c r="R480" s="35">
        <f t="shared" si="38"/>
        <v>1.1939739605594378E-2</v>
      </c>
      <c r="S480" s="35">
        <f t="shared" si="39"/>
        <v>1.1939739605594378E-2</v>
      </c>
      <c r="T480" s="11" t="s">
        <v>14</v>
      </c>
    </row>
    <row r="481" spans="2:20" x14ac:dyDescent="0.35">
      <c r="B481" s="63">
        <v>4.6399999999999455</v>
      </c>
      <c r="C481" s="34">
        <f>B481/'MSD Calculation'!$D$5</f>
        <v>0.15675675675675491</v>
      </c>
      <c r="D481" s="34">
        <f>'MSD Calculation'!$D$24-B481</f>
        <v>13.860000000000054</v>
      </c>
      <c r="E481" s="30">
        <f>IF(B481="",0,IF(B481&lt;'MSD Calculation'!$D$5,$E$7*(1-B481/'MSD Calculation'!$D$5), 0))</f>
        <v>1.193486227960623E-2</v>
      </c>
      <c r="F481" s="30">
        <f>IF(B481="",0,IF($B481&lt;$F$5,0,IF($B481&gt;'MSD Calculation'!$D$5,0,IF($N$4="Closed-form",1/2*(1-COS(2*PI()*($B481-$F$5)/$F$6))*$F$8,IF($N$4="General",1/2*(1-COS(2*PI()*($B481-$F$5)/$F$6))*$F$9,"Error")))))</f>
        <v>1.701871619747479E-7</v>
      </c>
      <c r="G481" s="30">
        <f>IF(B481="",0,IF($B481&lt;$G$5,0,IF($B481&gt;'MSD Calculation'!$D$5,0,IF($N$4="Closed-form",1/2*(1-COS(2*PI()*($B481-$G$5)/$G$6))*$G$8,IF($N$4="General",1/2*(1-COS(2*PI()*($B481-$G$5)/$G$6))*$G$9,"Error")))))</f>
        <v>0</v>
      </c>
      <c r="H481" s="30">
        <f>IF(B481="",0,IF($B481&lt;$H$5,0,IF($B481&gt;'MSD Calculation'!$D$5,0,IF($N$4="Closed-form",1/2*(1-COS(2*PI()*($B481-$H$5)/$H$6))*$H$8,IF($N$4="General",1/2*(1-COS(2*PI()*($B481-$H$5)/$H$6))*$H$9,"Error")))))</f>
        <v>0</v>
      </c>
      <c r="I481" s="30">
        <f>IF(B481="",0,IF($B481&lt;$I$5,0,IF($B481&gt;'MSD Calculation'!$D$5,0,IF($N$4="Closed-form",1/2*(1-COS(2*PI()*($B481-$I$5)/$I$6))*$I$8,IF($N$4="General",1/2*(1-COS(2*PI()*($B481-$I$5)/$I$6))*$I$9,"Error")))))</f>
        <v>0</v>
      </c>
      <c r="J481" s="15" t="s">
        <v>14</v>
      </c>
      <c r="K481" s="3"/>
      <c r="L481" s="17">
        <v>4.6399999999999455</v>
      </c>
      <c r="M481" s="34">
        <f>L481/'MSD Calculation'!$D$5</f>
        <v>0.15675675675675491</v>
      </c>
      <c r="N481" s="34">
        <f>'MSD Calculation'!$D$24-L481</f>
        <v>13.860000000000054</v>
      </c>
      <c r="O481" s="35">
        <f t="shared" si="35"/>
        <v>1.193486227960623E-2</v>
      </c>
      <c r="P481" s="35">
        <f t="shared" si="36"/>
        <v>1.1935032466768204E-2</v>
      </c>
      <c r="Q481" s="35">
        <f t="shared" si="37"/>
        <v>1.1935032466768204E-2</v>
      </c>
      <c r="R481" s="35">
        <f t="shared" si="38"/>
        <v>1.1935032466768204E-2</v>
      </c>
      <c r="S481" s="35">
        <f t="shared" si="39"/>
        <v>1.1935032466768204E-2</v>
      </c>
      <c r="T481" s="11" t="s">
        <v>14</v>
      </c>
    </row>
    <row r="482" spans="2:20" x14ac:dyDescent="0.35">
      <c r="B482" s="63">
        <v>4.6499999999999453</v>
      </c>
      <c r="C482" s="34">
        <f>B482/'MSD Calculation'!$D$5</f>
        <v>0.15709459459459274</v>
      </c>
      <c r="D482" s="34">
        <f>'MSD Calculation'!$D$24-B482</f>
        <v>13.850000000000055</v>
      </c>
      <c r="E482" s="30">
        <f>IF(B482="",0,IF(B482&lt;'MSD Calculation'!$D$5,$E$7*(1-B482/'MSD Calculation'!$D$5), 0))</f>
        <v>1.1930080684141644E-2</v>
      </c>
      <c r="F482" s="30">
        <f>IF(B482="",0,IF($B482&lt;$F$5,0,IF($B482&gt;'MSD Calculation'!$D$5,0,IF($N$4="Closed-form",1/2*(1-COS(2*PI()*($B482-$F$5)/$F$6))*$F$8,IF($N$4="General",1/2*(1-COS(2*PI()*($B482-$F$5)/$F$6))*$F$9,"Error")))))</f>
        <v>2.6591656575236491E-7</v>
      </c>
      <c r="G482" s="30">
        <f>IF(B482="",0,IF($B482&lt;$G$5,0,IF($B482&gt;'MSD Calculation'!$D$5,0,IF($N$4="Closed-form",1/2*(1-COS(2*PI()*($B482-$G$5)/$G$6))*$G$8,IF($N$4="General",1/2*(1-COS(2*PI()*($B482-$G$5)/$G$6))*$G$9,"Error")))))</f>
        <v>0</v>
      </c>
      <c r="H482" s="30">
        <f>IF(B482="",0,IF($B482&lt;$H$5,0,IF($B482&gt;'MSD Calculation'!$D$5,0,IF($N$4="Closed-form",1/2*(1-COS(2*PI()*($B482-$H$5)/$H$6))*$H$8,IF($N$4="General",1/2*(1-COS(2*PI()*($B482-$H$5)/$H$6))*$H$9,"Error")))))</f>
        <v>0</v>
      </c>
      <c r="I482" s="30">
        <f>IF(B482="",0,IF($B482&lt;$I$5,0,IF($B482&gt;'MSD Calculation'!$D$5,0,IF($N$4="Closed-form",1/2*(1-COS(2*PI()*($B482-$I$5)/$I$6))*$I$8,IF($N$4="General",1/2*(1-COS(2*PI()*($B482-$I$5)/$I$6))*$I$9,"Error")))))</f>
        <v>0</v>
      </c>
      <c r="J482" s="15" t="s">
        <v>14</v>
      </c>
      <c r="K482" s="3"/>
      <c r="L482" s="17">
        <v>4.6499999999999453</v>
      </c>
      <c r="M482" s="34">
        <f>L482/'MSD Calculation'!$D$5</f>
        <v>0.15709459459459274</v>
      </c>
      <c r="N482" s="34">
        <f>'MSD Calculation'!$D$24-L482</f>
        <v>13.850000000000055</v>
      </c>
      <c r="O482" s="35">
        <f t="shared" si="35"/>
        <v>1.1930080684141644E-2</v>
      </c>
      <c r="P482" s="35">
        <f t="shared" si="36"/>
        <v>1.1930346600707397E-2</v>
      </c>
      <c r="Q482" s="35">
        <f t="shared" si="37"/>
        <v>1.1930346600707397E-2</v>
      </c>
      <c r="R482" s="35">
        <f t="shared" si="38"/>
        <v>1.1930346600707397E-2</v>
      </c>
      <c r="S482" s="35">
        <f t="shared" si="39"/>
        <v>1.1930346600707397E-2</v>
      </c>
      <c r="T482" s="11" t="s">
        <v>14</v>
      </c>
    </row>
    <row r="483" spans="2:20" x14ac:dyDescent="0.35">
      <c r="B483" s="63">
        <v>4.6599999999999451</v>
      </c>
      <c r="C483" s="34">
        <f>B483/'MSD Calculation'!$D$5</f>
        <v>0.15743243243243057</v>
      </c>
      <c r="D483" s="34">
        <f>'MSD Calculation'!$D$24-B483</f>
        <v>13.840000000000055</v>
      </c>
      <c r="E483" s="30">
        <f>IF(B483="",0,IF(B483&lt;'MSD Calculation'!$D$5,$E$7*(1-B483/'MSD Calculation'!$D$5), 0))</f>
        <v>1.1925299088677059E-2</v>
      </c>
      <c r="F483" s="30">
        <f>IF(B483="",0,IF($B483&lt;$F$5,0,IF($B483&gt;'MSD Calculation'!$D$5,0,IF($N$4="Closed-form",1/2*(1-COS(2*PI()*($B483-$F$5)/$F$6))*$F$8,IF($N$4="General",1/2*(1-COS(2*PI()*($B483-$F$5)/$F$6))*$F$9,"Error")))))</f>
        <v>3.8291831498185684E-7</v>
      </c>
      <c r="G483" s="30">
        <f>IF(B483="",0,IF($B483&lt;$G$5,0,IF($B483&gt;'MSD Calculation'!$D$5,0,IF($N$4="Closed-form",1/2*(1-COS(2*PI()*($B483-$G$5)/$G$6))*$G$8,IF($N$4="General",1/2*(1-COS(2*PI()*($B483-$G$5)/$G$6))*$G$9,"Error")))))</f>
        <v>0</v>
      </c>
      <c r="H483" s="30">
        <f>IF(B483="",0,IF($B483&lt;$H$5,0,IF($B483&gt;'MSD Calculation'!$D$5,0,IF($N$4="Closed-form",1/2*(1-COS(2*PI()*($B483-$H$5)/$H$6))*$H$8,IF($N$4="General",1/2*(1-COS(2*PI()*($B483-$H$5)/$H$6))*$H$9,"Error")))))</f>
        <v>0</v>
      </c>
      <c r="I483" s="30">
        <f>IF(B483="",0,IF($B483&lt;$I$5,0,IF($B483&gt;'MSD Calculation'!$D$5,0,IF($N$4="Closed-form",1/2*(1-COS(2*PI()*($B483-$I$5)/$I$6))*$I$8,IF($N$4="General",1/2*(1-COS(2*PI()*($B483-$I$5)/$I$6))*$I$9,"Error")))))</f>
        <v>0</v>
      </c>
      <c r="J483" s="15" t="s">
        <v>14</v>
      </c>
      <c r="K483" s="3"/>
      <c r="L483" s="17">
        <v>4.6599999999999451</v>
      </c>
      <c r="M483" s="34">
        <f>L483/'MSD Calculation'!$D$5</f>
        <v>0.15743243243243057</v>
      </c>
      <c r="N483" s="34">
        <f>'MSD Calculation'!$D$24-L483</f>
        <v>13.840000000000055</v>
      </c>
      <c r="O483" s="35">
        <f t="shared" si="35"/>
        <v>1.1925299088677059E-2</v>
      </c>
      <c r="P483" s="35">
        <f t="shared" si="36"/>
        <v>1.1925682006992041E-2</v>
      </c>
      <c r="Q483" s="35">
        <f t="shared" si="37"/>
        <v>1.1925682006992041E-2</v>
      </c>
      <c r="R483" s="35">
        <f t="shared" si="38"/>
        <v>1.1925682006992041E-2</v>
      </c>
      <c r="S483" s="35">
        <f t="shared" si="39"/>
        <v>1.1925682006992041E-2</v>
      </c>
      <c r="T483" s="11" t="s">
        <v>14</v>
      </c>
    </row>
    <row r="484" spans="2:20" x14ac:dyDescent="0.35">
      <c r="B484" s="63">
        <v>4.6699999999999449</v>
      </c>
      <c r="C484" s="34">
        <f>B484/'MSD Calculation'!$D$5</f>
        <v>0.15777027027026841</v>
      </c>
      <c r="D484" s="34">
        <f>'MSD Calculation'!$D$24-B484</f>
        <v>13.830000000000055</v>
      </c>
      <c r="E484" s="30">
        <f>IF(B484="",0,IF(B484&lt;'MSD Calculation'!$D$5,$E$7*(1-B484/'MSD Calculation'!$D$5), 0))</f>
        <v>1.1920517493212473E-2</v>
      </c>
      <c r="F484" s="30">
        <f>IF(B484="",0,IF($B484&lt;$F$5,0,IF($B484&gt;'MSD Calculation'!$D$5,0,IF($N$4="Closed-form",1/2*(1-COS(2*PI()*($B484-$F$5)/$F$6))*$F$8,IF($N$4="General",1/2*(1-COS(2*PI()*($B484-$F$5)/$F$6))*$F$9,"Error")))))</f>
        <v>5.2119189643562006E-7</v>
      </c>
      <c r="G484" s="30">
        <f>IF(B484="",0,IF($B484&lt;$G$5,0,IF($B484&gt;'MSD Calculation'!$D$5,0,IF($N$4="Closed-form",1/2*(1-COS(2*PI()*($B484-$G$5)/$G$6))*$G$8,IF($N$4="General",1/2*(1-COS(2*PI()*($B484-$G$5)/$G$6))*$G$9,"Error")))))</f>
        <v>0</v>
      </c>
      <c r="H484" s="30">
        <f>IF(B484="",0,IF($B484&lt;$H$5,0,IF($B484&gt;'MSD Calculation'!$D$5,0,IF($N$4="Closed-form",1/2*(1-COS(2*PI()*($B484-$H$5)/$H$6))*$H$8,IF($N$4="General",1/2*(1-COS(2*PI()*($B484-$H$5)/$H$6))*$H$9,"Error")))))</f>
        <v>0</v>
      </c>
      <c r="I484" s="30">
        <f>IF(B484="",0,IF($B484&lt;$I$5,0,IF($B484&gt;'MSD Calculation'!$D$5,0,IF($N$4="Closed-form",1/2*(1-COS(2*PI()*($B484-$I$5)/$I$6))*$I$8,IF($N$4="General",1/2*(1-COS(2*PI()*($B484-$I$5)/$I$6))*$I$9,"Error")))))</f>
        <v>0</v>
      </c>
      <c r="J484" s="15" t="s">
        <v>14</v>
      </c>
      <c r="K484" s="3"/>
      <c r="L484" s="17">
        <v>4.6699999999999449</v>
      </c>
      <c r="M484" s="34">
        <f>L484/'MSD Calculation'!$D$5</f>
        <v>0.15777027027026841</v>
      </c>
      <c r="N484" s="34">
        <f>'MSD Calculation'!$D$24-L484</f>
        <v>13.830000000000055</v>
      </c>
      <c r="O484" s="35">
        <f t="shared" si="35"/>
        <v>1.1920517493212473E-2</v>
      </c>
      <c r="P484" s="35">
        <f t="shared" si="36"/>
        <v>1.1921038685108909E-2</v>
      </c>
      <c r="Q484" s="35">
        <f t="shared" si="37"/>
        <v>1.1921038685108909E-2</v>
      </c>
      <c r="R484" s="35">
        <f t="shared" si="38"/>
        <v>1.1921038685108909E-2</v>
      </c>
      <c r="S484" s="35">
        <f t="shared" si="39"/>
        <v>1.1921038685108909E-2</v>
      </c>
      <c r="T484" s="11" t="s">
        <v>14</v>
      </c>
    </row>
    <row r="485" spans="2:20" x14ac:dyDescent="0.35">
      <c r="B485" s="63">
        <v>4.6799999999999446</v>
      </c>
      <c r="C485" s="34">
        <f>B485/'MSD Calculation'!$D$5</f>
        <v>0.15810810810810624</v>
      </c>
      <c r="D485" s="34">
        <f>'MSD Calculation'!$D$24-B485</f>
        <v>13.820000000000055</v>
      </c>
      <c r="E485" s="30">
        <f>IF(B485="",0,IF(B485&lt;'MSD Calculation'!$D$5,$E$7*(1-B485/'MSD Calculation'!$D$5), 0))</f>
        <v>1.1915735897747887E-2</v>
      </c>
      <c r="F485" s="30">
        <f>IF(B485="",0,IF($B485&lt;$F$5,0,IF($B485&gt;'MSD Calculation'!$D$5,0,IF($N$4="Closed-form",1/2*(1-COS(2*PI()*($B485-$F$5)/$F$6))*$F$8,IF($N$4="General",1/2*(1-COS(2*PI()*($B485-$F$5)/$F$6))*$F$9,"Error")))))</f>
        <v>6.8073670357869592E-7</v>
      </c>
      <c r="G485" s="30">
        <f>IF(B485="",0,IF($B485&lt;$G$5,0,IF($B485&gt;'MSD Calculation'!$D$5,0,IF($N$4="Closed-form",1/2*(1-COS(2*PI()*($B485-$G$5)/$G$6))*$G$8,IF($N$4="General",1/2*(1-COS(2*PI()*($B485-$G$5)/$G$6))*$G$9,"Error")))))</f>
        <v>0</v>
      </c>
      <c r="H485" s="30">
        <f>IF(B485="",0,IF($B485&lt;$H$5,0,IF($B485&gt;'MSD Calculation'!$D$5,0,IF($N$4="Closed-form",1/2*(1-COS(2*PI()*($B485-$H$5)/$H$6))*$H$8,IF($N$4="General",1/2*(1-COS(2*PI()*($B485-$H$5)/$H$6))*$H$9,"Error")))))</f>
        <v>0</v>
      </c>
      <c r="I485" s="30">
        <f>IF(B485="",0,IF($B485&lt;$I$5,0,IF($B485&gt;'MSD Calculation'!$D$5,0,IF($N$4="Closed-form",1/2*(1-COS(2*PI()*($B485-$I$5)/$I$6))*$I$8,IF($N$4="General",1/2*(1-COS(2*PI()*($B485-$I$5)/$I$6))*$I$9,"Error")))))</f>
        <v>0</v>
      </c>
      <c r="J485" s="15" t="s">
        <v>14</v>
      </c>
      <c r="K485" s="3"/>
      <c r="L485" s="17">
        <v>4.6799999999999446</v>
      </c>
      <c r="M485" s="34">
        <f>L485/'MSD Calculation'!$D$5</f>
        <v>0.15810810810810624</v>
      </c>
      <c r="N485" s="34">
        <f>'MSD Calculation'!$D$24-L485</f>
        <v>13.820000000000055</v>
      </c>
      <c r="O485" s="35">
        <f t="shared" si="35"/>
        <v>1.1915735897747887E-2</v>
      </c>
      <c r="P485" s="35">
        <f t="shared" si="36"/>
        <v>1.1916416634451466E-2</v>
      </c>
      <c r="Q485" s="35">
        <f t="shared" si="37"/>
        <v>1.1916416634451466E-2</v>
      </c>
      <c r="R485" s="35">
        <f t="shared" si="38"/>
        <v>1.1916416634451466E-2</v>
      </c>
      <c r="S485" s="35">
        <f t="shared" si="39"/>
        <v>1.1916416634451466E-2</v>
      </c>
      <c r="T485" s="11" t="s">
        <v>14</v>
      </c>
    </row>
    <row r="486" spans="2:20" x14ac:dyDescent="0.35">
      <c r="B486" s="63">
        <v>4.6899999999999444</v>
      </c>
      <c r="C486" s="34">
        <f>B486/'MSD Calculation'!$D$5</f>
        <v>0.15844594594594405</v>
      </c>
      <c r="D486" s="34">
        <f>'MSD Calculation'!$D$24-B486</f>
        <v>13.810000000000056</v>
      </c>
      <c r="E486" s="30">
        <f>IF(B486="",0,IF(B486&lt;'MSD Calculation'!$D$5,$E$7*(1-B486/'MSD Calculation'!$D$5), 0))</f>
        <v>1.19109543022833E-2</v>
      </c>
      <c r="F486" s="30">
        <f>IF(B486="",0,IF($B486&lt;$F$5,0,IF($B486&gt;'MSD Calculation'!$D$5,0,IF($N$4="Closed-form",1/2*(1-COS(2*PI()*($B486-$F$5)/$F$6))*$F$8,IF($N$4="General",1/2*(1-COS(2*PI()*($B486-$F$5)/$F$6))*$F$9,"Error")))))</f>
        <v>8.6155203656930938E-7</v>
      </c>
      <c r="G486" s="30">
        <f>IF(B486="",0,IF($B486&lt;$G$5,0,IF($B486&gt;'MSD Calculation'!$D$5,0,IF($N$4="Closed-form",1/2*(1-COS(2*PI()*($B486-$G$5)/$G$6))*$G$8,IF($N$4="General",1/2*(1-COS(2*PI()*($B486-$G$5)/$G$6))*$G$9,"Error")))))</f>
        <v>0</v>
      </c>
      <c r="H486" s="30">
        <f>IF(B486="",0,IF($B486&lt;$H$5,0,IF($B486&gt;'MSD Calculation'!$D$5,0,IF($N$4="Closed-form",1/2*(1-COS(2*PI()*($B486-$H$5)/$H$6))*$H$8,IF($N$4="General",1/2*(1-COS(2*PI()*($B486-$H$5)/$H$6))*$H$9,"Error")))))</f>
        <v>0</v>
      </c>
      <c r="I486" s="30">
        <f>IF(B486="",0,IF($B486&lt;$I$5,0,IF($B486&gt;'MSD Calculation'!$D$5,0,IF($N$4="Closed-form",1/2*(1-COS(2*PI()*($B486-$I$5)/$I$6))*$I$8,IF($N$4="General",1/2*(1-COS(2*PI()*($B486-$I$5)/$I$6))*$I$9,"Error")))))</f>
        <v>0</v>
      </c>
      <c r="J486" s="15" t="s">
        <v>14</v>
      </c>
      <c r="K486" s="3"/>
      <c r="L486" s="17">
        <v>4.6899999999999444</v>
      </c>
      <c r="M486" s="34">
        <f>L486/'MSD Calculation'!$D$5</f>
        <v>0.15844594594594405</v>
      </c>
      <c r="N486" s="34">
        <f>'MSD Calculation'!$D$24-L486</f>
        <v>13.810000000000056</v>
      </c>
      <c r="O486" s="35">
        <f t="shared" si="35"/>
        <v>1.19109543022833E-2</v>
      </c>
      <c r="P486" s="35">
        <f t="shared" si="36"/>
        <v>1.1911815854319869E-2</v>
      </c>
      <c r="Q486" s="35">
        <f t="shared" si="37"/>
        <v>1.1911815854319869E-2</v>
      </c>
      <c r="R486" s="35">
        <f t="shared" si="38"/>
        <v>1.1911815854319869E-2</v>
      </c>
      <c r="S486" s="35">
        <f t="shared" si="39"/>
        <v>1.1911815854319869E-2</v>
      </c>
      <c r="T486" s="11" t="s">
        <v>14</v>
      </c>
    </row>
    <row r="487" spans="2:20" x14ac:dyDescent="0.35">
      <c r="B487" s="63">
        <v>4.6999999999999442</v>
      </c>
      <c r="C487" s="34">
        <f>B487/'MSD Calculation'!$D$5</f>
        <v>0.15878378378378188</v>
      </c>
      <c r="D487" s="34">
        <f>'MSD Calculation'!$D$24-B487</f>
        <v>13.800000000000056</v>
      </c>
      <c r="E487" s="30">
        <f>IF(B487="",0,IF(B487&lt;'MSD Calculation'!$D$5,$E$7*(1-B487/'MSD Calculation'!$D$5), 0))</f>
        <v>1.1906172706818716E-2</v>
      </c>
      <c r="F487" s="30">
        <f>IF(B487="",0,IF($B487&lt;$F$5,0,IF($B487&gt;'MSD Calculation'!$D$5,0,IF($N$4="Closed-form",1/2*(1-COS(2*PI()*($B487-$F$5)/$F$6))*$F$8,IF($N$4="General",1/2*(1-COS(2*PI()*($B487-$F$5)/$F$6))*$F$9,"Error")))))</f>
        <v>1.0636371022626382E-6</v>
      </c>
      <c r="G487" s="30">
        <f>IF(B487="",0,IF($B487&lt;$G$5,0,IF($B487&gt;'MSD Calculation'!$D$5,0,IF($N$4="Closed-form",1/2*(1-COS(2*PI()*($B487-$G$5)/$G$6))*$G$8,IF($N$4="General",1/2*(1-COS(2*PI()*($B487-$G$5)/$G$6))*$G$9,"Error")))))</f>
        <v>0</v>
      </c>
      <c r="H487" s="30">
        <f>IF(B487="",0,IF($B487&lt;$H$5,0,IF($B487&gt;'MSD Calculation'!$D$5,0,IF($N$4="Closed-form",1/2*(1-COS(2*PI()*($B487-$H$5)/$H$6))*$H$8,IF($N$4="General",1/2*(1-COS(2*PI()*($B487-$H$5)/$H$6))*$H$9,"Error")))))</f>
        <v>0</v>
      </c>
      <c r="I487" s="30">
        <f>IF(B487="",0,IF($B487&lt;$I$5,0,IF($B487&gt;'MSD Calculation'!$D$5,0,IF($N$4="Closed-form",1/2*(1-COS(2*PI()*($B487-$I$5)/$I$6))*$I$8,IF($N$4="General",1/2*(1-COS(2*PI()*($B487-$I$5)/$I$6))*$I$9,"Error")))))</f>
        <v>0</v>
      </c>
      <c r="J487" s="15" t="s">
        <v>14</v>
      </c>
      <c r="K487" s="3"/>
      <c r="L487" s="17">
        <v>4.6999999999999442</v>
      </c>
      <c r="M487" s="34">
        <f>L487/'MSD Calculation'!$D$5</f>
        <v>0.15878378378378188</v>
      </c>
      <c r="N487" s="34">
        <f>'MSD Calculation'!$D$24-L487</f>
        <v>13.800000000000056</v>
      </c>
      <c r="O487" s="35">
        <f t="shared" si="35"/>
        <v>1.1906172706818716E-2</v>
      </c>
      <c r="P487" s="35">
        <f t="shared" si="36"/>
        <v>1.1907236343920978E-2</v>
      </c>
      <c r="Q487" s="35">
        <f t="shared" si="37"/>
        <v>1.1907236343920978E-2</v>
      </c>
      <c r="R487" s="35">
        <f t="shared" si="38"/>
        <v>1.1907236343920978E-2</v>
      </c>
      <c r="S487" s="35">
        <f t="shared" si="39"/>
        <v>1.1907236343920978E-2</v>
      </c>
      <c r="T487" s="11" t="s">
        <v>14</v>
      </c>
    </row>
    <row r="488" spans="2:20" x14ac:dyDescent="0.35">
      <c r="B488" s="63">
        <v>4.709999999999944</v>
      </c>
      <c r="C488" s="34">
        <f>B488/'MSD Calculation'!$D$5</f>
        <v>0.15912162162161972</v>
      </c>
      <c r="D488" s="34">
        <f>'MSD Calculation'!$D$24-B488</f>
        <v>13.790000000000056</v>
      </c>
      <c r="E488" s="30">
        <f>IF(B488="",0,IF(B488&lt;'MSD Calculation'!$D$5,$E$7*(1-B488/'MSD Calculation'!$D$5), 0))</f>
        <v>1.190139111135413E-2</v>
      </c>
      <c r="F488" s="30">
        <f>IF(B488="",0,IF($B488&lt;$F$5,0,IF($B488&gt;'MSD Calculation'!$D$5,0,IF($N$4="Closed-form",1/2*(1-COS(2*PI()*($B488-$F$5)/$F$6))*$F$8,IF($N$4="General",1/2*(1-COS(2*PI()*($B488-$F$5)/$F$6))*$F$9,"Error")))))</f>
        <v>1.2869910142151198E-6</v>
      </c>
      <c r="G488" s="30">
        <f>IF(B488="",0,IF($B488&lt;$G$5,0,IF($B488&gt;'MSD Calculation'!$D$5,0,IF($N$4="Closed-form",1/2*(1-COS(2*PI()*($B488-$G$5)/$G$6))*$G$8,IF($N$4="General",1/2*(1-COS(2*PI()*($B488-$G$5)/$G$6))*$G$9,"Error")))))</f>
        <v>0</v>
      </c>
      <c r="H488" s="30">
        <f>IF(B488="",0,IF($B488&lt;$H$5,0,IF($B488&gt;'MSD Calculation'!$D$5,0,IF($N$4="Closed-form",1/2*(1-COS(2*PI()*($B488-$H$5)/$H$6))*$H$8,IF($N$4="General",1/2*(1-COS(2*PI()*($B488-$H$5)/$H$6))*$H$9,"Error")))))</f>
        <v>0</v>
      </c>
      <c r="I488" s="30">
        <f>IF(B488="",0,IF($B488&lt;$I$5,0,IF($B488&gt;'MSD Calculation'!$D$5,0,IF($N$4="Closed-form",1/2*(1-COS(2*PI()*($B488-$I$5)/$I$6))*$I$8,IF($N$4="General",1/2*(1-COS(2*PI()*($B488-$I$5)/$I$6))*$I$9,"Error")))))</f>
        <v>0</v>
      </c>
      <c r="J488" s="15" t="s">
        <v>14</v>
      </c>
      <c r="K488" s="3"/>
      <c r="L488" s="17">
        <v>4.709999999999944</v>
      </c>
      <c r="M488" s="34">
        <f>L488/'MSD Calculation'!$D$5</f>
        <v>0.15912162162161972</v>
      </c>
      <c r="N488" s="34">
        <f>'MSD Calculation'!$D$24-L488</f>
        <v>13.790000000000056</v>
      </c>
      <c r="O488" s="35">
        <f t="shared" si="35"/>
        <v>1.190139111135413E-2</v>
      </c>
      <c r="P488" s="35">
        <f t="shared" si="36"/>
        <v>1.1902678102368345E-2</v>
      </c>
      <c r="Q488" s="35">
        <f t="shared" si="37"/>
        <v>1.1902678102368345E-2</v>
      </c>
      <c r="R488" s="35">
        <f t="shared" si="38"/>
        <v>1.1902678102368345E-2</v>
      </c>
      <c r="S488" s="35">
        <f t="shared" si="39"/>
        <v>1.1902678102368345E-2</v>
      </c>
      <c r="T488" s="11" t="s">
        <v>14</v>
      </c>
    </row>
    <row r="489" spans="2:20" x14ac:dyDescent="0.35">
      <c r="B489" s="63">
        <v>4.7199999999999438</v>
      </c>
      <c r="C489" s="34">
        <f>B489/'MSD Calculation'!$D$5</f>
        <v>0.15945945945945755</v>
      </c>
      <c r="D489" s="34">
        <f>'MSD Calculation'!$D$24-B489</f>
        <v>13.780000000000056</v>
      </c>
      <c r="E489" s="30">
        <f>IF(B489="",0,IF(B489&lt;'MSD Calculation'!$D$5,$E$7*(1-B489/'MSD Calculation'!$D$5), 0))</f>
        <v>1.1896609515889544E-2</v>
      </c>
      <c r="F489" s="30">
        <f>IF(B489="",0,IF($B489&lt;$F$5,0,IF($B489&gt;'MSD Calculation'!$D$5,0,IF($N$4="Closed-form",1/2*(1-COS(2*PI()*($B489-$F$5)/$F$6))*$F$8,IF($N$4="General",1/2*(1-COS(2*PI()*($B489-$F$5)/$F$6))*$F$9,"Error")))))</f>
        <v>1.5316127926871446E-6</v>
      </c>
      <c r="G489" s="30">
        <f>IF(B489="",0,IF($B489&lt;$G$5,0,IF($B489&gt;'MSD Calculation'!$D$5,0,IF($N$4="Closed-form",1/2*(1-COS(2*PI()*($B489-$G$5)/$G$6))*$G$8,IF($N$4="General",1/2*(1-COS(2*PI()*($B489-$G$5)/$G$6))*$G$9,"Error")))))</f>
        <v>0</v>
      </c>
      <c r="H489" s="30">
        <f>IF(B489="",0,IF($B489&lt;$H$5,0,IF($B489&gt;'MSD Calculation'!$D$5,0,IF($N$4="Closed-form",1/2*(1-COS(2*PI()*($B489-$H$5)/$H$6))*$H$8,IF($N$4="General",1/2*(1-COS(2*PI()*($B489-$H$5)/$H$6))*$H$9,"Error")))))</f>
        <v>0</v>
      </c>
      <c r="I489" s="30">
        <f>IF(B489="",0,IF($B489&lt;$I$5,0,IF($B489&gt;'MSD Calculation'!$D$5,0,IF($N$4="Closed-form",1/2*(1-COS(2*PI()*($B489-$I$5)/$I$6))*$I$8,IF($N$4="General",1/2*(1-COS(2*PI()*($B489-$I$5)/$I$6))*$I$9,"Error")))))</f>
        <v>0</v>
      </c>
      <c r="J489" s="15" t="s">
        <v>14</v>
      </c>
      <c r="K489" s="3"/>
      <c r="L489" s="17">
        <v>4.7199999999999438</v>
      </c>
      <c r="M489" s="34">
        <f>L489/'MSD Calculation'!$D$5</f>
        <v>0.15945945945945755</v>
      </c>
      <c r="N489" s="34">
        <f>'MSD Calculation'!$D$24-L489</f>
        <v>13.780000000000056</v>
      </c>
      <c r="O489" s="35">
        <f t="shared" si="35"/>
        <v>1.1896609515889544E-2</v>
      </c>
      <c r="P489" s="35">
        <f t="shared" si="36"/>
        <v>1.1898141128682231E-2</v>
      </c>
      <c r="Q489" s="35">
        <f t="shared" si="37"/>
        <v>1.1898141128682231E-2</v>
      </c>
      <c r="R489" s="35">
        <f t="shared" si="38"/>
        <v>1.1898141128682231E-2</v>
      </c>
      <c r="S489" s="35">
        <f t="shared" si="39"/>
        <v>1.1898141128682231E-2</v>
      </c>
      <c r="T489" s="11" t="s">
        <v>14</v>
      </c>
    </row>
    <row r="490" spans="2:20" x14ac:dyDescent="0.35">
      <c r="B490" s="63">
        <v>4.7299999999999436</v>
      </c>
      <c r="C490" s="34">
        <f>B490/'MSD Calculation'!$D$5</f>
        <v>0.15979729729729539</v>
      </c>
      <c r="D490" s="34">
        <f>'MSD Calculation'!$D$24-B490</f>
        <v>13.770000000000056</v>
      </c>
      <c r="E490" s="30">
        <f>IF(B490="",0,IF(B490&lt;'MSD Calculation'!$D$5,$E$7*(1-B490/'MSD Calculation'!$D$5), 0))</f>
        <v>1.1891827920424957E-2</v>
      </c>
      <c r="F490" s="30">
        <f>IF(B490="",0,IF($B490&lt;$F$5,0,IF($B490&gt;'MSD Calculation'!$D$5,0,IF($N$4="Closed-form",1/2*(1-COS(2*PI()*($B490-$F$5)/$F$6))*$F$8,IF($N$4="General",1/2*(1-COS(2*PI()*($B490-$F$5)/$F$6))*$F$9,"Error")))))</f>
        <v>1.7975013646479E-6</v>
      </c>
      <c r="G490" s="30">
        <f>IF(B490="",0,IF($B490&lt;$G$5,0,IF($B490&gt;'MSD Calculation'!$D$5,0,IF($N$4="Closed-form",1/2*(1-COS(2*PI()*($B490-$G$5)/$G$6))*$G$8,IF($N$4="General",1/2*(1-COS(2*PI()*($B490-$G$5)/$G$6))*$G$9,"Error")))))</f>
        <v>0</v>
      </c>
      <c r="H490" s="30">
        <f>IF(B490="",0,IF($B490&lt;$H$5,0,IF($B490&gt;'MSD Calculation'!$D$5,0,IF($N$4="Closed-form",1/2*(1-COS(2*PI()*($B490-$H$5)/$H$6))*$H$8,IF($N$4="General",1/2*(1-COS(2*PI()*($B490-$H$5)/$H$6))*$H$9,"Error")))))</f>
        <v>0</v>
      </c>
      <c r="I490" s="30">
        <f>IF(B490="",0,IF($B490&lt;$I$5,0,IF($B490&gt;'MSD Calculation'!$D$5,0,IF($N$4="Closed-form",1/2*(1-COS(2*PI()*($B490-$I$5)/$I$6))*$I$8,IF($N$4="General",1/2*(1-COS(2*PI()*($B490-$I$5)/$I$6))*$I$9,"Error")))))</f>
        <v>0</v>
      </c>
      <c r="J490" s="15" t="s">
        <v>14</v>
      </c>
      <c r="K490" s="3"/>
      <c r="L490" s="17">
        <v>4.7299999999999436</v>
      </c>
      <c r="M490" s="34">
        <f>L490/'MSD Calculation'!$D$5</f>
        <v>0.15979729729729539</v>
      </c>
      <c r="N490" s="34">
        <f>'MSD Calculation'!$D$24-L490</f>
        <v>13.770000000000056</v>
      </c>
      <c r="O490" s="35">
        <f t="shared" si="35"/>
        <v>1.1891827920424957E-2</v>
      </c>
      <c r="P490" s="35">
        <f t="shared" si="36"/>
        <v>1.1893625421789605E-2</v>
      </c>
      <c r="Q490" s="35">
        <f t="shared" si="37"/>
        <v>1.1893625421789605E-2</v>
      </c>
      <c r="R490" s="35">
        <f t="shared" si="38"/>
        <v>1.1893625421789605E-2</v>
      </c>
      <c r="S490" s="35">
        <f t="shared" si="39"/>
        <v>1.1893625421789605E-2</v>
      </c>
      <c r="T490" s="11" t="s">
        <v>14</v>
      </c>
    </row>
    <row r="491" spans="2:20" x14ac:dyDescent="0.35">
      <c r="B491" s="63">
        <v>4.7399999999999434</v>
      </c>
      <c r="C491" s="34">
        <f>B491/'MSD Calculation'!$D$5</f>
        <v>0.16013513513513322</v>
      </c>
      <c r="D491" s="34">
        <f>'MSD Calculation'!$D$24-B491</f>
        <v>13.760000000000057</v>
      </c>
      <c r="E491" s="30">
        <f>IF(B491="",0,IF(B491&lt;'MSD Calculation'!$D$5,$E$7*(1-B491/'MSD Calculation'!$D$5), 0))</f>
        <v>1.1887046324960371E-2</v>
      </c>
      <c r="F491" s="30">
        <f>IF(B491="",0,IF($B491&lt;$F$5,0,IF($B491&gt;'MSD Calculation'!$D$5,0,IF($N$4="Closed-form",1/2*(1-COS(2*PI()*($B491-$F$5)/$F$6))*$F$8,IF($N$4="General",1/2*(1-COS(2*PI()*($B491-$F$5)/$F$6))*$F$9,"Error")))))</f>
        <v>2.0846555637796798E-6</v>
      </c>
      <c r="G491" s="30">
        <f>IF(B491="",0,IF($B491&lt;$G$5,0,IF($B491&gt;'MSD Calculation'!$D$5,0,IF($N$4="Closed-form",1/2*(1-COS(2*PI()*($B491-$G$5)/$G$6))*$G$8,IF($N$4="General",1/2*(1-COS(2*PI()*($B491-$G$5)/$G$6))*$G$9,"Error")))))</f>
        <v>0</v>
      </c>
      <c r="H491" s="30">
        <f>IF(B491="",0,IF($B491&lt;$H$5,0,IF($B491&gt;'MSD Calculation'!$D$5,0,IF($N$4="Closed-form",1/2*(1-COS(2*PI()*($B491-$H$5)/$H$6))*$H$8,IF($N$4="General",1/2*(1-COS(2*PI()*($B491-$H$5)/$H$6))*$H$9,"Error")))))</f>
        <v>0</v>
      </c>
      <c r="I491" s="30">
        <f>IF(B491="",0,IF($B491&lt;$I$5,0,IF($B491&gt;'MSD Calculation'!$D$5,0,IF($N$4="Closed-form",1/2*(1-COS(2*PI()*($B491-$I$5)/$I$6))*$I$8,IF($N$4="General",1/2*(1-COS(2*PI()*($B491-$I$5)/$I$6))*$I$9,"Error")))))</f>
        <v>0</v>
      </c>
      <c r="J491" s="15" t="s">
        <v>14</v>
      </c>
      <c r="K491" s="3"/>
      <c r="L491" s="17">
        <v>4.7399999999999434</v>
      </c>
      <c r="M491" s="34">
        <f>L491/'MSD Calculation'!$D$5</f>
        <v>0.16013513513513322</v>
      </c>
      <c r="N491" s="34">
        <f>'MSD Calculation'!$D$24-L491</f>
        <v>13.760000000000057</v>
      </c>
      <c r="O491" s="35">
        <f t="shared" si="35"/>
        <v>1.1887046324960371E-2</v>
      </c>
      <c r="P491" s="35">
        <f t="shared" si="36"/>
        <v>1.1889130980524151E-2</v>
      </c>
      <c r="Q491" s="35">
        <f t="shared" si="37"/>
        <v>1.1889130980524151E-2</v>
      </c>
      <c r="R491" s="35">
        <f t="shared" si="38"/>
        <v>1.1889130980524151E-2</v>
      </c>
      <c r="S491" s="35">
        <f t="shared" si="39"/>
        <v>1.1889130980524151E-2</v>
      </c>
      <c r="T491" s="11" t="s">
        <v>14</v>
      </c>
    </row>
    <row r="492" spans="2:20" x14ac:dyDescent="0.35">
      <c r="B492" s="63">
        <v>4.7499999999999432</v>
      </c>
      <c r="C492" s="34">
        <f>B492/'MSD Calculation'!$D$5</f>
        <v>0.16047297297297106</v>
      </c>
      <c r="D492" s="34">
        <f>'MSD Calculation'!$D$24-B492</f>
        <v>13.750000000000057</v>
      </c>
      <c r="E492" s="30">
        <f>IF(B492="",0,IF(B492&lt;'MSD Calculation'!$D$5,$E$7*(1-B492/'MSD Calculation'!$D$5), 0))</f>
        <v>1.1882264729495787E-2</v>
      </c>
      <c r="F492" s="30">
        <f>IF(B492="",0,IF($B492&lt;$F$5,0,IF($B492&gt;'MSD Calculation'!$D$5,0,IF($N$4="Closed-form",1/2*(1-COS(2*PI()*($B492-$F$5)/$F$6))*$F$8,IF($N$4="General",1/2*(1-COS(2*PI()*($B492-$F$5)/$F$6))*$F$9,"Error")))))</f>
        <v>2.3930741304843453E-6</v>
      </c>
      <c r="G492" s="30">
        <f>IF(B492="",0,IF($B492&lt;$G$5,0,IF($B492&gt;'MSD Calculation'!$D$5,0,IF($N$4="Closed-form",1/2*(1-COS(2*PI()*($B492-$G$5)/$G$6))*$G$8,IF($N$4="General",1/2*(1-COS(2*PI()*($B492-$G$5)/$G$6))*$G$9,"Error")))))</f>
        <v>0</v>
      </c>
      <c r="H492" s="30">
        <f>IF(B492="",0,IF($B492&lt;$H$5,0,IF($B492&gt;'MSD Calculation'!$D$5,0,IF($N$4="Closed-form",1/2*(1-COS(2*PI()*($B492-$H$5)/$H$6))*$H$8,IF($N$4="General",1/2*(1-COS(2*PI()*($B492-$H$5)/$H$6))*$H$9,"Error")))))</f>
        <v>0</v>
      </c>
      <c r="I492" s="30">
        <f>IF(B492="",0,IF($B492&lt;$I$5,0,IF($B492&gt;'MSD Calculation'!$D$5,0,IF($N$4="Closed-form",1/2*(1-COS(2*PI()*($B492-$I$5)/$I$6))*$I$8,IF($N$4="General",1/2*(1-COS(2*PI()*($B492-$I$5)/$I$6))*$I$9,"Error")))))</f>
        <v>0</v>
      </c>
      <c r="J492" s="15" t="s">
        <v>14</v>
      </c>
      <c r="K492" s="3"/>
      <c r="L492" s="17">
        <v>4.7499999999999432</v>
      </c>
      <c r="M492" s="34">
        <f>L492/'MSD Calculation'!$D$5</f>
        <v>0.16047297297297106</v>
      </c>
      <c r="N492" s="34">
        <f>'MSD Calculation'!$D$24-L492</f>
        <v>13.750000000000057</v>
      </c>
      <c r="O492" s="35">
        <f t="shared" si="35"/>
        <v>1.1882264729495787E-2</v>
      </c>
      <c r="P492" s="35">
        <f t="shared" si="36"/>
        <v>1.1884657803626271E-2</v>
      </c>
      <c r="Q492" s="35">
        <f t="shared" si="37"/>
        <v>1.1884657803626271E-2</v>
      </c>
      <c r="R492" s="35">
        <f t="shared" si="38"/>
        <v>1.1884657803626271E-2</v>
      </c>
      <c r="S492" s="35">
        <f t="shared" si="39"/>
        <v>1.1884657803626271E-2</v>
      </c>
      <c r="T492" s="11" t="s">
        <v>14</v>
      </c>
    </row>
    <row r="493" spans="2:20" x14ac:dyDescent="0.35">
      <c r="B493" s="63">
        <v>4.7599999999999429</v>
      </c>
      <c r="C493" s="34">
        <f>B493/'MSD Calculation'!$D$5</f>
        <v>0.16081081081080886</v>
      </c>
      <c r="D493" s="34">
        <f>'MSD Calculation'!$D$24-B493</f>
        <v>13.740000000000057</v>
      </c>
      <c r="E493" s="30">
        <f>IF(B493="",0,IF(B493&lt;'MSD Calculation'!$D$5,$E$7*(1-B493/'MSD Calculation'!$D$5), 0))</f>
        <v>1.1877483134031201E-2</v>
      </c>
      <c r="F493" s="30">
        <f>IF(B493="",0,IF($B493&lt;$F$5,0,IF($B493&gt;'MSD Calculation'!$D$5,0,IF($N$4="Closed-form",1/2*(1-COS(2*PI()*($B493-$F$5)/$F$6))*$F$8,IF($N$4="General",1/2*(1-COS(2*PI()*($B493-$F$5)/$F$6))*$F$9,"Error")))))</f>
        <v>2.7227557118865534E-6</v>
      </c>
      <c r="G493" s="30">
        <f>IF(B493="",0,IF($B493&lt;$G$5,0,IF($B493&gt;'MSD Calculation'!$D$5,0,IF($N$4="Closed-form",1/2*(1-COS(2*PI()*($B493-$G$5)/$G$6))*$G$8,IF($N$4="General",1/2*(1-COS(2*PI()*($B493-$G$5)/$G$6))*$G$9,"Error")))))</f>
        <v>0</v>
      </c>
      <c r="H493" s="30">
        <f>IF(B493="",0,IF($B493&lt;$H$5,0,IF($B493&gt;'MSD Calculation'!$D$5,0,IF($N$4="Closed-form",1/2*(1-COS(2*PI()*($B493-$H$5)/$H$6))*$H$8,IF($N$4="General",1/2*(1-COS(2*PI()*($B493-$H$5)/$H$6))*$H$9,"Error")))))</f>
        <v>0</v>
      </c>
      <c r="I493" s="30">
        <f>IF(B493="",0,IF($B493&lt;$I$5,0,IF($B493&gt;'MSD Calculation'!$D$5,0,IF($N$4="Closed-form",1/2*(1-COS(2*PI()*($B493-$I$5)/$I$6))*$I$8,IF($N$4="General",1/2*(1-COS(2*PI()*($B493-$I$5)/$I$6))*$I$9,"Error")))))</f>
        <v>0</v>
      </c>
      <c r="J493" s="15" t="s">
        <v>14</v>
      </c>
      <c r="K493" s="3"/>
      <c r="L493" s="17">
        <v>4.7599999999999429</v>
      </c>
      <c r="M493" s="34">
        <f>L493/'MSD Calculation'!$D$5</f>
        <v>0.16081081081080886</v>
      </c>
      <c r="N493" s="34">
        <f>'MSD Calculation'!$D$24-L493</f>
        <v>13.740000000000057</v>
      </c>
      <c r="O493" s="35">
        <f t="shared" si="35"/>
        <v>1.1877483134031201E-2</v>
      </c>
      <c r="P493" s="35">
        <f t="shared" si="36"/>
        <v>1.1880205889743088E-2</v>
      </c>
      <c r="Q493" s="35">
        <f t="shared" si="37"/>
        <v>1.1880205889743088E-2</v>
      </c>
      <c r="R493" s="35">
        <f t="shared" si="38"/>
        <v>1.1880205889743088E-2</v>
      </c>
      <c r="S493" s="35">
        <f t="shared" si="39"/>
        <v>1.1880205889743088E-2</v>
      </c>
      <c r="T493" s="11" t="s">
        <v>14</v>
      </c>
    </row>
    <row r="494" spans="2:20" x14ac:dyDescent="0.35">
      <c r="B494" s="63">
        <v>4.7699999999999427</v>
      </c>
      <c r="C494" s="34">
        <f>B494/'MSD Calculation'!$D$5</f>
        <v>0.1611486486486467</v>
      </c>
      <c r="D494" s="34">
        <f>'MSD Calculation'!$D$24-B494</f>
        <v>13.730000000000057</v>
      </c>
      <c r="E494" s="30">
        <f>IF(B494="",0,IF(B494&lt;'MSD Calculation'!$D$5,$E$7*(1-B494/'MSD Calculation'!$D$5), 0))</f>
        <v>1.1872701538566616E-2</v>
      </c>
      <c r="F494" s="30">
        <f>IF(B494="",0,IF($B494&lt;$F$5,0,IF($B494&gt;'MSD Calculation'!$D$5,0,IF($N$4="Closed-form",1/2*(1-COS(2*PI()*($B494-$F$5)/$F$6))*$F$8,IF($N$4="General",1/2*(1-COS(2*PI()*($B494-$F$5)/$F$6))*$F$9,"Error")))))</f>
        <v>3.073698861842375E-6</v>
      </c>
      <c r="G494" s="30">
        <f>IF(B494="",0,IF($B494&lt;$G$5,0,IF($B494&gt;'MSD Calculation'!$D$5,0,IF($N$4="Closed-form",1/2*(1-COS(2*PI()*($B494-$G$5)/$G$6))*$G$8,IF($N$4="General",1/2*(1-COS(2*PI()*($B494-$G$5)/$G$6))*$G$9,"Error")))))</f>
        <v>0</v>
      </c>
      <c r="H494" s="30">
        <f>IF(B494="",0,IF($B494&lt;$H$5,0,IF($B494&gt;'MSD Calculation'!$D$5,0,IF($N$4="Closed-form",1/2*(1-COS(2*PI()*($B494-$H$5)/$H$6))*$H$8,IF($N$4="General",1/2*(1-COS(2*PI()*($B494-$H$5)/$H$6))*$H$9,"Error")))))</f>
        <v>0</v>
      </c>
      <c r="I494" s="30">
        <f>IF(B494="",0,IF($B494&lt;$I$5,0,IF($B494&gt;'MSD Calculation'!$D$5,0,IF($N$4="Closed-form",1/2*(1-COS(2*PI()*($B494-$I$5)/$I$6))*$I$8,IF($N$4="General",1/2*(1-COS(2*PI()*($B494-$I$5)/$I$6))*$I$9,"Error")))))</f>
        <v>0</v>
      </c>
      <c r="J494" s="15" t="s">
        <v>14</v>
      </c>
      <c r="K494" s="3"/>
      <c r="L494" s="17">
        <v>4.7699999999999427</v>
      </c>
      <c r="M494" s="34">
        <f>L494/'MSD Calculation'!$D$5</f>
        <v>0.1611486486486467</v>
      </c>
      <c r="N494" s="34">
        <f>'MSD Calculation'!$D$24-L494</f>
        <v>13.730000000000057</v>
      </c>
      <c r="O494" s="35">
        <f t="shared" si="35"/>
        <v>1.1872701538566616E-2</v>
      </c>
      <c r="P494" s="35">
        <f t="shared" si="36"/>
        <v>1.1875775237428459E-2</v>
      </c>
      <c r="Q494" s="35">
        <f t="shared" si="37"/>
        <v>1.1875775237428459E-2</v>
      </c>
      <c r="R494" s="35">
        <f t="shared" si="38"/>
        <v>1.1875775237428459E-2</v>
      </c>
      <c r="S494" s="35">
        <f t="shared" si="39"/>
        <v>1.1875775237428459E-2</v>
      </c>
      <c r="T494" s="11" t="s">
        <v>14</v>
      </c>
    </row>
    <row r="495" spans="2:20" x14ac:dyDescent="0.35">
      <c r="B495" s="63">
        <v>4.7799999999999425</v>
      </c>
      <c r="C495" s="34">
        <f>B495/'MSD Calculation'!$D$5</f>
        <v>0.16148648648648453</v>
      </c>
      <c r="D495" s="34">
        <f>'MSD Calculation'!$D$24-B495</f>
        <v>13.720000000000057</v>
      </c>
      <c r="E495" s="30">
        <f>IF(B495="",0,IF(B495&lt;'MSD Calculation'!$D$5,$E$7*(1-B495/'MSD Calculation'!$D$5), 0))</f>
        <v>1.1867919943102028E-2</v>
      </c>
      <c r="F495" s="30">
        <f>IF(B495="",0,IF($B495&lt;$F$5,0,IF($B495&gt;'MSD Calculation'!$D$5,0,IF($N$4="Closed-form",1/2*(1-COS(2*PI()*($B495-$F$5)/$F$6))*$F$8,IF($N$4="General",1/2*(1-COS(2*PI()*($B495-$F$5)/$F$6))*$F$9,"Error")))))</f>
        <v>3.4459020409425229E-6</v>
      </c>
      <c r="G495" s="30">
        <f>IF(B495="",0,IF($B495&lt;$G$5,0,IF($B495&gt;'MSD Calculation'!$D$5,0,IF($N$4="Closed-form",1/2*(1-COS(2*PI()*($B495-$G$5)/$G$6))*$G$8,IF($N$4="General",1/2*(1-COS(2*PI()*($B495-$G$5)/$G$6))*$G$9,"Error")))))</f>
        <v>0</v>
      </c>
      <c r="H495" s="30">
        <f>IF(B495="",0,IF($B495&lt;$H$5,0,IF($B495&gt;'MSD Calculation'!$D$5,0,IF($N$4="Closed-form",1/2*(1-COS(2*PI()*($B495-$H$5)/$H$6))*$H$8,IF($N$4="General",1/2*(1-COS(2*PI()*($B495-$H$5)/$H$6))*$H$9,"Error")))))</f>
        <v>0</v>
      </c>
      <c r="I495" s="30">
        <f>IF(B495="",0,IF($B495&lt;$I$5,0,IF($B495&gt;'MSD Calculation'!$D$5,0,IF($N$4="Closed-form",1/2*(1-COS(2*PI()*($B495-$I$5)/$I$6))*$I$8,IF($N$4="General",1/2*(1-COS(2*PI()*($B495-$I$5)/$I$6))*$I$9,"Error")))))</f>
        <v>0</v>
      </c>
      <c r="J495" s="15" t="s">
        <v>14</v>
      </c>
      <c r="K495" s="3"/>
      <c r="L495" s="17">
        <v>4.7799999999999425</v>
      </c>
      <c r="M495" s="34">
        <f>L495/'MSD Calculation'!$D$5</f>
        <v>0.16148648648648453</v>
      </c>
      <c r="N495" s="34">
        <f>'MSD Calculation'!$D$24-L495</f>
        <v>13.720000000000057</v>
      </c>
      <c r="O495" s="35">
        <f t="shared" si="35"/>
        <v>1.1867919943102028E-2</v>
      </c>
      <c r="P495" s="35">
        <f t="shared" si="36"/>
        <v>1.1871365845142971E-2</v>
      </c>
      <c r="Q495" s="35">
        <f t="shared" si="37"/>
        <v>1.1871365845142971E-2</v>
      </c>
      <c r="R495" s="35">
        <f t="shared" si="38"/>
        <v>1.1871365845142971E-2</v>
      </c>
      <c r="S495" s="35">
        <f t="shared" si="39"/>
        <v>1.1871365845142971E-2</v>
      </c>
      <c r="T495" s="11" t="s">
        <v>14</v>
      </c>
    </row>
    <row r="496" spans="2:20" x14ac:dyDescent="0.35">
      <c r="B496" s="63">
        <v>4.7899999999999423</v>
      </c>
      <c r="C496" s="34">
        <f>B496/'MSD Calculation'!$D$5</f>
        <v>0.16182432432432237</v>
      </c>
      <c r="D496" s="34">
        <f>'MSD Calculation'!$D$24-B496</f>
        <v>13.710000000000058</v>
      </c>
      <c r="E496" s="30">
        <f>IF(B496="",0,IF(B496&lt;'MSD Calculation'!$D$5,$E$7*(1-B496/'MSD Calculation'!$D$5), 0))</f>
        <v>1.1863138347637444E-2</v>
      </c>
      <c r="F496" s="30">
        <f>IF(B496="",0,IF($B496&lt;$F$5,0,IF($B496&gt;'MSD Calculation'!$D$5,0,IF($N$4="Closed-form",1/2*(1-COS(2*PI()*($B496-$F$5)/$F$6))*$F$8,IF($N$4="General",1/2*(1-COS(2*PI()*($B496-$F$5)/$F$6))*$F$9,"Error")))))</f>
        <v>3.8393636165220461E-6</v>
      </c>
      <c r="G496" s="30">
        <f>IF(B496="",0,IF($B496&lt;$G$5,0,IF($B496&gt;'MSD Calculation'!$D$5,0,IF($N$4="Closed-form",1/2*(1-COS(2*PI()*($B496-$G$5)/$G$6))*$G$8,IF($N$4="General",1/2*(1-COS(2*PI()*($B496-$G$5)/$G$6))*$G$9,"Error")))))</f>
        <v>0</v>
      </c>
      <c r="H496" s="30">
        <f>IF(B496="",0,IF($B496&lt;$H$5,0,IF($B496&gt;'MSD Calculation'!$D$5,0,IF($N$4="Closed-form",1/2*(1-COS(2*PI()*($B496-$H$5)/$H$6))*$H$8,IF($N$4="General",1/2*(1-COS(2*PI()*($B496-$H$5)/$H$6))*$H$9,"Error")))))</f>
        <v>0</v>
      </c>
      <c r="I496" s="30">
        <f>IF(B496="",0,IF($B496&lt;$I$5,0,IF($B496&gt;'MSD Calculation'!$D$5,0,IF($N$4="Closed-form",1/2*(1-COS(2*PI()*($B496-$I$5)/$I$6))*$I$8,IF($N$4="General",1/2*(1-COS(2*PI()*($B496-$I$5)/$I$6))*$I$9,"Error")))))</f>
        <v>0</v>
      </c>
      <c r="J496" s="15" t="s">
        <v>14</v>
      </c>
      <c r="K496" s="3"/>
      <c r="L496" s="17">
        <v>4.7899999999999423</v>
      </c>
      <c r="M496" s="34">
        <f>L496/'MSD Calculation'!$D$5</f>
        <v>0.16182432432432237</v>
      </c>
      <c r="N496" s="34">
        <f>'MSD Calculation'!$D$24-L496</f>
        <v>13.710000000000058</v>
      </c>
      <c r="O496" s="35">
        <f t="shared" si="35"/>
        <v>1.1863138347637444E-2</v>
      </c>
      <c r="P496" s="35">
        <f t="shared" si="36"/>
        <v>1.1866977711253966E-2</v>
      </c>
      <c r="Q496" s="35">
        <f t="shared" si="37"/>
        <v>1.1866977711253966E-2</v>
      </c>
      <c r="R496" s="35">
        <f t="shared" si="38"/>
        <v>1.1866977711253966E-2</v>
      </c>
      <c r="S496" s="35">
        <f t="shared" si="39"/>
        <v>1.1866977711253966E-2</v>
      </c>
      <c r="T496" s="11" t="s">
        <v>14</v>
      </c>
    </row>
    <row r="497" spans="2:20" x14ac:dyDescent="0.35">
      <c r="B497" s="63">
        <v>4.7999999999999421</v>
      </c>
      <c r="C497" s="34">
        <f>B497/'MSD Calculation'!$D$5</f>
        <v>0.1621621621621602</v>
      </c>
      <c r="D497" s="34">
        <f>'MSD Calculation'!$D$24-B497</f>
        <v>13.700000000000058</v>
      </c>
      <c r="E497" s="30">
        <f>IF(B497="",0,IF(B497&lt;'MSD Calculation'!$D$5,$E$7*(1-B497/'MSD Calculation'!$D$5), 0))</f>
        <v>1.1858356752172857E-2</v>
      </c>
      <c r="F497" s="30">
        <f>IF(B497="",0,IF($B497&lt;$F$5,0,IF($B497&gt;'MSD Calculation'!$D$5,0,IF($N$4="Closed-form",1/2*(1-COS(2*PI()*($B497-$F$5)/$F$6))*$F$8,IF($N$4="General",1/2*(1-COS(2*PI()*($B497-$F$5)/$F$6))*$F$9,"Error")))))</f>
        <v>4.2540818626662491E-6</v>
      </c>
      <c r="G497" s="30">
        <f>IF(B497="",0,IF($B497&lt;$G$5,0,IF($B497&gt;'MSD Calculation'!$D$5,0,IF($N$4="Closed-form",1/2*(1-COS(2*PI()*($B497-$G$5)/$G$6))*$G$8,IF($N$4="General",1/2*(1-COS(2*PI()*($B497-$G$5)/$G$6))*$G$9,"Error")))))</f>
        <v>0</v>
      </c>
      <c r="H497" s="30">
        <f>IF(B497="",0,IF($B497&lt;$H$5,0,IF($B497&gt;'MSD Calculation'!$D$5,0,IF($N$4="Closed-form",1/2*(1-COS(2*PI()*($B497-$H$5)/$H$6))*$H$8,IF($N$4="General",1/2*(1-COS(2*PI()*($B497-$H$5)/$H$6))*$H$9,"Error")))))</f>
        <v>0</v>
      </c>
      <c r="I497" s="30">
        <f>IF(B497="",0,IF($B497&lt;$I$5,0,IF($B497&gt;'MSD Calculation'!$D$5,0,IF($N$4="Closed-form",1/2*(1-COS(2*PI()*($B497-$I$5)/$I$6))*$I$8,IF($N$4="General",1/2*(1-COS(2*PI()*($B497-$I$5)/$I$6))*$I$9,"Error")))))</f>
        <v>0</v>
      </c>
      <c r="J497" s="15" t="s">
        <v>14</v>
      </c>
      <c r="K497" s="3"/>
      <c r="L497" s="17">
        <v>4.7999999999999421</v>
      </c>
      <c r="M497" s="34">
        <f>L497/'MSD Calculation'!$D$5</f>
        <v>0.1621621621621602</v>
      </c>
      <c r="N497" s="34">
        <f>'MSD Calculation'!$D$24-L497</f>
        <v>13.700000000000058</v>
      </c>
      <c r="O497" s="35">
        <f t="shared" si="35"/>
        <v>1.1858356752172857E-2</v>
      </c>
      <c r="P497" s="35">
        <f t="shared" si="36"/>
        <v>1.1862610834035524E-2</v>
      </c>
      <c r="Q497" s="35">
        <f t="shared" si="37"/>
        <v>1.1862610834035524E-2</v>
      </c>
      <c r="R497" s="35">
        <f t="shared" si="38"/>
        <v>1.1862610834035524E-2</v>
      </c>
      <c r="S497" s="35">
        <f t="shared" si="39"/>
        <v>1.1862610834035524E-2</v>
      </c>
      <c r="T497" s="11" t="s">
        <v>14</v>
      </c>
    </row>
    <row r="498" spans="2:20" x14ac:dyDescent="0.35">
      <c r="B498" s="63">
        <v>4.8099999999999419</v>
      </c>
      <c r="C498" s="34">
        <f>B498/'MSD Calculation'!$D$5</f>
        <v>0.16249999999999803</v>
      </c>
      <c r="D498" s="34">
        <f>'MSD Calculation'!$D$24-B498</f>
        <v>13.690000000000058</v>
      </c>
      <c r="E498" s="30">
        <f>IF(B498="",0,IF(B498&lt;'MSD Calculation'!$D$5,$E$7*(1-B498/'MSD Calculation'!$D$5), 0))</f>
        <v>1.1853575156708271E-2</v>
      </c>
      <c r="F498" s="30">
        <f>IF(B498="",0,IF($B498&lt;$F$5,0,IF($B498&gt;'MSD Calculation'!$D$5,0,IF($N$4="Closed-form",1/2*(1-COS(2*PI()*($B498-$F$5)/$F$6))*$F$8,IF($N$4="General",1/2*(1-COS(2*PI()*($B498-$F$5)/$F$6))*$F$9,"Error")))))</f>
        <v>4.6900549602176954E-6</v>
      </c>
      <c r="G498" s="30">
        <f>IF(B498="",0,IF($B498&lt;$G$5,0,IF($B498&gt;'MSD Calculation'!$D$5,0,IF($N$4="Closed-form",1/2*(1-COS(2*PI()*($B498-$G$5)/$G$6))*$G$8,IF($N$4="General",1/2*(1-COS(2*PI()*($B498-$G$5)/$G$6))*$G$9,"Error")))))</f>
        <v>0</v>
      </c>
      <c r="H498" s="30">
        <f>IF(B498="",0,IF($B498&lt;$H$5,0,IF($B498&gt;'MSD Calculation'!$D$5,0,IF($N$4="Closed-form",1/2*(1-COS(2*PI()*($B498-$H$5)/$H$6))*$H$8,IF($N$4="General",1/2*(1-COS(2*PI()*($B498-$H$5)/$H$6))*$H$9,"Error")))))</f>
        <v>0</v>
      </c>
      <c r="I498" s="30">
        <f>IF(B498="",0,IF($B498&lt;$I$5,0,IF($B498&gt;'MSD Calculation'!$D$5,0,IF($N$4="Closed-form",1/2*(1-COS(2*PI()*($B498-$I$5)/$I$6))*$I$8,IF($N$4="General",1/2*(1-COS(2*PI()*($B498-$I$5)/$I$6))*$I$9,"Error")))))</f>
        <v>0</v>
      </c>
      <c r="J498" s="15" t="s">
        <v>14</v>
      </c>
      <c r="K498" s="3"/>
      <c r="L498" s="17">
        <v>4.8099999999999419</v>
      </c>
      <c r="M498" s="34">
        <f>L498/'MSD Calculation'!$D$5</f>
        <v>0.16249999999999803</v>
      </c>
      <c r="N498" s="34">
        <f>'MSD Calculation'!$D$24-L498</f>
        <v>13.690000000000058</v>
      </c>
      <c r="O498" s="35">
        <f t="shared" si="35"/>
        <v>1.1853575156708271E-2</v>
      </c>
      <c r="P498" s="35">
        <f t="shared" si="36"/>
        <v>1.1858265211668488E-2</v>
      </c>
      <c r="Q498" s="35">
        <f t="shared" si="37"/>
        <v>1.1858265211668488E-2</v>
      </c>
      <c r="R498" s="35">
        <f t="shared" si="38"/>
        <v>1.1858265211668488E-2</v>
      </c>
      <c r="S498" s="35">
        <f t="shared" si="39"/>
        <v>1.1858265211668488E-2</v>
      </c>
      <c r="T498" s="11" t="s">
        <v>14</v>
      </c>
    </row>
    <row r="499" spans="2:20" x14ac:dyDescent="0.35">
      <c r="B499" s="63">
        <v>4.8199999999999417</v>
      </c>
      <c r="C499" s="34">
        <f>B499/'MSD Calculation'!$D$5</f>
        <v>0.16283783783783587</v>
      </c>
      <c r="D499" s="34">
        <f>'MSD Calculation'!$D$24-B499</f>
        <v>13.680000000000058</v>
      </c>
      <c r="E499" s="30">
        <f>IF(B499="",0,IF(B499&lt;'MSD Calculation'!$D$5,$E$7*(1-B499/'MSD Calculation'!$D$5), 0))</f>
        <v>1.1848793561243685E-2</v>
      </c>
      <c r="F499" s="30">
        <f>IF(B499="",0,IF($B499&lt;$F$5,0,IF($B499&gt;'MSD Calculation'!$D$5,0,IF($N$4="Closed-form",1/2*(1-COS(2*PI()*($B499-$F$5)/$F$6))*$F$8,IF($N$4="General",1/2*(1-COS(2*PI()*($B499-$F$5)/$F$6))*$F$9,"Error")))))</f>
        <v>5.1472809967853579E-6</v>
      </c>
      <c r="G499" s="30">
        <f>IF(B499="",0,IF($B499&lt;$G$5,0,IF($B499&gt;'MSD Calculation'!$D$5,0,IF($N$4="Closed-form",1/2*(1-COS(2*PI()*($B499-$G$5)/$G$6))*$G$8,IF($N$4="General",1/2*(1-COS(2*PI()*($B499-$G$5)/$G$6))*$G$9,"Error")))))</f>
        <v>0</v>
      </c>
      <c r="H499" s="30">
        <f>IF(B499="",0,IF($B499&lt;$H$5,0,IF($B499&gt;'MSD Calculation'!$D$5,0,IF($N$4="Closed-form",1/2*(1-COS(2*PI()*($B499-$H$5)/$H$6))*$H$8,IF($N$4="General",1/2*(1-COS(2*PI()*($B499-$H$5)/$H$6))*$H$9,"Error")))))</f>
        <v>0</v>
      </c>
      <c r="I499" s="30">
        <f>IF(B499="",0,IF($B499&lt;$I$5,0,IF($B499&gt;'MSD Calculation'!$D$5,0,IF($N$4="Closed-form",1/2*(1-COS(2*PI()*($B499-$I$5)/$I$6))*$I$8,IF($N$4="General",1/2*(1-COS(2*PI()*($B499-$I$5)/$I$6))*$I$9,"Error")))))</f>
        <v>0</v>
      </c>
      <c r="J499" s="15" t="s">
        <v>14</v>
      </c>
      <c r="K499" s="3"/>
      <c r="L499" s="17">
        <v>4.8199999999999417</v>
      </c>
      <c r="M499" s="34">
        <f>L499/'MSD Calculation'!$D$5</f>
        <v>0.16283783783783587</v>
      </c>
      <c r="N499" s="34">
        <f>'MSD Calculation'!$D$24-L499</f>
        <v>13.680000000000058</v>
      </c>
      <c r="O499" s="35">
        <f t="shared" si="35"/>
        <v>1.1848793561243685E-2</v>
      </c>
      <c r="P499" s="35">
        <f t="shared" si="36"/>
        <v>1.185394084224047E-2</v>
      </c>
      <c r="Q499" s="35">
        <f t="shared" si="37"/>
        <v>1.185394084224047E-2</v>
      </c>
      <c r="R499" s="35">
        <f t="shared" si="38"/>
        <v>1.185394084224047E-2</v>
      </c>
      <c r="S499" s="35">
        <f t="shared" si="39"/>
        <v>1.185394084224047E-2</v>
      </c>
      <c r="T499" s="11" t="s">
        <v>14</v>
      </c>
    </row>
    <row r="500" spans="2:20" x14ac:dyDescent="0.35">
      <c r="B500" s="63">
        <v>4.8299999999999415</v>
      </c>
      <c r="C500" s="34">
        <f>B500/'MSD Calculation'!$D$5</f>
        <v>0.1631756756756737</v>
      </c>
      <c r="D500" s="34">
        <f>'MSD Calculation'!$D$24-B500</f>
        <v>13.670000000000059</v>
      </c>
      <c r="E500" s="30">
        <f>IF(B500="",0,IF(B500&lt;'MSD Calculation'!$D$5,$E$7*(1-B500/'MSD Calculation'!$D$5), 0))</f>
        <v>1.1844011965779101E-2</v>
      </c>
      <c r="F500" s="30">
        <f>IF(B500="",0,IF($B500&lt;$F$5,0,IF($B500&gt;'MSD Calculation'!$D$5,0,IF($N$4="Closed-form",1/2*(1-COS(2*PI()*($B500-$F$5)/$F$6))*$F$8,IF($N$4="General",1/2*(1-COS(2*PI()*($B500-$F$5)/$F$6))*$F$9,"Error")))))</f>
        <v>5.6257579667521591E-6</v>
      </c>
      <c r="G500" s="30">
        <f>IF(B500="",0,IF($B500&lt;$G$5,0,IF($B500&gt;'MSD Calculation'!$D$5,0,IF($N$4="Closed-form",1/2*(1-COS(2*PI()*($B500-$G$5)/$G$6))*$G$8,IF($N$4="General",1/2*(1-COS(2*PI()*($B500-$G$5)/$G$6))*$G$9,"Error")))))</f>
        <v>0</v>
      </c>
      <c r="H500" s="30">
        <f>IF(B500="",0,IF($B500&lt;$H$5,0,IF($B500&gt;'MSD Calculation'!$D$5,0,IF($N$4="Closed-form",1/2*(1-COS(2*PI()*($B500-$H$5)/$H$6))*$H$8,IF($N$4="General",1/2*(1-COS(2*PI()*($B500-$H$5)/$H$6))*$H$9,"Error")))))</f>
        <v>0</v>
      </c>
      <c r="I500" s="30">
        <f>IF(B500="",0,IF($B500&lt;$I$5,0,IF($B500&gt;'MSD Calculation'!$D$5,0,IF($N$4="Closed-form",1/2*(1-COS(2*PI()*($B500-$I$5)/$I$6))*$I$8,IF($N$4="General",1/2*(1-COS(2*PI()*($B500-$I$5)/$I$6))*$I$9,"Error")))))</f>
        <v>0</v>
      </c>
      <c r="J500" s="15" t="s">
        <v>14</v>
      </c>
      <c r="K500" s="3"/>
      <c r="L500" s="17">
        <v>4.8299999999999415</v>
      </c>
      <c r="M500" s="34">
        <f>L500/'MSD Calculation'!$D$5</f>
        <v>0.1631756756756737</v>
      </c>
      <c r="N500" s="34">
        <f>'MSD Calculation'!$D$24-L500</f>
        <v>13.670000000000059</v>
      </c>
      <c r="O500" s="35">
        <f t="shared" si="35"/>
        <v>1.1844011965779101E-2</v>
      </c>
      <c r="P500" s="35">
        <f t="shared" si="36"/>
        <v>1.1849637723745853E-2</v>
      </c>
      <c r="Q500" s="35">
        <f t="shared" si="37"/>
        <v>1.1849637723745853E-2</v>
      </c>
      <c r="R500" s="35">
        <f t="shared" si="38"/>
        <v>1.1849637723745853E-2</v>
      </c>
      <c r="S500" s="35">
        <f t="shared" si="39"/>
        <v>1.1849637723745853E-2</v>
      </c>
      <c r="T500" s="11" t="s">
        <v>14</v>
      </c>
    </row>
    <row r="501" spans="2:20" x14ac:dyDescent="0.35">
      <c r="B501" s="63">
        <v>4.8399999999999412</v>
      </c>
      <c r="C501" s="34">
        <f>B501/'MSD Calculation'!$D$5</f>
        <v>0.16351351351351151</v>
      </c>
      <c r="D501" s="34">
        <f>'MSD Calculation'!$D$24-B501</f>
        <v>13.660000000000059</v>
      </c>
      <c r="E501" s="30">
        <f>IF(B501="",0,IF(B501&lt;'MSD Calculation'!$D$5,$E$7*(1-B501/'MSD Calculation'!$D$5), 0))</f>
        <v>1.1839230370314514E-2</v>
      </c>
      <c r="F501" s="30">
        <f>IF(B501="",0,IF($B501&lt;$F$5,0,IF($B501&gt;'MSD Calculation'!$D$5,0,IF($N$4="Closed-form",1/2*(1-COS(2*PI()*($B501-$F$5)/$F$6))*$F$8,IF($N$4="General",1/2*(1-COS(2*PI()*($B501-$F$5)/$F$6))*$F$9,"Error")))))</f>
        <v>6.1254837712835847E-6</v>
      </c>
      <c r="G501" s="30">
        <f>IF(B501="",0,IF($B501&lt;$G$5,0,IF($B501&gt;'MSD Calculation'!$D$5,0,IF($N$4="Closed-form",1/2*(1-COS(2*PI()*($B501-$G$5)/$G$6))*$G$8,IF($N$4="General",1/2*(1-COS(2*PI()*($B501-$G$5)/$G$6))*$G$9,"Error")))))</f>
        <v>0</v>
      </c>
      <c r="H501" s="30">
        <f>IF(B501="",0,IF($B501&lt;$H$5,0,IF($B501&gt;'MSD Calculation'!$D$5,0,IF($N$4="Closed-form",1/2*(1-COS(2*PI()*($B501-$H$5)/$H$6))*$H$8,IF($N$4="General",1/2*(1-COS(2*PI()*($B501-$H$5)/$H$6))*$H$9,"Error")))))</f>
        <v>0</v>
      </c>
      <c r="I501" s="30">
        <f>IF(B501="",0,IF($B501&lt;$I$5,0,IF($B501&gt;'MSD Calculation'!$D$5,0,IF($N$4="Closed-form",1/2*(1-COS(2*PI()*($B501-$I$5)/$I$6))*$I$8,IF($N$4="General",1/2*(1-COS(2*PI()*($B501-$I$5)/$I$6))*$I$9,"Error")))))</f>
        <v>0</v>
      </c>
      <c r="J501" s="15" t="s">
        <v>14</v>
      </c>
      <c r="K501" s="3"/>
      <c r="L501" s="17">
        <v>4.8399999999999412</v>
      </c>
      <c r="M501" s="34">
        <f>L501/'MSD Calculation'!$D$5</f>
        <v>0.16351351351351151</v>
      </c>
      <c r="N501" s="34">
        <f>'MSD Calculation'!$D$24-L501</f>
        <v>13.660000000000059</v>
      </c>
      <c r="O501" s="35">
        <f t="shared" si="35"/>
        <v>1.1839230370314514E-2</v>
      </c>
      <c r="P501" s="35">
        <f t="shared" si="36"/>
        <v>1.1845355854085799E-2</v>
      </c>
      <c r="Q501" s="35">
        <f t="shared" si="37"/>
        <v>1.1845355854085799E-2</v>
      </c>
      <c r="R501" s="35">
        <f t="shared" si="38"/>
        <v>1.1845355854085799E-2</v>
      </c>
      <c r="S501" s="35">
        <f t="shared" si="39"/>
        <v>1.1845355854085799E-2</v>
      </c>
      <c r="T501" s="11" t="s">
        <v>14</v>
      </c>
    </row>
    <row r="502" spans="2:20" x14ac:dyDescent="0.35">
      <c r="B502" s="63">
        <v>4.849999999999941</v>
      </c>
      <c r="C502" s="34">
        <f>B502/'MSD Calculation'!$D$5</f>
        <v>0.16385135135134934</v>
      </c>
      <c r="D502" s="34">
        <f>'MSD Calculation'!$D$24-B502</f>
        <v>13.650000000000059</v>
      </c>
      <c r="E502" s="30">
        <f>IF(B502="",0,IF(B502&lt;'MSD Calculation'!$D$5,$E$7*(1-B502/'MSD Calculation'!$D$5), 0))</f>
        <v>1.183444877484993E-2</v>
      </c>
      <c r="F502" s="30">
        <f>IF(B502="",0,IF($B502&lt;$F$5,0,IF($B502&gt;'MSD Calculation'!$D$5,0,IF($N$4="Closed-form",1/2*(1-COS(2*PI()*($B502-$F$5)/$F$6))*$F$8,IF($N$4="General",1/2*(1-COS(2*PI()*($B502-$F$5)/$F$6))*$F$9,"Error")))))</f>
        <v>6.6464562183384515E-6</v>
      </c>
      <c r="G502" s="30">
        <f>IF(B502="",0,IF($B502&lt;$G$5,0,IF($B502&gt;'MSD Calculation'!$D$5,0,IF($N$4="Closed-form",1/2*(1-COS(2*PI()*($B502-$G$5)/$G$6))*$G$8,IF($N$4="General",1/2*(1-COS(2*PI()*($B502-$G$5)/$G$6))*$G$9,"Error")))))</f>
        <v>0</v>
      </c>
      <c r="H502" s="30">
        <f>IF(B502="",0,IF($B502&lt;$H$5,0,IF($B502&gt;'MSD Calculation'!$D$5,0,IF($N$4="Closed-form",1/2*(1-COS(2*PI()*($B502-$H$5)/$H$6))*$H$8,IF($N$4="General",1/2*(1-COS(2*PI()*($B502-$H$5)/$H$6))*$H$9,"Error")))))</f>
        <v>0</v>
      </c>
      <c r="I502" s="30">
        <f>IF(B502="",0,IF($B502&lt;$I$5,0,IF($B502&gt;'MSD Calculation'!$D$5,0,IF($N$4="Closed-form",1/2*(1-COS(2*PI()*($B502-$I$5)/$I$6))*$I$8,IF($N$4="General",1/2*(1-COS(2*PI()*($B502-$I$5)/$I$6))*$I$9,"Error")))))</f>
        <v>0</v>
      </c>
      <c r="J502" s="15" t="s">
        <v>14</v>
      </c>
      <c r="K502" s="3"/>
      <c r="L502" s="17">
        <v>4.849999999999941</v>
      </c>
      <c r="M502" s="34">
        <f>L502/'MSD Calculation'!$D$5</f>
        <v>0.16385135135134934</v>
      </c>
      <c r="N502" s="34">
        <f>'MSD Calculation'!$D$24-L502</f>
        <v>13.650000000000059</v>
      </c>
      <c r="O502" s="35">
        <f t="shared" si="35"/>
        <v>1.183444877484993E-2</v>
      </c>
      <c r="P502" s="35">
        <f t="shared" si="36"/>
        <v>1.1841095231068268E-2</v>
      </c>
      <c r="Q502" s="35">
        <f t="shared" si="37"/>
        <v>1.1841095231068268E-2</v>
      </c>
      <c r="R502" s="35">
        <f t="shared" si="38"/>
        <v>1.1841095231068268E-2</v>
      </c>
      <c r="S502" s="35">
        <f t="shared" si="39"/>
        <v>1.1841095231068268E-2</v>
      </c>
      <c r="T502" s="11" t="s">
        <v>14</v>
      </c>
    </row>
    <row r="503" spans="2:20" x14ac:dyDescent="0.35">
      <c r="B503" s="63">
        <v>4.8599999999999408</v>
      </c>
      <c r="C503" s="34">
        <f>B503/'MSD Calculation'!$D$5</f>
        <v>0.16418918918918718</v>
      </c>
      <c r="D503" s="34">
        <f>'MSD Calculation'!$D$24-B503</f>
        <v>13.640000000000059</v>
      </c>
      <c r="E503" s="30">
        <f>IF(B503="",0,IF(B503&lt;'MSD Calculation'!$D$5,$E$7*(1-B503/'MSD Calculation'!$D$5), 0))</f>
        <v>1.1829667179385344E-2</v>
      </c>
      <c r="F503" s="30">
        <f>IF(B503="",0,IF($B503&lt;$F$5,0,IF($B503&gt;'MSD Calculation'!$D$5,0,IF($N$4="Closed-form",1/2*(1-COS(2*PI()*($B503-$F$5)/$F$6))*$F$8,IF($N$4="General",1/2*(1-COS(2*PI()*($B503-$F$5)/$F$6))*$F$9,"Error")))))</f>
        <v>7.1886730226759103E-6</v>
      </c>
      <c r="G503" s="30">
        <f>IF(B503="",0,IF($B503&lt;$G$5,0,IF($B503&gt;'MSD Calculation'!$D$5,0,IF($N$4="Closed-form",1/2*(1-COS(2*PI()*($B503-$G$5)/$G$6))*$G$8,IF($N$4="General",1/2*(1-COS(2*PI()*($B503-$G$5)/$G$6))*$G$9,"Error")))))</f>
        <v>0</v>
      </c>
      <c r="H503" s="30">
        <f>IF(B503="",0,IF($B503&lt;$H$5,0,IF($B503&gt;'MSD Calculation'!$D$5,0,IF($N$4="Closed-form",1/2*(1-COS(2*PI()*($B503-$H$5)/$H$6))*$H$8,IF($N$4="General",1/2*(1-COS(2*PI()*($B503-$H$5)/$H$6))*$H$9,"Error")))))</f>
        <v>0</v>
      </c>
      <c r="I503" s="30">
        <f>IF(B503="",0,IF($B503&lt;$I$5,0,IF($B503&gt;'MSD Calculation'!$D$5,0,IF($N$4="Closed-form",1/2*(1-COS(2*PI()*($B503-$I$5)/$I$6))*$I$8,IF($N$4="General",1/2*(1-COS(2*PI()*($B503-$I$5)/$I$6))*$I$9,"Error")))))</f>
        <v>0</v>
      </c>
      <c r="J503" s="15" t="s">
        <v>14</v>
      </c>
      <c r="K503" s="3"/>
      <c r="L503" s="17">
        <v>4.8599999999999408</v>
      </c>
      <c r="M503" s="34">
        <f>L503/'MSD Calculation'!$D$5</f>
        <v>0.16418918918918718</v>
      </c>
      <c r="N503" s="34">
        <f>'MSD Calculation'!$D$24-L503</f>
        <v>13.640000000000059</v>
      </c>
      <c r="O503" s="35">
        <f t="shared" si="35"/>
        <v>1.1829667179385344E-2</v>
      </c>
      <c r="P503" s="35">
        <f t="shared" si="36"/>
        <v>1.1836855852408019E-2</v>
      </c>
      <c r="Q503" s="35">
        <f t="shared" si="37"/>
        <v>1.1836855852408019E-2</v>
      </c>
      <c r="R503" s="35">
        <f t="shared" si="38"/>
        <v>1.1836855852408019E-2</v>
      </c>
      <c r="S503" s="35">
        <f t="shared" si="39"/>
        <v>1.1836855852408019E-2</v>
      </c>
      <c r="T503" s="11" t="s">
        <v>14</v>
      </c>
    </row>
    <row r="504" spans="2:20" x14ac:dyDescent="0.35">
      <c r="B504" s="63">
        <v>4.8699999999999406</v>
      </c>
      <c r="C504" s="34">
        <f>B504/'MSD Calculation'!$D$5</f>
        <v>0.16452702702702501</v>
      </c>
      <c r="D504" s="34">
        <f>'MSD Calculation'!$D$24-B504</f>
        <v>13.630000000000059</v>
      </c>
      <c r="E504" s="30">
        <f>IF(B504="",0,IF(B504&lt;'MSD Calculation'!$D$5,$E$7*(1-B504/'MSD Calculation'!$D$5), 0))</f>
        <v>1.1824885583920757E-2</v>
      </c>
      <c r="F504" s="30">
        <f>IF(B504="",0,IF($B504&lt;$F$5,0,IF($B504&gt;'MSD Calculation'!$D$5,0,IF($N$4="Closed-form",1/2*(1-COS(2*PI()*($B504-$F$5)/$F$6))*$F$8,IF($N$4="General",1/2*(1-COS(2*PI()*($B504-$F$5)/$F$6))*$F$9,"Error")))))</f>
        <v>7.7521318058689041E-6</v>
      </c>
      <c r="G504" s="30">
        <f>IF(B504="",0,IF($B504&lt;$G$5,0,IF($B504&gt;'MSD Calculation'!$D$5,0,IF($N$4="Closed-form",1/2*(1-COS(2*PI()*($B504-$G$5)/$G$6))*$G$8,IF($N$4="General",1/2*(1-COS(2*PI()*($B504-$G$5)/$G$6))*$G$9,"Error")))))</f>
        <v>0</v>
      </c>
      <c r="H504" s="30">
        <f>IF(B504="",0,IF($B504&lt;$H$5,0,IF($B504&gt;'MSD Calculation'!$D$5,0,IF($N$4="Closed-form",1/2*(1-COS(2*PI()*($B504-$H$5)/$H$6))*$H$8,IF($N$4="General",1/2*(1-COS(2*PI()*($B504-$H$5)/$H$6))*$H$9,"Error")))))</f>
        <v>0</v>
      </c>
      <c r="I504" s="30">
        <f>IF(B504="",0,IF($B504&lt;$I$5,0,IF($B504&gt;'MSD Calculation'!$D$5,0,IF($N$4="Closed-form",1/2*(1-COS(2*PI()*($B504-$I$5)/$I$6))*$I$8,IF($N$4="General",1/2*(1-COS(2*PI()*($B504-$I$5)/$I$6))*$I$9,"Error")))))</f>
        <v>0</v>
      </c>
      <c r="J504" s="15" t="s">
        <v>14</v>
      </c>
      <c r="K504" s="3"/>
      <c r="L504" s="17">
        <v>4.8699999999999406</v>
      </c>
      <c r="M504" s="34">
        <f>L504/'MSD Calculation'!$D$5</f>
        <v>0.16452702702702501</v>
      </c>
      <c r="N504" s="34">
        <f>'MSD Calculation'!$D$24-L504</f>
        <v>13.630000000000059</v>
      </c>
      <c r="O504" s="35">
        <f t="shared" si="35"/>
        <v>1.1824885583920757E-2</v>
      </c>
      <c r="P504" s="35">
        <f t="shared" si="36"/>
        <v>1.1832637715726626E-2</v>
      </c>
      <c r="Q504" s="35">
        <f t="shared" si="37"/>
        <v>1.1832637715726626E-2</v>
      </c>
      <c r="R504" s="35">
        <f t="shared" si="38"/>
        <v>1.1832637715726626E-2</v>
      </c>
      <c r="S504" s="35">
        <f t="shared" si="39"/>
        <v>1.1832637715726626E-2</v>
      </c>
      <c r="T504" s="11" t="s">
        <v>14</v>
      </c>
    </row>
    <row r="505" spans="2:20" x14ac:dyDescent="0.35">
      <c r="B505" s="63">
        <v>4.8799999999999404</v>
      </c>
      <c r="C505" s="34">
        <f>B505/'MSD Calculation'!$D$5</f>
        <v>0.16486486486486285</v>
      </c>
      <c r="D505" s="34">
        <f>'MSD Calculation'!$D$24-B505</f>
        <v>13.62000000000006</v>
      </c>
      <c r="E505" s="30">
        <f>IF(B505="",0,IF(B505&lt;'MSD Calculation'!$D$5,$E$7*(1-B505/'MSD Calculation'!$D$5), 0))</f>
        <v>1.1820103988456171E-2</v>
      </c>
      <c r="F505" s="30">
        <f>IF(B505="",0,IF($B505&lt;$F$5,0,IF($B505&gt;'MSD Calculation'!$D$5,0,IF($N$4="Closed-form",1/2*(1-COS(2*PI()*($B505-$F$5)/$F$6))*$F$8,IF($N$4="General",1/2*(1-COS(2*PI()*($B505-$F$5)/$F$6))*$F$9,"Error")))))</f>
        <v>8.3368300963100889E-6</v>
      </c>
      <c r="G505" s="30">
        <f>IF(B505="",0,IF($B505&lt;$G$5,0,IF($B505&gt;'MSD Calculation'!$D$5,0,IF($N$4="Closed-form",1/2*(1-COS(2*PI()*($B505-$G$5)/$G$6))*$G$8,IF($N$4="General",1/2*(1-COS(2*PI()*($B505-$G$5)/$G$6))*$G$9,"Error")))))</f>
        <v>0</v>
      </c>
      <c r="H505" s="30">
        <f>IF(B505="",0,IF($B505&lt;$H$5,0,IF($B505&gt;'MSD Calculation'!$D$5,0,IF($N$4="Closed-form",1/2*(1-COS(2*PI()*($B505-$H$5)/$H$6))*$H$8,IF($N$4="General",1/2*(1-COS(2*PI()*($B505-$H$5)/$H$6))*$H$9,"Error")))))</f>
        <v>0</v>
      </c>
      <c r="I505" s="30">
        <f>IF(B505="",0,IF($B505&lt;$I$5,0,IF($B505&gt;'MSD Calculation'!$D$5,0,IF($N$4="Closed-form",1/2*(1-COS(2*PI()*($B505-$I$5)/$I$6))*$I$8,IF($N$4="General",1/2*(1-COS(2*PI()*($B505-$I$5)/$I$6))*$I$9,"Error")))))</f>
        <v>0</v>
      </c>
      <c r="J505" s="15" t="s">
        <v>14</v>
      </c>
      <c r="K505" s="3"/>
      <c r="L505" s="17">
        <v>4.8799999999999404</v>
      </c>
      <c r="M505" s="34">
        <f>L505/'MSD Calculation'!$D$5</f>
        <v>0.16486486486486285</v>
      </c>
      <c r="N505" s="34">
        <f>'MSD Calculation'!$D$24-L505</f>
        <v>13.62000000000006</v>
      </c>
      <c r="O505" s="35">
        <f t="shared" si="35"/>
        <v>1.1820103988456171E-2</v>
      </c>
      <c r="P505" s="35">
        <f t="shared" si="36"/>
        <v>1.1828440818552482E-2</v>
      </c>
      <c r="Q505" s="35">
        <f t="shared" si="37"/>
        <v>1.1828440818552482E-2</v>
      </c>
      <c r="R505" s="35">
        <f t="shared" si="38"/>
        <v>1.1828440818552482E-2</v>
      </c>
      <c r="S505" s="35">
        <f t="shared" si="39"/>
        <v>1.1828440818552482E-2</v>
      </c>
      <c r="T505" s="11" t="s">
        <v>14</v>
      </c>
    </row>
    <row r="506" spans="2:20" x14ac:dyDescent="0.35">
      <c r="B506" s="63">
        <v>4.8899999999999402</v>
      </c>
      <c r="C506" s="34">
        <f>B506/'MSD Calculation'!$D$5</f>
        <v>0.16520270270270068</v>
      </c>
      <c r="D506" s="34">
        <f>'MSD Calculation'!$D$24-B506</f>
        <v>13.61000000000006</v>
      </c>
      <c r="E506" s="30">
        <f>IF(B506="",0,IF(B506&lt;'MSD Calculation'!$D$5,$E$7*(1-B506/'MSD Calculation'!$D$5), 0))</f>
        <v>1.1815322392991587E-2</v>
      </c>
      <c r="F506" s="30">
        <f>IF(B506="",0,IF($B506&lt;$F$5,0,IF($B506&gt;'MSD Calculation'!$D$5,0,IF($N$4="Closed-form",1/2*(1-COS(2*PI()*($B506-$F$5)/$F$6))*$F$8,IF($N$4="General",1/2*(1-COS(2*PI()*($B506-$F$5)/$F$6))*$F$9,"Error")))))</f>
        <v>8.9427653292279942E-6</v>
      </c>
      <c r="G506" s="30">
        <f>IF(B506="",0,IF($B506&lt;$G$5,0,IF($B506&gt;'MSD Calculation'!$D$5,0,IF($N$4="Closed-form",1/2*(1-COS(2*PI()*($B506-$G$5)/$G$6))*$G$8,IF($N$4="General",1/2*(1-COS(2*PI()*($B506-$G$5)/$G$6))*$G$9,"Error")))))</f>
        <v>0</v>
      </c>
      <c r="H506" s="30">
        <f>IF(B506="",0,IF($B506&lt;$H$5,0,IF($B506&gt;'MSD Calculation'!$D$5,0,IF($N$4="Closed-form",1/2*(1-COS(2*PI()*($B506-$H$5)/$H$6))*$H$8,IF($N$4="General",1/2*(1-COS(2*PI()*($B506-$H$5)/$H$6))*$H$9,"Error")))))</f>
        <v>0</v>
      </c>
      <c r="I506" s="30">
        <f>IF(B506="",0,IF($B506&lt;$I$5,0,IF($B506&gt;'MSD Calculation'!$D$5,0,IF($N$4="Closed-form",1/2*(1-COS(2*PI()*($B506-$I$5)/$I$6))*$I$8,IF($N$4="General",1/2*(1-COS(2*PI()*($B506-$I$5)/$I$6))*$I$9,"Error")))))</f>
        <v>0</v>
      </c>
      <c r="J506" s="15" t="s">
        <v>14</v>
      </c>
      <c r="K506" s="3"/>
      <c r="L506" s="17">
        <v>4.8899999999999402</v>
      </c>
      <c r="M506" s="34">
        <f>L506/'MSD Calculation'!$D$5</f>
        <v>0.16520270270270068</v>
      </c>
      <c r="N506" s="34">
        <f>'MSD Calculation'!$D$24-L506</f>
        <v>13.61000000000006</v>
      </c>
      <c r="O506" s="35">
        <f t="shared" si="35"/>
        <v>1.1815322392991587E-2</v>
      </c>
      <c r="P506" s="35">
        <f t="shared" si="36"/>
        <v>1.1824265158320815E-2</v>
      </c>
      <c r="Q506" s="35">
        <f t="shared" si="37"/>
        <v>1.1824265158320815E-2</v>
      </c>
      <c r="R506" s="35">
        <f t="shared" si="38"/>
        <v>1.1824265158320815E-2</v>
      </c>
      <c r="S506" s="35">
        <f t="shared" si="39"/>
        <v>1.1824265158320815E-2</v>
      </c>
      <c r="T506" s="11" t="s">
        <v>14</v>
      </c>
    </row>
    <row r="507" spans="2:20" x14ac:dyDescent="0.35">
      <c r="B507" s="63">
        <v>4.89999999999994</v>
      </c>
      <c r="C507" s="34">
        <f>B507/'MSD Calculation'!$D$5</f>
        <v>0.16554054054053852</v>
      </c>
      <c r="D507" s="34">
        <f>'MSD Calculation'!$D$24-B507</f>
        <v>13.60000000000006</v>
      </c>
      <c r="E507" s="30">
        <f>IF(B507="",0,IF(B507&lt;'MSD Calculation'!$D$5,$E$7*(1-B507/'MSD Calculation'!$D$5), 0))</f>
        <v>1.1810540797526999E-2</v>
      </c>
      <c r="F507" s="30">
        <f>IF(B507="",0,IF($B507&lt;$F$5,0,IF($B507&gt;'MSD Calculation'!$D$5,0,IF($N$4="Closed-form",1/2*(1-COS(2*PI()*($B507-$F$5)/$F$6))*$F$8,IF($N$4="General",1/2*(1-COS(2*PI()*($B507-$F$5)/$F$6))*$F$9,"Error")))))</f>
        <v>9.5699348466934727E-6</v>
      </c>
      <c r="G507" s="30">
        <f>IF(B507="",0,IF($B507&lt;$G$5,0,IF($B507&gt;'MSD Calculation'!$D$5,0,IF($N$4="Closed-form",1/2*(1-COS(2*PI()*($B507-$G$5)/$G$6))*$G$8,IF($N$4="General",1/2*(1-COS(2*PI()*($B507-$G$5)/$G$6))*$G$9,"Error")))))</f>
        <v>0</v>
      </c>
      <c r="H507" s="30">
        <f>IF(B507="",0,IF($B507&lt;$H$5,0,IF($B507&gt;'MSD Calculation'!$D$5,0,IF($N$4="Closed-form",1/2*(1-COS(2*PI()*($B507-$H$5)/$H$6))*$H$8,IF($N$4="General",1/2*(1-COS(2*PI()*($B507-$H$5)/$H$6))*$H$9,"Error")))))</f>
        <v>0</v>
      </c>
      <c r="I507" s="30">
        <f>IF(B507="",0,IF($B507&lt;$I$5,0,IF($B507&gt;'MSD Calculation'!$D$5,0,IF($N$4="Closed-form",1/2*(1-COS(2*PI()*($B507-$I$5)/$I$6))*$I$8,IF($N$4="General",1/2*(1-COS(2*PI()*($B507-$I$5)/$I$6))*$I$9,"Error")))))</f>
        <v>0</v>
      </c>
      <c r="J507" s="15" t="s">
        <v>14</v>
      </c>
      <c r="K507" s="3"/>
      <c r="L507" s="17">
        <v>4.89999999999994</v>
      </c>
      <c r="M507" s="34">
        <f>L507/'MSD Calculation'!$D$5</f>
        <v>0.16554054054053852</v>
      </c>
      <c r="N507" s="34">
        <f>'MSD Calculation'!$D$24-L507</f>
        <v>13.60000000000006</v>
      </c>
      <c r="O507" s="35">
        <f t="shared" si="35"/>
        <v>1.1810540797526999E-2</v>
      </c>
      <c r="P507" s="35">
        <f t="shared" si="36"/>
        <v>1.1820110732373693E-2</v>
      </c>
      <c r="Q507" s="35">
        <f t="shared" si="37"/>
        <v>1.1820110732373693E-2</v>
      </c>
      <c r="R507" s="35">
        <f t="shared" si="38"/>
        <v>1.1820110732373693E-2</v>
      </c>
      <c r="S507" s="35">
        <f t="shared" si="39"/>
        <v>1.1820110732373693E-2</v>
      </c>
      <c r="T507" s="11" t="s">
        <v>14</v>
      </c>
    </row>
    <row r="508" spans="2:20" x14ac:dyDescent="0.35">
      <c r="B508" s="63">
        <v>4.9099999999999397</v>
      </c>
      <c r="C508" s="34">
        <f>B508/'MSD Calculation'!$D$5</f>
        <v>0.16587837837837632</v>
      </c>
      <c r="D508" s="34">
        <f>'MSD Calculation'!$D$24-B508</f>
        <v>13.59000000000006</v>
      </c>
      <c r="E508" s="30">
        <f>IF(B508="",0,IF(B508&lt;'MSD Calculation'!$D$5,$E$7*(1-B508/'MSD Calculation'!$D$5), 0))</f>
        <v>1.1805759202062414E-2</v>
      </c>
      <c r="F508" s="30">
        <f>IF(B508="",0,IF($B508&lt;$F$5,0,IF($B508&gt;'MSD Calculation'!$D$5,0,IF($N$4="Closed-form",1/2*(1-COS(2*PI()*($B508-$F$5)/$F$6))*$F$8,IF($N$4="General",1/2*(1-COS(2*PI()*($B508-$F$5)/$F$6))*$F$9,"Error")))))</f>
        <v>1.0218335897634251E-5</v>
      </c>
      <c r="G508" s="30">
        <f>IF(B508="",0,IF($B508&lt;$G$5,0,IF($B508&gt;'MSD Calculation'!$D$5,0,IF($N$4="Closed-form",1/2*(1-COS(2*PI()*($B508-$G$5)/$G$6))*$G$8,IF($N$4="General",1/2*(1-COS(2*PI()*($B508-$G$5)/$G$6))*$G$9,"Error")))))</f>
        <v>0</v>
      </c>
      <c r="H508" s="30">
        <f>IF(B508="",0,IF($B508&lt;$H$5,0,IF($B508&gt;'MSD Calculation'!$D$5,0,IF($N$4="Closed-form",1/2*(1-COS(2*PI()*($B508-$H$5)/$H$6))*$H$8,IF($N$4="General",1/2*(1-COS(2*PI()*($B508-$H$5)/$H$6))*$H$9,"Error")))))</f>
        <v>0</v>
      </c>
      <c r="I508" s="30">
        <f>IF(B508="",0,IF($B508&lt;$I$5,0,IF($B508&gt;'MSD Calculation'!$D$5,0,IF($N$4="Closed-form",1/2*(1-COS(2*PI()*($B508-$I$5)/$I$6))*$I$8,IF($N$4="General",1/2*(1-COS(2*PI()*($B508-$I$5)/$I$6))*$I$9,"Error")))))</f>
        <v>0</v>
      </c>
      <c r="J508" s="15" t="s">
        <v>14</v>
      </c>
      <c r="K508" s="3"/>
      <c r="L508" s="17">
        <v>4.9099999999999397</v>
      </c>
      <c r="M508" s="34">
        <f>L508/'MSD Calculation'!$D$5</f>
        <v>0.16587837837837632</v>
      </c>
      <c r="N508" s="34">
        <f>'MSD Calculation'!$D$24-L508</f>
        <v>13.59000000000006</v>
      </c>
      <c r="O508" s="35">
        <f t="shared" si="35"/>
        <v>1.1805759202062414E-2</v>
      </c>
      <c r="P508" s="35">
        <f t="shared" si="36"/>
        <v>1.1815977537960048E-2</v>
      </c>
      <c r="Q508" s="35">
        <f t="shared" si="37"/>
        <v>1.1815977537960048E-2</v>
      </c>
      <c r="R508" s="35">
        <f t="shared" si="38"/>
        <v>1.1815977537960048E-2</v>
      </c>
      <c r="S508" s="35">
        <f t="shared" si="39"/>
        <v>1.1815977537960048E-2</v>
      </c>
      <c r="T508" s="11" t="s">
        <v>14</v>
      </c>
    </row>
    <row r="509" spans="2:20" x14ac:dyDescent="0.35">
      <c r="B509" s="63">
        <v>4.9199999999999395</v>
      </c>
      <c r="C509" s="34">
        <f>B509/'MSD Calculation'!$D$5</f>
        <v>0.16621621621621416</v>
      </c>
      <c r="D509" s="34">
        <f>'MSD Calculation'!$D$24-B509</f>
        <v>13.58000000000006</v>
      </c>
      <c r="E509" s="30">
        <f>IF(B509="",0,IF(B509&lt;'MSD Calculation'!$D$5,$E$7*(1-B509/'MSD Calculation'!$D$5), 0))</f>
        <v>1.1800977606597828E-2</v>
      </c>
      <c r="F509" s="30">
        <f>IF(B509="",0,IF($B509&lt;$F$5,0,IF($B509&gt;'MSD Calculation'!$D$5,0,IF($N$4="Closed-form",1/2*(1-COS(2*PI()*($B509-$F$5)/$F$6))*$F$8,IF($N$4="General",1/2*(1-COS(2*PI()*($B509-$F$5)/$F$6))*$F$9,"Error")))))</f>
        <v>1.0887965637846766E-5</v>
      </c>
      <c r="G509" s="30">
        <f>IF(B509="",0,IF($B509&lt;$G$5,0,IF($B509&gt;'MSD Calculation'!$D$5,0,IF($N$4="Closed-form",1/2*(1-COS(2*PI()*($B509-$G$5)/$G$6))*$G$8,IF($N$4="General",1/2*(1-COS(2*PI()*($B509-$G$5)/$G$6))*$G$9,"Error")))))</f>
        <v>0</v>
      </c>
      <c r="H509" s="30">
        <f>IF(B509="",0,IF($B509&lt;$H$5,0,IF($B509&gt;'MSD Calculation'!$D$5,0,IF($N$4="Closed-form",1/2*(1-COS(2*PI()*($B509-$H$5)/$H$6))*$H$8,IF($N$4="General",1/2*(1-COS(2*PI()*($B509-$H$5)/$H$6))*$H$9,"Error")))))</f>
        <v>0</v>
      </c>
      <c r="I509" s="30">
        <f>IF(B509="",0,IF($B509&lt;$I$5,0,IF($B509&gt;'MSD Calculation'!$D$5,0,IF($N$4="Closed-form",1/2*(1-COS(2*PI()*($B509-$I$5)/$I$6))*$I$8,IF($N$4="General",1/2*(1-COS(2*PI()*($B509-$I$5)/$I$6))*$I$9,"Error")))))</f>
        <v>0</v>
      </c>
      <c r="J509" s="15" t="s">
        <v>14</v>
      </c>
      <c r="K509" s="3"/>
      <c r="L509" s="17">
        <v>4.9199999999999395</v>
      </c>
      <c r="M509" s="34">
        <f>L509/'MSD Calculation'!$D$5</f>
        <v>0.16621621621621416</v>
      </c>
      <c r="N509" s="34">
        <f>'MSD Calculation'!$D$24-L509</f>
        <v>13.58000000000006</v>
      </c>
      <c r="O509" s="35">
        <f t="shared" si="35"/>
        <v>1.1800977606597828E-2</v>
      </c>
      <c r="P509" s="35">
        <f t="shared" si="36"/>
        <v>1.1811865572235675E-2</v>
      </c>
      <c r="Q509" s="35">
        <f t="shared" si="37"/>
        <v>1.1811865572235675E-2</v>
      </c>
      <c r="R509" s="35">
        <f t="shared" si="38"/>
        <v>1.1811865572235675E-2</v>
      </c>
      <c r="S509" s="35">
        <f t="shared" si="39"/>
        <v>1.1811865572235675E-2</v>
      </c>
      <c r="T509" s="11" t="s">
        <v>14</v>
      </c>
    </row>
    <row r="510" spans="2:20" x14ac:dyDescent="0.35">
      <c r="B510" s="63">
        <v>4.9299999999999393</v>
      </c>
      <c r="C510" s="34">
        <f>B510/'MSD Calculation'!$D$5</f>
        <v>0.16655405405405199</v>
      </c>
      <c r="D510" s="34">
        <f>'MSD Calculation'!$D$24-B510</f>
        <v>13.570000000000061</v>
      </c>
      <c r="E510" s="30">
        <f>IF(B510="",0,IF(B510&lt;'MSD Calculation'!$D$5,$E$7*(1-B510/'MSD Calculation'!$D$5), 0))</f>
        <v>1.1796196011133244E-2</v>
      </c>
      <c r="F510" s="30">
        <f>IF(B510="",0,IF($B510&lt;$F$5,0,IF($B510&gt;'MSD Calculation'!$D$5,0,IF($N$4="Closed-form",1/2*(1-COS(2*PI()*($B510-$F$5)/$F$6))*$F$8,IF($N$4="General",1/2*(1-COS(2*PI()*($B510-$F$5)/$F$6))*$F$9,"Error")))))</f>
        <v>1.1578821130006395E-5</v>
      </c>
      <c r="G510" s="30">
        <f>IF(B510="",0,IF($B510&lt;$G$5,0,IF($B510&gt;'MSD Calculation'!$D$5,0,IF($N$4="Closed-form",1/2*(1-COS(2*PI()*($B510-$G$5)/$G$6))*$G$8,IF($N$4="General",1/2*(1-COS(2*PI()*($B510-$G$5)/$G$6))*$G$9,"Error")))))</f>
        <v>0</v>
      </c>
      <c r="H510" s="30">
        <f>IF(B510="",0,IF($B510&lt;$H$5,0,IF($B510&gt;'MSD Calculation'!$D$5,0,IF($N$4="Closed-form",1/2*(1-COS(2*PI()*($B510-$H$5)/$H$6))*$H$8,IF($N$4="General",1/2*(1-COS(2*PI()*($B510-$H$5)/$H$6))*$H$9,"Error")))))</f>
        <v>0</v>
      </c>
      <c r="I510" s="30">
        <f>IF(B510="",0,IF($B510&lt;$I$5,0,IF($B510&gt;'MSD Calculation'!$D$5,0,IF($N$4="Closed-form",1/2*(1-COS(2*PI()*($B510-$I$5)/$I$6))*$I$8,IF($N$4="General",1/2*(1-COS(2*PI()*($B510-$I$5)/$I$6))*$I$9,"Error")))))</f>
        <v>0</v>
      </c>
      <c r="J510" s="15" t="s">
        <v>14</v>
      </c>
      <c r="K510" s="3"/>
      <c r="L510" s="17">
        <v>4.9299999999999393</v>
      </c>
      <c r="M510" s="34">
        <f>L510/'MSD Calculation'!$D$5</f>
        <v>0.16655405405405199</v>
      </c>
      <c r="N510" s="34">
        <f>'MSD Calculation'!$D$24-L510</f>
        <v>13.570000000000061</v>
      </c>
      <c r="O510" s="35">
        <f t="shared" si="35"/>
        <v>1.1796196011133244E-2</v>
      </c>
      <c r="P510" s="35">
        <f t="shared" si="36"/>
        <v>1.180777483226325E-2</v>
      </c>
      <c r="Q510" s="35">
        <f t="shared" si="37"/>
        <v>1.180777483226325E-2</v>
      </c>
      <c r="R510" s="35">
        <f t="shared" si="38"/>
        <v>1.180777483226325E-2</v>
      </c>
      <c r="S510" s="35">
        <f t="shared" si="39"/>
        <v>1.180777483226325E-2</v>
      </c>
      <c r="T510" s="11" t="s">
        <v>14</v>
      </c>
    </row>
    <row r="511" spans="2:20" x14ac:dyDescent="0.35">
      <c r="B511" s="63">
        <v>4.9399999999999391</v>
      </c>
      <c r="C511" s="34">
        <f>B511/'MSD Calculation'!$D$5</f>
        <v>0.16689189189188983</v>
      </c>
      <c r="D511" s="34">
        <f>'MSD Calculation'!$D$24-B511</f>
        <v>13.560000000000061</v>
      </c>
      <c r="E511" s="30">
        <f>IF(B511="",0,IF(B511&lt;'MSD Calculation'!$D$5,$E$7*(1-B511/'MSD Calculation'!$D$5), 0))</f>
        <v>1.1791414415668658E-2</v>
      </c>
      <c r="F511" s="30">
        <f>IF(B511="",0,IF($B511&lt;$F$5,0,IF($B511&gt;'MSD Calculation'!$D$5,0,IF($N$4="Closed-form",1/2*(1-COS(2*PI()*($B511-$F$5)/$F$6))*$F$8,IF($N$4="General",1/2*(1-COS(2*PI()*($B511-$F$5)/$F$6))*$F$9,"Error")))))</f>
        <v>1.2290899343683617E-5</v>
      </c>
      <c r="G511" s="30">
        <f>IF(B511="",0,IF($B511&lt;$G$5,0,IF($B511&gt;'MSD Calculation'!$D$5,0,IF($N$4="Closed-form",1/2*(1-COS(2*PI()*($B511-$G$5)/$G$6))*$G$8,IF($N$4="General",1/2*(1-COS(2*PI()*($B511-$G$5)/$G$6))*$G$9,"Error")))))</f>
        <v>0</v>
      </c>
      <c r="H511" s="30">
        <f>IF(B511="",0,IF($B511&lt;$H$5,0,IF($B511&gt;'MSD Calculation'!$D$5,0,IF($N$4="Closed-form",1/2*(1-COS(2*PI()*($B511-$H$5)/$H$6))*$H$8,IF($N$4="General",1/2*(1-COS(2*PI()*($B511-$H$5)/$H$6))*$H$9,"Error")))))</f>
        <v>0</v>
      </c>
      <c r="I511" s="30">
        <f>IF(B511="",0,IF($B511&lt;$I$5,0,IF($B511&gt;'MSD Calculation'!$D$5,0,IF($N$4="Closed-form",1/2*(1-COS(2*PI()*($B511-$I$5)/$I$6))*$I$8,IF($N$4="General",1/2*(1-COS(2*PI()*($B511-$I$5)/$I$6))*$I$9,"Error")))))</f>
        <v>0</v>
      </c>
      <c r="J511" s="15" t="s">
        <v>14</v>
      </c>
      <c r="K511" s="3"/>
      <c r="L511" s="17">
        <v>4.9399999999999391</v>
      </c>
      <c r="M511" s="34">
        <f>L511/'MSD Calculation'!$D$5</f>
        <v>0.16689189189188983</v>
      </c>
      <c r="N511" s="34">
        <f>'MSD Calculation'!$D$24-L511</f>
        <v>13.560000000000061</v>
      </c>
      <c r="O511" s="35">
        <f t="shared" si="35"/>
        <v>1.1791414415668658E-2</v>
      </c>
      <c r="P511" s="35">
        <f t="shared" si="36"/>
        <v>1.1803705315012342E-2</v>
      </c>
      <c r="Q511" s="35">
        <f t="shared" si="37"/>
        <v>1.1803705315012342E-2</v>
      </c>
      <c r="R511" s="35">
        <f t="shared" si="38"/>
        <v>1.1803705315012342E-2</v>
      </c>
      <c r="S511" s="35">
        <f t="shared" si="39"/>
        <v>1.1803705315012342E-2</v>
      </c>
      <c r="T511" s="11" t="s">
        <v>14</v>
      </c>
    </row>
    <row r="512" spans="2:20" x14ac:dyDescent="0.35">
      <c r="B512" s="63">
        <v>4.9499999999999389</v>
      </c>
      <c r="C512" s="34">
        <f>B512/'MSD Calculation'!$D$5</f>
        <v>0.16722972972972766</v>
      </c>
      <c r="D512" s="34">
        <f>'MSD Calculation'!$D$24-B512</f>
        <v>13.550000000000061</v>
      </c>
      <c r="E512" s="30">
        <f>IF(B512="",0,IF(B512&lt;'MSD Calculation'!$D$5,$E$7*(1-B512/'MSD Calculation'!$D$5), 0))</f>
        <v>1.1786632820204073E-2</v>
      </c>
      <c r="F512" s="30">
        <f>IF(B512="",0,IF($B512&lt;$F$5,0,IF($B512&gt;'MSD Calculation'!$D$5,0,IF($N$4="Closed-form",1/2*(1-COS(2*PI()*($B512-$F$5)/$F$6))*$F$8,IF($N$4="General",1/2*(1-COS(2*PI()*($B512-$F$5)/$F$6))*$F$9,"Error")))))</f>
        <v>1.3024197155355311E-5</v>
      </c>
      <c r="G512" s="30">
        <f>IF(B512="",0,IF($B512&lt;$G$5,0,IF($B512&gt;'MSD Calculation'!$D$5,0,IF($N$4="Closed-form",1/2*(1-COS(2*PI()*($B512-$G$5)/$G$6))*$G$8,IF($N$4="General",1/2*(1-COS(2*PI()*($B512-$G$5)/$G$6))*$G$9,"Error")))))</f>
        <v>0</v>
      </c>
      <c r="H512" s="30">
        <f>IF(B512="",0,IF($B512&lt;$H$5,0,IF($B512&gt;'MSD Calculation'!$D$5,0,IF($N$4="Closed-form",1/2*(1-COS(2*PI()*($B512-$H$5)/$H$6))*$H$8,IF($N$4="General",1/2*(1-COS(2*PI()*($B512-$H$5)/$H$6))*$H$9,"Error")))))</f>
        <v>0</v>
      </c>
      <c r="I512" s="30">
        <f>IF(B512="",0,IF($B512&lt;$I$5,0,IF($B512&gt;'MSD Calculation'!$D$5,0,IF($N$4="Closed-form",1/2*(1-COS(2*PI()*($B512-$I$5)/$I$6))*$I$8,IF($N$4="General",1/2*(1-COS(2*PI()*($B512-$I$5)/$I$6))*$I$9,"Error")))))</f>
        <v>0</v>
      </c>
      <c r="J512" s="15" t="s">
        <v>14</v>
      </c>
      <c r="K512" s="3"/>
      <c r="L512" s="17">
        <v>4.9499999999999389</v>
      </c>
      <c r="M512" s="34">
        <f>L512/'MSD Calculation'!$D$5</f>
        <v>0.16722972972972766</v>
      </c>
      <c r="N512" s="34">
        <f>'MSD Calculation'!$D$24-L512</f>
        <v>13.550000000000061</v>
      </c>
      <c r="O512" s="35">
        <f t="shared" si="35"/>
        <v>1.1786632820204073E-2</v>
      </c>
      <c r="P512" s="35">
        <f t="shared" si="36"/>
        <v>1.1799657017359428E-2</v>
      </c>
      <c r="Q512" s="35">
        <f t="shared" si="37"/>
        <v>1.1799657017359428E-2</v>
      </c>
      <c r="R512" s="35">
        <f t="shared" si="38"/>
        <v>1.1799657017359428E-2</v>
      </c>
      <c r="S512" s="35">
        <f t="shared" si="39"/>
        <v>1.1799657017359428E-2</v>
      </c>
      <c r="T512" s="11" t="s">
        <v>14</v>
      </c>
    </row>
    <row r="513" spans="2:20" x14ac:dyDescent="0.35">
      <c r="B513" s="63">
        <v>4.9599999999999387</v>
      </c>
      <c r="C513" s="34">
        <f>B513/'MSD Calculation'!$D$5</f>
        <v>0.1675675675675655</v>
      </c>
      <c r="D513" s="34">
        <f>'MSD Calculation'!$D$24-B513</f>
        <v>13.540000000000061</v>
      </c>
      <c r="E513" s="30">
        <f>IF(B513="",0,IF(B513&lt;'MSD Calculation'!$D$5,$E$7*(1-B513/'MSD Calculation'!$D$5), 0))</f>
        <v>1.1781851224739485E-2</v>
      </c>
      <c r="F513" s="30">
        <f>IF(B513="",0,IF($B513&lt;$F$5,0,IF($B513&gt;'MSD Calculation'!$D$5,0,IF($N$4="Closed-form",1/2*(1-COS(2*PI()*($B513-$F$5)/$F$6))*$F$8,IF($N$4="General",1/2*(1-COS(2*PI()*($B513-$F$5)/$F$6))*$F$9,"Error")))))</f>
        <v>1.3778711348417143E-5</v>
      </c>
      <c r="G513" s="30">
        <f>IF(B513="",0,IF($B513&lt;$G$5,0,IF($B513&gt;'MSD Calculation'!$D$5,0,IF($N$4="Closed-form",1/2*(1-COS(2*PI()*($B513-$G$5)/$G$6))*$G$8,IF($N$4="General",1/2*(1-COS(2*PI()*($B513-$G$5)/$G$6))*$G$9,"Error")))))</f>
        <v>0</v>
      </c>
      <c r="H513" s="30">
        <f>IF(B513="",0,IF($B513&lt;$H$5,0,IF($B513&gt;'MSD Calculation'!$D$5,0,IF($N$4="Closed-form",1/2*(1-COS(2*PI()*($B513-$H$5)/$H$6))*$H$8,IF($N$4="General",1/2*(1-COS(2*PI()*($B513-$H$5)/$H$6))*$H$9,"Error")))))</f>
        <v>0</v>
      </c>
      <c r="I513" s="30">
        <f>IF(B513="",0,IF($B513&lt;$I$5,0,IF($B513&gt;'MSD Calculation'!$D$5,0,IF($N$4="Closed-form",1/2*(1-COS(2*PI()*($B513-$I$5)/$I$6))*$I$8,IF($N$4="General",1/2*(1-COS(2*PI()*($B513-$I$5)/$I$6))*$I$9,"Error")))))</f>
        <v>0</v>
      </c>
      <c r="J513" s="15" t="s">
        <v>14</v>
      </c>
      <c r="K513" s="3"/>
      <c r="L513" s="17">
        <v>4.9599999999999387</v>
      </c>
      <c r="M513" s="34">
        <f>L513/'MSD Calculation'!$D$5</f>
        <v>0.1675675675675655</v>
      </c>
      <c r="N513" s="34">
        <f>'MSD Calculation'!$D$24-L513</f>
        <v>13.540000000000061</v>
      </c>
      <c r="O513" s="35">
        <f t="shared" si="35"/>
        <v>1.1781851224739485E-2</v>
      </c>
      <c r="P513" s="35">
        <f t="shared" si="36"/>
        <v>1.1795629936087902E-2</v>
      </c>
      <c r="Q513" s="35">
        <f t="shared" si="37"/>
        <v>1.1795629936087902E-2</v>
      </c>
      <c r="R513" s="35">
        <f t="shared" si="38"/>
        <v>1.1795629936087902E-2</v>
      </c>
      <c r="S513" s="35">
        <f t="shared" si="39"/>
        <v>1.1795629936087902E-2</v>
      </c>
      <c r="T513" s="11" t="s">
        <v>14</v>
      </c>
    </row>
    <row r="514" spans="2:20" x14ac:dyDescent="0.35">
      <c r="B514" s="63">
        <v>4.9699999999999385</v>
      </c>
      <c r="C514" s="34">
        <f>B514/'MSD Calculation'!$D$5</f>
        <v>0.16790540540540333</v>
      </c>
      <c r="D514" s="34">
        <f>'MSD Calculation'!$D$24-B514</f>
        <v>13.530000000000062</v>
      </c>
      <c r="E514" s="30">
        <f>IF(B514="",0,IF(B514&lt;'MSD Calculation'!$D$5,$E$7*(1-B514/'MSD Calculation'!$D$5), 0))</f>
        <v>1.1777069629274901E-2</v>
      </c>
      <c r="F514" s="30">
        <f>IF(B514="",0,IF($B514&lt;$F$5,0,IF($B514&gt;'MSD Calculation'!$D$5,0,IF($N$4="Closed-form",1/2*(1-COS(2*PI()*($B514-$F$5)/$F$6))*$F$8,IF($N$4="General",1/2*(1-COS(2*PI()*($B514-$F$5)/$F$6))*$F$9,"Error")))))</f>
        <v>1.4554438613202414E-5</v>
      </c>
      <c r="G514" s="30">
        <f>IF(B514="",0,IF($B514&lt;$G$5,0,IF($B514&gt;'MSD Calculation'!$D$5,0,IF($N$4="Closed-form",1/2*(1-COS(2*PI()*($B514-$G$5)/$G$6))*$G$8,IF($N$4="General",1/2*(1-COS(2*PI()*($B514-$G$5)/$G$6))*$G$9,"Error")))))</f>
        <v>0</v>
      </c>
      <c r="H514" s="30">
        <f>IF(B514="",0,IF($B514&lt;$H$5,0,IF($B514&gt;'MSD Calculation'!$D$5,0,IF($N$4="Closed-form",1/2*(1-COS(2*PI()*($B514-$H$5)/$H$6))*$H$8,IF($N$4="General",1/2*(1-COS(2*PI()*($B514-$H$5)/$H$6))*$H$9,"Error")))))</f>
        <v>0</v>
      </c>
      <c r="I514" s="30">
        <f>IF(B514="",0,IF($B514&lt;$I$5,0,IF($B514&gt;'MSD Calculation'!$D$5,0,IF($N$4="Closed-form",1/2*(1-COS(2*PI()*($B514-$I$5)/$I$6))*$I$8,IF($N$4="General",1/2*(1-COS(2*PI()*($B514-$I$5)/$I$6))*$I$9,"Error")))))</f>
        <v>0</v>
      </c>
      <c r="J514" s="15" t="s">
        <v>14</v>
      </c>
      <c r="K514" s="3"/>
      <c r="L514" s="17">
        <v>4.9699999999999385</v>
      </c>
      <c r="M514" s="34">
        <f>L514/'MSD Calculation'!$D$5</f>
        <v>0.16790540540540333</v>
      </c>
      <c r="N514" s="34">
        <f>'MSD Calculation'!$D$24-L514</f>
        <v>13.530000000000062</v>
      </c>
      <c r="O514" s="35">
        <f t="shared" si="35"/>
        <v>1.1777069629274901E-2</v>
      </c>
      <c r="P514" s="35">
        <f t="shared" si="36"/>
        <v>1.1791624067888104E-2</v>
      </c>
      <c r="Q514" s="35">
        <f t="shared" si="37"/>
        <v>1.1791624067888104E-2</v>
      </c>
      <c r="R514" s="35">
        <f t="shared" si="38"/>
        <v>1.1791624067888104E-2</v>
      </c>
      <c r="S514" s="35">
        <f t="shared" si="39"/>
        <v>1.1791624067888104E-2</v>
      </c>
      <c r="T514" s="11" t="s">
        <v>14</v>
      </c>
    </row>
    <row r="515" spans="2:20" x14ac:dyDescent="0.35">
      <c r="B515" s="63">
        <v>4.9799999999999383</v>
      </c>
      <c r="C515" s="34">
        <f>B515/'MSD Calculation'!$D$5</f>
        <v>0.16824324324324114</v>
      </c>
      <c r="D515" s="34">
        <f>'MSD Calculation'!$D$24-B515</f>
        <v>13.520000000000062</v>
      </c>
      <c r="E515" s="30">
        <f>IF(B515="",0,IF(B515&lt;'MSD Calculation'!$D$5,$E$7*(1-B515/'MSD Calculation'!$D$5), 0))</f>
        <v>1.1772288033810314E-2</v>
      </c>
      <c r="F515" s="30">
        <f>IF(B515="",0,IF($B515&lt;$F$5,0,IF($B515&gt;'MSD Calculation'!$D$5,0,IF($N$4="Closed-form",1/2*(1-COS(2*PI()*($B515-$F$5)/$F$6))*$F$8,IF($N$4="General",1/2*(1-COS(2*PI()*($B515-$F$5)/$F$6))*$F$9,"Error")))))</f>
        <v>1.535137554699067E-5</v>
      </c>
      <c r="G515" s="30">
        <f>IF(B515="",0,IF($B515&lt;$G$5,0,IF($B515&gt;'MSD Calculation'!$D$5,0,IF($N$4="Closed-form",1/2*(1-COS(2*PI()*($B515-$G$5)/$G$6))*$G$8,IF($N$4="General",1/2*(1-COS(2*PI()*($B515-$G$5)/$G$6))*$G$9,"Error")))))</f>
        <v>0</v>
      </c>
      <c r="H515" s="30">
        <f>IF(B515="",0,IF($B515&lt;$H$5,0,IF($B515&gt;'MSD Calculation'!$D$5,0,IF($N$4="Closed-form",1/2*(1-COS(2*PI()*($B515-$H$5)/$H$6))*$H$8,IF($N$4="General",1/2*(1-COS(2*PI()*($B515-$H$5)/$H$6))*$H$9,"Error")))))</f>
        <v>0</v>
      </c>
      <c r="I515" s="30">
        <f>IF(B515="",0,IF($B515&lt;$I$5,0,IF($B515&gt;'MSD Calculation'!$D$5,0,IF($N$4="Closed-form",1/2*(1-COS(2*PI()*($B515-$I$5)/$I$6))*$I$8,IF($N$4="General",1/2*(1-COS(2*PI()*($B515-$I$5)/$I$6))*$I$9,"Error")))))</f>
        <v>0</v>
      </c>
      <c r="J515" s="15" t="s">
        <v>14</v>
      </c>
      <c r="K515" s="3"/>
      <c r="L515" s="17">
        <v>4.9799999999999383</v>
      </c>
      <c r="M515" s="34">
        <f>L515/'MSD Calculation'!$D$5</f>
        <v>0.16824324324324114</v>
      </c>
      <c r="N515" s="34">
        <f>'MSD Calculation'!$D$24-L515</f>
        <v>13.520000000000062</v>
      </c>
      <c r="O515" s="35">
        <f t="shared" si="35"/>
        <v>1.1772288033810314E-2</v>
      </c>
      <c r="P515" s="35">
        <f t="shared" si="36"/>
        <v>1.1787639409357306E-2</v>
      </c>
      <c r="Q515" s="35">
        <f t="shared" si="37"/>
        <v>1.1787639409357306E-2</v>
      </c>
      <c r="R515" s="35">
        <f t="shared" si="38"/>
        <v>1.1787639409357306E-2</v>
      </c>
      <c r="S515" s="35">
        <f t="shared" si="39"/>
        <v>1.1787639409357306E-2</v>
      </c>
      <c r="T515" s="11" t="s">
        <v>14</v>
      </c>
    </row>
    <row r="516" spans="2:20" x14ac:dyDescent="0.35">
      <c r="B516" s="63">
        <v>4.989999999999938</v>
      </c>
      <c r="C516" s="34">
        <f>B516/'MSD Calculation'!$D$5</f>
        <v>0.16858108108107897</v>
      </c>
      <c r="D516" s="34">
        <f>'MSD Calculation'!$D$24-B516</f>
        <v>13.510000000000062</v>
      </c>
      <c r="E516" s="30">
        <f>IF(B516="",0,IF(B516&lt;'MSD Calculation'!$D$5,$E$7*(1-B516/'MSD Calculation'!$D$5), 0))</f>
        <v>1.176750643834573E-2</v>
      </c>
      <c r="F516" s="30">
        <f>IF(B516="",0,IF($B516&lt;$F$5,0,IF($B516&gt;'MSD Calculation'!$D$5,0,IF($N$4="Closed-form",1/2*(1-COS(2*PI()*($B516-$F$5)/$F$6))*$F$8,IF($N$4="General",1/2*(1-COS(2*PI()*($B516-$F$5)/$F$6))*$F$9,"Error")))))</f>
        <v>1.616951865402655E-5</v>
      </c>
      <c r="G516" s="30">
        <f>IF(B516="",0,IF($B516&lt;$G$5,0,IF($B516&gt;'MSD Calculation'!$D$5,0,IF($N$4="Closed-form",1/2*(1-COS(2*PI()*($B516-$G$5)/$G$6))*$G$8,IF($N$4="General",1/2*(1-COS(2*PI()*($B516-$G$5)/$G$6))*$G$9,"Error")))))</f>
        <v>0</v>
      </c>
      <c r="H516" s="30">
        <f>IF(B516="",0,IF($B516&lt;$H$5,0,IF($B516&gt;'MSD Calculation'!$D$5,0,IF($N$4="Closed-form",1/2*(1-COS(2*PI()*($B516-$H$5)/$H$6))*$H$8,IF($N$4="General",1/2*(1-COS(2*PI()*($B516-$H$5)/$H$6))*$H$9,"Error")))))</f>
        <v>0</v>
      </c>
      <c r="I516" s="30">
        <f>IF(B516="",0,IF($B516&lt;$I$5,0,IF($B516&gt;'MSD Calculation'!$D$5,0,IF($N$4="Closed-form",1/2*(1-COS(2*PI()*($B516-$I$5)/$I$6))*$I$8,IF($N$4="General",1/2*(1-COS(2*PI()*($B516-$I$5)/$I$6))*$I$9,"Error")))))</f>
        <v>0</v>
      </c>
      <c r="J516" s="15" t="s">
        <v>14</v>
      </c>
      <c r="K516" s="3"/>
      <c r="L516" s="17">
        <v>4.989999999999938</v>
      </c>
      <c r="M516" s="34">
        <f>L516/'MSD Calculation'!$D$5</f>
        <v>0.16858108108107897</v>
      </c>
      <c r="N516" s="34">
        <f>'MSD Calculation'!$D$24-L516</f>
        <v>13.510000000000062</v>
      </c>
      <c r="O516" s="35">
        <f t="shared" si="35"/>
        <v>1.176750643834573E-2</v>
      </c>
      <c r="P516" s="35">
        <f t="shared" si="36"/>
        <v>1.1783675956999756E-2</v>
      </c>
      <c r="Q516" s="35">
        <f t="shared" si="37"/>
        <v>1.1783675956999756E-2</v>
      </c>
      <c r="R516" s="35">
        <f t="shared" si="38"/>
        <v>1.1783675956999756E-2</v>
      </c>
      <c r="S516" s="35">
        <f t="shared" si="39"/>
        <v>1.1783675956999756E-2</v>
      </c>
      <c r="T516" s="11" t="s">
        <v>14</v>
      </c>
    </row>
    <row r="517" spans="2:20" x14ac:dyDescent="0.35">
      <c r="B517" s="63">
        <v>4.9999999999999378</v>
      </c>
      <c r="C517" s="34">
        <f>B517/'MSD Calculation'!$D$5</f>
        <v>0.1689189189189168</v>
      </c>
      <c r="D517" s="34">
        <f>'MSD Calculation'!$D$24-B517</f>
        <v>13.500000000000062</v>
      </c>
      <c r="E517" s="30">
        <f>IF(B517="",0,IF(B517&lt;'MSD Calculation'!$D$5,$E$7*(1-B517/'MSD Calculation'!$D$5), 0))</f>
        <v>1.1762724842881142E-2</v>
      </c>
      <c r="F517" s="30">
        <f>IF(B517="",0,IF($B517&lt;$F$5,0,IF($B517&gt;'MSD Calculation'!$D$5,0,IF($N$4="Closed-form",1/2*(1-COS(2*PI()*($B517-$F$5)/$F$6))*$F$8,IF($N$4="General",1/2*(1-COS(2*PI()*($B517-$F$5)/$F$6))*$F$9,"Error")))))</f>
        <v>1.7008864345535402E-5</v>
      </c>
      <c r="G517" s="30">
        <f>IF(B517="",0,IF($B517&lt;$G$5,0,IF($B517&gt;'MSD Calculation'!$D$5,0,IF($N$4="Closed-form",1/2*(1-COS(2*PI()*($B517-$G$5)/$G$6))*$G$8,IF($N$4="General",1/2*(1-COS(2*PI()*($B517-$G$5)/$G$6))*$G$9,"Error")))))</f>
        <v>0</v>
      </c>
      <c r="H517" s="30">
        <f>IF(B517="",0,IF($B517&lt;$H$5,0,IF($B517&gt;'MSD Calculation'!$D$5,0,IF($N$4="Closed-form",1/2*(1-COS(2*PI()*($B517-$H$5)/$H$6))*$H$8,IF($N$4="General",1/2*(1-COS(2*PI()*($B517-$H$5)/$H$6))*$H$9,"Error")))))</f>
        <v>0</v>
      </c>
      <c r="I517" s="30">
        <f>IF(B517="",0,IF($B517&lt;$I$5,0,IF($B517&gt;'MSD Calculation'!$D$5,0,IF($N$4="Closed-form",1/2*(1-COS(2*PI()*($B517-$I$5)/$I$6))*$I$8,IF($N$4="General",1/2*(1-COS(2*PI()*($B517-$I$5)/$I$6))*$I$9,"Error")))))</f>
        <v>0</v>
      </c>
      <c r="J517" s="15" t="s">
        <v>14</v>
      </c>
      <c r="K517" s="3"/>
      <c r="L517" s="17">
        <v>4.9999999999999378</v>
      </c>
      <c r="M517" s="34">
        <f>L517/'MSD Calculation'!$D$5</f>
        <v>0.1689189189189168</v>
      </c>
      <c r="N517" s="34">
        <f>'MSD Calculation'!$D$24-L517</f>
        <v>13.500000000000062</v>
      </c>
      <c r="O517" s="35">
        <f t="shared" si="35"/>
        <v>1.1762724842881142E-2</v>
      </c>
      <c r="P517" s="35">
        <f t="shared" si="36"/>
        <v>1.1779733707226677E-2</v>
      </c>
      <c r="Q517" s="35">
        <f t="shared" si="37"/>
        <v>1.1779733707226677E-2</v>
      </c>
      <c r="R517" s="35">
        <f t="shared" si="38"/>
        <v>1.1779733707226677E-2</v>
      </c>
      <c r="S517" s="35">
        <f t="shared" si="39"/>
        <v>1.1779733707226677E-2</v>
      </c>
      <c r="T517" s="11" t="s">
        <v>14</v>
      </c>
    </row>
    <row r="518" spans="2:20" x14ac:dyDescent="0.35">
      <c r="B518" s="63">
        <v>5.0099999999999376</v>
      </c>
      <c r="C518" s="34">
        <f>B518/'MSD Calculation'!$D$5</f>
        <v>0.16925675675675464</v>
      </c>
      <c r="D518" s="34">
        <f>'MSD Calculation'!$D$24-B518</f>
        <v>13.490000000000062</v>
      </c>
      <c r="E518" s="30">
        <f>IF(B518="",0,IF(B518&lt;'MSD Calculation'!$D$5,$E$7*(1-B518/'MSD Calculation'!$D$5), 0))</f>
        <v>1.1757943247416558E-2</v>
      </c>
      <c r="F518" s="30">
        <f>IF(B518="",0,IF($B518&lt;$F$5,0,IF($B518&gt;'MSD Calculation'!$D$5,0,IF($N$4="Closed-form",1/2*(1-COS(2*PI()*($B518-$F$5)/$F$6))*$F$8,IF($N$4="General",1/2*(1-COS(2*PI()*($B518-$F$5)/$F$6))*$F$9,"Error")))))</f>
        <v>1.7869408939734585E-5</v>
      </c>
      <c r="G518" s="30">
        <f>IF(B518="",0,IF($B518&lt;$G$5,0,IF($B518&gt;'MSD Calculation'!$D$5,0,IF($N$4="Closed-form",1/2*(1-COS(2*PI()*($B518-$G$5)/$G$6))*$G$8,IF($N$4="General",1/2*(1-COS(2*PI()*($B518-$G$5)/$G$6))*$G$9,"Error")))))</f>
        <v>0</v>
      </c>
      <c r="H518" s="30">
        <f>IF(B518="",0,IF($B518&lt;$H$5,0,IF($B518&gt;'MSD Calculation'!$D$5,0,IF($N$4="Closed-form",1/2*(1-COS(2*PI()*($B518-$H$5)/$H$6))*$H$8,IF($N$4="General",1/2*(1-COS(2*PI()*($B518-$H$5)/$H$6))*$H$9,"Error")))))</f>
        <v>0</v>
      </c>
      <c r="I518" s="30">
        <f>IF(B518="",0,IF($B518&lt;$I$5,0,IF($B518&gt;'MSD Calculation'!$D$5,0,IF($N$4="Closed-form",1/2*(1-COS(2*PI()*($B518-$I$5)/$I$6))*$I$8,IF($N$4="General",1/2*(1-COS(2*PI()*($B518-$I$5)/$I$6))*$I$9,"Error")))))</f>
        <v>0</v>
      </c>
      <c r="J518" s="15" t="s">
        <v>14</v>
      </c>
      <c r="K518" s="3"/>
      <c r="L518" s="17">
        <v>5.0099999999999376</v>
      </c>
      <c r="M518" s="34">
        <f>L518/'MSD Calculation'!$D$5</f>
        <v>0.16925675675675464</v>
      </c>
      <c r="N518" s="34">
        <f>'MSD Calculation'!$D$24-L518</f>
        <v>13.490000000000062</v>
      </c>
      <c r="O518" s="35">
        <f t="shared" si="35"/>
        <v>1.1757943247416558E-2</v>
      </c>
      <c r="P518" s="35">
        <f t="shared" si="36"/>
        <v>1.1775812656356292E-2</v>
      </c>
      <c r="Q518" s="35">
        <f t="shared" si="37"/>
        <v>1.1775812656356292E-2</v>
      </c>
      <c r="R518" s="35">
        <f t="shared" si="38"/>
        <v>1.1775812656356292E-2</v>
      </c>
      <c r="S518" s="35">
        <f t="shared" si="39"/>
        <v>1.1775812656356292E-2</v>
      </c>
      <c r="T518" s="11" t="s">
        <v>14</v>
      </c>
    </row>
    <row r="519" spans="2:20" x14ac:dyDescent="0.35">
      <c r="B519" s="63">
        <v>5.0199999999999374</v>
      </c>
      <c r="C519" s="34">
        <f>B519/'MSD Calculation'!$D$5</f>
        <v>0.16959459459459247</v>
      </c>
      <c r="D519" s="34">
        <f>'MSD Calculation'!$D$24-B519</f>
        <v>13.480000000000063</v>
      </c>
      <c r="E519" s="30">
        <f>IF(B519="",0,IF(B519&lt;'MSD Calculation'!$D$5,$E$7*(1-B519/'MSD Calculation'!$D$5), 0))</f>
        <v>1.1753161651951971E-2</v>
      </c>
      <c r="F519" s="30">
        <f>IF(B519="",0,IF($B519&lt;$F$5,0,IF($B519&gt;'MSD Calculation'!$D$5,0,IF($N$4="Closed-form",1/2*(1-COS(2*PI()*($B519-$F$5)/$F$6))*$F$8,IF($N$4="General",1/2*(1-COS(2*PI()*($B519-$F$5)/$F$6))*$F$9,"Error")))))</f>
        <v>1.8751148661856094E-5</v>
      </c>
      <c r="G519" s="30">
        <f>IF(B519="",0,IF($B519&lt;$G$5,0,IF($B519&gt;'MSD Calculation'!$D$5,0,IF($N$4="Closed-form",1/2*(1-COS(2*PI()*($B519-$G$5)/$G$6))*$G$8,IF($N$4="General",1/2*(1-COS(2*PI()*($B519-$G$5)/$G$6))*$G$9,"Error")))))</f>
        <v>0</v>
      </c>
      <c r="H519" s="30">
        <f>IF(B519="",0,IF($B519&lt;$H$5,0,IF($B519&gt;'MSD Calculation'!$D$5,0,IF($N$4="Closed-form",1/2*(1-COS(2*PI()*($B519-$H$5)/$H$6))*$H$8,IF($N$4="General",1/2*(1-COS(2*PI()*($B519-$H$5)/$H$6))*$H$9,"Error")))))</f>
        <v>0</v>
      </c>
      <c r="I519" s="30">
        <f>IF(B519="",0,IF($B519&lt;$I$5,0,IF($B519&gt;'MSD Calculation'!$D$5,0,IF($N$4="Closed-form",1/2*(1-COS(2*PI()*($B519-$I$5)/$I$6))*$I$8,IF($N$4="General",1/2*(1-COS(2*PI()*($B519-$I$5)/$I$6))*$I$9,"Error")))))</f>
        <v>0</v>
      </c>
      <c r="J519" s="15" t="s">
        <v>14</v>
      </c>
      <c r="K519" s="3"/>
      <c r="L519" s="17">
        <v>5.0199999999999374</v>
      </c>
      <c r="M519" s="34">
        <f>L519/'MSD Calculation'!$D$5</f>
        <v>0.16959459459459247</v>
      </c>
      <c r="N519" s="34">
        <f>'MSD Calculation'!$D$24-L519</f>
        <v>13.480000000000063</v>
      </c>
      <c r="O519" s="35">
        <f t="shared" si="35"/>
        <v>1.1753161651951971E-2</v>
      </c>
      <c r="P519" s="35">
        <f t="shared" si="36"/>
        <v>1.1771912800613828E-2</v>
      </c>
      <c r="Q519" s="35">
        <f t="shared" si="37"/>
        <v>1.1771912800613828E-2</v>
      </c>
      <c r="R519" s="35">
        <f t="shared" si="38"/>
        <v>1.1771912800613828E-2</v>
      </c>
      <c r="S519" s="35">
        <f t="shared" si="39"/>
        <v>1.1771912800613828E-2</v>
      </c>
      <c r="T519" s="11" t="s">
        <v>14</v>
      </c>
    </row>
    <row r="520" spans="2:20" x14ac:dyDescent="0.35">
      <c r="B520" s="63">
        <v>5.0299999999999372</v>
      </c>
      <c r="C520" s="34">
        <f>B520/'MSD Calculation'!$D$5</f>
        <v>0.16993243243243031</v>
      </c>
      <c r="D520" s="34">
        <f>'MSD Calculation'!$D$24-B520</f>
        <v>13.470000000000063</v>
      </c>
      <c r="E520" s="30">
        <f>IF(B520="",0,IF(B520&lt;'MSD Calculation'!$D$5,$E$7*(1-B520/'MSD Calculation'!$D$5), 0))</f>
        <v>1.1748380056487387E-2</v>
      </c>
      <c r="F520" s="30">
        <f>IF(B520="",0,IF($B520&lt;$F$5,0,IF($B520&gt;'MSD Calculation'!$D$5,0,IF($N$4="Closed-form",1/2*(1-COS(2*PI()*($B520-$F$5)/$F$6))*$F$8,IF($N$4="General",1/2*(1-COS(2*PI()*($B520-$F$5)/$F$6))*$F$9,"Error")))))</f>
        <v>1.9654079644157313E-5</v>
      </c>
      <c r="G520" s="30">
        <f>IF(B520="",0,IF($B520&lt;$G$5,0,IF($B520&gt;'MSD Calculation'!$D$5,0,IF($N$4="Closed-form",1/2*(1-COS(2*PI()*($B520-$G$5)/$G$6))*$G$8,IF($N$4="General",1/2*(1-COS(2*PI()*($B520-$G$5)/$G$6))*$G$9,"Error")))))</f>
        <v>0</v>
      </c>
      <c r="H520" s="30">
        <f>IF(B520="",0,IF($B520&lt;$H$5,0,IF($B520&gt;'MSD Calculation'!$D$5,0,IF($N$4="Closed-form",1/2*(1-COS(2*PI()*($B520-$H$5)/$H$6))*$H$8,IF($N$4="General",1/2*(1-COS(2*PI()*($B520-$H$5)/$H$6))*$H$9,"Error")))))</f>
        <v>0</v>
      </c>
      <c r="I520" s="30">
        <f>IF(B520="",0,IF($B520&lt;$I$5,0,IF($B520&gt;'MSD Calculation'!$D$5,0,IF($N$4="Closed-form",1/2*(1-COS(2*PI()*($B520-$I$5)/$I$6))*$I$8,IF($N$4="General",1/2*(1-COS(2*PI()*($B520-$I$5)/$I$6))*$I$9,"Error")))))</f>
        <v>0</v>
      </c>
      <c r="J520" s="15" t="s">
        <v>14</v>
      </c>
      <c r="K520" s="3"/>
      <c r="L520" s="17">
        <v>5.0299999999999372</v>
      </c>
      <c r="M520" s="34">
        <f>L520/'MSD Calculation'!$D$5</f>
        <v>0.16993243243243031</v>
      </c>
      <c r="N520" s="34">
        <f>'MSD Calculation'!$D$24-L520</f>
        <v>13.470000000000063</v>
      </c>
      <c r="O520" s="35">
        <f t="shared" si="35"/>
        <v>1.1748380056487387E-2</v>
      </c>
      <c r="P520" s="35">
        <f t="shared" si="36"/>
        <v>1.1768034136131544E-2</v>
      </c>
      <c r="Q520" s="35">
        <f t="shared" si="37"/>
        <v>1.1768034136131544E-2</v>
      </c>
      <c r="R520" s="35">
        <f t="shared" si="38"/>
        <v>1.1768034136131544E-2</v>
      </c>
      <c r="S520" s="35">
        <f t="shared" si="39"/>
        <v>1.1768034136131544E-2</v>
      </c>
      <c r="T520" s="11" t="s">
        <v>14</v>
      </c>
    </row>
    <row r="521" spans="2:20" x14ac:dyDescent="0.35">
      <c r="B521" s="63">
        <v>5.039999999999937</v>
      </c>
      <c r="C521" s="34">
        <f>B521/'MSD Calculation'!$D$5</f>
        <v>0.17027027027026814</v>
      </c>
      <c r="D521" s="34">
        <f>'MSD Calculation'!$D$24-B521</f>
        <v>13.460000000000063</v>
      </c>
      <c r="E521" s="30">
        <f>IF(B521="",0,IF(B521&lt;'MSD Calculation'!$D$5,$E$7*(1-B521/'MSD Calculation'!$D$5), 0))</f>
        <v>1.1743598461022801E-2</v>
      </c>
      <c r="F521" s="30">
        <f>IF(B521="",0,IF($B521&lt;$F$5,0,IF($B521&gt;'MSD Calculation'!$D$5,0,IF($N$4="Closed-form",1/2*(1-COS(2*PI()*($B521-$F$5)/$F$6))*$F$8,IF($N$4="General",1/2*(1-COS(2*PI()*($B521-$F$5)/$F$6))*$F$9,"Error")))))</f>
        <v>2.0578197925941484E-5</v>
      </c>
      <c r="G521" s="30">
        <f>IF(B521="",0,IF($B521&lt;$G$5,0,IF($B521&gt;'MSD Calculation'!$D$5,0,IF($N$4="Closed-form",1/2*(1-COS(2*PI()*($B521-$G$5)/$G$6))*$G$8,IF($N$4="General",1/2*(1-COS(2*PI()*($B521-$G$5)/$G$6))*$G$9,"Error")))))</f>
        <v>0</v>
      </c>
      <c r="H521" s="30">
        <f>IF(B521="",0,IF($B521&lt;$H$5,0,IF($B521&gt;'MSD Calculation'!$D$5,0,IF($N$4="Closed-form",1/2*(1-COS(2*PI()*($B521-$H$5)/$H$6))*$H$8,IF($N$4="General",1/2*(1-COS(2*PI()*($B521-$H$5)/$H$6))*$H$9,"Error")))))</f>
        <v>0</v>
      </c>
      <c r="I521" s="30">
        <f>IF(B521="",0,IF($B521&lt;$I$5,0,IF($B521&gt;'MSD Calculation'!$D$5,0,IF($N$4="Closed-form",1/2*(1-COS(2*PI()*($B521-$I$5)/$I$6))*$I$8,IF($N$4="General",1/2*(1-COS(2*PI()*($B521-$I$5)/$I$6))*$I$9,"Error")))))</f>
        <v>0</v>
      </c>
      <c r="J521" s="15" t="s">
        <v>14</v>
      </c>
      <c r="K521" s="3"/>
      <c r="L521" s="17">
        <v>5.039999999999937</v>
      </c>
      <c r="M521" s="34">
        <f>L521/'MSD Calculation'!$D$5</f>
        <v>0.17027027027026814</v>
      </c>
      <c r="N521" s="34">
        <f>'MSD Calculation'!$D$24-L521</f>
        <v>13.460000000000063</v>
      </c>
      <c r="O521" s="35">
        <f t="shared" si="35"/>
        <v>1.1743598461022801E-2</v>
      </c>
      <c r="P521" s="35">
        <f t="shared" si="36"/>
        <v>1.1764176658948742E-2</v>
      </c>
      <c r="Q521" s="35">
        <f t="shared" si="37"/>
        <v>1.1764176658948742E-2</v>
      </c>
      <c r="R521" s="35">
        <f t="shared" si="38"/>
        <v>1.1764176658948742E-2</v>
      </c>
      <c r="S521" s="35">
        <f t="shared" si="39"/>
        <v>1.1764176658948742E-2</v>
      </c>
      <c r="T521" s="11" t="s">
        <v>14</v>
      </c>
    </row>
    <row r="522" spans="2:20" x14ac:dyDescent="0.35">
      <c r="B522" s="63">
        <v>5.0499999999999368</v>
      </c>
      <c r="C522" s="34">
        <f>B522/'MSD Calculation'!$D$5</f>
        <v>0.17060810810810598</v>
      </c>
      <c r="D522" s="34">
        <f>'MSD Calculation'!$D$24-B522</f>
        <v>13.450000000000063</v>
      </c>
      <c r="E522" s="30">
        <f>IF(B522="",0,IF(B522&lt;'MSD Calculation'!$D$5,$E$7*(1-B522/'MSD Calculation'!$D$5), 0))</f>
        <v>1.1738816865558215E-2</v>
      </c>
      <c r="F522" s="30">
        <f>IF(B522="",0,IF($B522&lt;$F$5,0,IF($B522&gt;'MSD Calculation'!$D$5,0,IF($N$4="Closed-form",1/2*(1-COS(2*PI()*($B522-$F$5)/$F$6))*$F$8,IF($N$4="General",1/2*(1-COS(2*PI()*($B522-$F$5)/$F$6))*$F$9,"Error")))))</f>
        <v>2.1523499453573328E-5</v>
      </c>
      <c r="G522" s="30">
        <f>IF(B522="",0,IF($B522&lt;$G$5,0,IF($B522&gt;'MSD Calculation'!$D$5,0,IF($N$4="Closed-form",1/2*(1-COS(2*PI()*($B522-$G$5)/$G$6))*$G$8,IF($N$4="General",1/2*(1-COS(2*PI()*($B522-$G$5)/$G$6))*$G$9,"Error")))))</f>
        <v>0</v>
      </c>
      <c r="H522" s="30">
        <f>IF(B522="",0,IF($B522&lt;$H$5,0,IF($B522&gt;'MSD Calculation'!$D$5,0,IF($N$4="Closed-form",1/2*(1-COS(2*PI()*($B522-$H$5)/$H$6))*$H$8,IF($N$4="General",1/2*(1-COS(2*PI()*($B522-$H$5)/$H$6))*$H$9,"Error")))))</f>
        <v>0</v>
      </c>
      <c r="I522" s="30">
        <f>IF(B522="",0,IF($B522&lt;$I$5,0,IF($B522&gt;'MSD Calculation'!$D$5,0,IF($N$4="Closed-form",1/2*(1-COS(2*PI()*($B522-$I$5)/$I$6))*$I$8,IF($N$4="General",1/2*(1-COS(2*PI()*($B522-$I$5)/$I$6))*$I$9,"Error")))))</f>
        <v>0</v>
      </c>
      <c r="J522" s="15" t="s">
        <v>14</v>
      </c>
      <c r="K522" s="3"/>
      <c r="L522" s="17">
        <v>5.0499999999999368</v>
      </c>
      <c r="M522" s="34">
        <f>L522/'MSD Calculation'!$D$5</f>
        <v>0.17060810810810598</v>
      </c>
      <c r="N522" s="34">
        <f>'MSD Calculation'!$D$24-L522</f>
        <v>13.450000000000063</v>
      </c>
      <c r="O522" s="35">
        <f t="shared" si="35"/>
        <v>1.1738816865558215E-2</v>
      </c>
      <c r="P522" s="35">
        <f t="shared" si="36"/>
        <v>1.1760340365011787E-2</v>
      </c>
      <c r="Q522" s="35">
        <f t="shared" si="37"/>
        <v>1.1760340365011787E-2</v>
      </c>
      <c r="R522" s="35">
        <f t="shared" si="38"/>
        <v>1.1760340365011787E-2</v>
      </c>
      <c r="S522" s="35">
        <f t="shared" si="39"/>
        <v>1.1760340365011787E-2</v>
      </c>
      <c r="T522" s="11" t="s">
        <v>14</v>
      </c>
    </row>
    <row r="523" spans="2:20" x14ac:dyDescent="0.35">
      <c r="B523" s="63">
        <v>5.0599999999999365</v>
      </c>
      <c r="C523" s="34">
        <f>B523/'MSD Calculation'!$D$5</f>
        <v>0.17094594594594378</v>
      </c>
      <c r="D523" s="34">
        <f>'MSD Calculation'!$D$24-B523</f>
        <v>13.440000000000063</v>
      </c>
      <c r="E523" s="30">
        <f>IF(B523="",0,IF(B523&lt;'MSD Calculation'!$D$5,$E$7*(1-B523/'MSD Calculation'!$D$5), 0))</f>
        <v>1.1734035270093628E-2</v>
      </c>
      <c r="F523" s="30">
        <f>IF(B523="",0,IF($B523&lt;$F$5,0,IF($B523&gt;'MSD Calculation'!$D$5,0,IF($N$4="Closed-form",1/2*(1-COS(2*PI()*($B523-$F$5)/$F$6))*$F$8,IF($N$4="General",1/2*(1-COS(2*PI()*($B523-$F$5)/$F$6))*$F$9,"Error")))))</f>
        <v>2.248998008049788E-5</v>
      </c>
      <c r="G523" s="30">
        <f>IF(B523="",0,IF($B523&lt;$G$5,0,IF($B523&gt;'MSD Calculation'!$D$5,0,IF($N$4="Closed-form",1/2*(1-COS(2*PI()*($B523-$G$5)/$G$6))*$G$8,IF($N$4="General",1/2*(1-COS(2*PI()*($B523-$G$5)/$G$6))*$G$9,"Error")))))</f>
        <v>0</v>
      </c>
      <c r="H523" s="30">
        <f>IF(B523="",0,IF($B523&lt;$H$5,0,IF($B523&gt;'MSD Calculation'!$D$5,0,IF($N$4="Closed-form",1/2*(1-COS(2*PI()*($B523-$H$5)/$H$6))*$H$8,IF($N$4="General",1/2*(1-COS(2*PI()*($B523-$H$5)/$H$6))*$H$9,"Error")))))</f>
        <v>0</v>
      </c>
      <c r="I523" s="30">
        <f>IF(B523="",0,IF($B523&lt;$I$5,0,IF($B523&gt;'MSD Calculation'!$D$5,0,IF($N$4="Closed-form",1/2*(1-COS(2*PI()*($B523-$I$5)/$I$6))*$I$8,IF($N$4="General",1/2*(1-COS(2*PI()*($B523-$I$5)/$I$6))*$I$9,"Error")))))</f>
        <v>0</v>
      </c>
      <c r="J523" s="15" t="s">
        <v>14</v>
      </c>
      <c r="K523" s="3"/>
      <c r="L523" s="17">
        <v>5.0599999999999365</v>
      </c>
      <c r="M523" s="34">
        <f>L523/'MSD Calculation'!$D$5</f>
        <v>0.17094594594594378</v>
      </c>
      <c r="N523" s="34">
        <f>'MSD Calculation'!$D$24-L523</f>
        <v>13.440000000000063</v>
      </c>
      <c r="O523" s="35">
        <f t="shared" si="35"/>
        <v>1.1734035270093628E-2</v>
      </c>
      <c r="P523" s="35">
        <f t="shared" si="36"/>
        <v>1.1756525250174127E-2</v>
      </c>
      <c r="Q523" s="35">
        <f t="shared" si="37"/>
        <v>1.1756525250174127E-2</v>
      </c>
      <c r="R523" s="35">
        <f t="shared" si="38"/>
        <v>1.1756525250174127E-2</v>
      </c>
      <c r="S523" s="35">
        <f t="shared" si="39"/>
        <v>1.1756525250174127E-2</v>
      </c>
      <c r="T523" s="11" t="s">
        <v>14</v>
      </c>
    </row>
    <row r="524" spans="2:20" x14ac:dyDescent="0.35">
      <c r="B524" s="63">
        <v>5.0699999999999363</v>
      </c>
      <c r="C524" s="34">
        <f>B524/'MSD Calculation'!$D$5</f>
        <v>0.17128378378378162</v>
      </c>
      <c r="D524" s="34">
        <f>'MSD Calculation'!$D$24-B524</f>
        <v>13.430000000000064</v>
      </c>
      <c r="E524" s="30">
        <f>IF(B524="",0,IF(B524&lt;'MSD Calculation'!$D$5,$E$7*(1-B524/'MSD Calculation'!$D$5), 0))</f>
        <v>1.1729253674629044E-2</v>
      </c>
      <c r="F524" s="30">
        <f>IF(B524="",0,IF($B524&lt;$F$5,0,IF($B524&gt;'MSD Calculation'!$D$5,0,IF($N$4="Closed-form",1/2*(1-COS(2*PI()*($B524-$F$5)/$F$6))*$F$8,IF($N$4="General",1/2*(1-COS(2*PI()*($B524-$F$5)/$F$6))*$F$9,"Error")))))</f>
        <v>2.3477635567258794E-5</v>
      </c>
      <c r="G524" s="30">
        <f>IF(B524="",0,IF($B524&lt;$G$5,0,IF($B524&gt;'MSD Calculation'!$D$5,0,IF($N$4="Closed-form",1/2*(1-COS(2*PI()*($B524-$G$5)/$G$6))*$G$8,IF($N$4="General",1/2*(1-COS(2*PI()*($B524-$G$5)/$G$6))*$G$9,"Error")))))</f>
        <v>0</v>
      </c>
      <c r="H524" s="30">
        <f>IF(B524="",0,IF($B524&lt;$H$5,0,IF($B524&gt;'MSD Calculation'!$D$5,0,IF($N$4="Closed-form",1/2*(1-COS(2*PI()*($B524-$H$5)/$H$6))*$H$8,IF($N$4="General",1/2*(1-COS(2*PI()*($B524-$H$5)/$H$6))*$H$9,"Error")))))</f>
        <v>0</v>
      </c>
      <c r="I524" s="30">
        <f>IF(B524="",0,IF($B524&lt;$I$5,0,IF($B524&gt;'MSD Calculation'!$D$5,0,IF($N$4="Closed-form",1/2*(1-COS(2*PI()*($B524-$I$5)/$I$6))*$I$8,IF($N$4="General",1/2*(1-COS(2*PI()*($B524-$I$5)/$I$6))*$I$9,"Error")))))</f>
        <v>0</v>
      </c>
      <c r="J524" s="15" t="s">
        <v>14</v>
      </c>
      <c r="K524" s="3"/>
      <c r="L524" s="17">
        <v>5.0699999999999363</v>
      </c>
      <c r="M524" s="34">
        <f>L524/'MSD Calculation'!$D$5</f>
        <v>0.17128378378378162</v>
      </c>
      <c r="N524" s="34">
        <f>'MSD Calculation'!$D$24-L524</f>
        <v>13.430000000000064</v>
      </c>
      <c r="O524" s="35">
        <f t="shared" si="35"/>
        <v>1.1729253674629044E-2</v>
      </c>
      <c r="P524" s="35">
        <f t="shared" si="36"/>
        <v>1.1752731310196303E-2</v>
      </c>
      <c r="Q524" s="35">
        <f t="shared" si="37"/>
        <v>1.1752731310196303E-2</v>
      </c>
      <c r="R524" s="35">
        <f t="shared" si="38"/>
        <v>1.1752731310196303E-2</v>
      </c>
      <c r="S524" s="35">
        <f t="shared" si="39"/>
        <v>1.1752731310196303E-2</v>
      </c>
      <c r="T524" s="11" t="s">
        <v>14</v>
      </c>
    </row>
    <row r="525" spans="2:20" x14ac:dyDescent="0.35">
      <c r="B525" s="63">
        <v>5.0799999999999361</v>
      </c>
      <c r="C525" s="34">
        <f>B525/'MSD Calculation'!$D$5</f>
        <v>0.17162162162161945</v>
      </c>
      <c r="D525" s="34">
        <f>'MSD Calculation'!$D$24-B525</f>
        <v>13.420000000000064</v>
      </c>
      <c r="E525" s="30">
        <f>IF(B525="",0,IF(B525&lt;'MSD Calculation'!$D$5,$E$7*(1-B525/'MSD Calculation'!$D$5), 0))</f>
        <v>1.1724472079164458E-2</v>
      </c>
      <c r="F525" s="30">
        <f>IF(B525="",0,IF($B525&lt;$F$5,0,IF($B525&gt;'MSD Calculation'!$D$5,0,IF($N$4="Closed-form",1/2*(1-COS(2*PI()*($B525-$F$5)/$F$6))*$F$8,IF($N$4="General",1/2*(1-COS(2*PI()*($B525-$F$5)/$F$6))*$F$9,"Error")))))</f>
        <v>2.4486461581515589E-5</v>
      </c>
      <c r="G525" s="30">
        <f>IF(B525="",0,IF($B525&lt;$G$5,0,IF($B525&gt;'MSD Calculation'!$D$5,0,IF($N$4="Closed-form",1/2*(1-COS(2*PI()*($B525-$G$5)/$G$6))*$G$8,IF($N$4="General",1/2*(1-COS(2*PI()*($B525-$G$5)/$G$6))*$G$9,"Error")))))</f>
        <v>0</v>
      </c>
      <c r="H525" s="30">
        <f>IF(B525="",0,IF($B525&lt;$H$5,0,IF($B525&gt;'MSD Calculation'!$D$5,0,IF($N$4="Closed-form",1/2*(1-COS(2*PI()*($B525-$H$5)/$H$6))*$H$8,IF($N$4="General",1/2*(1-COS(2*PI()*($B525-$H$5)/$H$6))*$H$9,"Error")))))</f>
        <v>0</v>
      </c>
      <c r="I525" s="30">
        <f>IF(B525="",0,IF($B525&lt;$I$5,0,IF($B525&gt;'MSD Calculation'!$D$5,0,IF($N$4="Closed-form",1/2*(1-COS(2*PI()*($B525-$I$5)/$I$6))*$I$8,IF($N$4="General",1/2*(1-COS(2*PI()*($B525-$I$5)/$I$6))*$I$9,"Error")))))</f>
        <v>0</v>
      </c>
      <c r="J525" s="15" t="s">
        <v>14</v>
      </c>
      <c r="K525" s="3"/>
      <c r="L525" s="17">
        <v>5.0799999999999361</v>
      </c>
      <c r="M525" s="34">
        <f>L525/'MSD Calculation'!$D$5</f>
        <v>0.17162162162161945</v>
      </c>
      <c r="N525" s="34">
        <f>'MSD Calculation'!$D$24-L525</f>
        <v>13.420000000000064</v>
      </c>
      <c r="O525" s="35">
        <f t="shared" si="35"/>
        <v>1.1724472079164458E-2</v>
      </c>
      <c r="P525" s="35">
        <f t="shared" si="36"/>
        <v>1.1748958540745973E-2</v>
      </c>
      <c r="Q525" s="35">
        <f t="shared" si="37"/>
        <v>1.1748958540745973E-2</v>
      </c>
      <c r="R525" s="35">
        <f t="shared" si="38"/>
        <v>1.1748958540745973E-2</v>
      </c>
      <c r="S525" s="35">
        <f t="shared" si="39"/>
        <v>1.1748958540745973E-2</v>
      </c>
      <c r="T525" s="11" t="s">
        <v>14</v>
      </c>
    </row>
    <row r="526" spans="2:20" x14ac:dyDescent="0.35">
      <c r="B526" s="63">
        <v>5.0899999999999359</v>
      </c>
      <c r="C526" s="34">
        <f>B526/'MSD Calculation'!$D$5</f>
        <v>0.17195945945945729</v>
      </c>
      <c r="D526" s="34">
        <f>'MSD Calculation'!$D$24-B526</f>
        <v>13.410000000000064</v>
      </c>
      <c r="E526" s="30">
        <f>IF(B526="",0,IF(B526&lt;'MSD Calculation'!$D$5,$E$7*(1-B526/'MSD Calculation'!$D$5), 0))</f>
        <v>1.1719690483699871E-2</v>
      </c>
      <c r="F526" s="30">
        <f>IF(B526="",0,IF($B526&lt;$F$5,0,IF($B526&gt;'MSD Calculation'!$D$5,0,IF($N$4="Closed-form",1/2*(1-COS(2*PI()*($B526-$F$5)/$F$6))*$F$8,IF($N$4="General",1/2*(1-COS(2*PI()*($B526-$F$5)/$F$6))*$F$9,"Error")))))</f>
        <v>2.5516453698064087E-5</v>
      </c>
      <c r="G526" s="30">
        <f>IF(B526="",0,IF($B526&lt;$G$5,0,IF($B526&gt;'MSD Calculation'!$D$5,0,IF($N$4="Closed-form",1/2*(1-COS(2*PI()*($B526-$G$5)/$G$6))*$G$8,IF($N$4="General",1/2*(1-COS(2*PI()*($B526-$G$5)/$G$6))*$G$9,"Error")))))</f>
        <v>0</v>
      </c>
      <c r="H526" s="30">
        <f>IF(B526="",0,IF($B526&lt;$H$5,0,IF($B526&gt;'MSD Calculation'!$D$5,0,IF($N$4="Closed-form",1/2*(1-COS(2*PI()*($B526-$H$5)/$H$6))*$H$8,IF($N$4="General",1/2*(1-COS(2*PI()*($B526-$H$5)/$H$6))*$H$9,"Error")))))</f>
        <v>0</v>
      </c>
      <c r="I526" s="30">
        <f>IF(B526="",0,IF($B526&lt;$I$5,0,IF($B526&gt;'MSD Calculation'!$D$5,0,IF($N$4="Closed-form",1/2*(1-COS(2*PI()*($B526-$I$5)/$I$6))*$I$8,IF($N$4="General",1/2*(1-COS(2*PI()*($B526-$I$5)/$I$6))*$I$9,"Error")))))</f>
        <v>0</v>
      </c>
      <c r="J526" s="15" t="s">
        <v>14</v>
      </c>
      <c r="K526" s="3"/>
      <c r="L526" s="17">
        <v>5.0899999999999359</v>
      </c>
      <c r="M526" s="34">
        <f>L526/'MSD Calculation'!$D$5</f>
        <v>0.17195945945945729</v>
      </c>
      <c r="N526" s="34">
        <f>'MSD Calculation'!$D$24-L526</f>
        <v>13.410000000000064</v>
      </c>
      <c r="O526" s="35">
        <f t="shared" si="35"/>
        <v>1.1719690483699871E-2</v>
      </c>
      <c r="P526" s="35">
        <f t="shared" si="36"/>
        <v>1.1745206937397935E-2</v>
      </c>
      <c r="Q526" s="35">
        <f t="shared" si="37"/>
        <v>1.1745206937397935E-2</v>
      </c>
      <c r="R526" s="35">
        <f t="shared" si="38"/>
        <v>1.1745206937397935E-2</v>
      </c>
      <c r="S526" s="35">
        <f t="shared" si="39"/>
        <v>1.1745206937397935E-2</v>
      </c>
      <c r="T526" s="11" t="s">
        <v>14</v>
      </c>
    </row>
    <row r="527" spans="2:20" x14ac:dyDescent="0.35">
      <c r="B527" s="63">
        <v>5.0999999999999357</v>
      </c>
      <c r="C527" s="34">
        <f>B527/'MSD Calculation'!$D$5</f>
        <v>0.17229729729729512</v>
      </c>
      <c r="D527" s="34">
        <f>'MSD Calculation'!$D$24-B527</f>
        <v>13.400000000000064</v>
      </c>
      <c r="E527" s="30">
        <f>IF(B527="",0,IF(B527&lt;'MSD Calculation'!$D$5,$E$7*(1-B527/'MSD Calculation'!$D$5), 0))</f>
        <v>1.1714908888235285E-2</v>
      </c>
      <c r="F527" s="30">
        <f>IF(B527="",0,IF($B527&lt;$F$5,0,IF($B527&gt;'MSD Calculation'!$D$5,0,IF($N$4="Closed-form",1/2*(1-COS(2*PI()*($B527-$F$5)/$F$6))*$F$8,IF($N$4="General",1/2*(1-COS(2*PI()*($B527-$F$5)/$F$6))*$F$9,"Error")))))</f>
        <v>2.6567607398854203E-5</v>
      </c>
      <c r="G527" s="30">
        <f>IF(B527="",0,IF($B527&lt;$G$5,0,IF($B527&gt;'MSD Calculation'!$D$5,0,IF($N$4="Closed-form",1/2*(1-COS(2*PI()*($B527-$G$5)/$G$6))*$G$8,IF($N$4="General",1/2*(1-COS(2*PI()*($B527-$G$5)/$G$6))*$G$9,"Error")))))</f>
        <v>0</v>
      </c>
      <c r="H527" s="30">
        <f>IF(B527="",0,IF($B527&lt;$H$5,0,IF($B527&gt;'MSD Calculation'!$D$5,0,IF($N$4="Closed-form",1/2*(1-COS(2*PI()*($B527-$H$5)/$H$6))*$H$8,IF($N$4="General",1/2*(1-COS(2*PI()*($B527-$H$5)/$H$6))*$H$9,"Error")))))</f>
        <v>0</v>
      </c>
      <c r="I527" s="30">
        <f>IF(B527="",0,IF($B527&lt;$I$5,0,IF($B527&gt;'MSD Calculation'!$D$5,0,IF($N$4="Closed-form",1/2*(1-COS(2*PI()*($B527-$I$5)/$I$6))*$I$8,IF($N$4="General",1/2*(1-COS(2*PI()*($B527-$I$5)/$I$6))*$I$9,"Error")))))</f>
        <v>0</v>
      </c>
      <c r="J527" s="15" t="s">
        <v>14</v>
      </c>
      <c r="K527" s="3"/>
      <c r="L527" s="17">
        <v>5.0999999999999357</v>
      </c>
      <c r="M527" s="34">
        <f>L527/'MSD Calculation'!$D$5</f>
        <v>0.17229729729729512</v>
      </c>
      <c r="N527" s="34">
        <f>'MSD Calculation'!$D$24-L527</f>
        <v>13.400000000000064</v>
      </c>
      <c r="O527" s="35">
        <f t="shared" si="35"/>
        <v>1.1714908888235285E-2</v>
      </c>
      <c r="P527" s="35">
        <f t="shared" si="36"/>
        <v>1.1741476495634139E-2</v>
      </c>
      <c r="Q527" s="35">
        <f t="shared" si="37"/>
        <v>1.1741476495634139E-2</v>
      </c>
      <c r="R527" s="35">
        <f t="shared" si="38"/>
        <v>1.1741476495634139E-2</v>
      </c>
      <c r="S527" s="35">
        <f t="shared" si="39"/>
        <v>1.1741476495634139E-2</v>
      </c>
      <c r="T527" s="11" t="s">
        <v>14</v>
      </c>
    </row>
    <row r="528" spans="2:20" x14ac:dyDescent="0.35">
      <c r="B528" s="63">
        <v>5.1099999999999355</v>
      </c>
      <c r="C528" s="34">
        <f>B528/'MSD Calculation'!$D$5</f>
        <v>0.17263513513513296</v>
      </c>
      <c r="D528" s="34">
        <f>'MSD Calculation'!$D$24-B528</f>
        <v>13.390000000000065</v>
      </c>
      <c r="E528" s="30">
        <f>IF(B528="",0,IF(B528&lt;'MSD Calculation'!$D$5,$E$7*(1-B528/'MSD Calculation'!$D$5), 0))</f>
        <v>1.1710127292770701E-2</v>
      </c>
      <c r="F528" s="30">
        <f>IF(B528="",0,IF($B528&lt;$F$5,0,IF($B528&gt;'MSD Calculation'!$D$5,0,IF($N$4="Closed-form",1/2*(1-COS(2*PI()*($B528-$F$5)/$F$6))*$F$8,IF($N$4="General",1/2*(1-COS(2*PI()*($B528-$F$5)/$F$6))*$F$9,"Error")))))</f>
        <v>2.7639918073012006E-5</v>
      </c>
      <c r="G528" s="30">
        <f>IF(B528="",0,IF($B528&lt;$G$5,0,IF($B528&gt;'MSD Calculation'!$D$5,0,IF($N$4="Closed-form",1/2*(1-COS(2*PI()*($B528-$G$5)/$G$6))*$G$8,IF($N$4="General",1/2*(1-COS(2*PI()*($B528-$G$5)/$G$6))*$G$9,"Error")))))</f>
        <v>0</v>
      </c>
      <c r="H528" s="30">
        <f>IF(B528="",0,IF($B528&lt;$H$5,0,IF($B528&gt;'MSD Calculation'!$D$5,0,IF($N$4="Closed-form",1/2*(1-COS(2*PI()*($B528-$H$5)/$H$6))*$H$8,IF($N$4="General",1/2*(1-COS(2*PI()*($B528-$H$5)/$H$6))*$H$9,"Error")))))</f>
        <v>0</v>
      </c>
      <c r="I528" s="30">
        <f>IF(B528="",0,IF($B528&lt;$I$5,0,IF($B528&gt;'MSD Calculation'!$D$5,0,IF($N$4="Closed-form",1/2*(1-COS(2*PI()*($B528-$I$5)/$I$6))*$I$8,IF($N$4="General",1/2*(1-COS(2*PI()*($B528-$I$5)/$I$6))*$I$9,"Error")))))</f>
        <v>0</v>
      </c>
      <c r="J528" s="15" t="s">
        <v>14</v>
      </c>
      <c r="K528" s="3"/>
      <c r="L528" s="17">
        <v>5.1099999999999355</v>
      </c>
      <c r="M528" s="34">
        <f>L528/'MSD Calculation'!$D$5</f>
        <v>0.17263513513513296</v>
      </c>
      <c r="N528" s="34">
        <f>'MSD Calculation'!$D$24-L528</f>
        <v>13.390000000000065</v>
      </c>
      <c r="O528" s="35">
        <f t="shared" si="35"/>
        <v>1.1710127292770701E-2</v>
      </c>
      <c r="P528" s="35">
        <f t="shared" si="36"/>
        <v>1.1737767210843712E-2</v>
      </c>
      <c r="Q528" s="35">
        <f t="shared" si="37"/>
        <v>1.1737767210843712E-2</v>
      </c>
      <c r="R528" s="35">
        <f t="shared" si="38"/>
        <v>1.1737767210843712E-2</v>
      </c>
      <c r="S528" s="35">
        <f t="shared" si="39"/>
        <v>1.1737767210843712E-2</v>
      </c>
      <c r="T528" s="11" t="s">
        <v>14</v>
      </c>
    </row>
    <row r="529" spans="2:20" x14ac:dyDescent="0.35">
      <c r="B529" s="63">
        <v>5.1199999999999353</v>
      </c>
      <c r="C529" s="34">
        <f>B529/'MSD Calculation'!$D$5</f>
        <v>0.17297297297297079</v>
      </c>
      <c r="D529" s="34">
        <f>'MSD Calculation'!$D$24-B529</f>
        <v>13.380000000000065</v>
      </c>
      <c r="E529" s="30">
        <f>IF(B529="",0,IF(B529&lt;'MSD Calculation'!$D$5,$E$7*(1-B529/'MSD Calculation'!$D$5), 0))</f>
        <v>1.1705345697306115E-2</v>
      </c>
      <c r="F529" s="30">
        <f>IF(B529="",0,IF($B529&lt;$F$5,0,IF($B529&gt;'MSD Calculation'!$D$5,0,IF($N$4="Closed-form",1/2*(1-COS(2*PI()*($B529-$F$5)/$F$6))*$F$8,IF($N$4="General",1/2*(1-COS(2*PI()*($B529-$F$5)/$F$6))*$F$9,"Error")))))</f>
        <v>2.8733381016858568E-5</v>
      </c>
      <c r="G529" s="30">
        <f>IF(B529="",0,IF($B529&lt;$G$5,0,IF($B529&gt;'MSD Calculation'!$D$5,0,IF($N$4="Closed-form",1/2*(1-COS(2*PI()*($B529-$G$5)/$G$6))*$G$8,IF($N$4="General",1/2*(1-COS(2*PI()*($B529-$G$5)/$G$6))*$G$9,"Error")))))</f>
        <v>0</v>
      </c>
      <c r="H529" s="30">
        <f>IF(B529="",0,IF($B529&lt;$H$5,0,IF($B529&gt;'MSD Calculation'!$D$5,0,IF($N$4="Closed-form",1/2*(1-COS(2*PI()*($B529-$H$5)/$H$6))*$H$8,IF($N$4="General",1/2*(1-COS(2*PI()*($B529-$H$5)/$H$6))*$H$9,"Error")))))</f>
        <v>0</v>
      </c>
      <c r="I529" s="30">
        <f>IF(B529="",0,IF($B529&lt;$I$5,0,IF($B529&gt;'MSD Calculation'!$D$5,0,IF($N$4="Closed-form",1/2*(1-COS(2*PI()*($B529-$I$5)/$I$6))*$I$8,IF($N$4="General",1/2*(1-COS(2*PI()*($B529-$I$5)/$I$6))*$I$9,"Error")))))</f>
        <v>0</v>
      </c>
      <c r="J529" s="15" t="s">
        <v>14</v>
      </c>
      <c r="K529" s="3"/>
      <c r="L529" s="17">
        <v>5.1199999999999353</v>
      </c>
      <c r="M529" s="34">
        <f>L529/'MSD Calculation'!$D$5</f>
        <v>0.17297297297297079</v>
      </c>
      <c r="N529" s="34">
        <f>'MSD Calculation'!$D$24-L529</f>
        <v>13.380000000000065</v>
      </c>
      <c r="O529" s="35">
        <f t="shared" si="35"/>
        <v>1.1705345697306115E-2</v>
      </c>
      <c r="P529" s="35">
        <f t="shared" si="36"/>
        <v>1.1734079078322973E-2</v>
      </c>
      <c r="Q529" s="35">
        <f t="shared" si="37"/>
        <v>1.1734079078322973E-2</v>
      </c>
      <c r="R529" s="35">
        <f t="shared" si="38"/>
        <v>1.1734079078322973E-2</v>
      </c>
      <c r="S529" s="35">
        <f t="shared" si="39"/>
        <v>1.1734079078322973E-2</v>
      </c>
      <c r="T529" s="11" t="s">
        <v>14</v>
      </c>
    </row>
    <row r="530" spans="2:20" x14ac:dyDescent="0.35">
      <c r="B530" s="63">
        <v>5.1299999999999351</v>
      </c>
      <c r="C530" s="34">
        <f>B530/'MSD Calculation'!$D$5</f>
        <v>0.1733108108108086</v>
      </c>
      <c r="D530" s="34">
        <f>'MSD Calculation'!$D$24-B530</f>
        <v>13.370000000000065</v>
      </c>
      <c r="E530" s="30">
        <f>IF(B530="",0,IF(B530&lt;'MSD Calculation'!$D$5,$E$7*(1-B530/'MSD Calculation'!$D$5), 0))</f>
        <v>1.170056410184153E-2</v>
      </c>
      <c r="F530" s="30">
        <f>IF(B530="",0,IF($B530&lt;$F$5,0,IF($B530&gt;'MSD Calculation'!$D$5,0,IF($N$4="Closed-form",1/2*(1-COS(2*PI()*($B530-$F$5)/$F$6))*$F$8,IF($N$4="General",1/2*(1-COS(2*PI()*($B530-$F$5)/$F$6))*$F$9,"Error")))))</f>
        <v>2.9847991433930423E-5</v>
      </c>
      <c r="G530" s="30">
        <f>IF(B530="",0,IF($B530&lt;$G$5,0,IF($B530&gt;'MSD Calculation'!$D$5,0,IF($N$4="Closed-form",1/2*(1-COS(2*PI()*($B530-$G$5)/$G$6))*$G$8,IF($N$4="General",1/2*(1-COS(2*PI()*($B530-$G$5)/$G$6))*$G$9,"Error")))))</f>
        <v>0</v>
      </c>
      <c r="H530" s="30">
        <f>IF(B530="",0,IF($B530&lt;$H$5,0,IF($B530&gt;'MSD Calculation'!$D$5,0,IF($N$4="Closed-form",1/2*(1-COS(2*PI()*($B530-$H$5)/$H$6))*$H$8,IF($N$4="General",1/2*(1-COS(2*PI()*($B530-$H$5)/$H$6))*$H$9,"Error")))))</f>
        <v>0</v>
      </c>
      <c r="I530" s="30">
        <f>IF(B530="",0,IF($B530&lt;$I$5,0,IF($B530&gt;'MSD Calculation'!$D$5,0,IF($N$4="Closed-form",1/2*(1-COS(2*PI()*($B530-$I$5)/$I$6))*$I$8,IF($N$4="General",1/2*(1-COS(2*PI()*($B530-$I$5)/$I$6))*$I$9,"Error")))))</f>
        <v>0</v>
      </c>
      <c r="J530" s="15" t="s">
        <v>14</v>
      </c>
      <c r="K530" s="3"/>
      <c r="L530" s="17">
        <v>5.1299999999999351</v>
      </c>
      <c r="M530" s="34">
        <f>L530/'MSD Calculation'!$D$5</f>
        <v>0.1733108108108086</v>
      </c>
      <c r="N530" s="34">
        <f>'MSD Calculation'!$D$24-L530</f>
        <v>13.370000000000065</v>
      </c>
      <c r="O530" s="35">
        <f t="shared" ref="O530:O593" si="40">E530</f>
        <v>1.170056410184153E-2</v>
      </c>
      <c r="P530" s="35">
        <f t="shared" ref="P530:P593" si="41">E530+F530</f>
        <v>1.1730412093275461E-2</v>
      </c>
      <c r="Q530" s="35">
        <f t="shared" ref="Q530:Q593" si="42">E530+F530+G530</f>
        <v>1.1730412093275461E-2</v>
      </c>
      <c r="R530" s="35">
        <f t="shared" ref="R530:R593" si="43">+E530+F530+G530+H530</f>
        <v>1.1730412093275461E-2</v>
      </c>
      <c r="S530" s="35">
        <f t="shared" ref="S530:S593" si="44">E530+F530+G530+H530+I530</f>
        <v>1.1730412093275461E-2</v>
      </c>
      <c r="T530" s="11" t="s">
        <v>14</v>
      </c>
    </row>
    <row r="531" spans="2:20" x14ac:dyDescent="0.35">
      <c r="B531" s="63">
        <v>5.1399999999999348</v>
      </c>
      <c r="C531" s="34">
        <f>B531/'MSD Calculation'!$D$5</f>
        <v>0.17364864864864643</v>
      </c>
      <c r="D531" s="34">
        <f>'MSD Calculation'!$D$24-B531</f>
        <v>13.360000000000065</v>
      </c>
      <c r="E531" s="30">
        <f>IF(B531="",0,IF(B531&lt;'MSD Calculation'!$D$5,$E$7*(1-B531/'MSD Calculation'!$D$5), 0))</f>
        <v>1.1695782506376944E-2</v>
      </c>
      <c r="F531" s="30">
        <f>IF(B531="",0,IF($B531&lt;$F$5,0,IF($B531&gt;'MSD Calculation'!$D$5,0,IF($N$4="Closed-form",1/2*(1-COS(2*PI()*($B531-$F$5)/$F$6))*$F$8,IF($N$4="General",1/2*(1-COS(2*PI()*($B531-$F$5)/$F$6))*$F$9,"Error")))))</f>
        <v>3.0983744435000038E-5</v>
      </c>
      <c r="G531" s="30">
        <f>IF(B531="",0,IF($B531&lt;$G$5,0,IF($B531&gt;'MSD Calculation'!$D$5,0,IF($N$4="Closed-form",1/2*(1-COS(2*PI()*($B531-$G$5)/$G$6))*$G$8,IF($N$4="General",1/2*(1-COS(2*PI()*($B531-$G$5)/$G$6))*$G$9,"Error")))))</f>
        <v>0</v>
      </c>
      <c r="H531" s="30">
        <f>IF(B531="",0,IF($B531&lt;$H$5,0,IF($B531&gt;'MSD Calculation'!$D$5,0,IF($N$4="Closed-form",1/2*(1-COS(2*PI()*($B531-$H$5)/$H$6))*$H$8,IF($N$4="General",1/2*(1-COS(2*PI()*($B531-$H$5)/$H$6))*$H$9,"Error")))))</f>
        <v>0</v>
      </c>
      <c r="I531" s="30">
        <f>IF(B531="",0,IF($B531&lt;$I$5,0,IF($B531&gt;'MSD Calculation'!$D$5,0,IF($N$4="Closed-form",1/2*(1-COS(2*PI()*($B531-$I$5)/$I$6))*$I$8,IF($N$4="General",1/2*(1-COS(2*PI()*($B531-$I$5)/$I$6))*$I$9,"Error")))))</f>
        <v>0</v>
      </c>
      <c r="J531" s="15" t="s">
        <v>14</v>
      </c>
      <c r="K531" s="3"/>
      <c r="L531" s="17">
        <v>5.1399999999999348</v>
      </c>
      <c r="M531" s="34">
        <f>L531/'MSD Calculation'!$D$5</f>
        <v>0.17364864864864643</v>
      </c>
      <c r="N531" s="34">
        <f>'MSD Calculation'!$D$24-L531</f>
        <v>13.360000000000065</v>
      </c>
      <c r="O531" s="35">
        <f t="shared" si="40"/>
        <v>1.1695782506376944E-2</v>
      </c>
      <c r="P531" s="35">
        <f t="shared" si="41"/>
        <v>1.1726766250811944E-2</v>
      </c>
      <c r="Q531" s="35">
        <f t="shared" si="42"/>
        <v>1.1726766250811944E-2</v>
      </c>
      <c r="R531" s="35">
        <f t="shared" si="43"/>
        <v>1.1726766250811944E-2</v>
      </c>
      <c r="S531" s="35">
        <f t="shared" si="44"/>
        <v>1.1726766250811944E-2</v>
      </c>
      <c r="T531" s="11" t="s">
        <v>14</v>
      </c>
    </row>
    <row r="532" spans="2:20" x14ac:dyDescent="0.35">
      <c r="B532" s="63">
        <v>5.1499999999999346</v>
      </c>
      <c r="C532" s="34">
        <f>B532/'MSD Calculation'!$D$5</f>
        <v>0.17398648648648427</v>
      </c>
      <c r="D532" s="34">
        <f>'MSD Calculation'!$D$24-B532</f>
        <v>13.350000000000065</v>
      </c>
      <c r="E532" s="30">
        <f>IF(B532="",0,IF(B532&lt;'MSD Calculation'!$D$5,$E$7*(1-B532/'MSD Calculation'!$D$5), 0))</f>
        <v>1.1691000910912358E-2</v>
      </c>
      <c r="F532" s="30">
        <f>IF(B532="",0,IF($B532&lt;$F$5,0,IF($B532&gt;'MSD Calculation'!$D$5,0,IF($N$4="Closed-form",1/2*(1-COS(2*PI()*($B532-$F$5)/$F$6))*$F$8,IF($N$4="General",1/2*(1-COS(2*PI()*($B532-$F$5)/$F$6))*$F$9,"Error")))))</f>
        <v>3.2140635038100034E-5</v>
      </c>
      <c r="G532" s="30">
        <f>IF(B532="",0,IF($B532&lt;$G$5,0,IF($B532&gt;'MSD Calculation'!$D$5,0,IF($N$4="Closed-form",1/2*(1-COS(2*PI()*($B532-$G$5)/$G$6))*$G$8,IF($N$4="General",1/2*(1-COS(2*PI()*($B532-$G$5)/$G$6))*$G$9,"Error")))))</f>
        <v>0</v>
      </c>
      <c r="H532" s="30">
        <f>IF(B532="",0,IF($B532&lt;$H$5,0,IF($B532&gt;'MSD Calculation'!$D$5,0,IF($N$4="Closed-form",1/2*(1-COS(2*PI()*($B532-$H$5)/$H$6))*$H$8,IF($N$4="General",1/2*(1-COS(2*PI()*($B532-$H$5)/$H$6))*$H$9,"Error")))))</f>
        <v>0</v>
      </c>
      <c r="I532" s="30">
        <f>IF(B532="",0,IF($B532&lt;$I$5,0,IF($B532&gt;'MSD Calculation'!$D$5,0,IF($N$4="Closed-form",1/2*(1-COS(2*PI()*($B532-$I$5)/$I$6))*$I$8,IF($N$4="General",1/2*(1-COS(2*PI()*($B532-$I$5)/$I$6))*$I$9,"Error")))))</f>
        <v>0</v>
      </c>
      <c r="J532" s="15" t="s">
        <v>14</v>
      </c>
      <c r="K532" s="3"/>
      <c r="L532" s="17">
        <v>5.1499999999999346</v>
      </c>
      <c r="M532" s="34">
        <f>L532/'MSD Calculation'!$D$5</f>
        <v>0.17398648648648427</v>
      </c>
      <c r="N532" s="34">
        <f>'MSD Calculation'!$D$24-L532</f>
        <v>13.350000000000065</v>
      </c>
      <c r="O532" s="35">
        <f t="shared" si="40"/>
        <v>1.1691000910912358E-2</v>
      </c>
      <c r="P532" s="35">
        <f t="shared" si="41"/>
        <v>1.1723141545950458E-2</v>
      </c>
      <c r="Q532" s="35">
        <f t="shared" si="42"/>
        <v>1.1723141545950458E-2</v>
      </c>
      <c r="R532" s="35">
        <f t="shared" si="43"/>
        <v>1.1723141545950458E-2</v>
      </c>
      <c r="S532" s="35">
        <f t="shared" si="44"/>
        <v>1.1723141545950458E-2</v>
      </c>
      <c r="T532" s="11" t="s">
        <v>14</v>
      </c>
    </row>
    <row r="533" spans="2:20" x14ac:dyDescent="0.35">
      <c r="B533" s="63">
        <v>5.1599999999999344</v>
      </c>
      <c r="C533" s="34">
        <f>B533/'MSD Calculation'!$D$5</f>
        <v>0.1743243243243221</v>
      </c>
      <c r="D533" s="34">
        <f>'MSD Calculation'!$D$24-B533</f>
        <v>13.340000000000066</v>
      </c>
      <c r="E533" s="30">
        <f>IF(B533="",0,IF(B533&lt;'MSD Calculation'!$D$5,$E$7*(1-B533/'MSD Calculation'!$D$5), 0))</f>
        <v>1.1686219315447771E-2</v>
      </c>
      <c r="F533" s="30">
        <f>IF(B533="",0,IF($B533&lt;$F$5,0,IF($B533&gt;'MSD Calculation'!$D$5,0,IF($N$4="Closed-form",1/2*(1-COS(2*PI()*($B533-$F$5)/$F$6))*$F$8,IF($N$4="General",1/2*(1-COS(2*PI()*($B533-$F$5)/$F$6))*$F$9,"Error")))))</f>
        <v>3.3318658168542021E-5</v>
      </c>
      <c r="G533" s="30">
        <f>IF(B533="",0,IF($B533&lt;$G$5,0,IF($B533&gt;'MSD Calculation'!$D$5,0,IF($N$4="Closed-form",1/2*(1-COS(2*PI()*($B533-$G$5)/$G$6))*$G$8,IF($N$4="General",1/2*(1-COS(2*PI()*($B533-$G$5)/$G$6))*$G$9,"Error")))))</f>
        <v>0</v>
      </c>
      <c r="H533" s="30">
        <f>IF(B533="",0,IF($B533&lt;$H$5,0,IF($B533&gt;'MSD Calculation'!$D$5,0,IF($N$4="Closed-form",1/2*(1-COS(2*PI()*($B533-$H$5)/$H$6))*$H$8,IF($N$4="General",1/2*(1-COS(2*PI()*($B533-$H$5)/$H$6))*$H$9,"Error")))))</f>
        <v>0</v>
      </c>
      <c r="I533" s="30">
        <f>IF(B533="",0,IF($B533&lt;$I$5,0,IF($B533&gt;'MSD Calculation'!$D$5,0,IF($N$4="Closed-form",1/2*(1-COS(2*PI()*($B533-$I$5)/$I$6))*$I$8,IF($N$4="General",1/2*(1-COS(2*PI()*($B533-$I$5)/$I$6))*$I$9,"Error")))))</f>
        <v>0</v>
      </c>
      <c r="J533" s="15" t="s">
        <v>14</v>
      </c>
      <c r="K533" s="3"/>
      <c r="L533" s="17">
        <v>5.1599999999999344</v>
      </c>
      <c r="M533" s="34">
        <f>L533/'MSD Calculation'!$D$5</f>
        <v>0.1743243243243221</v>
      </c>
      <c r="N533" s="34">
        <f>'MSD Calculation'!$D$24-L533</f>
        <v>13.340000000000066</v>
      </c>
      <c r="O533" s="35">
        <f t="shared" si="40"/>
        <v>1.1686219315447771E-2</v>
      </c>
      <c r="P533" s="35">
        <f t="shared" si="41"/>
        <v>1.1719537973616313E-2</v>
      </c>
      <c r="Q533" s="35">
        <f t="shared" si="42"/>
        <v>1.1719537973616313E-2</v>
      </c>
      <c r="R533" s="35">
        <f t="shared" si="43"/>
        <v>1.1719537973616313E-2</v>
      </c>
      <c r="S533" s="35">
        <f t="shared" si="44"/>
        <v>1.1719537973616313E-2</v>
      </c>
      <c r="T533" s="11" t="s">
        <v>14</v>
      </c>
    </row>
    <row r="534" spans="2:20" x14ac:dyDescent="0.35">
      <c r="B534" s="63">
        <v>5.1699999999999342</v>
      </c>
      <c r="C534" s="34">
        <f>B534/'MSD Calculation'!$D$5</f>
        <v>0.17466216216215993</v>
      </c>
      <c r="D534" s="34">
        <f>'MSD Calculation'!$D$24-B534</f>
        <v>13.330000000000066</v>
      </c>
      <c r="E534" s="30">
        <f>IF(B534="",0,IF(B534&lt;'MSD Calculation'!$D$5,$E$7*(1-B534/'MSD Calculation'!$D$5), 0))</f>
        <v>1.1681437719983187E-2</v>
      </c>
      <c r="F534" s="30">
        <f>IF(B534="",0,IF($B534&lt;$F$5,0,IF($B534&gt;'MSD Calculation'!$D$5,0,IF($N$4="Closed-form",1/2*(1-COS(2*PI()*($B534-$F$5)/$F$6))*$F$8,IF($N$4="General",1/2*(1-COS(2*PI()*($B534-$F$5)/$F$6))*$F$9,"Error")))))</f>
        <v>3.4517808658940301E-5</v>
      </c>
      <c r="G534" s="30">
        <f>IF(B534="",0,IF($B534&lt;$G$5,0,IF($B534&gt;'MSD Calculation'!$D$5,0,IF($N$4="Closed-form",1/2*(1-COS(2*PI()*($B534-$G$5)/$G$6))*$G$8,IF($N$4="General",1/2*(1-COS(2*PI()*($B534-$G$5)/$G$6))*$G$9,"Error")))))</f>
        <v>0</v>
      </c>
      <c r="H534" s="30">
        <f>IF(B534="",0,IF($B534&lt;$H$5,0,IF($B534&gt;'MSD Calculation'!$D$5,0,IF($N$4="Closed-form",1/2*(1-COS(2*PI()*($B534-$H$5)/$H$6))*$H$8,IF($N$4="General",1/2*(1-COS(2*PI()*($B534-$H$5)/$H$6))*$H$9,"Error")))))</f>
        <v>0</v>
      </c>
      <c r="I534" s="30">
        <f>IF(B534="",0,IF($B534&lt;$I$5,0,IF($B534&gt;'MSD Calculation'!$D$5,0,IF($N$4="Closed-form",1/2*(1-COS(2*PI()*($B534-$I$5)/$I$6))*$I$8,IF($N$4="General",1/2*(1-COS(2*PI()*($B534-$I$5)/$I$6))*$I$9,"Error")))))</f>
        <v>0</v>
      </c>
      <c r="J534" s="15" t="s">
        <v>14</v>
      </c>
      <c r="K534" s="3"/>
      <c r="L534" s="17">
        <v>5.1699999999999342</v>
      </c>
      <c r="M534" s="34">
        <f>L534/'MSD Calculation'!$D$5</f>
        <v>0.17466216216215993</v>
      </c>
      <c r="N534" s="34">
        <f>'MSD Calculation'!$D$24-L534</f>
        <v>13.330000000000066</v>
      </c>
      <c r="O534" s="35">
        <f t="shared" si="40"/>
        <v>1.1681437719983187E-2</v>
      </c>
      <c r="P534" s="35">
        <f t="shared" si="41"/>
        <v>1.1715955528642127E-2</v>
      </c>
      <c r="Q534" s="35">
        <f t="shared" si="42"/>
        <v>1.1715955528642127E-2</v>
      </c>
      <c r="R534" s="35">
        <f t="shared" si="43"/>
        <v>1.1715955528642127E-2</v>
      </c>
      <c r="S534" s="35">
        <f t="shared" si="44"/>
        <v>1.1715955528642127E-2</v>
      </c>
      <c r="T534" s="11" t="s">
        <v>14</v>
      </c>
    </row>
    <row r="535" spans="2:20" x14ac:dyDescent="0.35">
      <c r="B535" s="63">
        <v>5.179999999999934</v>
      </c>
      <c r="C535" s="34">
        <f>B535/'MSD Calculation'!$D$5</f>
        <v>0.17499999999999777</v>
      </c>
      <c r="D535" s="34">
        <f>'MSD Calculation'!$D$24-B535</f>
        <v>13.320000000000066</v>
      </c>
      <c r="E535" s="30">
        <f>IF(B535="",0,IF(B535&lt;'MSD Calculation'!$D$5,$E$7*(1-B535/'MSD Calculation'!$D$5), 0))</f>
        <v>1.1676656124518599E-2</v>
      </c>
      <c r="F535" s="30">
        <f>IF(B535="",0,IF($B535&lt;$F$5,0,IF($B535&gt;'MSD Calculation'!$D$5,0,IF($N$4="Closed-form",1/2*(1-COS(2*PI()*($B535-$F$5)/$F$6))*$F$8,IF($N$4="General",1/2*(1-COS(2*PI()*($B535-$F$5)/$F$6))*$F$9,"Error")))))</f>
        <v>3.5738081249233425E-5</v>
      </c>
      <c r="G535" s="30">
        <f>IF(B535="",0,IF($B535&lt;$G$5,0,IF($B535&gt;'MSD Calculation'!$D$5,0,IF($N$4="Closed-form",1/2*(1-COS(2*PI()*($B535-$G$5)/$G$6))*$G$8,IF($N$4="General",1/2*(1-COS(2*PI()*($B535-$G$5)/$G$6))*$G$9,"Error")))))</f>
        <v>0</v>
      </c>
      <c r="H535" s="30">
        <f>IF(B535="",0,IF($B535&lt;$H$5,0,IF($B535&gt;'MSD Calculation'!$D$5,0,IF($N$4="Closed-form",1/2*(1-COS(2*PI()*($B535-$H$5)/$H$6))*$H$8,IF($N$4="General",1/2*(1-COS(2*PI()*($B535-$H$5)/$H$6))*$H$9,"Error")))))</f>
        <v>0</v>
      </c>
      <c r="I535" s="30">
        <f>IF(B535="",0,IF($B535&lt;$I$5,0,IF($B535&gt;'MSD Calculation'!$D$5,0,IF($N$4="Closed-form",1/2*(1-COS(2*PI()*($B535-$I$5)/$I$6))*$I$8,IF($N$4="General",1/2*(1-COS(2*PI()*($B535-$I$5)/$I$6))*$I$9,"Error")))))</f>
        <v>0</v>
      </c>
      <c r="J535" s="15" t="s">
        <v>14</v>
      </c>
      <c r="K535" s="3"/>
      <c r="L535" s="17">
        <v>5.179999999999934</v>
      </c>
      <c r="M535" s="34">
        <f>L535/'MSD Calculation'!$D$5</f>
        <v>0.17499999999999777</v>
      </c>
      <c r="N535" s="34">
        <f>'MSD Calculation'!$D$24-L535</f>
        <v>13.320000000000066</v>
      </c>
      <c r="O535" s="35">
        <f t="shared" si="40"/>
        <v>1.1676656124518599E-2</v>
      </c>
      <c r="P535" s="35">
        <f t="shared" si="41"/>
        <v>1.1712394205767833E-2</v>
      </c>
      <c r="Q535" s="35">
        <f t="shared" si="42"/>
        <v>1.1712394205767833E-2</v>
      </c>
      <c r="R535" s="35">
        <f t="shared" si="43"/>
        <v>1.1712394205767833E-2</v>
      </c>
      <c r="S535" s="35">
        <f t="shared" si="44"/>
        <v>1.1712394205767833E-2</v>
      </c>
      <c r="T535" s="11" t="s">
        <v>14</v>
      </c>
    </row>
    <row r="536" spans="2:20" x14ac:dyDescent="0.35">
      <c r="B536" s="63">
        <v>5.1899999999999338</v>
      </c>
      <c r="C536" s="34">
        <f>B536/'MSD Calculation'!$D$5</f>
        <v>0.1753378378378356</v>
      </c>
      <c r="D536" s="34">
        <f>'MSD Calculation'!$D$24-B536</f>
        <v>13.310000000000066</v>
      </c>
      <c r="E536" s="30">
        <f>IF(B536="",0,IF(B536&lt;'MSD Calculation'!$D$5,$E$7*(1-B536/'MSD Calculation'!$D$5), 0))</f>
        <v>1.1671874529054015E-2</v>
      </c>
      <c r="F536" s="30">
        <f>IF(B536="",0,IF($B536&lt;$F$5,0,IF($B536&gt;'MSD Calculation'!$D$5,0,IF($N$4="Closed-form",1/2*(1-COS(2*PI()*($B536-$F$5)/$F$6))*$F$8,IF($N$4="General",1/2*(1-COS(2*PI()*($B536-$F$5)/$F$6))*$F$9,"Error")))))</f>
        <v>3.6979470586709987E-5</v>
      </c>
      <c r="G536" s="30">
        <f>IF(B536="",0,IF($B536&lt;$G$5,0,IF($B536&gt;'MSD Calculation'!$D$5,0,IF($N$4="Closed-form",1/2*(1-COS(2*PI()*($B536-$G$5)/$G$6))*$G$8,IF($N$4="General",1/2*(1-COS(2*PI()*($B536-$G$5)/$G$6))*$G$9,"Error")))))</f>
        <v>0</v>
      </c>
      <c r="H536" s="30">
        <f>IF(B536="",0,IF($B536&lt;$H$5,0,IF($B536&gt;'MSD Calculation'!$D$5,0,IF($N$4="Closed-form",1/2*(1-COS(2*PI()*($B536-$H$5)/$H$6))*$H$8,IF($N$4="General",1/2*(1-COS(2*PI()*($B536-$H$5)/$H$6))*$H$9,"Error")))))</f>
        <v>0</v>
      </c>
      <c r="I536" s="30">
        <f>IF(B536="",0,IF($B536&lt;$I$5,0,IF($B536&gt;'MSD Calculation'!$D$5,0,IF($N$4="Closed-form",1/2*(1-COS(2*PI()*($B536-$I$5)/$I$6))*$I$8,IF($N$4="General",1/2*(1-COS(2*PI()*($B536-$I$5)/$I$6))*$I$9,"Error")))))</f>
        <v>0</v>
      </c>
      <c r="J536" s="15" t="s">
        <v>14</v>
      </c>
      <c r="K536" s="3"/>
      <c r="L536" s="17">
        <v>5.1899999999999338</v>
      </c>
      <c r="M536" s="34">
        <f>L536/'MSD Calculation'!$D$5</f>
        <v>0.1753378378378356</v>
      </c>
      <c r="N536" s="34">
        <f>'MSD Calculation'!$D$24-L536</f>
        <v>13.310000000000066</v>
      </c>
      <c r="O536" s="35">
        <f t="shared" si="40"/>
        <v>1.1671874529054015E-2</v>
      </c>
      <c r="P536" s="35">
        <f t="shared" si="41"/>
        <v>1.1708853999640724E-2</v>
      </c>
      <c r="Q536" s="35">
        <f t="shared" si="42"/>
        <v>1.1708853999640724E-2</v>
      </c>
      <c r="R536" s="35">
        <f t="shared" si="43"/>
        <v>1.1708853999640724E-2</v>
      </c>
      <c r="S536" s="35">
        <f t="shared" si="44"/>
        <v>1.1708853999640724E-2</v>
      </c>
      <c r="T536" s="11" t="s">
        <v>14</v>
      </c>
    </row>
    <row r="537" spans="2:20" x14ac:dyDescent="0.35">
      <c r="B537" s="63">
        <v>5.1999999999999336</v>
      </c>
      <c r="C537" s="34">
        <f>B537/'MSD Calculation'!$D$5</f>
        <v>0.17567567567567341</v>
      </c>
      <c r="D537" s="34">
        <f>'MSD Calculation'!$D$24-B537</f>
        <v>13.300000000000066</v>
      </c>
      <c r="E537" s="30">
        <f>IF(B537="",0,IF(B537&lt;'MSD Calculation'!$D$5,$E$7*(1-B537/'MSD Calculation'!$D$5), 0))</f>
        <v>1.1667092933589428E-2</v>
      </c>
      <c r="F537" s="30">
        <f>IF(B537="",0,IF($B537&lt;$F$5,0,IF($B537&gt;'MSD Calculation'!$D$5,0,IF($N$4="Closed-form",1/2*(1-COS(2*PI()*($B537-$F$5)/$F$6))*$F$8,IF($N$4="General",1/2*(1-COS(2*PI()*($B537-$F$5)/$F$6))*$F$9,"Error")))))</f>
        <v>3.8241971226028057E-5</v>
      </c>
      <c r="G537" s="30">
        <f>IF(B537="",0,IF($B537&lt;$G$5,0,IF($B537&gt;'MSD Calculation'!$D$5,0,IF($N$4="Closed-form",1/2*(1-COS(2*PI()*($B537-$G$5)/$G$6))*$G$8,IF($N$4="General",1/2*(1-COS(2*PI()*($B537-$G$5)/$G$6))*$G$9,"Error")))))</f>
        <v>0</v>
      </c>
      <c r="H537" s="30">
        <f>IF(B537="",0,IF($B537&lt;$H$5,0,IF($B537&gt;'MSD Calculation'!$D$5,0,IF($N$4="Closed-form",1/2*(1-COS(2*PI()*($B537-$H$5)/$H$6))*$H$8,IF($N$4="General",1/2*(1-COS(2*PI()*($B537-$H$5)/$H$6))*$H$9,"Error")))))</f>
        <v>0</v>
      </c>
      <c r="I537" s="30">
        <f>IF(B537="",0,IF($B537&lt;$I$5,0,IF($B537&gt;'MSD Calculation'!$D$5,0,IF($N$4="Closed-form",1/2*(1-COS(2*PI()*($B537-$I$5)/$I$6))*$I$8,IF($N$4="General",1/2*(1-COS(2*PI()*($B537-$I$5)/$I$6))*$I$9,"Error")))))</f>
        <v>0</v>
      </c>
      <c r="J537" s="15" t="s">
        <v>14</v>
      </c>
      <c r="K537" s="3"/>
      <c r="L537" s="17">
        <v>5.1999999999999336</v>
      </c>
      <c r="M537" s="34">
        <f>L537/'MSD Calculation'!$D$5</f>
        <v>0.17567567567567341</v>
      </c>
      <c r="N537" s="34">
        <f>'MSD Calculation'!$D$24-L537</f>
        <v>13.300000000000066</v>
      </c>
      <c r="O537" s="35">
        <f t="shared" si="40"/>
        <v>1.1667092933589428E-2</v>
      </c>
      <c r="P537" s="35">
        <f t="shared" si="41"/>
        <v>1.1705334904815456E-2</v>
      </c>
      <c r="Q537" s="35">
        <f t="shared" si="42"/>
        <v>1.1705334904815456E-2</v>
      </c>
      <c r="R537" s="35">
        <f t="shared" si="43"/>
        <v>1.1705334904815456E-2</v>
      </c>
      <c r="S537" s="35">
        <f t="shared" si="44"/>
        <v>1.1705334904815456E-2</v>
      </c>
      <c r="T537" s="11" t="s">
        <v>14</v>
      </c>
    </row>
    <row r="538" spans="2:20" x14ac:dyDescent="0.35">
      <c r="B538" s="63">
        <v>5.2099999999999334</v>
      </c>
      <c r="C538" s="34">
        <f>B538/'MSD Calculation'!$D$5</f>
        <v>0.17601351351351124</v>
      </c>
      <c r="D538" s="34">
        <f>'MSD Calculation'!$D$24-B538</f>
        <v>13.290000000000067</v>
      </c>
      <c r="E538" s="30">
        <f>IF(B538="",0,IF(B538&lt;'MSD Calculation'!$D$5,$E$7*(1-B538/'MSD Calculation'!$D$5), 0))</f>
        <v>1.1662311338124844E-2</v>
      </c>
      <c r="F538" s="30">
        <f>IF(B538="",0,IF($B538&lt;$F$5,0,IF($B538&gt;'MSD Calculation'!$D$5,0,IF($N$4="Closed-form",1/2*(1-COS(2*PI()*($B538-$F$5)/$F$6))*$F$8,IF($N$4="General",1/2*(1-COS(2*PI()*($B538-$F$5)/$F$6))*$F$9,"Error")))))</f>
        <v>3.9525577629242613E-5</v>
      </c>
      <c r="G538" s="30">
        <f>IF(B538="",0,IF($B538&lt;$G$5,0,IF($B538&gt;'MSD Calculation'!$D$5,0,IF($N$4="Closed-form",1/2*(1-COS(2*PI()*($B538-$G$5)/$G$6))*$G$8,IF($N$4="General",1/2*(1-COS(2*PI()*($B538-$G$5)/$G$6))*$G$9,"Error")))))</f>
        <v>0</v>
      </c>
      <c r="H538" s="30">
        <f>IF(B538="",0,IF($B538&lt;$H$5,0,IF($B538&gt;'MSD Calculation'!$D$5,0,IF($N$4="Closed-form",1/2*(1-COS(2*PI()*($B538-$H$5)/$H$6))*$H$8,IF($N$4="General",1/2*(1-COS(2*PI()*($B538-$H$5)/$H$6))*$H$9,"Error")))))</f>
        <v>0</v>
      </c>
      <c r="I538" s="30">
        <f>IF(B538="",0,IF($B538&lt;$I$5,0,IF($B538&gt;'MSD Calculation'!$D$5,0,IF($N$4="Closed-form",1/2*(1-COS(2*PI()*($B538-$I$5)/$I$6))*$I$8,IF($N$4="General",1/2*(1-COS(2*PI()*($B538-$I$5)/$I$6))*$I$9,"Error")))))</f>
        <v>0</v>
      </c>
      <c r="J538" s="15" t="s">
        <v>14</v>
      </c>
      <c r="K538" s="3"/>
      <c r="L538" s="17">
        <v>5.2099999999999334</v>
      </c>
      <c r="M538" s="34">
        <f>L538/'MSD Calculation'!$D$5</f>
        <v>0.17601351351351124</v>
      </c>
      <c r="N538" s="34">
        <f>'MSD Calculation'!$D$24-L538</f>
        <v>13.290000000000067</v>
      </c>
      <c r="O538" s="35">
        <f t="shared" si="40"/>
        <v>1.1662311338124844E-2</v>
      </c>
      <c r="P538" s="35">
        <f t="shared" si="41"/>
        <v>1.1701836915754087E-2</v>
      </c>
      <c r="Q538" s="35">
        <f t="shared" si="42"/>
        <v>1.1701836915754087E-2</v>
      </c>
      <c r="R538" s="35">
        <f t="shared" si="43"/>
        <v>1.1701836915754087E-2</v>
      </c>
      <c r="S538" s="35">
        <f t="shared" si="44"/>
        <v>1.1701836915754087E-2</v>
      </c>
      <c r="T538" s="11" t="s">
        <v>14</v>
      </c>
    </row>
    <row r="539" spans="2:20" x14ac:dyDescent="0.35">
      <c r="B539" s="63">
        <v>5.2199999999999331</v>
      </c>
      <c r="C539" s="34">
        <f>B539/'MSD Calculation'!$D$5</f>
        <v>0.17635135135134908</v>
      </c>
      <c r="D539" s="34">
        <f>'MSD Calculation'!$D$24-B539</f>
        <v>13.280000000000067</v>
      </c>
      <c r="E539" s="30">
        <f>IF(B539="",0,IF(B539&lt;'MSD Calculation'!$D$5,$E$7*(1-B539/'MSD Calculation'!$D$5), 0))</f>
        <v>1.1657529742660258E-2</v>
      </c>
      <c r="F539" s="30">
        <f>IF(B539="",0,IF($B539&lt;$F$5,0,IF($B539&gt;'MSD Calculation'!$D$5,0,IF($N$4="Closed-form",1/2*(1-COS(2*PI()*($B539-$F$5)/$F$6))*$F$8,IF($N$4="General",1/2*(1-COS(2*PI()*($B539-$F$5)/$F$6))*$F$9,"Error")))))</f>
        <v>4.0830284165827635E-5</v>
      </c>
      <c r="G539" s="30">
        <f>IF(B539="",0,IF($B539&lt;$G$5,0,IF($B539&gt;'MSD Calculation'!$D$5,0,IF($N$4="Closed-form",1/2*(1-COS(2*PI()*($B539-$G$5)/$G$6))*$G$8,IF($N$4="General",1/2*(1-COS(2*PI()*($B539-$G$5)/$G$6))*$G$9,"Error")))))</f>
        <v>0</v>
      </c>
      <c r="H539" s="30">
        <f>IF(B539="",0,IF($B539&lt;$H$5,0,IF($B539&gt;'MSD Calculation'!$D$5,0,IF($N$4="Closed-form",1/2*(1-COS(2*PI()*($B539-$H$5)/$H$6))*$H$8,IF($N$4="General",1/2*(1-COS(2*PI()*($B539-$H$5)/$H$6))*$H$9,"Error")))))</f>
        <v>0</v>
      </c>
      <c r="I539" s="30">
        <f>IF(B539="",0,IF($B539&lt;$I$5,0,IF($B539&gt;'MSD Calculation'!$D$5,0,IF($N$4="Closed-form",1/2*(1-COS(2*PI()*($B539-$I$5)/$I$6))*$I$8,IF($N$4="General",1/2*(1-COS(2*PI()*($B539-$I$5)/$I$6))*$I$9,"Error")))))</f>
        <v>0</v>
      </c>
      <c r="J539" s="15" t="s">
        <v>14</v>
      </c>
      <c r="K539" s="3"/>
      <c r="L539" s="17">
        <v>5.2199999999999331</v>
      </c>
      <c r="M539" s="34">
        <f>L539/'MSD Calculation'!$D$5</f>
        <v>0.17635135135134908</v>
      </c>
      <c r="N539" s="34">
        <f>'MSD Calculation'!$D$24-L539</f>
        <v>13.280000000000067</v>
      </c>
      <c r="O539" s="35">
        <f t="shared" si="40"/>
        <v>1.1657529742660258E-2</v>
      </c>
      <c r="P539" s="35">
        <f t="shared" si="41"/>
        <v>1.1698360026826086E-2</v>
      </c>
      <c r="Q539" s="35">
        <f t="shared" si="42"/>
        <v>1.1698360026826086E-2</v>
      </c>
      <c r="R539" s="35">
        <f t="shared" si="43"/>
        <v>1.1698360026826086E-2</v>
      </c>
      <c r="S539" s="35">
        <f t="shared" si="44"/>
        <v>1.1698360026826086E-2</v>
      </c>
      <c r="T539" s="11" t="s">
        <v>14</v>
      </c>
    </row>
    <row r="540" spans="2:20" x14ac:dyDescent="0.35">
      <c r="B540" s="63">
        <v>5.2299999999999329</v>
      </c>
      <c r="C540" s="34">
        <f>B540/'MSD Calculation'!$D$5</f>
        <v>0.17668918918918691</v>
      </c>
      <c r="D540" s="34">
        <f>'MSD Calculation'!$D$24-B540</f>
        <v>13.270000000000067</v>
      </c>
      <c r="E540" s="30">
        <f>IF(B540="",0,IF(B540&lt;'MSD Calculation'!$D$5,$E$7*(1-B540/'MSD Calculation'!$D$5), 0))</f>
        <v>1.1652748147195673E-2</v>
      </c>
      <c r="F540" s="30">
        <f>IF(B540="",0,IF($B540&lt;$F$5,0,IF($B540&gt;'MSD Calculation'!$D$5,0,IF($N$4="Closed-form",1/2*(1-COS(2*PI()*($B540-$F$5)/$F$6))*$F$8,IF($N$4="General",1/2*(1-COS(2*PI()*($B540-$F$5)/$F$6))*$F$9,"Error")))))</f>
        <v>4.2156085112702464E-5</v>
      </c>
      <c r="G540" s="30">
        <f>IF(B540="",0,IF($B540&lt;$G$5,0,IF($B540&gt;'MSD Calculation'!$D$5,0,IF($N$4="Closed-form",1/2*(1-COS(2*PI()*($B540-$G$5)/$G$6))*$G$8,IF($N$4="General",1/2*(1-COS(2*PI()*($B540-$G$5)/$G$6))*$G$9,"Error")))))</f>
        <v>0</v>
      </c>
      <c r="H540" s="30">
        <f>IF(B540="",0,IF($B540&lt;$H$5,0,IF($B540&gt;'MSD Calculation'!$D$5,0,IF($N$4="Closed-form",1/2*(1-COS(2*PI()*($B540-$H$5)/$H$6))*$H$8,IF($N$4="General",1/2*(1-COS(2*PI()*($B540-$H$5)/$H$6))*$H$9,"Error")))))</f>
        <v>0</v>
      </c>
      <c r="I540" s="30">
        <f>IF(B540="",0,IF($B540&lt;$I$5,0,IF($B540&gt;'MSD Calculation'!$D$5,0,IF($N$4="Closed-form",1/2*(1-COS(2*PI()*($B540-$I$5)/$I$6))*$I$8,IF($N$4="General",1/2*(1-COS(2*PI()*($B540-$I$5)/$I$6))*$I$9,"Error")))))</f>
        <v>0</v>
      </c>
      <c r="J540" s="15" t="s">
        <v>14</v>
      </c>
      <c r="K540" s="3"/>
      <c r="L540" s="17">
        <v>5.2299999999999329</v>
      </c>
      <c r="M540" s="34">
        <f>L540/'MSD Calculation'!$D$5</f>
        <v>0.17668918918918691</v>
      </c>
      <c r="N540" s="34">
        <f>'MSD Calculation'!$D$24-L540</f>
        <v>13.270000000000067</v>
      </c>
      <c r="O540" s="35">
        <f t="shared" si="40"/>
        <v>1.1652748147195673E-2</v>
      </c>
      <c r="P540" s="35">
        <f t="shared" si="41"/>
        <v>1.1694904232308376E-2</v>
      </c>
      <c r="Q540" s="35">
        <f t="shared" si="42"/>
        <v>1.1694904232308376E-2</v>
      </c>
      <c r="R540" s="35">
        <f t="shared" si="43"/>
        <v>1.1694904232308376E-2</v>
      </c>
      <c r="S540" s="35">
        <f t="shared" si="44"/>
        <v>1.1694904232308376E-2</v>
      </c>
      <c r="T540" s="11" t="s">
        <v>14</v>
      </c>
    </row>
    <row r="541" spans="2:20" x14ac:dyDescent="0.35">
      <c r="B541" s="63">
        <v>5.2399999999999327</v>
      </c>
      <c r="C541" s="34">
        <f>B541/'MSD Calculation'!$D$5</f>
        <v>0.17702702702702475</v>
      </c>
      <c r="D541" s="34">
        <f>'MSD Calculation'!$D$24-B541</f>
        <v>13.260000000000067</v>
      </c>
      <c r="E541" s="30">
        <f>IF(B541="",0,IF(B541&lt;'MSD Calculation'!$D$5,$E$7*(1-B541/'MSD Calculation'!$D$5), 0))</f>
        <v>1.1647966551731085E-2</v>
      </c>
      <c r="F541" s="30">
        <f>IF(B541="",0,IF($B541&lt;$F$5,0,IF($B541&gt;'MSD Calculation'!$D$5,0,IF($N$4="Closed-form",1/2*(1-COS(2*PI()*($B541-$F$5)/$F$6))*$F$8,IF($N$4="General",1/2*(1-COS(2*PI()*($B541-$F$5)/$F$6))*$F$9,"Error")))))</f>
        <v>4.3502974654254986E-5</v>
      </c>
      <c r="G541" s="30">
        <f>IF(B541="",0,IF($B541&lt;$G$5,0,IF($B541&gt;'MSD Calculation'!$D$5,0,IF($N$4="Closed-form",1/2*(1-COS(2*PI()*($B541-$G$5)/$G$6))*$G$8,IF($N$4="General",1/2*(1-COS(2*PI()*($B541-$G$5)/$G$6))*$G$9,"Error")))))</f>
        <v>0</v>
      </c>
      <c r="H541" s="30">
        <f>IF(B541="",0,IF($B541&lt;$H$5,0,IF($B541&gt;'MSD Calculation'!$D$5,0,IF($N$4="Closed-form",1/2*(1-COS(2*PI()*($B541-$H$5)/$H$6))*$H$8,IF($N$4="General",1/2*(1-COS(2*PI()*($B541-$H$5)/$H$6))*$H$9,"Error")))))</f>
        <v>0</v>
      </c>
      <c r="I541" s="30">
        <f>IF(B541="",0,IF($B541&lt;$I$5,0,IF($B541&gt;'MSD Calculation'!$D$5,0,IF($N$4="Closed-form",1/2*(1-COS(2*PI()*($B541-$I$5)/$I$6))*$I$8,IF($N$4="General",1/2*(1-COS(2*PI()*($B541-$I$5)/$I$6))*$I$9,"Error")))))</f>
        <v>0</v>
      </c>
      <c r="J541" s="15" t="s">
        <v>14</v>
      </c>
      <c r="K541" s="3"/>
      <c r="L541" s="17">
        <v>5.2399999999999327</v>
      </c>
      <c r="M541" s="34">
        <f>L541/'MSD Calculation'!$D$5</f>
        <v>0.17702702702702475</v>
      </c>
      <c r="N541" s="34">
        <f>'MSD Calculation'!$D$24-L541</f>
        <v>13.260000000000067</v>
      </c>
      <c r="O541" s="35">
        <f t="shared" si="40"/>
        <v>1.1647966551731085E-2</v>
      </c>
      <c r="P541" s="35">
        <f t="shared" si="41"/>
        <v>1.1691469526385341E-2</v>
      </c>
      <c r="Q541" s="35">
        <f t="shared" si="42"/>
        <v>1.1691469526385341E-2</v>
      </c>
      <c r="R541" s="35">
        <f t="shared" si="43"/>
        <v>1.1691469526385341E-2</v>
      </c>
      <c r="S541" s="35">
        <f t="shared" si="44"/>
        <v>1.1691469526385341E-2</v>
      </c>
      <c r="T541" s="11" t="s">
        <v>14</v>
      </c>
    </row>
    <row r="542" spans="2:20" x14ac:dyDescent="0.35">
      <c r="B542" s="63">
        <v>5.2499999999999325</v>
      </c>
      <c r="C542" s="34">
        <f>B542/'MSD Calculation'!$D$5</f>
        <v>0.17736486486486258</v>
      </c>
      <c r="D542" s="34">
        <f>'MSD Calculation'!$D$24-B542</f>
        <v>13.250000000000068</v>
      </c>
      <c r="E542" s="30">
        <f>IF(B542="",0,IF(B542&lt;'MSD Calculation'!$D$5,$E$7*(1-B542/'MSD Calculation'!$D$5), 0))</f>
        <v>1.1643184956266501E-2</v>
      </c>
      <c r="F542" s="30">
        <f>IF(B542="",0,IF($B542&lt;$F$5,0,IF($B542&gt;'MSD Calculation'!$D$5,0,IF($N$4="Closed-form",1/2*(1-COS(2*PI()*($B542-$F$5)/$F$6))*$F$8,IF($N$4="General",1/2*(1-COS(2*PI()*($B542-$F$5)/$F$6))*$F$9,"Error")))))</f>
        <v>4.4870946882369058E-5</v>
      </c>
      <c r="G542" s="30">
        <f>IF(B542="",0,IF($B542&lt;$G$5,0,IF($B542&gt;'MSD Calculation'!$D$5,0,IF($N$4="Closed-form",1/2*(1-COS(2*PI()*($B542-$G$5)/$G$6))*$G$8,IF($N$4="General",1/2*(1-COS(2*PI()*($B542-$G$5)/$G$6))*$G$9,"Error")))))</f>
        <v>0</v>
      </c>
      <c r="H542" s="30">
        <f>IF(B542="",0,IF($B542&lt;$H$5,0,IF($B542&gt;'MSD Calculation'!$D$5,0,IF($N$4="Closed-form",1/2*(1-COS(2*PI()*($B542-$H$5)/$H$6))*$H$8,IF($N$4="General",1/2*(1-COS(2*PI()*($B542-$H$5)/$H$6))*$H$9,"Error")))))</f>
        <v>0</v>
      </c>
      <c r="I542" s="30">
        <f>IF(B542="",0,IF($B542&lt;$I$5,0,IF($B542&gt;'MSD Calculation'!$D$5,0,IF($N$4="Closed-form",1/2*(1-COS(2*PI()*($B542-$I$5)/$I$6))*$I$8,IF($N$4="General",1/2*(1-COS(2*PI()*($B542-$I$5)/$I$6))*$I$9,"Error")))))</f>
        <v>0</v>
      </c>
      <c r="J542" s="15" t="s">
        <v>14</v>
      </c>
      <c r="K542" s="3"/>
      <c r="L542" s="17">
        <v>5.2499999999999325</v>
      </c>
      <c r="M542" s="34">
        <f>L542/'MSD Calculation'!$D$5</f>
        <v>0.17736486486486258</v>
      </c>
      <c r="N542" s="34">
        <f>'MSD Calculation'!$D$24-L542</f>
        <v>13.250000000000068</v>
      </c>
      <c r="O542" s="35">
        <f t="shared" si="40"/>
        <v>1.1643184956266501E-2</v>
      </c>
      <c r="P542" s="35">
        <f t="shared" si="41"/>
        <v>1.1688055903148869E-2</v>
      </c>
      <c r="Q542" s="35">
        <f t="shared" si="42"/>
        <v>1.1688055903148869E-2</v>
      </c>
      <c r="R542" s="35">
        <f t="shared" si="43"/>
        <v>1.1688055903148869E-2</v>
      </c>
      <c r="S542" s="35">
        <f t="shared" si="44"/>
        <v>1.1688055903148869E-2</v>
      </c>
      <c r="T542" s="11" t="s">
        <v>14</v>
      </c>
    </row>
    <row r="543" spans="2:20" x14ac:dyDescent="0.35">
      <c r="B543" s="63">
        <v>5.2599999999999323</v>
      </c>
      <c r="C543" s="34">
        <f>B543/'MSD Calculation'!$D$5</f>
        <v>0.17770270270270042</v>
      </c>
      <c r="D543" s="34">
        <f>'MSD Calculation'!$D$24-B543</f>
        <v>13.240000000000068</v>
      </c>
      <c r="E543" s="30">
        <f>IF(B543="",0,IF(B543&lt;'MSD Calculation'!$D$5,$E$7*(1-B543/'MSD Calculation'!$D$5), 0))</f>
        <v>1.1638403360801915E-2</v>
      </c>
      <c r="F543" s="30">
        <f>IF(B543="",0,IF($B543&lt;$F$5,0,IF($B543&gt;'MSD Calculation'!$D$5,0,IF($N$4="Closed-form",1/2*(1-COS(2*PI()*($B543-$F$5)/$F$6))*$F$8,IF($N$4="General",1/2*(1-COS(2*PI()*($B543-$F$5)/$F$6))*$F$9,"Error")))))</f>
        <v>4.625999579644877E-5</v>
      </c>
      <c r="G543" s="30">
        <f>IF(B543="",0,IF($B543&lt;$G$5,0,IF($B543&gt;'MSD Calculation'!$D$5,0,IF($N$4="Closed-form",1/2*(1-COS(2*PI()*($B543-$G$5)/$G$6))*$G$8,IF($N$4="General",1/2*(1-COS(2*PI()*($B543-$G$5)/$G$6))*$G$9,"Error")))))</f>
        <v>0</v>
      </c>
      <c r="H543" s="30">
        <f>IF(B543="",0,IF($B543&lt;$H$5,0,IF($B543&gt;'MSD Calculation'!$D$5,0,IF($N$4="Closed-form",1/2*(1-COS(2*PI()*($B543-$H$5)/$H$6))*$H$8,IF($N$4="General",1/2*(1-COS(2*PI()*($B543-$H$5)/$H$6))*$H$9,"Error")))))</f>
        <v>0</v>
      </c>
      <c r="I543" s="30">
        <f>IF(B543="",0,IF($B543&lt;$I$5,0,IF($B543&gt;'MSD Calculation'!$D$5,0,IF($N$4="Closed-form",1/2*(1-COS(2*PI()*($B543-$I$5)/$I$6))*$I$8,IF($N$4="General",1/2*(1-COS(2*PI()*($B543-$I$5)/$I$6))*$I$9,"Error")))))</f>
        <v>0</v>
      </c>
      <c r="J543" s="15" t="s">
        <v>14</v>
      </c>
      <c r="K543" s="3"/>
      <c r="L543" s="17">
        <v>5.2599999999999323</v>
      </c>
      <c r="M543" s="34">
        <f>L543/'MSD Calculation'!$D$5</f>
        <v>0.17770270270270042</v>
      </c>
      <c r="N543" s="34">
        <f>'MSD Calculation'!$D$24-L543</f>
        <v>13.240000000000068</v>
      </c>
      <c r="O543" s="35">
        <f t="shared" si="40"/>
        <v>1.1638403360801915E-2</v>
      </c>
      <c r="P543" s="35">
        <f t="shared" si="41"/>
        <v>1.1684663356598363E-2</v>
      </c>
      <c r="Q543" s="35">
        <f t="shared" si="42"/>
        <v>1.1684663356598363E-2</v>
      </c>
      <c r="R543" s="35">
        <f t="shared" si="43"/>
        <v>1.1684663356598363E-2</v>
      </c>
      <c r="S543" s="35">
        <f t="shared" si="44"/>
        <v>1.1684663356598363E-2</v>
      </c>
      <c r="T543" s="11" t="s">
        <v>14</v>
      </c>
    </row>
    <row r="544" spans="2:20" x14ac:dyDescent="0.35">
      <c r="B544" s="63">
        <v>5.2699999999999321</v>
      </c>
      <c r="C544" s="34">
        <f>B544/'MSD Calculation'!$D$5</f>
        <v>0.17804054054053825</v>
      </c>
      <c r="D544" s="34">
        <f>'MSD Calculation'!$D$24-B544</f>
        <v>13.230000000000068</v>
      </c>
      <c r="E544" s="30">
        <f>IF(B544="",0,IF(B544&lt;'MSD Calculation'!$D$5,$E$7*(1-B544/'MSD Calculation'!$D$5), 0))</f>
        <v>1.1633621765337328E-2</v>
      </c>
      <c r="F544" s="30">
        <f>IF(B544="",0,IF($B544&lt;$F$5,0,IF($B544&gt;'MSD Calculation'!$D$5,0,IF($N$4="Closed-form",1/2*(1-COS(2*PI()*($B544-$F$5)/$F$6))*$F$8,IF($N$4="General",1/2*(1-COS(2*PI()*($B544-$F$5)/$F$6))*$F$9,"Error")))))</f>
        <v>4.7670115303446962E-5</v>
      </c>
      <c r="G544" s="30">
        <f>IF(B544="",0,IF($B544&lt;$G$5,0,IF($B544&gt;'MSD Calculation'!$D$5,0,IF($N$4="Closed-form",1/2*(1-COS(2*PI()*($B544-$G$5)/$G$6))*$G$8,IF($N$4="General",1/2*(1-COS(2*PI()*($B544-$G$5)/$G$6))*$G$9,"Error")))))</f>
        <v>0</v>
      </c>
      <c r="H544" s="30">
        <f>IF(B544="",0,IF($B544&lt;$H$5,0,IF($B544&gt;'MSD Calculation'!$D$5,0,IF($N$4="Closed-form",1/2*(1-COS(2*PI()*($B544-$H$5)/$H$6))*$H$8,IF($N$4="General",1/2*(1-COS(2*PI()*($B544-$H$5)/$H$6))*$H$9,"Error")))))</f>
        <v>0</v>
      </c>
      <c r="I544" s="30">
        <f>IF(B544="",0,IF($B544&lt;$I$5,0,IF($B544&gt;'MSD Calculation'!$D$5,0,IF($N$4="Closed-form",1/2*(1-COS(2*PI()*($B544-$I$5)/$I$6))*$I$8,IF($N$4="General",1/2*(1-COS(2*PI()*($B544-$I$5)/$I$6))*$I$9,"Error")))))</f>
        <v>0</v>
      </c>
      <c r="J544" s="15" t="s">
        <v>14</v>
      </c>
      <c r="K544" s="3"/>
      <c r="L544" s="17">
        <v>5.2699999999999321</v>
      </c>
      <c r="M544" s="34">
        <f>L544/'MSD Calculation'!$D$5</f>
        <v>0.17804054054053825</v>
      </c>
      <c r="N544" s="34">
        <f>'MSD Calculation'!$D$24-L544</f>
        <v>13.230000000000068</v>
      </c>
      <c r="O544" s="35">
        <f t="shared" si="40"/>
        <v>1.1633621765337328E-2</v>
      </c>
      <c r="P544" s="35">
        <f t="shared" si="41"/>
        <v>1.1681291880640775E-2</v>
      </c>
      <c r="Q544" s="35">
        <f t="shared" si="42"/>
        <v>1.1681291880640775E-2</v>
      </c>
      <c r="R544" s="35">
        <f t="shared" si="43"/>
        <v>1.1681291880640775E-2</v>
      </c>
      <c r="S544" s="35">
        <f t="shared" si="44"/>
        <v>1.1681291880640775E-2</v>
      </c>
      <c r="T544" s="11" t="s">
        <v>14</v>
      </c>
    </row>
    <row r="545" spans="2:20" x14ac:dyDescent="0.35">
      <c r="B545" s="63">
        <v>5.2799999999999319</v>
      </c>
      <c r="C545" s="34">
        <f>B545/'MSD Calculation'!$D$5</f>
        <v>0.17837837837837606</v>
      </c>
      <c r="D545" s="34">
        <f>'MSD Calculation'!$D$24-B545</f>
        <v>13.220000000000068</v>
      </c>
      <c r="E545" s="30">
        <f>IF(B545="",0,IF(B545&lt;'MSD Calculation'!$D$5,$E$7*(1-B545/'MSD Calculation'!$D$5), 0))</f>
        <v>1.1628840169872742E-2</v>
      </c>
      <c r="F545" s="30">
        <f>IF(B545="",0,IF($B545&lt;$F$5,0,IF($B545&gt;'MSD Calculation'!$D$5,0,IF($N$4="Closed-form",1/2*(1-COS(2*PI()*($B545-$F$5)/$F$6))*$F$8,IF($N$4="General",1/2*(1-COS(2*PI()*($B545-$F$5)/$F$6))*$F$9,"Error")))))</f>
        <v>4.9101299217888378E-5</v>
      </c>
      <c r="G545" s="30">
        <f>IF(B545="",0,IF($B545&lt;$G$5,0,IF($B545&gt;'MSD Calculation'!$D$5,0,IF($N$4="Closed-form",1/2*(1-COS(2*PI()*($B545-$G$5)/$G$6))*$G$8,IF($N$4="General",1/2*(1-COS(2*PI()*($B545-$G$5)/$G$6))*$G$9,"Error")))))</f>
        <v>0</v>
      </c>
      <c r="H545" s="30">
        <f>IF(B545="",0,IF($B545&lt;$H$5,0,IF($B545&gt;'MSD Calculation'!$D$5,0,IF($N$4="Closed-form",1/2*(1-COS(2*PI()*($B545-$H$5)/$H$6))*$H$8,IF($N$4="General",1/2*(1-COS(2*PI()*($B545-$H$5)/$H$6))*$H$9,"Error")))))</f>
        <v>0</v>
      </c>
      <c r="I545" s="30">
        <f>IF(B545="",0,IF($B545&lt;$I$5,0,IF($B545&gt;'MSD Calculation'!$D$5,0,IF($N$4="Closed-form",1/2*(1-COS(2*PI()*($B545-$I$5)/$I$6))*$I$8,IF($N$4="General",1/2*(1-COS(2*PI()*($B545-$I$5)/$I$6))*$I$9,"Error")))))</f>
        <v>0</v>
      </c>
      <c r="J545" s="15" t="s">
        <v>14</v>
      </c>
      <c r="K545" s="3"/>
      <c r="L545" s="17">
        <v>5.2799999999999319</v>
      </c>
      <c r="M545" s="34">
        <f>L545/'MSD Calculation'!$D$5</f>
        <v>0.17837837837837606</v>
      </c>
      <c r="N545" s="34">
        <f>'MSD Calculation'!$D$24-L545</f>
        <v>13.220000000000068</v>
      </c>
      <c r="O545" s="35">
        <f t="shared" si="40"/>
        <v>1.1628840169872742E-2</v>
      </c>
      <c r="P545" s="35">
        <f t="shared" si="41"/>
        <v>1.167794146909063E-2</v>
      </c>
      <c r="Q545" s="35">
        <f t="shared" si="42"/>
        <v>1.167794146909063E-2</v>
      </c>
      <c r="R545" s="35">
        <f t="shared" si="43"/>
        <v>1.167794146909063E-2</v>
      </c>
      <c r="S545" s="35">
        <f t="shared" si="44"/>
        <v>1.167794146909063E-2</v>
      </c>
      <c r="T545" s="11" t="s">
        <v>14</v>
      </c>
    </row>
    <row r="546" spans="2:20" x14ac:dyDescent="0.35">
      <c r="B546" s="63">
        <v>5.2899999999999316</v>
      </c>
      <c r="C546" s="34">
        <f>B546/'MSD Calculation'!$D$5</f>
        <v>0.17871621621621389</v>
      </c>
      <c r="D546" s="34">
        <f>'MSD Calculation'!$D$24-B546</f>
        <v>13.210000000000068</v>
      </c>
      <c r="E546" s="30">
        <f>IF(B546="",0,IF(B546&lt;'MSD Calculation'!$D$5,$E$7*(1-B546/'MSD Calculation'!$D$5), 0))</f>
        <v>1.1624058574408158E-2</v>
      </c>
      <c r="F546" s="30">
        <f>IF(B546="",0,IF($B546&lt;$F$5,0,IF($B546&gt;'MSD Calculation'!$D$5,0,IF($N$4="Closed-form",1/2*(1-COS(2*PI()*($B546-$F$5)/$F$6))*$F$8,IF($N$4="General",1/2*(1-COS(2*PI()*($B546-$F$5)/$F$6))*$F$9,"Error")))))</f>
        <v>5.0553541261900902E-5</v>
      </c>
      <c r="G546" s="30">
        <f>IF(B546="",0,IF($B546&lt;$G$5,0,IF($B546&gt;'MSD Calculation'!$D$5,0,IF($N$4="Closed-form",1/2*(1-COS(2*PI()*($B546-$G$5)/$G$6))*$G$8,IF($N$4="General",1/2*(1-COS(2*PI()*($B546-$G$5)/$G$6))*$G$9,"Error")))))</f>
        <v>0</v>
      </c>
      <c r="H546" s="30">
        <f>IF(B546="",0,IF($B546&lt;$H$5,0,IF($B546&gt;'MSD Calculation'!$D$5,0,IF($N$4="Closed-form",1/2*(1-COS(2*PI()*($B546-$H$5)/$H$6))*$H$8,IF($N$4="General",1/2*(1-COS(2*PI()*($B546-$H$5)/$H$6))*$H$9,"Error")))))</f>
        <v>0</v>
      </c>
      <c r="I546" s="30">
        <f>IF(B546="",0,IF($B546&lt;$I$5,0,IF($B546&gt;'MSD Calculation'!$D$5,0,IF($N$4="Closed-form",1/2*(1-COS(2*PI()*($B546-$I$5)/$I$6))*$I$8,IF($N$4="General",1/2*(1-COS(2*PI()*($B546-$I$5)/$I$6))*$I$9,"Error")))))</f>
        <v>0</v>
      </c>
      <c r="J546" s="15" t="s">
        <v>14</v>
      </c>
      <c r="K546" s="3"/>
      <c r="L546" s="17">
        <v>5.2899999999999316</v>
      </c>
      <c r="M546" s="34">
        <f>L546/'MSD Calculation'!$D$5</f>
        <v>0.17871621621621389</v>
      </c>
      <c r="N546" s="34">
        <f>'MSD Calculation'!$D$24-L546</f>
        <v>13.210000000000068</v>
      </c>
      <c r="O546" s="35">
        <f t="shared" si="40"/>
        <v>1.1624058574408158E-2</v>
      </c>
      <c r="P546" s="35">
        <f t="shared" si="41"/>
        <v>1.1674612115670059E-2</v>
      </c>
      <c r="Q546" s="35">
        <f t="shared" si="42"/>
        <v>1.1674612115670059E-2</v>
      </c>
      <c r="R546" s="35">
        <f t="shared" si="43"/>
        <v>1.1674612115670059E-2</v>
      </c>
      <c r="S546" s="35">
        <f t="shared" si="44"/>
        <v>1.1674612115670059E-2</v>
      </c>
      <c r="T546" s="11" t="s">
        <v>14</v>
      </c>
    </row>
    <row r="547" spans="2:20" x14ac:dyDescent="0.35">
      <c r="B547" s="63">
        <v>5.2999999999999314</v>
      </c>
      <c r="C547" s="34">
        <f>B547/'MSD Calculation'!$D$5</f>
        <v>0.17905405405405173</v>
      </c>
      <c r="D547" s="34">
        <f>'MSD Calculation'!$D$24-B547</f>
        <v>13.200000000000069</v>
      </c>
      <c r="E547" s="30">
        <f>IF(B547="",0,IF(B547&lt;'MSD Calculation'!$D$5,$E$7*(1-B547/'MSD Calculation'!$D$5), 0))</f>
        <v>1.1619276978943572E-2</v>
      </c>
      <c r="F547" s="30">
        <f>IF(B547="",0,IF($B547&lt;$F$5,0,IF($B547&gt;'MSD Calculation'!$D$5,0,IF($N$4="Closed-form",1/2*(1-COS(2*PI()*($B547-$F$5)/$F$6))*$F$8,IF($N$4="General",1/2*(1-COS(2*PI()*($B547-$F$5)/$F$6))*$F$9,"Error")))))</f>
        <v>5.2026835065240318E-5</v>
      </c>
      <c r="G547" s="30">
        <f>IF(B547="",0,IF($B547&lt;$G$5,0,IF($B547&gt;'MSD Calculation'!$D$5,0,IF($N$4="Closed-form",1/2*(1-COS(2*PI()*($B547-$G$5)/$G$6))*$G$8,IF($N$4="General",1/2*(1-COS(2*PI()*($B547-$G$5)/$G$6))*$G$9,"Error")))))</f>
        <v>0</v>
      </c>
      <c r="H547" s="30">
        <f>IF(B547="",0,IF($B547&lt;$H$5,0,IF($B547&gt;'MSD Calculation'!$D$5,0,IF($N$4="Closed-form",1/2*(1-COS(2*PI()*($B547-$H$5)/$H$6))*$H$8,IF($N$4="General",1/2*(1-COS(2*PI()*($B547-$H$5)/$H$6))*$H$9,"Error")))))</f>
        <v>0</v>
      </c>
      <c r="I547" s="30">
        <f>IF(B547="",0,IF($B547&lt;$I$5,0,IF($B547&gt;'MSD Calculation'!$D$5,0,IF($N$4="Closed-form",1/2*(1-COS(2*PI()*($B547-$I$5)/$I$6))*$I$8,IF($N$4="General",1/2*(1-COS(2*PI()*($B547-$I$5)/$I$6))*$I$9,"Error")))))</f>
        <v>0</v>
      </c>
      <c r="J547" s="15" t="s">
        <v>14</v>
      </c>
      <c r="K547" s="3"/>
      <c r="L547" s="17">
        <v>5.2999999999999314</v>
      </c>
      <c r="M547" s="34">
        <f>L547/'MSD Calculation'!$D$5</f>
        <v>0.17905405405405173</v>
      </c>
      <c r="N547" s="34">
        <f>'MSD Calculation'!$D$24-L547</f>
        <v>13.200000000000069</v>
      </c>
      <c r="O547" s="35">
        <f t="shared" si="40"/>
        <v>1.1619276978943572E-2</v>
      </c>
      <c r="P547" s="35">
        <f t="shared" si="41"/>
        <v>1.1671303814008813E-2</v>
      </c>
      <c r="Q547" s="35">
        <f t="shared" si="42"/>
        <v>1.1671303814008813E-2</v>
      </c>
      <c r="R547" s="35">
        <f t="shared" si="43"/>
        <v>1.1671303814008813E-2</v>
      </c>
      <c r="S547" s="35">
        <f t="shared" si="44"/>
        <v>1.1671303814008813E-2</v>
      </c>
      <c r="T547" s="11" t="s">
        <v>14</v>
      </c>
    </row>
    <row r="548" spans="2:20" x14ac:dyDescent="0.35">
      <c r="B548" s="63">
        <v>5.3099999999999312</v>
      </c>
      <c r="C548" s="34">
        <f>B548/'MSD Calculation'!$D$5</f>
        <v>0.17939189189188956</v>
      </c>
      <c r="D548" s="34">
        <f>'MSD Calculation'!$D$24-B548</f>
        <v>13.190000000000069</v>
      </c>
      <c r="E548" s="30">
        <f>IF(B548="",0,IF(B548&lt;'MSD Calculation'!$D$5,$E$7*(1-B548/'MSD Calculation'!$D$5), 0))</f>
        <v>1.1614495383478987E-2</v>
      </c>
      <c r="F548" s="30">
        <f>IF(B548="",0,IF($B548&lt;$F$5,0,IF($B548&gt;'MSD Calculation'!$D$5,0,IF($N$4="Closed-form",1/2*(1-COS(2*PI()*($B548-$F$5)/$F$6))*$F$8,IF($N$4="General",1/2*(1-COS(2*PI()*($B548-$F$5)/$F$6))*$F$9,"Error")))))</f>
        <v>5.3521174165319392E-5</v>
      </c>
      <c r="G548" s="30">
        <f>IF(B548="",0,IF($B548&lt;$G$5,0,IF($B548&gt;'MSD Calculation'!$D$5,0,IF($N$4="Closed-form",1/2*(1-COS(2*PI()*($B548-$G$5)/$G$6))*$G$8,IF($N$4="General",1/2*(1-COS(2*PI()*($B548-$G$5)/$G$6))*$G$9,"Error")))))</f>
        <v>0</v>
      </c>
      <c r="H548" s="30">
        <f>IF(B548="",0,IF($B548&lt;$H$5,0,IF($B548&gt;'MSD Calculation'!$D$5,0,IF($N$4="Closed-form",1/2*(1-COS(2*PI()*($B548-$H$5)/$H$6))*$H$8,IF($N$4="General",1/2*(1-COS(2*PI()*($B548-$H$5)/$H$6))*$H$9,"Error")))))</f>
        <v>0</v>
      </c>
      <c r="I548" s="30">
        <f>IF(B548="",0,IF($B548&lt;$I$5,0,IF($B548&gt;'MSD Calculation'!$D$5,0,IF($N$4="Closed-form",1/2*(1-COS(2*PI()*($B548-$I$5)/$I$6))*$I$8,IF($N$4="General",1/2*(1-COS(2*PI()*($B548-$I$5)/$I$6))*$I$9,"Error")))))</f>
        <v>0</v>
      </c>
      <c r="J548" s="15" t="s">
        <v>14</v>
      </c>
      <c r="K548" s="3"/>
      <c r="L548" s="17">
        <v>5.3099999999999312</v>
      </c>
      <c r="M548" s="34">
        <f>L548/'MSD Calculation'!$D$5</f>
        <v>0.17939189189188956</v>
      </c>
      <c r="N548" s="34">
        <f>'MSD Calculation'!$D$24-L548</f>
        <v>13.190000000000069</v>
      </c>
      <c r="O548" s="35">
        <f t="shared" si="40"/>
        <v>1.1614495383478987E-2</v>
      </c>
      <c r="P548" s="35">
        <f t="shared" si="41"/>
        <v>1.1668016557644307E-2</v>
      </c>
      <c r="Q548" s="35">
        <f t="shared" si="42"/>
        <v>1.1668016557644307E-2</v>
      </c>
      <c r="R548" s="35">
        <f t="shared" si="43"/>
        <v>1.1668016557644307E-2</v>
      </c>
      <c r="S548" s="35">
        <f t="shared" si="44"/>
        <v>1.1668016557644307E-2</v>
      </c>
      <c r="T548" s="11" t="s">
        <v>14</v>
      </c>
    </row>
    <row r="549" spans="2:20" x14ac:dyDescent="0.35">
      <c r="B549" s="63">
        <v>5.319999999999931</v>
      </c>
      <c r="C549" s="34">
        <f>B549/'MSD Calculation'!$D$5</f>
        <v>0.17972972972972739</v>
      </c>
      <c r="D549" s="34">
        <f>'MSD Calculation'!$D$24-B549</f>
        <v>13.180000000000069</v>
      </c>
      <c r="E549" s="30">
        <f>IF(B549="",0,IF(B549&lt;'MSD Calculation'!$D$5,$E$7*(1-B549/'MSD Calculation'!$D$5), 0))</f>
        <v>1.1609713788014401E-2</v>
      </c>
      <c r="F549" s="30">
        <f>IF(B549="",0,IF($B549&lt;$F$5,0,IF($B549&gt;'MSD Calculation'!$D$5,0,IF($N$4="Closed-form",1/2*(1-COS(2*PI()*($B549-$F$5)/$F$6))*$F$8,IF($N$4="General",1/2*(1-COS(2*PI()*($B549-$F$5)/$F$6))*$F$9,"Error")))))</f>
        <v>5.5036552007235345E-5</v>
      </c>
      <c r="G549" s="30">
        <f>IF(B549="",0,IF($B549&lt;$G$5,0,IF($B549&gt;'MSD Calculation'!$D$5,0,IF($N$4="Closed-form",1/2*(1-COS(2*PI()*($B549-$G$5)/$G$6))*$G$8,IF($N$4="General",1/2*(1-COS(2*PI()*($B549-$G$5)/$G$6))*$G$9,"Error")))))</f>
        <v>0</v>
      </c>
      <c r="H549" s="30">
        <f>IF(B549="",0,IF($B549&lt;$H$5,0,IF($B549&gt;'MSD Calculation'!$D$5,0,IF($N$4="Closed-form",1/2*(1-COS(2*PI()*($B549-$H$5)/$H$6))*$H$8,IF($N$4="General",1/2*(1-COS(2*PI()*($B549-$H$5)/$H$6))*$H$9,"Error")))))</f>
        <v>0</v>
      </c>
      <c r="I549" s="30">
        <f>IF(B549="",0,IF($B549&lt;$I$5,0,IF($B549&gt;'MSD Calculation'!$D$5,0,IF($N$4="Closed-form",1/2*(1-COS(2*PI()*($B549-$I$5)/$I$6))*$I$8,IF($N$4="General",1/2*(1-COS(2*PI()*($B549-$I$5)/$I$6))*$I$9,"Error")))))</f>
        <v>0</v>
      </c>
      <c r="J549" s="15" t="s">
        <v>14</v>
      </c>
      <c r="K549" s="3"/>
      <c r="L549" s="17">
        <v>5.319999999999931</v>
      </c>
      <c r="M549" s="34">
        <f>L549/'MSD Calculation'!$D$5</f>
        <v>0.17972972972972739</v>
      </c>
      <c r="N549" s="34">
        <f>'MSD Calculation'!$D$24-L549</f>
        <v>13.180000000000069</v>
      </c>
      <c r="O549" s="35">
        <f t="shared" si="40"/>
        <v>1.1609713788014401E-2</v>
      </c>
      <c r="P549" s="35">
        <f t="shared" si="41"/>
        <v>1.1664750340021636E-2</v>
      </c>
      <c r="Q549" s="35">
        <f t="shared" si="42"/>
        <v>1.1664750340021636E-2</v>
      </c>
      <c r="R549" s="35">
        <f t="shared" si="43"/>
        <v>1.1664750340021636E-2</v>
      </c>
      <c r="S549" s="35">
        <f t="shared" si="44"/>
        <v>1.1664750340021636E-2</v>
      </c>
      <c r="T549" s="11" t="s">
        <v>14</v>
      </c>
    </row>
    <row r="550" spans="2:20" x14ac:dyDescent="0.35">
      <c r="B550" s="63">
        <v>5.3299999999999308</v>
      </c>
      <c r="C550" s="34">
        <f>B550/'MSD Calculation'!$D$5</f>
        <v>0.18006756756756523</v>
      </c>
      <c r="D550" s="34">
        <f>'MSD Calculation'!$D$24-B550</f>
        <v>13.170000000000069</v>
      </c>
      <c r="E550" s="30">
        <f>IF(B550="",0,IF(B550&lt;'MSD Calculation'!$D$5,$E$7*(1-B550/'MSD Calculation'!$D$5), 0))</f>
        <v>1.1604932192549815E-2</v>
      </c>
      <c r="F550" s="30">
        <f>IF(B550="",0,IF($B550&lt;$F$5,0,IF($B550&gt;'MSD Calculation'!$D$5,0,IF($N$4="Closed-form",1/2*(1-COS(2*PI()*($B550-$F$5)/$F$6))*$F$8,IF($N$4="General",1/2*(1-COS(2*PI()*($B550-$F$5)/$F$6))*$F$9,"Error")))))</f>
        <v>5.6572961943799965E-5</v>
      </c>
      <c r="G550" s="30">
        <f>IF(B550="",0,IF($B550&lt;$G$5,0,IF($B550&gt;'MSD Calculation'!$D$5,0,IF($N$4="Closed-form",1/2*(1-COS(2*PI()*($B550-$G$5)/$G$6))*$G$8,IF($N$4="General",1/2*(1-COS(2*PI()*($B550-$G$5)/$G$6))*$G$9,"Error")))))</f>
        <v>0</v>
      </c>
      <c r="H550" s="30">
        <f>IF(B550="",0,IF($B550&lt;$H$5,0,IF($B550&gt;'MSD Calculation'!$D$5,0,IF($N$4="Closed-form",1/2*(1-COS(2*PI()*($B550-$H$5)/$H$6))*$H$8,IF($N$4="General",1/2*(1-COS(2*PI()*($B550-$H$5)/$H$6))*$H$9,"Error")))))</f>
        <v>0</v>
      </c>
      <c r="I550" s="30">
        <f>IF(B550="",0,IF($B550&lt;$I$5,0,IF($B550&gt;'MSD Calculation'!$D$5,0,IF($N$4="Closed-form",1/2*(1-COS(2*PI()*($B550-$I$5)/$I$6))*$I$8,IF($N$4="General",1/2*(1-COS(2*PI()*($B550-$I$5)/$I$6))*$I$9,"Error")))))</f>
        <v>0</v>
      </c>
      <c r="J550" s="15" t="s">
        <v>14</v>
      </c>
      <c r="K550" s="3"/>
      <c r="L550" s="17">
        <v>5.3299999999999308</v>
      </c>
      <c r="M550" s="34">
        <f>L550/'MSD Calculation'!$D$5</f>
        <v>0.18006756756756523</v>
      </c>
      <c r="N550" s="34">
        <f>'MSD Calculation'!$D$24-L550</f>
        <v>13.170000000000069</v>
      </c>
      <c r="O550" s="35">
        <f t="shared" si="40"/>
        <v>1.1604932192549815E-2</v>
      </c>
      <c r="P550" s="35">
        <f t="shared" si="41"/>
        <v>1.1661505154493615E-2</v>
      </c>
      <c r="Q550" s="35">
        <f t="shared" si="42"/>
        <v>1.1661505154493615E-2</v>
      </c>
      <c r="R550" s="35">
        <f t="shared" si="43"/>
        <v>1.1661505154493615E-2</v>
      </c>
      <c r="S550" s="35">
        <f t="shared" si="44"/>
        <v>1.1661505154493615E-2</v>
      </c>
      <c r="T550" s="11" t="s">
        <v>14</v>
      </c>
    </row>
    <row r="551" spans="2:20" x14ac:dyDescent="0.35">
      <c r="B551" s="63">
        <v>5.3399999999999306</v>
      </c>
      <c r="C551" s="34">
        <f>B551/'MSD Calculation'!$D$5</f>
        <v>0.18040540540540306</v>
      </c>
      <c r="D551" s="34">
        <f>'MSD Calculation'!$D$24-B551</f>
        <v>13.160000000000069</v>
      </c>
      <c r="E551" s="30">
        <f>IF(B551="",0,IF(B551&lt;'MSD Calculation'!$D$5,$E$7*(1-B551/'MSD Calculation'!$D$5), 0))</f>
        <v>1.1600150597085229E-2</v>
      </c>
      <c r="F551" s="30">
        <f>IF(B551="",0,IF($B551&lt;$F$5,0,IF($B551&gt;'MSD Calculation'!$D$5,0,IF($N$4="Closed-form",1/2*(1-COS(2*PI()*($B551-$F$5)/$F$6))*$F$8,IF($N$4="General",1/2*(1-COS(2*PI()*($B551-$F$5)/$F$6))*$F$9,"Error")))))</f>
        <v>5.8130397235567113E-5</v>
      </c>
      <c r="G551" s="30">
        <f>IF(B551="",0,IF($B551&lt;$G$5,0,IF($B551&gt;'MSD Calculation'!$D$5,0,IF($N$4="Closed-form",1/2*(1-COS(2*PI()*($B551-$G$5)/$G$6))*$G$8,IF($N$4="General",1/2*(1-COS(2*PI()*($B551-$G$5)/$G$6))*$G$9,"Error")))))</f>
        <v>0</v>
      </c>
      <c r="H551" s="30">
        <f>IF(B551="",0,IF($B551&lt;$H$5,0,IF($B551&gt;'MSD Calculation'!$D$5,0,IF($N$4="Closed-form",1/2*(1-COS(2*PI()*($B551-$H$5)/$H$6))*$H$8,IF($N$4="General",1/2*(1-COS(2*PI()*($B551-$H$5)/$H$6))*$H$9,"Error")))))</f>
        <v>0</v>
      </c>
      <c r="I551" s="30">
        <f>IF(B551="",0,IF($B551&lt;$I$5,0,IF($B551&gt;'MSD Calculation'!$D$5,0,IF($N$4="Closed-form",1/2*(1-COS(2*PI()*($B551-$I$5)/$I$6))*$I$8,IF($N$4="General",1/2*(1-COS(2*PI()*($B551-$I$5)/$I$6))*$I$9,"Error")))))</f>
        <v>0</v>
      </c>
      <c r="J551" s="15" t="s">
        <v>14</v>
      </c>
      <c r="K551" s="3"/>
      <c r="L551" s="17">
        <v>5.3399999999999306</v>
      </c>
      <c r="M551" s="34">
        <f>L551/'MSD Calculation'!$D$5</f>
        <v>0.18040540540540306</v>
      </c>
      <c r="N551" s="34">
        <f>'MSD Calculation'!$D$24-L551</f>
        <v>13.160000000000069</v>
      </c>
      <c r="O551" s="35">
        <f t="shared" si="40"/>
        <v>1.1600150597085229E-2</v>
      </c>
      <c r="P551" s="35">
        <f t="shared" si="41"/>
        <v>1.1658280994320796E-2</v>
      </c>
      <c r="Q551" s="35">
        <f t="shared" si="42"/>
        <v>1.1658280994320796E-2</v>
      </c>
      <c r="R551" s="35">
        <f t="shared" si="43"/>
        <v>1.1658280994320796E-2</v>
      </c>
      <c r="S551" s="35">
        <f t="shared" si="44"/>
        <v>1.1658280994320796E-2</v>
      </c>
      <c r="T551" s="11" t="s">
        <v>14</v>
      </c>
    </row>
    <row r="552" spans="2:20" x14ac:dyDescent="0.35">
      <c r="B552" s="63">
        <v>5.3499999999999304</v>
      </c>
      <c r="C552" s="34">
        <f>B552/'MSD Calculation'!$D$5</f>
        <v>0.18074324324324087</v>
      </c>
      <c r="D552" s="34">
        <f>'MSD Calculation'!$D$24-B552</f>
        <v>13.15000000000007</v>
      </c>
      <c r="E552" s="30">
        <f>IF(B552="",0,IF(B552&lt;'MSD Calculation'!$D$5,$E$7*(1-B552/'MSD Calculation'!$D$5), 0))</f>
        <v>1.1595369001620644E-2</v>
      </c>
      <c r="F552" s="30">
        <f>IF(B552="",0,IF($B552&lt;$F$5,0,IF($B552&gt;'MSD Calculation'!$D$5,0,IF($N$4="Closed-form",1/2*(1-COS(2*PI()*($B552-$F$5)/$F$6))*$F$8,IF($N$4="General",1/2*(1-COS(2*PI()*($B552-$F$5)/$F$6))*$F$9,"Error")))))</f>
        <v>5.9708851050863921E-5</v>
      </c>
      <c r="G552" s="30">
        <f>IF(B552="",0,IF($B552&lt;$G$5,0,IF($B552&gt;'MSD Calculation'!$D$5,0,IF($N$4="Closed-form",1/2*(1-COS(2*PI()*($B552-$G$5)/$G$6))*$G$8,IF($N$4="General",1/2*(1-COS(2*PI()*($B552-$G$5)/$G$6))*$G$9,"Error")))))</f>
        <v>0</v>
      </c>
      <c r="H552" s="30">
        <f>IF(B552="",0,IF($B552&lt;$H$5,0,IF($B552&gt;'MSD Calculation'!$D$5,0,IF($N$4="Closed-form",1/2*(1-COS(2*PI()*($B552-$H$5)/$H$6))*$H$8,IF($N$4="General",1/2*(1-COS(2*PI()*($B552-$H$5)/$H$6))*$H$9,"Error")))))</f>
        <v>0</v>
      </c>
      <c r="I552" s="30">
        <f>IF(B552="",0,IF($B552&lt;$I$5,0,IF($B552&gt;'MSD Calculation'!$D$5,0,IF($N$4="Closed-form",1/2*(1-COS(2*PI()*($B552-$I$5)/$I$6))*$I$8,IF($N$4="General",1/2*(1-COS(2*PI()*($B552-$I$5)/$I$6))*$I$9,"Error")))))</f>
        <v>0</v>
      </c>
      <c r="J552" s="15" t="s">
        <v>14</v>
      </c>
      <c r="K552" s="3"/>
      <c r="L552" s="17">
        <v>5.3499999999999304</v>
      </c>
      <c r="M552" s="34">
        <f>L552/'MSD Calculation'!$D$5</f>
        <v>0.18074324324324087</v>
      </c>
      <c r="N552" s="34">
        <f>'MSD Calculation'!$D$24-L552</f>
        <v>13.15000000000007</v>
      </c>
      <c r="O552" s="35">
        <f t="shared" si="40"/>
        <v>1.1595369001620644E-2</v>
      </c>
      <c r="P552" s="35">
        <f t="shared" si="41"/>
        <v>1.1655077852671508E-2</v>
      </c>
      <c r="Q552" s="35">
        <f t="shared" si="42"/>
        <v>1.1655077852671508E-2</v>
      </c>
      <c r="R552" s="35">
        <f t="shared" si="43"/>
        <v>1.1655077852671508E-2</v>
      </c>
      <c r="S552" s="35">
        <f t="shared" si="44"/>
        <v>1.1655077852671508E-2</v>
      </c>
      <c r="T552" s="11" t="s">
        <v>14</v>
      </c>
    </row>
    <row r="553" spans="2:20" x14ac:dyDescent="0.35">
      <c r="B553" s="63">
        <v>5.3599999999999302</v>
      </c>
      <c r="C553" s="34">
        <f>B553/'MSD Calculation'!$D$5</f>
        <v>0.1810810810810787</v>
      </c>
      <c r="D553" s="34">
        <f>'MSD Calculation'!$D$24-B553</f>
        <v>13.14000000000007</v>
      </c>
      <c r="E553" s="30">
        <f>IF(B553="",0,IF(B553&lt;'MSD Calculation'!$D$5,$E$7*(1-B553/'MSD Calculation'!$D$5), 0))</f>
        <v>1.1590587406156058E-2</v>
      </c>
      <c r="F553" s="30">
        <f>IF(B553="",0,IF($B553&lt;$F$5,0,IF($B553&gt;'MSD Calculation'!$D$5,0,IF($N$4="Closed-form",1/2*(1-COS(2*PI()*($B553-$F$5)/$F$6))*$F$8,IF($N$4="General",1/2*(1-COS(2*PI()*($B553-$F$5)/$F$6))*$F$9,"Error")))))</f>
        <v>6.1308316465819888E-5</v>
      </c>
      <c r="G553" s="30">
        <f>IF(B553="",0,IF($B553&lt;$G$5,0,IF($B553&gt;'MSD Calculation'!$D$5,0,IF($N$4="Closed-form",1/2*(1-COS(2*PI()*($B553-$G$5)/$G$6))*$G$8,IF($N$4="General",1/2*(1-COS(2*PI()*($B553-$G$5)/$G$6))*$G$9,"Error")))))</f>
        <v>0</v>
      </c>
      <c r="H553" s="30">
        <f>IF(B553="",0,IF($B553&lt;$H$5,0,IF($B553&gt;'MSD Calculation'!$D$5,0,IF($N$4="Closed-form",1/2*(1-COS(2*PI()*($B553-$H$5)/$H$6))*$H$8,IF($N$4="General",1/2*(1-COS(2*PI()*($B553-$H$5)/$H$6))*$H$9,"Error")))))</f>
        <v>0</v>
      </c>
      <c r="I553" s="30">
        <f>IF(B553="",0,IF($B553&lt;$I$5,0,IF($B553&gt;'MSD Calculation'!$D$5,0,IF($N$4="Closed-form",1/2*(1-COS(2*PI()*($B553-$I$5)/$I$6))*$I$8,IF($N$4="General",1/2*(1-COS(2*PI()*($B553-$I$5)/$I$6))*$I$9,"Error")))))</f>
        <v>0</v>
      </c>
      <c r="J553" s="15" t="s">
        <v>14</v>
      </c>
      <c r="K553" s="3"/>
      <c r="L553" s="17">
        <v>5.3599999999999302</v>
      </c>
      <c r="M553" s="34">
        <f>L553/'MSD Calculation'!$D$5</f>
        <v>0.1810810810810787</v>
      </c>
      <c r="N553" s="34">
        <f>'MSD Calculation'!$D$24-L553</f>
        <v>13.14000000000007</v>
      </c>
      <c r="O553" s="35">
        <f t="shared" si="40"/>
        <v>1.1590587406156058E-2</v>
      </c>
      <c r="P553" s="35">
        <f t="shared" si="41"/>
        <v>1.1651895722621878E-2</v>
      </c>
      <c r="Q553" s="35">
        <f t="shared" si="42"/>
        <v>1.1651895722621878E-2</v>
      </c>
      <c r="R553" s="35">
        <f t="shared" si="43"/>
        <v>1.1651895722621878E-2</v>
      </c>
      <c r="S553" s="35">
        <f t="shared" si="44"/>
        <v>1.1651895722621878E-2</v>
      </c>
      <c r="T553" s="11" t="s">
        <v>14</v>
      </c>
    </row>
    <row r="554" spans="2:20" x14ac:dyDescent="0.35">
      <c r="B554" s="63">
        <v>5.3699999999999299</v>
      </c>
      <c r="C554" s="34">
        <f>B554/'MSD Calculation'!$D$5</f>
        <v>0.18141891891891654</v>
      </c>
      <c r="D554" s="34">
        <f>'MSD Calculation'!$D$24-B554</f>
        <v>13.13000000000007</v>
      </c>
      <c r="E554" s="30">
        <f>IF(B554="",0,IF(B554&lt;'MSD Calculation'!$D$5,$E$7*(1-B554/'MSD Calculation'!$D$5), 0))</f>
        <v>1.1585805810691472E-2</v>
      </c>
      <c r="F554" s="30">
        <f>IF(B554="",0,IF($B554&lt;$F$5,0,IF($B554&gt;'MSD Calculation'!$D$5,0,IF($N$4="Closed-form",1/2*(1-COS(2*PI()*($B554-$F$5)/$F$6))*$F$8,IF($N$4="General",1/2*(1-COS(2*PI()*($B554-$F$5)/$F$6))*$F$9,"Error")))))</f>
        <v>6.292878646439646E-5</v>
      </c>
      <c r="G554" s="30">
        <f>IF(B554="",0,IF($B554&lt;$G$5,0,IF($B554&gt;'MSD Calculation'!$D$5,0,IF($N$4="Closed-form",1/2*(1-COS(2*PI()*($B554-$G$5)/$G$6))*$G$8,IF($N$4="General",1/2*(1-COS(2*PI()*($B554-$G$5)/$G$6))*$G$9,"Error")))))</f>
        <v>0</v>
      </c>
      <c r="H554" s="30">
        <f>IF(B554="",0,IF($B554&lt;$H$5,0,IF($B554&gt;'MSD Calculation'!$D$5,0,IF($N$4="Closed-form",1/2*(1-COS(2*PI()*($B554-$H$5)/$H$6))*$H$8,IF($N$4="General",1/2*(1-COS(2*PI()*($B554-$H$5)/$H$6))*$H$9,"Error")))))</f>
        <v>0</v>
      </c>
      <c r="I554" s="30">
        <f>IF(B554="",0,IF($B554&lt;$I$5,0,IF($B554&gt;'MSD Calculation'!$D$5,0,IF($N$4="Closed-form",1/2*(1-COS(2*PI()*($B554-$I$5)/$I$6))*$I$8,IF($N$4="General",1/2*(1-COS(2*PI()*($B554-$I$5)/$I$6))*$I$9,"Error")))))</f>
        <v>0</v>
      </c>
      <c r="J554" s="15" t="s">
        <v>14</v>
      </c>
      <c r="K554" s="3"/>
      <c r="L554" s="17">
        <v>5.3699999999999299</v>
      </c>
      <c r="M554" s="34">
        <f>L554/'MSD Calculation'!$D$5</f>
        <v>0.18141891891891654</v>
      </c>
      <c r="N554" s="34">
        <f>'MSD Calculation'!$D$24-L554</f>
        <v>13.13000000000007</v>
      </c>
      <c r="O554" s="35">
        <f t="shared" si="40"/>
        <v>1.1585805810691472E-2</v>
      </c>
      <c r="P554" s="35">
        <f t="shared" si="41"/>
        <v>1.1648734597155867E-2</v>
      </c>
      <c r="Q554" s="35">
        <f t="shared" si="42"/>
        <v>1.1648734597155867E-2</v>
      </c>
      <c r="R554" s="35">
        <f t="shared" si="43"/>
        <v>1.1648734597155867E-2</v>
      </c>
      <c r="S554" s="35">
        <f t="shared" si="44"/>
        <v>1.1648734597155867E-2</v>
      </c>
      <c r="T554" s="11" t="s">
        <v>14</v>
      </c>
    </row>
    <row r="555" spans="2:20" x14ac:dyDescent="0.35">
      <c r="B555" s="63">
        <v>5.3799999999999297</v>
      </c>
      <c r="C555" s="34">
        <f>B555/'MSD Calculation'!$D$5</f>
        <v>0.18175675675675437</v>
      </c>
      <c r="D555" s="34">
        <f>'MSD Calculation'!$D$24-B555</f>
        <v>13.12000000000007</v>
      </c>
      <c r="E555" s="30">
        <f>IF(B555="",0,IF(B555&lt;'MSD Calculation'!$D$5,$E$7*(1-B555/'MSD Calculation'!$D$5), 0))</f>
        <v>1.1581024215226885E-2</v>
      </c>
      <c r="F555" s="30">
        <f>IF(B555="",0,IF($B555&lt;$F$5,0,IF($B555&gt;'MSD Calculation'!$D$5,0,IF($N$4="Closed-form",1/2*(1-COS(2*PI()*($B555-$F$5)/$F$6))*$F$8,IF($N$4="General",1/2*(1-COS(2*PI()*($B555-$F$5)/$F$6))*$F$9,"Error")))))</f>
        <v>6.457025393842049E-5</v>
      </c>
      <c r="G555" s="30">
        <f>IF(B555="",0,IF($B555&lt;$G$5,0,IF($B555&gt;'MSD Calculation'!$D$5,0,IF($N$4="Closed-form",1/2*(1-COS(2*PI()*($B555-$G$5)/$G$6))*$G$8,IF($N$4="General",1/2*(1-COS(2*PI()*($B555-$G$5)/$G$6))*$G$9,"Error")))))</f>
        <v>0</v>
      </c>
      <c r="H555" s="30">
        <f>IF(B555="",0,IF($B555&lt;$H$5,0,IF($B555&gt;'MSD Calculation'!$D$5,0,IF($N$4="Closed-form",1/2*(1-COS(2*PI()*($B555-$H$5)/$H$6))*$H$8,IF($N$4="General",1/2*(1-COS(2*PI()*($B555-$H$5)/$H$6))*$H$9,"Error")))))</f>
        <v>0</v>
      </c>
      <c r="I555" s="30">
        <f>IF(B555="",0,IF($B555&lt;$I$5,0,IF($B555&gt;'MSD Calculation'!$D$5,0,IF($N$4="Closed-form",1/2*(1-COS(2*PI()*($B555-$I$5)/$I$6))*$I$8,IF($N$4="General",1/2*(1-COS(2*PI()*($B555-$I$5)/$I$6))*$I$9,"Error")))))</f>
        <v>0</v>
      </c>
      <c r="J555" s="15" t="s">
        <v>14</v>
      </c>
      <c r="K555" s="3"/>
      <c r="L555" s="17">
        <v>5.3799999999999297</v>
      </c>
      <c r="M555" s="34">
        <f>L555/'MSD Calculation'!$D$5</f>
        <v>0.18175675675675437</v>
      </c>
      <c r="N555" s="34">
        <f>'MSD Calculation'!$D$24-L555</f>
        <v>13.12000000000007</v>
      </c>
      <c r="O555" s="35">
        <f t="shared" si="40"/>
        <v>1.1581024215226885E-2</v>
      </c>
      <c r="P555" s="35">
        <f t="shared" si="41"/>
        <v>1.1645594469165306E-2</v>
      </c>
      <c r="Q555" s="35">
        <f t="shared" si="42"/>
        <v>1.1645594469165306E-2</v>
      </c>
      <c r="R555" s="35">
        <f t="shared" si="43"/>
        <v>1.1645594469165306E-2</v>
      </c>
      <c r="S555" s="35">
        <f t="shared" si="44"/>
        <v>1.1645594469165306E-2</v>
      </c>
      <c r="T555" s="11" t="s">
        <v>14</v>
      </c>
    </row>
    <row r="556" spans="2:20" x14ac:dyDescent="0.35">
      <c r="B556" s="63">
        <v>5.3899999999999295</v>
      </c>
      <c r="C556" s="34">
        <f>B556/'MSD Calculation'!$D$5</f>
        <v>0.18209459459459221</v>
      </c>
      <c r="D556" s="34">
        <f>'MSD Calculation'!$D$24-B556</f>
        <v>13.11000000000007</v>
      </c>
      <c r="E556" s="30">
        <f>IF(B556="",0,IF(B556&lt;'MSD Calculation'!$D$5,$E$7*(1-B556/'MSD Calculation'!$D$5), 0))</f>
        <v>1.1576242619762301E-2</v>
      </c>
      <c r="F556" s="30">
        <f>IF(B556="",0,IF($B556&lt;$F$5,0,IF($B556&gt;'MSD Calculation'!$D$5,0,IF($N$4="Closed-form",1/2*(1-COS(2*PI()*($B556-$F$5)/$F$6))*$F$8,IF($N$4="General",1/2*(1-COS(2*PI()*($B556-$F$5)/$F$6))*$F$9,"Error")))))</f>
        <v>6.6232711687612108E-5</v>
      </c>
      <c r="G556" s="30">
        <f>IF(B556="",0,IF($B556&lt;$G$5,0,IF($B556&gt;'MSD Calculation'!$D$5,0,IF($N$4="Closed-form",1/2*(1-COS(2*PI()*($B556-$G$5)/$G$6))*$G$8,IF($N$4="General",1/2*(1-COS(2*PI()*($B556-$G$5)/$G$6))*$G$9,"Error")))))</f>
        <v>0</v>
      </c>
      <c r="H556" s="30">
        <f>IF(B556="",0,IF($B556&lt;$H$5,0,IF($B556&gt;'MSD Calculation'!$D$5,0,IF($N$4="Closed-form",1/2*(1-COS(2*PI()*($B556-$H$5)/$H$6))*$H$8,IF($N$4="General",1/2*(1-COS(2*PI()*($B556-$H$5)/$H$6))*$H$9,"Error")))))</f>
        <v>0</v>
      </c>
      <c r="I556" s="30">
        <f>IF(B556="",0,IF($B556&lt;$I$5,0,IF($B556&gt;'MSD Calculation'!$D$5,0,IF($N$4="Closed-form",1/2*(1-COS(2*PI()*($B556-$I$5)/$I$6))*$I$8,IF($N$4="General",1/2*(1-COS(2*PI()*($B556-$I$5)/$I$6))*$I$9,"Error")))))</f>
        <v>0</v>
      </c>
      <c r="J556" s="15" t="s">
        <v>14</v>
      </c>
      <c r="K556" s="3"/>
      <c r="L556" s="17">
        <v>5.3899999999999295</v>
      </c>
      <c r="M556" s="34">
        <f>L556/'MSD Calculation'!$D$5</f>
        <v>0.18209459459459221</v>
      </c>
      <c r="N556" s="34">
        <f>'MSD Calculation'!$D$24-L556</f>
        <v>13.11000000000007</v>
      </c>
      <c r="O556" s="35">
        <f t="shared" si="40"/>
        <v>1.1576242619762301E-2</v>
      </c>
      <c r="P556" s="35">
        <f t="shared" si="41"/>
        <v>1.1642475331449914E-2</v>
      </c>
      <c r="Q556" s="35">
        <f t="shared" si="42"/>
        <v>1.1642475331449914E-2</v>
      </c>
      <c r="R556" s="35">
        <f t="shared" si="43"/>
        <v>1.1642475331449914E-2</v>
      </c>
      <c r="S556" s="35">
        <f t="shared" si="44"/>
        <v>1.1642475331449914E-2</v>
      </c>
      <c r="T556" s="11" t="s">
        <v>14</v>
      </c>
    </row>
    <row r="557" spans="2:20" x14ac:dyDescent="0.35">
      <c r="B557" s="63">
        <v>5.3999999999999293</v>
      </c>
      <c r="C557" s="34">
        <f>B557/'MSD Calculation'!$D$5</f>
        <v>0.18243243243243004</v>
      </c>
      <c r="D557" s="34">
        <f>'MSD Calculation'!$D$24-B557</f>
        <v>13.100000000000071</v>
      </c>
      <c r="E557" s="30">
        <f>IF(B557="",0,IF(B557&lt;'MSD Calculation'!$D$5,$E$7*(1-B557/'MSD Calculation'!$D$5), 0))</f>
        <v>1.1571461024297715E-2</v>
      </c>
      <c r="F557" s="30">
        <f>IF(B557="",0,IF($B557&lt;$F$5,0,IF($B557&gt;'MSD Calculation'!$D$5,0,IF($N$4="Closed-form",1/2*(1-COS(2*PI()*($B557-$F$5)/$F$6))*$F$8,IF($N$4="General",1/2*(1-COS(2*PI()*($B557-$F$5)/$F$6))*$F$9,"Error")))))</f>
        <v>6.7916152419617704E-5</v>
      </c>
      <c r="G557" s="30">
        <f>IF(B557="",0,IF($B557&lt;$G$5,0,IF($B557&gt;'MSD Calculation'!$D$5,0,IF($N$4="Closed-form",1/2*(1-COS(2*PI()*($B557-$G$5)/$G$6))*$G$8,IF($N$4="General",1/2*(1-COS(2*PI()*($B557-$G$5)/$G$6))*$G$9,"Error")))))</f>
        <v>0</v>
      </c>
      <c r="H557" s="30">
        <f>IF(B557="",0,IF($B557&lt;$H$5,0,IF($B557&gt;'MSD Calculation'!$D$5,0,IF($N$4="Closed-form",1/2*(1-COS(2*PI()*($B557-$H$5)/$H$6))*$H$8,IF($N$4="General",1/2*(1-COS(2*PI()*($B557-$H$5)/$H$6))*$H$9,"Error")))))</f>
        <v>0</v>
      </c>
      <c r="I557" s="30">
        <f>IF(B557="",0,IF($B557&lt;$I$5,0,IF($B557&gt;'MSD Calculation'!$D$5,0,IF($N$4="Closed-form",1/2*(1-COS(2*PI()*($B557-$I$5)/$I$6))*$I$8,IF($N$4="General",1/2*(1-COS(2*PI()*($B557-$I$5)/$I$6))*$I$9,"Error")))))</f>
        <v>0</v>
      </c>
      <c r="J557" s="15" t="s">
        <v>14</v>
      </c>
      <c r="K557" s="3"/>
      <c r="L557" s="17">
        <v>5.3999999999999293</v>
      </c>
      <c r="M557" s="34">
        <f>L557/'MSD Calculation'!$D$5</f>
        <v>0.18243243243243004</v>
      </c>
      <c r="N557" s="34">
        <f>'MSD Calculation'!$D$24-L557</f>
        <v>13.100000000000071</v>
      </c>
      <c r="O557" s="35">
        <f t="shared" si="40"/>
        <v>1.1571461024297715E-2</v>
      </c>
      <c r="P557" s="35">
        <f t="shared" si="41"/>
        <v>1.1639377176717333E-2</v>
      </c>
      <c r="Q557" s="35">
        <f t="shared" si="42"/>
        <v>1.1639377176717333E-2</v>
      </c>
      <c r="R557" s="35">
        <f t="shared" si="43"/>
        <v>1.1639377176717333E-2</v>
      </c>
      <c r="S557" s="35">
        <f t="shared" si="44"/>
        <v>1.1639377176717333E-2</v>
      </c>
      <c r="T557" s="11" t="s">
        <v>14</v>
      </c>
    </row>
    <row r="558" spans="2:20" x14ac:dyDescent="0.35">
      <c r="B558" s="63">
        <v>5.4099999999999291</v>
      </c>
      <c r="C558" s="34">
        <f>B558/'MSD Calculation'!$D$5</f>
        <v>0.18277027027026788</v>
      </c>
      <c r="D558" s="34">
        <f>'MSD Calculation'!$D$24-B558</f>
        <v>13.090000000000071</v>
      </c>
      <c r="E558" s="30">
        <f>IF(B558="",0,IF(B558&lt;'MSD Calculation'!$D$5,$E$7*(1-B558/'MSD Calculation'!$D$5), 0))</f>
        <v>1.156667942883313E-2</v>
      </c>
      <c r="F558" s="30">
        <f>IF(B558="",0,IF($B558&lt;$F$5,0,IF($B558&gt;'MSD Calculation'!$D$5,0,IF($N$4="Closed-form",1/2*(1-COS(2*PI()*($B558-$F$5)/$F$6))*$F$8,IF($N$4="General",1/2*(1-COS(2*PI()*($B558-$F$5)/$F$6))*$F$9,"Error")))))</f>
        <v>6.9620568750043753E-5</v>
      </c>
      <c r="G558" s="30">
        <f>IF(B558="",0,IF($B558&lt;$G$5,0,IF($B558&gt;'MSD Calculation'!$D$5,0,IF($N$4="Closed-form",1/2*(1-COS(2*PI()*($B558-$G$5)/$G$6))*$G$8,IF($N$4="General",1/2*(1-COS(2*PI()*($B558-$G$5)/$G$6))*$G$9,"Error")))))</f>
        <v>0</v>
      </c>
      <c r="H558" s="30">
        <f>IF(B558="",0,IF($B558&lt;$H$5,0,IF($B558&gt;'MSD Calculation'!$D$5,0,IF($N$4="Closed-form",1/2*(1-COS(2*PI()*($B558-$H$5)/$H$6))*$H$8,IF($N$4="General",1/2*(1-COS(2*PI()*($B558-$H$5)/$H$6))*$H$9,"Error")))))</f>
        <v>0</v>
      </c>
      <c r="I558" s="30">
        <f>IF(B558="",0,IF($B558&lt;$I$5,0,IF($B558&gt;'MSD Calculation'!$D$5,0,IF($N$4="Closed-form",1/2*(1-COS(2*PI()*($B558-$I$5)/$I$6))*$I$8,IF($N$4="General",1/2*(1-COS(2*PI()*($B558-$I$5)/$I$6))*$I$9,"Error")))))</f>
        <v>0</v>
      </c>
      <c r="J558" s="15" t="s">
        <v>14</v>
      </c>
      <c r="K558" s="3"/>
      <c r="L558" s="17">
        <v>5.4099999999999291</v>
      </c>
      <c r="M558" s="34">
        <f>L558/'MSD Calculation'!$D$5</f>
        <v>0.18277027027026788</v>
      </c>
      <c r="N558" s="34">
        <f>'MSD Calculation'!$D$24-L558</f>
        <v>13.090000000000071</v>
      </c>
      <c r="O558" s="35">
        <f t="shared" si="40"/>
        <v>1.156667942883313E-2</v>
      </c>
      <c r="P558" s="35">
        <f t="shared" si="41"/>
        <v>1.1636299997583173E-2</v>
      </c>
      <c r="Q558" s="35">
        <f t="shared" si="42"/>
        <v>1.1636299997583173E-2</v>
      </c>
      <c r="R558" s="35">
        <f t="shared" si="43"/>
        <v>1.1636299997583173E-2</v>
      </c>
      <c r="S558" s="35">
        <f t="shared" si="44"/>
        <v>1.1636299997583173E-2</v>
      </c>
      <c r="T558" s="11" t="s">
        <v>14</v>
      </c>
    </row>
    <row r="559" spans="2:20" x14ac:dyDescent="0.35">
      <c r="B559" s="63">
        <v>5.4199999999999289</v>
      </c>
      <c r="C559" s="34">
        <f>B559/'MSD Calculation'!$D$5</f>
        <v>0.18310810810810568</v>
      </c>
      <c r="D559" s="34">
        <f>'MSD Calculation'!$D$24-B559</f>
        <v>13.080000000000071</v>
      </c>
      <c r="E559" s="30">
        <f>IF(B559="",0,IF(B559&lt;'MSD Calculation'!$D$5,$E$7*(1-B559/'MSD Calculation'!$D$5), 0))</f>
        <v>1.1561897833368544E-2</v>
      </c>
      <c r="F559" s="30">
        <f>IF(B559="",0,IF($B559&lt;$F$5,0,IF($B559&gt;'MSD Calculation'!$D$5,0,IF($N$4="Closed-form",1/2*(1-COS(2*PI()*($B559-$F$5)/$F$6))*$F$8,IF($N$4="General",1/2*(1-COS(2*PI()*($B559-$F$5)/$F$6))*$F$9,"Error")))))</f>
        <v>7.134595320248541E-5</v>
      </c>
      <c r="G559" s="30">
        <f>IF(B559="",0,IF($B559&lt;$G$5,0,IF($B559&gt;'MSD Calculation'!$D$5,0,IF($N$4="Closed-form",1/2*(1-COS(2*PI()*($B559-$G$5)/$G$6))*$G$8,IF($N$4="General",1/2*(1-COS(2*PI()*($B559-$G$5)/$G$6))*$G$9,"Error")))))</f>
        <v>0</v>
      </c>
      <c r="H559" s="30">
        <f>IF(B559="",0,IF($B559&lt;$H$5,0,IF($B559&gt;'MSD Calculation'!$D$5,0,IF($N$4="Closed-form",1/2*(1-COS(2*PI()*($B559-$H$5)/$H$6))*$H$8,IF($N$4="General",1/2*(1-COS(2*PI()*($B559-$H$5)/$H$6))*$H$9,"Error")))))</f>
        <v>0</v>
      </c>
      <c r="I559" s="30">
        <f>IF(B559="",0,IF($B559&lt;$I$5,0,IF($B559&gt;'MSD Calculation'!$D$5,0,IF($N$4="Closed-form",1/2*(1-COS(2*PI()*($B559-$I$5)/$I$6))*$I$8,IF($N$4="General",1/2*(1-COS(2*PI()*($B559-$I$5)/$I$6))*$I$9,"Error")))))</f>
        <v>0</v>
      </c>
      <c r="J559" s="15" t="s">
        <v>14</v>
      </c>
      <c r="K559" s="3"/>
      <c r="L559" s="17">
        <v>5.4199999999999289</v>
      </c>
      <c r="M559" s="34">
        <f>L559/'MSD Calculation'!$D$5</f>
        <v>0.18310810810810568</v>
      </c>
      <c r="N559" s="34">
        <f>'MSD Calculation'!$D$24-L559</f>
        <v>13.080000000000071</v>
      </c>
      <c r="O559" s="35">
        <f t="shared" si="40"/>
        <v>1.1561897833368544E-2</v>
      </c>
      <c r="P559" s="35">
        <f t="shared" si="41"/>
        <v>1.163324378657103E-2</v>
      </c>
      <c r="Q559" s="35">
        <f t="shared" si="42"/>
        <v>1.163324378657103E-2</v>
      </c>
      <c r="R559" s="35">
        <f t="shared" si="43"/>
        <v>1.163324378657103E-2</v>
      </c>
      <c r="S559" s="35">
        <f t="shared" si="44"/>
        <v>1.163324378657103E-2</v>
      </c>
      <c r="T559" s="11" t="s">
        <v>14</v>
      </c>
    </row>
    <row r="560" spans="2:20" x14ac:dyDescent="0.35">
      <c r="B560" s="63">
        <v>5.4299999999999287</v>
      </c>
      <c r="C560" s="34">
        <f>B560/'MSD Calculation'!$D$5</f>
        <v>0.18344594594594352</v>
      </c>
      <c r="D560" s="34">
        <f>'MSD Calculation'!$D$24-B560</f>
        <v>13.070000000000071</v>
      </c>
      <c r="E560" s="30">
        <f>IF(B560="",0,IF(B560&lt;'MSD Calculation'!$D$5,$E$7*(1-B560/'MSD Calculation'!$D$5), 0))</f>
        <v>1.1557116237903958E-2</v>
      </c>
      <c r="F560" s="30">
        <f>IF(B560="",0,IF($B560&lt;$F$5,0,IF($B560&gt;'MSD Calculation'!$D$5,0,IF($N$4="Closed-form",1/2*(1-COS(2*PI()*($B560-$F$5)/$F$6))*$F$8,IF($N$4="General",1/2*(1-COS(2*PI()*($B560-$F$5)/$F$6))*$F$9,"Error")))))</f>
        <v>7.309229820856255E-5</v>
      </c>
      <c r="G560" s="30">
        <f>IF(B560="",0,IF($B560&lt;$G$5,0,IF($B560&gt;'MSD Calculation'!$D$5,0,IF($N$4="Closed-form",1/2*(1-COS(2*PI()*($B560-$G$5)/$G$6))*$G$8,IF($N$4="General",1/2*(1-COS(2*PI()*($B560-$G$5)/$G$6))*$G$9,"Error")))))</f>
        <v>0</v>
      </c>
      <c r="H560" s="30">
        <f>IF(B560="",0,IF($B560&lt;$H$5,0,IF($B560&gt;'MSD Calculation'!$D$5,0,IF($N$4="Closed-form",1/2*(1-COS(2*PI()*($B560-$H$5)/$H$6))*$H$8,IF($N$4="General",1/2*(1-COS(2*PI()*($B560-$H$5)/$H$6))*$H$9,"Error")))))</f>
        <v>0</v>
      </c>
      <c r="I560" s="30">
        <f>IF(B560="",0,IF($B560&lt;$I$5,0,IF($B560&gt;'MSD Calculation'!$D$5,0,IF($N$4="Closed-form",1/2*(1-COS(2*PI()*($B560-$I$5)/$I$6))*$I$8,IF($N$4="General",1/2*(1-COS(2*PI()*($B560-$I$5)/$I$6))*$I$9,"Error")))))</f>
        <v>0</v>
      </c>
      <c r="J560" s="15" t="s">
        <v>14</v>
      </c>
      <c r="K560" s="3"/>
      <c r="L560" s="17">
        <v>5.4299999999999287</v>
      </c>
      <c r="M560" s="34">
        <f>L560/'MSD Calculation'!$D$5</f>
        <v>0.18344594594594352</v>
      </c>
      <c r="N560" s="34">
        <f>'MSD Calculation'!$D$24-L560</f>
        <v>13.070000000000071</v>
      </c>
      <c r="O560" s="35">
        <f t="shared" si="40"/>
        <v>1.1557116237903958E-2</v>
      </c>
      <c r="P560" s="35">
        <f t="shared" si="41"/>
        <v>1.163020853611252E-2</v>
      </c>
      <c r="Q560" s="35">
        <f t="shared" si="42"/>
        <v>1.163020853611252E-2</v>
      </c>
      <c r="R560" s="35">
        <f t="shared" si="43"/>
        <v>1.163020853611252E-2</v>
      </c>
      <c r="S560" s="35">
        <f t="shared" si="44"/>
        <v>1.163020853611252E-2</v>
      </c>
      <c r="T560" s="11" t="s">
        <v>14</v>
      </c>
    </row>
    <row r="561" spans="2:20" x14ac:dyDescent="0.35">
      <c r="B561" s="63">
        <v>5.4399999999999284</v>
      </c>
      <c r="C561" s="34">
        <f>B561/'MSD Calculation'!$D$5</f>
        <v>0.18378378378378135</v>
      </c>
      <c r="D561" s="34">
        <f>'MSD Calculation'!$D$24-B561</f>
        <v>13.060000000000072</v>
      </c>
      <c r="E561" s="30">
        <f>IF(B561="",0,IF(B561&lt;'MSD Calculation'!$D$5,$E$7*(1-B561/'MSD Calculation'!$D$5), 0))</f>
        <v>1.1552334642439372E-2</v>
      </c>
      <c r="F561" s="30">
        <f>IF(B561="",0,IF($B561&lt;$F$5,0,IF($B561&gt;'MSD Calculation'!$D$5,0,IF($N$4="Closed-form",1/2*(1-COS(2*PI()*($B561-$F$5)/$F$6))*$F$8,IF($N$4="General",1/2*(1-COS(2*PI()*($B561-$F$5)/$F$6))*$F$9,"Error")))))</f>
        <v>7.4859596107951516E-5</v>
      </c>
      <c r="G561" s="30">
        <f>IF(B561="",0,IF($B561&lt;$G$5,0,IF($B561&gt;'MSD Calculation'!$D$5,0,IF($N$4="Closed-form",1/2*(1-COS(2*PI()*($B561-$G$5)/$G$6))*$G$8,IF($N$4="General",1/2*(1-COS(2*PI()*($B561-$G$5)/$G$6))*$G$9,"Error")))))</f>
        <v>0</v>
      </c>
      <c r="H561" s="30">
        <f>IF(B561="",0,IF($B561&lt;$H$5,0,IF($B561&gt;'MSD Calculation'!$D$5,0,IF($N$4="Closed-form",1/2*(1-COS(2*PI()*($B561-$H$5)/$H$6))*$H$8,IF($N$4="General",1/2*(1-COS(2*PI()*($B561-$H$5)/$H$6))*$H$9,"Error")))))</f>
        <v>0</v>
      </c>
      <c r="I561" s="30">
        <f>IF(B561="",0,IF($B561&lt;$I$5,0,IF($B561&gt;'MSD Calculation'!$D$5,0,IF($N$4="Closed-form",1/2*(1-COS(2*PI()*($B561-$I$5)/$I$6))*$I$8,IF($N$4="General",1/2*(1-COS(2*PI()*($B561-$I$5)/$I$6))*$I$9,"Error")))))</f>
        <v>0</v>
      </c>
      <c r="J561" s="15" t="s">
        <v>14</v>
      </c>
      <c r="K561" s="3"/>
      <c r="L561" s="17">
        <v>5.4399999999999284</v>
      </c>
      <c r="M561" s="34">
        <f>L561/'MSD Calculation'!$D$5</f>
        <v>0.18378378378378135</v>
      </c>
      <c r="N561" s="34">
        <f>'MSD Calculation'!$D$24-L561</f>
        <v>13.060000000000072</v>
      </c>
      <c r="O561" s="35">
        <f t="shared" si="40"/>
        <v>1.1552334642439372E-2</v>
      </c>
      <c r="P561" s="35">
        <f t="shared" si="41"/>
        <v>1.1627194238547323E-2</v>
      </c>
      <c r="Q561" s="35">
        <f t="shared" si="42"/>
        <v>1.1627194238547323E-2</v>
      </c>
      <c r="R561" s="35">
        <f t="shared" si="43"/>
        <v>1.1627194238547323E-2</v>
      </c>
      <c r="S561" s="35">
        <f t="shared" si="44"/>
        <v>1.1627194238547323E-2</v>
      </c>
      <c r="T561" s="11" t="s">
        <v>14</v>
      </c>
    </row>
    <row r="562" spans="2:20" x14ac:dyDescent="0.35">
      <c r="B562" s="63">
        <v>5.4499999999999282</v>
      </c>
      <c r="C562" s="34">
        <f>B562/'MSD Calculation'!$D$5</f>
        <v>0.18412162162161919</v>
      </c>
      <c r="D562" s="34">
        <f>'MSD Calculation'!$D$24-B562</f>
        <v>13.050000000000072</v>
      </c>
      <c r="E562" s="30">
        <f>IF(B562="",0,IF(B562&lt;'MSD Calculation'!$D$5,$E$7*(1-B562/'MSD Calculation'!$D$5), 0))</f>
        <v>1.1547553046974787E-2</v>
      </c>
      <c r="F562" s="30">
        <f>IF(B562="",0,IF($B562&lt;$F$5,0,IF($B562&gt;'MSD Calculation'!$D$5,0,IF($N$4="Closed-form",1/2*(1-COS(2*PI()*($B562-$F$5)/$F$6))*$F$8,IF($N$4="General",1/2*(1-COS(2*PI()*($B562-$F$5)/$F$6))*$F$9,"Error")))))</f>
        <v>7.6647839148419669E-5</v>
      </c>
      <c r="G562" s="30">
        <f>IF(B562="",0,IF($B562&lt;$G$5,0,IF($B562&gt;'MSD Calculation'!$D$5,0,IF($N$4="Closed-form",1/2*(1-COS(2*PI()*($B562-$G$5)/$G$6))*$G$8,IF($N$4="General",1/2*(1-COS(2*PI()*($B562-$G$5)/$G$6))*$G$9,"Error")))))</f>
        <v>0</v>
      </c>
      <c r="H562" s="30">
        <f>IF(B562="",0,IF($B562&lt;$H$5,0,IF($B562&gt;'MSD Calculation'!$D$5,0,IF($N$4="Closed-form",1/2*(1-COS(2*PI()*($B562-$H$5)/$H$6))*$H$8,IF($N$4="General",1/2*(1-COS(2*PI()*($B562-$H$5)/$H$6))*$H$9,"Error")))))</f>
        <v>0</v>
      </c>
      <c r="I562" s="30">
        <f>IF(B562="",0,IF($B562&lt;$I$5,0,IF($B562&gt;'MSD Calculation'!$D$5,0,IF($N$4="Closed-form",1/2*(1-COS(2*PI()*($B562-$I$5)/$I$6))*$I$8,IF($N$4="General",1/2*(1-COS(2*PI()*($B562-$I$5)/$I$6))*$I$9,"Error")))))</f>
        <v>0</v>
      </c>
      <c r="J562" s="15" t="s">
        <v>14</v>
      </c>
      <c r="K562" s="3"/>
      <c r="L562" s="17">
        <v>5.4499999999999282</v>
      </c>
      <c r="M562" s="34">
        <f>L562/'MSD Calculation'!$D$5</f>
        <v>0.18412162162161919</v>
      </c>
      <c r="N562" s="34">
        <f>'MSD Calculation'!$D$24-L562</f>
        <v>13.050000000000072</v>
      </c>
      <c r="O562" s="35">
        <f t="shared" si="40"/>
        <v>1.1547553046974787E-2</v>
      </c>
      <c r="P562" s="35">
        <f t="shared" si="41"/>
        <v>1.1624200886123207E-2</v>
      </c>
      <c r="Q562" s="35">
        <f t="shared" si="42"/>
        <v>1.1624200886123207E-2</v>
      </c>
      <c r="R562" s="35">
        <f t="shared" si="43"/>
        <v>1.1624200886123207E-2</v>
      </c>
      <c r="S562" s="35">
        <f t="shared" si="44"/>
        <v>1.1624200886123207E-2</v>
      </c>
      <c r="T562" s="11" t="s">
        <v>14</v>
      </c>
    </row>
    <row r="563" spans="2:20" x14ac:dyDescent="0.35">
      <c r="B563" s="63">
        <v>5.459999999999928</v>
      </c>
      <c r="C563" s="34">
        <f>B563/'MSD Calculation'!$D$5</f>
        <v>0.18445945945945702</v>
      </c>
      <c r="D563" s="34">
        <f>'MSD Calculation'!$D$24-B563</f>
        <v>13.040000000000072</v>
      </c>
      <c r="E563" s="30">
        <f>IF(B563="",0,IF(B563&lt;'MSD Calculation'!$D$5,$E$7*(1-B563/'MSD Calculation'!$D$5), 0))</f>
        <v>1.1542771451510199E-2</v>
      </c>
      <c r="F563" s="30">
        <f>IF(B563="",0,IF($B563&lt;$F$5,0,IF($B563&gt;'MSD Calculation'!$D$5,0,IF($N$4="Closed-form",1/2*(1-COS(2*PI()*($B563-$F$5)/$F$6))*$F$8,IF($N$4="General",1/2*(1-COS(2*PI()*($B563-$F$5)/$F$6))*$F$9,"Error")))))</f>
        <v>7.8457019485857573E-5</v>
      </c>
      <c r="G563" s="30">
        <f>IF(B563="",0,IF($B563&lt;$G$5,0,IF($B563&gt;'MSD Calculation'!$D$5,0,IF($N$4="Closed-form",1/2*(1-COS(2*PI()*($B563-$G$5)/$G$6))*$G$8,IF($N$4="General",1/2*(1-COS(2*PI()*($B563-$G$5)/$G$6))*$G$9,"Error")))))</f>
        <v>0</v>
      </c>
      <c r="H563" s="30">
        <f>IF(B563="",0,IF($B563&lt;$H$5,0,IF($B563&gt;'MSD Calculation'!$D$5,0,IF($N$4="Closed-form",1/2*(1-COS(2*PI()*($B563-$H$5)/$H$6))*$H$8,IF($N$4="General",1/2*(1-COS(2*PI()*($B563-$H$5)/$H$6))*$H$9,"Error")))))</f>
        <v>0</v>
      </c>
      <c r="I563" s="30">
        <f>IF(B563="",0,IF($B563&lt;$I$5,0,IF($B563&gt;'MSD Calculation'!$D$5,0,IF($N$4="Closed-form",1/2*(1-COS(2*PI()*($B563-$I$5)/$I$6))*$I$8,IF($N$4="General",1/2*(1-COS(2*PI()*($B563-$I$5)/$I$6))*$I$9,"Error")))))</f>
        <v>0</v>
      </c>
      <c r="J563" s="15" t="s">
        <v>14</v>
      </c>
      <c r="K563" s="3"/>
      <c r="L563" s="17">
        <v>5.459999999999928</v>
      </c>
      <c r="M563" s="34">
        <f>L563/'MSD Calculation'!$D$5</f>
        <v>0.18445945945945702</v>
      </c>
      <c r="N563" s="34">
        <f>'MSD Calculation'!$D$24-L563</f>
        <v>13.040000000000072</v>
      </c>
      <c r="O563" s="35">
        <f t="shared" si="40"/>
        <v>1.1542771451510199E-2</v>
      </c>
      <c r="P563" s="35">
        <f t="shared" si="41"/>
        <v>1.1621228470996057E-2</v>
      </c>
      <c r="Q563" s="35">
        <f t="shared" si="42"/>
        <v>1.1621228470996057E-2</v>
      </c>
      <c r="R563" s="35">
        <f t="shared" si="43"/>
        <v>1.1621228470996057E-2</v>
      </c>
      <c r="S563" s="35">
        <f t="shared" si="44"/>
        <v>1.1621228470996057E-2</v>
      </c>
      <c r="T563" s="11" t="s">
        <v>14</v>
      </c>
    </row>
    <row r="564" spans="2:20" x14ac:dyDescent="0.35">
      <c r="B564" s="63">
        <v>5.4699999999999278</v>
      </c>
      <c r="C564" s="34">
        <f>B564/'MSD Calculation'!$D$5</f>
        <v>0.18479729729729485</v>
      </c>
      <c r="D564" s="34">
        <f>'MSD Calculation'!$D$24-B564</f>
        <v>13.030000000000072</v>
      </c>
      <c r="E564" s="30">
        <f>IF(B564="",0,IF(B564&lt;'MSD Calculation'!$D$5,$E$7*(1-B564/'MSD Calculation'!$D$5), 0))</f>
        <v>1.1537989856045615E-2</v>
      </c>
      <c r="F564" s="30">
        <f>IF(B564="",0,IF($B564&lt;$F$5,0,IF($B564&gt;'MSD Calculation'!$D$5,0,IF($N$4="Closed-form",1/2*(1-COS(2*PI()*($B564-$F$5)/$F$6))*$F$8,IF($N$4="General",1/2*(1-COS(2*PI()*($B564-$F$5)/$F$6))*$F$9,"Error")))))</f>
        <v>8.0287129184315181E-5</v>
      </c>
      <c r="G564" s="30">
        <f>IF(B564="",0,IF($B564&lt;$G$5,0,IF($B564&gt;'MSD Calculation'!$D$5,0,IF($N$4="Closed-form",1/2*(1-COS(2*PI()*($B564-$G$5)/$G$6))*$G$8,IF($N$4="General",1/2*(1-COS(2*PI()*($B564-$G$5)/$G$6))*$G$9,"Error")))))</f>
        <v>0</v>
      </c>
      <c r="H564" s="30">
        <f>IF(B564="",0,IF($B564&lt;$H$5,0,IF($B564&gt;'MSD Calculation'!$D$5,0,IF($N$4="Closed-form",1/2*(1-COS(2*PI()*($B564-$H$5)/$H$6))*$H$8,IF($N$4="General",1/2*(1-COS(2*PI()*($B564-$H$5)/$H$6))*$H$9,"Error")))))</f>
        <v>0</v>
      </c>
      <c r="I564" s="30">
        <f>IF(B564="",0,IF($B564&lt;$I$5,0,IF($B564&gt;'MSD Calculation'!$D$5,0,IF($N$4="Closed-form",1/2*(1-COS(2*PI()*($B564-$I$5)/$I$6))*$I$8,IF($N$4="General",1/2*(1-COS(2*PI()*($B564-$I$5)/$I$6))*$I$9,"Error")))))</f>
        <v>0</v>
      </c>
      <c r="J564" s="15" t="s">
        <v>14</v>
      </c>
      <c r="K564" s="3"/>
      <c r="L564" s="17">
        <v>5.4699999999999278</v>
      </c>
      <c r="M564" s="34">
        <f>L564/'MSD Calculation'!$D$5</f>
        <v>0.18479729729729485</v>
      </c>
      <c r="N564" s="34">
        <f>'MSD Calculation'!$D$24-L564</f>
        <v>13.030000000000072</v>
      </c>
      <c r="O564" s="35">
        <f t="shared" si="40"/>
        <v>1.1537989856045615E-2</v>
      </c>
      <c r="P564" s="35">
        <f t="shared" si="41"/>
        <v>1.1618276985229929E-2</v>
      </c>
      <c r="Q564" s="35">
        <f t="shared" si="42"/>
        <v>1.1618276985229929E-2</v>
      </c>
      <c r="R564" s="35">
        <f t="shared" si="43"/>
        <v>1.1618276985229929E-2</v>
      </c>
      <c r="S564" s="35">
        <f t="shared" si="44"/>
        <v>1.1618276985229929E-2</v>
      </c>
      <c r="T564" s="11" t="s">
        <v>14</v>
      </c>
    </row>
    <row r="565" spans="2:20" x14ac:dyDescent="0.35">
      <c r="B565" s="63">
        <v>5.4799999999999276</v>
      </c>
      <c r="C565" s="34">
        <f>B565/'MSD Calculation'!$D$5</f>
        <v>0.18513513513513269</v>
      </c>
      <c r="D565" s="34">
        <f>'MSD Calculation'!$D$24-B565</f>
        <v>13.020000000000072</v>
      </c>
      <c r="E565" s="30">
        <f>IF(B565="",0,IF(B565&lt;'MSD Calculation'!$D$5,$E$7*(1-B565/'MSD Calculation'!$D$5), 0))</f>
        <v>1.1533208260581029E-2</v>
      </c>
      <c r="F565" s="30">
        <f>IF(B565="",0,IF($B565&lt;$F$5,0,IF($B565&gt;'MSD Calculation'!$D$5,0,IF($N$4="Closed-form",1/2*(1-COS(2*PI()*($B565-$F$5)/$F$6))*$F$8,IF($N$4="General",1/2*(1-COS(2*PI()*($B565-$F$5)/$F$6))*$F$9,"Error")))))</f>
        <v>8.2138160216036203E-5</v>
      </c>
      <c r="G565" s="30">
        <f>IF(B565="",0,IF($B565&lt;$G$5,0,IF($B565&gt;'MSD Calculation'!$D$5,0,IF($N$4="Closed-form",1/2*(1-COS(2*PI()*($B565-$G$5)/$G$6))*$G$8,IF($N$4="General",1/2*(1-COS(2*PI()*($B565-$G$5)/$G$6))*$G$9,"Error")))))</f>
        <v>0</v>
      </c>
      <c r="H565" s="30">
        <f>IF(B565="",0,IF($B565&lt;$H$5,0,IF($B565&gt;'MSD Calculation'!$D$5,0,IF($N$4="Closed-form",1/2*(1-COS(2*PI()*($B565-$H$5)/$H$6))*$H$8,IF($N$4="General",1/2*(1-COS(2*PI()*($B565-$H$5)/$H$6))*$H$9,"Error")))))</f>
        <v>0</v>
      </c>
      <c r="I565" s="30">
        <f>IF(B565="",0,IF($B565&lt;$I$5,0,IF($B565&gt;'MSD Calculation'!$D$5,0,IF($N$4="Closed-form",1/2*(1-COS(2*PI()*($B565-$I$5)/$I$6))*$I$8,IF($N$4="General",1/2*(1-COS(2*PI()*($B565-$I$5)/$I$6))*$I$9,"Error")))))</f>
        <v>0</v>
      </c>
      <c r="J565" s="15" t="s">
        <v>14</v>
      </c>
      <c r="K565" s="3"/>
      <c r="L565" s="17">
        <v>5.4799999999999276</v>
      </c>
      <c r="M565" s="34">
        <f>L565/'MSD Calculation'!$D$5</f>
        <v>0.18513513513513269</v>
      </c>
      <c r="N565" s="34">
        <f>'MSD Calculation'!$D$24-L565</f>
        <v>13.020000000000072</v>
      </c>
      <c r="O565" s="35">
        <f t="shared" si="40"/>
        <v>1.1533208260581029E-2</v>
      </c>
      <c r="P565" s="35">
        <f t="shared" si="41"/>
        <v>1.1615346420797064E-2</v>
      </c>
      <c r="Q565" s="35">
        <f t="shared" si="42"/>
        <v>1.1615346420797064E-2</v>
      </c>
      <c r="R565" s="35">
        <f t="shared" si="43"/>
        <v>1.1615346420797064E-2</v>
      </c>
      <c r="S565" s="35">
        <f t="shared" si="44"/>
        <v>1.1615346420797064E-2</v>
      </c>
      <c r="T565" s="11" t="s">
        <v>14</v>
      </c>
    </row>
    <row r="566" spans="2:20" x14ac:dyDescent="0.35">
      <c r="B566" s="63">
        <v>5.4899999999999274</v>
      </c>
      <c r="C566" s="34">
        <f>B566/'MSD Calculation'!$D$5</f>
        <v>0.18547297297297052</v>
      </c>
      <c r="D566" s="34">
        <f>'MSD Calculation'!$D$24-B566</f>
        <v>13.010000000000073</v>
      </c>
      <c r="E566" s="30">
        <f>IF(B566="",0,IF(B566&lt;'MSD Calculation'!$D$5,$E$7*(1-B566/'MSD Calculation'!$D$5), 0))</f>
        <v>1.1528426665116444E-2</v>
      </c>
      <c r="F566" s="30">
        <f>IF(B566="",0,IF($B566&lt;$F$5,0,IF($B566&gt;'MSD Calculation'!$D$5,0,IF($N$4="Closed-form",1/2*(1-COS(2*PI()*($B566-$F$5)/$F$6))*$F$8,IF($N$4="General",1/2*(1-COS(2*PI()*($B566-$F$5)/$F$6))*$F$9,"Error")))))</f>
        <v>8.4010104461492642E-5</v>
      </c>
      <c r="G566" s="30">
        <f>IF(B566="",0,IF($B566&lt;$G$5,0,IF($B566&gt;'MSD Calculation'!$D$5,0,IF($N$4="Closed-form",1/2*(1-COS(2*PI()*($B566-$G$5)/$G$6))*$G$8,IF($N$4="General",1/2*(1-COS(2*PI()*($B566-$G$5)/$G$6))*$G$9,"Error")))))</f>
        <v>0</v>
      </c>
      <c r="H566" s="30">
        <f>IF(B566="",0,IF($B566&lt;$H$5,0,IF($B566&gt;'MSD Calculation'!$D$5,0,IF($N$4="Closed-form",1/2*(1-COS(2*PI()*($B566-$H$5)/$H$6))*$H$8,IF($N$4="General",1/2*(1-COS(2*PI()*($B566-$H$5)/$H$6))*$H$9,"Error")))))</f>
        <v>0</v>
      </c>
      <c r="I566" s="30">
        <f>IF(B566="",0,IF($B566&lt;$I$5,0,IF($B566&gt;'MSD Calculation'!$D$5,0,IF($N$4="Closed-form",1/2*(1-COS(2*PI()*($B566-$I$5)/$I$6))*$I$8,IF($N$4="General",1/2*(1-COS(2*PI()*($B566-$I$5)/$I$6))*$I$9,"Error")))))</f>
        <v>0</v>
      </c>
      <c r="J566" s="15" t="s">
        <v>14</v>
      </c>
      <c r="K566" s="3"/>
      <c r="L566" s="17">
        <v>5.4899999999999274</v>
      </c>
      <c r="M566" s="34">
        <f>L566/'MSD Calculation'!$D$5</f>
        <v>0.18547297297297052</v>
      </c>
      <c r="N566" s="34">
        <f>'MSD Calculation'!$D$24-L566</f>
        <v>13.010000000000073</v>
      </c>
      <c r="O566" s="35">
        <f t="shared" si="40"/>
        <v>1.1528426665116444E-2</v>
      </c>
      <c r="P566" s="35">
        <f t="shared" si="41"/>
        <v>1.1612436769577936E-2</v>
      </c>
      <c r="Q566" s="35">
        <f t="shared" si="42"/>
        <v>1.1612436769577936E-2</v>
      </c>
      <c r="R566" s="35">
        <f t="shared" si="43"/>
        <v>1.1612436769577936E-2</v>
      </c>
      <c r="S566" s="35">
        <f t="shared" si="44"/>
        <v>1.1612436769577936E-2</v>
      </c>
      <c r="T566" s="11" t="s">
        <v>14</v>
      </c>
    </row>
    <row r="567" spans="2:20" x14ac:dyDescent="0.35">
      <c r="B567" s="63">
        <v>5.4999999999999272</v>
      </c>
      <c r="C567" s="34">
        <f>B567/'MSD Calculation'!$D$5</f>
        <v>0.18581081081080833</v>
      </c>
      <c r="D567" s="34">
        <f>'MSD Calculation'!$D$24-B567</f>
        <v>13.000000000000073</v>
      </c>
      <c r="E567" s="30">
        <f>IF(B567="",0,IF(B567&lt;'MSD Calculation'!$D$5,$E$7*(1-B567/'MSD Calculation'!$D$5), 0))</f>
        <v>1.1523645069651858E-2</v>
      </c>
      <c r="F567" s="30">
        <f>IF(B567="",0,IF($B567&lt;$F$5,0,IF($B567&gt;'MSD Calculation'!$D$5,0,IF($N$4="Closed-form",1/2*(1-COS(2*PI()*($B567-$F$5)/$F$6))*$F$8,IF($N$4="General",1/2*(1-COS(2*PI()*($B567-$F$5)/$F$6))*$F$9,"Error")))))</f>
        <v>8.590295370942188E-5</v>
      </c>
      <c r="G567" s="30">
        <f>IF(B567="",0,IF($B567&lt;$G$5,0,IF($B567&gt;'MSD Calculation'!$D$5,0,IF($N$4="Closed-form",1/2*(1-COS(2*PI()*($B567-$G$5)/$G$6))*$G$8,IF($N$4="General",1/2*(1-COS(2*PI()*($B567-$G$5)/$G$6))*$G$9,"Error")))))</f>
        <v>0</v>
      </c>
      <c r="H567" s="30">
        <f>IF(B567="",0,IF($B567&lt;$H$5,0,IF($B567&gt;'MSD Calculation'!$D$5,0,IF($N$4="Closed-form",1/2*(1-COS(2*PI()*($B567-$H$5)/$H$6))*$H$8,IF($N$4="General",1/2*(1-COS(2*PI()*($B567-$H$5)/$H$6))*$H$9,"Error")))))</f>
        <v>0</v>
      </c>
      <c r="I567" s="30">
        <f>IF(B567="",0,IF($B567&lt;$I$5,0,IF($B567&gt;'MSD Calculation'!$D$5,0,IF($N$4="Closed-form",1/2*(1-COS(2*PI()*($B567-$I$5)/$I$6))*$I$8,IF($N$4="General",1/2*(1-COS(2*PI()*($B567-$I$5)/$I$6))*$I$9,"Error")))))</f>
        <v>0</v>
      </c>
      <c r="J567" s="15" t="s">
        <v>14</v>
      </c>
      <c r="K567" s="3"/>
      <c r="L567" s="17">
        <v>5.4999999999999272</v>
      </c>
      <c r="M567" s="34">
        <f>L567/'MSD Calculation'!$D$5</f>
        <v>0.18581081081080833</v>
      </c>
      <c r="N567" s="34">
        <f>'MSD Calculation'!$D$24-L567</f>
        <v>13.000000000000073</v>
      </c>
      <c r="O567" s="35">
        <f t="shared" si="40"/>
        <v>1.1523645069651858E-2</v>
      </c>
      <c r="P567" s="35">
        <f t="shared" si="41"/>
        <v>1.1609548023361279E-2</v>
      </c>
      <c r="Q567" s="35">
        <f t="shared" si="42"/>
        <v>1.1609548023361279E-2</v>
      </c>
      <c r="R567" s="35">
        <f t="shared" si="43"/>
        <v>1.1609548023361279E-2</v>
      </c>
      <c r="S567" s="35">
        <f t="shared" si="44"/>
        <v>1.1609548023361279E-2</v>
      </c>
      <c r="T567" s="11" t="s">
        <v>14</v>
      </c>
    </row>
    <row r="568" spans="2:20" x14ac:dyDescent="0.35">
      <c r="B568" s="63">
        <v>5.509999999999927</v>
      </c>
      <c r="C568" s="34">
        <f>B568/'MSD Calculation'!$D$5</f>
        <v>0.18614864864864616</v>
      </c>
      <c r="D568" s="34">
        <f>'MSD Calculation'!$D$24-B568</f>
        <v>12.990000000000073</v>
      </c>
      <c r="E568" s="30">
        <f>IF(B568="",0,IF(B568&lt;'MSD Calculation'!$D$5,$E$7*(1-B568/'MSD Calculation'!$D$5), 0))</f>
        <v>1.1518863474187273E-2</v>
      </c>
      <c r="F568" s="30">
        <f>IF(B568="",0,IF($B568&lt;$F$5,0,IF($B568&gt;'MSD Calculation'!$D$5,0,IF($N$4="Closed-form",1/2*(1-COS(2*PI()*($B568-$F$5)/$F$6))*$F$8,IF($N$4="General",1/2*(1-COS(2*PI()*($B568-$F$5)/$F$6))*$F$9,"Error")))))</f>
        <v>8.7816699656860118E-5</v>
      </c>
      <c r="G568" s="30">
        <f>IF(B568="",0,IF($B568&lt;$G$5,0,IF($B568&gt;'MSD Calculation'!$D$5,0,IF($N$4="Closed-form",1/2*(1-COS(2*PI()*($B568-$G$5)/$G$6))*$G$8,IF($N$4="General",1/2*(1-COS(2*PI()*($B568-$G$5)/$G$6))*$G$9,"Error")))))</f>
        <v>0</v>
      </c>
      <c r="H568" s="30">
        <f>IF(B568="",0,IF($B568&lt;$H$5,0,IF($B568&gt;'MSD Calculation'!$D$5,0,IF($N$4="Closed-form",1/2*(1-COS(2*PI()*($B568-$H$5)/$H$6))*$H$8,IF($N$4="General",1/2*(1-COS(2*PI()*($B568-$H$5)/$H$6))*$H$9,"Error")))))</f>
        <v>0</v>
      </c>
      <c r="I568" s="30">
        <f>IF(B568="",0,IF($B568&lt;$I$5,0,IF($B568&gt;'MSD Calculation'!$D$5,0,IF($N$4="Closed-form",1/2*(1-COS(2*PI()*($B568-$I$5)/$I$6))*$I$8,IF($N$4="General",1/2*(1-COS(2*PI()*($B568-$I$5)/$I$6))*$I$9,"Error")))))</f>
        <v>0</v>
      </c>
      <c r="J568" s="15" t="s">
        <v>14</v>
      </c>
      <c r="K568" s="3"/>
      <c r="L568" s="17">
        <v>5.509999999999927</v>
      </c>
      <c r="M568" s="34">
        <f>L568/'MSD Calculation'!$D$5</f>
        <v>0.18614864864864616</v>
      </c>
      <c r="N568" s="34">
        <f>'MSD Calculation'!$D$24-L568</f>
        <v>12.990000000000073</v>
      </c>
      <c r="O568" s="35">
        <f t="shared" si="40"/>
        <v>1.1518863474187273E-2</v>
      </c>
      <c r="P568" s="35">
        <f t="shared" si="41"/>
        <v>1.1606680173844133E-2</v>
      </c>
      <c r="Q568" s="35">
        <f t="shared" si="42"/>
        <v>1.1606680173844133E-2</v>
      </c>
      <c r="R568" s="35">
        <f t="shared" si="43"/>
        <v>1.1606680173844133E-2</v>
      </c>
      <c r="S568" s="35">
        <f t="shared" si="44"/>
        <v>1.1606680173844133E-2</v>
      </c>
      <c r="T568" s="11" t="s">
        <v>14</v>
      </c>
    </row>
    <row r="569" spans="2:20" x14ac:dyDescent="0.35">
      <c r="B569" s="63">
        <v>5.5199999999999267</v>
      </c>
      <c r="C569" s="34">
        <f>B569/'MSD Calculation'!$D$5</f>
        <v>0.186486486486484</v>
      </c>
      <c r="D569" s="34">
        <f>'MSD Calculation'!$D$24-B569</f>
        <v>12.980000000000073</v>
      </c>
      <c r="E569" s="30">
        <f>IF(B569="",0,IF(B569&lt;'MSD Calculation'!$D$5,$E$7*(1-B569/'MSD Calculation'!$D$5), 0))</f>
        <v>1.1514081878722686E-2</v>
      </c>
      <c r="F569" s="30">
        <f>IF(B569="",0,IF($B569&lt;$F$5,0,IF($B569&gt;'MSD Calculation'!$D$5,0,IF($N$4="Closed-form",1/2*(1-COS(2*PI()*($B569-$F$5)/$F$6))*$F$8,IF($N$4="General",1/2*(1-COS(2*PI()*($B569-$F$5)/$F$6))*$F$9,"Error")))))</f>
        <v>8.9751333909182193E-5</v>
      </c>
      <c r="G569" s="30">
        <f>IF(B569="",0,IF($B569&lt;$G$5,0,IF($B569&gt;'MSD Calculation'!$D$5,0,IF($N$4="Closed-form",1/2*(1-COS(2*PI()*($B569-$G$5)/$G$6))*$G$8,IF($N$4="General",1/2*(1-COS(2*PI()*($B569-$G$5)/$G$6))*$G$9,"Error")))))</f>
        <v>0</v>
      </c>
      <c r="H569" s="30">
        <f>IF(B569="",0,IF($B569&lt;$H$5,0,IF($B569&gt;'MSD Calculation'!$D$5,0,IF($N$4="Closed-form",1/2*(1-COS(2*PI()*($B569-$H$5)/$H$6))*$H$8,IF($N$4="General",1/2*(1-COS(2*PI()*($B569-$H$5)/$H$6))*$H$9,"Error")))))</f>
        <v>0</v>
      </c>
      <c r="I569" s="30">
        <f>IF(B569="",0,IF($B569&lt;$I$5,0,IF($B569&gt;'MSD Calculation'!$D$5,0,IF($N$4="Closed-form",1/2*(1-COS(2*PI()*($B569-$I$5)/$I$6))*$I$8,IF($N$4="General",1/2*(1-COS(2*PI()*($B569-$I$5)/$I$6))*$I$9,"Error")))))</f>
        <v>0</v>
      </c>
      <c r="J569" s="15" t="s">
        <v>14</v>
      </c>
      <c r="K569" s="3"/>
      <c r="L569" s="17">
        <v>5.5199999999999267</v>
      </c>
      <c r="M569" s="34">
        <f>L569/'MSD Calculation'!$D$5</f>
        <v>0.186486486486484</v>
      </c>
      <c r="N569" s="34">
        <f>'MSD Calculation'!$D$24-L569</f>
        <v>12.980000000000073</v>
      </c>
      <c r="O569" s="35">
        <f t="shared" si="40"/>
        <v>1.1514081878722686E-2</v>
      </c>
      <c r="P569" s="35">
        <f t="shared" si="41"/>
        <v>1.1603833212631868E-2</v>
      </c>
      <c r="Q569" s="35">
        <f t="shared" si="42"/>
        <v>1.1603833212631868E-2</v>
      </c>
      <c r="R569" s="35">
        <f t="shared" si="43"/>
        <v>1.1603833212631868E-2</v>
      </c>
      <c r="S569" s="35">
        <f t="shared" si="44"/>
        <v>1.1603833212631868E-2</v>
      </c>
      <c r="T569" s="11" t="s">
        <v>14</v>
      </c>
    </row>
    <row r="570" spans="2:20" x14ac:dyDescent="0.35">
      <c r="B570" s="63">
        <v>5.5299999999999265</v>
      </c>
      <c r="C570" s="34">
        <f>B570/'MSD Calculation'!$D$5</f>
        <v>0.18682432432432183</v>
      </c>
      <c r="D570" s="34">
        <f>'MSD Calculation'!$D$24-B570</f>
        <v>12.970000000000073</v>
      </c>
      <c r="E570" s="30">
        <f>IF(B570="",0,IF(B570&lt;'MSD Calculation'!$D$5,$E$7*(1-B570/'MSD Calculation'!$D$5), 0))</f>
        <v>1.1509300283258101E-2</v>
      </c>
      <c r="F570" s="30">
        <f>IF(B570="",0,IF($B570&lt;$F$5,0,IF($B570&gt;'MSD Calculation'!$D$5,0,IF($N$4="Closed-form",1/2*(1-COS(2*PI()*($B570-$F$5)/$F$6))*$F$8,IF($N$4="General",1/2*(1-COS(2*PI()*($B570-$F$5)/$F$6))*$F$9,"Error")))))</f>
        <v>9.1706847980134942E-5</v>
      </c>
      <c r="G570" s="30">
        <f>IF(B570="",0,IF($B570&lt;$G$5,0,IF($B570&gt;'MSD Calculation'!$D$5,0,IF($N$4="Closed-form",1/2*(1-COS(2*PI()*($B570-$G$5)/$G$6))*$G$8,IF($N$4="General",1/2*(1-COS(2*PI()*($B570-$G$5)/$G$6))*$G$9,"Error")))))</f>
        <v>0</v>
      </c>
      <c r="H570" s="30">
        <f>IF(B570="",0,IF($B570&lt;$H$5,0,IF($B570&gt;'MSD Calculation'!$D$5,0,IF($N$4="Closed-form",1/2*(1-COS(2*PI()*($B570-$H$5)/$H$6))*$H$8,IF($N$4="General",1/2*(1-COS(2*PI()*($B570-$H$5)/$H$6))*$H$9,"Error")))))</f>
        <v>0</v>
      </c>
      <c r="I570" s="30">
        <f>IF(B570="",0,IF($B570&lt;$I$5,0,IF($B570&gt;'MSD Calculation'!$D$5,0,IF($N$4="Closed-form",1/2*(1-COS(2*PI()*($B570-$I$5)/$I$6))*$I$8,IF($N$4="General",1/2*(1-COS(2*PI()*($B570-$I$5)/$I$6))*$I$9,"Error")))))</f>
        <v>0</v>
      </c>
      <c r="J570" s="15" t="s">
        <v>14</v>
      </c>
      <c r="K570" s="3"/>
      <c r="L570" s="17">
        <v>5.5299999999999265</v>
      </c>
      <c r="M570" s="34">
        <f>L570/'MSD Calculation'!$D$5</f>
        <v>0.18682432432432183</v>
      </c>
      <c r="N570" s="34">
        <f>'MSD Calculation'!$D$24-L570</f>
        <v>12.970000000000073</v>
      </c>
      <c r="O570" s="35">
        <f t="shared" si="40"/>
        <v>1.1509300283258101E-2</v>
      </c>
      <c r="P570" s="35">
        <f t="shared" si="41"/>
        <v>1.1601007131238236E-2</v>
      </c>
      <c r="Q570" s="35">
        <f t="shared" si="42"/>
        <v>1.1601007131238236E-2</v>
      </c>
      <c r="R570" s="35">
        <f t="shared" si="43"/>
        <v>1.1601007131238236E-2</v>
      </c>
      <c r="S570" s="35">
        <f t="shared" si="44"/>
        <v>1.1601007131238236E-2</v>
      </c>
      <c r="T570" s="11" t="s">
        <v>14</v>
      </c>
    </row>
    <row r="571" spans="2:20" x14ac:dyDescent="0.35">
      <c r="B571" s="63">
        <v>5.5399999999999263</v>
      </c>
      <c r="C571" s="34">
        <f>B571/'MSD Calculation'!$D$5</f>
        <v>0.18716216216215967</v>
      </c>
      <c r="D571" s="34">
        <f>'MSD Calculation'!$D$24-B571</f>
        <v>12.960000000000074</v>
      </c>
      <c r="E571" s="30">
        <f>IF(B571="",0,IF(B571&lt;'MSD Calculation'!$D$5,$E$7*(1-B571/'MSD Calculation'!$D$5), 0))</f>
        <v>1.1504518687793515E-2</v>
      </c>
      <c r="F571" s="30">
        <f>IF(B571="",0,IF($B571&lt;$F$5,0,IF($B571&gt;'MSD Calculation'!$D$5,0,IF($N$4="Closed-form",1/2*(1-COS(2*PI()*($B571-$F$5)/$F$6))*$F$8,IF($N$4="General",1/2*(1-COS(2*PI()*($B571-$F$5)/$F$6))*$F$9,"Error")))))</f>
        <v>9.3683233291877628E-5</v>
      </c>
      <c r="G571" s="30">
        <f>IF(B571="",0,IF($B571&lt;$G$5,0,IF($B571&gt;'MSD Calculation'!$D$5,0,IF($N$4="Closed-form",1/2*(1-COS(2*PI()*($B571-$G$5)/$G$6))*$G$8,IF($N$4="General",1/2*(1-COS(2*PI()*($B571-$G$5)/$G$6))*$G$9,"Error")))))</f>
        <v>0</v>
      </c>
      <c r="H571" s="30">
        <f>IF(B571="",0,IF($B571&lt;$H$5,0,IF($B571&gt;'MSD Calculation'!$D$5,0,IF($N$4="Closed-form",1/2*(1-COS(2*PI()*($B571-$H$5)/$H$6))*$H$8,IF($N$4="General",1/2*(1-COS(2*PI()*($B571-$H$5)/$H$6))*$H$9,"Error")))))</f>
        <v>0</v>
      </c>
      <c r="I571" s="30">
        <f>IF(B571="",0,IF($B571&lt;$I$5,0,IF($B571&gt;'MSD Calculation'!$D$5,0,IF($N$4="Closed-form",1/2*(1-COS(2*PI()*($B571-$I$5)/$I$6))*$I$8,IF($N$4="General",1/2*(1-COS(2*PI()*($B571-$I$5)/$I$6))*$I$9,"Error")))))</f>
        <v>0</v>
      </c>
      <c r="J571" s="15" t="s">
        <v>14</v>
      </c>
      <c r="K571" s="3"/>
      <c r="L571" s="17">
        <v>5.5399999999999263</v>
      </c>
      <c r="M571" s="34">
        <f>L571/'MSD Calculation'!$D$5</f>
        <v>0.18716216216215967</v>
      </c>
      <c r="N571" s="34">
        <f>'MSD Calculation'!$D$24-L571</f>
        <v>12.960000000000074</v>
      </c>
      <c r="O571" s="35">
        <f t="shared" si="40"/>
        <v>1.1504518687793515E-2</v>
      </c>
      <c r="P571" s="35">
        <f t="shared" si="41"/>
        <v>1.1598201921085393E-2</v>
      </c>
      <c r="Q571" s="35">
        <f t="shared" si="42"/>
        <v>1.1598201921085393E-2</v>
      </c>
      <c r="R571" s="35">
        <f t="shared" si="43"/>
        <v>1.1598201921085393E-2</v>
      </c>
      <c r="S571" s="35">
        <f t="shared" si="44"/>
        <v>1.1598201921085393E-2</v>
      </c>
      <c r="T571" s="11" t="s">
        <v>14</v>
      </c>
    </row>
    <row r="572" spans="2:20" x14ac:dyDescent="0.35">
      <c r="B572" s="63">
        <v>5.5499999999999261</v>
      </c>
      <c r="C572" s="34">
        <f>B572/'MSD Calculation'!$D$5</f>
        <v>0.1874999999999975</v>
      </c>
      <c r="D572" s="34">
        <f>'MSD Calculation'!$D$24-B572</f>
        <v>12.950000000000074</v>
      </c>
      <c r="E572" s="30">
        <f>IF(B572="",0,IF(B572&lt;'MSD Calculation'!$D$5,$E$7*(1-B572/'MSD Calculation'!$D$5), 0))</f>
        <v>1.1499737092328929E-2</v>
      </c>
      <c r="F572" s="30">
        <f>IF(B572="",0,IF($B572&lt;$F$5,0,IF($B572&gt;'MSD Calculation'!$D$5,0,IF($N$4="Closed-form",1/2*(1-COS(2*PI()*($B572-$F$5)/$F$6))*$F$8,IF($N$4="General",1/2*(1-COS(2*PI()*($B572-$F$5)/$F$6))*$F$9,"Error")))))</f>
        <v>9.5680481175017425E-5</v>
      </c>
      <c r="G572" s="30">
        <f>IF(B572="",0,IF($B572&lt;$G$5,0,IF($B572&gt;'MSD Calculation'!$D$5,0,IF($N$4="Closed-form",1/2*(1-COS(2*PI()*($B572-$G$5)/$G$6))*$G$8,IF($N$4="General",1/2*(1-COS(2*PI()*($B572-$G$5)/$G$6))*$G$9,"Error")))))</f>
        <v>0</v>
      </c>
      <c r="H572" s="30">
        <f>IF(B572="",0,IF($B572&lt;$H$5,0,IF($B572&gt;'MSD Calculation'!$D$5,0,IF($N$4="Closed-form",1/2*(1-COS(2*PI()*($B572-$H$5)/$H$6))*$H$8,IF($N$4="General",1/2*(1-COS(2*PI()*($B572-$H$5)/$H$6))*$H$9,"Error")))))</f>
        <v>0</v>
      </c>
      <c r="I572" s="30">
        <f>IF(B572="",0,IF($B572&lt;$I$5,0,IF($B572&gt;'MSD Calculation'!$D$5,0,IF($N$4="Closed-form",1/2*(1-COS(2*PI()*($B572-$I$5)/$I$6))*$I$8,IF($N$4="General",1/2*(1-COS(2*PI()*($B572-$I$5)/$I$6))*$I$9,"Error")))))</f>
        <v>0</v>
      </c>
      <c r="J572" s="15" t="s">
        <v>14</v>
      </c>
      <c r="K572" s="3"/>
      <c r="L572" s="17">
        <v>5.5499999999999261</v>
      </c>
      <c r="M572" s="34">
        <f>L572/'MSD Calculation'!$D$5</f>
        <v>0.1874999999999975</v>
      </c>
      <c r="N572" s="34">
        <f>'MSD Calculation'!$D$24-L572</f>
        <v>12.950000000000074</v>
      </c>
      <c r="O572" s="35">
        <f t="shared" si="40"/>
        <v>1.1499737092328929E-2</v>
      </c>
      <c r="P572" s="35">
        <f t="shared" si="41"/>
        <v>1.1595417573503946E-2</v>
      </c>
      <c r="Q572" s="35">
        <f t="shared" si="42"/>
        <v>1.1595417573503946E-2</v>
      </c>
      <c r="R572" s="35">
        <f t="shared" si="43"/>
        <v>1.1595417573503946E-2</v>
      </c>
      <c r="S572" s="35">
        <f t="shared" si="44"/>
        <v>1.1595417573503946E-2</v>
      </c>
      <c r="T572" s="11" t="s">
        <v>14</v>
      </c>
    </row>
    <row r="573" spans="2:20" x14ac:dyDescent="0.35">
      <c r="B573" s="63">
        <v>5.5599999999999259</v>
      </c>
      <c r="C573" s="34">
        <f>B573/'MSD Calculation'!$D$5</f>
        <v>0.18783783783783534</v>
      </c>
      <c r="D573" s="34">
        <f>'MSD Calculation'!$D$24-B573</f>
        <v>12.940000000000074</v>
      </c>
      <c r="E573" s="30">
        <f>IF(B573="",0,IF(B573&lt;'MSD Calculation'!$D$5,$E$7*(1-B573/'MSD Calculation'!$D$5), 0))</f>
        <v>1.1494955496864342E-2</v>
      </c>
      <c r="F573" s="30">
        <f>IF(B573="",0,IF($B573&lt;$F$5,0,IF($B573&gt;'MSD Calculation'!$D$5,0,IF($N$4="Closed-form",1/2*(1-COS(2*PI()*($B573-$F$5)/$F$6))*$F$8,IF($N$4="General",1/2*(1-COS(2*PI()*($B573-$F$5)/$F$6))*$F$9,"Error")))))</f>
        <v>9.7698582868647172E-5</v>
      </c>
      <c r="G573" s="30">
        <f>IF(B573="",0,IF($B573&lt;$G$5,0,IF($B573&gt;'MSD Calculation'!$D$5,0,IF($N$4="Closed-form",1/2*(1-COS(2*PI()*($B573-$G$5)/$G$6))*$G$8,IF($N$4="General",1/2*(1-COS(2*PI()*($B573-$G$5)/$G$6))*$G$9,"Error")))))</f>
        <v>0</v>
      </c>
      <c r="H573" s="30">
        <f>IF(B573="",0,IF($B573&lt;$H$5,0,IF($B573&gt;'MSD Calculation'!$D$5,0,IF($N$4="Closed-form",1/2*(1-COS(2*PI()*($B573-$H$5)/$H$6))*$H$8,IF($N$4="General",1/2*(1-COS(2*PI()*($B573-$H$5)/$H$6))*$H$9,"Error")))))</f>
        <v>0</v>
      </c>
      <c r="I573" s="30">
        <f>IF(B573="",0,IF($B573&lt;$I$5,0,IF($B573&gt;'MSD Calculation'!$D$5,0,IF($N$4="Closed-form",1/2*(1-COS(2*PI()*($B573-$I$5)/$I$6))*$I$8,IF($N$4="General",1/2*(1-COS(2*PI()*($B573-$I$5)/$I$6))*$I$9,"Error")))))</f>
        <v>0</v>
      </c>
      <c r="J573" s="15" t="s">
        <v>14</v>
      </c>
      <c r="K573" s="3"/>
      <c r="L573" s="17">
        <v>5.5599999999999259</v>
      </c>
      <c r="M573" s="34">
        <f>L573/'MSD Calculation'!$D$5</f>
        <v>0.18783783783783534</v>
      </c>
      <c r="N573" s="34">
        <f>'MSD Calculation'!$D$24-L573</f>
        <v>12.940000000000074</v>
      </c>
      <c r="O573" s="35">
        <f t="shared" si="40"/>
        <v>1.1494955496864342E-2</v>
      </c>
      <c r="P573" s="35">
        <f t="shared" si="41"/>
        <v>1.159265407973299E-2</v>
      </c>
      <c r="Q573" s="35">
        <f t="shared" si="42"/>
        <v>1.159265407973299E-2</v>
      </c>
      <c r="R573" s="35">
        <f t="shared" si="43"/>
        <v>1.159265407973299E-2</v>
      </c>
      <c r="S573" s="35">
        <f t="shared" si="44"/>
        <v>1.159265407973299E-2</v>
      </c>
      <c r="T573" s="11" t="s">
        <v>14</v>
      </c>
    </row>
    <row r="574" spans="2:20" x14ac:dyDescent="0.35">
      <c r="B574" s="63">
        <v>5.5699999999999257</v>
      </c>
      <c r="C574" s="34">
        <f>B574/'MSD Calculation'!$D$5</f>
        <v>0.18817567567567314</v>
      </c>
      <c r="D574" s="34">
        <f>'MSD Calculation'!$D$24-B574</f>
        <v>12.930000000000074</v>
      </c>
      <c r="E574" s="30">
        <f>IF(B574="",0,IF(B574&lt;'MSD Calculation'!$D$5,$E$7*(1-B574/'MSD Calculation'!$D$5), 0))</f>
        <v>1.1490173901399758E-2</v>
      </c>
      <c r="F574" s="30">
        <f>IF(B574="",0,IF($B574&lt;$F$5,0,IF($B574&gt;'MSD Calculation'!$D$5,0,IF($N$4="Closed-form",1/2*(1-COS(2*PI()*($B574-$F$5)/$F$6))*$F$8,IF($N$4="General",1/2*(1-COS(2*PI()*($B574-$F$5)/$F$6))*$F$9,"Error")))))</f>
        <v>9.9737529520386222E-5</v>
      </c>
      <c r="G574" s="30">
        <f>IF(B574="",0,IF($B574&lt;$G$5,0,IF($B574&gt;'MSD Calculation'!$D$5,0,IF($N$4="Closed-form",1/2*(1-COS(2*PI()*($B574-$G$5)/$G$6))*$G$8,IF($N$4="General",1/2*(1-COS(2*PI()*($B574-$G$5)/$G$6))*$G$9,"Error")))))</f>
        <v>0</v>
      </c>
      <c r="H574" s="30">
        <f>IF(B574="",0,IF($B574&lt;$H$5,0,IF($B574&gt;'MSD Calculation'!$D$5,0,IF($N$4="Closed-form",1/2*(1-COS(2*PI()*($B574-$H$5)/$H$6))*$H$8,IF($N$4="General",1/2*(1-COS(2*PI()*($B574-$H$5)/$H$6))*$H$9,"Error")))))</f>
        <v>0</v>
      </c>
      <c r="I574" s="30">
        <f>IF(B574="",0,IF($B574&lt;$I$5,0,IF($B574&gt;'MSD Calculation'!$D$5,0,IF($N$4="Closed-form",1/2*(1-COS(2*PI()*($B574-$I$5)/$I$6))*$I$8,IF($N$4="General",1/2*(1-COS(2*PI()*($B574-$I$5)/$I$6))*$I$9,"Error")))))</f>
        <v>0</v>
      </c>
      <c r="J574" s="15" t="s">
        <v>14</v>
      </c>
      <c r="K574" s="3"/>
      <c r="L574" s="17">
        <v>5.5699999999999257</v>
      </c>
      <c r="M574" s="34">
        <f>L574/'MSD Calculation'!$D$5</f>
        <v>0.18817567567567314</v>
      </c>
      <c r="N574" s="34">
        <f>'MSD Calculation'!$D$24-L574</f>
        <v>12.930000000000074</v>
      </c>
      <c r="O574" s="35">
        <f t="shared" si="40"/>
        <v>1.1490173901399758E-2</v>
      </c>
      <c r="P574" s="35">
        <f t="shared" si="41"/>
        <v>1.1589911430920145E-2</v>
      </c>
      <c r="Q574" s="35">
        <f t="shared" si="42"/>
        <v>1.1589911430920145E-2</v>
      </c>
      <c r="R574" s="35">
        <f t="shared" si="43"/>
        <v>1.1589911430920145E-2</v>
      </c>
      <c r="S574" s="35">
        <f t="shared" si="44"/>
        <v>1.1589911430920145E-2</v>
      </c>
      <c r="T574" s="11" t="s">
        <v>14</v>
      </c>
    </row>
    <row r="575" spans="2:20" x14ac:dyDescent="0.35">
      <c r="B575" s="63">
        <v>5.5799999999999255</v>
      </c>
      <c r="C575" s="34">
        <f>B575/'MSD Calculation'!$D$5</f>
        <v>0.18851351351351098</v>
      </c>
      <c r="D575" s="34">
        <f>'MSD Calculation'!$D$24-B575</f>
        <v>12.920000000000075</v>
      </c>
      <c r="E575" s="30">
        <f>IF(B575="",0,IF(B575&lt;'MSD Calculation'!$D$5,$E$7*(1-B575/'MSD Calculation'!$D$5), 0))</f>
        <v>1.1485392305935172E-2</v>
      </c>
      <c r="F575" s="30">
        <f>IF(B575="",0,IF($B575&lt;$F$5,0,IF($B575&gt;'MSD Calculation'!$D$5,0,IF($N$4="Closed-form",1/2*(1-COS(2*PI()*($B575-$F$5)/$F$6))*$F$8,IF($N$4="General",1/2*(1-COS(2*PI()*($B575-$F$5)/$F$6))*$F$9,"Error")))))</f>
        <v>1.017973121864166E-4</v>
      </c>
      <c r="G575" s="30">
        <f>IF(B575="",0,IF($B575&lt;$G$5,0,IF($B575&gt;'MSD Calculation'!$D$5,0,IF($N$4="Closed-form",1/2*(1-COS(2*PI()*($B575-$G$5)/$G$6))*$G$8,IF($N$4="General",1/2*(1-COS(2*PI()*($B575-$G$5)/$G$6))*$G$9,"Error")))))</f>
        <v>0</v>
      </c>
      <c r="H575" s="30">
        <f>IF(B575="",0,IF($B575&lt;$H$5,0,IF($B575&gt;'MSD Calculation'!$D$5,0,IF($N$4="Closed-form",1/2*(1-COS(2*PI()*($B575-$H$5)/$H$6))*$H$8,IF($N$4="General",1/2*(1-COS(2*PI()*($B575-$H$5)/$H$6))*$H$9,"Error")))))</f>
        <v>0</v>
      </c>
      <c r="I575" s="30">
        <f>IF(B575="",0,IF($B575&lt;$I$5,0,IF($B575&gt;'MSD Calculation'!$D$5,0,IF($N$4="Closed-form",1/2*(1-COS(2*PI()*($B575-$I$5)/$I$6))*$I$8,IF($N$4="General",1/2*(1-COS(2*PI()*($B575-$I$5)/$I$6))*$I$9,"Error")))))</f>
        <v>0</v>
      </c>
      <c r="J575" s="15" t="s">
        <v>14</v>
      </c>
      <c r="K575" s="3"/>
      <c r="L575" s="17">
        <v>5.5799999999999255</v>
      </c>
      <c r="M575" s="34">
        <f>L575/'MSD Calculation'!$D$5</f>
        <v>0.18851351351351098</v>
      </c>
      <c r="N575" s="34">
        <f>'MSD Calculation'!$D$24-L575</f>
        <v>12.920000000000075</v>
      </c>
      <c r="O575" s="35">
        <f t="shared" si="40"/>
        <v>1.1485392305935172E-2</v>
      </c>
      <c r="P575" s="35">
        <f t="shared" si="41"/>
        <v>1.1587189618121588E-2</v>
      </c>
      <c r="Q575" s="35">
        <f t="shared" si="42"/>
        <v>1.1587189618121588E-2</v>
      </c>
      <c r="R575" s="35">
        <f t="shared" si="43"/>
        <v>1.1587189618121588E-2</v>
      </c>
      <c r="S575" s="35">
        <f t="shared" si="44"/>
        <v>1.1587189618121588E-2</v>
      </c>
      <c r="T575" s="11" t="s">
        <v>14</v>
      </c>
    </row>
    <row r="576" spans="2:20" x14ac:dyDescent="0.35">
      <c r="B576" s="63">
        <v>5.5899999999999253</v>
      </c>
      <c r="C576" s="34">
        <f>B576/'MSD Calculation'!$D$5</f>
        <v>0.18885135135134881</v>
      </c>
      <c r="D576" s="34">
        <f>'MSD Calculation'!$D$24-B576</f>
        <v>12.910000000000075</v>
      </c>
      <c r="E576" s="30">
        <f>IF(B576="",0,IF(B576&lt;'MSD Calculation'!$D$5,$E$7*(1-B576/'MSD Calculation'!$D$5), 0))</f>
        <v>1.1480610710470587E-2</v>
      </c>
      <c r="F576" s="30">
        <f>IF(B576="",0,IF($B576&lt;$F$5,0,IF($B576&gt;'MSD Calculation'!$D$5,0,IF($N$4="Closed-form",1/2*(1-COS(2*PI()*($B576-$F$5)/$F$6))*$F$8,IF($N$4="General",1/2*(1-COS(2*PI()*($B576-$F$5)/$F$6))*$F$9,"Error")))))</f>
        <v>1.0387792183152437E-4</v>
      </c>
      <c r="G576" s="30">
        <f>IF(B576="",0,IF($B576&lt;$G$5,0,IF($B576&gt;'MSD Calculation'!$D$5,0,IF($N$4="Closed-form",1/2*(1-COS(2*PI()*($B576-$G$5)/$G$6))*$G$8,IF($N$4="General",1/2*(1-COS(2*PI()*($B576-$G$5)/$G$6))*$G$9,"Error")))))</f>
        <v>0</v>
      </c>
      <c r="H576" s="30">
        <f>IF(B576="",0,IF($B576&lt;$H$5,0,IF($B576&gt;'MSD Calculation'!$D$5,0,IF($N$4="Closed-form",1/2*(1-COS(2*PI()*($B576-$H$5)/$H$6))*$H$8,IF($N$4="General",1/2*(1-COS(2*PI()*($B576-$H$5)/$H$6))*$H$9,"Error")))))</f>
        <v>0</v>
      </c>
      <c r="I576" s="30">
        <f>IF(B576="",0,IF($B576&lt;$I$5,0,IF($B576&gt;'MSD Calculation'!$D$5,0,IF($N$4="Closed-form",1/2*(1-COS(2*PI()*($B576-$I$5)/$I$6))*$I$8,IF($N$4="General",1/2*(1-COS(2*PI()*($B576-$I$5)/$I$6))*$I$9,"Error")))))</f>
        <v>0</v>
      </c>
      <c r="J576" s="15" t="s">
        <v>14</v>
      </c>
      <c r="K576" s="3"/>
      <c r="L576" s="17">
        <v>5.5899999999999253</v>
      </c>
      <c r="M576" s="34">
        <f>L576/'MSD Calculation'!$D$5</f>
        <v>0.18885135135134881</v>
      </c>
      <c r="N576" s="34">
        <f>'MSD Calculation'!$D$24-L576</f>
        <v>12.910000000000075</v>
      </c>
      <c r="O576" s="35">
        <f t="shared" si="40"/>
        <v>1.1480610710470587E-2</v>
      </c>
      <c r="P576" s="35">
        <f t="shared" si="41"/>
        <v>1.1584488632302112E-2</v>
      </c>
      <c r="Q576" s="35">
        <f t="shared" si="42"/>
        <v>1.1584488632302112E-2</v>
      </c>
      <c r="R576" s="35">
        <f t="shared" si="43"/>
        <v>1.1584488632302112E-2</v>
      </c>
      <c r="S576" s="35">
        <f t="shared" si="44"/>
        <v>1.1584488632302112E-2</v>
      </c>
      <c r="T576" s="11" t="s">
        <v>14</v>
      </c>
    </row>
    <row r="577" spans="2:20" x14ac:dyDescent="0.35">
      <c r="B577" s="63">
        <v>5.599999999999925</v>
      </c>
      <c r="C577" s="34">
        <f>B577/'MSD Calculation'!$D$5</f>
        <v>0.18918918918918665</v>
      </c>
      <c r="D577" s="34">
        <f>'MSD Calculation'!$D$24-B577</f>
        <v>12.900000000000075</v>
      </c>
      <c r="E577" s="30">
        <f>IF(B577="",0,IF(B577&lt;'MSD Calculation'!$D$5,$E$7*(1-B577/'MSD Calculation'!$D$5), 0))</f>
        <v>1.1475829115006001E-2</v>
      </c>
      <c r="F577" s="30">
        <f>IF(B577="",0,IF($B577&lt;$F$5,0,IF($B577&gt;'MSD Calculation'!$D$5,0,IF($N$4="Closed-form",1/2*(1-COS(2*PI()*($B577-$F$5)/$F$6))*$F$8,IF($N$4="General",1/2*(1-COS(2*PI()*($B577-$F$5)/$F$6))*$F$9,"Error")))))</f>
        <v>1.0597934932913685E-4</v>
      </c>
      <c r="G577" s="30">
        <f>IF(B577="",0,IF($B577&lt;$G$5,0,IF($B577&gt;'MSD Calculation'!$D$5,0,IF($N$4="Closed-form",1/2*(1-COS(2*PI()*($B577-$G$5)/$G$6))*$G$8,IF($N$4="General",1/2*(1-COS(2*PI()*($B577-$G$5)/$G$6))*$G$9,"Error")))))</f>
        <v>0</v>
      </c>
      <c r="H577" s="30">
        <f>IF(B577="",0,IF($B577&lt;$H$5,0,IF($B577&gt;'MSD Calculation'!$D$5,0,IF($N$4="Closed-form",1/2*(1-COS(2*PI()*($B577-$H$5)/$H$6))*$H$8,IF($N$4="General",1/2*(1-COS(2*PI()*($B577-$H$5)/$H$6))*$H$9,"Error")))))</f>
        <v>0</v>
      </c>
      <c r="I577" s="30">
        <f>IF(B577="",0,IF($B577&lt;$I$5,0,IF($B577&gt;'MSD Calculation'!$D$5,0,IF($N$4="Closed-form",1/2*(1-COS(2*PI()*($B577-$I$5)/$I$6))*$I$8,IF($N$4="General",1/2*(1-COS(2*PI()*($B577-$I$5)/$I$6))*$I$9,"Error")))))</f>
        <v>0</v>
      </c>
      <c r="J577" s="15" t="s">
        <v>14</v>
      </c>
      <c r="K577" s="3"/>
      <c r="L577" s="17">
        <v>5.599999999999925</v>
      </c>
      <c r="M577" s="34">
        <f>L577/'MSD Calculation'!$D$5</f>
        <v>0.18918918918918665</v>
      </c>
      <c r="N577" s="34">
        <f>'MSD Calculation'!$D$24-L577</f>
        <v>12.900000000000075</v>
      </c>
      <c r="O577" s="35">
        <f t="shared" si="40"/>
        <v>1.1475829115006001E-2</v>
      </c>
      <c r="P577" s="35">
        <f t="shared" si="41"/>
        <v>1.1581808464335139E-2</v>
      </c>
      <c r="Q577" s="35">
        <f t="shared" si="42"/>
        <v>1.1581808464335139E-2</v>
      </c>
      <c r="R577" s="35">
        <f t="shared" si="43"/>
        <v>1.1581808464335139E-2</v>
      </c>
      <c r="S577" s="35">
        <f t="shared" si="44"/>
        <v>1.1581808464335139E-2</v>
      </c>
      <c r="T577" s="11" t="s">
        <v>14</v>
      </c>
    </row>
    <row r="578" spans="2:20" x14ac:dyDescent="0.35">
      <c r="B578" s="63">
        <v>5.6099999999999248</v>
      </c>
      <c r="C578" s="34">
        <f>B578/'MSD Calculation'!$D$5</f>
        <v>0.18952702702702448</v>
      </c>
      <c r="D578" s="34">
        <f>'MSD Calculation'!$D$24-B578</f>
        <v>12.890000000000075</v>
      </c>
      <c r="E578" s="30">
        <f>IF(B578="",0,IF(B578&lt;'MSD Calculation'!$D$5,$E$7*(1-B578/'MSD Calculation'!$D$5), 0))</f>
        <v>1.1471047519541415E-2</v>
      </c>
      <c r="F578" s="30">
        <f>IF(B578="",0,IF($B578&lt;$F$5,0,IF($B578&gt;'MSD Calculation'!$D$5,0,IF($N$4="Closed-form",1/2*(1-COS(2*PI()*($B578-$F$5)/$F$6))*$F$8,IF($N$4="General",1/2*(1-COS(2*PI()*($B578-$F$5)/$F$6))*$F$9,"Error")))))</f>
        <v>1.0810158546136568E-4</v>
      </c>
      <c r="G578" s="30">
        <f>IF(B578="",0,IF($B578&lt;$G$5,0,IF($B578&gt;'MSD Calculation'!$D$5,0,IF($N$4="Closed-form",1/2*(1-COS(2*PI()*($B578-$G$5)/$G$6))*$G$8,IF($N$4="General",1/2*(1-COS(2*PI()*($B578-$G$5)/$G$6))*$G$9,"Error")))))</f>
        <v>0</v>
      </c>
      <c r="H578" s="30">
        <f>IF(B578="",0,IF($B578&lt;$H$5,0,IF($B578&gt;'MSD Calculation'!$D$5,0,IF($N$4="Closed-form",1/2*(1-COS(2*PI()*($B578-$H$5)/$H$6))*$H$8,IF($N$4="General",1/2*(1-COS(2*PI()*($B578-$H$5)/$H$6))*$H$9,"Error")))))</f>
        <v>0</v>
      </c>
      <c r="I578" s="30">
        <f>IF(B578="",0,IF($B578&lt;$I$5,0,IF($B578&gt;'MSD Calculation'!$D$5,0,IF($N$4="Closed-form",1/2*(1-COS(2*PI()*($B578-$I$5)/$I$6))*$I$8,IF($N$4="General",1/2*(1-COS(2*PI()*($B578-$I$5)/$I$6))*$I$9,"Error")))))</f>
        <v>0</v>
      </c>
      <c r="J578" s="15" t="s">
        <v>14</v>
      </c>
      <c r="K578" s="3"/>
      <c r="L578" s="17">
        <v>5.6099999999999248</v>
      </c>
      <c r="M578" s="34">
        <f>L578/'MSD Calculation'!$D$5</f>
        <v>0.18952702702702448</v>
      </c>
      <c r="N578" s="34">
        <f>'MSD Calculation'!$D$24-L578</f>
        <v>12.890000000000075</v>
      </c>
      <c r="O578" s="35">
        <f t="shared" si="40"/>
        <v>1.1471047519541415E-2</v>
      </c>
      <c r="P578" s="35">
        <f t="shared" si="41"/>
        <v>1.1579149105002781E-2</v>
      </c>
      <c r="Q578" s="35">
        <f t="shared" si="42"/>
        <v>1.1579149105002781E-2</v>
      </c>
      <c r="R578" s="35">
        <f t="shared" si="43"/>
        <v>1.1579149105002781E-2</v>
      </c>
      <c r="S578" s="35">
        <f t="shared" si="44"/>
        <v>1.1579149105002781E-2</v>
      </c>
      <c r="T578" s="11" t="s">
        <v>14</v>
      </c>
    </row>
    <row r="579" spans="2:20" x14ac:dyDescent="0.35">
      <c r="B579" s="63">
        <v>5.6199999999999246</v>
      </c>
      <c r="C579" s="34">
        <f>B579/'MSD Calculation'!$D$5</f>
        <v>0.18986486486486231</v>
      </c>
      <c r="D579" s="34">
        <f>'MSD Calculation'!$D$24-B579</f>
        <v>12.880000000000075</v>
      </c>
      <c r="E579" s="30">
        <f>IF(B579="",0,IF(B579&lt;'MSD Calculation'!$D$5,$E$7*(1-B579/'MSD Calculation'!$D$5), 0))</f>
        <v>1.1466265924076829E-2</v>
      </c>
      <c r="F579" s="30">
        <f>IF(B579="",0,IF($B579&lt;$F$5,0,IF($B579&gt;'MSD Calculation'!$D$5,0,IF($N$4="Closed-form",1/2*(1-COS(2*PI()*($B579-$F$5)/$F$6))*$F$8,IF($N$4="General",1/2*(1-COS(2*PI()*($B579-$F$5)/$F$6))*$F$9,"Error")))))</f>
        <v>1.1024462091904449E-4</v>
      </c>
      <c r="G579" s="30">
        <f>IF(B579="",0,IF($B579&lt;$G$5,0,IF($B579&gt;'MSD Calculation'!$D$5,0,IF($N$4="Closed-form",1/2*(1-COS(2*PI()*($B579-$G$5)/$G$6))*$G$8,IF($N$4="General",1/2*(1-COS(2*PI()*($B579-$G$5)/$G$6))*$G$9,"Error")))))</f>
        <v>0</v>
      </c>
      <c r="H579" s="30">
        <f>IF(B579="",0,IF($B579&lt;$H$5,0,IF($B579&gt;'MSD Calculation'!$D$5,0,IF($N$4="Closed-form",1/2*(1-COS(2*PI()*($B579-$H$5)/$H$6))*$H$8,IF($N$4="General",1/2*(1-COS(2*PI()*($B579-$H$5)/$H$6))*$H$9,"Error")))))</f>
        <v>0</v>
      </c>
      <c r="I579" s="30">
        <f>IF(B579="",0,IF($B579&lt;$I$5,0,IF($B579&gt;'MSD Calculation'!$D$5,0,IF($N$4="Closed-form",1/2*(1-COS(2*PI()*($B579-$I$5)/$I$6))*$I$8,IF($N$4="General",1/2*(1-COS(2*PI()*($B579-$I$5)/$I$6))*$I$9,"Error")))))</f>
        <v>0</v>
      </c>
      <c r="J579" s="15" t="s">
        <v>14</v>
      </c>
      <c r="K579" s="3"/>
      <c r="L579" s="17">
        <v>5.6199999999999246</v>
      </c>
      <c r="M579" s="34">
        <f>L579/'MSD Calculation'!$D$5</f>
        <v>0.18986486486486231</v>
      </c>
      <c r="N579" s="34">
        <f>'MSD Calculation'!$D$24-L579</f>
        <v>12.880000000000075</v>
      </c>
      <c r="O579" s="35">
        <f t="shared" si="40"/>
        <v>1.1466265924076829E-2</v>
      </c>
      <c r="P579" s="35">
        <f t="shared" si="41"/>
        <v>1.1576510544995873E-2</v>
      </c>
      <c r="Q579" s="35">
        <f t="shared" si="42"/>
        <v>1.1576510544995873E-2</v>
      </c>
      <c r="R579" s="35">
        <f t="shared" si="43"/>
        <v>1.1576510544995873E-2</v>
      </c>
      <c r="S579" s="35">
        <f t="shared" si="44"/>
        <v>1.1576510544995873E-2</v>
      </c>
      <c r="T579" s="11" t="s">
        <v>14</v>
      </c>
    </row>
    <row r="580" spans="2:20" x14ac:dyDescent="0.35">
      <c r="B580" s="63">
        <v>5.6299999999999244</v>
      </c>
      <c r="C580" s="34">
        <f>B580/'MSD Calculation'!$D$5</f>
        <v>0.19020270270270015</v>
      </c>
      <c r="D580" s="34">
        <f>'MSD Calculation'!$D$24-B580</f>
        <v>12.870000000000076</v>
      </c>
      <c r="E580" s="30">
        <f>IF(B580="",0,IF(B580&lt;'MSD Calculation'!$D$5,$E$7*(1-B580/'MSD Calculation'!$D$5), 0))</f>
        <v>1.1461484328612244E-2</v>
      </c>
      <c r="F580" s="30">
        <f>IF(B580="",0,IF($B580&lt;$F$5,0,IF($B580&gt;'MSD Calculation'!$D$5,0,IF($N$4="Closed-form",1/2*(1-COS(2*PI()*($B580-$F$5)/$F$6))*$F$8,IF($N$4="General",1/2*(1-COS(2*PI()*($B580-$F$5)/$F$6))*$F$9,"Error")))))</f>
        <v>1.1240844630177147E-4</v>
      </c>
      <c r="G580" s="30">
        <f>IF(B580="",0,IF($B580&lt;$G$5,0,IF($B580&gt;'MSD Calculation'!$D$5,0,IF($N$4="Closed-form",1/2*(1-COS(2*PI()*($B580-$G$5)/$G$6))*$G$8,IF($N$4="General",1/2*(1-COS(2*PI()*($B580-$G$5)/$G$6))*$G$9,"Error")))))</f>
        <v>0</v>
      </c>
      <c r="H580" s="30">
        <f>IF(B580="",0,IF($B580&lt;$H$5,0,IF($B580&gt;'MSD Calculation'!$D$5,0,IF($N$4="Closed-form",1/2*(1-COS(2*PI()*($B580-$H$5)/$H$6))*$H$8,IF($N$4="General",1/2*(1-COS(2*PI()*($B580-$H$5)/$H$6))*$H$9,"Error")))))</f>
        <v>0</v>
      </c>
      <c r="I580" s="30">
        <f>IF(B580="",0,IF($B580&lt;$I$5,0,IF($B580&gt;'MSD Calculation'!$D$5,0,IF($N$4="Closed-form",1/2*(1-COS(2*PI()*($B580-$I$5)/$I$6))*$I$8,IF($N$4="General",1/2*(1-COS(2*PI()*($B580-$I$5)/$I$6))*$I$9,"Error")))))</f>
        <v>0</v>
      </c>
      <c r="J580" s="15" t="s">
        <v>14</v>
      </c>
      <c r="K580" s="3"/>
      <c r="L580" s="17">
        <v>5.6299999999999244</v>
      </c>
      <c r="M580" s="34">
        <f>L580/'MSD Calculation'!$D$5</f>
        <v>0.19020270270270015</v>
      </c>
      <c r="N580" s="34">
        <f>'MSD Calculation'!$D$24-L580</f>
        <v>12.870000000000076</v>
      </c>
      <c r="O580" s="35">
        <f t="shared" si="40"/>
        <v>1.1461484328612244E-2</v>
      </c>
      <c r="P580" s="35">
        <f t="shared" si="41"/>
        <v>1.1573892774914015E-2</v>
      </c>
      <c r="Q580" s="35">
        <f t="shared" si="42"/>
        <v>1.1573892774914015E-2</v>
      </c>
      <c r="R580" s="35">
        <f t="shared" si="43"/>
        <v>1.1573892774914015E-2</v>
      </c>
      <c r="S580" s="35">
        <f t="shared" si="44"/>
        <v>1.1573892774914015E-2</v>
      </c>
      <c r="T580" s="11" t="s">
        <v>14</v>
      </c>
    </row>
    <row r="581" spans="2:20" x14ac:dyDescent="0.35">
      <c r="B581" s="63">
        <v>5.6399999999999242</v>
      </c>
      <c r="C581" s="34">
        <f>B581/'MSD Calculation'!$D$5</f>
        <v>0.19054054054053798</v>
      </c>
      <c r="D581" s="34">
        <f>'MSD Calculation'!$D$24-B581</f>
        <v>12.860000000000076</v>
      </c>
      <c r="E581" s="30">
        <f>IF(B581="",0,IF(B581&lt;'MSD Calculation'!$D$5,$E$7*(1-B581/'MSD Calculation'!$D$5), 0))</f>
        <v>1.1456702733147656E-2</v>
      </c>
      <c r="F581" s="30">
        <f>IF(B581="",0,IF($B581&lt;$F$5,0,IF($B581&gt;'MSD Calculation'!$D$5,0,IF($N$4="Closed-form",1/2*(1-COS(2*PI()*($B581-$F$5)/$F$6))*$F$8,IF($N$4="General",1/2*(1-COS(2*PI()*($B581-$F$5)/$F$6))*$F$9,"Error")))))</f>
        <v>1.1459305211795023E-4</v>
      </c>
      <c r="G581" s="30">
        <f>IF(B581="",0,IF($B581&lt;$G$5,0,IF($B581&gt;'MSD Calculation'!$D$5,0,IF($N$4="Closed-form",1/2*(1-COS(2*PI()*($B581-$G$5)/$G$6))*$G$8,IF($N$4="General",1/2*(1-COS(2*PI()*($B581-$G$5)/$G$6))*$G$9,"Error")))))</f>
        <v>0</v>
      </c>
      <c r="H581" s="30">
        <f>IF(B581="",0,IF($B581&lt;$H$5,0,IF($B581&gt;'MSD Calculation'!$D$5,0,IF($N$4="Closed-form",1/2*(1-COS(2*PI()*($B581-$H$5)/$H$6))*$H$8,IF($N$4="General",1/2*(1-COS(2*PI()*($B581-$H$5)/$H$6))*$H$9,"Error")))))</f>
        <v>0</v>
      </c>
      <c r="I581" s="30">
        <f>IF(B581="",0,IF($B581&lt;$I$5,0,IF($B581&gt;'MSD Calculation'!$D$5,0,IF($N$4="Closed-form",1/2*(1-COS(2*PI()*($B581-$I$5)/$I$6))*$I$8,IF($N$4="General",1/2*(1-COS(2*PI()*($B581-$I$5)/$I$6))*$I$9,"Error")))))</f>
        <v>0</v>
      </c>
      <c r="J581" s="15" t="s">
        <v>14</v>
      </c>
      <c r="K581" s="3"/>
      <c r="L581" s="17">
        <v>5.6399999999999242</v>
      </c>
      <c r="M581" s="34">
        <f>L581/'MSD Calculation'!$D$5</f>
        <v>0.19054054054053798</v>
      </c>
      <c r="N581" s="34">
        <f>'MSD Calculation'!$D$24-L581</f>
        <v>12.860000000000076</v>
      </c>
      <c r="O581" s="35">
        <f t="shared" si="40"/>
        <v>1.1456702733147656E-2</v>
      </c>
      <c r="P581" s="35">
        <f t="shared" si="41"/>
        <v>1.1571295785265607E-2</v>
      </c>
      <c r="Q581" s="35">
        <f t="shared" si="42"/>
        <v>1.1571295785265607E-2</v>
      </c>
      <c r="R581" s="35">
        <f t="shared" si="43"/>
        <v>1.1571295785265607E-2</v>
      </c>
      <c r="S581" s="35">
        <f t="shared" si="44"/>
        <v>1.1571295785265607E-2</v>
      </c>
      <c r="T581" s="11" t="s">
        <v>14</v>
      </c>
    </row>
    <row r="582" spans="2:20" x14ac:dyDescent="0.35">
      <c r="B582" s="63">
        <v>5.649999999999924</v>
      </c>
      <c r="C582" s="34">
        <f>B582/'MSD Calculation'!$D$5</f>
        <v>0.19087837837837579</v>
      </c>
      <c r="D582" s="34">
        <f>'MSD Calculation'!$D$24-B582</f>
        <v>12.850000000000076</v>
      </c>
      <c r="E582" s="30">
        <f>IF(B582="",0,IF(B582&lt;'MSD Calculation'!$D$5,$E$7*(1-B582/'MSD Calculation'!$D$5), 0))</f>
        <v>1.1451921137683072E-2</v>
      </c>
      <c r="F582" s="30">
        <f>IF(B582="",0,IF($B582&lt;$F$5,0,IF($B582&gt;'MSD Calculation'!$D$5,0,IF($N$4="Closed-form",1/2*(1-COS(2*PI()*($B582-$F$5)/$F$6))*$F$8,IF($N$4="General",1/2*(1-COS(2*PI()*($B582-$F$5)/$F$6))*$F$9,"Error")))))</f>
        <v>1.1679842878482972E-4</v>
      </c>
      <c r="G582" s="30">
        <f>IF(B582="",0,IF($B582&lt;$G$5,0,IF($B582&gt;'MSD Calculation'!$D$5,0,IF($N$4="Closed-form",1/2*(1-COS(2*PI()*($B582-$G$5)/$G$6))*$G$8,IF($N$4="General",1/2*(1-COS(2*PI()*($B582-$G$5)/$G$6))*$G$9,"Error")))))</f>
        <v>0</v>
      </c>
      <c r="H582" s="30">
        <f>IF(B582="",0,IF($B582&lt;$H$5,0,IF($B582&gt;'MSD Calculation'!$D$5,0,IF($N$4="Closed-form",1/2*(1-COS(2*PI()*($B582-$H$5)/$H$6))*$H$8,IF($N$4="General",1/2*(1-COS(2*PI()*($B582-$H$5)/$H$6))*$H$9,"Error")))))</f>
        <v>0</v>
      </c>
      <c r="I582" s="30">
        <f>IF(B582="",0,IF($B582&lt;$I$5,0,IF($B582&gt;'MSD Calculation'!$D$5,0,IF($N$4="Closed-form",1/2*(1-COS(2*PI()*($B582-$I$5)/$I$6))*$I$8,IF($N$4="General",1/2*(1-COS(2*PI()*($B582-$I$5)/$I$6))*$I$9,"Error")))))</f>
        <v>0</v>
      </c>
      <c r="J582" s="15" t="s">
        <v>14</v>
      </c>
      <c r="K582" s="3"/>
      <c r="L582" s="17">
        <v>5.649999999999924</v>
      </c>
      <c r="M582" s="34">
        <f>L582/'MSD Calculation'!$D$5</f>
        <v>0.19087837837837579</v>
      </c>
      <c r="N582" s="34">
        <f>'MSD Calculation'!$D$24-L582</f>
        <v>12.850000000000076</v>
      </c>
      <c r="O582" s="35">
        <f t="shared" si="40"/>
        <v>1.1451921137683072E-2</v>
      </c>
      <c r="P582" s="35">
        <f t="shared" si="41"/>
        <v>1.1568719566467902E-2</v>
      </c>
      <c r="Q582" s="35">
        <f t="shared" si="42"/>
        <v>1.1568719566467902E-2</v>
      </c>
      <c r="R582" s="35">
        <f t="shared" si="43"/>
        <v>1.1568719566467902E-2</v>
      </c>
      <c r="S582" s="35">
        <f t="shared" si="44"/>
        <v>1.1568719566467902E-2</v>
      </c>
      <c r="T582" s="11" t="s">
        <v>14</v>
      </c>
    </row>
    <row r="583" spans="2:20" x14ac:dyDescent="0.35">
      <c r="B583" s="63">
        <v>5.6599999999999238</v>
      </c>
      <c r="C583" s="34">
        <f>B583/'MSD Calculation'!$D$5</f>
        <v>0.19121621621621362</v>
      </c>
      <c r="D583" s="34">
        <f>'MSD Calculation'!$D$24-B583</f>
        <v>12.840000000000076</v>
      </c>
      <c r="E583" s="30">
        <f>IF(B583="",0,IF(B583&lt;'MSD Calculation'!$D$5,$E$7*(1-B583/'MSD Calculation'!$D$5), 0))</f>
        <v>1.1447139542218486E-2</v>
      </c>
      <c r="F583" s="30">
        <f>IF(B583="",0,IF($B583&lt;$F$5,0,IF($B583&gt;'MSD Calculation'!$D$5,0,IF($N$4="Closed-form",1/2*(1-COS(2*PI()*($B583-$F$5)/$F$6))*$F$8,IF($N$4="General",1/2*(1-COS(2*PI()*($B583-$F$5)/$F$6))*$F$9,"Error")))))</f>
        <v>1.1902456662854994E-4</v>
      </c>
      <c r="G583" s="30">
        <f>IF(B583="",0,IF($B583&lt;$G$5,0,IF($B583&gt;'MSD Calculation'!$D$5,0,IF($N$4="Closed-form",1/2*(1-COS(2*PI()*($B583-$G$5)/$G$6))*$G$8,IF($N$4="General",1/2*(1-COS(2*PI()*($B583-$G$5)/$G$6))*$G$9,"Error")))))</f>
        <v>0</v>
      </c>
      <c r="H583" s="30">
        <f>IF(B583="",0,IF($B583&lt;$H$5,0,IF($B583&gt;'MSD Calculation'!$D$5,0,IF($N$4="Closed-form",1/2*(1-COS(2*PI()*($B583-$H$5)/$H$6))*$H$8,IF($N$4="General",1/2*(1-COS(2*PI()*($B583-$H$5)/$H$6))*$H$9,"Error")))))</f>
        <v>0</v>
      </c>
      <c r="I583" s="30">
        <f>IF(B583="",0,IF($B583&lt;$I$5,0,IF($B583&gt;'MSD Calculation'!$D$5,0,IF($N$4="Closed-form",1/2*(1-COS(2*PI()*($B583-$I$5)/$I$6))*$I$8,IF($N$4="General",1/2*(1-COS(2*PI()*($B583-$I$5)/$I$6))*$I$9,"Error")))))</f>
        <v>0</v>
      </c>
      <c r="J583" s="15" t="s">
        <v>14</v>
      </c>
      <c r="K583" s="3"/>
      <c r="L583" s="17">
        <v>5.6599999999999238</v>
      </c>
      <c r="M583" s="34">
        <f>L583/'MSD Calculation'!$D$5</f>
        <v>0.19121621621621362</v>
      </c>
      <c r="N583" s="34">
        <f>'MSD Calculation'!$D$24-L583</f>
        <v>12.840000000000076</v>
      </c>
      <c r="O583" s="35">
        <f t="shared" si="40"/>
        <v>1.1447139542218486E-2</v>
      </c>
      <c r="P583" s="35">
        <f t="shared" si="41"/>
        <v>1.1566164108847036E-2</v>
      </c>
      <c r="Q583" s="35">
        <f t="shared" si="42"/>
        <v>1.1566164108847036E-2</v>
      </c>
      <c r="R583" s="35">
        <f t="shared" si="43"/>
        <v>1.1566164108847036E-2</v>
      </c>
      <c r="S583" s="35">
        <f t="shared" si="44"/>
        <v>1.1566164108847036E-2</v>
      </c>
      <c r="T583" s="11" t="s">
        <v>14</v>
      </c>
    </row>
    <row r="584" spans="2:20" x14ac:dyDescent="0.35">
      <c r="B584" s="63">
        <v>5.6699999999999235</v>
      </c>
      <c r="C584" s="34">
        <f>B584/'MSD Calculation'!$D$5</f>
        <v>0.19155405405405146</v>
      </c>
      <c r="D584" s="34">
        <f>'MSD Calculation'!$D$24-B584</f>
        <v>12.830000000000076</v>
      </c>
      <c r="E584" s="30">
        <f>IF(B584="",0,IF(B584&lt;'MSD Calculation'!$D$5,$E$7*(1-B584/'MSD Calculation'!$D$5), 0))</f>
        <v>1.1442357946753901E-2</v>
      </c>
      <c r="F584" s="30">
        <f>IF(B584="",0,IF($B584&lt;$F$5,0,IF($B584&gt;'MSD Calculation'!$D$5,0,IF($N$4="Closed-form",1/2*(1-COS(2*PI()*($B584-$F$5)/$F$6))*$F$8,IF($N$4="General",1/2*(1-COS(2*PI()*($B584-$F$5)/$F$6))*$F$9,"Error")))))</f>
        <v>1.2127145588418127E-4</v>
      </c>
      <c r="G584" s="30">
        <f>IF(B584="",0,IF($B584&lt;$G$5,0,IF($B584&gt;'MSD Calculation'!$D$5,0,IF($N$4="Closed-form",1/2*(1-COS(2*PI()*($B584-$G$5)/$G$6))*$G$8,IF($N$4="General",1/2*(1-COS(2*PI()*($B584-$G$5)/$G$6))*$G$9,"Error")))))</f>
        <v>0</v>
      </c>
      <c r="H584" s="30">
        <f>IF(B584="",0,IF($B584&lt;$H$5,0,IF($B584&gt;'MSD Calculation'!$D$5,0,IF($N$4="Closed-form",1/2*(1-COS(2*PI()*($B584-$H$5)/$H$6))*$H$8,IF($N$4="General",1/2*(1-COS(2*PI()*($B584-$H$5)/$H$6))*$H$9,"Error")))))</f>
        <v>0</v>
      </c>
      <c r="I584" s="30">
        <f>IF(B584="",0,IF($B584&lt;$I$5,0,IF($B584&gt;'MSD Calculation'!$D$5,0,IF($N$4="Closed-form",1/2*(1-COS(2*PI()*($B584-$I$5)/$I$6))*$I$8,IF($N$4="General",1/2*(1-COS(2*PI()*($B584-$I$5)/$I$6))*$I$9,"Error")))))</f>
        <v>0</v>
      </c>
      <c r="J584" s="15" t="s">
        <v>14</v>
      </c>
      <c r="K584" s="3"/>
      <c r="L584" s="17">
        <v>5.6699999999999235</v>
      </c>
      <c r="M584" s="34">
        <f>L584/'MSD Calculation'!$D$5</f>
        <v>0.19155405405405146</v>
      </c>
      <c r="N584" s="34">
        <f>'MSD Calculation'!$D$24-L584</f>
        <v>12.830000000000076</v>
      </c>
      <c r="O584" s="35">
        <f t="shared" si="40"/>
        <v>1.1442357946753901E-2</v>
      </c>
      <c r="P584" s="35">
        <f t="shared" si="41"/>
        <v>1.1563629402638083E-2</v>
      </c>
      <c r="Q584" s="35">
        <f t="shared" si="42"/>
        <v>1.1563629402638083E-2</v>
      </c>
      <c r="R584" s="35">
        <f t="shared" si="43"/>
        <v>1.1563629402638083E-2</v>
      </c>
      <c r="S584" s="35">
        <f t="shared" si="44"/>
        <v>1.1563629402638083E-2</v>
      </c>
      <c r="T584" s="11" t="s">
        <v>14</v>
      </c>
    </row>
    <row r="585" spans="2:20" x14ac:dyDescent="0.35">
      <c r="B585" s="63">
        <v>5.6799999999999233</v>
      </c>
      <c r="C585" s="34">
        <f>B585/'MSD Calculation'!$D$5</f>
        <v>0.19189189189188929</v>
      </c>
      <c r="D585" s="34">
        <f>'MSD Calculation'!$D$24-B585</f>
        <v>12.820000000000077</v>
      </c>
      <c r="E585" s="30">
        <f>IF(B585="",0,IF(B585&lt;'MSD Calculation'!$D$5,$E$7*(1-B585/'MSD Calculation'!$D$5), 0))</f>
        <v>1.1437576351289315E-2</v>
      </c>
      <c r="F585" s="30">
        <f>IF(B585="",0,IF($B585&lt;$F$5,0,IF($B585&gt;'MSD Calculation'!$D$5,0,IF($N$4="Closed-form",1/2*(1-COS(2*PI()*($B585-$F$5)/$F$6))*$F$8,IF($N$4="General",1/2*(1-COS(2*PI()*($B585-$F$5)/$F$6))*$F$9,"Error")))))</f>
        <v>1.2353908669576703E-4</v>
      </c>
      <c r="G585" s="30">
        <f>IF(B585="",0,IF($B585&lt;$G$5,0,IF($B585&gt;'MSD Calculation'!$D$5,0,IF($N$4="Closed-form",1/2*(1-COS(2*PI()*($B585-$G$5)/$G$6))*$G$8,IF($N$4="General",1/2*(1-COS(2*PI()*($B585-$G$5)/$G$6))*$G$9,"Error")))))</f>
        <v>0</v>
      </c>
      <c r="H585" s="30">
        <f>IF(B585="",0,IF($B585&lt;$H$5,0,IF($B585&gt;'MSD Calculation'!$D$5,0,IF($N$4="Closed-form",1/2*(1-COS(2*PI()*($B585-$H$5)/$H$6))*$H$8,IF($N$4="General",1/2*(1-COS(2*PI()*($B585-$H$5)/$H$6))*$H$9,"Error")))))</f>
        <v>0</v>
      </c>
      <c r="I585" s="30">
        <f>IF(B585="",0,IF($B585&lt;$I$5,0,IF($B585&gt;'MSD Calculation'!$D$5,0,IF($N$4="Closed-form",1/2*(1-COS(2*PI()*($B585-$I$5)/$I$6))*$I$8,IF($N$4="General",1/2*(1-COS(2*PI()*($B585-$I$5)/$I$6))*$I$9,"Error")))))</f>
        <v>0</v>
      </c>
      <c r="J585" s="15" t="s">
        <v>14</v>
      </c>
      <c r="K585" s="3"/>
      <c r="L585" s="17">
        <v>5.6799999999999233</v>
      </c>
      <c r="M585" s="34">
        <f>L585/'MSD Calculation'!$D$5</f>
        <v>0.19189189189188929</v>
      </c>
      <c r="N585" s="34">
        <f>'MSD Calculation'!$D$24-L585</f>
        <v>12.820000000000077</v>
      </c>
      <c r="O585" s="35">
        <f t="shared" si="40"/>
        <v>1.1437576351289315E-2</v>
      </c>
      <c r="P585" s="35">
        <f t="shared" si="41"/>
        <v>1.1561115437985083E-2</v>
      </c>
      <c r="Q585" s="35">
        <f t="shared" si="42"/>
        <v>1.1561115437985083E-2</v>
      </c>
      <c r="R585" s="35">
        <f t="shared" si="43"/>
        <v>1.1561115437985083E-2</v>
      </c>
      <c r="S585" s="35">
        <f t="shared" si="44"/>
        <v>1.1561115437985083E-2</v>
      </c>
      <c r="T585" s="11" t="s">
        <v>14</v>
      </c>
    </row>
    <row r="586" spans="2:20" x14ac:dyDescent="0.35">
      <c r="B586" s="63">
        <v>5.6899999999999231</v>
      </c>
      <c r="C586" s="34">
        <f>B586/'MSD Calculation'!$D$5</f>
        <v>0.19222972972972713</v>
      </c>
      <c r="D586" s="34">
        <f>'MSD Calculation'!$D$24-B586</f>
        <v>12.810000000000077</v>
      </c>
      <c r="E586" s="30">
        <f>IF(B586="",0,IF(B586&lt;'MSD Calculation'!$D$5,$E$7*(1-B586/'MSD Calculation'!$D$5), 0))</f>
        <v>1.1432794755824731E-2</v>
      </c>
      <c r="F586" s="30">
        <f>IF(B586="",0,IF($B586&lt;$F$5,0,IF($B586&gt;'MSD Calculation'!$D$5,0,IF($N$4="Closed-form",1/2*(1-COS(2*PI()*($B586-$F$5)/$F$6))*$F$8,IF($N$4="General",1/2*(1-COS(2*PI()*($B586-$F$5)/$F$6))*$F$9,"Error")))))</f>
        <v>1.2582744911637076E-4</v>
      </c>
      <c r="G586" s="30">
        <f>IF(B586="",0,IF($B586&lt;$G$5,0,IF($B586&gt;'MSD Calculation'!$D$5,0,IF($N$4="Closed-form",1/2*(1-COS(2*PI()*($B586-$G$5)/$G$6))*$G$8,IF($N$4="General",1/2*(1-COS(2*PI()*($B586-$G$5)/$G$6))*$G$9,"Error")))))</f>
        <v>0</v>
      </c>
      <c r="H586" s="30">
        <f>IF(B586="",0,IF($B586&lt;$H$5,0,IF($B586&gt;'MSD Calculation'!$D$5,0,IF($N$4="Closed-form",1/2*(1-COS(2*PI()*($B586-$H$5)/$H$6))*$H$8,IF($N$4="General",1/2*(1-COS(2*PI()*($B586-$H$5)/$H$6))*$H$9,"Error")))))</f>
        <v>0</v>
      </c>
      <c r="I586" s="30">
        <f>IF(B586="",0,IF($B586&lt;$I$5,0,IF($B586&gt;'MSD Calculation'!$D$5,0,IF($N$4="Closed-form",1/2*(1-COS(2*PI()*($B586-$I$5)/$I$6))*$I$8,IF($N$4="General",1/2*(1-COS(2*PI()*($B586-$I$5)/$I$6))*$I$9,"Error")))))</f>
        <v>0</v>
      </c>
      <c r="J586" s="15" t="s">
        <v>14</v>
      </c>
      <c r="K586" s="3"/>
      <c r="L586" s="17">
        <v>5.6899999999999231</v>
      </c>
      <c r="M586" s="34">
        <f>L586/'MSD Calculation'!$D$5</f>
        <v>0.19222972972972713</v>
      </c>
      <c r="N586" s="34">
        <f>'MSD Calculation'!$D$24-L586</f>
        <v>12.810000000000077</v>
      </c>
      <c r="O586" s="35">
        <f t="shared" si="40"/>
        <v>1.1432794755824731E-2</v>
      </c>
      <c r="P586" s="35">
        <f t="shared" si="41"/>
        <v>1.1558622204941102E-2</v>
      </c>
      <c r="Q586" s="35">
        <f t="shared" si="42"/>
        <v>1.1558622204941102E-2</v>
      </c>
      <c r="R586" s="35">
        <f t="shared" si="43"/>
        <v>1.1558622204941102E-2</v>
      </c>
      <c r="S586" s="35">
        <f t="shared" si="44"/>
        <v>1.1558622204941102E-2</v>
      </c>
      <c r="T586" s="11" t="s">
        <v>14</v>
      </c>
    </row>
    <row r="587" spans="2:20" x14ac:dyDescent="0.35">
      <c r="B587" s="63">
        <v>5.6999999999999229</v>
      </c>
      <c r="C587" s="34">
        <f>B587/'MSD Calculation'!$D$5</f>
        <v>0.19256756756756496</v>
      </c>
      <c r="D587" s="34">
        <f>'MSD Calculation'!$D$24-B587</f>
        <v>12.800000000000077</v>
      </c>
      <c r="E587" s="30">
        <f>IF(B587="",0,IF(B587&lt;'MSD Calculation'!$D$5,$E$7*(1-B587/'MSD Calculation'!$D$5), 0))</f>
        <v>1.1428013160360143E-2</v>
      </c>
      <c r="F587" s="30">
        <f>IF(B587="",0,IF($B587&lt;$F$5,0,IF($B587&gt;'MSD Calculation'!$D$5,0,IF($N$4="Closed-form",1/2*(1-COS(2*PI()*($B587-$F$5)/$F$6))*$F$8,IF($N$4="General",1/2*(1-COS(2*PI()*($B587-$F$5)/$F$6))*$F$9,"Error")))))</f>
        <v>1.2813653310811356E-4</v>
      </c>
      <c r="G587" s="30">
        <f>IF(B587="",0,IF($B587&lt;$G$5,0,IF($B587&gt;'MSD Calculation'!$D$5,0,IF($N$4="Closed-form",1/2*(1-COS(2*PI()*($B587-$G$5)/$G$6))*$G$8,IF($N$4="General",1/2*(1-COS(2*PI()*($B587-$G$5)/$G$6))*$G$9,"Error")))))</f>
        <v>0</v>
      </c>
      <c r="H587" s="30">
        <f>IF(B587="",0,IF($B587&lt;$H$5,0,IF($B587&gt;'MSD Calculation'!$D$5,0,IF($N$4="Closed-form",1/2*(1-COS(2*PI()*($B587-$H$5)/$H$6))*$H$8,IF($N$4="General",1/2*(1-COS(2*PI()*($B587-$H$5)/$H$6))*$H$9,"Error")))))</f>
        <v>0</v>
      </c>
      <c r="I587" s="30">
        <f>IF(B587="",0,IF($B587&lt;$I$5,0,IF($B587&gt;'MSD Calculation'!$D$5,0,IF($N$4="Closed-form",1/2*(1-COS(2*PI()*($B587-$I$5)/$I$6))*$I$8,IF($N$4="General",1/2*(1-COS(2*PI()*($B587-$I$5)/$I$6))*$I$9,"Error")))))</f>
        <v>0</v>
      </c>
      <c r="J587" s="15" t="s">
        <v>14</v>
      </c>
      <c r="K587" s="3"/>
      <c r="L587" s="17">
        <v>5.6999999999999229</v>
      </c>
      <c r="M587" s="34">
        <f>L587/'MSD Calculation'!$D$5</f>
        <v>0.19256756756756496</v>
      </c>
      <c r="N587" s="34">
        <f>'MSD Calculation'!$D$24-L587</f>
        <v>12.800000000000077</v>
      </c>
      <c r="O587" s="35">
        <f t="shared" si="40"/>
        <v>1.1428013160360143E-2</v>
      </c>
      <c r="P587" s="35">
        <f t="shared" si="41"/>
        <v>1.1556149693468257E-2</v>
      </c>
      <c r="Q587" s="35">
        <f t="shared" si="42"/>
        <v>1.1556149693468257E-2</v>
      </c>
      <c r="R587" s="35">
        <f t="shared" si="43"/>
        <v>1.1556149693468257E-2</v>
      </c>
      <c r="S587" s="35">
        <f t="shared" si="44"/>
        <v>1.1556149693468257E-2</v>
      </c>
      <c r="T587" s="11" t="s">
        <v>14</v>
      </c>
    </row>
    <row r="588" spans="2:20" x14ac:dyDescent="0.35">
      <c r="B588" s="63">
        <v>5.7099999999999227</v>
      </c>
      <c r="C588" s="34">
        <f>B588/'MSD Calculation'!$D$5</f>
        <v>0.1929054054054028</v>
      </c>
      <c r="D588" s="34">
        <f>'MSD Calculation'!$D$24-B588</f>
        <v>12.790000000000077</v>
      </c>
      <c r="E588" s="30">
        <f>IF(B588="",0,IF(B588&lt;'MSD Calculation'!$D$5,$E$7*(1-B588/'MSD Calculation'!$D$5), 0))</f>
        <v>1.1423231564895558E-2</v>
      </c>
      <c r="F588" s="30">
        <f>IF(B588="",0,IF($B588&lt;$F$5,0,IF($B588&gt;'MSD Calculation'!$D$5,0,IF($N$4="Closed-form",1/2*(1-COS(2*PI()*($B588-$F$5)/$F$6))*$F$8,IF($N$4="General",1/2*(1-COS(2*PI()*($B588-$F$5)/$F$6))*$F$9,"Error")))))</f>
        <v>1.3046632854222449E-4</v>
      </c>
      <c r="G588" s="30">
        <f>IF(B588="",0,IF($B588&lt;$G$5,0,IF($B588&gt;'MSD Calculation'!$D$5,0,IF($N$4="Closed-form",1/2*(1-COS(2*PI()*($B588-$G$5)/$G$6))*$G$8,IF($N$4="General",1/2*(1-COS(2*PI()*($B588-$G$5)/$G$6))*$G$9,"Error")))))</f>
        <v>0</v>
      </c>
      <c r="H588" s="30">
        <f>IF(B588="",0,IF($B588&lt;$H$5,0,IF($B588&gt;'MSD Calculation'!$D$5,0,IF($N$4="Closed-form",1/2*(1-COS(2*PI()*($B588-$H$5)/$H$6))*$H$8,IF($N$4="General",1/2*(1-COS(2*PI()*($B588-$H$5)/$H$6))*$H$9,"Error")))))</f>
        <v>0</v>
      </c>
      <c r="I588" s="30">
        <f>IF(B588="",0,IF($B588&lt;$I$5,0,IF($B588&gt;'MSD Calculation'!$D$5,0,IF($N$4="Closed-form",1/2*(1-COS(2*PI()*($B588-$I$5)/$I$6))*$I$8,IF($N$4="General",1/2*(1-COS(2*PI()*($B588-$I$5)/$I$6))*$I$9,"Error")))))</f>
        <v>0</v>
      </c>
      <c r="J588" s="15" t="s">
        <v>14</v>
      </c>
      <c r="K588" s="3"/>
      <c r="L588" s="17">
        <v>5.7099999999999227</v>
      </c>
      <c r="M588" s="34">
        <f>L588/'MSD Calculation'!$D$5</f>
        <v>0.1929054054054028</v>
      </c>
      <c r="N588" s="34">
        <f>'MSD Calculation'!$D$24-L588</f>
        <v>12.790000000000077</v>
      </c>
      <c r="O588" s="35">
        <f t="shared" si="40"/>
        <v>1.1423231564895558E-2</v>
      </c>
      <c r="P588" s="35">
        <f t="shared" si="41"/>
        <v>1.1553697893437782E-2</v>
      </c>
      <c r="Q588" s="35">
        <f t="shared" si="42"/>
        <v>1.1553697893437782E-2</v>
      </c>
      <c r="R588" s="35">
        <f t="shared" si="43"/>
        <v>1.1553697893437782E-2</v>
      </c>
      <c r="S588" s="35">
        <f t="shared" si="44"/>
        <v>1.1553697893437782E-2</v>
      </c>
      <c r="T588" s="11" t="s">
        <v>14</v>
      </c>
    </row>
    <row r="589" spans="2:20" x14ac:dyDescent="0.35">
      <c r="B589" s="63">
        <v>5.7199999999999225</v>
      </c>
      <c r="C589" s="34">
        <f>B589/'MSD Calculation'!$D$5</f>
        <v>0.1932432432432406</v>
      </c>
      <c r="D589" s="34">
        <f>'MSD Calculation'!$D$24-B589</f>
        <v>12.780000000000078</v>
      </c>
      <c r="E589" s="30">
        <f>IF(B589="",0,IF(B589&lt;'MSD Calculation'!$D$5,$E$7*(1-B589/'MSD Calculation'!$D$5), 0))</f>
        <v>1.1418449969430972E-2</v>
      </c>
      <c r="F589" s="30">
        <f>IF(B589="",0,IF($B589&lt;$F$5,0,IF($B589&gt;'MSD Calculation'!$D$5,0,IF($N$4="Closed-form",1/2*(1-COS(2*PI()*($B589-$F$5)/$F$6))*$F$8,IF($N$4="General",1/2*(1-COS(2*PI()*($B589-$F$5)/$F$6))*$F$9,"Error")))))</f>
        <v>1.3281682519908055E-4</v>
      </c>
      <c r="G589" s="30">
        <f>IF(B589="",0,IF($B589&lt;$G$5,0,IF($B589&gt;'MSD Calculation'!$D$5,0,IF($N$4="Closed-form",1/2*(1-COS(2*PI()*($B589-$G$5)/$G$6))*$G$8,IF($N$4="General",1/2*(1-COS(2*PI()*($B589-$G$5)/$G$6))*$G$9,"Error")))))</f>
        <v>0</v>
      </c>
      <c r="H589" s="30">
        <f>IF(B589="",0,IF($B589&lt;$H$5,0,IF($B589&gt;'MSD Calculation'!$D$5,0,IF($N$4="Closed-form",1/2*(1-COS(2*PI()*($B589-$H$5)/$H$6))*$H$8,IF($N$4="General",1/2*(1-COS(2*PI()*($B589-$H$5)/$H$6))*$H$9,"Error")))))</f>
        <v>0</v>
      </c>
      <c r="I589" s="30">
        <f>IF(B589="",0,IF($B589&lt;$I$5,0,IF($B589&gt;'MSD Calculation'!$D$5,0,IF($N$4="Closed-form",1/2*(1-COS(2*PI()*($B589-$I$5)/$I$6))*$I$8,IF($N$4="General",1/2*(1-COS(2*PI()*($B589-$I$5)/$I$6))*$I$9,"Error")))))</f>
        <v>0</v>
      </c>
      <c r="J589" s="15" t="s">
        <v>14</v>
      </c>
      <c r="K589" s="3"/>
      <c r="L589" s="17">
        <v>5.7199999999999225</v>
      </c>
      <c r="M589" s="34">
        <f>L589/'MSD Calculation'!$D$5</f>
        <v>0.1932432432432406</v>
      </c>
      <c r="N589" s="34">
        <f>'MSD Calculation'!$D$24-L589</f>
        <v>12.780000000000078</v>
      </c>
      <c r="O589" s="35">
        <f t="shared" si="40"/>
        <v>1.1418449969430972E-2</v>
      </c>
      <c r="P589" s="35">
        <f t="shared" si="41"/>
        <v>1.1551266794630052E-2</v>
      </c>
      <c r="Q589" s="35">
        <f t="shared" si="42"/>
        <v>1.1551266794630052E-2</v>
      </c>
      <c r="R589" s="35">
        <f t="shared" si="43"/>
        <v>1.1551266794630052E-2</v>
      </c>
      <c r="S589" s="35">
        <f t="shared" si="44"/>
        <v>1.1551266794630052E-2</v>
      </c>
      <c r="T589" s="11" t="s">
        <v>14</v>
      </c>
    </row>
    <row r="590" spans="2:20" x14ac:dyDescent="0.35">
      <c r="B590" s="63">
        <v>5.7299999999999223</v>
      </c>
      <c r="C590" s="34">
        <f>B590/'MSD Calculation'!$D$5</f>
        <v>0.19358108108107844</v>
      </c>
      <c r="D590" s="34">
        <f>'MSD Calculation'!$D$24-B590</f>
        <v>12.770000000000078</v>
      </c>
      <c r="E590" s="30">
        <f>IF(B590="",0,IF(B590&lt;'MSD Calculation'!$D$5,$E$7*(1-B590/'MSD Calculation'!$D$5), 0))</f>
        <v>1.1413668373966387E-2</v>
      </c>
      <c r="F590" s="30">
        <f>IF(B590="",0,IF($B590&lt;$F$5,0,IF($B590&gt;'MSD Calculation'!$D$5,0,IF($N$4="Closed-form",1/2*(1-COS(2*PI()*($B590-$F$5)/$F$6))*$F$8,IF($N$4="General",1/2*(1-COS(2*PI()*($B590-$F$5)/$F$6))*$F$9,"Error")))))</f>
        <v>1.3518801276825348E-4</v>
      </c>
      <c r="G590" s="30">
        <f>IF(B590="",0,IF($B590&lt;$G$5,0,IF($B590&gt;'MSD Calculation'!$D$5,0,IF($N$4="Closed-form",1/2*(1-COS(2*PI()*($B590-$G$5)/$G$6))*$G$8,IF($N$4="General",1/2*(1-COS(2*PI()*($B590-$G$5)/$G$6))*$G$9,"Error")))))</f>
        <v>0</v>
      </c>
      <c r="H590" s="30">
        <f>IF(B590="",0,IF($B590&lt;$H$5,0,IF($B590&gt;'MSD Calculation'!$D$5,0,IF($N$4="Closed-form",1/2*(1-COS(2*PI()*($B590-$H$5)/$H$6))*$H$8,IF($N$4="General",1/2*(1-COS(2*PI()*($B590-$H$5)/$H$6))*$H$9,"Error")))))</f>
        <v>0</v>
      </c>
      <c r="I590" s="30">
        <f>IF(B590="",0,IF($B590&lt;$I$5,0,IF($B590&gt;'MSD Calculation'!$D$5,0,IF($N$4="Closed-form",1/2*(1-COS(2*PI()*($B590-$I$5)/$I$6))*$I$8,IF($N$4="General",1/2*(1-COS(2*PI()*($B590-$I$5)/$I$6))*$I$9,"Error")))))</f>
        <v>0</v>
      </c>
      <c r="J590" s="15" t="s">
        <v>14</v>
      </c>
      <c r="K590" s="3"/>
      <c r="L590" s="17">
        <v>5.7299999999999223</v>
      </c>
      <c r="M590" s="34">
        <f>L590/'MSD Calculation'!$D$5</f>
        <v>0.19358108108107844</v>
      </c>
      <c r="N590" s="34">
        <f>'MSD Calculation'!$D$24-L590</f>
        <v>12.770000000000078</v>
      </c>
      <c r="O590" s="35">
        <f t="shared" si="40"/>
        <v>1.1413668373966387E-2</v>
      </c>
      <c r="P590" s="35">
        <f t="shared" si="41"/>
        <v>1.1548856386734641E-2</v>
      </c>
      <c r="Q590" s="35">
        <f t="shared" si="42"/>
        <v>1.1548856386734641E-2</v>
      </c>
      <c r="R590" s="35">
        <f t="shared" si="43"/>
        <v>1.1548856386734641E-2</v>
      </c>
      <c r="S590" s="35">
        <f t="shared" si="44"/>
        <v>1.1548856386734641E-2</v>
      </c>
      <c r="T590" s="11" t="s">
        <v>14</v>
      </c>
    </row>
    <row r="591" spans="2:20" x14ac:dyDescent="0.35">
      <c r="B591" s="63">
        <v>5.7399999999999221</v>
      </c>
      <c r="C591" s="34">
        <f>B591/'MSD Calculation'!$D$5</f>
        <v>0.19391891891891627</v>
      </c>
      <c r="D591" s="34">
        <f>'MSD Calculation'!$D$24-B591</f>
        <v>12.760000000000078</v>
      </c>
      <c r="E591" s="30">
        <f>IF(B591="",0,IF(B591&lt;'MSD Calculation'!$D$5,$E$7*(1-B591/'MSD Calculation'!$D$5), 0))</f>
        <v>1.14088867785018E-2</v>
      </c>
      <c r="F591" s="30">
        <f>IF(B591="",0,IF($B591&lt;$F$5,0,IF($B591&gt;'MSD Calculation'!$D$5,0,IF($N$4="Closed-form",1/2*(1-COS(2*PI()*($B591-$F$5)/$F$6))*$F$8,IF($N$4="General",1/2*(1-COS(2*PI()*($B591-$F$5)/$F$6))*$F$9,"Error")))))</f>
        <v>1.3757988084855502E-4</v>
      </c>
      <c r="G591" s="30">
        <f>IF(B591="",0,IF($B591&lt;$G$5,0,IF($B591&gt;'MSD Calculation'!$D$5,0,IF($N$4="Closed-form",1/2*(1-COS(2*PI()*($B591-$G$5)/$G$6))*$G$8,IF($N$4="General",1/2*(1-COS(2*PI()*($B591-$G$5)/$G$6))*$G$9,"Error")))))</f>
        <v>0</v>
      </c>
      <c r="H591" s="30">
        <f>IF(B591="",0,IF($B591&lt;$H$5,0,IF($B591&gt;'MSD Calculation'!$D$5,0,IF($N$4="Closed-form",1/2*(1-COS(2*PI()*($B591-$H$5)/$H$6))*$H$8,IF($N$4="General",1/2*(1-COS(2*PI()*($B591-$H$5)/$H$6))*$H$9,"Error")))))</f>
        <v>0</v>
      </c>
      <c r="I591" s="30">
        <f>IF(B591="",0,IF($B591&lt;$I$5,0,IF($B591&gt;'MSD Calculation'!$D$5,0,IF($N$4="Closed-form",1/2*(1-COS(2*PI()*($B591-$I$5)/$I$6))*$I$8,IF($N$4="General",1/2*(1-COS(2*PI()*($B591-$I$5)/$I$6))*$I$9,"Error")))))</f>
        <v>0</v>
      </c>
      <c r="J591" s="15" t="s">
        <v>14</v>
      </c>
      <c r="K591" s="3"/>
      <c r="L591" s="17">
        <v>5.7399999999999221</v>
      </c>
      <c r="M591" s="34">
        <f>L591/'MSD Calculation'!$D$5</f>
        <v>0.19391891891891627</v>
      </c>
      <c r="N591" s="34">
        <f>'MSD Calculation'!$D$24-L591</f>
        <v>12.760000000000078</v>
      </c>
      <c r="O591" s="35">
        <f t="shared" si="40"/>
        <v>1.14088867785018E-2</v>
      </c>
      <c r="P591" s="35">
        <f t="shared" si="41"/>
        <v>1.1546466659350354E-2</v>
      </c>
      <c r="Q591" s="35">
        <f t="shared" si="42"/>
        <v>1.1546466659350354E-2</v>
      </c>
      <c r="R591" s="35">
        <f t="shared" si="43"/>
        <v>1.1546466659350354E-2</v>
      </c>
      <c r="S591" s="35">
        <f t="shared" si="44"/>
        <v>1.1546466659350354E-2</v>
      </c>
      <c r="T591" s="11" t="s">
        <v>14</v>
      </c>
    </row>
    <row r="592" spans="2:20" x14ac:dyDescent="0.35">
      <c r="B592" s="63">
        <v>5.7499999999999218</v>
      </c>
      <c r="C592" s="34">
        <f>B592/'MSD Calculation'!$D$5</f>
        <v>0.19425675675675411</v>
      </c>
      <c r="D592" s="34">
        <f>'MSD Calculation'!$D$24-B592</f>
        <v>12.750000000000078</v>
      </c>
      <c r="E592" s="30">
        <f>IF(B592="",0,IF(B592&lt;'MSD Calculation'!$D$5,$E$7*(1-B592/'MSD Calculation'!$D$5), 0))</f>
        <v>1.1404105183037215E-2</v>
      </c>
      <c r="F592" s="30">
        <f>IF(B592="",0,IF($B592&lt;$F$5,0,IF($B592&gt;'MSD Calculation'!$D$5,0,IF($N$4="Closed-form",1/2*(1-COS(2*PI()*($B592-$F$5)/$F$6))*$F$8,IF($N$4="General",1/2*(1-COS(2*PI()*($B592-$F$5)/$F$6))*$F$9,"Error")))))</f>
        <v>1.3999241894808049E-4</v>
      </c>
      <c r="G592" s="30">
        <f>IF(B592="",0,IF($B592&lt;$G$5,0,IF($B592&gt;'MSD Calculation'!$D$5,0,IF($N$4="Closed-form",1/2*(1-COS(2*PI()*($B592-$G$5)/$G$6))*$G$8,IF($N$4="General",1/2*(1-COS(2*PI()*($B592-$G$5)/$G$6))*$G$9,"Error")))))</f>
        <v>0</v>
      </c>
      <c r="H592" s="30">
        <f>IF(B592="",0,IF($B592&lt;$H$5,0,IF($B592&gt;'MSD Calculation'!$D$5,0,IF($N$4="Closed-form",1/2*(1-COS(2*PI()*($B592-$H$5)/$H$6))*$H$8,IF($N$4="General",1/2*(1-COS(2*PI()*($B592-$H$5)/$H$6))*$H$9,"Error")))))</f>
        <v>0</v>
      </c>
      <c r="I592" s="30">
        <f>IF(B592="",0,IF($B592&lt;$I$5,0,IF($B592&gt;'MSD Calculation'!$D$5,0,IF($N$4="Closed-form",1/2*(1-COS(2*PI()*($B592-$I$5)/$I$6))*$I$8,IF($N$4="General",1/2*(1-COS(2*PI()*($B592-$I$5)/$I$6))*$I$9,"Error")))))</f>
        <v>0</v>
      </c>
      <c r="J592" s="15" t="s">
        <v>14</v>
      </c>
      <c r="K592" s="3"/>
      <c r="L592" s="17">
        <v>5.7499999999999218</v>
      </c>
      <c r="M592" s="34">
        <f>L592/'MSD Calculation'!$D$5</f>
        <v>0.19425675675675411</v>
      </c>
      <c r="N592" s="34">
        <f>'MSD Calculation'!$D$24-L592</f>
        <v>12.750000000000078</v>
      </c>
      <c r="O592" s="35">
        <f t="shared" si="40"/>
        <v>1.1404105183037215E-2</v>
      </c>
      <c r="P592" s="35">
        <f t="shared" si="41"/>
        <v>1.1544097601985296E-2</v>
      </c>
      <c r="Q592" s="35">
        <f t="shared" si="42"/>
        <v>1.1544097601985296E-2</v>
      </c>
      <c r="R592" s="35">
        <f t="shared" si="43"/>
        <v>1.1544097601985296E-2</v>
      </c>
      <c r="S592" s="35">
        <f t="shared" si="44"/>
        <v>1.1544097601985296E-2</v>
      </c>
      <c r="T592" s="11" t="s">
        <v>14</v>
      </c>
    </row>
    <row r="593" spans="2:20" x14ac:dyDescent="0.35">
      <c r="B593" s="63">
        <v>5.7599999999999216</v>
      </c>
      <c r="C593" s="34">
        <f>B593/'MSD Calculation'!$D$5</f>
        <v>0.19459459459459194</v>
      </c>
      <c r="D593" s="34">
        <f>'MSD Calculation'!$D$24-B593</f>
        <v>12.740000000000078</v>
      </c>
      <c r="E593" s="30">
        <f>IF(B593="",0,IF(B593&lt;'MSD Calculation'!$D$5,$E$7*(1-B593/'MSD Calculation'!$D$5), 0))</f>
        <v>1.1399323587572629E-2</v>
      </c>
      <c r="F593" s="30">
        <f>IF(B593="",0,IF($B593&lt;$F$5,0,IF($B593&gt;'MSD Calculation'!$D$5,0,IF($N$4="Closed-form",1/2*(1-COS(2*PI()*($B593-$F$5)/$F$6))*$F$8,IF($N$4="General",1/2*(1-COS(2*PI()*($B593-$F$5)/$F$6))*$F$9,"Error")))))</f>
        <v>1.4242561648425832E-4</v>
      </c>
      <c r="G593" s="30">
        <f>IF(B593="",0,IF($B593&lt;$G$5,0,IF($B593&gt;'MSD Calculation'!$D$5,0,IF($N$4="Closed-form",1/2*(1-COS(2*PI()*($B593-$G$5)/$G$6))*$G$8,IF($N$4="General",1/2*(1-COS(2*PI()*($B593-$G$5)/$G$6))*$G$9,"Error")))))</f>
        <v>0</v>
      </c>
      <c r="H593" s="30">
        <f>IF(B593="",0,IF($B593&lt;$H$5,0,IF($B593&gt;'MSD Calculation'!$D$5,0,IF($N$4="Closed-form",1/2*(1-COS(2*PI()*($B593-$H$5)/$H$6))*$H$8,IF($N$4="General",1/2*(1-COS(2*PI()*($B593-$H$5)/$H$6))*$H$9,"Error")))))</f>
        <v>0</v>
      </c>
      <c r="I593" s="30">
        <f>IF(B593="",0,IF($B593&lt;$I$5,0,IF($B593&gt;'MSD Calculation'!$D$5,0,IF($N$4="Closed-form",1/2*(1-COS(2*PI()*($B593-$I$5)/$I$6))*$I$8,IF($N$4="General",1/2*(1-COS(2*PI()*($B593-$I$5)/$I$6))*$I$9,"Error")))))</f>
        <v>0</v>
      </c>
      <c r="J593" s="15" t="s">
        <v>14</v>
      </c>
      <c r="K593" s="3"/>
      <c r="L593" s="17">
        <v>5.7599999999999216</v>
      </c>
      <c r="M593" s="34">
        <f>L593/'MSD Calculation'!$D$5</f>
        <v>0.19459459459459194</v>
      </c>
      <c r="N593" s="34">
        <f>'MSD Calculation'!$D$24-L593</f>
        <v>12.740000000000078</v>
      </c>
      <c r="O593" s="35">
        <f t="shared" si="40"/>
        <v>1.1399323587572629E-2</v>
      </c>
      <c r="P593" s="35">
        <f t="shared" si="41"/>
        <v>1.1541749204056886E-2</v>
      </c>
      <c r="Q593" s="35">
        <f t="shared" si="42"/>
        <v>1.1541749204056886E-2</v>
      </c>
      <c r="R593" s="35">
        <f t="shared" si="43"/>
        <v>1.1541749204056886E-2</v>
      </c>
      <c r="S593" s="35">
        <f t="shared" si="44"/>
        <v>1.1541749204056886E-2</v>
      </c>
      <c r="T593" s="11" t="s">
        <v>14</v>
      </c>
    </row>
    <row r="594" spans="2:20" x14ac:dyDescent="0.35">
      <c r="B594" s="63">
        <v>5.7699999999999214</v>
      </c>
      <c r="C594" s="34">
        <f>B594/'MSD Calculation'!$D$5</f>
        <v>0.19493243243242978</v>
      </c>
      <c r="D594" s="34">
        <f>'MSD Calculation'!$D$24-B594</f>
        <v>12.730000000000079</v>
      </c>
      <c r="E594" s="30">
        <f>IF(B594="",0,IF(B594&lt;'MSD Calculation'!$D$5,$E$7*(1-B594/'MSD Calculation'!$D$5), 0))</f>
        <v>1.1394541992108044E-2</v>
      </c>
      <c r="F594" s="30">
        <f>IF(B594="",0,IF($B594&lt;$F$5,0,IF($B594&gt;'MSD Calculation'!$D$5,0,IF($N$4="Closed-form",1/2*(1-COS(2*PI()*($B594-$F$5)/$F$6))*$F$8,IF($N$4="General",1/2*(1-COS(2*PI()*($B594-$F$5)/$F$6))*$F$9,"Error")))))</f>
        <v>1.4487946278389364E-4</v>
      </c>
      <c r="G594" s="30">
        <f>IF(B594="",0,IF($B594&lt;$G$5,0,IF($B594&gt;'MSD Calculation'!$D$5,0,IF($N$4="Closed-form",1/2*(1-COS(2*PI()*($B594-$G$5)/$G$6))*$G$8,IF($N$4="General",1/2*(1-COS(2*PI()*($B594-$G$5)/$G$6))*$G$9,"Error")))))</f>
        <v>0</v>
      </c>
      <c r="H594" s="30">
        <f>IF(B594="",0,IF($B594&lt;$H$5,0,IF($B594&gt;'MSD Calculation'!$D$5,0,IF($N$4="Closed-form",1/2*(1-COS(2*PI()*($B594-$H$5)/$H$6))*$H$8,IF($N$4="General",1/2*(1-COS(2*PI()*($B594-$H$5)/$H$6))*$H$9,"Error")))))</f>
        <v>0</v>
      </c>
      <c r="I594" s="30">
        <f>IF(B594="",0,IF($B594&lt;$I$5,0,IF($B594&gt;'MSD Calculation'!$D$5,0,IF($N$4="Closed-form",1/2*(1-COS(2*PI()*($B594-$I$5)/$I$6))*$I$8,IF($N$4="General",1/2*(1-COS(2*PI()*($B594-$I$5)/$I$6))*$I$9,"Error")))))</f>
        <v>0</v>
      </c>
      <c r="J594" s="15" t="s">
        <v>14</v>
      </c>
      <c r="K594" s="3"/>
      <c r="L594" s="17">
        <v>5.7699999999999214</v>
      </c>
      <c r="M594" s="34">
        <f>L594/'MSD Calculation'!$D$5</f>
        <v>0.19493243243242978</v>
      </c>
      <c r="N594" s="34">
        <f>'MSD Calculation'!$D$24-L594</f>
        <v>12.730000000000079</v>
      </c>
      <c r="O594" s="35">
        <f t="shared" ref="O594:O657" si="45">E594</f>
        <v>1.1394541992108044E-2</v>
      </c>
      <c r="P594" s="35">
        <f t="shared" ref="P594:P657" si="46">E594+F594</f>
        <v>1.1539421454891938E-2</v>
      </c>
      <c r="Q594" s="35">
        <f t="shared" ref="Q594:Q657" si="47">E594+F594+G594</f>
        <v>1.1539421454891938E-2</v>
      </c>
      <c r="R594" s="35">
        <f t="shared" ref="R594:R657" si="48">+E594+F594+G594+H594</f>
        <v>1.1539421454891938E-2</v>
      </c>
      <c r="S594" s="35">
        <f t="shared" ref="S594:S657" si="49">E594+F594+G594+H594+I594</f>
        <v>1.1539421454891938E-2</v>
      </c>
      <c r="T594" s="11" t="s">
        <v>14</v>
      </c>
    </row>
    <row r="595" spans="2:20" x14ac:dyDescent="0.35">
      <c r="B595" s="63">
        <v>5.7799999999999212</v>
      </c>
      <c r="C595" s="34">
        <f>B595/'MSD Calculation'!$D$5</f>
        <v>0.19527027027026761</v>
      </c>
      <c r="D595" s="34">
        <f>'MSD Calculation'!$D$24-B595</f>
        <v>12.720000000000079</v>
      </c>
      <c r="E595" s="30">
        <f>IF(B595="",0,IF(B595&lt;'MSD Calculation'!$D$5,$E$7*(1-B595/'MSD Calculation'!$D$5), 0))</f>
        <v>1.1389760396643458E-2</v>
      </c>
      <c r="F595" s="30">
        <f>IF(B595="",0,IF($B595&lt;$F$5,0,IF($B595&gt;'MSD Calculation'!$D$5,0,IF($N$4="Closed-form",1/2*(1-COS(2*PI()*($B595-$F$5)/$F$6))*$F$8,IF($N$4="General",1/2*(1-COS(2*PI()*($B595-$F$5)/$F$6))*$F$9,"Error")))))</f>
        <v>1.473539470832158E-4</v>
      </c>
      <c r="G595" s="30">
        <f>IF(B595="",0,IF($B595&lt;$G$5,0,IF($B595&gt;'MSD Calculation'!$D$5,0,IF($N$4="Closed-form",1/2*(1-COS(2*PI()*($B595-$G$5)/$G$6))*$G$8,IF($N$4="General",1/2*(1-COS(2*PI()*($B595-$G$5)/$G$6))*$G$9,"Error")))))</f>
        <v>0</v>
      </c>
      <c r="H595" s="30">
        <f>IF(B595="",0,IF($B595&lt;$H$5,0,IF($B595&gt;'MSD Calculation'!$D$5,0,IF($N$4="Closed-form",1/2*(1-COS(2*PI()*($B595-$H$5)/$H$6))*$H$8,IF($N$4="General",1/2*(1-COS(2*PI()*($B595-$H$5)/$H$6))*$H$9,"Error")))))</f>
        <v>0</v>
      </c>
      <c r="I595" s="30">
        <f>IF(B595="",0,IF($B595&lt;$I$5,0,IF($B595&gt;'MSD Calculation'!$D$5,0,IF($N$4="Closed-form",1/2*(1-COS(2*PI()*($B595-$I$5)/$I$6))*$I$8,IF($N$4="General",1/2*(1-COS(2*PI()*($B595-$I$5)/$I$6))*$I$9,"Error")))))</f>
        <v>0</v>
      </c>
      <c r="J595" s="15" t="s">
        <v>14</v>
      </c>
      <c r="K595" s="3"/>
      <c r="L595" s="17">
        <v>5.7799999999999212</v>
      </c>
      <c r="M595" s="34">
        <f>L595/'MSD Calculation'!$D$5</f>
        <v>0.19527027027026761</v>
      </c>
      <c r="N595" s="34">
        <f>'MSD Calculation'!$D$24-L595</f>
        <v>12.720000000000079</v>
      </c>
      <c r="O595" s="35">
        <f t="shared" si="45"/>
        <v>1.1389760396643458E-2</v>
      </c>
      <c r="P595" s="35">
        <f t="shared" si="46"/>
        <v>1.1537114343726673E-2</v>
      </c>
      <c r="Q595" s="35">
        <f t="shared" si="47"/>
        <v>1.1537114343726673E-2</v>
      </c>
      <c r="R595" s="35">
        <f t="shared" si="48"/>
        <v>1.1537114343726673E-2</v>
      </c>
      <c r="S595" s="35">
        <f t="shared" si="49"/>
        <v>1.1537114343726673E-2</v>
      </c>
      <c r="T595" s="11" t="s">
        <v>14</v>
      </c>
    </row>
    <row r="596" spans="2:20" x14ac:dyDescent="0.35">
      <c r="B596" s="63">
        <v>5.789999999999921</v>
      </c>
      <c r="C596" s="34">
        <f>B596/'MSD Calculation'!$D$5</f>
        <v>0.19560810810810542</v>
      </c>
      <c r="D596" s="34">
        <f>'MSD Calculation'!$D$24-B596</f>
        <v>12.710000000000079</v>
      </c>
      <c r="E596" s="30">
        <f>IF(B596="",0,IF(B596&lt;'MSD Calculation'!$D$5,$E$7*(1-B596/'MSD Calculation'!$D$5), 0))</f>
        <v>1.1384978801178874E-2</v>
      </c>
      <c r="F596" s="30">
        <f>IF(B596="",0,IF($B596&lt;$F$5,0,IF($B596&gt;'MSD Calculation'!$D$5,0,IF($N$4="Closed-form",1/2*(1-COS(2*PI()*($B596-$F$5)/$F$6))*$F$8,IF($N$4="General",1/2*(1-COS(2*PI()*($B596-$F$5)/$F$6))*$F$9,"Error")))))</f>
        <v>1.4984905852792558E-4</v>
      </c>
      <c r="G596" s="30">
        <f>IF(B596="",0,IF($B596&lt;$G$5,0,IF($B596&gt;'MSD Calculation'!$D$5,0,IF($N$4="Closed-form",1/2*(1-COS(2*PI()*($B596-$G$5)/$G$6))*$G$8,IF($N$4="General",1/2*(1-COS(2*PI()*($B596-$G$5)/$G$6))*$G$9,"Error")))))</f>
        <v>0</v>
      </c>
      <c r="H596" s="30">
        <f>IF(B596="",0,IF($B596&lt;$H$5,0,IF($B596&gt;'MSD Calculation'!$D$5,0,IF($N$4="Closed-form",1/2*(1-COS(2*PI()*($B596-$H$5)/$H$6))*$H$8,IF($N$4="General",1/2*(1-COS(2*PI()*($B596-$H$5)/$H$6))*$H$9,"Error")))))</f>
        <v>0</v>
      </c>
      <c r="I596" s="30">
        <f>IF(B596="",0,IF($B596&lt;$I$5,0,IF($B596&gt;'MSD Calculation'!$D$5,0,IF($N$4="Closed-form",1/2*(1-COS(2*PI()*($B596-$I$5)/$I$6))*$I$8,IF($N$4="General",1/2*(1-COS(2*PI()*($B596-$I$5)/$I$6))*$I$9,"Error")))))</f>
        <v>0</v>
      </c>
      <c r="J596" s="15" t="s">
        <v>14</v>
      </c>
      <c r="K596" s="3"/>
      <c r="L596" s="17">
        <v>5.789999999999921</v>
      </c>
      <c r="M596" s="34">
        <f>L596/'MSD Calculation'!$D$5</f>
        <v>0.19560810810810542</v>
      </c>
      <c r="N596" s="34">
        <f>'MSD Calculation'!$D$24-L596</f>
        <v>12.710000000000079</v>
      </c>
      <c r="O596" s="35">
        <f t="shared" si="45"/>
        <v>1.1384978801178874E-2</v>
      </c>
      <c r="P596" s="35">
        <f t="shared" si="46"/>
        <v>1.15348278597068E-2</v>
      </c>
      <c r="Q596" s="35">
        <f t="shared" si="47"/>
        <v>1.15348278597068E-2</v>
      </c>
      <c r="R596" s="35">
        <f t="shared" si="48"/>
        <v>1.15348278597068E-2</v>
      </c>
      <c r="S596" s="35">
        <f t="shared" si="49"/>
        <v>1.15348278597068E-2</v>
      </c>
      <c r="T596" s="11" t="s">
        <v>14</v>
      </c>
    </row>
    <row r="597" spans="2:20" x14ac:dyDescent="0.35">
      <c r="B597" s="63">
        <v>5.7999999999999208</v>
      </c>
      <c r="C597" s="34">
        <f>B597/'MSD Calculation'!$D$5</f>
        <v>0.19594594594594325</v>
      </c>
      <c r="D597" s="34">
        <f>'MSD Calculation'!$D$24-B597</f>
        <v>12.700000000000079</v>
      </c>
      <c r="E597" s="30">
        <f>IF(B597="",0,IF(B597&lt;'MSD Calculation'!$D$5,$E$7*(1-B597/'MSD Calculation'!$D$5), 0))</f>
        <v>1.1380197205714286E-2</v>
      </c>
      <c r="F597" s="30">
        <f>IF(B597="",0,IF($B597&lt;$F$5,0,IF($B597&gt;'MSD Calculation'!$D$5,0,IF($N$4="Closed-form",1/2*(1-COS(2*PI()*($B597-$F$5)/$F$6))*$F$8,IF($N$4="General",1/2*(1-COS(2*PI()*($B597-$F$5)/$F$6))*$F$9,"Error")))))</f>
        <v>1.523647861732448E-4</v>
      </c>
      <c r="G597" s="30">
        <f>IF(B597="",0,IF($B597&lt;$G$5,0,IF($B597&gt;'MSD Calculation'!$D$5,0,IF($N$4="Closed-form",1/2*(1-COS(2*PI()*($B597-$G$5)/$G$6))*$G$8,IF($N$4="General",1/2*(1-COS(2*PI()*($B597-$G$5)/$G$6))*$G$9,"Error")))))</f>
        <v>0</v>
      </c>
      <c r="H597" s="30">
        <f>IF(B597="",0,IF($B597&lt;$H$5,0,IF($B597&gt;'MSD Calculation'!$D$5,0,IF($N$4="Closed-form",1/2*(1-COS(2*PI()*($B597-$H$5)/$H$6))*$H$8,IF($N$4="General",1/2*(1-COS(2*PI()*($B597-$H$5)/$H$6))*$H$9,"Error")))))</f>
        <v>0</v>
      </c>
      <c r="I597" s="30">
        <f>IF(B597="",0,IF($B597&lt;$I$5,0,IF($B597&gt;'MSD Calculation'!$D$5,0,IF($N$4="Closed-form",1/2*(1-COS(2*PI()*($B597-$I$5)/$I$6))*$I$8,IF($N$4="General",1/2*(1-COS(2*PI()*($B597-$I$5)/$I$6))*$I$9,"Error")))))</f>
        <v>0</v>
      </c>
      <c r="J597" s="15" t="s">
        <v>14</v>
      </c>
      <c r="K597" s="3"/>
      <c r="L597" s="17">
        <v>5.7999999999999208</v>
      </c>
      <c r="M597" s="34">
        <f>L597/'MSD Calculation'!$D$5</f>
        <v>0.19594594594594325</v>
      </c>
      <c r="N597" s="34">
        <f>'MSD Calculation'!$D$24-L597</f>
        <v>12.700000000000079</v>
      </c>
      <c r="O597" s="35">
        <f t="shared" si="45"/>
        <v>1.1380197205714286E-2</v>
      </c>
      <c r="P597" s="35">
        <f t="shared" si="46"/>
        <v>1.1532561991887531E-2</v>
      </c>
      <c r="Q597" s="35">
        <f t="shared" si="47"/>
        <v>1.1532561991887531E-2</v>
      </c>
      <c r="R597" s="35">
        <f t="shared" si="48"/>
        <v>1.1532561991887531E-2</v>
      </c>
      <c r="S597" s="35">
        <f t="shared" si="49"/>
        <v>1.1532561991887531E-2</v>
      </c>
      <c r="T597" s="11" t="s">
        <v>14</v>
      </c>
    </row>
    <row r="598" spans="2:20" x14ac:dyDescent="0.35">
      <c r="B598" s="63">
        <v>5.8099999999999206</v>
      </c>
      <c r="C598" s="34">
        <f>B598/'MSD Calculation'!$D$5</f>
        <v>0.19628378378378109</v>
      </c>
      <c r="D598" s="34">
        <f>'MSD Calculation'!$D$24-B598</f>
        <v>12.690000000000079</v>
      </c>
      <c r="E598" s="30">
        <f>IF(B598="",0,IF(B598&lt;'MSD Calculation'!$D$5,$E$7*(1-B598/'MSD Calculation'!$D$5), 0))</f>
        <v>1.1375415610249701E-2</v>
      </c>
      <c r="F598" s="30">
        <f>IF(B598="",0,IF($B598&lt;$F$5,0,IF($B598&gt;'MSD Calculation'!$D$5,0,IF($N$4="Closed-form",1/2*(1-COS(2*PI()*($B598-$F$5)/$F$6))*$F$8,IF($N$4="General",1/2*(1-COS(2*PI()*($B598-$F$5)/$F$6))*$F$9,"Error")))))</f>
        <v>1.5490111898395996E-4</v>
      </c>
      <c r="G598" s="30">
        <f>IF(B598="",0,IF($B598&lt;$G$5,0,IF($B598&gt;'MSD Calculation'!$D$5,0,IF($N$4="Closed-form",1/2*(1-COS(2*PI()*($B598-$G$5)/$G$6))*$G$8,IF($N$4="General",1/2*(1-COS(2*PI()*($B598-$G$5)/$G$6))*$G$9,"Error")))))</f>
        <v>0</v>
      </c>
      <c r="H598" s="30">
        <f>IF(B598="",0,IF($B598&lt;$H$5,0,IF($B598&gt;'MSD Calculation'!$D$5,0,IF($N$4="Closed-form",1/2*(1-COS(2*PI()*($B598-$H$5)/$H$6))*$H$8,IF($N$4="General",1/2*(1-COS(2*PI()*($B598-$H$5)/$H$6))*$H$9,"Error")))))</f>
        <v>0</v>
      </c>
      <c r="I598" s="30">
        <f>IF(B598="",0,IF($B598&lt;$I$5,0,IF($B598&gt;'MSD Calculation'!$D$5,0,IF($N$4="Closed-form",1/2*(1-COS(2*PI()*($B598-$I$5)/$I$6))*$I$8,IF($N$4="General",1/2*(1-COS(2*PI()*($B598-$I$5)/$I$6))*$I$9,"Error")))))</f>
        <v>0</v>
      </c>
      <c r="J598" s="15" t="s">
        <v>14</v>
      </c>
      <c r="K598" s="3"/>
      <c r="L598" s="17">
        <v>5.8099999999999206</v>
      </c>
      <c r="M598" s="34">
        <f>L598/'MSD Calculation'!$D$5</f>
        <v>0.19628378378378109</v>
      </c>
      <c r="N598" s="34">
        <f>'MSD Calculation'!$D$24-L598</f>
        <v>12.690000000000079</v>
      </c>
      <c r="O598" s="35">
        <f t="shared" si="45"/>
        <v>1.1375415610249701E-2</v>
      </c>
      <c r="P598" s="35">
        <f t="shared" si="46"/>
        <v>1.1530316729233662E-2</v>
      </c>
      <c r="Q598" s="35">
        <f t="shared" si="47"/>
        <v>1.1530316729233662E-2</v>
      </c>
      <c r="R598" s="35">
        <f t="shared" si="48"/>
        <v>1.1530316729233662E-2</v>
      </c>
      <c r="S598" s="35">
        <f t="shared" si="49"/>
        <v>1.1530316729233662E-2</v>
      </c>
      <c r="T598" s="11" t="s">
        <v>14</v>
      </c>
    </row>
    <row r="599" spans="2:20" x14ac:dyDescent="0.35">
      <c r="B599" s="63">
        <v>5.8199999999999203</v>
      </c>
      <c r="C599" s="34">
        <f>B599/'MSD Calculation'!$D$5</f>
        <v>0.19662162162161892</v>
      </c>
      <c r="D599" s="34">
        <f>'MSD Calculation'!$D$24-B599</f>
        <v>12.68000000000008</v>
      </c>
      <c r="E599" s="30">
        <f>IF(B599="",0,IF(B599&lt;'MSD Calculation'!$D$5,$E$7*(1-B599/'MSD Calculation'!$D$5), 0))</f>
        <v>1.1370634014785115E-2</v>
      </c>
      <c r="F599" s="30">
        <f>IF(B599="",0,IF($B599&lt;$F$5,0,IF($B599&gt;'MSD Calculation'!$D$5,0,IF($N$4="Closed-form",1/2*(1-COS(2*PI()*($B599-$F$5)/$F$6))*$F$8,IF($N$4="General",1/2*(1-COS(2*PI()*($B599-$F$5)/$F$6))*$F$9,"Error")))))</f>
        <v>1.5745804583447496E-4</v>
      </c>
      <c r="G599" s="30">
        <f>IF(B599="",0,IF($B599&lt;$G$5,0,IF($B599&gt;'MSD Calculation'!$D$5,0,IF($N$4="Closed-form",1/2*(1-COS(2*PI()*($B599-$G$5)/$G$6))*$G$8,IF($N$4="General",1/2*(1-COS(2*PI()*($B599-$G$5)/$G$6))*$G$9,"Error")))))</f>
        <v>0</v>
      </c>
      <c r="H599" s="30">
        <f>IF(B599="",0,IF($B599&lt;$H$5,0,IF($B599&gt;'MSD Calculation'!$D$5,0,IF($N$4="Closed-form",1/2*(1-COS(2*PI()*($B599-$H$5)/$H$6))*$H$8,IF($N$4="General",1/2*(1-COS(2*PI()*($B599-$H$5)/$H$6))*$H$9,"Error")))))</f>
        <v>0</v>
      </c>
      <c r="I599" s="30">
        <f>IF(B599="",0,IF($B599&lt;$I$5,0,IF($B599&gt;'MSD Calculation'!$D$5,0,IF($N$4="Closed-form",1/2*(1-COS(2*PI()*($B599-$I$5)/$I$6))*$I$8,IF($N$4="General",1/2*(1-COS(2*PI()*($B599-$I$5)/$I$6))*$I$9,"Error")))))</f>
        <v>0</v>
      </c>
      <c r="J599" s="15" t="s">
        <v>14</v>
      </c>
      <c r="K599" s="3"/>
      <c r="L599" s="17">
        <v>5.8199999999999203</v>
      </c>
      <c r="M599" s="34">
        <f>L599/'MSD Calculation'!$D$5</f>
        <v>0.19662162162161892</v>
      </c>
      <c r="N599" s="34">
        <f>'MSD Calculation'!$D$24-L599</f>
        <v>12.68000000000008</v>
      </c>
      <c r="O599" s="35">
        <f t="shared" si="45"/>
        <v>1.1370634014785115E-2</v>
      </c>
      <c r="P599" s="35">
        <f t="shared" si="46"/>
        <v>1.1528092060619589E-2</v>
      </c>
      <c r="Q599" s="35">
        <f t="shared" si="47"/>
        <v>1.1528092060619589E-2</v>
      </c>
      <c r="R599" s="35">
        <f t="shared" si="48"/>
        <v>1.1528092060619589E-2</v>
      </c>
      <c r="S599" s="35">
        <f t="shared" si="49"/>
        <v>1.1528092060619589E-2</v>
      </c>
      <c r="T599" s="11" t="s">
        <v>14</v>
      </c>
    </row>
    <row r="600" spans="2:20" x14ac:dyDescent="0.35">
      <c r="B600" s="63">
        <v>5.8299999999999201</v>
      </c>
      <c r="C600" s="34">
        <f>B600/'MSD Calculation'!$D$5</f>
        <v>0.19695945945945675</v>
      </c>
      <c r="D600" s="34">
        <f>'MSD Calculation'!$D$24-B600</f>
        <v>12.67000000000008</v>
      </c>
      <c r="E600" s="30">
        <f>IF(B600="",0,IF(B600&lt;'MSD Calculation'!$D$5,$E$7*(1-B600/'MSD Calculation'!$D$5), 0))</f>
        <v>1.1365852419320529E-2</v>
      </c>
      <c r="F600" s="30">
        <f>IF(B600="",0,IF($B600&lt;$F$5,0,IF($B600&gt;'MSD Calculation'!$D$5,0,IF($N$4="Closed-form",1/2*(1-COS(2*PI()*($B600-$F$5)/$F$6))*$F$8,IF($N$4="General",1/2*(1-COS(2*PI()*($B600-$F$5)/$F$6))*$F$9,"Error")))))</f>
        <v>1.6003555550885744E-4</v>
      </c>
      <c r="G600" s="30">
        <f>IF(B600="",0,IF($B600&lt;$G$5,0,IF($B600&gt;'MSD Calculation'!$D$5,0,IF($N$4="Closed-form",1/2*(1-COS(2*PI()*($B600-$G$5)/$G$6))*$G$8,IF($N$4="General",1/2*(1-COS(2*PI()*($B600-$G$5)/$G$6))*$G$9,"Error")))))</f>
        <v>0</v>
      </c>
      <c r="H600" s="30">
        <f>IF(B600="",0,IF($B600&lt;$H$5,0,IF($B600&gt;'MSD Calculation'!$D$5,0,IF($N$4="Closed-form",1/2*(1-COS(2*PI()*($B600-$H$5)/$H$6))*$H$8,IF($N$4="General",1/2*(1-COS(2*PI()*($B600-$H$5)/$H$6))*$H$9,"Error")))))</f>
        <v>0</v>
      </c>
      <c r="I600" s="30">
        <f>IF(B600="",0,IF($B600&lt;$I$5,0,IF($B600&gt;'MSD Calculation'!$D$5,0,IF($N$4="Closed-form",1/2*(1-COS(2*PI()*($B600-$I$5)/$I$6))*$I$8,IF($N$4="General",1/2*(1-COS(2*PI()*($B600-$I$5)/$I$6))*$I$9,"Error")))))</f>
        <v>0</v>
      </c>
      <c r="J600" s="15" t="s">
        <v>14</v>
      </c>
      <c r="K600" s="3"/>
      <c r="L600" s="17">
        <v>5.8299999999999201</v>
      </c>
      <c r="M600" s="34">
        <f>L600/'MSD Calculation'!$D$5</f>
        <v>0.19695945945945675</v>
      </c>
      <c r="N600" s="34">
        <f>'MSD Calculation'!$D$24-L600</f>
        <v>12.67000000000008</v>
      </c>
      <c r="O600" s="35">
        <f t="shared" si="45"/>
        <v>1.1365852419320529E-2</v>
      </c>
      <c r="P600" s="35">
        <f t="shared" si="46"/>
        <v>1.1525887974829386E-2</v>
      </c>
      <c r="Q600" s="35">
        <f t="shared" si="47"/>
        <v>1.1525887974829386E-2</v>
      </c>
      <c r="R600" s="35">
        <f t="shared" si="48"/>
        <v>1.1525887974829386E-2</v>
      </c>
      <c r="S600" s="35">
        <f t="shared" si="49"/>
        <v>1.1525887974829386E-2</v>
      </c>
      <c r="T600" s="11" t="s">
        <v>14</v>
      </c>
    </row>
    <row r="601" spans="2:20" x14ac:dyDescent="0.35">
      <c r="B601" s="63">
        <v>5.8399999999999199</v>
      </c>
      <c r="C601" s="34">
        <f>B601/'MSD Calculation'!$D$5</f>
        <v>0.19729729729729459</v>
      </c>
      <c r="D601" s="34">
        <f>'MSD Calculation'!$D$24-B601</f>
        <v>12.66000000000008</v>
      </c>
      <c r="E601" s="30">
        <f>IF(B601="",0,IF(B601&lt;'MSD Calculation'!$D$5,$E$7*(1-B601/'MSD Calculation'!$D$5), 0))</f>
        <v>1.1361070823855943E-2</v>
      </c>
      <c r="F601" s="30">
        <f>IF(B601="",0,IF($B601&lt;$F$5,0,IF($B601&gt;'MSD Calculation'!$D$5,0,IF($N$4="Closed-form",1/2*(1-COS(2*PI()*($B601-$F$5)/$F$6))*$F$8,IF($N$4="General",1/2*(1-COS(2*PI()*($B601-$F$5)/$F$6))*$F$9,"Error")))))</f>
        <v>1.6263363670088933E-4</v>
      </c>
      <c r="G601" s="30">
        <f>IF(B601="",0,IF($B601&lt;$G$5,0,IF($B601&gt;'MSD Calculation'!$D$5,0,IF($N$4="Closed-form",1/2*(1-COS(2*PI()*($B601-$G$5)/$G$6))*$G$8,IF($N$4="General",1/2*(1-COS(2*PI()*($B601-$G$5)/$G$6))*$G$9,"Error")))))</f>
        <v>0</v>
      </c>
      <c r="H601" s="30">
        <f>IF(B601="",0,IF($B601&lt;$H$5,0,IF($B601&gt;'MSD Calculation'!$D$5,0,IF($N$4="Closed-form",1/2*(1-COS(2*PI()*($B601-$H$5)/$H$6))*$H$8,IF($N$4="General",1/2*(1-COS(2*PI()*($B601-$H$5)/$H$6))*$H$9,"Error")))))</f>
        <v>0</v>
      </c>
      <c r="I601" s="30">
        <f>IF(B601="",0,IF($B601&lt;$I$5,0,IF($B601&gt;'MSD Calculation'!$D$5,0,IF($N$4="Closed-form",1/2*(1-COS(2*PI()*($B601-$I$5)/$I$6))*$I$8,IF($N$4="General",1/2*(1-COS(2*PI()*($B601-$I$5)/$I$6))*$I$9,"Error")))))</f>
        <v>0</v>
      </c>
      <c r="J601" s="15" t="s">
        <v>14</v>
      </c>
      <c r="K601" s="3"/>
      <c r="L601" s="17">
        <v>5.8399999999999199</v>
      </c>
      <c r="M601" s="34">
        <f>L601/'MSD Calculation'!$D$5</f>
        <v>0.19729729729729459</v>
      </c>
      <c r="N601" s="34">
        <f>'MSD Calculation'!$D$24-L601</f>
        <v>12.66000000000008</v>
      </c>
      <c r="O601" s="35">
        <f t="shared" si="45"/>
        <v>1.1361070823855943E-2</v>
      </c>
      <c r="P601" s="35">
        <f t="shared" si="46"/>
        <v>1.1523704460556831E-2</v>
      </c>
      <c r="Q601" s="35">
        <f t="shared" si="47"/>
        <v>1.1523704460556831E-2</v>
      </c>
      <c r="R601" s="35">
        <f t="shared" si="48"/>
        <v>1.1523704460556831E-2</v>
      </c>
      <c r="S601" s="35">
        <f t="shared" si="49"/>
        <v>1.1523704460556831E-2</v>
      </c>
      <c r="T601" s="11" t="s">
        <v>14</v>
      </c>
    </row>
    <row r="602" spans="2:20" x14ac:dyDescent="0.35">
      <c r="B602" s="63">
        <v>5.8499999999999197</v>
      </c>
      <c r="C602" s="34">
        <f>B602/'MSD Calculation'!$D$5</f>
        <v>0.19763513513513242</v>
      </c>
      <c r="D602" s="34">
        <f>'MSD Calculation'!$D$24-B602</f>
        <v>12.65000000000008</v>
      </c>
      <c r="E602" s="30">
        <f>IF(B602="",0,IF(B602&lt;'MSD Calculation'!$D$5,$E$7*(1-B602/'MSD Calculation'!$D$5), 0))</f>
        <v>1.1356289228391358E-2</v>
      </c>
      <c r="F602" s="30">
        <f>IF(B602="",0,IF($B602&lt;$F$5,0,IF($B602&gt;'MSD Calculation'!$D$5,0,IF($N$4="Closed-form",1/2*(1-COS(2*PI()*($B602-$F$5)/$F$6))*$F$8,IF($N$4="General",1/2*(1-COS(2*PI()*($B602-$F$5)/$F$6))*$F$9,"Error")))))</f>
        <v>1.652522780141154E-4</v>
      </c>
      <c r="G602" s="30">
        <f>IF(B602="",0,IF($B602&lt;$G$5,0,IF($B602&gt;'MSD Calculation'!$D$5,0,IF($N$4="Closed-form",1/2*(1-COS(2*PI()*($B602-$G$5)/$G$6))*$G$8,IF($N$4="General",1/2*(1-COS(2*PI()*($B602-$G$5)/$G$6))*$G$9,"Error")))))</f>
        <v>0</v>
      </c>
      <c r="H602" s="30">
        <f>IF(B602="",0,IF($B602&lt;$H$5,0,IF($B602&gt;'MSD Calculation'!$D$5,0,IF($N$4="Closed-form",1/2*(1-COS(2*PI()*($B602-$H$5)/$H$6))*$H$8,IF($N$4="General",1/2*(1-COS(2*PI()*($B602-$H$5)/$H$6))*$H$9,"Error")))))</f>
        <v>0</v>
      </c>
      <c r="I602" s="30">
        <f>IF(B602="",0,IF($B602&lt;$I$5,0,IF($B602&gt;'MSD Calculation'!$D$5,0,IF($N$4="Closed-form",1/2*(1-COS(2*PI()*($B602-$I$5)/$I$6))*$I$8,IF($N$4="General",1/2*(1-COS(2*PI()*($B602-$I$5)/$I$6))*$I$9,"Error")))))</f>
        <v>0</v>
      </c>
      <c r="J602" s="15" t="s">
        <v>14</v>
      </c>
      <c r="K602" s="3"/>
      <c r="L602" s="17">
        <v>5.8499999999999197</v>
      </c>
      <c r="M602" s="34">
        <f>L602/'MSD Calculation'!$D$5</f>
        <v>0.19763513513513242</v>
      </c>
      <c r="N602" s="34">
        <f>'MSD Calculation'!$D$24-L602</f>
        <v>12.65000000000008</v>
      </c>
      <c r="O602" s="35">
        <f t="shared" si="45"/>
        <v>1.1356289228391358E-2</v>
      </c>
      <c r="P602" s="35">
        <f t="shared" si="46"/>
        <v>1.1521541506405473E-2</v>
      </c>
      <c r="Q602" s="35">
        <f t="shared" si="47"/>
        <v>1.1521541506405473E-2</v>
      </c>
      <c r="R602" s="35">
        <f t="shared" si="48"/>
        <v>1.1521541506405473E-2</v>
      </c>
      <c r="S602" s="35">
        <f t="shared" si="49"/>
        <v>1.1521541506405473E-2</v>
      </c>
      <c r="T602" s="11" t="s">
        <v>14</v>
      </c>
    </row>
    <row r="603" spans="2:20" x14ac:dyDescent="0.35">
      <c r="B603" s="63">
        <v>5.8599999999999195</v>
      </c>
      <c r="C603" s="34">
        <f>B603/'MSD Calculation'!$D$5</f>
        <v>0.19797297297297026</v>
      </c>
      <c r="D603" s="34">
        <f>'MSD Calculation'!$D$24-B603</f>
        <v>12.640000000000081</v>
      </c>
      <c r="E603" s="30">
        <f>IF(B603="",0,IF(B603&lt;'MSD Calculation'!$D$5,$E$7*(1-B603/'MSD Calculation'!$D$5), 0))</f>
        <v>1.1351507632926772E-2</v>
      </c>
      <c r="F603" s="30">
        <f>IF(B603="",0,IF($B603&lt;$F$5,0,IF($B603&gt;'MSD Calculation'!$D$5,0,IF($N$4="Closed-form",1/2*(1-COS(2*PI()*($B603-$F$5)/$F$6))*$F$8,IF($N$4="General",1/2*(1-COS(2*PI()*($B603-$F$5)/$F$6))*$F$9,"Error")))))</f>
        <v>1.6789146796189328E-4</v>
      </c>
      <c r="G603" s="30">
        <f>IF(B603="",0,IF($B603&lt;$G$5,0,IF($B603&gt;'MSD Calculation'!$D$5,0,IF($N$4="Closed-form",1/2*(1-COS(2*PI()*($B603-$G$5)/$G$6))*$G$8,IF($N$4="General",1/2*(1-COS(2*PI()*($B603-$G$5)/$G$6))*$G$9,"Error")))))</f>
        <v>0</v>
      </c>
      <c r="H603" s="30">
        <f>IF(B603="",0,IF($B603&lt;$H$5,0,IF($B603&gt;'MSD Calculation'!$D$5,0,IF($N$4="Closed-form",1/2*(1-COS(2*PI()*($B603-$H$5)/$H$6))*$H$8,IF($N$4="General",1/2*(1-COS(2*PI()*($B603-$H$5)/$H$6))*$H$9,"Error")))))</f>
        <v>0</v>
      </c>
      <c r="I603" s="30">
        <f>IF(B603="",0,IF($B603&lt;$I$5,0,IF($B603&gt;'MSD Calculation'!$D$5,0,IF($N$4="Closed-form",1/2*(1-COS(2*PI()*($B603-$I$5)/$I$6))*$I$8,IF($N$4="General",1/2*(1-COS(2*PI()*($B603-$I$5)/$I$6))*$I$9,"Error")))))</f>
        <v>0</v>
      </c>
      <c r="J603" s="15" t="s">
        <v>14</v>
      </c>
      <c r="K603" s="3"/>
      <c r="L603" s="17">
        <v>5.8599999999999195</v>
      </c>
      <c r="M603" s="34">
        <f>L603/'MSD Calculation'!$D$5</f>
        <v>0.19797297297297026</v>
      </c>
      <c r="N603" s="34">
        <f>'MSD Calculation'!$D$24-L603</f>
        <v>12.640000000000081</v>
      </c>
      <c r="O603" s="35">
        <f t="shared" si="45"/>
        <v>1.1351507632926772E-2</v>
      </c>
      <c r="P603" s="35">
        <f t="shared" si="46"/>
        <v>1.1519399100888665E-2</v>
      </c>
      <c r="Q603" s="35">
        <f t="shared" si="47"/>
        <v>1.1519399100888665E-2</v>
      </c>
      <c r="R603" s="35">
        <f t="shared" si="48"/>
        <v>1.1519399100888665E-2</v>
      </c>
      <c r="S603" s="35">
        <f t="shared" si="49"/>
        <v>1.1519399100888665E-2</v>
      </c>
      <c r="T603" s="11" t="s">
        <v>14</v>
      </c>
    </row>
    <row r="604" spans="2:20" x14ac:dyDescent="0.35">
      <c r="B604" s="63">
        <v>5.8699999999999193</v>
      </c>
      <c r="C604" s="34">
        <f>B604/'MSD Calculation'!$D$5</f>
        <v>0.19831081081080806</v>
      </c>
      <c r="D604" s="34">
        <f>'MSD Calculation'!$D$24-B604</f>
        <v>12.630000000000081</v>
      </c>
      <c r="E604" s="30">
        <f>IF(B604="",0,IF(B604&lt;'MSD Calculation'!$D$5,$E$7*(1-B604/'MSD Calculation'!$D$5), 0))</f>
        <v>1.1346726037462188E-2</v>
      </c>
      <c r="F604" s="30">
        <f>IF(B604="",0,IF($B604&lt;$F$5,0,IF($B604&gt;'MSD Calculation'!$D$5,0,IF($N$4="Closed-form",1/2*(1-COS(2*PI()*($B604-$F$5)/$F$6))*$F$8,IF($N$4="General",1/2*(1-COS(2*PI()*($B604-$F$5)/$F$6))*$F$9,"Error")))))</f>
        <v>1.705511949674452E-4</v>
      </c>
      <c r="G604" s="30">
        <f>IF(B604="",0,IF($B604&lt;$G$5,0,IF($B604&gt;'MSD Calculation'!$D$5,0,IF($N$4="Closed-form",1/2*(1-COS(2*PI()*($B604-$G$5)/$G$6))*$G$8,IF($N$4="General",1/2*(1-COS(2*PI()*($B604-$G$5)/$G$6))*$G$9,"Error")))))</f>
        <v>0</v>
      </c>
      <c r="H604" s="30">
        <f>IF(B604="",0,IF($B604&lt;$H$5,0,IF($B604&gt;'MSD Calculation'!$D$5,0,IF($N$4="Closed-form",1/2*(1-COS(2*PI()*($B604-$H$5)/$H$6))*$H$8,IF($N$4="General",1/2*(1-COS(2*PI()*($B604-$H$5)/$H$6))*$H$9,"Error")))))</f>
        <v>0</v>
      </c>
      <c r="I604" s="30">
        <f>IF(B604="",0,IF($B604&lt;$I$5,0,IF($B604&gt;'MSD Calculation'!$D$5,0,IF($N$4="Closed-form",1/2*(1-COS(2*PI()*($B604-$I$5)/$I$6))*$I$8,IF($N$4="General",1/2*(1-COS(2*PI()*($B604-$I$5)/$I$6))*$I$9,"Error")))))</f>
        <v>0</v>
      </c>
      <c r="J604" s="15" t="s">
        <v>14</v>
      </c>
      <c r="K604" s="3"/>
      <c r="L604" s="17">
        <v>5.8699999999999193</v>
      </c>
      <c r="M604" s="34">
        <f>L604/'MSD Calculation'!$D$5</f>
        <v>0.19831081081080806</v>
      </c>
      <c r="N604" s="34">
        <f>'MSD Calculation'!$D$24-L604</f>
        <v>12.630000000000081</v>
      </c>
      <c r="O604" s="35">
        <f t="shared" si="45"/>
        <v>1.1346726037462188E-2</v>
      </c>
      <c r="P604" s="35">
        <f t="shared" si="46"/>
        <v>1.1517277232429632E-2</v>
      </c>
      <c r="Q604" s="35">
        <f t="shared" si="47"/>
        <v>1.1517277232429632E-2</v>
      </c>
      <c r="R604" s="35">
        <f t="shared" si="48"/>
        <v>1.1517277232429632E-2</v>
      </c>
      <c r="S604" s="35">
        <f t="shared" si="49"/>
        <v>1.1517277232429632E-2</v>
      </c>
      <c r="T604" s="11" t="s">
        <v>14</v>
      </c>
    </row>
    <row r="605" spans="2:20" x14ac:dyDescent="0.35">
      <c r="B605" s="63">
        <v>5.8799999999999191</v>
      </c>
      <c r="C605" s="34">
        <f>B605/'MSD Calculation'!$D$5</f>
        <v>0.1986486486486459</v>
      </c>
      <c r="D605" s="34">
        <f>'MSD Calculation'!$D$24-B605</f>
        <v>12.620000000000081</v>
      </c>
      <c r="E605" s="30">
        <f>IF(B605="",0,IF(B605&lt;'MSD Calculation'!$D$5,$E$7*(1-B605/'MSD Calculation'!$D$5), 0))</f>
        <v>1.1341944441997601E-2</v>
      </c>
      <c r="F605" s="30">
        <f>IF(B605="",0,IF($B605&lt;$F$5,0,IF($B605&gt;'MSD Calculation'!$D$5,0,IF($N$4="Closed-form",1/2*(1-COS(2*PI()*($B605-$F$5)/$F$6))*$F$8,IF($N$4="General",1/2*(1-COS(2*PI()*($B605-$F$5)/$F$6))*$F$9,"Error")))))</f>
        <v>1.7323144736390735E-4</v>
      </c>
      <c r="G605" s="30">
        <f>IF(B605="",0,IF($B605&lt;$G$5,0,IF($B605&gt;'MSD Calculation'!$D$5,0,IF($N$4="Closed-form",1/2*(1-COS(2*PI()*($B605-$G$5)/$G$6))*$G$8,IF($N$4="General",1/2*(1-COS(2*PI()*($B605-$G$5)/$G$6))*$G$9,"Error")))))</f>
        <v>0</v>
      </c>
      <c r="H605" s="30">
        <f>IF(B605="",0,IF($B605&lt;$H$5,0,IF($B605&gt;'MSD Calculation'!$D$5,0,IF($N$4="Closed-form",1/2*(1-COS(2*PI()*($B605-$H$5)/$H$6))*$H$8,IF($N$4="General",1/2*(1-COS(2*PI()*($B605-$H$5)/$H$6))*$H$9,"Error")))))</f>
        <v>0</v>
      </c>
      <c r="I605" s="30">
        <f>IF(B605="",0,IF($B605&lt;$I$5,0,IF($B605&gt;'MSD Calculation'!$D$5,0,IF($N$4="Closed-form",1/2*(1-COS(2*PI()*($B605-$I$5)/$I$6))*$I$8,IF($N$4="General",1/2*(1-COS(2*PI()*($B605-$I$5)/$I$6))*$I$9,"Error")))))</f>
        <v>0</v>
      </c>
      <c r="J605" s="15" t="s">
        <v>14</v>
      </c>
      <c r="K605" s="3"/>
      <c r="L605" s="17">
        <v>5.8799999999999191</v>
      </c>
      <c r="M605" s="34">
        <f>L605/'MSD Calculation'!$D$5</f>
        <v>0.1986486486486459</v>
      </c>
      <c r="N605" s="34">
        <f>'MSD Calculation'!$D$24-L605</f>
        <v>12.620000000000081</v>
      </c>
      <c r="O605" s="35">
        <f t="shared" si="45"/>
        <v>1.1341944441997601E-2</v>
      </c>
      <c r="P605" s="35">
        <f t="shared" si="46"/>
        <v>1.1515175889361509E-2</v>
      </c>
      <c r="Q605" s="35">
        <f t="shared" si="47"/>
        <v>1.1515175889361509E-2</v>
      </c>
      <c r="R605" s="35">
        <f t="shared" si="48"/>
        <v>1.1515175889361509E-2</v>
      </c>
      <c r="S605" s="35">
        <f t="shared" si="49"/>
        <v>1.1515175889361509E-2</v>
      </c>
      <c r="T605" s="11" t="s">
        <v>14</v>
      </c>
    </row>
    <row r="606" spans="2:20" x14ac:dyDescent="0.35">
      <c r="B606" s="63">
        <v>5.8899999999999189</v>
      </c>
      <c r="C606" s="34">
        <f>B606/'MSD Calculation'!$D$5</f>
        <v>0.19898648648648373</v>
      </c>
      <c r="D606" s="34">
        <f>'MSD Calculation'!$D$24-B606</f>
        <v>12.610000000000081</v>
      </c>
      <c r="E606" s="30">
        <f>IF(B606="",0,IF(B606&lt;'MSD Calculation'!$D$5,$E$7*(1-B606/'MSD Calculation'!$D$5), 0))</f>
        <v>1.1337162846533015E-2</v>
      </c>
      <c r="F606" s="30">
        <f>IF(B606="",0,IF($B606&lt;$F$5,0,IF($B606&gt;'MSD Calculation'!$D$5,0,IF($N$4="Closed-form",1/2*(1-COS(2*PI()*($B606-$F$5)/$F$6))*$F$8,IF($N$4="General",1/2*(1-COS(2*PI()*($B606-$F$5)/$F$6))*$F$9,"Error")))))</f>
        <v>1.7593221339438025E-4</v>
      </c>
      <c r="G606" s="30">
        <f>IF(B606="",0,IF($B606&lt;$G$5,0,IF($B606&gt;'MSD Calculation'!$D$5,0,IF($N$4="Closed-form",1/2*(1-COS(2*PI()*($B606-$G$5)/$G$6))*$G$8,IF($N$4="General",1/2*(1-COS(2*PI()*($B606-$G$5)/$G$6))*$G$9,"Error")))))</f>
        <v>0</v>
      </c>
      <c r="H606" s="30">
        <f>IF(B606="",0,IF($B606&lt;$H$5,0,IF($B606&gt;'MSD Calculation'!$D$5,0,IF($N$4="Closed-form",1/2*(1-COS(2*PI()*($B606-$H$5)/$H$6))*$H$8,IF($N$4="General",1/2*(1-COS(2*PI()*($B606-$H$5)/$H$6))*$H$9,"Error")))))</f>
        <v>0</v>
      </c>
      <c r="I606" s="30">
        <f>IF(B606="",0,IF($B606&lt;$I$5,0,IF($B606&gt;'MSD Calculation'!$D$5,0,IF($N$4="Closed-form",1/2*(1-COS(2*PI()*($B606-$I$5)/$I$6))*$I$8,IF($N$4="General",1/2*(1-COS(2*PI()*($B606-$I$5)/$I$6))*$I$9,"Error")))))</f>
        <v>0</v>
      </c>
      <c r="J606" s="15" t="s">
        <v>14</v>
      </c>
      <c r="K606" s="3"/>
      <c r="L606" s="17">
        <v>5.8899999999999189</v>
      </c>
      <c r="M606" s="34">
        <f>L606/'MSD Calculation'!$D$5</f>
        <v>0.19898648648648373</v>
      </c>
      <c r="N606" s="34">
        <f>'MSD Calculation'!$D$24-L606</f>
        <v>12.610000000000081</v>
      </c>
      <c r="O606" s="35">
        <f t="shared" si="45"/>
        <v>1.1337162846533015E-2</v>
      </c>
      <c r="P606" s="35">
        <f t="shared" si="46"/>
        <v>1.1513095059927396E-2</v>
      </c>
      <c r="Q606" s="35">
        <f t="shared" si="47"/>
        <v>1.1513095059927396E-2</v>
      </c>
      <c r="R606" s="35">
        <f t="shared" si="48"/>
        <v>1.1513095059927396E-2</v>
      </c>
      <c r="S606" s="35">
        <f t="shared" si="49"/>
        <v>1.1513095059927396E-2</v>
      </c>
      <c r="T606" s="11" t="s">
        <v>14</v>
      </c>
    </row>
    <row r="607" spans="2:20" x14ac:dyDescent="0.35">
      <c r="B607" s="63">
        <v>5.8999999999999186</v>
      </c>
      <c r="C607" s="34">
        <f>B607/'MSD Calculation'!$D$5</f>
        <v>0.19932432432432157</v>
      </c>
      <c r="D607" s="34">
        <f>'MSD Calculation'!$D$24-B607</f>
        <v>12.600000000000081</v>
      </c>
      <c r="E607" s="30">
        <f>IF(B607="",0,IF(B607&lt;'MSD Calculation'!$D$5,$E$7*(1-B607/'MSD Calculation'!$D$5), 0))</f>
        <v>1.1332381251068429E-2</v>
      </c>
      <c r="F607" s="30">
        <f>IF(B607="",0,IF($B607&lt;$F$5,0,IF($B607&gt;'MSD Calculation'!$D$5,0,IF($N$4="Closed-form",1/2*(1-COS(2*PI()*($B607-$F$5)/$F$6))*$F$8,IF($N$4="General",1/2*(1-COS(2*PI()*($B607-$F$5)/$F$6))*$F$9,"Error")))))</f>
        <v>1.7865348121198394E-4</v>
      </c>
      <c r="G607" s="30">
        <f>IF(B607="",0,IF($B607&lt;$G$5,0,IF($B607&gt;'MSD Calculation'!$D$5,0,IF($N$4="Closed-form",1/2*(1-COS(2*PI()*($B607-$G$5)/$G$6))*$G$8,IF($N$4="General",1/2*(1-COS(2*PI()*($B607-$G$5)/$G$6))*$G$9,"Error")))))</f>
        <v>0</v>
      </c>
      <c r="H607" s="30">
        <f>IF(B607="",0,IF($B607&lt;$H$5,0,IF($B607&gt;'MSD Calculation'!$D$5,0,IF($N$4="Closed-form",1/2*(1-COS(2*PI()*($B607-$H$5)/$H$6))*$H$8,IF($N$4="General",1/2*(1-COS(2*PI()*($B607-$H$5)/$H$6))*$H$9,"Error")))))</f>
        <v>0</v>
      </c>
      <c r="I607" s="30">
        <f>IF(B607="",0,IF($B607&lt;$I$5,0,IF($B607&gt;'MSD Calculation'!$D$5,0,IF($N$4="Closed-form",1/2*(1-COS(2*PI()*($B607-$I$5)/$I$6))*$I$8,IF($N$4="General",1/2*(1-COS(2*PI()*($B607-$I$5)/$I$6))*$I$9,"Error")))))</f>
        <v>0</v>
      </c>
      <c r="J607" s="15" t="s">
        <v>14</v>
      </c>
      <c r="K607" s="3"/>
      <c r="L607" s="17">
        <v>5.8999999999999186</v>
      </c>
      <c r="M607" s="34">
        <f>L607/'MSD Calculation'!$D$5</f>
        <v>0.19932432432432157</v>
      </c>
      <c r="N607" s="34">
        <f>'MSD Calculation'!$D$24-L607</f>
        <v>12.600000000000081</v>
      </c>
      <c r="O607" s="35">
        <f t="shared" si="45"/>
        <v>1.1332381251068429E-2</v>
      </c>
      <c r="P607" s="35">
        <f t="shared" si="46"/>
        <v>1.1511034732280413E-2</v>
      </c>
      <c r="Q607" s="35">
        <f t="shared" si="47"/>
        <v>1.1511034732280413E-2</v>
      </c>
      <c r="R607" s="35">
        <f t="shared" si="48"/>
        <v>1.1511034732280413E-2</v>
      </c>
      <c r="S607" s="35">
        <f t="shared" si="49"/>
        <v>1.1511034732280413E-2</v>
      </c>
      <c r="T607" s="11" t="s">
        <v>14</v>
      </c>
    </row>
    <row r="608" spans="2:20" x14ac:dyDescent="0.35">
      <c r="B608" s="63">
        <v>5.9099999999999184</v>
      </c>
      <c r="C608" s="34">
        <f>B608/'MSD Calculation'!$D$5</f>
        <v>0.1996621621621594</v>
      </c>
      <c r="D608" s="34">
        <f>'MSD Calculation'!$D$24-B608</f>
        <v>12.590000000000082</v>
      </c>
      <c r="E608" s="30">
        <f>IF(B608="",0,IF(B608&lt;'MSD Calculation'!$D$5,$E$7*(1-B608/'MSD Calculation'!$D$5), 0))</f>
        <v>1.1327599655603844E-2</v>
      </c>
      <c r="F608" s="30">
        <f>IF(B608="",0,IF($B608&lt;$F$5,0,IF($B608&gt;'MSD Calculation'!$D$5,0,IF($N$4="Closed-form",1/2*(1-COS(2*PI()*($B608-$F$5)/$F$6))*$F$8,IF($N$4="General",1/2*(1-COS(2*PI()*($B608-$F$5)/$F$6))*$F$9,"Error")))))</f>
        <v>1.8139523887990608E-4</v>
      </c>
      <c r="G608" s="30">
        <f>IF(B608="",0,IF($B608&lt;$G$5,0,IF($B608&gt;'MSD Calculation'!$D$5,0,IF($N$4="Closed-form",1/2*(1-COS(2*PI()*($B608-$G$5)/$G$6))*$G$8,IF($N$4="General",1/2*(1-COS(2*PI()*($B608-$G$5)/$G$6))*$G$9,"Error")))))</f>
        <v>0</v>
      </c>
      <c r="H608" s="30">
        <f>IF(B608="",0,IF($B608&lt;$H$5,0,IF($B608&gt;'MSD Calculation'!$D$5,0,IF($N$4="Closed-form",1/2*(1-COS(2*PI()*($B608-$H$5)/$H$6))*$H$8,IF($N$4="General",1/2*(1-COS(2*PI()*($B608-$H$5)/$H$6))*$H$9,"Error")))))</f>
        <v>0</v>
      </c>
      <c r="I608" s="30">
        <f>IF(B608="",0,IF($B608&lt;$I$5,0,IF($B608&gt;'MSD Calculation'!$D$5,0,IF($N$4="Closed-form",1/2*(1-COS(2*PI()*($B608-$I$5)/$I$6))*$I$8,IF($N$4="General",1/2*(1-COS(2*PI()*($B608-$I$5)/$I$6))*$I$9,"Error")))))</f>
        <v>0</v>
      </c>
      <c r="J608" s="15" t="s">
        <v>14</v>
      </c>
      <c r="K608" s="3"/>
      <c r="L608" s="17">
        <v>5.9099999999999184</v>
      </c>
      <c r="M608" s="34">
        <f>L608/'MSD Calculation'!$D$5</f>
        <v>0.1996621621621594</v>
      </c>
      <c r="N608" s="34">
        <f>'MSD Calculation'!$D$24-L608</f>
        <v>12.590000000000082</v>
      </c>
      <c r="O608" s="35">
        <f t="shared" si="45"/>
        <v>1.1327599655603844E-2</v>
      </c>
      <c r="P608" s="35">
        <f t="shared" si="46"/>
        <v>1.1508994894483751E-2</v>
      </c>
      <c r="Q608" s="35">
        <f t="shared" si="47"/>
        <v>1.1508994894483751E-2</v>
      </c>
      <c r="R608" s="35">
        <f t="shared" si="48"/>
        <v>1.1508994894483751E-2</v>
      </c>
      <c r="S608" s="35">
        <f t="shared" si="49"/>
        <v>1.1508994894483751E-2</v>
      </c>
      <c r="T608" s="11" t="s">
        <v>14</v>
      </c>
    </row>
    <row r="609" spans="2:20" x14ac:dyDescent="0.35">
      <c r="B609" s="63">
        <v>5.9199999999999182</v>
      </c>
      <c r="C609" s="34">
        <f>B609/'MSD Calculation'!$D$5</f>
        <v>0.19999999999999724</v>
      </c>
      <c r="D609" s="34">
        <f>'MSD Calculation'!$D$24-B609</f>
        <v>12.580000000000082</v>
      </c>
      <c r="E609" s="30">
        <f>IF(B609="",0,IF(B609&lt;'MSD Calculation'!$D$5,$E$7*(1-B609/'MSD Calculation'!$D$5), 0))</f>
        <v>1.1322818060139257E-2</v>
      </c>
      <c r="F609" s="30">
        <f>IF(B609="",0,IF($B609&lt;$F$5,0,IF($B609&gt;'MSD Calculation'!$D$5,0,IF($N$4="Closed-form",1/2*(1-COS(2*PI()*($B609-$F$5)/$F$6))*$F$8,IF($N$4="General",1/2*(1-COS(2*PI()*($B609-$F$5)/$F$6))*$F$9,"Error")))))</f>
        <v>1.8415747437145618E-4</v>
      </c>
      <c r="G609" s="30">
        <f>IF(B609="",0,IF($B609&lt;$G$5,0,IF($B609&gt;'MSD Calculation'!$D$5,0,IF($N$4="Closed-form",1/2*(1-COS(2*PI()*($B609-$G$5)/$G$6))*$G$8,IF($N$4="General",1/2*(1-COS(2*PI()*($B609-$G$5)/$G$6))*$G$9,"Error")))))</f>
        <v>0</v>
      </c>
      <c r="H609" s="30">
        <f>IF(B609="",0,IF($B609&lt;$H$5,0,IF($B609&gt;'MSD Calculation'!$D$5,0,IF($N$4="Closed-form",1/2*(1-COS(2*PI()*($B609-$H$5)/$H$6))*$H$8,IF($N$4="General",1/2*(1-COS(2*PI()*($B609-$H$5)/$H$6))*$H$9,"Error")))))</f>
        <v>0</v>
      </c>
      <c r="I609" s="30">
        <f>IF(B609="",0,IF($B609&lt;$I$5,0,IF($B609&gt;'MSD Calculation'!$D$5,0,IF($N$4="Closed-form",1/2*(1-COS(2*PI()*($B609-$I$5)/$I$6))*$I$8,IF($N$4="General",1/2*(1-COS(2*PI()*($B609-$I$5)/$I$6))*$I$9,"Error")))))</f>
        <v>0</v>
      </c>
      <c r="J609" s="15" t="s">
        <v>14</v>
      </c>
      <c r="K609" s="3"/>
      <c r="L609" s="17">
        <v>5.9199999999999182</v>
      </c>
      <c r="M609" s="34">
        <f>L609/'MSD Calculation'!$D$5</f>
        <v>0.19999999999999724</v>
      </c>
      <c r="N609" s="34">
        <f>'MSD Calculation'!$D$24-L609</f>
        <v>12.580000000000082</v>
      </c>
      <c r="O609" s="35">
        <f t="shared" si="45"/>
        <v>1.1322818060139257E-2</v>
      </c>
      <c r="P609" s="35">
        <f t="shared" si="46"/>
        <v>1.1506975534510713E-2</v>
      </c>
      <c r="Q609" s="35">
        <f t="shared" si="47"/>
        <v>1.1506975534510713E-2</v>
      </c>
      <c r="R609" s="35">
        <f t="shared" si="48"/>
        <v>1.1506975534510713E-2</v>
      </c>
      <c r="S609" s="35">
        <f t="shared" si="49"/>
        <v>1.1506975534510713E-2</v>
      </c>
      <c r="T609" s="11" t="s">
        <v>14</v>
      </c>
    </row>
    <row r="610" spans="2:20" x14ac:dyDescent="0.35">
      <c r="B610" s="63">
        <v>5.929999999999918</v>
      </c>
      <c r="C610" s="34">
        <f>B610/'MSD Calculation'!$D$5</f>
        <v>0.20033783783783507</v>
      </c>
      <c r="D610" s="34">
        <f>'MSD Calculation'!$D$24-B610</f>
        <v>12.570000000000082</v>
      </c>
      <c r="E610" s="30">
        <f>IF(B610="",0,IF(B610&lt;'MSD Calculation'!$D$5,$E$7*(1-B610/'MSD Calculation'!$D$5), 0))</f>
        <v>1.1318036464674672E-2</v>
      </c>
      <c r="F610" s="30">
        <f>IF(B610="",0,IF($B610&lt;$F$5,0,IF($B610&gt;'MSD Calculation'!$D$5,0,IF($N$4="Closed-form",1/2*(1-COS(2*PI()*($B610-$F$5)/$F$6))*$F$8,IF($N$4="General",1/2*(1-COS(2*PI()*($B610-$F$5)/$F$6))*$F$9,"Error")))))</f>
        <v>1.8694017557011801E-4</v>
      </c>
      <c r="G610" s="30">
        <f>IF(B610="",0,IF($B610&lt;$G$5,0,IF($B610&gt;'MSD Calculation'!$D$5,0,IF($N$4="Closed-form",1/2*(1-COS(2*PI()*($B610-$G$5)/$G$6))*$G$8,IF($N$4="General",1/2*(1-COS(2*PI()*($B610-$G$5)/$G$6))*$G$9,"Error")))))</f>
        <v>0</v>
      </c>
      <c r="H610" s="30">
        <f>IF(B610="",0,IF($B610&lt;$H$5,0,IF($B610&gt;'MSD Calculation'!$D$5,0,IF($N$4="Closed-form",1/2*(1-COS(2*PI()*($B610-$H$5)/$H$6))*$H$8,IF($N$4="General",1/2*(1-COS(2*PI()*($B610-$H$5)/$H$6))*$H$9,"Error")))))</f>
        <v>0</v>
      </c>
      <c r="I610" s="30">
        <f>IF(B610="",0,IF($B610&lt;$I$5,0,IF($B610&gt;'MSD Calculation'!$D$5,0,IF($N$4="Closed-form",1/2*(1-COS(2*PI()*($B610-$I$5)/$I$6))*$I$8,IF($N$4="General",1/2*(1-COS(2*PI()*($B610-$I$5)/$I$6))*$I$9,"Error")))))</f>
        <v>0</v>
      </c>
      <c r="J610" s="15" t="s">
        <v>14</v>
      </c>
      <c r="K610" s="3"/>
      <c r="L610" s="17">
        <v>5.929999999999918</v>
      </c>
      <c r="M610" s="34">
        <f>L610/'MSD Calculation'!$D$5</f>
        <v>0.20033783783783507</v>
      </c>
      <c r="N610" s="34">
        <f>'MSD Calculation'!$D$24-L610</f>
        <v>12.570000000000082</v>
      </c>
      <c r="O610" s="35">
        <f t="shared" si="45"/>
        <v>1.1318036464674672E-2</v>
      </c>
      <c r="P610" s="35">
        <f t="shared" si="46"/>
        <v>1.150497664024479E-2</v>
      </c>
      <c r="Q610" s="35">
        <f t="shared" si="47"/>
        <v>1.150497664024479E-2</v>
      </c>
      <c r="R610" s="35">
        <f t="shared" si="48"/>
        <v>1.150497664024479E-2</v>
      </c>
      <c r="S610" s="35">
        <f t="shared" si="49"/>
        <v>1.150497664024479E-2</v>
      </c>
      <c r="T610" s="11" t="s">
        <v>14</v>
      </c>
    </row>
    <row r="611" spans="2:20" x14ac:dyDescent="0.35">
      <c r="B611" s="63">
        <v>5.9399999999999178</v>
      </c>
      <c r="C611" s="34">
        <f>B611/'MSD Calculation'!$D$5</f>
        <v>0.20067567567567288</v>
      </c>
      <c r="D611" s="34">
        <f>'MSD Calculation'!$D$24-B611</f>
        <v>12.560000000000082</v>
      </c>
      <c r="E611" s="30">
        <f>IF(B611="",0,IF(B611&lt;'MSD Calculation'!$D$5,$E$7*(1-B611/'MSD Calculation'!$D$5), 0))</f>
        <v>1.1313254869210086E-2</v>
      </c>
      <c r="F611" s="30">
        <f>IF(B611="",0,IF($B611&lt;$F$5,0,IF($B611&gt;'MSD Calculation'!$D$5,0,IF($N$4="Closed-form",1/2*(1-COS(2*PI()*($B611-$F$5)/$F$6))*$F$8,IF($N$4="General",1/2*(1-COS(2*PI()*($B611-$F$5)/$F$6))*$F$9,"Error")))))</f>
        <v>1.8974333026960268E-4</v>
      </c>
      <c r="G611" s="30">
        <f>IF(B611="",0,IF($B611&lt;$G$5,0,IF($B611&gt;'MSD Calculation'!$D$5,0,IF($N$4="Closed-form",1/2*(1-COS(2*PI()*($B611-$G$5)/$G$6))*$G$8,IF($N$4="General",1/2*(1-COS(2*PI()*($B611-$G$5)/$G$6))*$G$9,"Error")))))</f>
        <v>0</v>
      </c>
      <c r="H611" s="30">
        <f>IF(B611="",0,IF($B611&lt;$H$5,0,IF($B611&gt;'MSD Calculation'!$D$5,0,IF($N$4="Closed-form",1/2*(1-COS(2*PI()*($B611-$H$5)/$H$6))*$H$8,IF($N$4="General",1/2*(1-COS(2*PI()*($B611-$H$5)/$H$6))*$H$9,"Error")))))</f>
        <v>0</v>
      </c>
      <c r="I611" s="30">
        <f>IF(B611="",0,IF($B611&lt;$I$5,0,IF($B611&gt;'MSD Calculation'!$D$5,0,IF($N$4="Closed-form",1/2*(1-COS(2*PI()*($B611-$I$5)/$I$6))*$I$8,IF($N$4="General",1/2*(1-COS(2*PI()*($B611-$I$5)/$I$6))*$I$9,"Error")))))</f>
        <v>0</v>
      </c>
      <c r="J611" s="15" t="s">
        <v>14</v>
      </c>
      <c r="K611" s="3"/>
      <c r="L611" s="17">
        <v>5.9399999999999178</v>
      </c>
      <c r="M611" s="34">
        <f>L611/'MSD Calculation'!$D$5</f>
        <v>0.20067567567567288</v>
      </c>
      <c r="N611" s="34">
        <f>'MSD Calculation'!$D$24-L611</f>
        <v>12.560000000000082</v>
      </c>
      <c r="O611" s="35">
        <f t="shared" si="45"/>
        <v>1.1313254869210086E-2</v>
      </c>
      <c r="P611" s="35">
        <f t="shared" si="46"/>
        <v>1.1502998199479688E-2</v>
      </c>
      <c r="Q611" s="35">
        <f t="shared" si="47"/>
        <v>1.1502998199479688E-2</v>
      </c>
      <c r="R611" s="35">
        <f t="shared" si="48"/>
        <v>1.1502998199479688E-2</v>
      </c>
      <c r="S611" s="35">
        <f t="shared" si="49"/>
        <v>1.1502998199479688E-2</v>
      </c>
      <c r="T611" s="11" t="s">
        <v>14</v>
      </c>
    </row>
    <row r="612" spans="2:20" x14ac:dyDescent="0.35">
      <c r="B612" s="63">
        <v>5.9499999999999176</v>
      </c>
      <c r="C612" s="34">
        <f>B612/'MSD Calculation'!$D$5</f>
        <v>0.20101351351351071</v>
      </c>
      <c r="D612" s="34">
        <f>'MSD Calculation'!$D$24-B612</f>
        <v>12.550000000000082</v>
      </c>
      <c r="E612" s="30">
        <f>IF(B612="",0,IF(B612&lt;'MSD Calculation'!$D$5,$E$7*(1-B612/'MSD Calculation'!$D$5), 0))</f>
        <v>1.1308473273745501E-2</v>
      </c>
      <c r="F612" s="30">
        <f>IF(B612="",0,IF($B612&lt;$F$5,0,IF($B612&gt;'MSD Calculation'!$D$5,0,IF($N$4="Closed-form",1/2*(1-COS(2*PI()*($B612-$F$5)/$F$6))*$F$8,IF($N$4="General",1/2*(1-COS(2*PI()*($B612-$F$5)/$F$6))*$F$9,"Error")))))</f>
        <v>1.9256692617390222E-4</v>
      </c>
      <c r="G612" s="30">
        <f>IF(B612="",0,IF($B612&lt;$G$5,0,IF($B612&gt;'MSD Calculation'!$D$5,0,IF($N$4="Closed-form",1/2*(1-COS(2*PI()*($B612-$G$5)/$G$6))*$G$8,IF($N$4="General",1/2*(1-COS(2*PI()*($B612-$G$5)/$G$6))*$G$9,"Error")))))</f>
        <v>0</v>
      </c>
      <c r="H612" s="30">
        <f>IF(B612="",0,IF($B612&lt;$H$5,0,IF($B612&gt;'MSD Calculation'!$D$5,0,IF($N$4="Closed-form",1/2*(1-COS(2*PI()*($B612-$H$5)/$H$6))*$H$8,IF($N$4="General",1/2*(1-COS(2*PI()*($B612-$H$5)/$H$6))*$H$9,"Error")))))</f>
        <v>0</v>
      </c>
      <c r="I612" s="30">
        <f>IF(B612="",0,IF($B612&lt;$I$5,0,IF($B612&gt;'MSD Calculation'!$D$5,0,IF($N$4="Closed-form",1/2*(1-COS(2*PI()*($B612-$I$5)/$I$6))*$I$8,IF($N$4="General",1/2*(1-COS(2*PI()*($B612-$I$5)/$I$6))*$I$9,"Error")))))</f>
        <v>0</v>
      </c>
      <c r="J612" s="15" t="s">
        <v>14</v>
      </c>
      <c r="K612" s="3"/>
      <c r="L612" s="17">
        <v>5.9499999999999176</v>
      </c>
      <c r="M612" s="34">
        <f>L612/'MSD Calculation'!$D$5</f>
        <v>0.20101351351351071</v>
      </c>
      <c r="N612" s="34">
        <f>'MSD Calculation'!$D$24-L612</f>
        <v>12.550000000000082</v>
      </c>
      <c r="O612" s="35">
        <f t="shared" si="45"/>
        <v>1.1308473273745501E-2</v>
      </c>
      <c r="P612" s="35">
        <f t="shared" si="46"/>
        <v>1.1501040199919403E-2</v>
      </c>
      <c r="Q612" s="35">
        <f t="shared" si="47"/>
        <v>1.1501040199919403E-2</v>
      </c>
      <c r="R612" s="35">
        <f t="shared" si="48"/>
        <v>1.1501040199919403E-2</v>
      </c>
      <c r="S612" s="35">
        <f t="shared" si="49"/>
        <v>1.1501040199919403E-2</v>
      </c>
      <c r="T612" s="11" t="s">
        <v>14</v>
      </c>
    </row>
    <row r="613" spans="2:20" x14ac:dyDescent="0.35">
      <c r="B613" s="63">
        <v>5.9599999999999174</v>
      </c>
      <c r="C613" s="34">
        <f>B613/'MSD Calculation'!$D$5</f>
        <v>0.20135135135134855</v>
      </c>
      <c r="D613" s="34">
        <f>'MSD Calculation'!$D$24-B613</f>
        <v>12.540000000000083</v>
      </c>
      <c r="E613" s="30">
        <f>IF(B613="",0,IF(B613&lt;'MSD Calculation'!$D$5,$E$7*(1-B613/'MSD Calculation'!$D$5), 0))</f>
        <v>1.1303691678280915E-2</v>
      </c>
      <c r="F613" s="30">
        <f>IF(B613="",0,IF($B613&lt;$F$5,0,IF($B613&gt;'MSD Calculation'!$D$5,0,IF($N$4="Closed-form",1/2*(1-COS(2*PI()*($B613-$F$5)/$F$6))*$F$8,IF($N$4="General",1/2*(1-COS(2*PI()*($B613-$F$5)/$F$6))*$F$9,"Error")))))</f>
        <v>1.9541095089734313E-4</v>
      </c>
      <c r="G613" s="30">
        <f>IF(B613="",0,IF($B613&lt;$G$5,0,IF($B613&gt;'MSD Calculation'!$D$5,0,IF($N$4="Closed-form",1/2*(1-COS(2*PI()*($B613-$G$5)/$G$6))*$G$8,IF($N$4="General",1/2*(1-COS(2*PI()*($B613-$G$5)/$G$6))*$G$9,"Error")))))</f>
        <v>0</v>
      </c>
      <c r="H613" s="30">
        <f>IF(B613="",0,IF($B613&lt;$H$5,0,IF($B613&gt;'MSD Calculation'!$D$5,0,IF($N$4="Closed-form",1/2*(1-COS(2*PI()*($B613-$H$5)/$H$6))*$H$8,IF($N$4="General",1/2*(1-COS(2*PI()*($B613-$H$5)/$H$6))*$H$9,"Error")))))</f>
        <v>0</v>
      </c>
      <c r="I613" s="30">
        <f>IF(B613="",0,IF($B613&lt;$I$5,0,IF($B613&gt;'MSD Calculation'!$D$5,0,IF($N$4="Closed-form",1/2*(1-COS(2*PI()*($B613-$I$5)/$I$6))*$I$8,IF($N$4="General",1/2*(1-COS(2*PI()*($B613-$I$5)/$I$6))*$I$9,"Error")))))</f>
        <v>0</v>
      </c>
      <c r="J613" s="15" t="s">
        <v>14</v>
      </c>
      <c r="K613" s="3"/>
      <c r="L613" s="17">
        <v>5.9599999999999174</v>
      </c>
      <c r="M613" s="34">
        <f>L613/'MSD Calculation'!$D$5</f>
        <v>0.20135135135134855</v>
      </c>
      <c r="N613" s="34">
        <f>'MSD Calculation'!$D$24-L613</f>
        <v>12.540000000000083</v>
      </c>
      <c r="O613" s="35">
        <f t="shared" si="45"/>
        <v>1.1303691678280915E-2</v>
      </c>
      <c r="P613" s="35">
        <f t="shared" si="46"/>
        <v>1.1499102629178259E-2</v>
      </c>
      <c r="Q613" s="35">
        <f t="shared" si="47"/>
        <v>1.1499102629178259E-2</v>
      </c>
      <c r="R613" s="35">
        <f t="shared" si="48"/>
        <v>1.1499102629178259E-2</v>
      </c>
      <c r="S613" s="35">
        <f t="shared" si="49"/>
        <v>1.1499102629178259E-2</v>
      </c>
      <c r="T613" s="11" t="s">
        <v>14</v>
      </c>
    </row>
    <row r="614" spans="2:20" x14ac:dyDescent="0.35">
      <c r="B614" s="63">
        <v>5.9699999999999172</v>
      </c>
      <c r="C614" s="34">
        <f>B614/'MSD Calculation'!$D$5</f>
        <v>0.20168918918918638</v>
      </c>
      <c r="D614" s="34">
        <f>'MSD Calculation'!$D$24-B614</f>
        <v>12.530000000000083</v>
      </c>
      <c r="E614" s="30">
        <f>IF(B614="",0,IF(B614&lt;'MSD Calculation'!$D$5,$E$7*(1-B614/'MSD Calculation'!$D$5), 0))</f>
        <v>1.1298910082816329E-2</v>
      </c>
      <c r="F614" s="30">
        <f>IF(B614="",0,IF($B614&lt;$F$5,0,IF($B614&gt;'MSD Calculation'!$D$5,0,IF($N$4="Closed-form",1/2*(1-COS(2*PI()*($B614-$F$5)/$F$6))*$F$8,IF($N$4="General",1/2*(1-COS(2*PI()*($B614-$F$5)/$F$6))*$F$9,"Error")))))</f>
        <v>1.9827539196464255E-4</v>
      </c>
      <c r="G614" s="30">
        <f>IF(B614="",0,IF($B614&lt;$G$5,0,IF($B614&gt;'MSD Calculation'!$D$5,0,IF($N$4="Closed-form",1/2*(1-COS(2*PI()*($B614-$G$5)/$G$6))*$G$8,IF($N$4="General",1/2*(1-COS(2*PI()*($B614-$G$5)/$G$6))*$G$9,"Error")))))</f>
        <v>0</v>
      </c>
      <c r="H614" s="30">
        <f>IF(B614="",0,IF($B614&lt;$H$5,0,IF($B614&gt;'MSD Calculation'!$D$5,0,IF($N$4="Closed-form",1/2*(1-COS(2*PI()*($B614-$H$5)/$H$6))*$H$8,IF($N$4="General",1/2*(1-COS(2*PI()*($B614-$H$5)/$H$6))*$H$9,"Error")))))</f>
        <v>0</v>
      </c>
      <c r="I614" s="30">
        <f>IF(B614="",0,IF($B614&lt;$I$5,0,IF($B614&gt;'MSD Calculation'!$D$5,0,IF($N$4="Closed-form",1/2*(1-COS(2*PI()*($B614-$I$5)/$I$6))*$I$8,IF($N$4="General",1/2*(1-COS(2*PI()*($B614-$I$5)/$I$6))*$I$9,"Error")))))</f>
        <v>0</v>
      </c>
      <c r="J614" s="15" t="s">
        <v>14</v>
      </c>
      <c r="K614" s="3"/>
      <c r="L614" s="17">
        <v>5.9699999999999172</v>
      </c>
      <c r="M614" s="34">
        <f>L614/'MSD Calculation'!$D$5</f>
        <v>0.20168918918918638</v>
      </c>
      <c r="N614" s="34">
        <f>'MSD Calculation'!$D$24-L614</f>
        <v>12.530000000000083</v>
      </c>
      <c r="O614" s="35">
        <f t="shared" si="45"/>
        <v>1.1298910082816329E-2</v>
      </c>
      <c r="P614" s="35">
        <f t="shared" si="46"/>
        <v>1.1497185474780972E-2</v>
      </c>
      <c r="Q614" s="35">
        <f t="shared" si="47"/>
        <v>1.1497185474780972E-2</v>
      </c>
      <c r="R614" s="35">
        <f t="shared" si="48"/>
        <v>1.1497185474780972E-2</v>
      </c>
      <c r="S614" s="35">
        <f t="shared" si="49"/>
        <v>1.1497185474780972E-2</v>
      </c>
      <c r="T614" s="11" t="s">
        <v>14</v>
      </c>
    </row>
    <row r="615" spans="2:20" x14ac:dyDescent="0.35">
      <c r="B615" s="63">
        <v>5.9799999999999169</v>
      </c>
      <c r="C615" s="34">
        <f>B615/'MSD Calculation'!$D$5</f>
        <v>0.20202702702702421</v>
      </c>
      <c r="D615" s="34">
        <f>'MSD Calculation'!$D$24-B615</f>
        <v>12.520000000000083</v>
      </c>
      <c r="E615" s="30">
        <f>IF(B615="",0,IF(B615&lt;'MSD Calculation'!$D$5,$E$7*(1-B615/'MSD Calculation'!$D$5), 0))</f>
        <v>1.1294128487351743E-2</v>
      </c>
      <c r="F615" s="30">
        <f>IF(B615="",0,IF($B615&lt;$F$5,0,IF($B615&gt;'MSD Calculation'!$D$5,0,IF($N$4="Closed-form",1/2*(1-COS(2*PI()*($B615-$F$5)/$F$6))*$F$8,IF($N$4="General",1/2*(1-COS(2*PI()*($B615-$F$5)/$F$6))*$F$9,"Error")))))</f>
        <v>2.0116023681095949E-4</v>
      </c>
      <c r="G615" s="30">
        <f>IF(B615="",0,IF($B615&lt;$G$5,0,IF($B615&gt;'MSD Calculation'!$D$5,0,IF($N$4="Closed-form",1/2*(1-COS(2*PI()*($B615-$G$5)/$G$6))*$G$8,IF($N$4="General",1/2*(1-COS(2*PI()*($B615-$G$5)/$G$6))*$G$9,"Error")))))</f>
        <v>0</v>
      </c>
      <c r="H615" s="30">
        <f>IF(B615="",0,IF($B615&lt;$H$5,0,IF($B615&gt;'MSD Calculation'!$D$5,0,IF($N$4="Closed-form",1/2*(1-COS(2*PI()*($B615-$H$5)/$H$6))*$H$8,IF($N$4="General",1/2*(1-COS(2*PI()*($B615-$H$5)/$H$6))*$H$9,"Error")))))</f>
        <v>0</v>
      </c>
      <c r="I615" s="30">
        <f>IF(B615="",0,IF($B615&lt;$I$5,0,IF($B615&gt;'MSD Calculation'!$D$5,0,IF($N$4="Closed-form",1/2*(1-COS(2*PI()*($B615-$I$5)/$I$6))*$I$8,IF($N$4="General",1/2*(1-COS(2*PI()*($B615-$I$5)/$I$6))*$I$9,"Error")))))</f>
        <v>0</v>
      </c>
      <c r="J615" s="15" t="s">
        <v>14</v>
      </c>
      <c r="K615" s="3"/>
      <c r="L615" s="17">
        <v>5.9799999999999169</v>
      </c>
      <c r="M615" s="34">
        <f>L615/'MSD Calculation'!$D$5</f>
        <v>0.20202702702702421</v>
      </c>
      <c r="N615" s="34">
        <f>'MSD Calculation'!$D$24-L615</f>
        <v>12.520000000000083</v>
      </c>
      <c r="O615" s="35">
        <f t="shared" si="45"/>
        <v>1.1294128487351743E-2</v>
      </c>
      <c r="P615" s="35">
        <f t="shared" si="46"/>
        <v>1.1495288724162703E-2</v>
      </c>
      <c r="Q615" s="35">
        <f t="shared" si="47"/>
        <v>1.1495288724162703E-2</v>
      </c>
      <c r="R615" s="35">
        <f t="shared" si="48"/>
        <v>1.1495288724162703E-2</v>
      </c>
      <c r="S615" s="35">
        <f t="shared" si="49"/>
        <v>1.1495288724162703E-2</v>
      </c>
      <c r="T615" s="11" t="s">
        <v>14</v>
      </c>
    </row>
    <row r="616" spans="2:20" x14ac:dyDescent="0.35">
      <c r="B616" s="63">
        <v>5.9899999999999167</v>
      </c>
      <c r="C616" s="34">
        <f>B616/'MSD Calculation'!$D$5</f>
        <v>0.20236486486486205</v>
      </c>
      <c r="D616" s="34">
        <f>'MSD Calculation'!$D$24-B616</f>
        <v>12.510000000000083</v>
      </c>
      <c r="E616" s="30">
        <f>IF(B616="",0,IF(B616&lt;'MSD Calculation'!$D$5,$E$7*(1-B616/'MSD Calculation'!$D$5), 0))</f>
        <v>1.1289346891887158E-2</v>
      </c>
      <c r="F616" s="30">
        <f>IF(B616="",0,IF($B616&lt;$F$5,0,IF($B616&gt;'MSD Calculation'!$D$5,0,IF($N$4="Closed-form",1/2*(1-COS(2*PI()*($B616-$F$5)/$F$6))*$F$8,IF($N$4="General",1/2*(1-COS(2*PI()*($B616-$F$5)/$F$6))*$F$9,"Error")))))</f>
        <v>2.040654727819538E-4</v>
      </c>
      <c r="G616" s="30">
        <f>IF(B616="",0,IF($B616&lt;$G$5,0,IF($B616&gt;'MSD Calculation'!$D$5,0,IF($N$4="Closed-form",1/2*(1-COS(2*PI()*($B616-$G$5)/$G$6))*$G$8,IF($N$4="General",1/2*(1-COS(2*PI()*($B616-$G$5)/$G$6))*$G$9,"Error")))))</f>
        <v>0</v>
      </c>
      <c r="H616" s="30">
        <f>IF(B616="",0,IF($B616&lt;$H$5,0,IF($B616&gt;'MSD Calculation'!$D$5,0,IF($N$4="Closed-form",1/2*(1-COS(2*PI()*($B616-$H$5)/$H$6))*$H$8,IF($N$4="General",1/2*(1-COS(2*PI()*($B616-$H$5)/$H$6))*$H$9,"Error")))))</f>
        <v>0</v>
      </c>
      <c r="I616" s="30">
        <f>IF(B616="",0,IF($B616&lt;$I$5,0,IF($B616&gt;'MSD Calculation'!$D$5,0,IF($N$4="Closed-form",1/2*(1-COS(2*PI()*($B616-$I$5)/$I$6))*$I$8,IF($N$4="General",1/2*(1-COS(2*PI()*($B616-$I$5)/$I$6))*$I$9,"Error")))))</f>
        <v>0</v>
      </c>
      <c r="J616" s="15" t="s">
        <v>14</v>
      </c>
      <c r="K616" s="3"/>
      <c r="L616" s="17">
        <v>5.9899999999999167</v>
      </c>
      <c r="M616" s="34">
        <f>L616/'MSD Calculation'!$D$5</f>
        <v>0.20236486486486205</v>
      </c>
      <c r="N616" s="34">
        <f>'MSD Calculation'!$D$24-L616</f>
        <v>12.510000000000083</v>
      </c>
      <c r="O616" s="35">
        <f t="shared" si="45"/>
        <v>1.1289346891887158E-2</v>
      </c>
      <c r="P616" s="35">
        <f t="shared" si="46"/>
        <v>1.1493412364669112E-2</v>
      </c>
      <c r="Q616" s="35">
        <f t="shared" si="47"/>
        <v>1.1493412364669112E-2</v>
      </c>
      <c r="R616" s="35">
        <f t="shared" si="48"/>
        <v>1.1493412364669112E-2</v>
      </c>
      <c r="S616" s="35">
        <f t="shared" si="49"/>
        <v>1.1493412364669112E-2</v>
      </c>
      <c r="T616" s="11" t="s">
        <v>14</v>
      </c>
    </row>
    <row r="617" spans="2:20" x14ac:dyDescent="0.35">
      <c r="B617" s="63">
        <v>5.9999999999999165</v>
      </c>
      <c r="C617" s="34">
        <f>B617/'MSD Calculation'!$D$5</f>
        <v>0.20270270270269988</v>
      </c>
      <c r="D617" s="34">
        <f>'MSD Calculation'!$D$24-B617</f>
        <v>12.500000000000083</v>
      </c>
      <c r="E617" s="30">
        <f>IF(B617="",0,IF(B617&lt;'MSD Calculation'!$D$5,$E$7*(1-B617/'MSD Calculation'!$D$5), 0))</f>
        <v>1.1284565296422572E-2</v>
      </c>
      <c r="F617" s="30">
        <f>IF(B617="",0,IF($B617&lt;$F$5,0,IF($B617&gt;'MSD Calculation'!$D$5,0,IF($N$4="Closed-form",1/2*(1-COS(2*PI()*($B617-$F$5)/$F$6))*$F$8,IF($N$4="General",1/2*(1-COS(2*PI()*($B617-$F$5)/$F$6))*$F$9,"Error")))))</f>
        <v>2.0699108713383865E-4</v>
      </c>
      <c r="G617" s="30">
        <f>IF(B617="",0,IF($B617&lt;$G$5,0,IF($B617&gt;'MSD Calculation'!$D$5,0,IF($N$4="Closed-form",1/2*(1-COS(2*PI()*($B617-$G$5)/$G$6))*$G$8,IF($N$4="General",1/2*(1-COS(2*PI()*($B617-$G$5)/$G$6))*$G$9,"Error")))))</f>
        <v>0</v>
      </c>
      <c r="H617" s="30">
        <f>IF(B617="",0,IF($B617&lt;$H$5,0,IF($B617&gt;'MSD Calculation'!$D$5,0,IF($N$4="Closed-form",1/2*(1-COS(2*PI()*($B617-$H$5)/$H$6))*$H$8,IF($N$4="General",1/2*(1-COS(2*PI()*($B617-$H$5)/$H$6))*$H$9,"Error")))))</f>
        <v>0</v>
      </c>
      <c r="I617" s="30">
        <f>IF(B617="",0,IF($B617&lt;$I$5,0,IF($B617&gt;'MSD Calculation'!$D$5,0,IF($N$4="Closed-form",1/2*(1-COS(2*PI()*($B617-$I$5)/$I$6))*$I$8,IF($N$4="General",1/2*(1-COS(2*PI()*($B617-$I$5)/$I$6))*$I$9,"Error")))))</f>
        <v>0</v>
      </c>
      <c r="J617" s="15" t="s">
        <v>14</v>
      </c>
      <c r="K617" s="3"/>
      <c r="L617" s="17">
        <v>5.9999999999999165</v>
      </c>
      <c r="M617" s="34">
        <f>L617/'MSD Calculation'!$D$5</f>
        <v>0.20270270270269988</v>
      </c>
      <c r="N617" s="34">
        <f>'MSD Calculation'!$D$24-L617</f>
        <v>12.500000000000083</v>
      </c>
      <c r="O617" s="35">
        <f t="shared" si="45"/>
        <v>1.1284565296422572E-2</v>
      </c>
      <c r="P617" s="35">
        <f t="shared" si="46"/>
        <v>1.1491556383556411E-2</v>
      </c>
      <c r="Q617" s="35">
        <f t="shared" si="47"/>
        <v>1.1491556383556411E-2</v>
      </c>
      <c r="R617" s="35">
        <f t="shared" si="48"/>
        <v>1.1491556383556411E-2</v>
      </c>
      <c r="S617" s="35">
        <f t="shared" si="49"/>
        <v>1.1491556383556411E-2</v>
      </c>
      <c r="T617" s="11" t="s">
        <v>14</v>
      </c>
    </row>
    <row r="618" spans="2:20" x14ac:dyDescent="0.35">
      <c r="B618" s="63">
        <v>6.0099999999999163</v>
      </c>
      <c r="C618" s="34">
        <f>B618/'MSD Calculation'!$D$5</f>
        <v>0.20304054054053769</v>
      </c>
      <c r="D618" s="34">
        <f>'MSD Calculation'!$D$24-B618</f>
        <v>12.490000000000084</v>
      </c>
      <c r="E618" s="30">
        <f>IF(B618="",0,IF(B618&lt;'MSD Calculation'!$D$5,$E$7*(1-B618/'MSD Calculation'!$D$5), 0))</f>
        <v>1.1279783700957986E-2</v>
      </c>
      <c r="F618" s="30">
        <f>IF(B618="",0,IF($B618&lt;$F$5,0,IF($B618&gt;'MSD Calculation'!$D$5,0,IF($N$4="Closed-form",1/2*(1-COS(2*PI()*($B618-$F$5)/$F$6))*$F$8,IF($N$4="General",1/2*(1-COS(2*PI()*($B618-$F$5)/$F$6))*$F$9,"Error")))))</f>
        <v>2.0993706703343904E-4</v>
      </c>
      <c r="G618" s="30">
        <f>IF(B618="",0,IF($B618&lt;$G$5,0,IF($B618&gt;'MSD Calculation'!$D$5,0,IF($N$4="Closed-form",1/2*(1-COS(2*PI()*($B618-$G$5)/$G$6))*$G$8,IF($N$4="General",1/2*(1-COS(2*PI()*($B618-$G$5)/$G$6))*$G$9,"Error")))))</f>
        <v>0</v>
      </c>
      <c r="H618" s="30">
        <f>IF(B618="",0,IF($B618&lt;$H$5,0,IF($B618&gt;'MSD Calculation'!$D$5,0,IF($N$4="Closed-form",1/2*(1-COS(2*PI()*($B618-$H$5)/$H$6))*$H$8,IF($N$4="General",1/2*(1-COS(2*PI()*($B618-$H$5)/$H$6))*$H$9,"Error")))))</f>
        <v>0</v>
      </c>
      <c r="I618" s="30">
        <f>IF(B618="",0,IF($B618&lt;$I$5,0,IF($B618&gt;'MSD Calculation'!$D$5,0,IF($N$4="Closed-form",1/2*(1-COS(2*PI()*($B618-$I$5)/$I$6))*$I$8,IF($N$4="General",1/2*(1-COS(2*PI()*($B618-$I$5)/$I$6))*$I$9,"Error")))))</f>
        <v>0</v>
      </c>
      <c r="J618" s="15" t="s">
        <v>14</v>
      </c>
      <c r="K618" s="3"/>
      <c r="L618" s="17">
        <v>6.0099999999999163</v>
      </c>
      <c r="M618" s="34">
        <f>L618/'MSD Calculation'!$D$5</f>
        <v>0.20304054054053769</v>
      </c>
      <c r="N618" s="34">
        <f>'MSD Calculation'!$D$24-L618</f>
        <v>12.490000000000084</v>
      </c>
      <c r="O618" s="35">
        <f t="shared" si="45"/>
        <v>1.1279783700957986E-2</v>
      </c>
      <c r="P618" s="35">
        <f t="shared" si="46"/>
        <v>1.1489720767991426E-2</v>
      </c>
      <c r="Q618" s="35">
        <f t="shared" si="47"/>
        <v>1.1489720767991426E-2</v>
      </c>
      <c r="R618" s="35">
        <f t="shared" si="48"/>
        <v>1.1489720767991426E-2</v>
      </c>
      <c r="S618" s="35">
        <f t="shared" si="49"/>
        <v>1.1489720767991426E-2</v>
      </c>
      <c r="T618" s="11" t="s">
        <v>14</v>
      </c>
    </row>
    <row r="619" spans="2:20" x14ac:dyDescent="0.35">
      <c r="B619" s="63">
        <v>6.0199999999999161</v>
      </c>
      <c r="C619" s="34">
        <f>B619/'MSD Calculation'!$D$5</f>
        <v>0.20337837837837552</v>
      </c>
      <c r="D619" s="34">
        <f>'MSD Calculation'!$D$24-B619</f>
        <v>12.480000000000084</v>
      </c>
      <c r="E619" s="30">
        <f>IF(B619="",0,IF(B619&lt;'MSD Calculation'!$D$5,$E$7*(1-B619/'MSD Calculation'!$D$5), 0))</f>
        <v>1.12750021054934E-2</v>
      </c>
      <c r="F619" s="30">
        <f>IF(B619="",0,IF($B619&lt;$F$5,0,IF($B619&gt;'MSD Calculation'!$D$5,0,IF($N$4="Closed-form",1/2*(1-COS(2*PI()*($B619-$F$5)/$F$6))*$F$8,IF($N$4="General",1/2*(1-COS(2*PI()*($B619-$F$5)/$F$6))*$F$9,"Error")))))</f>
        <v>2.1290339955824469E-4</v>
      </c>
      <c r="G619" s="30">
        <f>IF(B619="",0,IF($B619&lt;$G$5,0,IF($B619&gt;'MSD Calculation'!$D$5,0,IF($N$4="Closed-form",1/2*(1-COS(2*PI()*($B619-$G$5)/$G$6))*$G$8,IF($N$4="General",1/2*(1-COS(2*PI()*($B619-$G$5)/$G$6))*$G$9,"Error")))))</f>
        <v>0</v>
      </c>
      <c r="H619" s="30">
        <f>IF(B619="",0,IF($B619&lt;$H$5,0,IF($B619&gt;'MSD Calculation'!$D$5,0,IF($N$4="Closed-form",1/2*(1-COS(2*PI()*($B619-$H$5)/$H$6))*$H$8,IF($N$4="General",1/2*(1-COS(2*PI()*($B619-$H$5)/$H$6))*$H$9,"Error")))))</f>
        <v>0</v>
      </c>
      <c r="I619" s="30">
        <f>IF(B619="",0,IF($B619&lt;$I$5,0,IF($B619&gt;'MSD Calculation'!$D$5,0,IF($N$4="Closed-form",1/2*(1-COS(2*PI()*($B619-$I$5)/$I$6))*$I$8,IF($N$4="General",1/2*(1-COS(2*PI()*($B619-$I$5)/$I$6))*$I$9,"Error")))))</f>
        <v>0</v>
      </c>
      <c r="J619" s="15" t="s">
        <v>14</v>
      </c>
      <c r="K619" s="3"/>
      <c r="L619" s="17">
        <v>6.0199999999999161</v>
      </c>
      <c r="M619" s="34">
        <f>L619/'MSD Calculation'!$D$5</f>
        <v>0.20337837837837552</v>
      </c>
      <c r="N619" s="34">
        <f>'MSD Calculation'!$D$24-L619</f>
        <v>12.480000000000084</v>
      </c>
      <c r="O619" s="35">
        <f t="shared" si="45"/>
        <v>1.12750021054934E-2</v>
      </c>
      <c r="P619" s="35">
        <f t="shared" si="46"/>
        <v>1.1487905505051644E-2</v>
      </c>
      <c r="Q619" s="35">
        <f t="shared" si="47"/>
        <v>1.1487905505051644E-2</v>
      </c>
      <c r="R619" s="35">
        <f t="shared" si="48"/>
        <v>1.1487905505051644E-2</v>
      </c>
      <c r="S619" s="35">
        <f t="shared" si="49"/>
        <v>1.1487905505051644E-2</v>
      </c>
      <c r="T619" s="11" t="s">
        <v>14</v>
      </c>
    </row>
    <row r="620" spans="2:20" x14ac:dyDescent="0.35">
      <c r="B620" s="63">
        <v>6.0299999999999159</v>
      </c>
      <c r="C620" s="34">
        <f>B620/'MSD Calculation'!$D$5</f>
        <v>0.20371621621621336</v>
      </c>
      <c r="D620" s="34">
        <f>'MSD Calculation'!$D$24-B620</f>
        <v>12.470000000000084</v>
      </c>
      <c r="E620" s="30">
        <f>IF(B620="",0,IF(B620&lt;'MSD Calculation'!$D$5,$E$7*(1-B620/'MSD Calculation'!$D$5), 0))</f>
        <v>1.1270220510028815E-2</v>
      </c>
      <c r="F620" s="30">
        <f>IF(B620="",0,IF($B620&lt;$F$5,0,IF($B620&gt;'MSD Calculation'!$D$5,0,IF($N$4="Closed-form",1/2*(1-COS(2*PI()*($B620-$F$5)/$F$6))*$F$8,IF($N$4="General",1/2*(1-COS(2*PI()*($B620-$F$5)/$F$6))*$F$9,"Error")))))</f>
        <v>2.158900716964708E-4</v>
      </c>
      <c r="G620" s="30">
        <f>IF(B620="",0,IF($B620&lt;$G$5,0,IF($B620&gt;'MSD Calculation'!$D$5,0,IF($N$4="Closed-form",1/2*(1-COS(2*PI()*($B620-$G$5)/$G$6))*$G$8,IF($N$4="General",1/2*(1-COS(2*PI()*($B620-$G$5)/$G$6))*$G$9,"Error")))))</f>
        <v>0</v>
      </c>
      <c r="H620" s="30">
        <f>IF(B620="",0,IF($B620&lt;$H$5,0,IF($B620&gt;'MSD Calculation'!$D$5,0,IF($N$4="Closed-form",1/2*(1-COS(2*PI()*($B620-$H$5)/$H$6))*$H$8,IF($N$4="General",1/2*(1-COS(2*PI()*($B620-$H$5)/$H$6))*$H$9,"Error")))))</f>
        <v>0</v>
      </c>
      <c r="I620" s="30">
        <f>IF(B620="",0,IF($B620&lt;$I$5,0,IF($B620&gt;'MSD Calculation'!$D$5,0,IF($N$4="Closed-form",1/2*(1-COS(2*PI()*($B620-$I$5)/$I$6))*$I$8,IF($N$4="General",1/2*(1-COS(2*PI()*($B620-$I$5)/$I$6))*$I$9,"Error")))))</f>
        <v>0</v>
      </c>
      <c r="J620" s="15" t="s">
        <v>14</v>
      </c>
      <c r="K620" s="3"/>
      <c r="L620" s="17">
        <v>6.0299999999999159</v>
      </c>
      <c r="M620" s="34">
        <f>L620/'MSD Calculation'!$D$5</f>
        <v>0.20371621621621336</v>
      </c>
      <c r="N620" s="34">
        <f>'MSD Calculation'!$D$24-L620</f>
        <v>12.470000000000084</v>
      </c>
      <c r="O620" s="35">
        <f t="shared" si="45"/>
        <v>1.1270220510028815E-2</v>
      </c>
      <c r="P620" s="35">
        <f t="shared" si="46"/>
        <v>1.1486110581725287E-2</v>
      </c>
      <c r="Q620" s="35">
        <f t="shared" si="47"/>
        <v>1.1486110581725287E-2</v>
      </c>
      <c r="R620" s="35">
        <f t="shared" si="48"/>
        <v>1.1486110581725287E-2</v>
      </c>
      <c r="S620" s="35">
        <f t="shared" si="49"/>
        <v>1.1486110581725287E-2</v>
      </c>
      <c r="T620" s="11" t="s">
        <v>14</v>
      </c>
    </row>
    <row r="621" spans="2:20" x14ac:dyDescent="0.35">
      <c r="B621" s="63">
        <v>6.0399999999999157</v>
      </c>
      <c r="C621" s="34">
        <f>B621/'MSD Calculation'!$D$5</f>
        <v>0.20405405405405119</v>
      </c>
      <c r="D621" s="34">
        <f>'MSD Calculation'!$D$24-B621</f>
        <v>12.460000000000084</v>
      </c>
      <c r="E621" s="30">
        <f>IF(B621="",0,IF(B621&lt;'MSD Calculation'!$D$5,$E$7*(1-B621/'MSD Calculation'!$D$5), 0))</f>
        <v>1.1265438914564229E-2</v>
      </c>
      <c r="F621" s="30">
        <f>IF(B621="",0,IF($B621&lt;$F$5,0,IF($B621&gt;'MSD Calculation'!$D$5,0,IF($N$4="Closed-form",1/2*(1-COS(2*PI()*($B621-$F$5)/$F$6))*$F$8,IF($N$4="General",1/2*(1-COS(2*PI()*($B621-$F$5)/$F$6))*$F$9,"Error")))))</f>
        <v>2.1889707034711148E-4</v>
      </c>
      <c r="G621" s="30">
        <f>IF(B621="",0,IF($B621&lt;$G$5,0,IF($B621&gt;'MSD Calculation'!$D$5,0,IF($N$4="Closed-form",1/2*(1-COS(2*PI()*($B621-$G$5)/$G$6))*$G$8,IF($N$4="General",1/2*(1-COS(2*PI()*($B621-$G$5)/$G$6))*$G$9,"Error")))))</f>
        <v>0</v>
      </c>
      <c r="H621" s="30">
        <f>IF(B621="",0,IF($B621&lt;$H$5,0,IF($B621&gt;'MSD Calculation'!$D$5,0,IF($N$4="Closed-form",1/2*(1-COS(2*PI()*($B621-$H$5)/$H$6))*$H$8,IF($N$4="General",1/2*(1-COS(2*PI()*($B621-$H$5)/$H$6))*$H$9,"Error")))))</f>
        <v>0</v>
      </c>
      <c r="I621" s="30">
        <f>IF(B621="",0,IF($B621&lt;$I$5,0,IF($B621&gt;'MSD Calculation'!$D$5,0,IF($N$4="Closed-form",1/2*(1-COS(2*PI()*($B621-$I$5)/$I$6))*$I$8,IF($N$4="General",1/2*(1-COS(2*PI()*($B621-$I$5)/$I$6))*$I$9,"Error")))))</f>
        <v>0</v>
      </c>
      <c r="J621" s="15" t="s">
        <v>14</v>
      </c>
      <c r="K621" s="3"/>
      <c r="L621" s="17">
        <v>6.0399999999999157</v>
      </c>
      <c r="M621" s="34">
        <f>L621/'MSD Calculation'!$D$5</f>
        <v>0.20405405405405119</v>
      </c>
      <c r="N621" s="34">
        <f>'MSD Calculation'!$D$24-L621</f>
        <v>12.460000000000084</v>
      </c>
      <c r="O621" s="35">
        <f t="shared" si="45"/>
        <v>1.1265438914564229E-2</v>
      </c>
      <c r="P621" s="35">
        <f t="shared" si="46"/>
        <v>1.148433598491134E-2</v>
      </c>
      <c r="Q621" s="35">
        <f t="shared" si="47"/>
        <v>1.148433598491134E-2</v>
      </c>
      <c r="R621" s="35">
        <f t="shared" si="48"/>
        <v>1.148433598491134E-2</v>
      </c>
      <c r="S621" s="35">
        <f t="shared" si="49"/>
        <v>1.148433598491134E-2</v>
      </c>
      <c r="T621" s="11" t="s">
        <v>14</v>
      </c>
    </row>
    <row r="622" spans="2:20" x14ac:dyDescent="0.35">
      <c r="B622" s="63">
        <v>6.0499999999999154</v>
      </c>
      <c r="C622" s="34">
        <f>B622/'MSD Calculation'!$D$5</f>
        <v>0.20439189189188903</v>
      </c>
      <c r="D622" s="34">
        <f>'MSD Calculation'!$D$24-B622</f>
        <v>12.450000000000085</v>
      </c>
      <c r="E622" s="30">
        <f>IF(B622="",0,IF(B622&lt;'MSD Calculation'!$D$5,$E$7*(1-B622/'MSD Calculation'!$D$5), 0))</f>
        <v>1.1260657319099643E-2</v>
      </c>
      <c r="F622" s="30">
        <f>IF(B622="",0,IF($B622&lt;$F$5,0,IF($B622&gt;'MSD Calculation'!$D$5,0,IF($N$4="Closed-form",1/2*(1-COS(2*PI()*($B622-$F$5)/$F$6))*$F$8,IF($N$4="General",1/2*(1-COS(2*PI()*($B622-$F$5)/$F$6))*$F$9,"Error")))))</f>
        <v>2.2192438231999982E-4</v>
      </c>
      <c r="G622" s="30">
        <f>IF(B622="",0,IF($B622&lt;$G$5,0,IF($B622&gt;'MSD Calculation'!$D$5,0,IF($N$4="Closed-form",1/2*(1-COS(2*PI()*($B622-$G$5)/$G$6))*$G$8,IF($N$4="General",1/2*(1-COS(2*PI()*($B622-$G$5)/$G$6))*$G$9,"Error")))))</f>
        <v>0</v>
      </c>
      <c r="H622" s="30">
        <f>IF(B622="",0,IF($B622&lt;$H$5,0,IF($B622&gt;'MSD Calculation'!$D$5,0,IF($N$4="Closed-form",1/2*(1-COS(2*PI()*($B622-$H$5)/$H$6))*$H$8,IF($N$4="General",1/2*(1-COS(2*PI()*($B622-$H$5)/$H$6))*$H$9,"Error")))))</f>
        <v>0</v>
      </c>
      <c r="I622" s="30">
        <f>IF(B622="",0,IF($B622&lt;$I$5,0,IF($B622&gt;'MSD Calculation'!$D$5,0,IF($N$4="Closed-form",1/2*(1-COS(2*PI()*($B622-$I$5)/$I$6))*$I$8,IF($N$4="General",1/2*(1-COS(2*PI()*($B622-$I$5)/$I$6))*$I$9,"Error")))))</f>
        <v>0</v>
      </c>
      <c r="J622" s="15" t="s">
        <v>14</v>
      </c>
      <c r="K622" s="3"/>
      <c r="L622" s="17">
        <v>6.0499999999999154</v>
      </c>
      <c r="M622" s="34">
        <f>L622/'MSD Calculation'!$D$5</f>
        <v>0.20439189189188903</v>
      </c>
      <c r="N622" s="34">
        <f>'MSD Calculation'!$D$24-L622</f>
        <v>12.450000000000085</v>
      </c>
      <c r="O622" s="35">
        <f t="shared" si="45"/>
        <v>1.1260657319099643E-2</v>
      </c>
      <c r="P622" s="35">
        <f t="shared" si="46"/>
        <v>1.1482581701419643E-2</v>
      </c>
      <c r="Q622" s="35">
        <f t="shared" si="47"/>
        <v>1.1482581701419643E-2</v>
      </c>
      <c r="R622" s="35">
        <f t="shared" si="48"/>
        <v>1.1482581701419643E-2</v>
      </c>
      <c r="S622" s="35">
        <f t="shared" si="49"/>
        <v>1.1482581701419643E-2</v>
      </c>
      <c r="T622" s="11" t="s">
        <v>14</v>
      </c>
    </row>
    <row r="623" spans="2:20" x14ac:dyDescent="0.35">
      <c r="B623" s="63">
        <v>6.0599999999999152</v>
      </c>
      <c r="C623" s="34">
        <f>B623/'MSD Calculation'!$D$5</f>
        <v>0.20472972972972686</v>
      </c>
      <c r="D623" s="34">
        <f>'MSD Calculation'!$D$24-B623</f>
        <v>12.440000000000085</v>
      </c>
      <c r="E623" s="30">
        <f>IF(B623="",0,IF(B623&lt;'MSD Calculation'!$D$5,$E$7*(1-B623/'MSD Calculation'!$D$5), 0))</f>
        <v>1.1255875723635058E-2</v>
      </c>
      <c r="F623" s="30">
        <f>IF(B623="",0,IF($B623&lt;$F$5,0,IF($B623&gt;'MSD Calculation'!$D$5,0,IF($N$4="Closed-form",1/2*(1-COS(2*PI()*($B623-$F$5)/$F$6))*$F$8,IF($N$4="General",1/2*(1-COS(2*PI()*($B623-$F$5)/$F$6))*$F$9,"Error")))))</f>
        <v>2.2497199433586467E-4</v>
      </c>
      <c r="G623" s="30">
        <f>IF(B623="",0,IF($B623&lt;$G$5,0,IF($B623&gt;'MSD Calculation'!$D$5,0,IF($N$4="Closed-form",1/2*(1-COS(2*PI()*($B623-$G$5)/$G$6))*$G$8,IF($N$4="General",1/2*(1-COS(2*PI()*($B623-$G$5)/$G$6))*$G$9,"Error")))))</f>
        <v>0</v>
      </c>
      <c r="H623" s="30">
        <f>IF(B623="",0,IF($B623&lt;$H$5,0,IF($B623&gt;'MSD Calculation'!$D$5,0,IF($N$4="Closed-form",1/2*(1-COS(2*PI()*($B623-$H$5)/$H$6))*$H$8,IF($N$4="General",1/2*(1-COS(2*PI()*($B623-$H$5)/$H$6))*$H$9,"Error")))))</f>
        <v>0</v>
      </c>
      <c r="I623" s="30">
        <f>IF(B623="",0,IF($B623&lt;$I$5,0,IF($B623&gt;'MSD Calculation'!$D$5,0,IF($N$4="Closed-form",1/2*(1-COS(2*PI()*($B623-$I$5)/$I$6))*$I$8,IF($N$4="General",1/2*(1-COS(2*PI()*($B623-$I$5)/$I$6))*$I$9,"Error")))))</f>
        <v>0</v>
      </c>
      <c r="J623" s="15" t="s">
        <v>14</v>
      </c>
      <c r="K623" s="3"/>
      <c r="L623" s="17">
        <v>6.0599999999999152</v>
      </c>
      <c r="M623" s="34">
        <f>L623/'MSD Calculation'!$D$5</f>
        <v>0.20472972972972686</v>
      </c>
      <c r="N623" s="34">
        <f>'MSD Calculation'!$D$24-L623</f>
        <v>12.440000000000085</v>
      </c>
      <c r="O623" s="35">
        <f t="shared" si="45"/>
        <v>1.1255875723635058E-2</v>
      </c>
      <c r="P623" s="35">
        <f t="shared" si="46"/>
        <v>1.1480847717970923E-2</v>
      </c>
      <c r="Q623" s="35">
        <f t="shared" si="47"/>
        <v>1.1480847717970923E-2</v>
      </c>
      <c r="R623" s="35">
        <f t="shared" si="48"/>
        <v>1.1480847717970923E-2</v>
      </c>
      <c r="S623" s="35">
        <f t="shared" si="49"/>
        <v>1.1480847717970923E-2</v>
      </c>
      <c r="T623" s="11" t="s">
        <v>14</v>
      </c>
    </row>
    <row r="624" spans="2:20" x14ac:dyDescent="0.35">
      <c r="B624" s="63">
        <v>6.069999999999915</v>
      </c>
      <c r="C624" s="34">
        <f>B624/'MSD Calculation'!$D$5</f>
        <v>0.2050675675675647</v>
      </c>
      <c r="D624" s="34">
        <f>'MSD Calculation'!$D$24-B624</f>
        <v>12.430000000000085</v>
      </c>
      <c r="E624" s="30">
        <f>IF(B624="",0,IF(B624&lt;'MSD Calculation'!$D$5,$E$7*(1-B624/'MSD Calculation'!$D$5), 0))</f>
        <v>1.1251094128170472E-2</v>
      </c>
      <c r="F624" s="30">
        <f>IF(B624="",0,IF($B624&lt;$F$5,0,IF($B624&gt;'MSD Calculation'!$D$5,0,IF($N$4="Closed-form",1/2*(1-COS(2*PI()*($B624-$F$5)/$F$6))*$F$8,IF($N$4="General",1/2*(1-COS(2*PI()*($B624-$F$5)/$F$6))*$F$9,"Error")))))</f>
        <v>2.2803989302638817E-4</v>
      </c>
      <c r="G624" s="30">
        <f>IF(B624="",0,IF($B624&lt;$G$5,0,IF($B624&gt;'MSD Calculation'!$D$5,0,IF($N$4="Closed-form",1/2*(1-COS(2*PI()*($B624-$G$5)/$G$6))*$G$8,IF($N$4="General",1/2*(1-COS(2*PI()*($B624-$G$5)/$G$6))*$G$9,"Error")))))</f>
        <v>0</v>
      </c>
      <c r="H624" s="30">
        <f>IF(B624="",0,IF($B624&lt;$H$5,0,IF($B624&gt;'MSD Calculation'!$D$5,0,IF($N$4="Closed-form",1/2*(1-COS(2*PI()*($B624-$H$5)/$H$6))*$H$8,IF($N$4="General",1/2*(1-COS(2*PI()*($B624-$H$5)/$H$6))*$H$9,"Error")))))</f>
        <v>0</v>
      </c>
      <c r="I624" s="30">
        <f>IF(B624="",0,IF($B624&lt;$I$5,0,IF($B624&gt;'MSD Calculation'!$D$5,0,IF($N$4="Closed-form",1/2*(1-COS(2*PI()*($B624-$I$5)/$I$6))*$I$8,IF($N$4="General",1/2*(1-COS(2*PI()*($B624-$I$5)/$I$6))*$I$9,"Error")))))</f>
        <v>0</v>
      </c>
      <c r="J624" s="15" t="s">
        <v>14</v>
      </c>
      <c r="K624" s="3"/>
      <c r="L624" s="17">
        <v>6.069999999999915</v>
      </c>
      <c r="M624" s="34">
        <f>L624/'MSD Calculation'!$D$5</f>
        <v>0.2050675675675647</v>
      </c>
      <c r="N624" s="34">
        <f>'MSD Calculation'!$D$24-L624</f>
        <v>12.430000000000085</v>
      </c>
      <c r="O624" s="35">
        <f t="shared" si="45"/>
        <v>1.1251094128170472E-2</v>
      </c>
      <c r="P624" s="35">
        <f t="shared" si="46"/>
        <v>1.147913402119686E-2</v>
      </c>
      <c r="Q624" s="35">
        <f t="shared" si="47"/>
        <v>1.147913402119686E-2</v>
      </c>
      <c r="R624" s="35">
        <f t="shared" si="48"/>
        <v>1.147913402119686E-2</v>
      </c>
      <c r="S624" s="35">
        <f t="shared" si="49"/>
        <v>1.147913402119686E-2</v>
      </c>
      <c r="T624" s="11" t="s">
        <v>14</v>
      </c>
    </row>
    <row r="625" spans="2:20" x14ac:dyDescent="0.35">
      <c r="B625" s="63">
        <v>6.0799999999999148</v>
      </c>
      <c r="C625" s="34">
        <f>B625/'MSD Calculation'!$D$5</f>
        <v>0.20540540540540253</v>
      </c>
      <c r="D625" s="34">
        <f>'MSD Calculation'!$D$24-B625</f>
        <v>12.420000000000085</v>
      </c>
      <c r="E625" s="30">
        <f>IF(B625="",0,IF(B625&lt;'MSD Calculation'!$D$5,$E$7*(1-B625/'MSD Calculation'!$D$5), 0))</f>
        <v>1.1246312532705886E-2</v>
      </c>
      <c r="F625" s="30">
        <f>IF(B625="",0,IF($B625&lt;$F$5,0,IF($B625&gt;'MSD Calculation'!$D$5,0,IF($N$4="Closed-form",1/2*(1-COS(2*PI()*($B625-$F$5)/$F$6))*$F$8,IF($N$4="General",1/2*(1-COS(2*PI()*($B625-$F$5)/$F$6))*$F$9,"Error")))))</f>
        <v>2.311280649342659E-4</v>
      </c>
      <c r="G625" s="30">
        <f>IF(B625="",0,IF($B625&lt;$G$5,0,IF($B625&gt;'MSD Calculation'!$D$5,0,IF($N$4="Closed-form",1/2*(1-COS(2*PI()*($B625-$G$5)/$G$6))*$G$8,IF($N$4="General",1/2*(1-COS(2*PI()*($B625-$G$5)/$G$6))*$G$9,"Error")))))</f>
        <v>0</v>
      </c>
      <c r="H625" s="30">
        <f>IF(B625="",0,IF($B625&lt;$H$5,0,IF($B625&gt;'MSD Calculation'!$D$5,0,IF($N$4="Closed-form",1/2*(1-COS(2*PI()*($B625-$H$5)/$H$6))*$H$8,IF($N$4="General",1/2*(1-COS(2*PI()*($B625-$H$5)/$H$6))*$H$9,"Error")))))</f>
        <v>0</v>
      </c>
      <c r="I625" s="30">
        <f>IF(B625="",0,IF($B625&lt;$I$5,0,IF($B625&gt;'MSD Calculation'!$D$5,0,IF($N$4="Closed-form",1/2*(1-COS(2*PI()*($B625-$I$5)/$I$6))*$I$8,IF($N$4="General",1/2*(1-COS(2*PI()*($B625-$I$5)/$I$6))*$I$9,"Error")))))</f>
        <v>0</v>
      </c>
      <c r="J625" s="15" t="s">
        <v>14</v>
      </c>
      <c r="K625" s="3"/>
      <c r="L625" s="17">
        <v>6.0799999999999148</v>
      </c>
      <c r="M625" s="34">
        <f>L625/'MSD Calculation'!$D$5</f>
        <v>0.20540540540540253</v>
      </c>
      <c r="N625" s="34">
        <f>'MSD Calculation'!$D$24-L625</f>
        <v>12.420000000000085</v>
      </c>
      <c r="O625" s="35">
        <f t="shared" si="45"/>
        <v>1.1246312532705886E-2</v>
      </c>
      <c r="P625" s="35">
        <f t="shared" si="46"/>
        <v>1.1477440597640151E-2</v>
      </c>
      <c r="Q625" s="35">
        <f t="shared" si="47"/>
        <v>1.1477440597640151E-2</v>
      </c>
      <c r="R625" s="35">
        <f t="shared" si="48"/>
        <v>1.1477440597640151E-2</v>
      </c>
      <c r="S625" s="35">
        <f t="shared" si="49"/>
        <v>1.1477440597640151E-2</v>
      </c>
      <c r="T625" s="11" t="s">
        <v>14</v>
      </c>
    </row>
    <row r="626" spans="2:20" x14ac:dyDescent="0.35">
      <c r="B626" s="63">
        <v>6.0899999999999146</v>
      </c>
      <c r="C626" s="34">
        <f>B626/'MSD Calculation'!$D$5</f>
        <v>0.20574324324324034</v>
      </c>
      <c r="D626" s="34">
        <f>'MSD Calculation'!$D$24-B626</f>
        <v>12.410000000000085</v>
      </c>
      <c r="E626" s="30">
        <f>IF(B626="",0,IF(B626&lt;'MSD Calculation'!$D$5,$E$7*(1-B626/'MSD Calculation'!$D$5), 0))</f>
        <v>1.12415309372413E-2</v>
      </c>
      <c r="F626" s="30">
        <f>IF(B626="",0,IF($B626&lt;$F$5,0,IF($B626&gt;'MSD Calculation'!$D$5,0,IF($N$4="Closed-form",1/2*(1-COS(2*PI()*($B626-$F$5)/$F$6))*$F$8,IF($N$4="General",1/2*(1-COS(2*PI()*($B626-$F$5)/$F$6))*$F$9,"Error")))))</f>
        <v>2.3423649651326537E-4</v>
      </c>
      <c r="G626" s="30">
        <f>IF(B626="",0,IF($B626&lt;$G$5,0,IF($B626&gt;'MSD Calculation'!$D$5,0,IF($N$4="Closed-form",1/2*(1-COS(2*PI()*($B626-$G$5)/$G$6))*$G$8,IF($N$4="General",1/2*(1-COS(2*PI()*($B626-$G$5)/$G$6))*$G$9,"Error")))))</f>
        <v>0</v>
      </c>
      <c r="H626" s="30">
        <f>IF(B626="",0,IF($B626&lt;$H$5,0,IF($B626&gt;'MSD Calculation'!$D$5,0,IF($N$4="Closed-form",1/2*(1-COS(2*PI()*($B626-$H$5)/$H$6))*$H$8,IF($N$4="General",1/2*(1-COS(2*PI()*($B626-$H$5)/$H$6))*$H$9,"Error")))))</f>
        <v>0</v>
      </c>
      <c r="I626" s="30">
        <f>IF(B626="",0,IF($B626&lt;$I$5,0,IF($B626&gt;'MSD Calculation'!$D$5,0,IF($N$4="Closed-form",1/2*(1-COS(2*PI()*($B626-$I$5)/$I$6))*$I$8,IF($N$4="General",1/2*(1-COS(2*PI()*($B626-$I$5)/$I$6))*$I$9,"Error")))))</f>
        <v>0</v>
      </c>
      <c r="J626" s="15" t="s">
        <v>14</v>
      </c>
      <c r="K626" s="3"/>
      <c r="L626" s="17">
        <v>6.0899999999999146</v>
      </c>
      <c r="M626" s="34">
        <f>L626/'MSD Calculation'!$D$5</f>
        <v>0.20574324324324034</v>
      </c>
      <c r="N626" s="34">
        <f>'MSD Calculation'!$D$24-L626</f>
        <v>12.410000000000085</v>
      </c>
      <c r="O626" s="35">
        <f t="shared" si="45"/>
        <v>1.12415309372413E-2</v>
      </c>
      <c r="P626" s="35">
        <f t="shared" si="46"/>
        <v>1.1475767433754565E-2</v>
      </c>
      <c r="Q626" s="35">
        <f t="shared" si="47"/>
        <v>1.1475767433754565E-2</v>
      </c>
      <c r="R626" s="35">
        <f t="shared" si="48"/>
        <v>1.1475767433754565E-2</v>
      </c>
      <c r="S626" s="35">
        <f t="shared" si="49"/>
        <v>1.1475767433754565E-2</v>
      </c>
      <c r="T626" s="11" t="s">
        <v>14</v>
      </c>
    </row>
    <row r="627" spans="2:20" x14ac:dyDescent="0.35">
      <c r="B627" s="63">
        <v>6.0999999999999144</v>
      </c>
      <c r="C627" s="34">
        <f>B627/'MSD Calculation'!$D$5</f>
        <v>0.20608108108107817</v>
      </c>
      <c r="D627" s="34">
        <f>'MSD Calculation'!$D$24-B627</f>
        <v>12.400000000000086</v>
      </c>
      <c r="E627" s="30">
        <f>IF(B627="",0,IF(B627&lt;'MSD Calculation'!$D$5,$E$7*(1-B627/'MSD Calculation'!$D$5), 0))</f>
        <v>1.1236749341776715E-2</v>
      </c>
      <c r="F627" s="30">
        <f>IF(B627="",0,IF($B627&lt;$F$5,0,IF($B627&gt;'MSD Calculation'!$D$5,0,IF($N$4="Closed-form",1/2*(1-COS(2*PI()*($B627-$F$5)/$F$6))*$F$8,IF($N$4="General",1/2*(1-COS(2*PI()*($B627-$F$5)/$F$6))*$F$9,"Error")))))</f>
        <v>2.3736517412828486E-4</v>
      </c>
      <c r="G627" s="30">
        <f>IF(B627="",0,IF($B627&lt;$G$5,0,IF($B627&gt;'MSD Calculation'!$D$5,0,IF($N$4="Closed-form",1/2*(1-COS(2*PI()*($B627-$G$5)/$G$6))*$G$8,IF($N$4="General",1/2*(1-COS(2*PI()*($B627-$G$5)/$G$6))*$G$9,"Error")))))</f>
        <v>0</v>
      </c>
      <c r="H627" s="30">
        <f>IF(B627="",0,IF($B627&lt;$H$5,0,IF($B627&gt;'MSD Calculation'!$D$5,0,IF($N$4="Closed-form",1/2*(1-COS(2*PI()*($B627-$H$5)/$H$6))*$H$8,IF($N$4="General",1/2*(1-COS(2*PI()*($B627-$H$5)/$H$6))*$H$9,"Error")))))</f>
        <v>0</v>
      </c>
      <c r="I627" s="30">
        <f>IF(B627="",0,IF($B627&lt;$I$5,0,IF($B627&gt;'MSD Calculation'!$D$5,0,IF($N$4="Closed-form",1/2*(1-COS(2*PI()*($B627-$I$5)/$I$6))*$I$8,IF($N$4="General",1/2*(1-COS(2*PI()*($B627-$I$5)/$I$6))*$I$9,"Error")))))</f>
        <v>0</v>
      </c>
      <c r="J627" s="15" t="s">
        <v>14</v>
      </c>
      <c r="K627" s="3"/>
      <c r="L627" s="17">
        <v>6.0999999999999144</v>
      </c>
      <c r="M627" s="34">
        <f>L627/'MSD Calculation'!$D$5</f>
        <v>0.20608108108107817</v>
      </c>
      <c r="N627" s="34">
        <f>'MSD Calculation'!$D$24-L627</f>
        <v>12.400000000000086</v>
      </c>
      <c r="O627" s="35">
        <f t="shared" si="45"/>
        <v>1.1236749341776715E-2</v>
      </c>
      <c r="P627" s="35">
        <f t="shared" si="46"/>
        <v>1.1474114515905E-2</v>
      </c>
      <c r="Q627" s="35">
        <f t="shared" si="47"/>
        <v>1.1474114515905E-2</v>
      </c>
      <c r="R627" s="35">
        <f t="shared" si="48"/>
        <v>1.1474114515905E-2</v>
      </c>
      <c r="S627" s="35">
        <f t="shared" si="49"/>
        <v>1.1474114515905E-2</v>
      </c>
      <c r="T627" s="11" t="s">
        <v>14</v>
      </c>
    </row>
    <row r="628" spans="2:20" x14ac:dyDescent="0.35">
      <c r="B628" s="63">
        <v>6.1099999999999142</v>
      </c>
      <c r="C628" s="34">
        <f>B628/'MSD Calculation'!$D$5</f>
        <v>0.20641891891891601</v>
      </c>
      <c r="D628" s="34">
        <f>'MSD Calculation'!$D$24-B628</f>
        <v>12.390000000000086</v>
      </c>
      <c r="E628" s="30">
        <f>IF(B628="",0,IF(B628&lt;'MSD Calculation'!$D$5,$E$7*(1-B628/'MSD Calculation'!$D$5), 0))</f>
        <v>1.1231967746312129E-2</v>
      </c>
      <c r="F628" s="30">
        <f>IF(B628="",0,IF($B628&lt;$F$5,0,IF($B628&gt;'MSD Calculation'!$D$5,0,IF($N$4="Closed-form",1/2*(1-COS(2*PI()*($B628-$F$5)/$F$6))*$F$8,IF($N$4="General",1/2*(1-COS(2*PI()*($B628-$F$5)/$F$6))*$F$9,"Error")))))</f>
        <v>2.4051408405541293E-4</v>
      </c>
      <c r="G628" s="30">
        <f>IF(B628="",0,IF($B628&lt;$G$5,0,IF($B628&gt;'MSD Calculation'!$D$5,0,IF($N$4="Closed-form",1/2*(1-COS(2*PI()*($B628-$G$5)/$G$6))*$G$8,IF($N$4="General",1/2*(1-COS(2*PI()*($B628-$G$5)/$G$6))*$G$9,"Error")))))</f>
        <v>0</v>
      </c>
      <c r="H628" s="30">
        <f>IF(B628="",0,IF($B628&lt;$H$5,0,IF($B628&gt;'MSD Calculation'!$D$5,0,IF($N$4="Closed-form",1/2*(1-COS(2*PI()*($B628-$H$5)/$H$6))*$H$8,IF($N$4="General",1/2*(1-COS(2*PI()*($B628-$H$5)/$H$6))*$H$9,"Error")))))</f>
        <v>0</v>
      </c>
      <c r="I628" s="30">
        <f>IF(B628="",0,IF($B628&lt;$I$5,0,IF($B628&gt;'MSD Calculation'!$D$5,0,IF($N$4="Closed-form",1/2*(1-COS(2*PI()*($B628-$I$5)/$I$6))*$I$8,IF($N$4="General",1/2*(1-COS(2*PI()*($B628-$I$5)/$I$6))*$I$9,"Error")))))</f>
        <v>0</v>
      </c>
      <c r="J628" s="15" t="s">
        <v>14</v>
      </c>
      <c r="K628" s="3"/>
      <c r="L628" s="17">
        <v>6.1099999999999142</v>
      </c>
      <c r="M628" s="34">
        <f>L628/'MSD Calculation'!$D$5</f>
        <v>0.20641891891891601</v>
      </c>
      <c r="N628" s="34">
        <f>'MSD Calculation'!$D$24-L628</f>
        <v>12.390000000000086</v>
      </c>
      <c r="O628" s="35">
        <f t="shared" si="45"/>
        <v>1.1231967746312129E-2</v>
      </c>
      <c r="P628" s="35">
        <f t="shared" si="46"/>
        <v>1.1472481830367542E-2</v>
      </c>
      <c r="Q628" s="35">
        <f t="shared" si="47"/>
        <v>1.1472481830367542E-2</v>
      </c>
      <c r="R628" s="35">
        <f t="shared" si="48"/>
        <v>1.1472481830367542E-2</v>
      </c>
      <c r="S628" s="35">
        <f t="shared" si="49"/>
        <v>1.1472481830367542E-2</v>
      </c>
      <c r="T628" s="11" t="s">
        <v>14</v>
      </c>
    </row>
    <row r="629" spans="2:20" x14ac:dyDescent="0.35">
      <c r="B629" s="63">
        <v>6.119999999999914</v>
      </c>
      <c r="C629" s="34">
        <f>B629/'MSD Calculation'!$D$5</f>
        <v>0.20675675675675384</v>
      </c>
      <c r="D629" s="34">
        <f>'MSD Calculation'!$D$24-B629</f>
        <v>12.380000000000086</v>
      </c>
      <c r="E629" s="30">
        <f>IF(B629="",0,IF(B629&lt;'MSD Calculation'!$D$5,$E$7*(1-B629/'MSD Calculation'!$D$5), 0))</f>
        <v>1.1227186150847543E-2</v>
      </c>
      <c r="F629" s="30">
        <f>IF(B629="",0,IF($B629&lt;$F$5,0,IF($B629&gt;'MSD Calculation'!$D$5,0,IF($N$4="Closed-form",1/2*(1-COS(2*PI()*($B629-$F$5)/$F$6))*$F$8,IF($N$4="General",1/2*(1-COS(2*PI()*($B629-$F$5)/$F$6))*$F$9,"Error")))))</f>
        <v>2.436832124819913E-4</v>
      </c>
      <c r="G629" s="30">
        <f>IF(B629="",0,IF($B629&lt;$G$5,0,IF($B629&gt;'MSD Calculation'!$D$5,0,IF($N$4="Closed-form",1/2*(1-COS(2*PI()*($B629-$G$5)/$G$6))*$G$8,IF($N$4="General",1/2*(1-COS(2*PI()*($B629-$G$5)/$G$6))*$G$9,"Error")))))</f>
        <v>0</v>
      </c>
      <c r="H629" s="30">
        <f>IF(B629="",0,IF($B629&lt;$H$5,0,IF($B629&gt;'MSD Calculation'!$D$5,0,IF($N$4="Closed-form",1/2*(1-COS(2*PI()*($B629-$H$5)/$H$6))*$H$8,IF($N$4="General",1/2*(1-COS(2*PI()*($B629-$H$5)/$H$6))*$H$9,"Error")))))</f>
        <v>0</v>
      </c>
      <c r="I629" s="30">
        <f>IF(B629="",0,IF($B629&lt;$I$5,0,IF($B629&gt;'MSD Calculation'!$D$5,0,IF($N$4="Closed-form",1/2*(1-COS(2*PI()*($B629-$I$5)/$I$6))*$I$8,IF($N$4="General",1/2*(1-COS(2*PI()*($B629-$I$5)/$I$6))*$I$9,"Error")))))</f>
        <v>0</v>
      </c>
      <c r="J629" s="15" t="s">
        <v>14</v>
      </c>
      <c r="K629" s="3"/>
      <c r="L629" s="17">
        <v>6.119999999999914</v>
      </c>
      <c r="M629" s="34">
        <f>L629/'MSD Calculation'!$D$5</f>
        <v>0.20675675675675384</v>
      </c>
      <c r="N629" s="34">
        <f>'MSD Calculation'!$D$24-L629</f>
        <v>12.380000000000086</v>
      </c>
      <c r="O629" s="35">
        <f t="shared" si="45"/>
        <v>1.1227186150847543E-2</v>
      </c>
      <c r="P629" s="35">
        <f t="shared" si="46"/>
        <v>1.1470869363329535E-2</v>
      </c>
      <c r="Q629" s="35">
        <f t="shared" si="47"/>
        <v>1.1470869363329535E-2</v>
      </c>
      <c r="R629" s="35">
        <f t="shared" si="48"/>
        <v>1.1470869363329535E-2</v>
      </c>
      <c r="S629" s="35">
        <f t="shared" si="49"/>
        <v>1.1470869363329535E-2</v>
      </c>
      <c r="T629" s="11" t="s">
        <v>14</v>
      </c>
    </row>
    <row r="630" spans="2:20" x14ac:dyDescent="0.35">
      <c r="B630" s="63">
        <v>6.1299999999999137</v>
      </c>
      <c r="C630" s="34">
        <f>B630/'MSD Calculation'!$D$5</f>
        <v>0.20709459459459167</v>
      </c>
      <c r="D630" s="34">
        <f>'MSD Calculation'!$D$24-B630</f>
        <v>12.370000000000086</v>
      </c>
      <c r="E630" s="30">
        <f>IF(B630="",0,IF(B630&lt;'MSD Calculation'!$D$5,$E$7*(1-B630/'MSD Calculation'!$D$5), 0))</f>
        <v>1.1222404555382957E-2</v>
      </c>
      <c r="F630" s="30">
        <f>IF(B630="",0,IF($B630&lt;$F$5,0,IF($B630&gt;'MSD Calculation'!$D$5,0,IF($N$4="Closed-form",1/2*(1-COS(2*PI()*($B630-$F$5)/$F$6))*$F$8,IF($N$4="General",1/2*(1-COS(2*PI()*($B630-$F$5)/$F$6))*$F$9,"Error")))))</f>
        <v>2.4687254550667084E-4</v>
      </c>
      <c r="G630" s="30">
        <f>IF(B630="",0,IF($B630&lt;$G$5,0,IF($B630&gt;'MSD Calculation'!$D$5,0,IF($N$4="Closed-form",1/2*(1-COS(2*PI()*($B630-$G$5)/$G$6))*$G$8,IF($N$4="General",1/2*(1-COS(2*PI()*($B630-$G$5)/$G$6))*$G$9,"Error")))))</f>
        <v>0</v>
      </c>
      <c r="H630" s="30">
        <f>IF(B630="",0,IF($B630&lt;$H$5,0,IF($B630&gt;'MSD Calculation'!$D$5,0,IF($N$4="Closed-form",1/2*(1-COS(2*PI()*($B630-$H$5)/$H$6))*$H$8,IF($N$4="General",1/2*(1-COS(2*PI()*($B630-$H$5)/$H$6))*$H$9,"Error")))))</f>
        <v>0</v>
      </c>
      <c r="I630" s="30">
        <f>IF(B630="",0,IF($B630&lt;$I$5,0,IF($B630&gt;'MSD Calculation'!$D$5,0,IF($N$4="Closed-form",1/2*(1-COS(2*PI()*($B630-$I$5)/$I$6))*$I$8,IF($N$4="General",1/2*(1-COS(2*PI()*($B630-$I$5)/$I$6))*$I$9,"Error")))))</f>
        <v>0</v>
      </c>
      <c r="J630" s="15" t="s">
        <v>14</v>
      </c>
      <c r="K630" s="3"/>
      <c r="L630" s="17">
        <v>6.1299999999999137</v>
      </c>
      <c r="M630" s="34">
        <f>L630/'MSD Calculation'!$D$5</f>
        <v>0.20709459459459167</v>
      </c>
      <c r="N630" s="34">
        <f>'MSD Calculation'!$D$24-L630</f>
        <v>12.370000000000086</v>
      </c>
      <c r="O630" s="35">
        <f t="shared" si="45"/>
        <v>1.1222404555382957E-2</v>
      </c>
      <c r="P630" s="35">
        <f t="shared" si="46"/>
        <v>1.1469277100889628E-2</v>
      </c>
      <c r="Q630" s="35">
        <f t="shared" si="47"/>
        <v>1.1469277100889628E-2</v>
      </c>
      <c r="R630" s="35">
        <f t="shared" si="48"/>
        <v>1.1469277100889628E-2</v>
      </c>
      <c r="S630" s="35">
        <f t="shared" si="49"/>
        <v>1.1469277100889628E-2</v>
      </c>
      <c r="T630" s="11" t="s">
        <v>14</v>
      </c>
    </row>
    <row r="631" spans="2:20" x14ac:dyDescent="0.35">
      <c r="B631" s="63">
        <v>6.1399999999999135</v>
      </c>
      <c r="C631" s="34">
        <f>B631/'MSD Calculation'!$D$5</f>
        <v>0.20743243243242951</v>
      </c>
      <c r="D631" s="34">
        <f>'MSD Calculation'!$D$24-B631</f>
        <v>12.360000000000086</v>
      </c>
      <c r="E631" s="30">
        <f>IF(B631="",0,IF(B631&lt;'MSD Calculation'!$D$5,$E$7*(1-B631/'MSD Calculation'!$D$5), 0))</f>
        <v>1.1217622959918372E-2</v>
      </c>
      <c r="F631" s="30">
        <f>IF(B631="",0,IF($B631&lt;$F$5,0,IF($B631&gt;'MSD Calculation'!$D$5,0,IF($N$4="Closed-form",1/2*(1-COS(2*PI()*($B631-$F$5)/$F$6))*$F$8,IF($N$4="General",1/2*(1-COS(2*PI()*($B631-$F$5)/$F$6))*$F$9,"Error")))))</f>
        <v>2.500820691394774E-4</v>
      </c>
      <c r="G631" s="30">
        <f>IF(B631="",0,IF($B631&lt;$G$5,0,IF($B631&gt;'MSD Calculation'!$D$5,0,IF($N$4="Closed-form",1/2*(1-COS(2*PI()*($B631-$G$5)/$G$6))*$G$8,IF($N$4="General",1/2*(1-COS(2*PI()*($B631-$G$5)/$G$6))*$G$9,"Error")))))</f>
        <v>0</v>
      </c>
      <c r="H631" s="30">
        <f>IF(B631="",0,IF($B631&lt;$H$5,0,IF($B631&gt;'MSD Calculation'!$D$5,0,IF($N$4="Closed-form",1/2*(1-COS(2*PI()*($B631-$H$5)/$H$6))*$H$8,IF($N$4="General",1/2*(1-COS(2*PI()*($B631-$H$5)/$H$6))*$H$9,"Error")))))</f>
        <v>0</v>
      </c>
      <c r="I631" s="30">
        <f>IF(B631="",0,IF($B631&lt;$I$5,0,IF($B631&gt;'MSD Calculation'!$D$5,0,IF($N$4="Closed-form",1/2*(1-COS(2*PI()*($B631-$I$5)/$I$6))*$I$8,IF($N$4="General",1/2*(1-COS(2*PI()*($B631-$I$5)/$I$6))*$I$9,"Error")))))</f>
        <v>0</v>
      </c>
      <c r="J631" s="15" t="s">
        <v>14</v>
      </c>
      <c r="K631" s="3"/>
      <c r="L631" s="17">
        <v>6.1399999999999135</v>
      </c>
      <c r="M631" s="34">
        <f>L631/'MSD Calculation'!$D$5</f>
        <v>0.20743243243242951</v>
      </c>
      <c r="N631" s="34">
        <f>'MSD Calculation'!$D$24-L631</f>
        <v>12.360000000000086</v>
      </c>
      <c r="O631" s="35">
        <f t="shared" si="45"/>
        <v>1.1217622959918372E-2</v>
      </c>
      <c r="P631" s="35">
        <f t="shared" si="46"/>
        <v>1.146770502905785E-2</v>
      </c>
      <c r="Q631" s="35">
        <f t="shared" si="47"/>
        <v>1.146770502905785E-2</v>
      </c>
      <c r="R631" s="35">
        <f t="shared" si="48"/>
        <v>1.146770502905785E-2</v>
      </c>
      <c r="S631" s="35">
        <f t="shared" si="49"/>
        <v>1.146770502905785E-2</v>
      </c>
      <c r="T631" s="11" t="s">
        <v>14</v>
      </c>
    </row>
    <row r="632" spans="2:20" x14ac:dyDescent="0.35">
      <c r="B632" s="63">
        <v>6.1499999999999133</v>
      </c>
      <c r="C632" s="34">
        <f>B632/'MSD Calculation'!$D$5</f>
        <v>0.20777027027026734</v>
      </c>
      <c r="D632" s="34">
        <f>'MSD Calculation'!$D$24-B632</f>
        <v>12.350000000000087</v>
      </c>
      <c r="E632" s="30">
        <f>IF(B632="",0,IF(B632&lt;'MSD Calculation'!$D$5,$E$7*(1-B632/'MSD Calculation'!$D$5), 0))</f>
        <v>1.1212841364453786E-2</v>
      </c>
      <c r="F632" s="30">
        <f>IF(B632="",0,IF($B632&lt;$F$5,0,IF($B632&gt;'MSD Calculation'!$D$5,0,IF($N$4="Closed-form",1/2*(1-COS(2*PI()*($B632-$F$5)/$F$6))*$F$8,IF($N$4="General",1/2*(1-COS(2*PI()*($B632-$F$5)/$F$6))*$F$9,"Error")))))</f>
        <v>2.5331176930187024E-4</v>
      </c>
      <c r="G632" s="30">
        <f>IF(B632="",0,IF($B632&lt;$G$5,0,IF($B632&gt;'MSD Calculation'!$D$5,0,IF($N$4="Closed-form",1/2*(1-COS(2*PI()*($B632-$G$5)/$G$6))*$G$8,IF($N$4="General",1/2*(1-COS(2*PI()*($B632-$G$5)/$G$6))*$G$9,"Error")))))</f>
        <v>0</v>
      </c>
      <c r="H632" s="30">
        <f>IF(B632="",0,IF($B632&lt;$H$5,0,IF($B632&gt;'MSD Calculation'!$D$5,0,IF($N$4="Closed-form",1/2*(1-COS(2*PI()*($B632-$H$5)/$H$6))*$H$8,IF($N$4="General",1/2*(1-COS(2*PI()*($B632-$H$5)/$H$6))*$H$9,"Error")))))</f>
        <v>0</v>
      </c>
      <c r="I632" s="30">
        <f>IF(B632="",0,IF($B632&lt;$I$5,0,IF($B632&gt;'MSD Calculation'!$D$5,0,IF($N$4="Closed-form",1/2*(1-COS(2*PI()*($B632-$I$5)/$I$6))*$I$8,IF($N$4="General",1/2*(1-COS(2*PI()*($B632-$I$5)/$I$6))*$I$9,"Error")))))</f>
        <v>0</v>
      </c>
      <c r="J632" s="15" t="s">
        <v>14</v>
      </c>
      <c r="K632" s="3"/>
      <c r="L632" s="17">
        <v>6.1499999999999133</v>
      </c>
      <c r="M632" s="34">
        <f>L632/'MSD Calculation'!$D$5</f>
        <v>0.20777027027026734</v>
      </c>
      <c r="N632" s="34">
        <f>'MSD Calculation'!$D$24-L632</f>
        <v>12.350000000000087</v>
      </c>
      <c r="O632" s="35">
        <f t="shared" si="45"/>
        <v>1.1212841364453786E-2</v>
      </c>
      <c r="P632" s="35">
        <f t="shared" si="46"/>
        <v>1.1466153133755656E-2</v>
      </c>
      <c r="Q632" s="35">
        <f t="shared" si="47"/>
        <v>1.1466153133755656E-2</v>
      </c>
      <c r="R632" s="35">
        <f t="shared" si="48"/>
        <v>1.1466153133755656E-2</v>
      </c>
      <c r="S632" s="35">
        <f t="shared" si="49"/>
        <v>1.1466153133755656E-2</v>
      </c>
      <c r="T632" s="11" t="s">
        <v>14</v>
      </c>
    </row>
    <row r="633" spans="2:20" x14ac:dyDescent="0.35">
      <c r="B633" s="63">
        <v>6.1599999999999131</v>
      </c>
      <c r="C633" s="34">
        <f>B633/'MSD Calculation'!$D$5</f>
        <v>0.20810810810810515</v>
      </c>
      <c r="D633" s="34">
        <f>'MSD Calculation'!$D$24-B633</f>
        <v>12.340000000000087</v>
      </c>
      <c r="E633" s="30">
        <f>IF(B633="",0,IF(B633&lt;'MSD Calculation'!$D$5,$E$7*(1-B633/'MSD Calculation'!$D$5), 0))</f>
        <v>1.1208059768989202E-2</v>
      </c>
      <c r="F633" s="30">
        <f>IF(B633="",0,IF($B633&lt;$F$5,0,IF($B633&gt;'MSD Calculation'!$D$5,0,IF($N$4="Closed-form",1/2*(1-COS(2*PI()*($B633-$F$5)/$F$6))*$F$8,IF($N$4="General",1/2*(1-COS(2*PI()*($B633-$F$5)/$F$6))*$F$9,"Error")))))</f>
        <v>2.5656163182680359E-4</v>
      </c>
      <c r="G633" s="30">
        <f>IF(B633="",0,IF($B633&lt;$G$5,0,IF($B633&gt;'MSD Calculation'!$D$5,0,IF($N$4="Closed-form",1/2*(1-COS(2*PI()*($B633-$G$5)/$G$6))*$G$8,IF($N$4="General",1/2*(1-COS(2*PI()*($B633-$G$5)/$G$6))*$G$9,"Error")))))</f>
        <v>0</v>
      </c>
      <c r="H633" s="30">
        <f>IF(B633="",0,IF($B633&lt;$H$5,0,IF($B633&gt;'MSD Calculation'!$D$5,0,IF($N$4="Closed-form",1/2*(1-COS(2*PI()*($B633-$H$5)/$H$6))*$H$8,IF($N$4="General",1/2*(1-COS(2*PI()*($B633-$H$5)/$H$6))*$H$9,"Error")))))</f>
        <v>0</v>
      </c>
      <c r="I633" s="30">
        <f>IF(B633="",0,IF($B633&lt;$I$5,0,IF($B633&gt;'MSD Calculation'!$D$5,0,IF($N$4="Closed-form",1/2*(1-COS(2*PI()*($B633-$I$5)/$I$6))*$I$8,IF($N$4="General",1/2*(1-COS(2*PI()*($B633-$I$5)/$I$6))*$I$9,"Error")))))</f>
        <v>0</v>
      </c>
      <c r="J633" s="15" t="s">
        <v>14</v>
      </c>
      <c r="K633" s="3"/>
      <c r="L633" s="17">
        <v>6.1599999999999131</v>
      </c>
      <c r="M633" s="34">
        <f>L633/'MSD Calculation'!$D$5</f>
        <v>0.20810810810810515</v>
      </c>
      <c r="N633" s="34">
        <f>'MSD Calculation'!$D$24-L633</f>
        <v>12.340000000000087</v>
      </c>
      <c r="O633" s="35">
        <f t="shared" si="45"/>
        <v>1.1208059768989202E-2</v>
      </c>
      <c r="P633" s="35">
        <f t="shared" si="46"/>
        <v>1.1464621400816005E-2</v>
      </c>
      <c r="Q633" s="35">
        <f t="shared" si="47"/>
        <v>1.1464621400816005E-2</v>
      </c>
      <c r="R633" s="35">
        <f t="shared" si="48"/>
        <v>1.1464621400816005E-2</v>
      </c>
      <c r="S633" s="35">
        <f t="shared" si="49"/>
        <v>1.1464621400816005E-2</v>
      </c>
      <c r="T633" s="11" t="s">
        <v>14</v>
      </c>
    </row>
    <row r="634" spans="2:20" x14ac:dyDescent="0.35">
      <c r="B634" s="63">
        <v>6.1699999999999129</v>
      </c>
      <c r="C634" s="34">
        <f>B634/'MSD Calculation'!$D$5</f>
        <v>0.20844594594594298</v>
      </c>
      <c r="D634" s="34">
        <f>'MSD Calculation'!$D$24-B634</f>
        <v>12.330000000000087</v>
      </c>
      <c r="E634" s="30">
        <f>IF(B634="",0,IF(B634&lt;'MSD Calculation'!$D$5,$E$7*(1-B634/'MSD Calculation'!$D$5), 0))</f>
        <v>1.1203278173524614E-2</v>
      </c>
      <c r="F634" s="30">
        <f>IF(B634="",0,IF($B634&lt;$F$5,0,IF($B634&gt;'MSD Calculation'!$D$5,0,IF($N$4="Closed-form",1/2*(1-COS(2*PI()*($B634-$F$5)/$F$6))*$F$8,IF($N$4="General",1/2*(1-COS(2*PI()*($B634-$F$5)/$F$6))*$F$9,"Error")))))</f>
        <v>2.5983164245879127E-4</v>
      </c>
      <c r="G634" s="30">
        <f>IF(B634="",0,IF($B634&lt;$G$5,0,IF($B634&gt;'MSD Calculation'!$D$5,0,IF($N$4="Closed-form",1/2*(1-COS(2*PI()*($B634-$G$5)/$G$6))*$G$8,IF($N$4="General",1/2*(1-COS(2*PI()*($B634-$G$5)/$G$6))*$G$9,"Error")))))</f>
        <v>0</v>
      </c>
      <c r="H634" s="30">
        <f>IF(B634="",0,IF($B634&lt;$H$5,0,IF($B634&gt;'MSD Calculation'!$D$5,0,IF($N$4="Closed-form",1/2*(1-COS(2*PI()*($B634-$H$5)/$H$6))*$H$8,IF($N$4="General",1/2*(1-COS(2*PI()*($B634-$H$5)/$H$6))*$H$9,"Error")))))</f>
        <v>0</v>
      </c>
      <c r="I634" s="30">
        <f>IF(B634="",0,IF($B634&lt;$I$5,0,IF($B634&gt;'MSD Calculation'!$D$5,0,IF($N$4="Closed-form",1/2*(1-COS(2*PI()*($B634-$I$5)/$I$6))*$I$8,IF($N$4="General",1/2*(1-COS(2*PI()*($B634-$I$5)/$I$6))*$I$9,"Error")))))</f>
        <v>0</v>
      </c>
      <c r="J634" s="15" t="s">
        <v>14</v>
      </c>
      <c r="K634" s="3"/>
      <c r="L634" s="17">
        <v>6.1699999999999129</v>
      </c>
      <c r="M634" s="34">
        <f>L634/'MSD Calculation'!$D$5</f>
        <v>0.20844594594594298</v>
      </c>
      <c r="N634" s="34">
        <f>'MSD Calculation'!$D$24-L634</f>
        <v>12.330000000000087</v>
      </c>
      <c r="O634" s="35">
        <f t="shared" si="45"/>
        <v>1.1203278173524614E-2</v>
      </c>
      <c r="P634" s="35">
        <f t="shared" si="46"/>
        <v>1.1463109815983405E-2</v>
      </c>
      <c r="Q634" s="35">
        <f t="shared" si="47"/>
        <v>1.1463109815983405E-2</v>
      </c>
      <c r="R634" s="35">
        <f t="shared" si="48"/>
        <v>1.1463109815983405E-2</v>
      </c>
      <c r="S634" s="35">
        <f t="shared" si="49"/>
        <v>1.1463109815983405E-2</v>
      </c>
      <c r="T634" s="11" t="s">
        <v>14</v>
      </c>
    </row>
    <row r="635" spans="2:20" x14ac:dyDescent="0.35">
      <c r="B635" s="63">
        <v>6.1799999999999127</v>
      </c>
      <c r="C635" s="34">
        <f>B635/'MSD Calculation'!$D$5</f>
        <v>0.20878378378378082</v>
      </c>
      <c r="D635" s="34">
        <f>'MSD Calculation'!$D$24-B635</f>
        <v>12.320000000000087</v>
      </c>
      <c r="E635" s="30">
        <f>IF(B635="",0,IF(B635&lt;'MSD Calculation'!$D$5,$E$7*(1-B635/'MSD Calculation'!$D$5), 0))</f>
        <v>1.1198496578060029E-2</v>
      </c>
      <c r="F635" s="30">
        <f>IF(B635="",0,IF($B635&lt;$F$5,0,IF($B635&gt;'MSD Calculation'!$D$5,0,IF($N$4="Closed-form",1/2*(1-COS(2*PI()*($B635-$F$5)/$F$6))*$F$8,IF($N$4="General",1/2*(1-COS(2*PI()*($B635-$F$5)/$F$6))*$F$9,"Error")))))</f>
        <v>2.6312178685396583E-4</v>
      </c>
      <c r="G635" s="30">
        <f>IF(B635="",0,IF($B635&lt;$G$5,0,IF($B635&gt;'MSD Calculation'!$D$5,0,IF($N$4="Closed-form",1/2*(1-COS(2*PI()*($B635-$G$5)/$G$6))*$G$8,IF($N$4="General",1/2*(1-COS(2*PI()*($B635-$G$5)/$G$6))*$G$9,"Error")))))</f>
        <v>0</v>
      </c>
      <c r="H635" s="30">
        <f>IF(B635="",0,IF($B635&lt;$H$5,0,IF($B635&gt;'MSD Calculation'!$D$5,0,IF($N$4="Closed-form",1/2*(1-COS(2*PI()*($B635-$H$5)/$H$6))*$H$8,IF($N$4="General",1/2*(1-COS(2*PI()*($B635-$H$5)/$H$6))*$H$9,"Error")))))</f>
        <v>0</v>
      </c>
      <c r="I635" s="30">
        <f>IF(B635="",0,IF($B635&lt;$I$5,0,IF($B635&gt;'MSD Calculation'!$D$5,0,IF($N$4="Closed-form",1/2*(1-COS(2*PI()*($B635-$I$5)/$I$6))*$I$8,IF($N$4="General",1/2*(1-COS(2*PI()*($B635-$I$5)/$I$6))*$I$9,"Error")))))</f>
        <v>0</v>
      </c>
      <c r="J635" s="15" t="s">
        <v>14</v>
      </c>
      <c r="K635" s="3"/>
      <c r="L635" s="17">
        <v>6.1799999999999127</v>
      </c>
      <c r="M635" s="34">
        <f>L635/'MSD Calculation'!$D$5</f>
        <v>0.20878378378378082</v>
      </c>
      <c r="N635" s="34">
        <f>'MSD Calculation'!$D$24-L635</f>
        <v>12.320000000000087</v>
      </c>
      <c r="O635" s="35">
        <f t="shared" si="45"/>
        <v>1.1198496578060029E-2</v>
      </c>
      <c r="P635" s="35">
        <f t="shared" si="46"/>
        <v>1.1461618364913995E-2</v>
      </c>
      <c r="Q635" s="35">
        <f t="shared" si="47"/>
        <v>1.1461618364913995E-2</v>
      </c>
      <c r="R635" s="35">
        <f t="shared" si="48"/>
        <v>1.1461618364913995E-2</v>
      </c>
      <c r="S635" s="35">
        <f t="shared" si="49"/>
        <v>1.1461618364913995E-2</v>
      </c>
      <c r="T635" s="11" t="s">
        <v>14</v>
      </c>
    </row>
    <row r="636" spans="2:20" x14ac:dyDescent="0.35">
      <c r="B636" s="63">
        <v>6.1899999999999125</v>
      </c>
      <c r="C636" s="34">
        <f>B636/'MSD Calculation'!$D$5</f>
        <v>0.20912162162161865</v>
      </c>
      <c r="D636" s="34">
        <f>'MSD Calculation'!$D$24-B636</f>
        <v>12.310000000000088</v>
      </c>
      <c r="E636" s="30">
        <f>IF(B636="",0,IF(B636&lt;'MSD Calculation'!$D$5,$E$7*(1-B636/'MSD Calculation'!$D$5), 0))</f>
        <v>1.1193714982595443E-2</v>
      </c>
      <c r="F636" s="30">
        <f>IF(B636="",0,IF($B636&lt;$F$5,0,IF($B636&gt;'MSD Calculation'!$D$5,0,IF($N$4="Closed-form",1/2*(1-COS(2*PI()*($B636-$F$5)/$F$6))*$F$8,IF($N$4="General",1/2*(1-COS(2*PI()*($B636-$F$5)/$F$6))*$F$9,"Error")))))</f>
        <v>2.6643205058014547E-4</v>
      </c>
      <c r="G636" s="30">
        <f>IF(B636="",0,IF($B636&lt;$G$5,0,IF($B636&gt;'MSD Calculation'!$D$5,0,IF($N$4="Closed-form",1/2*(1-COS(2*PI()*($B636-$G$5)/$G$6))*$G$8,IF($N$4="General",1/2*(1-COS(2*PI()*($B636-$G$5)/$G$6))*$G$9,"Error")))))</f>
        <v>0</v>
      </c>
      <c r="H636" s="30">
        <f>IF(B636="",0,IF($B636&lt;$H$5,0,IF($B636&gt;'MSD Calculation'!$D$5,0,IF($N$4="Closed-form",1/2*(1-COS(2*PI()*($B636-$H$5)/$H$6))*$H$8,IF($N$4="General",1/2*(1-COS(2*PI()*($B636-$H$5)/$H$6))*$H$9,"Error")))))</f>
        <v>0</v>
      </c>
      <c r="I636" s="30">
        <f>IF(B636="",0,IF($B636&lt;$I$5,0,IF($B636&gt;'MSD Calculation'!$D$5,0,IF($N$4="Closed-form",1/2*(1-COS(2*PI()*($B636-$I$5)/$I$6))*$I$8,IF($N$4="General",1/2*(1-COS(2*PI()*($B636-$I$5)/$I$6))*$I$9,"Error")))))</f>
        <v>0</v>
      </c>
      <c r="J636" s="15" t="s">
        <v>14</v>
      </c>
      <c r="K636" s="3"/>
      <c r="L636" s="17">
        <v>6.1899999999999125</v>
      </c>
      <c r="M636" s="34">
        <f>L636/'MSD Calculation'!$D$5</f>
        <v>0.20912162162161865</v>
      </c>
      <c r="N636" s="34">
        <f>'MSD Calculation'!$D$24-L636</f>
        <v>12.310000000000088</v>
      </c>
      <c r="O636" s="35">
        <f t="shared" si="45"/>
        <v>1.1193714982595443E-2</v>
      </c>
      <c r="P636" s="35">
        <f t="shared" si="46"/>
        <v>1.1460147033175588E-2</v>
      </c>
      <c r="Q636" s="35">
        <f t="shared" si="47"/>
        <v>1.1460147033175588E-2</v>
      </c>
      <c r="R636" s="35">
        <f t="shared" si="48"/>
        <v>1.1460147033175588E-2</v>
      </c>
      <c r="S636" s="35">
        <f t="shared" si="49"/>
        <v>1.1460147033175588E-2</v>
      </c>
      <c r="T636" s="11" t="s">
        <v>14</v>
      </c>
    </row>
    <row r="637" spans="2:20" x14ac:dyDescent="0.35">
      <c r="B637" s="63">
        <v>6.1999999999999122</v>
      </c>
      <c r="C637" s="34">
        <f>B637/'MSD Calculation'!$D$5</f>
        <v>0.20945945945945649</v>
      </c>
      <c r="D637" s="34">
        <f>'MSD Calculation'!$D$24-B637</f>
        <v>12.300000000000088</v>
      </c>
      <c r="E637" s="30">
        <f>IF(B637="",0,IF(B637&lt;'MSD Calculation'!$D$5,$E$7*(1-B637/'MSD Calculation'!$D$5), 0))</f>
        <v>1.1188933387130857E-2</v>
      </c>
      <c r="F637" s="30">
        <f>IF(B637="",0,IF($B637&lt;$F$5,0,IF($B637&gt;'MSD Calculation'!$D$5,0,IF($N$4="Closed-form",1/2*(1-COS(2*PI()*($B637-$F$5)/$F$6))*$F$8,IF($N$4="General",1/2*(1-COS(2*PI()*($B637-$F$5)/$F$6))*$F$9,"Error")))))</f>
        <v>2.6976241911689304E-4</v>
      </c>
      <c r="G637" s="30">
        <f>IF(B637="",0,IF($B637&lt;$G$5,0,IF($B637&gt;'MSD Calculation'!$D$5,0,IF($N$4="Closed-form",1/2*(1-COS(2*PI()*($B637-$G$5)/$G$6))*$G$8,IF($N$4="General",1/2*(1-COS(2*PI()*($B637-$G$5)/$G$6))*$G$9,"Error")))))</f>
        <v>0</v>
      </c>
      <c r="H637" s="30">
        <f>IF(B637="",0,IF($B637&lt;$H$5,0,IF($B637&gt;'MSD Calculation'!$D$5,0,IF($N$4="Closed-form",1/2*(1-COS(2*PI()*($B637-$H$5)/$H$6))*$H$8,IF($N$4="General",1/2*(1-COS(2*PI()*($B637-$H$5)/$H$6))*$H$9,"Error")))))</f>
        <v>0</v>
      </c>
      <c r="I637" s="30">
        <f>IF(B637="",0,IF($B637&lt;$I$5,0,IF($B637&gt;'MSD Calculation'!$D$5,0,IF($N$4="Closed-form",1/2*(1-COS(2*PI()*($B637-$I$5)/$I$6))*$I$8,IF($N$4="General",1/2*(1-COS(2*PI()*($B637-$I$5)/$I$6))*$I$9,"Error")))))</f>
        <v>0</v>
      </c>
      <c r="J637" s="15" t="s">
        <v>14</v>
      </c>
      <c r="K637" s="3"/>
      <c r="L637" s="17">
        <v>6.1999999999999122</v>
      </c>
      <c r="M637" s="34">
        <f>L637/'MSD Calculation'!$D$5</f>
        <v>0.20945945945945649</v>
      </c>
      <c r="N637" s="34">
        <f>'MSD Calculation'!$D$24-L637</f>
        <v>12.300000000000088</v>
      </c>
      <c r="O637" s="35">
        <f t="shared" si="45"/>
        <v>1.1188933387130857E-2</v>
      </c>
      <c r="P637" s="35">
        <f t="shared" si="46"/>
        <v>1.145869580624775E-2</v>
      </c>
      <c r="Q637" s="35">
        <f t="shared" si="47"/>
        <v>1.145869580624775E-2</v>
      </c>
      <c r="R637" s="35">
        <f t="shared" si="48"/>
        <v>1.145869580624775E-2</v>
      </c>
      <c r="S637" s="35">
        <f t="shared" si="49"/>
        <v>1.145869580624775E-2</v>
      </c>
      <c r="T637" s="11" t="s">
        <v>14</v>
      </c>
    </row>
    <row r="638" spans="2:20" x14ac:dyDescent="0.35">
      <c r="B638" s="63">
        <v>6.209999999999912</v>
      </c>
      <c r="C638" s="34">
        <f>B638/'MSD Calculation'!$D$5</f>
        <v>0.20979729729729432</v>
      </c>
      <c r="D638" s="34">
        <f>'MSD Calculation'!$D$24-B638</f>
        <v>12.290000000000088</v>
      </c>
      <c r="E638" s="30">
        <f>IF(B638="",0,IF(B638&lt;'MSD Calculation'!$D$5,$E$7*(1-B638/'MSD Calculation'!$D$5), 0))</f>
        <v>1.1184151791666271E-2</v>
      </c>
      <c r="F638" s="30">
        <f>IF(B638="",0,IF($B638&lt;$F$5,0,IF($B638&gt;'MSD Calculation'!$D$5,0,IF($N$4="Closed-form",1/2*(1-COS(2*PI()*($B638-$F$5)/$F$6))*$F$8,IF($N$4="General",1/2*(1-COS(2*PI()*($B638-$F$5)/$F$6))*$F$9,"Error")))))</f>
        <v>2.7311287785558352E-4</v>
      </c>
      <c r="G638" s="30">
        <f>IF(B638="",0,IF($B638&lt;$G$5,0,IF($B638&gt;'MSD Calculation'!$D$5,0,IF($N$4="Closed-form",1/2*(1-COS(2*PI()*($B638-$G$5)/$G$6))*$G$8,IF($N$4="General",1/2*(1-COS(2*PI()*($B638-$G$5)/$G$6))*$G$9,"Error")))))</f>
        <v>0</v>
      </c>
      <c r="H638" s="30">
        <f>IF(B638="",0,IF($B638&lt;$H$5,0,IF($B638&gt;'MSD Calculation'!$D$5,0,IF($N$4="Closed-form",1/2*(1-COS(2*PI()*($B638-$H$5)/$H$6))*$H$8,IF($N$4="General",1/2*(1-COS(2*PI()*($B638-$H$5)/$H$6))*$H$9,"Error")))))</f>
        <v>0</v>
      </c>
      <c r="I638" s="30">
        <f>IF(B638="",0,IF($B638&lt;$I$5,0,IF($B638&gt;'MSD Calculation'!$D$5,0,IF($N$4="Closed-form",1/2*(1-COS(2*PI()*($B638-$I$5)/$I$6))*$I$8,IF($N$4="General",1/2*(1-COS(2*PI()*($B638-$I$5)/$I$6))*$I$9,"Error")))))</f>
        <v>0</v>
      </c>
      <c r="J638" s="15" t="s">
        <v>14</v>
      </c>
      <c r="K638" s="3"/>
      <c r="L638" s="17">
        <v>6.209999999999912</v>
      </c>
      <c r="M638" s="34">
        <f>L638/'MSD Calculation'!$D$5</f>
        <v>0.20979729729729432</v>
      </c>
      <c r="N638" s="34">
        <f>'MSD Calculation'!$D$24-L638</f>
        <v>12.290000000000088</v>
      </c>
      <c r="O638" s="35">
        <f t="shared" si="45"/>
        <v>1.1184151791666271E-2</v>
      </c>
      <c r="P638" s="35">
        <f t="shared" si="46"/>
        <v>1.1457264669521855E-2</v>
      </c>
      <c r="Q638" s="35">
        <f t="shared" si="47"/>
        <v>1.1457264669521855E-2</v>
      </c>
      <c r="R638" s="35">
        <f t="shared" si="48"/>
        <v>1.1457264669521855E-2</v>
      </c>
      <c r="S638" s="35">
        <f t="shared" si="49"/>
        <v>1.1457264669521855E-2</v>
      </c>
      <c r="T638" s="11" t="s">
        <v>14</v>
      </c>
    </row>
    <row r="639" spans="2:20" x14ac:dyDescent="0.35">
      <c r="B639" s="63">
        <v>6.2199999999999118</v>
      </c>
      <c r="C639" s="34">
        <f>B639/'MSD Calculation'!$D$5</f>
        <v>0.21013513513513216</v>
      </c>
      <c r="D639" s="34">
        <f>'MSD Calculation'!$D$24-B639</f>
        <v>12.280000000000088</v>
      </c>
      <c r="E639" s="30">
        <f>IF(B639="",0,IF(B639&lt;'MSD Calculation'!$D$5,$E$7*(1-B639/'MSD Calculation'!$D$5), 0))</f>
        <v>1.1179370196201686E-2</v>
      </c>
      <c r="F639" s="30">
        <f>IF(B639="",0,IF($B639&lt;$F$5,0,IF($B639&gt;'MSD Calculation'!$D$5,0,IF($N$4="Closed-form",1/2*(1-COS(2*PI()*($B639-$F$5)/$F$6))*$F$8,IF($N$4="General",1/2*(1-COS(2*PI()*($B639-$F$5)/$F$6))*$F$9,"Error")))))</f>
        <v>2.7648341209946474E-4</v>
      </c>
      <c r="G639" s="30">
        <f>IF(B639="",0,IF($B639&lt;$G$5,0,IF($B639&gt;'MSD Calculation'!$D$5,0,IF($N$4="Closed-form",1/2*(1-COS(2*PI()*($B639-$G$5)/$G$6))*$G$8,IF($N$4="General",1/2*(1-COS(2*PI()*($B639-$G$5)/$G$6))*$G$9,"Error")))))</f>
        <v>0</v>
      </c>
      <c r="H639" s="30">
        <f>IF(B639="",0,IF($B639&lt;$H$5,0,IF($B639&gt;'MSD Calculation'!$D$5,0,IF($N$4="Closed-form",1/2*(1-COS(2*PI()*($B639-$H$5)/$H$6))*$H$8,IF($N$4="General",1/2*(1-COS(2*PI()*($B639-$H$5)/$H$6))*$H$9,"Error")))))</f>
        <v>0</v>
      </c>
      <c r="I639" s="30">
        <f>IF(B639="",0,IF($B639&lt;$I$5,0,IF($B639&gt;'MSD Calculation'!$D$5,0,IF($N$4="Closed-form",1/2*(1-COS(2*PI()*($B639-$I$5)/$I$6))*$I$8,IF($N$4="General",1/2*(1-COS(2*PI()*($B639-$I$5)/$I$6))*$I$9,"Error")))))</f>
        <v>0</v>
      </c>
      <c r="J639" s="15" t="s">
        <v>14</v>
      </c>
      <c r="K639" s="3"/>
      <c r="L639" s="17">
        <v>6.2199999999999118</v>
      </c>
      <c r="M639" s="34">
        <f>L639/'MSD Calculation'!$D$5</f>
        <v>0.21013513513513216</v>
      </c>
      <c r="N639" s="34">
        <f>'MSD Calculation'!$D$24-L639</f>
        <v>12.280000000000088</v>
      </c>
      <c r="O639" s="35">
        <f t="shared" si="45"/>
        <v>1.1179370196201686E-2</v>
      </c>
      <c r="P639" s="35">
        <f t="shared" si="46"/>
        <v>1.1455853608301151E-2</v>
      </c>
      <c r="Q639" s="35">
        <f t="shared" si="47"/>
        <v>1.1455853608301151E-2</v>
      </c>
      <c r="R639" s="35">
        <f t="shared" si="48"/>
        <v>1.1455853608301151E-2</v>
      </c>
      <c r="S639" s="35">
        <f t="shared" si="49"/>
        <v>1.1455853608301151E-2</v>
      </c>
      <c r="T639" s="11" t="s">
        <v>14</v>
      </c>
    </row>
    <row r="640" spans="2:20" x14ac:dyDescent="0.35">
      <c r="B640" s="63">
        <v>6.2299999999999116</v>
      </c>
      <c r="C640" s="34">
        <f>B640/'MSD Calculation'!$D$5</f>
        <v>0.21047297297296999</v>
      </c>
      <c r="D640" s="34">
        <f>'MSD Calculation'!$D$24-B640</f>
        <v>12.270000000000088</v>
      </c>
      <c r="E640" s="30">
        <f>IF(B640="",0,IF(B640&lt;'MSD Calculation'!$D$5,$E$7*(1-B640/'MSD Calculation'!$D$5), 0))</f>
        <v>1.11745886007371E-2</v>
      </c>
      <c r="F640" s="30">
        <f>IF(B640="",0,IF($B640&lt;$F$5,0,IF($B640&gt;'MSD Calculation'!$D$5,0,IF($N$4="Closed-form",1/2*(1-COS(2*PI()*($B640-$F$5)/$F$6))*$F$8,IF($N$4="General",1/2*(1-COS(2*PI()*($B640-$F$5)/$F$6))*$F$9,"Error")))))</f>
        <v>2.7987400706372536E-4</v>
      </c>
      <c r="G640" s="30">
        <f>IF(B640="",0,IF($B640&lt;$G$5,0,IF($B640&gt;'MSD Calculation'!$D$5,0,IF($N$4="Closed-form",1/2*(1-COS(2*PI()*($B640-$G$5)/$G$6))*$G$8,IF($N$4="General",1/2*(1-COS(2*PI()*($B640-$G$5)/$G$6))*$G$9,"Error")))))</f>
        <v>0</v>
      </c>
      <c r="H640" s="30">
        <f>IF(B640="",0,IF($B640&lt;$H$5,0,IF($B640&gt;'MSD Calculation'!$D$5,0,IF($N$4="Closed-form",1/2*(1-COS(2*PI()*($B640-$H$5)/$H$6))*$H$8,IF($N$4="General",1/2*(1-COS(2*PI()*($B640-$H$5)/$H$6))*$H$9,"Error")))))</f>
        <v>0</v>
      </c>
      <c r="I640" s="30">
        <f>IF(B640="",0,IF($B640&lt;$I$5,0,IF($B640&gt;'MSD Calculation'!$D$5,0,IF($N$4="Closed-form",1/2*(1-COS(2*PI()*($B640-$I$5)/$I$6))*$I$8,IF($N$4="General",1/2*(1-COS(2*PI()*($B640-$I$5)/$I$6))*$I$9,"Error")))))</f>
        <v>0</v>
      </c>
      <c r="J640" s="15" t="s">
        <v>14</v>
      </c>
      <c r="K640" s="3"/>
      <c r="L640" s="17">
        <v>6.2299999999999116</v>
      </c>
      <c r="M640" s="34">
        <f>L640/'MSD Calculation'!$D$5</f>
        <v>0.21047297297296999</v>
      </c>
      <c r="N640" s="34">
        <f>'MSD Calculation'!$D$24-L640</f>
        <v>12.270000000000088</v>
      </c>
      <c r="O640" s="35">
        <f t="shared" si="45"/>
        <v>1.11745886007371E-2</v>
      </c>
      <c r="P640" s="35">
        <f t="shared" si="46"/>
        <v>1.1454462607800826E-2</v>
      </c>
      <c r="Q640" s="35">
        <f t="shared" si="47"/>
        <v>1.1454462607800826E-2</v>
      </c>
      <c r="R640" s="35">
        <f t="shared" si="48"/>
        <v>1.1454462607800826E-2</v>
      </c>
      <c r="S640" s="35">
        <f t="shared" si="49"/>
        <v>1.1454462607800826E-2</v>
      </c>
      <c r="T640" s="11" t="s">
        <v>14</v>
      </c>
    </row>
    <row r="641" spans="2:20" x14ac:dyDescent="0.35">
      <c r="B641" s="63">
        <v>6.2399999999999114</v>
      </c>
      <c r="C641" s="34">
        <f>B641/'MSD Calculation'!$D$5</f>
        <v>0.2108108108108078</v>
      </c>
      <c r="D641" s="34">
        <f>'MSD Calculation'!$D$24-B641</f>
        <v>12.260000000000089</v>
      </c>
      <c r="E641" s="30">
        <f>IF(B641="",0,IF(B641&lt;'MSD Calculation'!$D$5,$E$7*(1-B641/'MSD Calculation'!$D$5), 0))</f>
        <v>1.1169807005272515E-2</v>
      </c>
      <c r="F641" s="30">
        <f>IF(B641="",0,IF($B641&lt;$F$5,0,IF($B641&gt;'MSD Calculation'!$D$5,0,IF($N$4="Closed-form",1/2*(1-COS(2*PI()*($B641-$F$5)/$F$6))*$F$8,IF($N$4="General",1/2*(1-COS(2*PI()*($B641-$F$5)/$F$6))*$F$9,"Error")))))</f>
        <v>2.8328464787555677E-4</v>
      </c>
      <c r="G641" s="30">
        <f>IF(B641="",0,IF($B641&lt;$G$5,0,IF($B641&gt;'MSD Calculation'!$D$5,0,IF($N$4="Closed-form",1/2*(1-COS(2*PI()*($B641-$G$5)/$G$6))*$G$8,IF($N$4="General",1/2*(1-COS(2*PI()*($B641-$G$5)/$G$6))*$G$9,"Error")))))</f>
        <v>0</v>
      </c>
      <c r="H641" s="30">
        <f>IF(B641="",0,IF($B641&lt;$H$5,0,IF($B641&gt;'MSD Calculation'!$D$5,0,IF($N$4="Closed-form",1/2*(1-COS(2*PI()*($B641-$H$5)/$H$6))*$H$8,IF($N$4="General",1/2*(1-COS(2*PI()*($B641-$H$5)/$H$6))*$H$9,"Error")))))</f>
        <v>0</v>
      </c>
      <c r="I641" s="30">
        <f>IF(B641="",0,IF($B641&lt;$I$5,0,IF($B641&gt;'MSD Calculation'!$D$5,0,IF($N$4="Closed-form",1/2*(1-COS(2*PI()*($B641-$I$5)/$I$6))*$I$8,IF($N$4="General",1/2*(1-COS(2*PI()*($B641-$I$5)/$I$6))*$I$9,"Error")))))</f>
        <v>0</v>
      </c>
      <c r="J641" s="15" t="s">
        <v>14</v>
      </c>
      <c r="K641" s="3"/>
      <c r="L641" s="17">
        <v>6.2399999999999114</v>
      </c>
      <c r="M641" s="34">
        <f>L641/'MSD Calculation'!$D$5</f>
        <v>0.2108108108108078</v>
      </c>
      <c r="N641" s="34">
        <f>'MSD Calculation'!$D$24-L641</f>
        <v>12.260000000000089</v>
      </c>
      <c r="O641" s="35">
        <f t="shared" si="45"/>
        <v>1.1169807005272515E-2</v>
      </c>
      <c r="P641" s="35">
        <f t="shared" si="46"/>
        <v>1.1453091653148072E-2</v>
      </c>
      <c r="Q641" s="35">
        <f t="shared" si="47"/>
        <v>1.1453091653148072E-2</v>
      </c>
      <c r="R641" s="35">
        <f t="shared" si="48"/>
        <v>1.1453091653148072E-2</v>
      </c>
      <c r="S641" s="35">
        <f t="shared" si="49"/>
        <v>1.1453091653148072E-2</v>
      </c>
      <c r="T641" s="11" t="s">
        <v>14</v>
      </c>
    </row>
    <row r="642" spans="2:20" x14ac:dyDescent="0.35">
      <c r="B642" s="63">
        <v>6.2499999999999112</v>
      </c>
      <c r="C642" s="34">
        <f>B642/'MSD Calculation'!$D$5</f>
        <v>0.21114864864864563</v>
      </c>
      <c r="D642" s="34">
        <f>'MSD Calculation'!$D$24-B642</f>
        <v>12.250000000000089</v>
      </c>
      <c r="E642" s="30">
        <f>IF(B642="",0,IF(B642&lt;'MSD Calculation'!$D$5,$E$7*(1-B642/'MSD Calculation'!$D$5), 0))</f>
        <v>1.1165025409807929E-2</v>
      </c>
      <c r="F642" s="30">
        <f>IF(B642="",0,IF($B642&lt;$F$5,0,IF($B642&gt;'MSD Calculation'!$D$5,0,IF($N$4="Closed-form",1/2*(1-COS(2*PI()*($B642-$F$5)/$F$6))*$F$8,IF($N$4="General",1/2*(1-COS(2*PI()*($B642-$F$5)/$F$6))*$F$9,"Error")))))</f>
        <v>2.8671531957421968E-4</v>
      </c>
      <c r="G642" s="30">
        <f>IF(B642="",0,IF($B642&lt;$G$5,0,IF($B642&gt;'MSD Calculation'!$D$5,0,IF($N$4="Closed-form",1/2*(1-COS(2*PI()*($B642-$G$5)/$G$6))*$G$8,IF($N$4="General",1/2*(1-COS(2*PI()*($B642-$G$5)/$G$6))*$G$9,"Error")))))</f>
        <v>0</v>
      </c>
      <c r="H642" s="30">
        <f>IF(B642="",0,IF($B642&lt;$H$5,0,IF($B642&gt;'MSD Calculation'!$D$5,0,IF($N$4="Closed-form",1/2*(1-COS(2*PI()*($B642-$H$5)/$H$6))*$H$8,IF($N$4="General",1/2*(1-COS(2*PI()*($B642-$H$5)/$H$6))*$H$9,"Error")))))</f>
        <v>0</v>
      </c>
      <c r="I642" s="30">
        <f>IF(B642="",0,IF($B642&lt;$I$5,0,IF($B642&gt;'MSD Calculation'!$D$5,0,IF($N$4="Closed-form",1/2*(1-COS(2*PI()*($B642-$I$5)/$I$6))*$I$8,IF($N$4="General",1/2*(1-COS(2*PI()*($B642-$I$5)/$I$6))*$I$9,"Error")))))</f>
        <v>0</v>
      </c>
      <c r="J642" s="15" t="s">
        <v>14</v>
      </c>
      <c r="K642" s="3"/>
      <c r="L642" s="17">
        <v>6.2499999999999112</v>
      </c>
      <c r="M642" s="34">
        <f>L642/'MSD Calculation'!$D$5</f>
        <v>0.21114864864864563</v>
      </c>
      <c r="N642" s="34">
        <f>'MSD Calculation'!$D$24-L642</f>
        <v>12.250000000000089</v>
      </c>
      <c r="O642" s="35">
        <f t="shared" si="45"/>
        <v>1.1165025409807929E-2</v>
      </c>
      <c r="P642" s="35">
        <f t="shared" si="46"/>
        <v>1.1451740729382149E-2</v>
      </c>
      <c r="Q642" s="35">
        <f t="shared" si="47"/>
        <v>1.1451740729382149E-2</v>
      </c>
      <c r="R642" s="35">
        <f t="shared" si="48"/>
        <v>1.1451740729382149E-2</v>
      </c>
      <c r="S642" s="35">
        <f t="shared" si="49"/>
        <v>1.1451740729382149E-2</v>
      </c>
      <c r="T642" s="11" t="s">
        <v>14</v>
      </c>
    </row>
    <row r="643" spans="2:20" x14ac:dyDescent="0.35">
      <c r="B643" s="63">
        <v>6.259999999999911</v>
      </c>
      <c r="C643" s="34">
        <f>B643/'MSD Calculation'!$D$5</f>
        <v>0.21148648648648347</v>
      </c>
      <c r="D643" s="34">
        <f>'MSD Calculation'!$D$24-B643</f>
        <v>12.240000000000089</v>
      </c>
      <c r="E643" s="30">
        <f>IF(B643="",0,IF(B643&lt;'MSD Calculation'!$D$5,$E$7*(1-B643/'MSD Calculation'!$D$5), 0))</f>
        <v>1.1160243814343343E-2</v>
      </c>
      <c r="F643" s="30">
        <f>IF(B643="",0,IF($B643&lt;$F$5,0,IF($B643&gt;'MSD Calculation'!$D$5,0,IF($N$4="Closed-form",1/2*(1-COS(2*PI()*($B643-$F$5)/$F$6))*$F$8,IF($N$4="General",1/2*(1-COS(2*PI()*($B643-$F$5)/$F$6))*$F$9,"Error")))))</f>
        <v>2.9016600711111E-4</v>
      </c>
      <c r="G643" s="30">
        <f>IF(B643="",0,IF($B643&lt;$G$5,0,IF($B643&gt;'MSD Calculation'!$D$5,0,IF($N$4="Closed-form",1/2*(1-COS(2*PI()*($B643-$G$5)/$G$6))*$G$8,IF($N$4="General",1/2*(1-COS(2*PI()*($B643-$G$5)/$G$6))*$G$9,"Error")))))</f>
        <v>0</v>
      </c>
      <c r="H643" s="30">
        <f>IF(B643="",0,IF($B643&lt;$H$5,0,IF($B643&gt;'MSD Calculation'!$D$5,0,IF($N$4="Closed-form",1/2*(1-COS(2*PI()*($B643-$H$5)/$H$6))*$H$8,IF($N$4="General",1/2*(1-COS(2*PI()*($B643-$H$5)/$H$6))*$H$9,"Error")))))</f>
        <v>0</v>
      </c>
      <c r="I643" s="30">
        <f>IF(B643="",0,IF($B643&lt;$I$5,0,IF($B643&gt;'MSD Calculation'!$D$5,0,IF($N$4="Closed-form",1/2*(1-COS(2*PI()*($B643-$I$5)/$I$6))*$I$8,IF($N$4="General",1/2*(1-COS(2*PI()*($B643-$I$5)/$I$6))*$I$9,"Error")))))</f>
        <v>0</v>
      </c>
      <c r="J643" s="15" t="s">
        <v>14</v>
      </c>
      <c r="K643" s="3"/>
      <c r="L643" s="17">
        <v>6.259999999999911</v>
      </c>
      <c r="M643" s="34">
        <f>L643/'MSD Calculation'!$D$5</f>
        <v>0.21148648648648347</v>
      </c>
      <c r="N643" s="34">
        <f>'MSD Calculation'!$D$24-L643</f>
        <v>12.240000000000089</v>
      </c>
      <c r="O643" s="35">
        <f t="shared" si="45"/>
        <v>1.1160243814343343E-2</v>
      </c>
      <c r="P643" s="35">
        <f t="shared" si="46"/>
        <v>1.1450409821454453E-2</v>
      </c>
      <c r="Q643" s="35">
        <f t="shared" si="47"/>
        <v>1.1450409821454453E-2</v>
      </c>
      <c r="R643" s="35">
        <f t="shared" si="48"/>
        <v>1.1450409821454453E-2</v>
      </c>
      <c r="S643" s="35">
        <f t="shared" si="49"/>
        <v>1.1450409821454453E-2</v>
      </c>
      <c r="T643" s="11" t="s">
        <v>14</v>
      </c>
    </row>
    <row r="644" spans="2:20" x14ac:dyDescent="0.35">
      <c r="B644" s="63">
        <v>6.2699999999999108</v>
      </c>
      <c r="C644" s="34">
        <f>B644/'MSD Calculation'!$D$5</f>
        <v>0.2118243243243213</v>
      </c>
      <c r="D644" s="34">
        <f>'MSD Calculation'!$D$24-B644</f>
        <v>12.230000000000089</v>
      </c>
      <c r="E644" s="30">
        <f>IF(B644="",0,IF(B644&lt;'MSD Calculation'!$D$5,$E$7*(1-B644/'MSD Calculation'!$D$5), 0))</f>
        <v>1.1155462218878757E-2</v>
      </c>
      <c r="F644" s="30">
        <f>IF(B644="",0,IF($B644&lt;$F$5,0,IF($B644&gt;'MSD Calculation'!$D$5,0,IF($N$4="Closed-form",1/2*(1-COS(2*PI()*($B644-$F$5)/$F$6))*$F$8,IF($N$4="General",1/2*(1-COS(2*PI()*($B644-$F$5)/$F$6))*$F$9,"Error")))))</f>
        <v>2.9363669534982335E-4</v>
      </c>
      <c r="G644" s="30">
        <f>IF(B644="",0,IF($B644&lt;$G$5,0,IF($B644&gt;'MSD Calculation'!$D$5,0,IF($N$4="Closed-form",1/2*(1-COS(2*PI()*($B644-$G$5)/$G$6))*$G$8,IF($N$4="General",1/2*(1-COS(2*PI()*($B644-$G$5)/$G$6))*$G$9,"Error")))))</f>
        <v>0</v>
      </c>
      <c r="H644" s="30">
        <f>IF(B644="",0,IF($B644&lt;$H$5,0,IF($B644&gt;'MSD Calculation'!$D$5,0,IF($N$4="Closed-form",1/2*(1-COS(2*PI()*($B644-$H$5)/$H$6))*$H$8,IF($N$4="General",1/2*(1-COS(2*PI()*($B644-$H$5)/$H$6))*$H$9,"Error")))))</f>
        <v>0</v>
      </c>
      <c r="I644" s="30">
        <f>IF(B644="",0,IF($B644&lt;$I$5,0,IF($B644&gt;'MSD Calculation'!$D$5,0,IF($N$4="Closed-form",1/2*(1-COS(2*PI()*($B644-$I$5)/$I$6))*$I$8,IF($N$4="General",1/2*(1-COS(2*PI()*($B644-$I$5)/$I$6))*$I$9,"Error")))))</f>
        <v>0</v>
      </c>
      <c r="J644" s="15" t="s">
        <v>14</v>
      </c>
      <c r="K644" s="3"/>
      <c r="L644" s="17">
        <v>6.2699999999999108</v>
      </c>
      <c r="M644" s="34">
        <f>L644/'MSD Calculation'!$D$5</f>
        <v>0.2118243243243213</v>
      </c>
      <c r="N644" s="34">
        <f>'MSD Calculation'!$D$24-L644</f>
        <v>12.230000000000089</v>
      </c>
      <c r="O644" s="35">
        <f t="shared" si="45"/>
        <v>1.1155462218878757E-2</v>
      </c>
      <c r="P644" s="35">
        <f t="shared" si="46"/>
        <v>1.144909891422858E-2</v>
      </c>
      <c r="Q644" s="35">
        <f t="shared" si="47"/>
        <v>1.144909891422858E-2</v>
      </c>
      <c r="R644" s="35">
        <f t="shared" si="48"/>
        <v>1.144909891422858E-2</v>
      </c>
      <c r="S644" s="35">
        <f t="shared" si="49"/>
        <v>1.144909891422858E-2</v>
      </c>
      <c r="T644" s="11" t="s">
        <v>14</v>
      </c>
    </row>
    <row r="645" spans="2:20" x14ac:dyDescent="0.35">
      <c r="B645" s="63">
        <v>6.2799999999999105</v>
      </c>
      <c r="C645" s="34">
        <f>B645/'MSD Calculation'!$D$5</f>
        <v>0.21216216216215913</v>
      </c>
      <c r="D645" s="34">
        <f>'MSD Calculation'!$D$24-B645</f>
        <v>12.220000000000089</v>
      </c>
      <c r="E645" s="30">
        <f>IF(B645="",0,IF(B645&lt;'MSD Calculation'!$D$5,$E$7*(1-B645/'MSD Calculation'!$D$5), 0))</f>
        <v>1.1150680623414172E-2</v>
      </c>
      <c r="F645" s="30">
        <f>IF(B645="",0,IF($B645&lt;$F$5,0,IF($B645&gt;'MSD Calculation'!$D$5,0,IF($N$4="Closed-form",1/2*(1-COS(2*PI()*($B645-$F$5)/$F$6))*$F$8,IF($N$4="General",1/2*(1-COS(2*PI()*($B645-$F$5)/$F$6))*$F$9,"Error")))))</f>
        <v>2.9712736906622301E-4</v>
      </c>
      <c r="G645" s="30">
        <f>IF(B645="",0,IF($B645&lt;$G$5,0,IF($B645&gt;'MSD Calculation'!$D$5,0,IF($N$4="Closed-form",1/2*(1-COS(2*PI()*($B645-$G$5)/$G$6))*$G$8,IF($N$4="General",1/2*(1-COS(2*PI()*($B645-$G$5)/$G$6))*$G$9,"Error")))))</f>
        <v>0</v>
      </c>
      <c r="H645" s="30">
        <f>IF(B645="",0,IF($B645&lt;$H$5,0,IF($B645&gt;'MSD Calculation'!$D$5,0,IF($N$4="Closed-form",1/2*(1-COS(2*PI()*($B645-$H$5)/$H$6))*$H$8,IF($N$4="General",1/2*(1-COS(2*PI()*($B645-$H$5)/$H$6))*$H$9,"Error")))))</f>
        <v>0</v>
      </c>
      <c r="I645" s="30">
        <f>IF(B645="",0,IF($B645&lt;$I$5,0,IF($B645&gt;'MSD Calculation'!$D$5,0,IF($N$4="Closed-form",1/2*(1-COS(2*PI()*($B645-$I$5)/$I$6))*$I$8,IF($N$4="General",1/2*(1-COS(2*PI()*($B645-$I$5)/$I$6))*$I$9,"Error")))))</f>
        <v>0</v>
      </c>
      <c r="J645" s="15" t="s">
        <v>14</v>
      </c>
      <c r="K645" s="3"/>
      <c r="L645" s="17">
        <v>6.2799999999999105</v>
      </c>
      <c r="M645" s="34">
        <f>L645/'MSD Calculation'!$D$5</f>
        <v>0.21216216216215913</v>
      </c>
      <c r="N645" s="34">
        <f>'MSD Calculation'!$D$24-L645</f>
        <v>12.220000000000089</v>
      </c>
      <c r="O645" s="35">
        <f t="shared" si="45"/>
        <v>1.1150680623414172E-2</v>
      </c>
      <c r="P645" s="35">
        <f t="shared" si="46"/>
        <v>1.1447807992480396E-2</v>
      </c>
      <c r="Q645" s="35">
        <f t="shared" si="47"/>
        <v>1.1447807992480396E-2</v>
      </c>
      <c r="R645" s="35">
        <f t="shared" si="48"/>
        <v>1.1447807992480396E-2</v>
      </c>
      <c r="S645" s="35">
        <f t="shared" si="49"/>
        <v>1.1447807992480396E-2</v>
      </c>
      <c r="T645" s="11" t="s">
        <v>14</v>
      </c>
    </row>
    <row r="646" spans="2:20" x14ac:dyDescent="0.35">
      <c r="B646" s="63">
        <v>6.2899999999999103</v>
      </c>
      <c r="C646" s="34">
        <f>B646/'MSD Calculation'!$D$5</f>
        <v>0.21249999999999697</v>
      </c>
      <c r="D646" s="34">
        <f>'MSD Calculation'!$D$24-B646</f>
        <v>12.21000000000009</v>
      </c>
      <c r="E646" s="30">
        <f>IF(B646="",0,IF(B646&lt;'MSD Calculation'!$D$5,$E$7*(1-B646/'MSD Calculation'!$D$5), 0))</f>
        <v>1.1145899027949584E-2</v>
      </c>
      <c r="F646" s="30">
        <f>IF(B646="",0,IF($B646&lt;$F$5,0,IF($B646&gt;'MSD Calculation'!$D$5,0,IF($N$4="Closed-form",1/2*(1-COS(2*PI()*($B646-$F$5)/$F$6))*$F$8,IF($N$4="General",1/2*(1-COS(2*PI()*($B646-$F$5)/$F$6))*$F$9,"Error")))))</f>
        <v>3.0063801294850711E-4</v>
      </c>
      <c r="G646" s="30">
        <f>IF(B646="",0,IF($B646&lt;$G$5,0,IF($B646&gt;'MSD Calculation'!$D$5,0,IF($N$4="Closed-form",1/2*(1-COS(2*PI()*($B646-$G$5)/$G$6))*$G$8,IF($N$4="General",1/2*(1-COS(2*PI()*($B646-$G$5)/$G$6))*$G$9,"Error")))))</f>
        <v>0</v>
      </c>
      <c r="H646" s="30">
        <f>IF(B646="",0,IF($B646&lt;$H$5,0,IF($B646&gt;'MSD Calculation'!$D$5,0,IF($N$4="Closed-form",1/2*(1-COS(2*PI()*($B646-$H$5)/$H$6))*$H$8,IF($N$4="General",1/2*(1-COS(2*PI()*($B646-$H$5)/$H$6))*$H$9,"Error")))))</f>
        <v>0</v>
      </c>
      <c r="I646" s="30">
        <f>IF(B646="",0,IF($B646&lt;$I$5,0,IF($B646&gt;'MSD Calculation'!$D$5,0,IF($N$4="Closed-form",1/2*(1-COS(2*PI()*($B646-$I$5)/$I$6))*$I$8,IF($N$4="General",1/2*(1-COS(2*PI()*($B646-$I$5)/$I$6))*$I$9,"Error")))))</f>
        <v>0</v>
      </c>
      <c r="J646" s="15" t="s">
        <v>14</v>
      </c>
      <c r="K646" s="3"/>
      <c r="L646" s="17">
        <v>6.2899999999999103</v>
      </c>
      <c r="M646" s="34">
        <f>L646/'MSD Calculation'!$D$5</f>
        <v>0.21249999999999697</v>
      </c>
      <c r="N646" s="34">
        <f>'MSD Calculation'!$D$24-L646</f>
        <v>12.21000000000009</v>
      </c>
      <c r="O646" s="35">
        <f t="shared" si="45"/>
        <v>1.1145899027949584E-2</v>
      </c>
      <c r="P646" s="35">
        <f t="shared" si="46"/>
        <v>1.1446537040898092E-2</v>
      </c>
      <c r="Q646" s="35">
        <f t="shared" si="47"/>
        <v>1.1446537040898092E-2</v>
      </c>
      <c r="R646" s="35">
        <f t="shared" si="48"/>
        <v>1.1446537040898092E-2</v>
      </c>
      <c r="S646" s="35">
        <f t="shared" si="49"/>
        <v>1.1446537040898092E-2</v>
      </c>
      <c r="T646" s="11" t="s">
        <v>14</v>
      </c>
    </row>
    <row r="647" spans="2:20" x14ac:dyDescent="0.35">
      <c r="B647" s="63">
        <v>6.2999999999999101</v>
      </c>
      <c r="C647" s="34">
        <f>B647/'MSD Calculation'!$D$5</f>
        <v>0.2128378378378348</v>
      </c>
      <c r="D647" s="34">
        <f>'MSD Calculation'!$D$24-B647</f>
        <v>12.20000000000009</v>
      </c>
      <c r="E647" s="30">
        <f>IF(B647="",0,IF(B647&lt;'MSD Calculation'!$D$5,$E$7*(1-B647/'MSD Calculation'!$D$5), 0))</f>
        <v>1.1141117432485E-2</v>
      </c>
      <c r="F647" s="30">
        <f>IF(B647="",0,IF($B647&lt;$F$5,0,IF($B647&gt;'MSD Calculation'!$D$5,0,IF($N$4="Closed-form",1/2*(1-COS(2*PI()*($B647-$F$5)/$F$6))*$F$8,IF($N$4="General",1/2*(1-COS(2*PI()*($B647-$F$5)/$F$6))*$F$9,"Error")))))</f>
        <v>3.0416861159727327E-4</v>
      </c>
      <c r="G647" s="30">
        <f>IF(B647="",0,IF($B647&lt;$G$5,0,IF($B647&gt;'MSD Calculation'!$D$5,0,IF($N$4="Closed-form",1/2*(1-COS(2*PI()*($B647-$G$5)/$G$6))*$G$8,IF($N$4="General",1/2*(1-COS(2*PI()*($B647-$G$5)/$G$6))*$G$9,"Error")))))</f>
        <v>0</v>
      </c>
      <c r="H647" s="30">
        <f>IF(B647="",0,IF($B647&lt;$H$5,0,IF($B647&gt;'MSD Calculation'!$D$5,0,IF($N$4="Closed-form",1/2*(1-COS(2*PI()*($B647-$H$5)/$H$6))*$H$8,IF($N$4="General",1/2*(1-COS(2*PI()*($B647-$H$5)/$H$6))*$H$9,"Error")))))</f>
        <v>0</v>
      </c>
      <c r="I647" s="30">
        <f>IF(B647="",0,IF($B647&lt;$I$5,0,IF($B647&gt;'MSD Calculation'!$D$5,0,IF($N$4="Closed-form",1/2*(1-COS(2*PI()*($B647-$I$5)/$I$6))*$I$8,IF($N$4="General",1/2*(1-COS(2*PI()*($B647-$I$5)/$I$6))*$I$9,"Error")))))</f>
        <v>0</v>
      </c>
      <c r="J647" s="15" t="s">
        <v>14</v>
      </c>
      <c r="K647" s="3"/>
      <c r="L647" s="17">
        <v>6.2999999999999101</v>
      </c>
      <c r="M647" s="34">
        <f>L647/'MSD Calculation'!$D$5</f>
        <v>0.2128378378378348</v>
      </c>
      <c r="N647" s="34">
        <f>'MSD Calculation'!$D$24-L647</f>
        <v>12.20000000000009</v>
      </c>
      <c r="O647" s="35">
        <f t="shared" si="45"/>
        <v>1.1141117432485E-2</v>
      </c>
      <c r="P647" s="35">
        <f t="shared" si="46"/>
        <v>1.1445286044082273E-2</v>
      </c>
      <c r="Q647" s="35">
        <f t="shared" si="47"/>
        <v>1.1445286044082273E-2</v>
      </c>
      <c r="R647" s="35">
        <f t="shared" si="48"/>
        <v>1.1445286044082273E-2</v>
      </c>
      <c r="S647" s="35">
        <f t="shared" si="49"/>
        <v>1.1445286044082273E-2</v>
      </c>
      <c r="T647" s="11" t="s">
        <v>14</v>
      </c>
    </row>
    <row r="648" spans="2:20" x14ac:dyDescent="0.35">
      <c r="B648" s="63">
        <v>6.3099999999999099</v>
      </c>
      <c r="C648" s="34">
        <f>B648/'MSD Calculation'!$D$5</f>
        <v>0.21317567567567261</v>
      </c>
      <c r="D648" s="34">
        <f>'MSD Calculation'!$D$24-B648</f>
        <v>12.19000000000009</v>
      </c>
      <c r="E648" s="30">
        <f>IF(B648="",0,IF(B648&lt;'MSD Calculation'!$D$5,$E$7*(1-B648/'MSD Calculation'!$D$5), 0))</f>
        <v>1.1136335837020414E-2</v>
      </c>
      <c r="F648" s="30">
        <f>IF(B648="",0,IF($B648&lt;$F$5,0,IF($B648&gt;'MSD Calculation'!$D$5,0,IF($N$4="Closed-form",1/2*(1-COS(2*PI()*($B648-$F$5)/$F$6))*$F$8,IF($N$4="General",1/2*(1-COS(2*PI()*($B648-$F$5)/$F$6))*$F$9,"Error")))))</f>
        <v>3.0771914952558861E-4</v>
      </c>
      <c r="G648" s="30">
        <f>IF(B648="",0,IF($B648&lt;$G$5,0,IF($B648&gt;'MSD Calculation'!$D$5,0,IF($N$4="Closed-form",1/2*(1-COS(2*PI()*($B648-$G$5)/$G$6))*$G$8,IF($N$4="General",1/2*(1-COS(2*PI()*($B648-$G$5)/$G$6))*$G$9,"Error")))))</f>
        <v>0</v>
      </c>
      <c r="H648" s="30">
        <f>IF(B648="",0,IF($B648&lt;$H$5,0,IF($B648&gt;'MSD Calculation'!$D$5,0,IF($N$4="Closed-form",1/2*(1-COS(2*PI()*($B648-$H$5)/$H$6))*$H$8,IF($N$4="General",1/2*(1-COS(2*PI()*($B648-$H$5)/$H$6))*$H$9,"Error")))))</f>
        <v>0</v>
      </c>
      <c r="I648" s="30">
        <f>IF(B648="",0,IF($B648&lt;$I$5,0,IF($B648&gt;'MSD Calculation'!$D$5,0,IF($N$4="Closed-form",1/2*(1-COS(2*PI()*($B648-$I$5)/$I$6))*$I$8,IF($N$4="General",1/2*(1-COS(2*PI()*($B648-$I$5)/$I$6))*$I$9,"Error")))))</f>
        <v>0</v>
      </c>
      <c r="J648" s="15" t="s">
        <v>14</v>
      </c>
      <c r="K648" s="3"/>
      <c r="L648" s="17">
        <v>6.3099999999999099</v>
      </c>
      <c r="M648" s="34">
        <f>L648/'MSD Calculation'!$D$5</f>
        <v>0.21317567567567261</v>
      </c>
      <c r="N648" s="34">
        <f>'MSD Calculation'!$D$24-L648</f>
        <v>12.19000000000009</v>
      </c>
      <c r="O648" s="35">
        <f t="shared" si="45"/>
        <v>1.1136335837020414E-2</v>
      </c>
      <c r="P648" s="35">
        <f t="shared" si="46"/>
        <v>1.1444054986546002E-2</v>
      </c>
      <c r="Q648" s="35">
        <f t="shared" si="47"/>
        <v>1.1444054986546002E-2</v>
      </c>
      <c r="R648" s="35">
        <f t="shared" si="48"/>
        <v>1.1444054986546002E-2</v>
      </c>
      <c r="S648" s="35">
        <f t="shared" si="49"/>
        <v>1.1444054986546002E-2</v>
      </c>
      <c r="T648" s="11" t="s">
        <v>14</v>
      </c>
    </row>
    <row r="649" spans="2:20" x14ac:dyDescent="0.35">
      <c r="B649" s="63">
        <v>6.3199999999999097</v>
      </c>
      <c r="C649" s="34">
        <f>B649/'MSD Calculation'!$D$5</f>
        <v>0.21351351351351044</v>
      </c>
      <c r="D649" s="34">
        <f>'MSD Calculation'!$D$24-B649</f>
        <v>12.18000000000009</v>
      </c>
      <c r="E649" s="30">
        <f>IF(B649="",0,IF(B649&lt;'MSD Calculation'!$D$5,$E$7*(1-B649/'MSD Calculation'!$D$5), 0))</f>
        <v>1.1131554241555829E-2</v>
      </c>
      <c r="F649" s="30">
        <f>IF(B649="",0,IF($B649&lt;$F$5,0,IF($B649&gt;'MSD Calculation'!$D$5,0,IF($N$4="Closed-form",1/2*(1-COS(2*PI()*($B649-$F$5)/$F$6))*$F$8,IF($N$4="General",1/2*(1-COS(2*PI()*($B649-$F$5)/$F$6))*$F$9,"Error")))))</f>
        <v>3.1128961115905709E-4</v>
      </c>
      <c r="G649" s="30">
        <f>IF(B649="",0,IF($B649&lt;$G$5,0,IF($B649&gt;'MSD Calculation'!$D$5,0,IF($N$4="Closed-form",1/2*(1-COS(2*PI()*($B649-$G$5)/$G$6))*$G$8,IF($N$4="General",1/2*(1-COS(2*PI()*($B649-$G$5)/$G$6))*$G$9,"Error")))))</f>
        <v>0</v>
      </c>
      <c r="H649" s="30">
        <f>IF(B649="",0,IF($B649&lt;$H$5,0,IF($B649&gt;'MSD Calculation'!$D$5,0,IF($N$4="Closed-form",1/2*(1-COS(2*PI()*($B649-$H$5)/$H$6))*$H$8,IF($N$4="General",1/2*(1-COS(2*PI()*($B649-$H$5)/$H$6))*$H$9,"Error")))))</f>
        <v>0</v>
      </c>
      <c r="I649" s="30">
        <f>IF(B649="",0,IF($B649&lt;$I$5,0,IF($B649&gt;'MSD Calculation'!$D$5,0,IF($N$4="Closed-form",1/2*(1-COS(2*PI()*($B649-$I$5)/$I$6))*$I$8,IF($N$4="General",1/2*(1-COS(2*PI()*($B649-$I$5)/$I$6))*$I$9,"Error")))))</f>
        <v>0</v>
      </c>
      <c r="J649" s="15" t="s">
        <v>14</v>
      </c>
      <c r="K649" s="3"/>
      <c r="L649" s="17">
        <v>6.3199999999999097</v>
      </c>
      <c r="M649" s="34">
        <f>L649/'MSD Calculation'!$D$5</f>
        <v>0.21351351351351044</v>
      </c>
      <c r="N649" s="34">
        <f>'MSD Calculation'!$D$24-L649</f>
        <v>12.18000000000009</v>
      </c>
      <c r="O649" s="35">
        <f t="shared" si="45"/>
        <v>1.1131554241555829E-2</v>
      </c>
      <c r="P649" s="35">
        <f t="shared" si="46"/>
        <v>1.1442843852714886E-2</v>
      </c>
      <c r="Q649" s="35">
        <f t="shared" si="47"/>
        <v>1.1442843852714886E-2</v>
      </c>
      <c r="R649" s="35">
        <f t="shared" si="48"/>
        <v>1.1442843852714886E-2</v>
      </c>
      <c r="S649" s="35">
        <f t="shared" si="49"/>
        <v>1.1442843852714886E-2</v>
      </c>
      <c r="T649" s="11" t="s">
        <v>14</v>
      </c>
    </row>
    <row r="650" spans="2:20" x14ac:dyDescent="0.35">
      <c r="B650" s="63">
        <v>6.3299999999999095</v>
      </c>
      <c r="C650" s="34">
        <f>B650/'MSD Calculation'!$D$5</f>
        <v>0.21385135135134828</v>
      </c>
      <c r="D650" s="34">
        <f>'MSD Calculation'!$D$24-B650</f>
        <v>12.170000000000091</v>
      </c>
      <c r="E650" s="30">
        <f>IF(B650="",0,IF(B650&lt;'MSD Calculation'!$D$5,$E$7*(1-B650/'MSD Calculation'!$D$5), 0))</f>
        <v>1.1126772646091243E-2</v>
      </c>
      <c r="F650" s="30">
        <f>IF(B650="",0,IF($B650&lt;$F$5,0,IF($B650&gt;'MSD Calculation'!$D$5,0,IF($N$4="Closed-form",1/2*(1-COS(2*PI()*($B650-$F$5)/$F$6))*$F$8,IF($N$4="General",1/2*(1-COS(2*PI()*($B650-$F$5)/$F$6))*$F$9,"Error")))))</f>
        <v>3.148799808358868E-4</v>
      </c>
      <c r="G650" s="30">
        <f>IF(B650="",0,IF($B650&lt;$G$5,0,IF($B650&gt;'MSD Calculation'!$D$5,0,IF($N$4="Closed-form",1/2*(1-COS(2*PI()*($B650-$G$5)/$G$6))*$G$8,IF($N$4="General",1/2*(1-COS(2*PI()*($B650-$G$5)/$G$6))*$G$9,"Error")))))</f>
        <v>0</v>
      </c>
      <c r="H650" s="30">
        <f>IF(B650="",0,IF($B650&lt;$H$5,0,IF($B650&gt;'MSD Calculation'!$D$5,0,IF($N$4="Closed-form",1/2*(1-COS(2*PI()*($B650-$H$5)/$H$6))*$H$8,IF($N$4="General",1/2*(1-COS(2*PI()*($B650-$H$5)/$H$6))*$H$9,"Error")))))</f>
        <v>0</v>
      </c>
      <c r="I650" s="30">
        <f>IF(B650="",0,IF($B650&lt;$I$5,0,IF($B650&gt;'MSD Calculation'!$D$5,0,IF($N$4="Closed-form",1/2*(1-COS(2*PI()*($B650-$I$5)/$I$6))*$I$8,IF($N$4="General",1/2*(1-COS(2*PI()*($B650-$I$5)/$I$6))*$I$9,"Error")))))</f>
        <v>0</v>
      </c>
      <c r="J650" s="15" t="s">
        <v>14</v>
      </c>
      <c r="K650" s="3"/>
      <c r="L650" s="17">
        <v>6.3299999999999095</v>
      </c>
      <c r="M650" s="34">
        <f>L650/'MSD Calculation'!$D$5</f>
        <v>0.21385135135134828</v>
      </c>
      <c r="N650" s="34">
        <f>'MSD Calculation'!$D$24-L650</f>
        <v>12.170000000000091</v>
      </c>
      <c r="O650" s="35">
        <f t="shared" si="45"/>
        <v>1.1126772646091243E-2</v>
      </c>
      <c r="P650" s="35">
        <f t="shared" si="46"/>
        <v>1.144165262692713E-2</v>
      </c>
      <c r="Q650" s="35">
        <f t="shared" si="47"/>
        <v>1.144165262692713E-2</v>
      </c>
      <c r="R650" s="35">
        <f t="shared" si="48"/>
        <v>1.144165262692713E-2</v>
      </c>
      <c r="S650" s="35">
        <f t="shared" si="49"/>
        <v>1.144165262692713E-2</v>
      </c>
      <c r="T650" s="11" t="s">
        <v>14</v>
      </c>
    </row>
    <row r="651" spans="2:20" x14ac:dyDescent="0.35">
      <c r="B651" s="63">
        <v>6.3399999999999093</v>
      </c>
      <c r="C651" s="34">
        <f>B651/'MSD Calculation'!$D$5</f>
        <v>0.21418918918918611</v>
      </c>
      <c r="D651" s="34">
        <f>'MSD Calculation'!$D$24-B651</f>
        <v>12.160000000000091</v>
      </c>
      <c r="E651" s="30">
        <f>IF(B651="",0,IF(B651&lt;'MSD Calculation'!$D$5,$E$7*(1-B651/'MSD Calculation'!$D$5), 0))</f>
        <v>1.1121991050626659E-2</v>
      </c>
      <c r="F651" s="30">
        <f>IF(B651="",0,IF($B651&lt;$F$5,0,IF($B651&gt;'MSD Calculation'!$D$5,0,IF($N$4="Closed-form",1/2*(1-COS(2*PI()*($B651-$F$5)/$F$6))*$F$8,IF($N$4="General",1/2*(1-COS(2*PI()*($B651-$F$5)/$F$6))*$F$9,"Error")))))</f>
        <v>3.184902428069604E-4</v>
      </c>
      <c r="G651" s="30">
        <f>IF(B651="",0,IF($B651&lt;$G$5,0,IF($B651&gt;'MSD Calculation'!$D$5,0,IF($N$4="Closed-form",1/2*(1-COS(2*PI()*($B651-$G$5)/$G$6))*$G$8,IF($N$4="General",1/2*(1-COS(2*PI()*($B651-$G$5)/$G$6))*$G$9,"Error")))))</f>
        <v>0</v>
      </c>
      <c r="H651" s="30">
        <f>IF(B651="",0,IF($B651&lt;$H$5,0,IF($B651&gt;'MSD Calculation'!$D$5,0,IF($N$4="Closed-form",1/2*(1-COS(2*PI()*($B651-$H$5)/$H$6))*$H$8,IF($N$4="General",1/2*(1-COS(2*PI()*($B651-$H$5)/$H$6))*$H$9,"Error")))))</f>
        <v>0</v>
      </c>
      <c r="I651" s="30">
        <f>IF(B651="",0,IF($B651&lt;$I$5,0,IF($B651&gt;'MSD Calculation'!$D$5,0,IF($N$4="Closed-form",1/2*(1-COS(2*PI()*($B651-$I$5)/$I$6))*$I$8,IF($N$4="General",1/2*(1-COS(2*PI()*($B651-$I$5)/$I$6))*$I$9,"Error")))))</f>
        <v>0</v>
      </c>
      <c r="J651" s="15" t="s">
        <v>14</v>
      </c>
      <c r="K651" s="3"/>
      <c r="L651" s="17">
        <v>6.3399999999999093</v>
      </c>
      <c r="M651" s="34">
        <f>L651/'MSD Calculation'!$D$5</f>
        <v>0.21418918918918611</v>
      </c>
      <c r="N651" s="34">
        <f>'MSD Calculation'!$D$24-L651</f>
        <v>12.160000000000091</v>
      </c>
      <c r="O651" s="35">
        <f t="shared" si="45"/>
        <v>1.1121991050626659E-2</v>
      </c>
      <c r="P651" s="35">
        <f t="shared" si="46"/>
        <v>1.1440481293433618E-2</v>
      </c>
      <c r="Q651" s="35">
        <f t="shared" si="47"/>
        <v>1.1440481293433618E-2</v>
      </c>
      <c r="R651" s="35">
        <f t="shared" si="48"/>
        <v>1.1440481293433618E-2</v>
      </c>
      <c r="S651" s="35">
        <f t="shared" si="49"/>
        <v>1.1440481293433618E-2</v>
      </c>
      <c r="T651" s="11" t="s">
        <v>14</v>
      </c>
    </row>
    <row r="652" spans="2:20" x14ac:dyDescent="0.35">
      <c r="B652" s="63">
        <v>6.3499999999999091</v>
      </c>
      <c r="C652" s="34">
        <f>B652/'MSD Calculation'!$D$5</f>
        <v>0.21452702702702395</v>
      </c>
      <c r="D652" s="34">
        <f>'MSD Calculation'!$D$24-B652</f>
        <v>12.150000000000091</v>
      </c>
      <c r="E652" s="30">
        <f>IF(B652="",0,IF(B652&lt;'MSD Calculation'!$D$5,$E$7*(1-B652/'MSD Calculation'!$D$5), 0))</f>
        <v>1.1117209455162071E-2</v>
      </c>
      <c r="F652" s="30">
        <f>IF(B652="",0,IF($B652&lt;$F$5,0,IF($B652&gt;'MSD Calculation'!$D$5,0,IF($N$4="Closed-form",1/2*(1-COS(2*PI()*($B652-$F$5)/$F$6))*$F$8,IF($N$4="General",1/2*(1-COS(2*PI()*($B652-$F$5)/$F$6))*$F$9,"Error")))))</f>
        <v>3.2212038123590202E-4</v>
      </c>
      <c r="G652" s="30">
        <f>IF(B652="",0,IF($B652&lt;$G$5,0,IF($B652&gt;'MSD Calculation'!$D$5,0,IF($N$4="Closed-form",1/2*(1-COS(2*PI()*($B652-$G$5)/$G$6))*$G$8,IF($N$4="General",1/2*(1-COS(2*PI()*($B652-$G$5)/$G$6))*$G$9,"Error")))))</f>
        <v>0</v>
      </c>
      <c r="H652" s="30">
        <f>IF(B652="",0,IF($B652&lt;$H$5,0,IF($B652&gt;'MSD Calculation'!$D$5,0,IF($N$4="Closed-form",1/2*(1-COS(2*PI()*($B652-$H$5)/$H$6))*$H$8,IF($N$4="General",1/2*(1-COS(2*PI()*($B652-$H$5)/$H$6))*$H$9,"Error")))))</f>
        <v>0</v>
      </c>
      <c r="I652" s="30">
        <f>IF(B652="",0,IF($B652&lt;$I$5,0,IF($B652&gt;'MSD Calculation'!$D$5,0,IF($N$4="Closed-form",1/2*(1-COS(2*PI()*($B652-$I$5)/$I$6))*$I$8,IF($N$4="General",1/2*(1-COS(2*PI()*($B652-$I$5)/$I$6))*$I$9,"Error")))))</f>
        <v>0</v>
      </c>
      <c r="J652" s="15" t="s">
        <v>14</v>
      </c>
      <c r="K652" s="3"/>
      <c r="L652" s="17">
        <v>6.3499999999999091</v>
      </c>
      <c r="M652" s="34">
        <f>L652/'MSD Calculation'!$D$5</f>
        <v>0.21452702702702395</v>
      </c>
      <c r="N652" s="34">
        <f>'MSD Calculation'!$D$24-L652</f>
        <v>12.150000000000091</v>
      </c>
      <c r="O652" s="35">
        <f t="shared" si="45"/>
        <v>1.1117209455162071E-2</v>
      </c>
      <c r="P652" s="35">
        <f t="shared" si="46"/>
        <v>1.1439329836397973E-2</v>
      </c>
      <c r="Q652" s="35">
        <f t="shared" si="47"/>
        <v>1.1439329836397973E-2</v>
      </c>
      <c r="R652" s="35">
        <f t="shared" si="48"/>
        <v>1.1439329836397973E-2</v>
      </c>
      <c r="S652" s="35">
        <f t="shared" si="49"/>
        <v>1.1439329836397973E-2</v>
      </c>
      <c r="T652" s="11" t="s">
        <v>14</v>
      </c>
    </row>
    <row r="653" spans="2:20" x14ac:dyDescent="0.35">
      <c r="B653" s="63">
        <v>6.3599999999999088</v>
      </c>
      <c r="C653" s="34">
        <f>B653/'MSD Calculation'!$D$5</f>
        <v>0.21486486486486178</v>
      </c>
      <c r="D653" s="34">
        <f>'MSD Calculation'!$D$24-B653</f>
        <v>12.140000000000091</v>
      </c>
      <c r="E653" s="30">
        <f>IF(B653="",0,IF(B653&lt;'MSD Calculation'!$D$5,$E$7*(1-B653/'MSD Calculation'!$D$5), 0))</f>
        <v>1.1112427859697486E-2</v>
      </c>
      <c r="F653" s="30">
        <f>IF(B653="",0,IF($B653&lt;$F$5,0,IF($B653&gt;'MSD Calculation'!$D$5,0,IF($N$4="Closed-form",1/2*(1-COS(2*PI()*($B653-$F$5)/$F$6))*$F$8,IF($N$4="General",1/2*(1-COS(2*PI()*($B653-$F$5)/$F$6))*$F$9,"Error")))))</f>
        <v>3.2577038019914828E-4</v>
      </c>
      <c r="G653" s="30">
        <f>IF(B653="",0,IF($B653&lt;$G$5,0,IF($B653&gt;'MSD Calculation'!$D$5,0,IF($N$4="Closed-form",1/2*(1-COS(2*PI()*($B653-$G$5)/$G$6))*$G$8,IF($N$4="General",1/2*(1-COS(2*PI()*($B653-$G$5)/$G$6))*$G$9,"Error")))))</f>
        <v>0</v>
      </c>
      <c r="H653" s="30">
        <f>IF(B653="",0,IF($B653&lt;$H$5,0,IF($B653&gt;'MSD Calculation'!$D$5,0,IF($N$4="Closed-form",1/2*(1-COS(2*PI()*($B653-$H$5)/$H$6))*$H$8,IF($N$4="General",1/2*(1-COS(2*PI()*($B653-$H$5)/$H$6))*$H$9,"Error")))))</f>
        <v>0</v>
      </c>
      <c r="I653" s="30">
        <f>IF(B653="",0,IF($B653&lt;$I$5,0,IF($B653&gt;'MSD Calculation'!$D$5,0,IF($N$4="Closed-form",1/2*(1-COS(2*PI()*($B653-$I$5)/$I$6))*$I$8,IF($N$4="General",1/2*(1-COS(2*PI()*($B653-$I$5)/$I$6))*$I$9,"Error")))))</f>
        <v>0</v>
      </c>
      <c r="J653" s="15" t="s">
        <v>14</v>
      </c>
      <c r="K653" s="3"/>
      <c r="L653" s="17">
        <v>6.3599999999999088</v>
      </c>
      <c r="M653" s="34">
        <f>L653/'MSD Calculation'!$D$5</f>
        <v>0.21486486486486178</v>
      </c>
      <c r="N653" s="34">
        <f>'MSD Calculation'!$D$24-L653</f>
        <v>12.140000000000091</v>
      </c>
      <c r="O653" s="35">
        <f t="shared" si="45"/>
        <v>1.1112427859697486E-2</v>
      </c>
      <c r="P653" s="35">
        <f t="shared" si="46"/>
        <v>1.1438198239896634E-2</v>
      </c>
      <c r="Q653" s="35">
        <f t="shared" si="47"/>
        <v>1.1438198239896634E-2</v>
      </c>
      <c r="R653" s="35">
        <f t="shared" si="48"/>
        <v>1.1438198239896634E-2</v>
      </c>
      <c r="S653" s="35">
        <f t="shared" si="49"/>
        <v>1.1438198239896634E-2</v>
      </c>
      <c r="T653" s="11" t="s">
        <v>14</v>
      </c>
    </row>
    <row r="654" spans="2:20" x14ac:dyDescent="0.35">
      <c r="B654" s="63">
        <v>6.3699999999999086</v>
      </c>
      <c r="C654" s="34">
        <f>B654/'MSD Calculation'!$D$5</f>
        <v>0.21520270270269962</v>
      </c>
      <c r="D654" s="34">
        <f>'MSD Calculation'!$D$24-B654</f>
        <v>12.130000000000091</v>
      </c>
      <c r="E654" s="30">
        <f>IF(B654="",0,IF(B654&lt;'MSD Calculation'!$D$5,$E$7*(1-B654/'MSD Calculation'!$D$5), 0))</f>
        <v>1.11076462642329E-2</v>
      </c>
      <c r="F654" s="30">
        <f>IF(B654="",0,IF($B654&lt;$F$5,0,IF($B654&gt;'MSD Calculation'!$D$5,0,IF($N$4="Closed-form",1/2*(1-COS(2*PI()*($B654-$F$5)/$F$6))*$F$8,IF($N$4="General",1/2*(1-COS(2*PI()*($B654-$F$5)/$F$6))*$F$9,"Error")))))</f>
        <v>3.2944022368601818E-4</v>
      </c>
      <c r="G654" s="30">
        <f>IF(B654="",0,IF($B654&lt;$G$5,0,IF($B654&gt;'MSD Calculation'!$D$5,0,IF($N$4="Closed-form",1/2*(1-COS(2*PI()*($B654-$G$5)/$G$6))*$G$8,IF($N$4="General",1/2*(1-COS(2*PI()*($B654-$G$5)/$G$6))*$G$9,"Error")))))</f>
        <v>0</v>
      </c>
      <c r="H654" s="30">
        <f>IF(B654="",0,IF($B654&lt;$H$5,0,IF($B654&gt;'MSD Calculation'!$D$5,0,IF($N$4="Closed-form",1/2*(1-COS(2*PI()*($B654-$H$5)/$H$6))*$H$8,IF($N$4="General",1/2*(1-COS(2*PI()*($B654-$H$5)/$H$6))*$H$9,"Error")))))</f>
        <v>0</v>
      </c>
      <c r="I654" s="30">
        <f>IF(B654="",0,IF($B654&lt;$I$5,0,IF($B654&gt;'MSD Calculation'!$D$5,0,IF($N$4="Closed-form",1/2*(1-COS(2*PI()*($B654-$I$5)/$I$6))*$I$8,IF($N$4="General",1/2*(1-COS(2*PI()*($B654-$I$5)/$I$6))*$I$9,"Error")))))</f>
        <v>0</v>
      </c>
      <c r="J654" s="15" t="s">
        <v>14</v>
      </c>
      <c r="K654" s="3"/>
      <c r="L654" s="17">
        <v>6.3699999999999086</v>
      </c>
      <c r="M654" s="34">
        <f>L654/'MSD Calculation'!$D$5</f>
        <v>0.21520270270269962</v>
      </c>
      <c r="N654" s="34">
        <f>'MSD Calculation'!$D$24-L654</f>
        <v>12.130000000000091</v>
      </c>
      <c r="O654" s="35">
        <f t="shared" si="45"/>
        <v>1.11076462642329E-2</v>
      </c>
      <c r="P654" s="35">
        <f t="shared" si="46"/>
        <v>1.1437086487918918E-2</v>
      </c>
      <c r="Q654" s="35">
        <f t="shared" si="47"/>
        <v>1.1437086487918918E-2</v>
      </c>
      <c r="R654" s="35">
        <f t="shared" si="48"/>
        <v>1.1437086487918918E-2</v>
      </c>
      <c r="S654" s="35">
        <f t="shared" si="49"/>
        <v>1.1437086487918918E-2</v>
      </c>
      <c r="T654" s="11" t="s">
        <v>14</v>
      </c>
    </row>
    <row r="655" spans="2:20" x14ac:dyDescent="0.35">
      <c r="B655" s="63">
        <v>6.3799999999999084</v>
      </c>
      <c r="C655" s="34">
        <f>B655/'MSD Calculation'!$D$5</f>
        <v>0.21554054054053742</v>
      </c>
      <c r="D655" s="34">
        <f>'MSD Calculation'!$D$24-B655</f>
        <v>12.120000000000092</v>
      </c>
      <c r="E655" s="30">
        <f>IF(B655="",0,IF(B655&lt;'MSD Calculation'!$D$5,$E$7*(1-B655/'MSD Calculation'!$D$5), 0))</f>
        <v>1.1102864668768316E-2</v>
      </c>
      <c r="F655" s="30">
        <f>IF(B655="",0,IF($B655&lt;$F$5,0,IF($B655&gt;'MSD Calculation'!$D$5,0,IF($N$4="Closed-form",1/2*(1-COS(2*PI()*($B655-$F$5)/$F$6))*$F$8,IF($N$4="General",1/2*(1-COS(2*PI()*($B655-$F$5)/$F$6))*$F$9,"Error")))))</f>
        <v>3.3312989559878333E-4</v>
      </c>
      <c r="G655" s="30">
        <f>IF(B655="",0,IF($B655&lt;$G$5,0,IF($B655&gt;'MSD Calculation'!$D$5,0,IF($N$4="Closed-form",1/2*(1-COS(2*PI()*($B655-$G$5)/$G$6))*$G$8,IF($N$4="General",1/2*(1-COS(2*PI()*($B655-$G$5)/$G$6))*$G$9,"Error")))))</f>
        <v>0</v>
      </c>
      <c r="H655" s="30">
        <f>IF(B655="",0,IF($B655&lt;$H$5,0,IF($B655&gt;'MSD Calculation'!$D$5,0,IF($N$4="Closed-form",1/2*(1-COS(2*PI()*($B655-$H$5)/$H$6))*$H$8,IF($N$4="General",1/2*(1-COS(2*PI()*($B655-$H$5)/$H$6))*$H$9,"Error")))))</f>
        <v>0</v>
      </c>
      <c r="I655" s="30">
        <f>IF(B655="",0,IF($B655&lt;$I$5,0,IF($B655&gt;'MSD Calculation'!$D$5,0,IF($N$4="Closed-form",1/2*(1-COS(2*PI()*($B655-$I$5)/$I$6))*$I$8,IF($N$4="General",1/2*(1-COS(2*PI()*($B655-$I$5)/$I$6))*$I$9,"Error")))))</f>
        <v>0</v>
      </c>
      <c r="J655" s="15" t="s">
        <v>14</v>
      </c>
      <c r="K655" s="3"/>
      <c r="L655" s="17">
        <v>6.3799999999999084</v>
      </c>
      <c r="M655" s="34">
        <f>L655/'MSD Calculation'!$D$5</f>
        <v>0.21554054054053742</v>
      </c>
      <c r="N655" s="34">
        <f>'MSD Calculation'!$D$24-L655</f>
        <v>12.120000000000092</v>
      </c>
      <c r="O655" s="35">
        <f t="shared" si="45"/>
        <v>1.1102864668768316E-2</v>
      </c>
      <c r="P655" s="35">
        <f t="shared" si="46"/>
        <v>1.14359945643671E-2</v>
      </c>
      <c r="Q655" s="35">
        <f t="shared" si="47"/>
        <v>1.14359945643671E-2</v>
      </c>
      <c r="R655" s="35">
        <f t="shared" si="48"/>
        <v>1.14359945643671E-2</v>
      </c>
      <c r="S655" s="35">
        <f t="shared" si="49"/>
        <v>1.14359945643671E-2</v>
      </c>
      <c r="T655" s="11" t="s">
        <v>14</v>
      </c>
    </row>
    <row r="656" spans="2:20" x14ac:dyDescent="0.35">
      <c r="B656" s="63">
        <v>6.3899999999999082</v>
      </c>
      <c r="C656" s="34">
        <f>B656/'MSD Calculation'!$D$5</f>
        <v>0.21587837837837526</v>
      </c>
      <c r="D656" s="34">
        <f>'MSD Calculation'!$D$24-B656</f>
        <v>12.110000000000092</v>
      </c>
      <c r="E656" s="30">
        <f>IF(B656="",0,IF(B656&lt;'MSD Calculation'!$D$5,$E$7*(1-B656/'MSD Calculation'!$D$5), 0))</f>
        <v>1.1098083073303728E-2</v>
      </c>
      <c r="F656" s="30">
        <f>IF(B656="",0,IF($B656&lt;$F$5,0,IF($B656&gt;'MSD Calculation'!$D$5,0,IF($N$4="Closed-form",1/2*(1-COS(2*PI()*($B656-$F$5)/$F$6))*$F$8,IF($N$4="General",1/2*(1-COS(2*PI()*($B656-$F$5)/$F$6))*$F$9,"Error")))))</f>
        <v>3.368393797527372E-4</v>
      </c>
      <c r="G656" s="30">
        <f>IF(B656="",0,IF($B656&lt;$G$5,0,IF($B656&gt;'MSD Calculation'!$D$5,0,IF($N$4="Closed-form",1/2*(1-COS(2*PI()*($B656-$G$5)/$G$6))*$G$8,IF($N$4="General",1/2*(1-COS(2*PI()*($B656-$G$5)/$G$6))*$G$9,"Error")))))</f>
        <v>0</v>
      </c>
      <c r="H656" s="30">
        <f>IF(B656="",0,IF($B656&lt;$H$5,0,IF($B656&gt;'MSD Calculation'!$D$5,0,IF($N$4="Closed-form",1/2*(1-COS(2*PI()*($B656-$H$5)/$H$6))*$H$8,IF($N$4="General",1/2*(1-COS(2*PI()*($B656-$H$5)/$H$6))*$H$9,"Error")))))</f>
        <v>0</v>
      </c>
      <c r="I656" s="30">
        <f>IF(B656="",0,IF($B656&lt;$I$5,0,IF($B656&gt;'MSD Calculation'!$D$5,0,IF($N$4="Closed-form",1/2*(1-COS(2*PI()*($B656-$I$5)/$I$6))*$I$8,IF($N$4="General",1/2*(1-COS(2*PI()*($B656-$I$5)/$I$6))*$I$9,"Error")))))</f>
        <v>0</v>
      </c>
      <c r="J656" s="15" t="s">
        <v>14</v>
      </c>
      <c r="K656" s="3"/>
      <c r="L656" s="17">
        <v>6.3899999999999082</v>
      </c>
      <c r="M656" s="34">
        <f>L656/'MSD Calculation'!$D$5</f>
        <v>0.21587837837837526</v>
      </c>
      <c r="N656" s="34">
        <f>'MSD Calculation'!$D$24-L656</f>
        <v>12.110000000000092</v>
      </c>
      <c r="O656" s="35">
        <f t="shared" si="45"/>
        <v>1.1098083073303728E-2</v>
      </c>
      <c r="P656" s="35">
        <f t="shared" si="46"/>
        <v>1.1434922453056464E-2</v>
      </c>
      <c r="Q656" s="35">
        <f t="shared" si="47"/>
        <v>1.1434922453056464E-2</v>
      </c>
      <c r="R656" s="35">
        <f t="shared" si="48"/>
        <v>1.1434922453056464E-2</v>
      </c>
      <c r="S656" s="35">
        <f t="shared" si="49"/>
        <v>1.1434922453056464E-2</v>
      </c>
      <c r="T656" s="11" t="s">
        <v>14</v>
      </c>
    </row>
    <row r="657" spans="2:20" x14ac:dyDescent="0.35">
      <c r="B657" s="63">
        <v>6.399999999999908</v>
      </c>
      <c r="C657" s="34">
        <f>B657/'MSD Calculation'!$D$5</f>
        <v>0.21621621621621309</v>
      </c>
      <c r="D657" s="34">
        <f>'MSD Calculation'!$D$24-B657</f>
        <v>12.100000000000092</v>
      </c>
      <c r="E657" s="30">
        <f>IF(B657="",0,IF(B657&lt;'MSD Calculation'!$D$5,$E$7*(1-B657/'MSD Calculation'!$D$5), 0))</f>
        <v>1.1093301477839143E-2</v>
      </c>
      <c r="F657" s="30">
        <f>IF(B657="",0,IF($B657&lt;$F$5,0,IF($B657&gt;'MSD Calculation'!$D$5,0,IF($N$4="Closed-form",1/2*(1-COS(2*PI()*($B657-$F$5)/$F$6))*$F$8,IF($N$4="General",1/2*(1-COS(2*PI()*($B657-$F$5)/$F$6))*$F$9,"Error")))))</f>
        <v>3.4056865987626737E-4</v>
      </c>
      <c r="G657" s="30">
        <f>IF(B657="",0,IF($B657&lt;$G$5,0,IF($B657&gt;'MSD Calculation'!$D$5,0,IF($N$4="Closed-form",1/2*(1-COS(2*PI()*($B657-$G$5)/$G$6))*$G$8,IF($N$4="General",1/2*(1-COS(2*PI()*($B657-$G$5)/$G$6))*$G$9,"Error")))))</f>
        <v>0</v>
      </c>
      <c r="H657" s="30">
        <f>IF(B657="",0,IF($B657&lt;$H$5,0,IF($B657&gt;'MSD Calculation'!$D$5,0,IF($N$4="Closed-form",1/2*(1-COS(2*PI()*($B657-$H$5)/$H$6))*$H$8,IF($N$4="General",1/2*(1-COS(2*PI()*($B657-$H$5)/$H$6))*$H$9,"Error")))))</f>
        <v>0</v>
      </c>
      <c r="I657" s="30">
        <f>IF(B657="",0,IF($B657&lt;$I$5,0,IF($B657&gt;'MSD Calculation'!$D$5,0,IF($N$4="Closed-form",1/2*(1-COS(2*PI()*($B657-$I$5)/$I$6))*$I$8,IF($N$4="General",1/2*(1-COS(2*PI()*($B657-$I$5)/$I$6))*$I$9,"Error")))))</f>
        <v>0</v>
      </c>
      <c r="J657" s="15" t="s">
        <v>14</v>
      </c>
      <c r="K657" s="3"/>
      <c r="L657" s="17">
        <v>6.399999999999908</v>
      </c>
      <c r="M657" s="34">
        <f>L657/'MSD Calculation'!$D$5</f>
        <v>0.21621621621621309</v>
      </c>
      <c r="N657" s="34">
        <f>'MSD Calculation'!$D$24-L657</f>
        <v>12.100000000000092</v>
      </c>
      <c r="O657" s="35">
        <f t="shared" si="45"/>
        <v>1.1093301477839143E-2</v>
      </c>
      <c r="P657" s="35">
        <f t="shared" si="46"/>
        <v>1.1433870137715411E-2</v>
      </c>
      <c r="Q657" s="35">
        <f t="shared" si="47"/>
        <v>1.1433870137715411E-2</v>
      </c>
      <c r="R657" s="35">
        <f t="shared" si="48"/>
        <v>1.1433870137715411E-2</v>
      </c>
      <c r="S657" s="35">
        <f t="shared" si="49"/>
        <v>1.1433870137715411E-2</v>
      </c>
      <c r="T657" s="11" t="s">
        <v>14</v>
      </c>
    </row>
    <row r="658" spans="2:20" x14ac:dyDescent="0.35">
      <c r="B658" s="63">
        <v>6.4099999999999078</v>
      </c>
      <c r="C658" s="34">
        <f>B658/'MSD Calculation'!$D$5</f>
        <v>0.21655405405405093</v>
      </c>
      <c r="D658" s="34">
        <f>'MSD Calculation'!$D$24-B658</f>
        <v>12.090000000000092</v>
      </c>
      <c r="E658" s="30">
        <f>IF(B658="",0,IF(B658&lt;'MSD Calculation'!$D$5,$E$7*(1-B658/'MSD Calculation'!$D$5), 0))</f>
        <v>1.1088519882374557E-2</v>
      </c>
      <c r="F658" s="30">
        <f>IF(B658="",0,IF($B658&lt;$F$5,0,IF($B658&gt;'MSD Calculation'!$D$5,0,IF($N$4="Closed-form",1/2*(1-COS(2*PI()*($B658-$F$5)/$F$6))*$F$8,IF($N$4="General",1/2*(1-COS(2*PI()*($B658-$F$5)/$F$6))*$F$9,"Error")))))</f>
        <v>3.4431771961092658E-4</v>
      </c>
      <c r="G658" s="30">
        <f>IF(B658="",0,IF($B658&lt;$G$5,0,IF($B658&gt;'MSD Calculation'!$D$5,0,IF($N$4="Closed-form",1/2*(1-COS(2*PI()*($B658-$G$5)/$G$6))*$G$8,IF($N$4="General",1/2*(1-COS(2*PI()*($B658-$G$5)/$G$6))*$G$9,"Error")))))</f>
        <v>0</v>
      </c>
      <c r="H658" s="30">
        <f>IF(B658="",0,IF($B658&lt;$H$5,0,IF($B658&gt;'MSD Calculation'!$D$5,0,IF($N$4="Closed-form",1/2*(1-COS(2*PI()*($B658-$H$5)/$H$6))*$H$8,IF($N$4="General",1/2*(1-COS(2*PI()*($B658-$H$5)/$H$6))*$H$9,"Error")))))</f>
        <v>0</v>
      </c>
      <c r="I658" s="30">
        <f>IF(B658="",0,IF($B658&lt;$I$5,0,IF($B658&gt;'MSD Calculation'!$D$5,0,IF($N$4="Closed-form",1/2*(1-COS(2*PI()*($B658-$I$5)/$I$6))*$I$8,IF($N$4="General",1/2*(1-COS(2*PI()*($B658-$I$5)/$I$6))*$I$9,"Error")))))</f>
        <v>0</v>
      </c>
      <c r="J658" s="15" t="s">
        <v>14</v>
      </c>
      <c r="K658" s="3"/>
      <c r="L658" s="17">
        <v>6.4099999999999078</v>
      </c>
      <c r="M658" s="34">
        <f>L658/'MSD Calculation'!$D$5</f>
        <v>0.21655405405405093</v>
      </c>
      <c r="N658" s="34">
        <f>'MSD Calculation'!$D$24-L658</f>
        <v>12.090000000000092</v>
      </c>
      <c r="O658" s="35">
        <f t="shared" ref="O658:O721" si="50">E658</f>
        <v>1.1088519882374557E-2</v>
      </c>
      <c r="P658" s="35">
        <f t="shared" ref="P658:P721" si="51">E658+F658</f>
        <v>1.1432837601985484E-2</v>
      </c>
      <c r="Q658" s="35">
        <f t="shared" ref="Q658:Q721" si="52">E658+F658+G658</f>
        <v>1.1432837601985484E-2</v>
      </c>
      <c r="R658" s="35">
        <f t="shared" ref="R658:R721" si="53">+E658+F658+G658+H658</f>
        <v>1.1432837601985484E-2</v>
      </c>
      <c r="S658" s="35">
        <f t="shared" ref="S658:S721" si="54">E658+F658+G658+H658+I658</f>
        <v>1.1432837601985484E-2</v>
      </c>
      <c r="T658" s="11" t="s">
        <v>14</v>
      </c>
    </row>
    <row r="659" spans="2:20" x14ac:dyDescent="0.35">
      <c r="B659" s="63">
        <v>6.4199999999999076</v>
      </c>
      <c r="C659" s="34">
        <f>B659/'MSD Calculation'!$D$5</f>
        <v>0.21689189189188876</v>
      </c>
      <c r="D659" s="34">
        <f>'MSD Calculation'!$D$24-B659</f>
        <v>12.080000000000092</v>
      </c>
      <c r="E659" s="30">
        <f>IF(B659="",0,IF(B659&lt;'MSD Calculation'!$D$5,$E$7*(1-B659/'MSD Calculation'!$D$5), 0))</f>
        <v>1.1083738286909972E-2</v>
      </c>
      <c r="F659" s="30">
        <f>IF(B659="",0,IF($B659&lt;$F$5,0,IF($B659&gt;'MSD Calculation'!$D$5,0,IF($N$4="Closed-form",1/2*(1-COS(2*PI()*($B659-$F$5)/$F$6))*$F$8,IF($N$4="General",1/2*(1-COS(2*PI()*($B659-$F$5)/$F$6))*$F$9,"Error")))))</f>
        <v>3.4808654251150485E-4</v>
      </c>
      <c r="G659" s="30">
        <f>IF(B659="",0,IF($B659&lt;$G$5,0,IF($B659&gt;'MSD Calculation'!$D$5,0,IF($N$4="Closed-form",1/2*(1-COS(2*PI()*($B659-$G$5)/$G$6))*$G$8,IF($N$4="General",1/2*(1-COS(2*PI()*($B659-$G$5)/$G$6))*$G$9,"Error")))))</f>
        <v>0</v>
      </c>
      <c r="H659" s="30">
        <f>IF(B659="",0,IF($B659&lt;$H$5,0,IF($B659&gt;'MSD Calculation'!$D$5,0,IF($N$4="Closed-form",1/2*(1-COS(2*PI()*($B659-$H$5)/$H$6))*$H$8,IF($N$4="General",1/2*(1-COS(2*PI()*($B659-$H$5)/$H$6))*$H$9,"Error")))))</f>
        <v>0</v>
      </c>
      <c r="I659" s="30">
        <f>IF(B659="",0,IF($B659&lt;$I$5,0,IF($B659&gt;'MSD Calculation'!$D$5,0,IF($N$4="Closed-form",1/2*(1-COS(2*PI()*($B659-$I$5)/$I$6))*$I$8,IF($N$4="General",1/2*(1-COS(2*PI()*($B659-$I$5)/$I$6))*$I$9,"Error")))))</f>
        <v>0</v>
      </c>
      <c r="J659" s="15" t="s">
        <v>14</v>
      </c>
      <c r="K659" s="3"/>
      <c r="L659" s="17">
        <v>6.4199999999999076</v>
      </c>
      <c r="M659" s="34">
        <f>L659/'MSD Calculation'!$D$5</f>
        <v>0.21689189189188876</v>
      </c>
      <c r="N659" s="34">
        <f>'MSD Calculation'!$D$24-L659</f>
        <v>12.080000000000092</v>
      </c>
      <c r="O659" s="35">
        <f t="shared" si="50"/>
        <v>1.1083738286909972E-2</v>
      </c>
      <c r="P659" s="35">
        <f t="shared" si="51"/>
        <v>1.1431824829421478E-2</v>
      </c>
      <c r="Q659" s="35">
        <f t="shared" si="52"/>
        <v>1.1431824829421478E-2</v>
      </c>
      <c r="R659" s="35">
        <f t="shared" si="53"/>
        <v>1.1431824829421478E-2</v>
      </c>
      <c r="S659" s="35">
        <f t="shared" si="54"/>
        <v>1.1431824829421478E-2</v>
      </c>
      <c r="T659" s="11" t="s">
        <v>14</v>
      </c>
    </row>
    <row r="660" spans="2:20" x14ac:dyDescent="0.35">
      <c r="B660" s="63">
        <v>6.4299999999999073</v>
      </c>
      <c r="C660" s="34">
        <f>B660/'MSD Calculation'!$D$5</f>
        <v>0.2172297297297266</v>
      </c>
      <c r="D660" s="34">
        <f>'MSD Calculation'!$D$24-B660</f>
        <v>12.070000000000093</v>
      </c>
      <c r="E660" s="30">
        <f>IF(B660="",0,IF(B660&lt;'MSD Calculation'!$D$5,$E$7*(1-B660/'MSD Calculation'!$D$5), 0))</f>
        <v>1.1078956691445386E-2</v>
      </c>
      <c r="F660" s="30">
        <f>IF(B660="",0,IF($B660&lt;$F$5,0,IF($B660&gt;'MSD Calculation'!$D$5,0,IF($N$4="Closed-form",1/2*(1-COS(2*PI()*($B660-$F$5)/$F$6))*$F$8,IF($N$4="General",1/2*(1-COS(2*PI()*($B660-$F$5)/$F$6))*$F$9,"Error")))))</f>
        <v>3.5187511204610062E-4</v>
      </c>
      <c r="G660" s="30">
        <f>IF(B660="",0,IF($B660&lt;$G$5,0,IF($B660&gt;'MSD Calculation'!$D$5,0,IF($N$4="Closed-form",1/2*(1-COS(2*PI()*($B660-$G$5)/$G$6))*$G$8,IF($N$4="General",1/2*(1-COS(2*PI()*($B660-$G$5)/$G$6))*$G$9,"Error")))))</f>
        <v>0</v>
      </c>
      <c r="H660" s="30">
        <f>IF(B660="",0,IF($B660&lt;$H$5,0,IF($B660&gt;'MSD Calculation'!$D$5,0,IF($N$4="Closed-form",1/2*(1-COS(2*PI()*($B660-$H$5)/$H$6))*$H$8,IF($N$4="General",1/2*(1-COS(2*PI()*($B660-$H$5)/$H$6))*$H$9,"Error")))))</f>
        <v>0</v>
      </c>
      <c r="I660" s="30">
        <f>IF(B660="",0,IF($B660&lt;$I$5,0,IF($B660&gt;'MSD Calculation'!$D$5,0,IF($N$4="Closed-form",1/2*(1-COS(2*PI()*($B660-$I$5)/$I$6))*$I$8,IF($N$4="General",1/2*(1-COS(2*PI()*($B660-$I$5)/$I$6))*$I$9,"Error")))))</f>
        <v>0</v>
      </c>
      <c r="J660" s="15" t="s">
        <v>14</v>
      </c>
      <c r="K660" s="3"/>
      <c r="L660" s="17">
        <v>6.4299999999999073</v>
      </c>
      <c r="M660" s="34">
        <f>L660/'MSD Calculation'!$D$5</f>
        <v>0.2172297297297266</v>
      </c>
      <c r="N660" s="34">
        <f>'MSD Calculation'!$D$24-L660</f>
        <v>12.070000000000093</v>
      </c>
      <c r="O660" s="35">
        <f t="shared" si="50"/>
        <v>1.1078956691445386E-2</v>
      </c>
      <c r="P660" s="35">
        <f t="shared" si="51"/>
        <v>1.1430831803491488E-2</v>
      </c>
      <c r="Q660" s="35">
        <f t="shared" si="52"/>
        <v>1.1430831803491488E-2</v>
      </c>
      <c r="R660" s="35">
        <f t="shared" si="53"/>
        <v>1.1430831803491488E-2</v>
      </c>
      <c r="S660" s="35">
        <f t="shared" si="54"/>
        <v>1.1430831803491488E-2</v>
      </c>
      <c r="T660" s="11" t="s">
        <v>14</v>
      </c>
    </row>
    <row r="661" spans="2:20" x14ac:dyDescent="0.35">
      <c r="B661" s="63">
        <v>6.4399999999999071</v>
      </c>
      <c r="C661" s="34">
        <f>B661/'MSD Calculation'!$D$5</f>
        <v>0.21756756756756443</v>
      </c>
      <c r="D661" s="34">
        <f>'MSD Calculation'!$D$24-B661</f>
        <v>12.060000000000093</v>
      </c>
      <c r="E661" s="30">
        <f>IF(B661="",0,IF(B661&lt;'MSD Calculation'!$D$5,$E$7*(1-B661/'MSD Calculation'!$D$5), 0))</f>
        <v>1.10741750959808E-2</v>
      </c>
      <c r="F661" s="30">
        <f>IF(B661="",0,IF($B661&lt;$F$5,0,IF($B661&gt;'MSD Calculation'!$D$5,0,IF($N$4="Closed-form",1/2*(1-COS(2*PI()*($B661-$F$5)/$F$6))*$F$8,IF($N$4="General",1/2*(1-COS(2*PI()*($B661-$F$5)/$F$6))*$F$9,"Error")))))</f>
        <v>3.5568341159619552E-4</v>
      </c>
      <c r="G661" s="30">
        <f>IF(B661="",0,IF($B661&lt;$G$5,0,IF($B661&gt;'MSD Calculation'!$D$5,0,IF($N$4="Closed-form",1/2*(1-COS(2*PI()*($B661-$G$5)/$G$6))*$G$8,IF($N$4="General",1/2*(1-COS(2*PI()*($B661-$G$5)/$G$6))*$G$9,"Error")))))</f>
        <v>0</v>
      </c>
      <c r="H661" s="30">
        <f>IF(B661="",0,IF($B661&lt;$H$5,0,IF($B661&gt;'MSD Calculation'!$D$5,0,IF($N$4="Closed-form",1/2*(1-COS(2*PI()*($B661-$H$5)/$H$6))*$H$8,IF($N$4="General",1/2*(1-COS(2*PI()*($B661-$H$5)/$H$6))*$H$9,"Error")))))</f>
        <v>0</v>
      </c>
      <c r="I661" s="30">
        <f>IF(B661="",0,IF($B661&lt;$I$5,0,IF($B661&gt;'MSD Calculation'!$D$5,0,IF($N$4="Closed-form",1/2*(1-COS(2*PI()*($B661-$I$5)/$I$6))*$I$8,IF($N$4="General",1/2*(1-COS(2*PI()*($B661-$I$5)/$I$6))*$I$9,"Error")))))</f>
        <v>0</v>
      </c>
      <c r="J661" s="15" t="s">
        <v>14</v>
      </c>
      <c r="K661" s="3"/>
      <c r="L661" s="17">
        <v>6.4399999999999071</v>
      </c>
      <c r="M661" s="34">
        <f>L661/'MSD Calculation'!$D$5</f>
        <v>0.21756756756756443</v>
      </c>
      <c r="N661" s="34">
        <f>'MSD Calculation'!$D$24-L661</f>
        <v>12.060000000000093</v>
      </c>
      <c r="O661" s="35">
        <f t="shared" si="50"/>
        <v>1.10741750959808E-2</v>
      </c>
      <c r="P661" s="35">
        <f t="shared" si="51"/>
        <v>1.1429858507576995E-2</v>
      </c>
      <c r="Q661" s="35">
        <f t="shared" si="52"/>
        <v>1.1429858507576995E-2</v>
      </c>
      <c r="R661" s="35">
        <f t="shared" si="53"/>
        <v>1.1429858507576995E-2</v>
      </c>
      <c r="S661" s="35">
        <f t="shared" si="54"/>
        <v>1.1429858507576995E-2</v>
      </c>
      <c r="T661" s="11" t="s">
        <v>14</v>
      </c>
    </row>
    <row r="662" spans="2:20" x14ac:dyDescent="0.35">
      <c r="B662" s="63">
        <v>6.4499999999999069</v>
      </c>
      <c r="C662" s="34">
        <f>B662/'MSD Calculation'!$D$5</f>
        <v>0.21790540540540226</v>
      </c>
      <c r="D662" s="34">
        <f>'MSD Calculation'!$D$24-B662</f>
        <v>12.050000000000093</v>
      </c>
      <c r="E662" s="30">
        <f>IF(B662="",0,IF(B662&lt;'MSD Calculation'!$D$5,$E$7*(1-B662/'MSD Calculation'!$D$5), 0))</f>
        <v>1.1069393500516214E-2</v>
      </c>
      <c r="F662" s="30">
        <f>IF(B662="",0,IF($B662&lt;$F$5,0,IF($B662&gt;'MSD Calculation'!$D$5,0,IF($N$4="Closed-form",1/2*(1-COS(2*PI()*($B662-$F$5)/$F$6))*$F$8,IF($N$4="General",1/2*(1-COS(2*PI()*($B662-$F$5)/$F$6))*$F$9,"Error")))))</f>
        <v>3.5951142445672332E-4</v>
      </c>
      <c r="G662" s="30">
        <f>IF(B662="",0,IF($B662&lt;$G$5,0,IF($B662&gt;'MSD Calculation'!$D$5,0,IF($N$4="Closed-form",1/2*(1-COS(2*PI()*($B662-$G$5)/$G$6))*$G$8,IF($N$4="General",1/2*(1-COS(2*PI()*($B662-$G$5)/$G$6))*$G$9,"Error")))))</f>
        <v>0</v>
      </c>
      <c r="H662" s="30">
        <f>IF(B662="",0,IF($B662&lt;$H$5,0,IF($B662&gt;'MSD Calculation'!$D$5,0,IF($N$4="Closed-form",1/2*(1-COS(2*PI()*($B662-$H$5)/$H$6))*$H$8,IF($N$4="General",1/2*(1-COS(2*PI()*($B662-$H$5)/$H$6))*$H$9,"Error")))))</f>
        <v>0</v>
      </c>
      <c r="I662" s="30">
        <f>IF(B662="",0,IF($B662&lt;$I$5,0,IF($B662&gt;'MSD Calculation'!$D$5,0,IF($N$4="Closed-form",1/2*(1-COS(2*PI()*($B662-$I$5)/$I$6))*$I$8,IF($N$4="General",1/2*(1-COS(2*PI()*($B662-$I$5)/$I$6))*$I$9,"Error")))))</f>
        <v>0</v>
      </c>
      <c r="J662" s="15" t="s">
        <v>14</v>
      </c>
      <c r="K662" s="3"/>
      <c r="L662" s="17">
        <v>6.4499999999999069</v>
      </c>
      <c r="M662" s="34">
        <f>L662/'MSD Calculation'!$D$5</f>
        <v>0.21790540540540226</v>
      </c>
      <c r="N662" s="34">
        <f>'MSD Calculation'!$D$24-L662</f>
        <v>12.050000000000093</v>
      </c>
      <c r="O662" s="35">
        <f t="shared" si="50"/>
        <v>1.1069393500516214E-2</v>
      </c>
      <c r="P662" s="35">
        <f t="shared" si="51"/>
        <v>1.1428904924972937E-2</v>
      </c>
      <c r="Q662" s="35">
        <f t="shared" si="52"/>
        <v>1.1428904924972937E-2</v>
      </c>
      <c r="R662" s="35">
        <f t="shared" si="53"/>
        <v>1.1428904924972937E-2</v>
      </c>
      <c r="S662" s="35">
        <f t="shared" si="54"/>
        <v>1.1428904924972937E-2</v>
      </c>
      <c r="T662" s="11" t="s">
        <v>14</v>
      </c>
    </row>
    <row r="663" spans="2:20" x14ac:dyDescent="0.35">
      <c r="B663" s="63">
        <v>6.4599999999999067</v>
      </c>
      <c r="C663" s="34">
        <f>B663/'MSD Calculation'!$D$5</f>
        <v>0.21824324324324007</v>
      </c>
      <c r="D663" s="34">
        <f>'MSD Calculation'!$D$24-B663</f>
        <v>12.040000000000093</v>
      </c>
      <c r="E663" s="30">
        <f>IF(B663="",0,IF(B663&lt;'MSD Calculation'!$D$5,$E$7*(1-B663/'MSD Calculation'!$D$5), 0))</f>
        <v>1.1064611905051629E-2</v>
      </c>
      <c r="F663" s="30">
        <f>IF(B663="",0,IF($B663&lt;$F$5,0,IF($B663&gt;'MSD Calculation'!$D$5,0,IF($N$4="Closed-form",1/2*(1-COS(2*PI()*($B663-$F$5)/$F$6))*$F$8,IF($N$4="General",1/2*(1-COS(2*PI()*($B663-$F$5)/$F$6))*$F$9,"Error")))))</f>
        <v>3.6335913383614703E-4</v>
      </c>
      <c r="G663" s="30">
        <f>IF(B663="",0,IF($B663&lt;$G$5,0,IF($B663&gt;'MSD Calculation'!$D$5,0,IF($N$4="Closed-form",1/2*(1-COS(2*PI()*($B663-$G$5)/$G$6))*$G$8,IF($N$4="General",1/2*(1-COS(2*PI()*($B663-$G$5)/$G$6))*$G$9,"Error")))))</f>
        <v>0</v>
      </c>
      <c r="H663" s="30">
        <f>IF(B663="",0,IF($B663&lt;$H$5,0,IF($B663&gt;'MSD Calculation'!$D$5,0,IF($N$4="Closed-form",1/2*(1-COS(2*PI()*($B663-$H$5)/$H$6))*$H$8,IF($N$4="General",1/2*(1-COS(2*PI()*($B663-$H$5)/$H$6))*$H$9,"Error")))))</f>
        <v>0</v>
      </c>
      <c r="I663" s="30">
        <f>IF(B663="",0,IF($B663&lt;$I$5,0,IF($B663&gt;'MSD Calculation'!$D$5,0,IF($N$4="Closed-form",1/2*(1-COS(2*PI()*($B663-$I$5)/$I$6))*$I$8,IF($N$4="General",1/2*(1-COS(2*PI()*($B663-$I$5)/$I$6))*$I$9,"Error")))))</f>
        <v>0</v>
      </c>
      <c r="J663" s="15" t="s">
        <v>14</v>
      </c>
      <c r="K663" s="3"/>
      <c r="L663" s="17">
        <v>6.4599999999999067</v>
      </c>
      <c r="M663" s="34">
        <f>L663/'MSD Calculation'!$D$5</f>
        <v>0.21824324324324007</v>
      </c>
      <c r="N663" s="34">
        <f>'MSD Calculation'!$D$24-L663</f>
        <v>12.040000000000093</v>
      </c>
      <c r="O663" s="35">
        <f t="shared" si="50"/>
        <v>1.1064611905051629E-2</v>
      </c>
      <c r="P663" s="35">
        <f t="shared" si="51"/>
        <v>1.1427971038887777E-2</v>
      </c>
      <c r="Q663" s="35">
        <f t="shared" si="52"/>
        <v>1.1427971038887777E-2</v>
      </c>
      <c r="R663" s="35">
        <f t="shared" si="53"/>
        <v>1.1427971038887777E-2</v>
      </c>
      <c r="S663" s="35">
        <f t="shared" si="54"/>
        <v>1.1427971038887777E-2</v>
      </c>
      <c r="T663" s="11" t="s">
        <v>14</v>
      </c>
    </row>
    <row r="664" spans="2:20" x14ac:dyDescent="0.35">
      <c r="B664" s="63">
        <v>6.4699999999999065</v>
      </c>
      <c r="C664" s="34">
        <f>B664/'MSD Calculation'!$D$5</f>
        <v>0.2185810810810779</v>
      </c>
      <c r="D664" s="34">
        <f>'MSD Calculation'!$D$24-B664</f>
        <v>12.030000000000094</v>
      </c>
      <c r="E664" s="30">
        <f>IF(B664="",0,IF(B664&lt;'MSD Calculation'!$D$5,$E$7*(1-B664/'MSD Calculation'!$D$5), 0))</f>
        <v>1.1059830309587043E-2</v>
      </c>
      <c r="F664" s="30">
        <f>IF(B664="",0,IF($B664&lt;$F$5,0,IF($B664&gt;'MSD Calculation'!$D$5,0,IF($N$4="Closed-form",1/2*(1-COS(2*PI()*($B664-$F$5)/$F$6))*$F$8,IF($N$4="General",1/2*(1-COS(2*PI()*($B664-$F$5)/$F$6))*$F$9,"Error")))))</f>
        <v>3.672265228565313E-4</v>
      </c>
      <c r="G664" s="30">
        <f>IF(B664="",0,IF($B664&lt;$G$5,0,IF($B664&gt;'MSD Calculation'!$D$5,0,IF($N$4="Closed-form",1/2*(1-COS(2*PI()*($B664-$G$5)/$G$6))*$G$8,IF($N$4="General",1/2*(1-COS(2*PI()*($B664-$G$5)/$G$6))*$G$9,"Error")))))</f>
        <v>0</v>
      </c>
      <c r="H664" s="30">
        <f>IF(B664="",0,IF($B664&lt;$H$5,0,IF($B664&gt;'MSD Calculation'!$D$5,0,IF($N$4="Closed-form",1/2*(1-COS(2*PI()*($B664-$H$5)/$H$6))*$H$8,IF($N$4="General",1/2*(1-COS(2*PI()*($B664-$H$5)/$H$6))*$H$9,"Error")))))</f>
        <v>0</v>
      </c>
      <c r="I664" s="30">
        <f>IF(B664="",0,IF($B664&lt;$I$5,0,IF($B664&gt;'MSD Calculation'!$D$5,0,IF($N$4="Closed-form",1/2*(1-COS(2*PI()*($B664-$I$5)/$I$6))*$I$8,IF($N$4="General",1/2*(1-COS(2*PI()*($B664-$I$5)/$I$6))*$I$9,"Error")))))</f>
        <v>0</v>
      </c>
      <c r="J664" s="15" t="s">
        <v>14</v>
      </c>
      <c r="K664" s="3"/>
      <c r="L664" s="17">
        <v>6.4699999999999065</v>
      </c>
      <c r="M664" s="34">
        <f>L664/'MSD Calculation'!$D$5</f>
        <v>0.2185810810810779</v>
      </c>
      <c r="N664" s="34">
        <f>'MSD Calculation'!$D$24-L664</f>
        <v>12.030000000000094</v>
      </c>
      <c r="O664" s="35">
        <f t="shared" si="50"/>
        <v>1.1059830309587043E-2</v>
      </c>
      <c r="P664" s="35">
        <f t="shared" si="51"/>
        <v>1.1427056832443574E-2</v>
      </c>
      <c r="Q664" s="35">
        <f t="shared" si="52"/>
        <v>1.1427056832443574E-2</v>
      </c>
      <c r="R664" s="35">
        <f t="shared" si="53"/>
        <v>1.1427056832443574E-2</v>
      </c>
      <c r="S664" s="35">
        <f t="shared" si="54"/>
        <v>1.1427056832443574E-2</v>
      </c>
      <c r="T664" s="11" t="s">
        <v>14</v>
      </c>
    </row>
    <row r="665" spans="2:20" x14ac:dyDescent="0.35">
      <c r="B665" s="63">
        <v>6.4799999999999063</v>
      </c>
      <c r="C665" s="34">
        <f>B665/'MSD Calculation'!$D$5</f>
        <v>0.21891891891891574</v>
      </c>
      <c r="D665" s="34">
        <f>'MSD Calculation'!$D$24-B665</f>
        <v>12.020000000000094</v>
      </c>
      <c r="E665" s="30">
        <f>IF(B665="",0,IF(B665&lt;'MSD Calculation'!$D$5,$E$7*(1-B665/'MSD Calculation'!$D$5), 0))</f>
        <v>1.1055048714122457E-2</v>
      </c>
      <c r="F665" s="30">
        <f>IF(B665="",0,IF($B665&lt;$F$5,0,IF($B665&gt;'MSD Calculation'!$D$5,0,IF($N$4="Closed-form",1/2*(1-COS(2*PI()*($B665-$F$5)/$F$6))*$F$8,IF($N$4="General",1/2*(1-COS(2*PI()*($B665-$F$5)/$F$6))*$F$9,"Error")))))</f>
        <v>3.7111357455361601E-4</v>
      </c>
      <c r="G665" s="30">
        <f>IF(B665="",0,IF($B665&lt;$G$5,0,IF($B665&gt;'MSD Calculation'!$D$5,0,IF($N$4="Closed-form",1/2*(1-COS(2*PI()*($B665-$G$5)/$G$6))*$G$8,IF($N$4="General",1/2*(1-COS(2*PI()*($B665-$G$5)/$G$6))*$G$9,"Error")))))</f>
        <v>0</v>
      </c>
      <c r="H665" s="30">
        <f>IF(B665="",0,IF($B665&lt;$H$5,0,IF($B665&gt;'MSD Calculation'!$D$5,0,IF($N$4="Closed-form",1/2*(1-COS(2*PI()*($B665-$H$5)/$H$6))*$H$8,IF($N$4="General",1/2*(1-COS(2*PI()*($B665-$H$5)/$H$6))*$H$9,"Error")))))</f>
        <v>0</v>
      </c>
      <c r="I665" s="30">
        <f>IF(B665="",0,IF($B665&lt;$I$5,0,IF($B665&gt;'MSD Calculation'!$D$5,0,IF($N$4="Closed-form",1/2*(1-COS(2*PI()*($B665-$I$5)/$I$6))*$I$8,IF($N$4="General",1/2*(1-COS(2*PI()*($B665-$I$5)/$I$6))*$I$9,"Error")))))</f>
        <v>0</v>
      </c>
      <c r="J665" s="15" t="s">
        <v>14</v>
      </c>
      <c r="K665" s="3"/>
      <c r="L665" s="17">
        <v>6.4799999999999063</v>
      </c>
      <c r="M665" s="34">
        <f>L665/'MSD Calculation'!$D$5</f>
        <v>0.21891891891891574</v>
      </c>
      <c r="N665" s="34">
        <f>'MSD Calculation'!$D$24-L665</f>
        <v>12.020000000000094</v>
      </c>
      <c r="O665" s="35">
        <f t="shared" si="50"/>
        <v>1.1055048714122457E-2</v>
      </c>
      <c r="P665" s="35">
        <f t="shared" si="51"/>
        <v>1.1426162288676073E-2</v>
      </c>
      <c r="Q665" s="35">
        <f t="shared" si="52"/>
        <v>1.1426162288676073E-2</v>
      </c>
      <c r="R665" s="35">
        <f t="shared" si="53"/>
        <v>1.1426162288676073E-2</v>
      </c>
      <c r="S665" s="35">
        <f t="shared" si="54"/>
        <v>1.1426162288676073E-2</v>
      </c>
      <c r="T665" s="11" t="s">
        <v>14</v>
      </c>
    </row>
    <row r="666" spans="2:20" x14ac:dyDescent="0.35">
      <c r="B666" s="63">
        <v>6.4899999999999061</v>
      </c>
      <c r="C666" s="34">
        <f>B666/'MSD Calculation'!$D$5</f>
        <v>0.21925675675675357</v>
      </c>
      <c r="D666" s="34">
        <f>'MSD Calculation'!$D$24-B666</f>
        <v>12.010000000000094</v>
      </c>
      <c r="E666" s="30">
        <f>IF(B666="",0,IF(B666&lt;'MSD Calculation'!$D$5,$E$7*(1-B666/'MSD Calculation'!$D$5), 0))</f>
        <v>1.1050267118657871E-2</v>
      </c>
      <c r="F666" s="30">
        <f>IF(B666="",0,IF($B666&lt;$F$5,0,IF($B666&gt;'MSD Calculation'!$D$5,0,IF($N$4="Closed-form",1/2*(1-COS(2*PI()*($B666-$F$5)/$F$6))*$F$8,IF($N$4="General",1/2*(1-COS(2*PI()*($B666-$F$5)/$F$6))*$F$9,"Error")))))</f>
        <v>3.7502027187688981E-4</v>
      </c>
      <c r="G666" s="30">
        <f>IF(B666="",0,IF($B666&lt;$G$5,0,IF($B666&gt;'MSD Calculation'!$D$5,0,IF($N$4="Closed-form",1/2*(1-COS(2*PI()*($B666-$G$5)/$G$6))*$G$8,IF($N$4="General",1/2*(1-COS(2*PI()*($B666-$G$5)/$G$6))*$G$9,"Error")))))</f>
        <v>0</v>
      </c>
      <c r="H666" s="30">
        <f>IF(B666="",0,IF($B666&lt;$H$5,0,IF($B666&gt;'MSD Calculation'!$D$5,0,IF($N$4="Closed-form",1/2*(1-COS(2*PI()*($B666-$H$5)/$H$6))*$H$8,IF($N$4="General",1/2*(1-COS(2*PI()*($B666-$H$5)/$H$6))*$H$9,"Error")))))</f>
        <v>0</v>
      </c>
      <c r="I666" s="30">
        <f>IF(B666="",0,IF($B666&lt;$I$5,0,IF($B666&gt;'MSD Calculation'!$D$5,0,IF($N$4="Closed-form",1/2*(1-COS(2*PI()*($B666-$I$5)/$I$6))*$I$8,IF($N$4="General",1/2*(1-COS(2*PI()*($B666-$I$5)/$I$6))*$I$9,"Error")))))</f>
        <v>0</v>
      </c>
      <c r="J666" s="15" t="s">
        <v>14</v>
      </c>
      <c r="K666" s="3"/>
      <c r="L666" s="17">
        <v>6.4899999999999061</v>
      </c>
      <c r="M666" s="34">
        <f>L666/'MSD Calculation'!$D$5</f>
        <v>0.21925675675675357</v>
      </c>
      <c r="N666" s="34">
        <f>'MSD Calculation'!$D$24-L666</f>
        <v>12.010000000000094</v>
      </c>
      <c r="O666" s="35">
        <f t="shared" si="50"/>
        <v>1.1050267118657871E-2</v>
      </c>
      <c r="P666" s="35">
        <f t="shared" si="51"/>
        <v>1.142528739053476E-2</v>
      </c>
      <c r="Q666" s="35">
        <f t="shared" si="52"/>
        <v>1.142528739053476E-2</v>
      </c>
      <c r="R666" s="35">
        <f t="shared" si="53"/>
        <v>1.142528739053476E-2</v>
      </c>
      <c r="S666" s="35">
        <f t="shared" si="54"/>
        <v>1.142528739053476E-2</v>
      </c>
      <c r="T666" s="11" t="s">
        <v>14</v>
      </c>
    </row>
    <row r="667" spans="2:20" x14ac:dyDescent="0.35">
      <c r="B667" s="63">
        <v>6.4999999999999059</v>
      </c>
      <c r="C667" s="34">
        <f>B667/'MSD Calculation'!$D$5</f>
        <v>0.21959459459459141</v>
      </c>
      <c r="D667" s="34">
        <f>'MSD Calculation'!$D$24-B667</f>
        <v>12.000000000000094</v>
      </c>
      <c r="E667" s="30">
        <f>IF(B667="",0,IF(B667&lt;'MSD Calculation'!$D$5,$E$7*(1-B667/'MSD Calculation'!$D$5), 0))</f>
        <v>1.1045485523193286E-2</v>
      </c>
      <c r="F667" s="30">
        <f>IF(B667="",0,IF($B667&lt;$F$5,0,IF($B667&gt;'MSD Calculation'!$D$5,0,IF($N$4="Closed-form",1/2*(1-COS(2*PI()*($B667-$F$5)/$F$6))*$F$8,IF($N$4="General",1/2*(1-COS(2*PI()*($B667-$F$5)/$F$6))*$F$9,"Error")))))</f>
        <v>3.7894659768966763E-4</v>
      </c>
      <c r="G667" s="30">
        <f>IF(B667="",0,IF($B667&lt;$G$5,0,IF($B667&gt;'MSD Calculation'!$D$5,0,IF($N$4="Closed-form",1/2*(1-COS(2*PI()*($B667-$G$5)/$G$6))*$G$8,IF($N$4="General",1/2*(1-COS(2*PI()*($B667-$G$5)/$G$6))*$G$9,"Error")))))</f>
        <v>0</v>
      </c>
      <c r="H667" s="30">
        <f>IF(B667="",0,IF($B667&lt;$H$5,0,IF($B667&gt;'MSD Calculation'!$D$5,0,IF($N$4="Closed-form",1/2*(1-COS(2*PI()*($B667-$H$5)/$H$6))*$H$8,IF($N$4="General",1/2*(1-COS(2*PI()*($B667-$H$5)/$H$6))*$H$9,"Error")))))</f>
        <v>0</v>
      </c>
      <c r="I667" s="30">
        <f>IF(B667="",0,IF($B667&lt;$I$5,0,IF($B667&gt;'MSD Calculation'!$D$5,0,IF($N$4="Closed-form",1/2*(1-COS(2*PI()*($B667-$I$5)/$I$6))*$I$8,IF($N$4="General",1/2*(1-COS(2*PI()*($B667-$I$5)/$I$6))*$I$9,"Error")))))</f>
        <v>0</v>
      </c>
      <c r="J667" s="15" t="s">
        <v>14</v>
      </c>
      <c r="K667" s="3"/>
      <c r="L667" s="17">
        <v>6.4999999999999059</v>
      </c>
      <c r="M667" s="34">
        <f>L667/'MSD Calculation'!$D$5</f>
        <v>0.21959459459459141</v>
      </c>
      <c r="N667" s="34">
        <f>'MSD Calculation'!$D$24-L667</f>
        <v>12.000000000000094</v>
      </c>
      <c r="O667" s="35">
        <f t="shared" si="50"/>
        <v>1.1045485523193286E-2</v>
      </c>
      <c r="P667" s="35">
        <f t="shared" si="51"/>
        <v>1.1424432120882955E-2</v>
      </c>
      <c r="Q667" s="35">
        <f t="shared" si="52"/>
        <v>1.1424432120882955E-2</v>
      </c>
      <c r="R667" s="35">
        <f t="shared" si="53"/>
        <v>1.1424432120882955E-2</v>
      </c>
      <c r="S667" s="35">
        <f t="shared" si="54"/>
        <v>1.1424432120882955E-2</v>
      </c>
      <c r="T667" s="11" t="s">
        <v>14</v>
      </c>
    </row>
    <row r="668" spans="2:20" x14ac:dyDescent="0.35">
      <c r="B668" s="63">
        <v>6.5099999999999056</v>
      </c>
      <c r="C668" s="34">
        <f>B668/'MSD Calculation'!$D$5</f>
        <v>0.21993243243242924</v>
      </c>
      <c r="D668" s="34">
        <f>'MSD Calculation'!$D$24-B668</f>
        <v>11.990000000000094</v>
      </c>
      <c r="E668" s="30">
        <f>IF(B668="",0,IF(B668&lt;'MSD Calculation'!$D$5,$E$7*(1-B668/'MSD Calculation'!$D$5), 0))</f>
        <v>1.10407039277287E-2</v>
      </c>
      <c r="F668" s="30">
        <f>IF(B668="",0,IF($B668&lt;$F$5,0,IF($B668&gt;'MSD Calculation'!$D$5,0,IF($N$4="Closed-form",1/2*(1-COS(2*PI()*($B668-$F$5)/$F$6))*$F$8,IF($N$4="General",1/2*(1-COS(2*PI()*($B668-$F$5)/$F$6))*$F$9,"Error")))))</f>
        <v>3.8289253476916354E-4</v>
      </c>
      <c r="G668" s="30">
        <f>IF(B668="",0,IF($B668&lt;$G$5,0,IF($B668&gt;'MSD Calculation'!$D$5,0,IF($N$4="Closed-form",1/2*(1-COS(2*PI()*($B668-$G$5)/$G$6))*$G$8,IF($N$4="General",1/2*(1-COS(2*PI()*($B668-$G$5)/$G$6))*$G$9,"Error")))))</f>
        <v>0</v>
      </c>
      <c r="H668" s="30">
        <f>IF(B668="",0,IF($B668&lt;$H$5,0,IF($B668&gt;'MSD Calculation'!$D$5,0,IF($N$4="Closed-form",1/2*(1-COS(2*PI()*($B668-$H$5)/$H$6))*$H$8,IF($N$4="General",1/2*(1-COS(2*PI()*($B668-$H$5)/$H$6))*$H$9,"Error")))))</f>
        <v>0</v>
      </c>
      <c r="I668" s="30">
        <f>IF(B668="",0,IF($B668&lt;$I$5,0,IF($B668&gt;'MSD Calculation'!$D$5,0,IF($N$4="Closed-form",1/2*(1-COS(2*PI()*($B668-$I$5)/$I$6))*$I$8,IF($N$4="General",1/2*(1-COS(2*PI()*($B668-$I$5)/$I$6))*$I$9,"Error")))))</f>
        <v>0</v>
      </c>
      <c r="J668" s="15" t="s">
        <v>14</v>
      </c>
      <c r="K668" s="3"/>
      <c r="L668" s="17">
        <v>6.5099999999999056</v>
      </c>
      <c r="M668" s="34">
        <f>L668/'MSD Calculation'!$D$5</f>
        <v>0.21993243243242924</v>
      </c>
      <c r="N668" s="34">
        <f>'MSD Calculation'!$D$24-L668</f>
        <v>11.990000000000094</v>
      </c>
      <c r="O668" s="35">
        <f t="shared" si="50"/>
        <v>1.10407039277287E-2</v>
      </c>
      <c r="P668" s="35">
        <f t="shared" si="51"/>
        <v>1.1423596462497864E-2</v>
      </c>
      <c r="Q668" s="35">
        <f t="shared" si="52"/>
        <v>1.1423596462497864E-2</v>
      </c>
      <c r="R668" s="35">
        <f t="shared" si="53"/>
        <v>1.1423596462497864E-2</v>
      </c>
      <c r="S668" s="35">
        <f t="shared" si="54"/>
        <v>1.1423596462497864E-2</v>
      </c>
      <c r="T668" s="11" t="s">
        <v>14</v>
      </c>
    </row>
    <row r="669" spans="2:20" x14ac:dyDescent="0.35">
      <c r="B669" s="63">
        <v>6.5199999999999054</v>
      </c>
      <c r="C669" s="34">
        <f>B669/'MSD Calculation'!$D$5</f>
        <v>0.22027027027026708</v>
      </c>
      <c r="D669" s="34">
        <f>'MSD Calculation'!$D$24-B669</f>
        <v>11.980000000000095</v>
      </c>
      <c r="E669" s="30">
        <f>IF(B669="",0,IF(B669&lt;'MSD Calculation'!$D$5,$E$7*(1-B669/'MSD Calculation'!$D$5), 0))</f>
        <v>1.1035922332264116E-2</v>
      </c>
      <c r="F669" s="30">
        <f>IF(B669="",0,IF($B669&lt;$F$5,0,IF($B669&gt;'MSD Calculation'!$D$5,0,IF($N$4="Closed-form",1/2*(1-COS(2*PI()*($B669-$F$5)/$F$6))*$F$8,IF($N$4="General",1/2*(1-COS(2*PI()*($B669-$F$5)/$F$6))*$F$9,"Error")))))</f>
        <v>3.8685806580656648E-4</v>
      </c>
      <c r="G669" s="30">
        <f>IF(B669="",0,IF($B669&lt;$G$5,0,IF($B669&gt;'MSD Calculation'!$D$5,0,IF($N$4="Closed-form",1/2*(1-COS(2*PI()*($B669-$G$5)/$G$6))*$G$8,IF($N$4="General",1/2*(1-COS(2*PI()*($B669-$G$5)/$G$6))*$G$9,"Error")))))</f>
        <v>0</v>
      </c>
      <c r="H669" s="30">
        <f>IF(B669="",0,IF($B669&lt;$H$5,0,IF($B669&gt;'MSD Calculation'!$D$5,0,IF($N$4="Closed-form",1/2*(1-COS(2*PI()*($B669-$H$5)/$H$6))*$H$8,IF($N$4="General",1/2*(1-COS(2*PI()*($B669-$H$5)/$H$6))*$H$9,"Error")))))</f>
        <v>0</v>
      </c>
      <c r="I669" s="30">
        <f>IF(B669="",0,IF($B669&lt;$I$5,0,IF($B669&gt;'MSD Calculation'!$D$5,0,IF($N$4="Closed-form",1/2*(1-COS(2*PI()*($B669-$I$5)/$I$6))*$I$8,IF($N$4="General",1/2*(1-COS(2*PI()*($B669-$I$5)/$I$6))*$I$9,"Error")))))</f>
        <v>0</v>
      </c>
      <c r="J669" s="15" t="s">
        <v>14</v>
      </c>
      <c r="K669" s="3"/>
      <c r="L669" s="17">
        <v>6.5199999999999054</v>
      </c>
      <c r="M669" s="34">
        <f>L669/'MSD Calculation'!$D$5</f>
        <v>0.22027027027026708</v>
      </c>
      <c r="N669" s="34">
        <f>'MSD Calculation'!$D$24-L669</f>
        <v>11.980000000000095</v>
      </c>
      <c r="O669" s="35">
        <f t="shared" si="50"/>
        <v>1.1035922332264116E-2</v>
      </c>
      <c r="P669" s="35">
        <f t="shared" si="51"/>
        <v>1.1422780398070683E-2</v>
      </c>
      <c r="Q669" s="35">
        <f t="shared" si="52"/>
        <v>1.1422780398070683E-2</v>
      </c>
      <c r="R669" s="35">
        <f t="shared" si="53"/>
        <v>1.1422780398070683E-2</v>
      </c>
      <c r="S669" s="35">
        <f t="shared" si="54"/>
        <v>1.1422780398070683E-2</v>
      </c>
      <c r="T669" s="11" t="s">
        <v>14</v>
      </c>
    </row>
    <row r="670" spans="2:20" x14ac:dyDescent="0.35">
      <c r="B670" s="63">
        <v>6.5299999999999052</v>
      </c>
      <c r="C670" s="34">
        <f>B670/'MSD Calculation'!$D$5</f>
        <v>0.22060810810810488</v>
      </c>
      <c r="D670" s="34">
        <f>'MSD Calculation'!$D$24-B670</f>
        <v>11.970000000000095</v>
      </c>
      <c r="E670" s="30">
        <f>IF(B670="",0,IF(B670&lt;'MSD Calculation'!$D$5,$E$7*(1-B670/'MSD Calculation'!$D$5), 0))</f>
        <v>1.1031140736799529E-2</v>
      </c>
      <c r="F670" s="30">
        <f>IF(B670="",0,IF($B670&lt;$F$5,0,IF($B670&gt;'MSD Calculation'!$D$5,0,IF($N$4="Closed-form",1/2*(1-COS(2*PI()*($B670-$F$5)/$F$6))*$F$8,IF($N$4="General",1/2*(1-COS(2*PI()*($B670-$F$5)/$F$6))*$F$9,"Error")))))</f>
        <v>3.9084317340711748E-4</v>
      </c>
      <c r="G670" s="30">
        <f>IF(B670="",0,IF($B670&lt;$G$5,0,IF($B670&gt;'MSD Calculation'!$D$5,0,IF($N$4="Closed-form",1/2*(1-COS(2*PI()*($B670-$G$5)/$G$6))*$G$8,IF($N$4="General",1/2*(1-COS(2*PI()*($B670-$G$5)/$G$6))*$G$9,"Error")))))</f>
        <v>0</v>
      </c>
      <c r="H670" s="30">
        <f>IF(B670="",0,IF($B670&lt;$H$5,0,IF($B670&gt;'MSD Calculation'!$D$5,0,IF($N$4="Closed-form",1/2*(1-COS(2*PI()*($B670-$H$5)/$H$6))*$H$8,IF($N$4="General",1/2*(1-COS(2*PI()*($B670-$H$5)/$H$6))*$H$9,"Error")))))</f>
        <v>0</v>
      </c>
      <c r="I670" s="30">
        <f>IF(B670="",0,IF($B670&lt;$I$5,0,IF($B670&gt;'MSD Calculation'!$D$5,0,IF($N$4="Closed-form",1/2*(1-COS(2*PI()*($B670-$I$5)/$I$6))*$I$8,IF($N$4="General",1/2*(1-COS(2*PI()*($B670-$I$5)/$I$6))*$I$9,"Error")))))</f>
        <v>0</v>
      </c>
      <c r="J670" s="15" t="s">
        <v>14</v>
      </c>
      <c r="K670" s="3"/>
      <c r="L670" s="17">
        <v>6.5299999999999052</v>
      </c>
      <c r="M670" s="34">
        <f>L670/'MSD Calculation'!$D$5</f>
        <v>0.22060810810810488</v>
      </c>
      <c r="N670" s="34">
        <f>'MSD Calculation'!$D$24-L670</f>
        <v>11.970000000000095</v>
      </c>
      <c r="O670" s="35">
        <f t="shared" si="50"/>
        <v>1.1031140736799529E-2</v>
      </c>
      <c r="P670" s="35">
        <f t="shared" si="51"/>
        <v>1.1421983910206646E-2</v>
      </c>
      <c r="Q670" s="35">
        <f t="shared" si="52"/>
        <v>1.1421983910206646E-2</v>
      </c>
      <c r="R670" s="35">
        <f t="shared" si="53"/>
        <v>1.1421983910206646E-2</v>
      </c>
      <c r="S670" s="35">
        <f t="shared" si="54"/>
        <v>1.1421983910206646E-2</v>
      </c>
      <c r="T670" s="11" t="s">
        <v>14</v>
      </c>
    </row>
    <row r="671" spans="2:20" x14ac:dyDescent="0.35">
      <c r="B671" s="63">
        <v>6.539999999999905</v>
      </c>
      <c r="C671" s="34">
        <f>B671/'MSD Calculation'!$D$5</f>
        <v>0.22094594594594272</v>
      </c>
      <c r="D671" s="34">
        <f>'MSD Calculation'!$D$24-B671</f>
        <v>11.960000000000095</v>
      </c>
      <c r="E671" s="30">
        <f>IF(B671="",0,IF(B671&lt;'MSD Calculation'!$D$5,$E$7*(1-B671/'MSD Calculation'!$D$5), 0))</f>
        <v>1.1026359141334943E-2</v>
      </c>
      <c r="F671" s="30">
        <f>IF(B671="",0,IF($B671&lt;$F$5,0,IF($B671&gt;'MSD Calculation'!$D$5,0,IF($N$4="Closed-form",1/2*(1-COS(2*PI()*($B671-$F$5)/$F$6))*$F$8,IF($N$4="General",1/2*(1-COS(2*PI()*($B671-$F$5)/$F$6))*$F$9,"Error")))))</f>
        <v>3.9484784009018485E-4</v>
      </c>
      <c r="G671" s="30">
        <f>IF(B671="",0,IF($B671&lt;$G$5,0,IF($B671&gt;'MSD Calculation'!$D$5,0,IF($N$4="Closed-form",1/2*(1-COS(2*PI()*($B671-$G$5)/$G$6))*$G$8,IF($N$4="General",1/2*(1-COS(2*PI()*($B671-$G$5)/$G$6))*$G$9,"Error")))))</f>
        <v>0</v>
      </c>
      <c r="H671" s="30">
        <f>IF(B671="",0,IF($B671&lt;$H$5,0,IF($B671&gt;'MSD Calculation'!$D$5,0,IF($N$4="Closed-form",1/2*(1-COS(2*PI()*($B671-$H$5)/$H$6))*$H$8,IF($N$4="General",1/2*(1-COS(2*PI()*($B671-$H$5)/$H$6))*$H$9,"Error")))))</f>
        <v>0</v>
      </c>
      <c r="I671" s="30">
        <f>IF(B671="",0,IF($B671&lt;$I$5,0,IF($B671&gt;'MSD Calculation'!$D$5,0,IF($N$4="Closed-form",1/2*(1-COS(2*PI()*($B671-$I$5)/$I$6))*$I$8,IF($N$4="General",1/2*(1-COS(2*PI()*($B671-$I$5)/$I$6))*$I$9,"Error")))))</f>
        <v>0</v>
      </c>
      <c r="J671" s="15" t="s">
        <v>14</v>
      </c>
      <c r="K671" s="3"/>
      <c r="L671" s="17">
        <v>6.539999999999905</v>
      </c>
      <c r="M671" s="34">
        <f>L671/'MSD Calculation'!$D$5</f>
        <v>0.22094594594594272</v>
      </c>
      <c r="N671" s="34">
        <f>'MSD Calculation'!$D$24-L671</f>
        <v>11.960000000000095</v>
      </c>
      <c r="O671" s="35">
        <f t="shared" si="50"/>
        <v>1.1026359141334943E-2</v>
      </c>
      <c r="P671" s="35">
        <f t="shared" si="51"/>
        <v>1.1421206981425128E-2</v>
      </c>
      <c r="Q671" s="35">
        <f t="shared" si="52"/>
        <v>1.1421206981425128E-2</v>
      </c>
      <c r="R671" s="35">
        <f t="shared" si="53"/>
        <v>1.1421206981425128E-2</v>
      </c>
      <c r="S671" s="35">
        <f t="shared" si="54"/>
        <v>1.1421206981425128E-2</v>
      </c>
      <c r="T671" s="11" t="s">
        <v>14</v>
      </c>
    </row>
    <row r="672" spans="2:20" x14ac:dyDescent="0.35">
      <c r="B672" s="63">
        <v>6.5499999999999048</v>
      </c>
      <c r="C672" s="34">
        <f>B672/'MSD Calculation'!$D$5</f>
        <v>0.22128378378378055</v>
      </c>
      <c r="D672" s="34">
        <f>'MSD Calculation'!$D$24-B672</f>
        <v>11.950000000000095</v>
      </c>
      <c r="E672" s="30">
        <f>IF(B672="",0,IF(B672&lt;'MSD Calculation'!$D$5,$E$7*(1-B672/'MSD Calculation'!$D$5), 0))</f>
        <v>1.1021577545870357E-2</v>
      </c>
      <c r="F672" s="30">
        <f>IF(B672="",0,IF($B672&lt;$F$5,0,IF($B672&gt;'MSD Calculation'!$D$5,0,IF($N$4="Closed-form",1/2*(1-COS(2*PI()*($B672-$F$5)/$F$6))*$F$8,IF($N$4="General",1/2*(1-COS(2*PI()*($B672-$F$5)/$F$6))*$F$9,"Error")))))</f>
        <v>3.9887204828934164E-4</v>
      </c>
      <c r="G672" s="30">
        <f>IF(B672="",0,IF($B672&lt;$G$5,0,IF($B672&gt;'MSD Calculation'!$D$5,0,IF($N$4="Closed-form",1/2*(1-COS(2*PI()*($B672-$G$5)/$G$6))*$G$8,IF($N$4="General",1/2*(1-COS(2*PI()*($B672-$G$5)/$G$6))*$G$9,"Error")))))</f>
        <v>0</v>
      </c>
      <c r="H672" s="30">
        <f>IF(B672="",0,IF($B672&lt;$H$5,0,IF($B672&gt;'MSD Calculation'!$D$5,0,IF($N$4="Closed-form",1/2*(1-COS(2*PI()*($B672-$H$5)/$H$6))*$H$8,IF($N$4="General",1/2*(1-COS(2*PI()*($B672-$H$5)/$H$6))*$H$9,"Error")))))</f>
        <v>0</v>
      </c>
      <c r="I672" s="30">
        <f>IF(B672="",0,IF($B672&lt;$I$5,0,IF($B672&gt;'MSD Calculation'!$D$5,0,IF($N$4="Closed-form",1/2*(1-COS(2*PI()*($B672-$I$5)/$I$6))*$I$8,IF($N$4="General",1/2*(1-COS(2*PI()*($B672-$I$5)/$I$6))*$I$9,"Error")))))</f>
        <v>0</v>
      </c>
      <c r="J672" s="15" t="s">
        <v>14</v>
      </c>
      <c r="K672" s="3"/>
      <c r="L672" s="17">
        <v>6.5499999999999048</v>
      </c>
      <c r="M672" s="34">
        <f>L672/'MSD Calculation'!$D$5</f>
        <v>0.22128378378378055</v>
      </c>
      <c r="N672" s="34">
        <f>'MSD Calculation'!$D$24-L672</f>
        <v>11.950000000000095</v>
      </c>
      <c r="O672" s="35">
        <f t="shared" si="50"/>
        <v>1.1021577545870357E-2</v>
      </c>
      <c r="P672" s="35">
        <f t="shared" si="51"/>
        <v>1.1420449594159698E-2</v>
      </c>
      <c r="Q672" s="35">
        <f t="shared" si="52"/>
        <v>1.1420449594159698E-2</v>
      </c>
      <c r="R672" s="35">
        <f t="shared" si="53"/>
        <v>1.1420449594159698E-2</v>
      </c>
      <c r="S672" s="35">
        <f t="shared" si="54"/>
        <v>1.1420449594159698E-2</v>
      </c>
      <c r="T672" s="11" t="s">
        <v>14</v>
      </c>
    </row>
    <row r="673" spans="2:20" x14ac:dyDescent="0.35">
      <c r="B673" s="63">
        <v>6.5599999999999046</v>
      </c>
      <c r="C673" s="34">
        <f>B673/'MSD Calculation'!$D$5</f>
        <v>0.22162162162161839</v>
      </c>
      <c r="D673" s="34">
        <f>'MSD Calculation'!$D$24-B673</f>
        <v>11.940000000000095</v>
      </c>
      <c r="E673" s="30">
        <f>IF(B673="",0,IF(B673&lt;'MSD Calculation'!$D$5,$E$7*(1-B673/'MSD Calculation'!$D$5), 0))</f>
        <v>1.1016795950405773E-2</v>
      </c>
      <c r="F673" s="30">
        <f>IF(B673="",0,IF($B673&lt;$F$5,0,IF($B673&gt;'MSD Calculation'!$D$5,0,IF($N$4="Closed-form",1/2*(1-COS(2*PI()*($B673-$F$5)/$F$6))*$F$8,IF($N$4="General",1/2*(1-COS(2*PI()*($B673-$F$5)/$F$6))*$F$9,"Error")))))</f>
        <v>4.0291578035244136E-4</v>
      </c>
      <c r="G673" s="30">
        <f>IF(B673="",0,IF($B673&lt;$G$5,0,IF($B673&gt;'MSD Calculation'!$D$5,0,IF($N$4="Closed-form",1/2*(1-COS(2*PI()*($B673-$G$5)/$G$6))*$G$8,IF($N$4="General",1/2*(1-COS(2*PI()*($B673-$G$5)/$G$6))*$G$9,"Error")))))</f>
        <v>0</v>
      </c>
      <c r="H673" s="30">
        <f>IF(B673="",0,IF($B673&lt;$H$5,0,IF($B673&gt;'MSD Calculation'!$D$5,0,IF($N$4="Closed-form",1/2*(1-COS(2*PI()*($B673-$H$5)/$H$6))*$H$8,IF($N$4="General",1/2*(1-COS(2*PI()*($B673-$H$5)/$H$6))*$H$9,"Error")))))</f>
        <v>0</v>
      </c>
      <c r="I673" s="30">
        <f>IF(B673="",0,IF($B673&lt;$I$5,0,IF($B673&gt;'MSD Calculation'!$D$5,0,IF($N$4="Closed-form",1/2*(1-COS(2*PI()*($B673-$I$5)/$I$6))*$I$8,IF($N$4="General",1/2*(1-COS(2*PI()*($B673-$I$5)/$I$6))*$I$9,"Error")))))</f>
        <v>0</v>
      </c>
      <c r="J673" s="15" t="s">
        <v>14</v>
      </c>
      <c r="K673" s="3"/>
      <c r="L673" s="17">
        <v>6.5599999999999046</v>
      </c>
      <c r="M673" s="34">
        <f>L673/'MSD Calculation'!$D$5</f>
        <v>0.22162162162161839</v>
      </c>
      <c r="N673" s="34">
        <f>'MSD Calculation'!$D$24-L673</f>
        <v>11.940000000000095</v>
      </c>
      <c r="O673" s="35">
        <f t="shared" si="50"/>
        <v>1.1016795950405773E-2</v>
      </c>
      <c r="P673" s="35">
        <f t="shared" si="51"/>
        <v>1.1419711730758213E-2</v>
      </c>
      <c r="Q673" s="35">
        <f t="shared" si="52"/>
        <v>1.1419711730758213E-2</v>
      </c>
      <c r="R673" s="35">
        <f t="shared" si="53"/>
        <v>1.1419711730758213E-2</v>
      </c>
      <c r="S673" s="35">
        <f t="shared" si="54"/>
        <v>1.1419711730758213E-2</v>
      </c>
      <c r="T673" s="11" t="s">
        <v>14</v>
      </c>
    </row>
    <row r="674" spans="2:20" x14ac:dyDescent="0.35">
      <c r="B674" s="63">
        <v>6.5699999999999044</v>
      </c>
      <c r="C674" s="34">
        <f>B674/'MSD Calculation'!$D$5</f>
        <v>0.22195945945945622</v>
      </c>
      <c r="D674" s="34">
        <f>'MSD Calculation'!$D$24-B674</f>
        <v>11.930000000000096</v>
      </c>
      <c r="E674" s="30">
        <f>IF(B674="",0,IF(B674&lt;'MSD Calculation'!$D$5,$E$7*(1-B674/'MSD Calculation'!$D$5), 0))</f>
        <v>1.1012014354941185E-2</v>
      </c>
      <c r="F674" s="30">
        <f>IF(B674="",0,IF($B674&lt;$F$5,0,IF($B674&gt;'MSD Calculation'!$D$5,0,IF($N$4="Closed-form",1/2*(1-COS(2*PI()*($B674-$F$5)/$F$6))*$F$8,IF($N$4="General",1/2*(1-COS(2*PI()*($B674-$F$5)/$F$6))*$F$9,"Error")))))</f>
        <v>4.0697901854169739E-4</v>
      </c>
      <c r="G674" s="30">
        <f>IF(B674="",0,IF($B674&lt;$G$5,0,IF($B674&gt;'MSD Calculation'!$D$5,0,IF($N$4="Closed-form",1/2*(1-COS(2*PI()*($B674-$G$5)/$G$6))*$G$8,IF($N$4="General",1/2*(1-COS(2*PI()*($B674-$G$5)/$G$6))*$G$9,"Error")))))</f>
        <v>0</v>
      </c>
      <c r="H674" s="30">
        <f>IF(B674="",0,IF($B674&lt;$H$5,0,IF($B674&gt;'MSD Calculation'!$D$5,0,IF($N$4="Closed-form",1/2*(1-COS(2*PI()*($B674-$H$5)/$H$6))*$H$8,IF($N$4="General",1/2*(1-COS(2*PI()*($B674-$H$5)/$H$6))*$H$9,"Error")))))</f>
        <v>0</v>
      </c>
      <c r="I674" s="30">
        <f>IF(B674="",0,IF($B674&lt;$I$5,0,IF($B674&gt;'MSD Calculation'!$D$5,0,IF($N$4="Closed-form",1/2*(1-COS(2*PI()*($B674-$I$5)/$I$6))*$I$8,IF($N$4="General",1/2*(1-COS(2*PI()*($B674-$I$5)/$I$6))*$I$9,"Error")))))</f>
        <v>0</v>
      </c>
      <c r="J674" s="15" t="s">
        <v>14</v>
      </c>
      <c r="K674" s="3"/>
      <c r="L674" s="17">
        <v>6.5699999999999044</v>
      </c>
      <c r="M674" s="34">
        <f>L674/'MSD Calculation'!$D$5</f>
        <v>0.22195945945945622</v>
      </c>
      <c r="N674" s="34">
        <f>'MSD Calculation'!$D$24-L674</f>
        <v>11.930000000000096</v>
      </c>
      <c r="O674" s="35">
        <f t="shared" si="50"/>
        <v>1.1012014354941185E-2</v>
      </c>
      <c r="P674" s="35">
        <f t="shared" si="51"/>
        <v>1.1418993373482882E-2</v>
      </c>
      <c r="Q674" s="35">
        <f t="shared" si="52"/>
        <v>1.1418993373482882E-2</v>
      </c>
      <c r="R674" s="35">
        <f t="shared" si="53"/>
        <v>1.1418993373482882E-2</v>
      </c>
      <c r="S674" s="35">
        <f t="shared" si="54"/>
        <v>1.1418993373482882E-2</v>
      </c>
      <c r="T674" s="11" t="s">
        <v>14</v>
      </c>
    </row>
    <row r="675" spans="2:20" x14ac:dyDescent="0.35">
      <c r="B675" s="63">
        <v>6.5799999999999041</v>
      </c>
      <c r="C675" s="34">
        <f>B675/'MSD Calculation'!$D$5</f>
        <v>0.22229729729729406</v>
      </c>
      <c r="D675" s="34">
        <f>'MSD Calculation'!$D$24-B675</f>
        <v>11.920000000000096</v>
      </c>
      <c r="E675" s="30">
        <f>IF(B675="",0,IF(B675&lt;'MSD Calculation'!$D$5,$E$7*(1-B675/'MSD Calculation'!$D$5), 0))</f>
        <v>1.10072327594766E-2</v>
      </c>
      <c r="F675" s="30">
        <f>IF(B675="",0,IF($B675&lt;$F$5,0,IF($B675&gt;'MSD Calculation'!$D$5,0,IF($N$4="Closed-form",1/2*(1-COS(2*PI()*($B675-$F$5)/$F$6))*$F$8,IF($N$4="General",1/2*(1-COS(2*PI()*($B675-$F$5)/$F$6))*$F$9,"Error")))))</f>
        <v>4.1106174503375837E-4</v>
      </c>
      <c r="G675" s="30">
        <f>IF(B675="",0,IF($B675&lt;$G$5,0,IF($B675&gt;'MSD Calculation'!$D$5,0,IF($N$4="Closed-form",1/2*(1-COS(2*PI()*($B675-$G$5)/$G$6))*$G$8,IF($N$4="General",1/2*(1-COS(2*PI()*($B675-$G$5)/$G$6))*$G$9,"Error")))))</f>
        <v>0</v>
      </c>
      <c r="H675" s="30">
        <f>IF(B675="",0,IF($B675&lt;$H$5,0,IF($B675&gt;'MSD Calculation'!$D$5,0,IF($N$4="Closed-form",1/2*(1-COS(2*PI()*($B675-$H$5)/$H$6))*$H$8,IF($N$4="General",1/2*(1-COS(2*PI()*($B675-$H$5)/$H$6))*$H$9,"Error")))))</f>
        <v>0</v>
      </c>
      <c r="I675" s="30">
        <f>IF(B675="",0,IF($B675&lt;$I$5,0,IF($B675&gt;'MSD Calculation'!$D$5,0,IF($N$4="Closed-form",1/2*(1-COS(2*PI()*($B675-$I$5)/$I$6))*$I$8,IF($N$4="General",1/2*(1-COS(2*PI()*($B675-$I$5)/$I$6))*$I$9,"Error")))))</f>
        <v>0</v>
      </c>
      <c r="J675" s="15" t="s">
        <v>14</v>
      </c>
      <c r="K675" s="3"/>
      <c r="L675" s="17">
        <v>6.5799999999999041</v>
      </c>
      <c r="M675" s="34">
        <f>L675/'MSD Calculation'!$D$5</f>
        <v>0.22229729729729406</v>
      </c>
      <c r="N675" s="34">
        <f>'MSD Calculation'!$D$24-L675</f>
        <v>11.920000000000096</v>
      </c>
      <c r="O675" s="35">
        <f t="shared" si="50"/>
        <v>1.10072327594766E-2</v>
      </c>
      <c r="P675" s="35">
        <f t="shared" si="51"/>
        <v>1.1418294504510358E-2</v>
      </c>
      <c r="Q675" s="35">
        <f t="shared" si="52"/>
        <v>1.1418294504510358E-2</v>
      </c>
      <c r="R675" s="35">
        <f t="shared" si="53"/>
        <v>1.1418294504510358E-2</v>
      </c>
      <c r="S675" s="35">
        <f t="shared" si="54"/>
        <v>1.1418294504510358E-2</v>
      </c>
      <c r="T675" s="11" t="s">
        <v>14</v>
      </c>
    </row>
    <row r="676" spans="2:20" x14ac:dyDescent="0.35">
      <c r="B676" s="63">
        <v>6.5899999999999039</v>
      </c>
      <c r="C676" s="34">
        <f>B676/'MSD Calculation'!$D$5</f>
        <v>0.22263513513513189</v>
      </c>
      <c r="D676" s="34">
        <f>'MSD Calculation'!$D$24-B676</f>
        <v>11.910000000000096</v>
      </c>
      <c r="E676" s="30">
        <f>IF(B676="",0,IF(B676&lt;'MSD Calculation'!$D$5,$E$7*(1-B676/'MSD Calculation'!$D$5), 0))</f>
        <v>1.1002451164012014E-2</v>
      </c>
      <c r="F676" s="30">
        <f>IF(B676="",0,IF($B676&lt;$F$5,0,IF($B676&gt;'MSD Calculation'!$D$5,0,IF($N$4="Closed-form",1/2*(1-COS(2*PI()*($B676-$F$5)/$F$6))*$F$8,IF($N$4="General",1/2*(1-COS(2*PI()*($B676-$F$5)/$F$6))*$F$9,"Error")))))</f>
        <v>4.151639419197891E-4</v>
      </c>
      <c r="G676" s="30">
        <f>IF(B676="",0,IF($B676&lt;$G$5,0,IF($B676&gt;'MSD Calculation'!$D$5,0,IF($N$4="Closed-form",1/2*(1-COS(2*PI()*($B676-$G$5)/$G$6))*$G$8,IF($N$4="General",1/2*(1-COS(2*PI()*($B676-$G$5)/$G$6))*$G$9,"Error")))))</f>
        <v>0</v>
      </c>
      <c r="H676" s="30">
        <f>IF(B676="",0,IF($B676&lt;$H$5,0,IF($B676&gt;'MSD Calculation'!$D$5,0,IF($N$4="Closed-form",1/2*(1-COS(2*PI()*($B676-$H$5)/$H$6))*$H$8,IF($N$4="General",1/2*(1-COS(2*PI()*($B676-$H$5)/$H$6))*$H$9,"Error")))))</f>
        <v>0</v>
      </c>
      <c r="I676" s="30">
        <f>IF(B676="",0,IF($B676&lt;$I$5,0,IF($B676&gt;'MSD Calculation'!$D$5,0,IF($N$4="Closed-form",1/2*(1-COS(2*PI()*($B676-$I$5)/$I$6))*$I$8,IF($N$4="General",1/2*(1-COS(2*PI()*($B676-$I$5)/$I$6))*$I$9,"Error")))))</f>
        <v>0</v>
      </c>
      <c r="J676" s="15" t="s">
        <v>14</v>
      </c>
      <c r="K676" s="3"/>
      <c r="L676" s="17">
        <v>6.5899999999999039</v>
      </c>
      <c r="M676" s="34">
        <f>L676/'MSD Calculation'!$D$5</f>
        <v>0.22263513513513189</v>
      </c>
      <c r="N676" s="34">
        <f>'MSD Calculation'!$D$24-L676</f>
        <v>11.910000000000096</v>
      </c>
      <c r="O676" s="35">
        <f t="shared" si="50"/>
        <v>1.1002451164012014E-2</v>
      </c>
      <c r="P676" s="35">
        <f t="shared" si="51"/>
        <v>1.1417615105931802E-2</v>
      </c>
      <c r="Q676" s="35">
        <f t="shared" si="52"/>
        <v>1.1417615105931802E-2</v>
      </c>
      <c r="R676" s="35">
        <f t="shared" si="53"/>
        <v>1.1417615105931802E-2</v>
      </c>
      <c r="S676" s="35">
        <f t="shared" si="54"/>
        <v>1.1417615105931802E-2</v>
      </c>
      <c r="T676" s="11" t="s">
        <v>14</v>
      </c>
    </row>
    <row r="677" spans="2:20" x14ac:dyDescent="0.35">
      <c r="B677" s="63">
        <v>6.5999999999999037</v>
      </c>
      <c r="C677" s="34">
        <f>B677/'MSD Calculation'!$D$5</f>
        <v>0.2229729729729697</v>
      </c>
      <c r="D677" s="34">
        <f>'MSD Calculation'!$D$24-B677</f>
        <v>11.900000000000096</v>
      </c>
      <c r="E677" s="30">
        <f>IF(B677="",0,IF(B677&lt;'MSD Calculation'!$D$5,$E$7*(1-B677/'MSD Calculation'!$D$5), 0))</f>
        <v>1.0997669568547429E-2</v>
      </c>
      <c r="F677" s="30">
        <f>IF(B677="",0,IF($B677&lt;$F$5,0,IF($B677&gt;'MSD Calculation'!$D$5,0,IF($N$4="Closed-form",1/2*(1-COS(2*PI()*($B677-$F$5)/$F$6))*$F$8,IF($N$4="General",1/2*(1-COS(2*PI()*($B677-$F$5)/$F$6))*$F$9,"Error")))))</f>
        <v>4.1928559120554685E-4</v>
      </c>
      <c r="G677" s="30">
        <f>IF(B677="",0,IF($B677&lt;$G$5,0,IF($B677&gt;'MSD Calculation'!$D$5,0,IF($N$4="Closed-form",1/2*(1-COS(2*PI()*($B677-$G$5)/$G$6))*$G$8,IF($N$4="General",1/2*(1-COS(2*PI()*($B677-$G$5)/$G$6))*$G$9,"Error")))))</f>
        <v>0</v>
      </c>
      <c r="H677" s="30">
        <f>IF(B677="",0,IF($B677&lt;$H$5,0,IF($B677&gt;'MSD Calculation'!$D$5,0,IF($N$4="Closed-form",1/2*(1-COS(2*PI()*($B677-$H$5)/$H$6))*$H$8,IF($N$4="General",1/2*(1-COS(2*PI()*($B677-$H$5)/$H$6))*$H$9,"Error")))))</f>
        <v>0</v>
      </c>
      <c r="I677" s="30">
        <f>IF(B677="",0,IF($B677&lt;$I$5,0,IF($B677&gt;'MSD Calculation'!$D$5,0,IF($N$4="Closed-form",1/2*(1-COS(2*PI()*($B677-$I$5)/$I$6))*$I$8,IF($N$4="General",1/2*(1-COS(2*PI()*($B677-$I$5)/$I$6))*$I$9,"Error")))))</f>
        <v>0</v>
      </c>
      <c r="J677" s="15" t="s">
        <v>14</v>
      </c>
      <c r="K677" s="3"/>
      <c r="L677" s="17">
        <v>6.5999999999999037</v>
      </c>
      <c r="M677" s="34">
        <f>L677/'MSD Calculation'!$D$5</f>
        <v>0.2229729729729697</v>
      </c>
      <c r="N677" s="34">
        <f>'MSD Calculation'!$D$24-L677</f>
        <v>11.900000000000096</v>
      </c>
      <c r="O677" s="35">
        <f t="shared" si="50"/>
        <v>1.0997669568547429E-2</v>
      </c>
      <c r="P677" s="35">
        <f t="shared" si="51"/>
        <v>1.1416955159752976E-2</v>
      </c>
      <c r="Q677" s="35">
        <f t="shared" si="52"/>
        <v>1.1416955159752976E-2</v>
      </c>
      <c r="R677" s="35">
        <f t="shared" si="53"/>
        <v>1.1416955159752976E-2</v>
      </c>
      <c r="S677" s="35">
        <f t="shared" si="54"/>
        <v>1.1416955159752976E-2</v>
      </c>
      <c r="T677" s="11" t="s">
        <v>14</v>
      </c>
    </row>
    <row r="678" spans="2:20" x14ac:dyDescent="0.35">
      <c r="B678" s="63">
        <v>6.6099999999999035</v>
      </c>
      <c r="C678" s="34">
        <f>B678/'MSD Calculation'!$D$5</f>
        <v>0.22331081081080753</v>
      </c>
      <c r="D678" s="34">
        <f>'MSD Calculation'!$D$24-B678</f>
        <v>11.890000000000096</v>
      </c>
      <c r="E678" s="30">
        <f>IF(B678="",0,IF(B678&lt;'MSD Calculation'!$D$5,$E$7*(1-B678/'MSD Calculation'!$D$5), 0))</f>
        <v>1.0992887973082843E-2</v>
      </c>
      <c r="F678" s="30">
        <f>IF(B678="",0,IF($B678&lt;$F$5,0,IF($B678&gt;'MSD Calculation'!$D$5,0,IF($N$4="Closed-form",1/2*(1-COS(2*PI()*($B678-$F$5)/$F$6))*$F$8,IF($N$4="General",1/2*(1-COS(2*PI()*($B678-$F$5)/$F$6))*$F$9,"Error")))))</f>
        <v>4.2342667481146129E-4</v>
      </c>
      <c r="G678" s="30">
        <f>IF(B678="",0,IF($B678&lt;$G$5,0,IF($B678&gt;'MSD Calculation'!$D$5,0,IF($N$4="Closed-form",1/2*(1-COS(2*PI()*($B678-$G$5)/$G$6))*$G$8,IF($N$4="General",1/2*(1-COS(2*PI()*($B678-$G$5)/$G$6))*$G$9,"Error")))))</f>
        <v>0</v>
      </c>
      <c r="H678" s="30">
        <f>IF(B678="",0,IF($B678&lt;$H$5,0,IF($B678&gt;'MSD Calculation'!$D$5,0,IF($N$4="Closed-form",1/2*(1-COS(2*PI()*($B678-$H$5)/$H$6))*$H$8,IF($N$4="General",1/2*(1-COS(2*PI()*($B678-$H$5)/$H$6))*$H$9,"Error")))))</f>
        <v>0</v>
      </c>
      <c r="I678" s="30">
        <f>IF(B678="",0,IF($B678&lt;$I$5,0,IF($B678&gt;'MSD Calculation'!$D$5,0,IF($N$4="Closed-form",1/2*(1-COS(2*PI()*($B678-$I$5)/$I$6))*$I$8,IF($N$4="General",1/2*(1-COS(2*PI()*($B678-$I$5)/$I$6))*$I$9,"Error")))))</f>
        <v>0</v>
      </c>
      <c r="J678" s="15" t="s">
        <v>14</v>
      </c>
      <c r="K678" s="3"/>
      <c r="L678" s="17">
        <v>6.6099999999999035</v>
      </c>
      <c r="M678" s="34">
        <f>L678/'MSD Calculation'!$D$5</f>
        <v>0.22331081081080753</v>
      </c>
      <c r="N678" s="34">
        <f>'MSD Calculation'!$D$24-L678</f>
        <v>11.890000000000096</v>
      </c>
      <c r="O678" s="35">
        <f t="shared" si="50"/>
        <v>1.0992887973082843E-2</v>
      </c>
      <c r="P678" s="35">
        <f t="shared" si="51"/>
        <v>1.1416314647894305E-2</v>
      </c>
      <c r="Q678" s="35">
        <f t="shared" si="52"/>
        <v>1.1416314647894305E-2</v>
      </c>
      <c r="R678" s="35">
        <f t="shared" si="53"/>
        <v>1.1416314647894305E-2</v>
      </c>
      <c r="S678" s="35">
        <f t="shared" si="54"/>
        <v>1.1416314647894305E-2</v>
      </c>
      <c r="T678" s="11" t="s">
        <v>14</v>
      </c>
    </row>
    <row r="679" spans="2:20" x14ac:dyDescent="0.35">
      <c r="B679" s="63">
        <v>6.6199999999999033</v>
      </c>
      <c r="C679" s="34">
        <f>B679/'MSD Calculation'!$D$5</f>
        <v>0.22364864864864537</v>
      </c>
      <c r="D679" s="34">
        <f>'MSD Calculation'!$D$24-B679</f>
        <v>11.880000000000097</v>
      </c>
      <c r="E679" s="30">
        <f>IF(B679="",0,IF(B679&lt;'MSD Calculation'!$D$5,$E$7*(1-B679/'MSD Calculation'!$D$5), 0))</f>
        <v>1.0988106377618259E-2</v>
      </c>
      <c r="F679" s="30">
        <f>IF(B679="",0,IF($B679&lt;$F$5,0,IF($B679&gt;'MSD Calculation'!$D$5,0,IF($N$4="Closed-form",1/2*(1-COS(2*PI()*($B679-$F$5)/$F$6))*$F$8,IF($N$4="General",1/2*(1-COS(2*PI()*($B679-$F$5)/$F$6))*$F$9,"Error")))))</f>
        <v>4.2758717457271435E-4</v>
      </c>
      <c r="G679" s="30">
        <f>IF(B679="",0,IF($B679&lt;$G$5,0,IF($B679&gt;'MSD Calculation'!$D$5,0,IF($N$4="Closed-form",1/2*(1-COS(2*PI()*($B679-$G$5)/$G$6))*$G$8,IF($N$4="General",1/2*(1-COS(2*PI()*($B679-$G$5)/$G$6))*$G$9,"Error")))))</f>
        <v>0</v>
      </c>
      <c r="H679" s="30">
        <f>IF(B679="",0,IF($B679&lt;$H$5,0,IF($B679&gt;'MSD Calculation'!$D$5,0,IF($N$4="Closed-form",1/2*(1-COS(2*PI()*($B679-$H$5)/$H$6))*$H$8,IF($N$4="General",1/2*(1-COS(2*PI()*($B679-$H$5)/$H$6))*$H$9,"Error")))))</f>
        <v>0</v>
      </c>
      <c r="I679" s="30">
        <f>IF(B679="",0,IF($B679&lt;$I$5,0,IF($B679&gt;'MSD Calculation'!$D$5,0,IF($N$4="Closed-form",1/2*(1-COS(2*PI()*($B679-$I$5)/$I$6))*$I$8,IF($N$4="General",1/2*(1-COS(2*PI()*($B679-$I$5)/$I$6))*$I$9,"Error")))))</f>
        <v>0</v>
      </c>
      <c r="J679" s="15" t="s">
        <v>14</v>
      </c>
      <c r="K679" s="3"/>
      <c r="L679" s="17">
        <v>6.6199999999999033</v>
      </c>
      <c r="M679" s="34">
        <f>L679/'MSD Calculation'!$D$5</f>
        <v>0.22364864864864537</v>
      </c>
      <c r="N679" s="34">
        <f>'MSD Calculation'!$D$24-L679</f>
        <v>11.880000000000097</v>
      </c>
      <c r="O679" s="35">
        <f t="shared" si="50"/>
        <v>1.0988106377618259E-2</v>
      </c>
      <c r="P679" s="35">
        <f t="shared" si="51"/>
        <v>1.1415693552190973E-2</v>
      </c>
      <c r="Q679" s="35">
        <f t="shared" si="52"/>
        <v>1.1415693552190973E-2</v>
      </c>
      <c r="R679" s="35">
        <f t="shared" si="53"/>
        <v>1.1415693552190973E-2</v>
      </c>
      <c r="S679" s="35">
        <f t="shared" si="54"/>
        <v>1.1415693552190973E-2</v>
      </c>
      <c r="T679" s="11" t="s">
        <v>14</v>
      </c>
    </row>
    <row r="680" spans="2:20" x14ac:dyDescent="0.35">
      <c r="B680" s="63">
        <v>6.6299999999999031</v>
      </c>
      <c r="C680" s="34">
        <f>B680/'MSD Calculation'!$D$5</f>
        <v>0.2239864864864832</v>
      </c>
      <c r="D680" s="34">
        <f>'MSD Calculation'!$D$24-B680</f>
        <v>11.870000000000097</v>
      </c>
      <c r="E680" s="30">
        <f>IF(B680="",0,IF(B680&lt;'MSD Calculation'!$D$5,$E$7*(1-B680/'MSD Calculation'!$D$5), 0))</f>
        <v>1.0983324782153671E-2</v>
      </c>
      <c r="F680" s="30">
        <f>IF(B680="",0,IF($B680&lt;$F$5,0,IF($B680&gt;'MSD Calculation'!$D$5,0,IF($N$4="Closed-form",1/2*(1-COS(2*PI()*($B680-$F$5)/$F$6))*$F$8,IF($N$4="General",1/2*(1-COS(2*PI()*($B680-$F$5)/$F$6))*$F$9,"Error")))))</f>
        <v>4.3176707223931756E-4</v>
      </c>
      <c r="G680" s="30">
        <f>IF(B680="",0,IF($B680&lt;$G$5,0,IF($B680&gt;'MSD Calculation'!$D$5,0,IF($N$4="Closed-form",1/2*(1-COS(2*PI()*($B680-$G$5)/$G$6))*$G$8,IF($N$4="General",1/2*(1-COS(2*PI()*($B680-$G$5)/$G$6))*$G$9,"Error")))))</f>
        <v>0</v>
      </c>
      <c r="H680" s="30">
        <f>IF(B680="",0,IF($B680&lt;$H$5,0,IF($B680&gt;'MSD Calculation'!$D$5,0,IF($N$4="Closed-form",1/2*(1-COS(2*PI()*($B680-$H$5)/$H$6))*$H$8,IF($N$4="General",1/2*(1-COS(2*PI()*($B680-$H$5)/$H$6))*$H$9,"Error")))))</f>
        <v>0</v>
      </c>
      <c r="I680" s="30">
        <f>IF(B680="",0,IF($B680&lt;$I$5,0,IF($B680&gt;'MSD Calculation'!$D$5,0,IF($N$4="Closed-form",1/2*(1-COS(2*PI()*($B680-$I$5)/$I$6))*$I$8,IF($N$4="General",1/2*(1-COS(2*PI()*($B680-$I$5)/$I$6))*$I$9,"Error")))))</f>
        <v>0</v>
      </c>
      <c r="J680" s="15" t="s">
        <v>14</v>
      </c>
      <c r="K680" s="3"/>
      <c r="L680" s="17">
        <v>6.6299999999999031</v>
      </c>
      <c r="M680" s="34">
        <f>L680/'MSD Calculation'!$D$5</f>
        <v>0.2239864864864832</v>
      </c>
      <c r="N680" s="34">
        <f>'MSD Calculation'!$D$24-L680</f>
        <v>11.870000000000097</v>
      </c>
      <c r="O680" s="35">
        <f t="shared" si="50"/>
        <v>1.0983324782153671E-2</v>
      </c>
      <c r="P680" s="35">
        <f t="shared" si="51"/>
        <v>1.1415091854392989E-2</v>
      </c>
      <c r="Q680" s="35">
        <f t="shared" si="52"/>
        <v>1.1415091854392989E-2</v>
      </c>
      <c r="R680" s="35">
        <f t="shared" si="53"/>
        <v>1.1415091854392989E-2</v>
      </c>
      <c r="S680" s="35">
        <f t="shared" si="54"/>
        <v>1.1415091854392989E-2</v>
      </c>
      <c r="T680" s="11" t="s">
        <v>14</v>
      </c>
    </row>
    <row r="681" spans="2:20" x14ac:dyDescent="0.35">
      <c r="B681" s="63">
        <v>6.6399999999999029</v>
      </c>
      <c r="C681" s="34">
        <f>B681/'MSD Calculation'!$D$5</f>
        <v>0.22432432432432103</v>
      </c>
      <c r="D681" s="34">
        <f>'MSD Calculation'!$D$24-B681</f>
        <v>11.860000000000097</v>
      </c>
      <c r="E681" s="30">
        <f>IF(B681="",0,IF(B681&lt;'MSD Calculation'!$D$5,$E$7*(1-B681/'MSD Calculation'!$D$5), 0))</f>
        <v>1.0978543186689086E-2</v>
      </c>
      <c r="F681" s="30">
        <f>IF(B681="",0,IF($B681&lt;$F$5,0,IF($B681&gt;'MSD Calculation'!$D$5,0,IF($N$4="Closed-form",1/2*(1-COS(2*PI()*($B681-$F$5)/$F$6))*$F$8,IF($N$4="General",1/2*(1-COS(2*PI()*($B681-$F$5)/$F$6))*$F$9,"Error")))))</f>
        <v>4.359663494761953E-4</v>
      </c>
      <c r="G681" s="30">
        <f>IF(B681="",0,IF($B681&lt;$G$5,0,IF($B681&gt;'MSD Calculation'!$D$5,0,IF($N$4="Closed-form",1/2*(1-COS(2*PI()*($B681-$G$5)/$G$6))*$G$8,IF($N$4="General",1/2*(1-COS(2*PI()*($B681-$G$5)/$G$6))*$G$9,"Error")))))</f>
        <v>0</v>
      </c>
      <c r="H681" s="30">
        <f>IF(B681="",0,IF($B681&lt;$H$5,0,IF($B681&gt;'MSD Calculation'!$D$5,0,IF($N$4="Closed-form",1/2*(1-COS(2*PI()*($B681-$H$5)/$H$6))*$H$8,IF($N$4="General",1/2*(1-COS(2*PI()*($B681-$H$5)/$H$6))*$H$9,"Error")))))</f>
        <v>0</v>
      </c>
      <c r="I681" s="30">
        <f>IF(B681="",0,IF($B681&lt;$I$5,0,IF($B681&gt;'MSD Calculation'!$D$5,0,IF($N$4="Closed-form",1/2*(1-COS(2*PI()*($B681-$I$5)/$I$6))*$I$8,IF($N$4="General",1/2*(1-COS(2*PI()*($B681-$I$5)/$I$6))*$I$9,"Error")))))</f>
        <v>0</v>
      </c>
      <c r="J681" s="15" t="s">
        <v>14</v>
      </c>
      <c r="K681" s="3"/>
      <c r="L681" s="17">
        <v>6.6399999999999029</v>
      </c>
      <c r="M681" s="34">
        <f>L681/'MSD Calculation'!$D$5</f>
        <v>0.22432432432432103</v>
      </c>
      <c r="N681" s="34">
        <f>'MSD Calculation'!$D$24-L681</f>
        <v>11.860000000000097</v>
      </c>
      <c r="O681" s="35">
        <f t="shared" si="50"/>
        <v>1.0978543186689086E-2</v>
      </c>
      <c r="P681" s="35">
        <f t="shared" si="51"/>
        <v>1.1414509536165282E-2</v>
      </c>
      <c r="Q681" s="35">
        <f t="shared" si="52"/>
        <v>1.1414509536165282E-2</v>
      </c>
      <c r="R681" s="35">
        <f t="shared" si="53"/>
        <v>1.1414509536165282E-2</v>
      </c>
      <c r="S681" s="35">
        <f t="shared" si="54"/>
        <v>1.1414509536165282E-2</v>
      </c>
      <c r="T681" s="11" t="s">
        <v>14</v>
      </c>
    </row>
    <row r="682" spans="2:20" x14ac:dyDescent="0.35">
      <c r="B682" s="63">
        <v>6.6499999999999027</v>
      </c>
      <c r="C682" s="34">
        <f>B682/'MSD Calculation'!$D$5</f>
        <v>0.22466216216215887</v>
      </c>
      <c r="D682" s="34">
        <f>'MSD Calculation'!$D$24-B682</f>
        <v>11.850000000000097</v>
      </c>
      <c r="E682" s="30">
        <f>IF(B682="",0,IF(B682&lt;'MSD Calculation'!$D$5,$E$7*(1-B682/'MSD Calculation'!$D$5), 0))</f>
        <v>1.09737615912245E-2</v>
      </c>
      <c r="F682" s="30">
        <f>IF(B682="",0,IF($B682&lt;$F$5,0,IF($B682&gt;'MSD Calculation'!$D$5,0,IF($N$4="Closed-form",1/2*(1-COS(2*PI()*($B682-$F$5)/$F$6))*$F$8,IF($N$4="General",1/2*(1-COS(2*PI()*($B682-$F$5)/$F$6))*$F$9,"Error")))))</f>
        <v>4.4018498786326351E-4</v>
      </c>
      <c r="G682" s="30">
        <f>IF(B682="",0,IF($B682&lt;$G$5,0,IF($B682&gt;'MSD Calculation'!$D$5,0,IF($N$4="Closed-form",1/2*(1-COS(2*PI()*($B682-$G$5)/$G$6))*$G$8,IF($N$4="General",1/2*(1-COS(2*PI()*($B682-$G$5)/$G$6))*$G$9,"Error")))))</f>
        <v>0</v>
      </c>
      <c r="H682" s="30">
        <f>IF(B682="",0,IF($B682&lt;$H$5,0,IF($B682&gt;'MSD Calculation'!$D$5,0,IF($N$4="Closed-form",1/2*(1-COS(2*PI()*($B682-$H$5)/$H$6))*$H$8,IF($N$4="General",1/2*(1-COS(2*PI()*($B682-$H$5)/$H$6))*$H$9,"Error")))))</f>
        <v>0</v>
      </c>
      <c r="I682" s="30">
        <f>IF(B682="",0,IF($B682&lt;$I$5,0,IF($B682&gt;'MSD Calculation'!$D$5,0,IF($N$4="Closed-form",1/2*(1-COS(2*PI()*($B682-$I$5)/$I$6))*$I$8,IF($N$4="General",1/2*(1-COS(2*PI()*($B682-$I$5)/$I$6))*$I$9,"Error")))))</f>
        <v>0</v>
      </c>
      <c r="J682" s="15" t="s">
        <v>14</v>
      </c>
      <c r="K682" s="3"/>
      <c r="L682" s="17">
        <v>6.6499999999999027</v>
      </c>
      <c r="M682" s="34">
        <f>L682/'MSD Calculation'!$D$5</f>
        <v>0.22466216216215887</v>
      </c>
      <c r="N682" s="34">
        <f>'MSD Calculation'!$D$24-L682</f>
        <v>11.850000000000097</v>
      </c>
      <c r="O682" s="35">
        <f t="shared" si="50"/>
        <v>1.09737615912245E-2</v>
      </c>
      <c r="P682" s="35">
        <f t="shared" si="51"/>
        <v>1.1413946579087763E-2</v>
      </c>
      <c r="Q682" s="35">
        <f t="shared" si="52"/>
        <v>1.1413946579087763E-2</v>
      </c>
      <c r="R682" s="35">
        <f t="shared" si="53"/>
        <v>1.1413946579087763E-2</v>
      </c>
      <c r="S682" s="35">
        <f t="shared" si="54"/>
        <v>1.1413946579087763E-2</v>
      </c>
      <c r="T682" s="11" t="s">
        <v>14</v>
      </c>
    </row>
    <row r="683" spans="2:20" x14ac:dyDescent="0.35">
      <c r="B683" s="63">
        <v>6.6599999999999024</v>
      </c>
      <c r="C683" s="34">
        <f>B683/'MSD Calculation'!$D$5</f>
        <v>0.2249999999999967</v>
      </c>
      <c r="D683" s="34">
        <f>'MSD Calculation'!$D$24-B683</f>
        <v>11.840000000000098</v>
      </c>
      <c r="E683" s="30">
        <f>IF(B683="",0,IF(B683&lt;'MSD Calculation'!$D$5,$E$7*(1-B683/'MSD Calculation'!$D$5), 0))</f>
        <v>1.0968979995759914E-2</v>
      </c>
      <c r="F683" s="30">
        <f>IF(B683="",0,IF($B683&lt;$F$5,0,IF($B683&gt;'MSD Calculation'!$D$5,0,IF($N$4="Closed-form",1/2*(1-COS(2*PI()*($B683-$F$5)/$F$6))*$F$8,IF($N$4="General",1/2*(1-COS(2*PI()*($B683-$F$5)/$F$6))*$F$9,"Error")))))</f>
        <v>4.4442296889550921E-4</v>
      </c>
      <c r="G683" s="30">
        <f>IF(B683="",0,IF($B683&lt;$G$5,0,IF($B683&gt;'MSD Calculation'!$D$5,0,IF($N$4="Closed-form",1/2*(1-COS(2*PI()*($B683-$G$5)/$G$6))*$G$8,IF($N$4="General",1/2*(1-COS(2*PI()*($B683-$G$5)/$G$6))*$G$9,"Error")))))</f>
        <v>0</v>
      </c>
      <c r="H683" s="30">
        <f>IF(B683="",0,IF($B683&lt;$H$5,0,IF($B683&gt;'MSD Calculation'!$D$5,0,IF($N$4="Closed-form",1/2*(1-COS(2*PI()*($B683-$H$5)/$H$6))*$H$8,IF($N$4="General",1/2*(1-COS(2*PI()*($B683-$H$5)/$H$6))*$H$9,"Error")))))</f>
        <v>0</v>
      </c>
      <c r="I683" s="30">
        <f>IF(B683="",0,IF($B683&lt;$I$5,0,IF($B683&gt;'MSD Calculation'!$D$5,0,IF($N$4="Closed-form",1/2*(1-COS(2*PI()*($B683-$I$5)/$I$6))*$I$8,IF($N$4="General",1/2*(1-COS(2*PI()*($B683-$I$5)/$I$6))*$I$9,"Error")))))</f>
        <v>0</v>
      </c>
      <c r="J683" s="15" t="s">
        <v>14</v>
      </c>
      <c r="K683" s="3"/>
      <c r="L683" s="17">
        <v>6.6599999999999024</v>
      </c>
      <c r="M683" s="34">
        <f>L683/'MSD Calculation'!$D$5</f>
        <v>0.2249999999999967</v>
      </c>
      <c r="N683" s="34">
        <f>'MSD Calculation'!$D$24-L683</f>
        <v>11.840000000000098</v>
      </c>
      <c r="O683" s="35">
        <f t="shared" si="50"/>
        <v>1.0968979995759914E-2</v>
      </c>
      <c r="P683" s="35">
        <f t="shared" si="51"/>
        <v>1.1413402964655423E-2</v>
      </c>
      <c r="Q683" s="35">
        <f t="shared" si="52"/>
        <v>1.1413402964655423E-2</v>
      </c>
      <c r="R683" s="35">
        <f t="shared" si="53"/>
        <v>1.1413402964655423E-2</v>
      </c>
      <c r="S683" s="35">
        <f t="shared" si="54"/>
        <v>1.1413402964655423E-2</v>
      </c>
      <c r="T683" s="11" t="s">
        <v>14</v>
      </c>
    </row>
    <row r="684" spans="2:20" x14ac:dyDescent="0.35">
      <c r="B684" s="63">
        <v>6.6699999999999022</v>
      </c>
      <c r="C684" s="34">
        <f>B684/'MSD Calculation'!$D$5</f>
        <v>0.22533783783783454</v>
      </c>
      <c r="D684" s="34">
        <f>'MSD Calculation'!$D$24-B684</f>
        <v>11.830000000000098</v>
      </c>
      <c r="E684" s="30">
        <f>IF(B684="",0,IF(B684&lt;'MSD Calculation'!$D$5,$E$7*(1-B684/'MSD Calculation'!$D$5), 0))</f>
        <v>1.0964198400295328E-2</v>
      </c>
      <c r="F684" s="30">
        <f>IF(B684="",0,IF($B684&lt;$F$5,0,IF($B684&gt;'MSD Calculation'!$D$5,0,IF($N$4="Closed-form",1/2*(1-COS(2*PI()*($B684-$F$5)/$F$6))*$F$8,IF($N$4="General",1/2*(1-COS(2*PI()*($B684-$F$5)/$F$6))*$F$9,"Error")))))</f>
        <v>4.4868027398307545E-4</v>
      </c>
      <c r="G684" s="30">
        <f>IF(B684="",0,IF($B684&lt;$G$5,0,IF($B684&gt;'MSD Calculation'!$D$5,0,IF($N$4="Closed-form",1/2*(1-COS(2*PI()*($B684-$G$5)/$G$6))*$G$8,IF($N$4="General",1/2*(1-COS(2*PI()*($B684-$G$5)/$G$6))*$G$9,"Error")))))</f>
        <v>0</v>
      </c>
      <c r="H684" s="30">
        <f>IF(B684="",0,IF($B684&lt;$H$5,0,IF($B684&gt;'MSD Calculation'!$D$5,0,IF($N$4="Closed-form",1/2*(1-COS(2*PI()*($B684-$H$5)/$H$6))*$H$8,IF($N$4="General",1/2*(1-COS(2*PI()*($B684-$H$5)/$H$6))*$H$9,"Error")))))</f>
        <v>0</v>
      </c>
      <c r="I684" s="30">
        <f>IF(B684="",0,IF($B684&lt;$I$5,0,IF($B684&gt;'MSD Calculation'!$D$5,0,IF($N$4="Closed-form",1/2*(1-COS(2*PI()*($B684-$I$5)/$I$6))*$I$8,IF($N$4="General",1/2*(1-COS(2*PI()*($B684-$I$5)/$I$6))*$I$9,"Error")))))</f>
        <v>0</v>
      </c>
      <c r="J684" s="15" t="s">
        <v>14</v>
      </c>
      <c r="K684" s="3"/>
      <c r="L684" s="17">
        <v>6.6699999999999022</v>
      </c>
      <c r="M684" s="34">
        <f>L684/'MSD Calculation'!$D$5</f>
        <v>0.22533783783783454</v>
      </c>
      <c r="N684" s="34">
        <f>'MSD Calculation'!$D$24-L684</f>
        <v>11.830000000000098</v>
      </c>
      <c r="O684" s="35">
        <f t="shared" si="50"/>
        <v>1.0964198400295328E-2</v>
      </c>
      <c r="P684" s="35">
        <f t="shared" si="51"/>
        <v>1.1412878674278404E-2</v>
      </c>
      <c r="Q684" s="35">
        <f t="shared" si="52"/>
        <v>1.1412878674278404E-2</v>
      </c>
      <c r="R684" s="35">
        <f t="shared" si="53"/>
        <v>1.1412878674278404E-2</v>
      </c>
      <c r="S684" s="35">
        <f t="shared" si="54"/>
        <v>1.1412878674278404E-2</v>
      </c>
      <c r="T684" s="11" t="s">
        <v>14</v>
      </c>
    </row>
    <row r="685" spans="2:20" x14ac:dyDescent="0.35">
      <c r="B685" s="63">
        <v>6.679999999999902</v>
      </c>
      <c r="C685" s="34">
        <f>B685/'MSD Calculation'!$D$5</f>
        <v>0.22567567567567234</v>
      </c>
      <c r="D685" s="34">
        <f>'MSD Calculation'!$D$24-B685</f>
        <v>11.820000000000098</v>
      </c>
      <c r="E685" s="30">
        <f>IF(B685="",0,IF(B685&lt;'MSD Calculation'!$D$5,$E$7*(1-B685/'MSD Calculation'!$D$5), 0))</f>
        <v>1.0959416804830743E-2</v>
      </c>
      <c r="F685" s="30">
        <f>IF(B685="",0,IF($B685&lt;$F$5,0,IF($B685&gt;'MSD Calculation'!$D$5,0,IF($N$4="Closed-form",1/2*(1-COS(2*PI()*($B685-$F$5)/$F$6))*$F$8,IF($N$4="General",1/2*(1-COS(2*PI()*($B685-$F$5)/$F$6))*$F$9,"Error")))))</f>
        <v>4.5295688445133885E-4</v>
      </c>
      <c r="G685" s="30">
        <f>IF(B685="",0,IF($B685&lt;$G$5,0,IF($B685&gt;'MSD Calculation'!$D$5,0,IF($N$4="Closed-form",1/2*(1-COS(2*PI()*($B685-$G$5)/$G$6))*$G$8,IF($N$4="General",1/2*(1-COS(2*PI()*($B685-$G$5)/$G$6))*$G$9,"Error")))))</f>
        <v>0</v>
      </c>
      <c r="H685" s="30">
        <f>IF(B685="",0,IF($B685&lt;$H$5,0,IF($B685&gt;'MSD Calculation'!$D$5,0,IF($N$4="Closed-form",1/2*(1-COS(2*PI()*($B685-$H$5)/$H$6))*$H$8,IF($N$4="General",1/2*(1-COS(2*PI()*($B685-$H$5)/$H$6))*$H$9,"Error")))))</f>
        <v>0</v>
      </c>
      <c r="I685" s="30">
        <f>IF(B685="",0,IF($B685&lt;$I$5,0,IF($B685&gt;'MSD Calculation'!$D$5,0,IF($N$4="Closed-form",1/2*(1-COS(2*PI()*($B685-$I$5)/$I$6))*$I$8,IF($N$4="General",1/2*(1-COS(2*PI()*($B685-$I$5)/$I$6))*$I$9,"Error")))))</f>
        <v>0</v>
      </c>
      <c r="J685" s="15" t="s">
        <v>14</v>
      </c>
      <c r="K685" s="3"/>
      <c r="L685" s="17">
        <v>6.679999999999902</v>
      </c>
      <c r="M685" s="34">
        <f>L685/'MSD Calculation'!$D$5</f>
        <v>0.22567567567567234</v>
      </c>
      <c r="N685" s="34">
        <f>'MSD Calculation'!$D$24-L685</f>
        <v>11.820000000000098</v>
      </c>
      <c r="O685" s="35">
        <f t="shared" si="50"/>
        <v>1.0959416804830743E-2</v>
      </c>
      <c r="P685" s="35">
        <f t="shared" si="51"/>
        <v>1.1412373689282083E-2</v>
      </c>
      <c r="Q685" s="35">
        <f t="shared" si="52"/>
        <v>1.1412373689282083E-2</v>
      </c>
      <c r="R685" s="35">
        <f t="shared" si="53"/>
        <v>1.1412373689282083E-2</v>
      </c>
      <c r="S685" s="35">
        <f t="shared" si="54"/>
        <v>1.1412373689282083E-2</v>
      </c>
      <c r="T685" s="11" t="s">
        <v>14</v>
      </c>
    </row>
    <row r="686" spans="2:20" x14ac:dyDescent="0.35">
      <c r="B686" s="63">
        <v>6.6899999999999018</v>
      </c>
      <c r="C686" s="34">
        <f>B686/'MSD Calculation'!$D$5</f>
        <v>0.22601351351351018</v>
      </c>
      <c r="D686" s="34">
        <f>'MSD Calculation'!$D$24-B686</f>
        <v>11.810000000000098</v>
      </c>
      <c r="E686" s="30">
        <f>IF(B686="",0,IF(B686&lt;'MSD Calculation'!$D$5,$E$7*(1-B686/'MSD Calculation'!$D$5), 0))</f>
        <v>1.0954635209366157E-2</v>
      </c>
      <c r="F686" s="30">
        <f>IF(B686="",0,IF($B686&lt;$F$5,0,IF($B686&gt;'MSD Calculation'!$D$5,0,IF($N$4="Closed-form",1/2*(1-COS(2*PI()*($B686-$F$5)/$F$6))*$F$8,IF($N$4="General",1/2*(1-COS(2*PI()*($B686-$F$5)/$F$6))*$F$9,"Error")))))</f>
        <v>4.5725278154099333E-4</v>
      </c>
      <c r="G686" s="30">
        <f>IF(B686="",0,IF($B686&lt;$G$5,0,IF($B686&gt;'MSD Calculation'!$D$5,0,IF($N$4="Closed-form",1/2*(1-COS(2*PI()*($B686-$G$5)/$G$6))*$G$8,IF($N$4="General",1/2*(1-COS(2*PI()*($B686-$G$5)/$G$6))*$G$9,"Error")))))</f>
        <v>0</v>
      </c>
      <c r="H686" s="30">
        <f>IF(B686="",0,IF($B686&lt;$H$5,0,IF($B686&gt;'MSD Calculation'!$D$5,0,IF($N$4="Closed-form",1/2*(1-COS(2*PI()*($B686-$H$5)/$H$6))*$H$8,IF($N$4="General",1/2*(1-COS(2*PI()*($B686-$H$5)/$H$6))*$H$9,"Error")))))</f>
        <v>0</v>
      </c>
      <c r="I686" s="30">
        <f>IF(B686="",0,IF($B686&lt;$I$5,0,IF($B686&gt;'MSD Calculation'!$D$5,0,IF($N$4="Closed-form",1/2*(1-COS(2*PI()*($B686-$I$5)/$I$6))*$I$8,IF($N$4="General",1/2*(1-COS(2*PI()*($B686-$I$5)/$I$6))*$I$9,"Error")))))</f>
        <v>0</v>
      </c>
      <c r="J686" s="15" t="s">
        <v>14</v>
      </c>
      <c r="K686" s="3"/>
      <c r="L686" s="17">
        <v>6.6899999999999018</v>
      </c>
      <c r="M686" s="34">
        <f>L686/'MSD Calculation'!$D$5</f>
        <v>0.22601351351351018</v>
      </c>
      <c r="N686" s="34">
        <f>'MSD Calculation'!$D$24-L686</f>
        <v>11.810000000000098</v>
      </c>
      <c r="O686" s="35">
        <f t="shared" si="50"/>
        <v>1.0954635209366157E-2</v>
      </c>
      <c r="P686" s="35">
        <f t="shared" si="51"/>
        <v>1.1411887990907151E-2</v>
      </c>
      <c r="Q686" s="35">
        <f t="shared" si="52"/>
        <v>1.1411887990907151E-2</v>
      </c>
      <c r="R686" s="35">
        <f t="shared" si="53"/>
        <v>1.1411887990907151E-2</v>
      </c>
      <c r="S686" s="35">
        <f t="shared" si="54"/>
        <v>1.1411887990907151E-2</v>
      </c>
      <c r="T686" s="11" t="s">
        <v>14</v>
      </c>
    </row>
    <row r="687" spans="2:20" x14ac:dyDescent="0.35">
      <c r="B687" s="63">
        <v>6.6999999999999016</v>
      </c>
      <c r="C687" s="34">
        <f>B687/'MSD Calculation'!$D$5</f>
        <v>0.22635135135134801</v>
      </c>
      <c r="D687" s="34">
        <f>'MSD Calculation'!$D$24-B687</f>
        <v>11.800000000000098</v>
      </c>
      <c r="E687" s="30">
        <f>IF(B687="",0,IF(B687&lt;'MSD Calculation'!$D$5,$E$7*(1-B687/'MSD Calculation'!$D$5), 0))</f>
        <v>1.0949853613901573E-2</v>
      </c>
      <c r="F687" s="30">
        <f>IF(B687="",0,IF($B687&lt;$F$5,0,IF($B687&gt;'MSD Calculation'!$D$5,0,IF($N$4="Closed-form",1/2*(1-COS(2*PI()*($B687-$F$5)/$F$6))*$F$8,IF($N$4="General",1/2*(1-COS(2*PI()*($B687-$F$5)/$F$6))*$F$9,"Error")))))</f>
        <v>4.6156794640813266E-4</v>
      </c>
      <c r="G687" s="30">
        <f>IF(B687="",0,IF($B687&lt;$G$5,0,IF($B687&gt;'MSD Calculation'!$D$5,0,IF($N$4="Closed-form",1/2*(1-COS(2*PI()*($B687-$G$5)/$G$6))*$G$8,IF($N$4="General",1/2*(1-COS(2*PI()*($B687-$G$5)/$G$6))*$G$9,"Error")))))</f>
        <v>0</v>
      </c>
      <c r="H687" s="30">
        <f>IF(B687="",0,IF($B687&lt;$H$5,0,IF($B687&gt;'MSD Calculation'!$D$5,0,IF($N$4="Closed-form",1/2*(1-COS(2*PI()*($B687-$H$5)/$H$6))*$H$8,IF($N$4="General",1/2*(1-COS(2*PI()*($B687-$H$5)/$H$6))*$H$9,"Error")))))</f>
        <v>0</v>
      </c>
      <c r="I687" s="30">
        <f>IF(B687="",0,IF($B687&lt;$I$5,0,IF($B687&gt;'MSD Calculation'!$D$5,0,IF($N$4="Closed-form",1/2*(1-COS(2*PI()*($B687-$I$5)/$I$6))*$I$8,IF($N$4="General",1/2*(1-COS(2*PI()*($B687-$I$5)/$I$6))*$I$9,"Error")))))</f>
        <v>0</v>
      </c>
      <c r="J687" s="15" t="s">
        <v>14</v>
      </c>
      <c r="K687" s="3"/>
      <c r="L687" s="17">
        <v>6.6999999999999016</v>
      </c>
      <c r="M687" s="34">
        <f>L687/'MSD Calculation'!$D$5</f>
        <v>0.22635135135134801</v>
      </c>
      <c r="N687" s="34">
        <f>'MSD Calculation'!$D$24-L687</f>
        <v>11.800000000000098</v>
      </c>
      <c r="O687" s="35">
        <f t="shared" si="50"/>
        <v>1.0949853613901573E-2</v>
      </c>
      <c r="P687" s="35">
        <f t="shared" si="51"/>
        <v>1.1411421560309705E-2</v>
      </c>
      <c r="Q687" s="35">
        <f t="shared" si="52"/>
        <v>1.1411421560309705E-2</v>
      </c>
      <c r="R687" s="35">
        <f t="shared" si="53"/>
        <v>1.1411421560309705E-2</v>
      </c>
      <c r="S687" s="35">
        <f t="shared" si="54"/>
        <v>1.1411421560309705E-2</v>
      </c>
      <c r="T687" s="11" t="s">
        <v>14</v>
      </c>
    </row>
    <row r="688" spans="2:20" x14ac:dyDescent="0.35">
      <c r="B688" s="63">
        <v>6.7099999999999014</v>
      </c>
      <c r="C688" s="34">
        <f>B688/'MSD Calculation'!$D$5</f>
        <v>0.22668918918918585</v>
      </c>
      <c r="D688" s="34">
        <f>'MSD Calculation'!$D$24-B688</f>
        <v>11.790000000000099</v>
      </c>
      <c r="E688" s="30">
        <f>IF(B688="",0,IF(B688&lt;'MSD Calculation'!$D$5,$E$7*(1-B688/'MSD Calculation'!$D$5), 0))</f>
        <v>1.0945072018436986E-2</v>
      </c>
      <c r="F688" s="30">
        <f>IF(B688="",0,IF($B688&lt;$F$5,0,IF($B688&gt;'MSD Calculation'!$D$5,0,IF($N$4="Closed-form",1/2*(1-COS(2*PI()*($B688-$F$5)/$F$6))*$F$8,IF($N$4="General",1/2*(1-COS(2*PI()*($B688-$F$5)/$F$6))*$F$9,"Error")))))</f>
        <v>4.659023601243324E-4</v>
      </c>
      <c r="G688" s="30">
        <f>IF(B688="",0,IF($B688&lt;$G$5,0,IF($B688&gt;'MSD Calculation'!$D$5,0,IF($N$4="Closed-form",1/2*(1-COS(2*PI()*($B688-$G$5)/$G$6))*$G$8,IF($N$4="General",1/2*(1-COS(2*PI()*($B688-$G$5)/$G$6))*$G$9,"Error")))))</f>
        <v>0</v>
      </c>
      <c r="H688" s="30">
        <f>IF(B688="",0,IF($B688&lt;$H$5,0,IF($B688&gt;'MSD Calculation'!$D$5,0,IF($N$4="Closed-form",1/2*(1-COS(2*PI()*($B688-$H$5)/$H$6))*$H$8,IF($N$4="General",1/2*(1-COS(2*PI()*($B688-$H$5)/$H$6))*$H$9,"Error")))))</f>
        <v>0</v>
      </c>
      <c r="I688" s="30">
        <f>IF(B688="",0,IF($B688&lt;$I$5,0,IF($B688&gt;'MSD Calculation'!$D$5,0,IF($N$4="Closed-form",1/2*(1-COS(2*PI()*($B688-$I$5)/$I$6))*$I$8,IF($N$4="General",1/2*(1-COS(2*PI()*($B688-$I$5)/$I$6))*$I$9,"Error")))))</f>
        <v>0</v>
      </c>
      <c r="J688" s="15" t="s">
        <v>14</v>
      </c>
      <c r="K688" s="3"/>
      <c r="L688" s="17">
        <v>6.7099999999999014</v>
      </c>
      <c r="M688" s="34">
        <f>L688/'MSD Calculation'!$D$5</f>
        <v>0.22668918918918585</v>
      </c>
      <c r="N688" s="34">
        <f>'MSD Calculation'!$D$24-L688</f>
        <v>11.790000000000099</v>
      </c>
      <c r="O688" s="35">
        <f t="shared" si="50"/>
        <v>1.0945072018436986E-2</v>
      </c>
      <c r="P688" s="35">
        <f t="shared" si="51"/>
        <v>1.1410974378561319E-2</v>
      </c>
      <c r="Q688" s="35">
        <f t="shared" si="52"/>
        <v>1.1410974378561319E-2</v>
      </c>
      <c r="R688" s="35">
        <f t="shared" si="53"/>
        <v>1.1410974378561319E-2</v>
      </c>
      <c r="S688" s="35">
        <f t="shared" si="54"/>
        <v>1.1410974378561319E-2</v>
      </c>
      <c r="T688" s="11" t="s">
        <v>14</v>
      </c>
    </row>
    <row r="689" spans="2:20" x14ac:dyDescent="0.35">
      <c r="B689" s="63">
        <v>6.7199999999999012</v>
      </c>
      <c r="C689" s="34">
        <f>B689/'MSD Calculation'!$D$5</f>
        <v>0.22702702702702368</v>
      </c>
      <c r="D689" s="34">
        <f>'MSD Calculation'!$D$24-B689</f>
        <v>11.780000000000099</v>
      </c>
      <c r="E689" s="30">
        <f>IF(B689="",0,IF(B689&lt;'MSD Calculation'!$D$5,$E$7*(1-B689/'MSD Calculation'!$D$5), 0))</f>
        <v>1.09402904229724E-2</v>
      </c>
      <c r="F689" s="30">
        <f>IF(B689="",0,IF($B689&lt;$F$5,0,IF($B689&gt;'MSD Calculation'!$D$5,0,IF($N$4="Closed-form",1/2*(1-COS(2*PI()*($B689-$F$5)/$F$6))*$F$8,IF($N$4="General",1/2*(1-COS(2*PI()*($B689-$F$5)/$F$6))*$F$9,"Error")))))</f>
        <v>4.7025600367673378E-4</v>
      </c>
      <c r="G689" s="30">
        <f>IF(B689="",0,IF($B689&lt;$G$5,0,IF($B689&gt;'MSD Calculation'!$D$5,0,IF($N$4="Closed-form",1/2*(1-COS(2*PI()*($B689-$G$5)/$G$6))*$G$8,IF($N$4="General",1/2*(1-COS(2*PI()*($B689-$G$5)/$G$6))*$G$9,"Error")))))</f>
        <v>0</v>
      </c>
      <c r="H689" s="30">
        <f>IF(B689="",0,IF($B689&lt;$H$5,0,IF($B689&gt;'MSD Calculation'!$D$5,0,IF($N$4="Closed-form",1/2*(1-COS(2*PI()*($B689-$H$5)/$H$6))*$H$8,IF($N$4="General",1/2*(1-COS(2*PI()*($B689-$H$5)/$H$6))*$H$9,"Error")))))</f>
        <v>0</v>
      </c>
      <c r="I689" s="30">
        <f>IF(B689="",0,IF($B689&lt;$I$5,0,IF($B689&gt;'MSD Calculation'!$D$5,0,IF($N$4="Closed-form",1/2*(1-COS(2*PI()*($B689-$I$5)/$I$6))*$I$8,IF($N$4="General",1/2*(1-COS(2*PI()*($B689-$I$5)/$I$6))*$I$9,"Error")))))</f>
        <v>0</v>
      </c>
      <c r="J689" s="15" t="s">
        <v>14</v>
      </c>
      <c r="K689" s="3"/>
      <c r="L689" s="17">
        <v>6.7199999999999012</v>
      </c>
      <c r="M689" s="34">
        <f>L689/'MSD Calculation'!$D$5</f>
        <v>0.22702702702702368</v>
      </c>
      <c r="N689" s="34">
        <f>'MSD Calculation'!$D$24-L689</f>
        <v>11.780000000000099</v>
      </c>
      <c r="O689" s="35">
        <f t="shared" si="50"/>
        <v>1.09402904229724E-2</v>
      </c>
      <c r="P689" s="35">
        <f t="shared" si="51"/>
        <v>1.1410546426649133E-2</v>
      </c>
      <c r="Q689" s="35">
        <f t="shared" si="52"/>
        <v>1.1410546426649133E-2</v>
      </c>
      <c r="R689" s="35">
        <f t="shared" si="53"/>
        <v>1.1410546426649133E-2</v>
      </c>
      <c r="S689" s="35">
        <f t="shared" si="54"/>
        <v>1.1410546426649133E-2</v>
      </c>
      <c r="T689" s="11" t="s">
        <v>14</v>
      </c>
    </row>
    <row r="690" spans="2:20" x14ac:dyDescent="0.35">
      <c r="B690" s="63">
        <v>6.729999999999901</v>
      </c>
      <c r="C690" s="34">
        <f>B690/'MSD Calculation'!$D$5</f>
        <v>0.22736486486486152</v>
      </c>
      <c r="D690" s="34">
        <f>'MSD Calculation'!$D$24-B690</f>
        <v>11.770000000000099</v>
      </c>
      <c r="E690" s="30">
        <f>IF(B690="",0,IF(B690&lt;'MSD Calculation'!$D$5,$E$7*(1-B690/'MSD Calculation'!$D$5), 0))</f>
        <v>1.0935508827507814E-2</v>
      </c>
      <c r="F690" s="30">
        <f>IF(B690="",0,IF($B690&lt;$F$5,0,IF($B690&gt;'MSD Calculation'!$D$5,0,IF($N$4="Closed-form",1/2*(1-COS(2*PI()*($B690-$F$5)/$F$6))*$F$8,IF($N$4="General",1/2*(1-COS(2*PI()*($B690-$F$5)/$F$6))*$F$9,"Error")))))</f>
        <v>4.746288579681259E-4</v>
      </c>
      <c r="G690" s="30">
        <f>IF(B690="",0,IF($B690&lt;$G$5,0,IF($B690&gt;'MSD Calculation'!$D$5,0,IF($N$4="Closed-form",1/2*(1-COS(2*PI()*($B690-$G$5)/$G$6))*$G$8,IF($N$4="General",1/2*(1-COS(2*PI()*($B690-$G$5)/$G$6))*$G$9,"Error")))))</f>
        <v>0</v>
      </c>
      <c r="H690" s="30">
        <f>IF(B690="",0,IF($B690&lt;$H$5,0,IF($B690&gt;'MSD Calculation'!$D$5,0,IF($N$4="Closed-form",1/2*(1-COS(2*PI()*($B690-$H$5)/$H$6))*$H$8,IF($N$4="General",1/2*(1-COS(2*PI()*($B690-$H$5)/$H$6))*$H$9,"Error")))))</f>
        <v>0</v>
      </c>
      <c r="I690" s="30">
        <f>IF(B690="",0,IF($B690&lt;$I$5,0,IF($B690&gt;'MSD Calculation'!$D$5,0,IF($N$4="Closed-form",1/2*(1-COS(2*PI()*($B690-$I$5)/$I$6))*$I$8,IF($N$4="General",1/2*(1-COS(2*PI()*($B690-$I$5)/$I$6))*$I$9,"Error")))))</f>
        <v>0</v>
      </c>
      <c r="J690" s="15" t="s">
        <v>14</v>
      </c>
      <c r="K690" s="3"/>
      <c r="L690" s="17">
        <v>6.729999999999901</v>
      </c>
      <c r="M690" s="34">
        <f>L690/'MSD Calculation'!$D$5</f>
        <v>0.22736486486486152</v>
      </c>
      <c r="N690" s="34">
        <f>'MSD Calculation'!$D$24-L690</f>
        <v>11.770000000000099</v>
      </c>
      <c r="O690" s="35">
        <f t="shared" si="50"/>
        <v>1.0935508827507814E-2</v>
      </c>
      <c r="P690" s="35">
        <f t="shared" si="51"/>
        <v>1.1410137685475941E-2</v>
      </c>
      <c r="Q690" s="35">
        <f t="shared" si="52"/>
        <v>1.1410137685475941E-2</v>
      </c>
      <c r="R690" s="35">
        <f t="shared" si="53"/>
        <v>1.1410137685475941E-2</v>
      </c>
      <c r="S690" s="35">
        <f t="shared" si="54"/>
        <v>1.1410137685475941E-2</v>
      </c>
      <c r="T690" s="11" t="s">
        <v>14</v>
      </c>
    </row>
    <row r="691" spans="2:20" x14ac:dyDescent="0.35">
      <c r="B691" s="63">
        <v>6.7399999999999007</v>
      </c>
      <c r="C691" s="34">
        <f>B691/'MSD Calculation'!$D$5</f>
        <v>0.22770270270269935</v>
      </c>
      <c r="D691" s="34">
        <f>'MSD Calculation'!$D$24-B691</f>
        <v>11.760000000000099</v>
      </c>
      <c r="E691" s="30">
        <f>IF(B691="",0,IF(B691&lt;'MSD Calculation'!$D$5,$E$7*(1-B691/'MSD Calculation'!$D$5), 0))</f>
        <v>1.093072723204323E-2</v>
      </c>
      <c r="F691" s="30">
        <f>IF(B691="",0,IF($B691&lt;$F$5,0,IF($B691&gt;'MSD Calculation'!$D$5,0,IF($N$4="Closed-form",1/2*(1-COS(2*PI()*($B691-$F$5)/$F$6))*$F$8,IF($N$4="General",1/2*(1-COS(2*PI()*($B691-$F$5)/$F$6))*$F$9,"Error")))))</f>
        <v>4.7902090381703069E-4</v>
      </c>
      <c r="G691" s="30">
        <f>IF(B691="",0,IF($B691&lt;$G$5,0,IF($B691&gt;'MSD Calculation'!$D$5,0,IF($N$4="Closed-form",1/2*(1-COS(2*PI()*($B691-$G$5)/$G$6))*$G$8,IF($N$4="General",1/2*(1-COS(2*PI()*($B691-$G$5)/$G$6))*$G$9,"Error")))))</f>
        <v>0</v>
      </c>
      <c r="H691" s="30">
        <f>IF(B691="",0,IF($B691&lt;$H$5,0,IF($B691&gt;'MSD Calculation'!$D$5,0,IF($N$4="Closed-form",1/2*(1-COS(2*PI()*($B691-$H$5)/$H$6))*$H$8,IF($N$4="General",1/2*(1-COS(2*PI()*($B691-$H$5)/$H$6))*$H$9,"Error")))))</f>
        <v>0</v>
      </c>
      <c r="I691" s="30">
        <f>IF(B691="",0,IF($B691&lt;$I$5,0,IF($B691&gt;'MSD Calculation'!$D$5,0,IF($N$4="Closed-form",1/2*(1-COS(2*PI()*($B691-$I$5)/$I$6))*$I$8,IF($N$4="General",1/2*(1-COS(2*PI()*($B691-$I$5)/$I$6))*$I$9,"Error")))))</f>
        <v>0</v>
      </c>
      <c r="J691" s="15" t="s">
        <v>14</v>
      </c>
      <c r="K691" s="3"/>
      <c r="L691" s="17">
        <v>6.7399999999999007</v>
      </c>
      <c r="M691" s="34">
        <f>L691/'MSD Calculation'!$D$5</f>
        <v>0.22770270270269935</v>
      </c>
      <c r="N691" s="34">
        <f>'MSD Calculation'!$D$24-L691</f>
        <v>11.760000000000099</v>
      </c>
      <c r="O691" s="35">
        <f t="shared" si="50"/>
        <v>1.093072723204323E-2</v>
      </c>
      <c r="P691" s="35">
        <f t="shared" si="51"/>
        <v>1.140974813586026E-2</v>
      </c>
      <c r="Q691" s="35">
        <f t="shared" si="52"/>
        <v>1.140974813586026E-2</v>
      </c>
      <c r="R691" s="35">
        <f t="shared" si="53"/>
        <v>1.140974813586026E-2</v>
      </c>
      <c r="S691" s="35">
        <f t="shared" si="54"/>
        <v>1.140974813586026E-2</v>
      </c>
      <c r="T691" s="11" t="s">
        <v>14</v>
      </c>
    </row>
    <row r="692" spans="2:20" x14ac:dyDescent="0.35">
      <c r="B692" s="63">
        <v>6.7499999999999005</v>
      </c>
      <c r="C692" s="34">
        <f>B692/'MSD Calculation'!$D$5</f>
        <v>0.22804054054053716</v>
      </c>
      <c r="D692" s="34">
        <f>'MSD Calculation'!$D$24-B692</f>
        <v>11.750000000000099</v>
      </c>
      <c r="E692" s="30">
        <f>IF(B692="",0,IF(B692&lt;'MSD Calculation'!$D$5,$E$7*(1-B692/'MSD Calculation'!$D$5), 0))</f>
        <v>1.0925945636578643E-2</v>
      </c>
      <c r="F692" s="30">
        <f>IF(B692="",0,IF($B692&lt;$F$5,0,IF($B692&gt;'MSD Calculation'!$D$5,0,IF($N$4="Closed-form",1/2*(1-COS(2*PI()*($B692-$F$5)/$F$6))*$F$8,IF($N$4="General",1/2*(1-COS(2*PI()*($B692-$F$5)/$F$6))*$F$9,"Error")))))</f>
        <v>4.8343212195778551E-4</v>
      </c>
      <c r="G692" s="30">
        <f>IF(B692="",0,IF($B692&lt;$G$5,0,IF($B692&gt;'MSD Calculation'!$D$5,0,IF($N$4="Closed-form",1/2*(1-COS(2*PI()*($B692-$G$5)/$G$6))*$G$8,IF($N$4="General",1/2*(1-COS(2*PI()*($B692-$G$5)/$G$6))*$G$9,"Error")))))</f>
        <v>0</v>
      </c>
      <c r="H692" s="30">
        <f>IF(B692="",0,IF($B692&lt;$H$5,0,IF($B692&gt;'MSD Calculation'!$D$5,0,IF($N$4="Closed-form",1/2*(1-COS(2*PI()*($B692-$H$5)/$H$6))*$H$8,IF($N$4="General",1/2*(1-COS(2*PI()*($B692-$H$5)/$H$6))*$H$9,"Error")))))</f>
        <v>0</v>
      </c>
      <c r="I692" s="30">
        <f>IF(B692="",0,IF($B692&lt;$I$5,0,IF($B692&gt;'MSD Calculation'!$D$5,0,IF($N$4="Closed-form",1/2*(1-COS(2*PI()*($B692-$I$5)/$I$6))*$I$8,IF($N$4="General",1/2*(1-COS(2*PI()*($B692-$I$5)/$I$6))*$I$9,"Error")))))</f>
        <v>0</v>
      </c>
      <c r="J692" s="15" t="s">
        <v>14</v>
      </c>
      <c r="K692" s="3"/>
      <c r="L692" s="17">
        <v>6.7499999999999005</v>
      </c>
      <c r="M692" s="34">
        <f>L692/'MSD Calculation'!$D$5</f>
        <v>0.22804054054053716</v>
      </c>
      <c r="N692" s="34">
        <f>'MSD Calculation'!$D$24-L692</f>
        <v>11.750000000000099</v>
      </c>
      <c r="O692" s="35">
        <f t="shared" si="50"/>
        <v>1.0925945636578643E-2</v>
      </c>
      <c r="P692" s="35">
        <f t="shared" si="51"/>
        <v>1.1409377758536428E-2</v>
      </c>
      <c r="Q692" s="35">
        <f t="shared" si="52"/>
        <v>1.1409377758536428E-2</v>
      </c>
      <c r="R692" s="35">
        <f t="shared" si="53"/>
        <v>1.1409377758536428E-2</v>
      </c>
      <c r="S692" s="35">
        <f t="shared" si="54"/>
        <v>1.1409377758536428E-2</v>
      </c>
      <c r="T692" s="11" t="s">
        <v>14</v>
      </c>
    </row>
    <row r="693" spans="2:20" x14ac:dyDescent="0.35">
      <c r="B693" s="63">
        <v>6.7599999999999003</v>
      </c>
      <c r="C693" s="34">
        <f>B693/'MSD Calculation'!$D$5</f>
        <v>0.22837837837837499</v>
      </c>
      <c r="D693" s="34">
        <f>'MSD Calculation'!$D$24-B693</f>
        <v>11.7400000000001</v>
      </c>
      <c r="E693" s="30">
        <f>IF(B693="",0,IF(B693&lt;'MSD Calculation'!$D$5,$E$7*(1-B693/'MSD Calculation'!$D$5), 0))</f>
        <v>1.0921164041114057E-2</v>
      </c>
      <c r="F693" s="30">
        <f>IF(B693="",0,IF($B693&lt;$F$5,0,IF($B693&gt;'MSD Calculation'!$D$5,0,IF($N$4="Closed-form",1/2*(1-COS(2*PI()*($B693-$F$5)/$F$6))*$F$8,IF($N$4="General",1/2*(1-COS(2*PI()*($B693-$F$5)/$F$6))*$F$9,"Error")))))</f>
        <v>4.8786249304063077E-4</v>
      </c>
      <c r="G693" s="30">
        <f>IF(B693="",0,IF($B693&lt;$G$5,0,IF($B693&gt;'MSD Calculation'!$D$5,0,IF($N$4="Closed-form",1/2*(1-COS(2*PI()*($B693-$G$5)/$G$6))*$G$8,IF($N$4="General",1/2*(1-COS(2*PI()*($B693-$G$5)/$G$6))*$G$9,"Error")))))</f>
        <v>0</v>
      </c>
      <c r="H693" s="30">
        <f>IF(B693="",0,IF($B693&lt;$H$5,0,IF($B693&gt;'MSD Calculation'!$D$5,0,IF($N$4="Closed-form",1/2*(1-COS(2*PI()*($B693-$H$5)/$H$6))*$H$8,IF($N$4="General",1/2*(1-COS(2*PI()*($B693-$H$5)/$H$6))*$H$9,"Error")))))</f>
        <v>0</v>
      </c>
      <c r="I693" s="30">
        <f>IF(B693="",0,IF($B693&lt;$I$5,0,IF($B693&gt;'MSD Calculation'!$D$5,0,IF($N$4="Closed-form",1/2*(1-COS(2*PI()*($B693-$I$5)/$I$6))*$I$8,IF($N$4="General",1/2*(1-COS(2*PI()*($B693-$I$5)/$I$6))*$I$9,"Error")))))</f>
        <v>0</v>
      </c>
      <c r="J693" s="15" t="s">
        <v>14</v>
      </c>
      <c r="K693" s="3"/>
      <c r="L693" s="17">
        <v>6.7599999999999003</v>
      </c>
      <c r="M693" s="34">
        <f>L693/'MSD Calculation'!$D$5</f>
        <v>0.22837837837837499</v>
      </c>
      <c r="N693" s="34">
        <f>'MSD Calculation'!$D$24-L693</f>
        <v>11.7400000000001</v>
      </c>
      <c r="O693" s="35">
        <f t="shared" si="50"/>
        <v>1.0921164041114057E-2</v>
      </c>
      <c r="P693" s="35">
        <f t="shared" si="51"/>
        <v>1.1409026534154688E-2</v>
      </c>
      <c r="Q693" s="35">
        <f t="shared" si="52"/>
        <v>1.1409026534154688E-2</v>
      </c>
      <c r="R693" s="35">
        <f t="shared" si="53"/>
        <v>1.1409026534154688E-2</v>
      </c>
      <c r="S693" s="35">
        <f t="shared" si="54"/>
        <v>1.1409026534154688E-2</v>
      </c>
      <c r="T693" s="11" t="s">
        <v>14</v>
      </c>
    </row>
    <row r="694" spans="2:20" x14ac:dyDescent="0.35">
      <c r="B694" s="63">
        <v>6.7699999999999001</v>
      </c>
      <c r="C694" s="34">
        <f>B694/'MSD Calculation'!$D$5</f>
        <v>0.22871621621621283</v>
      </c>
      <c r="D694" s="34">
        <f>'MSD Calculation'!$D$24-B694</f>
        <v>11.7300000000001</v>
      </c>
      <c r="E694" s="30">
        <f>IF(B694="",0,IF(B694&lt;'MSD Calculation'!$D$5,$E$7*(1-B694/'MSD Calculation'!$D$5), 0))</f>
        <v>1.0916382445649471E-2</v>
      </c>
      <c r="F694" s="30">
        <f>IF(B694="",0,IF($B694&lt;$F$5,0,IF($B694&gt;'MSD Calculation'!$D$5,0,IF($N$4="Closed-form",1/2*(1-COS(2*PI()*($B694-$F$5)/$F$6))*$F$8,IF($N$4="General",1/2*(1-COS(2*PI()*($B694-$F$5)/$F$6))*$F$9,"Error")))))</f>
        <v>4.9231199763179081E-4</v>
      </c>
      <c r="G694" s="30">
        <f>IF(B694="",0,IF($B694&lt;$G$5,0,IF($B694&gt;'MSD Calculation'!$D$5,0,IF($N$4="Closed-form",1/2*(1-COS(2*PI()*($B694-$G$5)/$G$6))*$G$8,IF($N$4="General",1/2*(1-COS(2*PI()*($B694-$G$5)/$G$6))*$G$9,"Error")))))</f>
        <v>0</v>
      </c>
      <c r="H694" s="30">
        <f>IF(B694="",0,IF($B694&lt;$H$5,0,IF($B694&gt;'MSD Calculation'!$D$5,0,IF($N$4="Closed-form",1/2*(1-COS(2*PI()*($B694-$H$5)/$H$6))*$H$8,IF($N$4="General",1/2*(1-COS(2*PI()*($B694-$H$5)/$H$6))*$H$9,"Error")))))</f>
        <v>0</v>
      </c>
      <c r="I694" s="30">
        <f>IF(B694="",0,IF($B694&lt;$I$5,0,IF($B694&gt;'MSD Calculation'!$D$5,0,IF($N$4="Closed-form",1/2*(1-COS(2*PI()*($B694-$I$5)/$I$6))*$I$8,IF($N$4="General",1/2*(1-COS(2*PI()*($B694-$I$5)/$I$6))*$I$9,"Error")))))</f>
        <v>0</v>
      </c>
      <c r="J694" s="15" t="s">
        <v>14</v>
      </c>
      <c r="K694" s="3"/>
      <c r="L694" s="17">
        <v>6.7699999999999001</v>
      </c>
      <c r="M694" s="34">
        <f>L694/'MSD Calculation'!$D$5</f>
        <v>0.22871621621621283</v>
      </c>
      <c r="N694" s="34">
        <f>'MSD Calculation'!$D$24-L694</f>
        <v>11.7300000000001</v>
      </c>
      <c r="O694" s="35">
        <f t="shared" si="50"/>
        <v>1.0916382445649471E-2</v>
      </c>
      <c r="P694" s="35">
        <f t="shared" si="51"/>
        <v>1.1408694443281261E-2</v>
      </c>
      <c r="Q694" s="35">
        <f t="shared" si="52"/>
        <v>1.1408694443281261E-2</v>
      </c>
      <c r="R694" s="35">
        <f t="shared" si="53"/>
        <v>1.1408694443281261E-2</v>
      </c>
      <c r="S694" s="35">
        <f t="shared" si="54"/>
        <v>1.1408694443281261E-2</v>
      </c>
      <c r="T694" s="11" t="s">
        <v>14</v>
      </c>
    </row>
    <row r="695" spans="2:20" x14ac:dyDescent="0.35">
      <c r="B695" s="63">
        <v>6.7799999999998999</v>
      </c>
      <c r="C695" s="34">
        <f>B695/'MSD Calculation'!$D$5</f>
        <v>0.22905405405405066</v>
      </c>
      <c r="D695" s="34">
        <f>'MSD Calculation'!$D$24-B695</f>
        <v>11.7200000000001</v>
      </c>
      <c r="E695" s="30">
        <f>IF(B695="",0,IF(B695&lt;'MSD Calculation'!$D$5,$E$7*(1-B695/'MSD Calculation'!$D$5), 0))</f>
        <v>1.0911600850184886E-2</v>
      </c>
      <c r="F695" s="30">
        <f>IF(B695="",0,IF($B695&lt;$F$5,0,IF($B695&gt;'MSD Calculation'!$D$5,0,IF($N$4="Closed-form",1/2*(1-COS(2*PI()*($B695-$F$5)/$F$6))*$F$8,IF($N$4="General",1/2*(1-COS(2*PI()*($B695-$F$5)/$F$6))*$F$9,"Error")))))</f>
        <v>4.9678061621356146E-4</v>
      </c>
      <c r="G695" s="30">
        <f>IF(B695="",0,IF($B695&lt;$G$5,0,IF($B695&gt;'MSD Calculation'!$D$5,0,IF($N$4="Closed-form",1/2*(1-COS(2*PI()*($B695-$G$5)/$G$6))*$G$8,IF($N$4="General",1/2*(1-COS(2*PI()*($B695-$G$5)/$G$6))*$G$9,"Error")))))</f>
        <v>0</v>
      </c>
      <c r="H695" s="30">
        <f>IF(B695="",0,IF($B695&lt;$H$5,0,IF($B695&gt;'MSD Calculation'!$D$5,0,IF($N$4="Closed-form",1/2*(1-COS(2*PI()*($B695-$H$5)/$H$6))*$H$8,IF($N$4="General",1/2*(1-COS(2*PI()*($B695-$H$5)/$H$6))*$H$9,"Error")))))</f>
        <v>0</v>
      </c>
      <c r="I695" s="30">
        <f>IF(B695="",0,IF($B695&lt;$I$5,0,IF($B695&gt;'MSD Calculation'!$D$5,0,IF($N$4="Closed-form",1/2*(1-COS(2*PI()*($B695-$I$5)/$I$6))*$I$8,IF($N$4="General",1/2*(1-COS(2*PI()*($B695-$I$5)/$I$6))*$I$9,"Error")))))</f>
        <v>0</v>
      </c>
      <c r="J695" s="15" t="s">
        <v>14</v>
      </c>
      <c r="K695" s="3"/>
      <c r="L695" s="17">
        <v>6.7799999999998999</v>
      </c>
      <c r="M695" s="34">
        <f>L695/'MSD Calculation'!$D$5</f>
        <v>0.22905405405405066</v>
      </c>
      <c r="N695" s="34">
        <f>'MSD Calculation'!$D$24-L695</f>
        <v>11.7200000000001</v>
      </c>
      <c r="O695" s="35">
        <f t="shared" si="50"/>
        <v>1.0911600850184886E-2</v>
      </c>
      <c r="P695" s="35">
        <f t="shared" si="51"/>
        <v>1.1408381466398448E-2</v>
      </c>
      <c r="Q695" s="35">
        <f t="shared" si="52"/>
        <v>1.1408381466398448E-2</v>
      </c>
      <c r="R695" s="35">
        <f t="shared" si="53"/>
        <v>1.1408381466398448E-2</v>
      </c>
      <c r="S695" s="35">
        <f t="shared" si="54"/>
        <v>1.1408381466398448E-2</v>
      </c>
      <c r="T695" s="11" t="s">
        <v>14</v>
      </c>
    </row>
    <row r="696" spans="2:20" x14ac:dyDescent="0.35">
      <c r="B696" s="63">
        <v>6.7899999999998997</v>
      </c>
      <c r="C696" s="34">
        <f>B696/'MSD Calculation'!$D$5</f>
        <v>0.22939189189188849</v>
      </c>
      <c r="D696" s="34">
        <f>'MSD Calculation'!$D$24-B696</f>
        <v>11.7100000000001</v>
      </c>
      <c r="E696" s="30">
        <f>IF(B696="",0,IF(B696&lt;'MSD Calculation'!$D$5,$E$7*(1-B696/'MSD Calculation'!$D$5), 0))</f>
        <v>1.09068192547203E-2</v>
      </c>
      <c r="F696" s="30">
        <f>IF(B696="",0,IF($B696&lt;$F$5,0,IF($B696&gt;'MSD Calculation'!$D$5,0,IF($N$4="Closed-form",1/2*(1-COS(2*PI()*($B696-$F$5)/$F$6))*$F$8,IF($N$4="General",1/2*(1-COS(2*PI()*($B696-$F$5)/$F$6))*$F$9,"Error")))))</f>
        <v>5.0126832918439537E-4</v>
      </c>
      <c r="G696" s="30">
        <f>IF(B696="",0,IF($B696&lt;$G$5,0,IF($B696&gt;'MSD Calculation'!$D$5,0,IF($N$4="Closed-form",1/2*(1-COS(2*PI()*($B696-$G$5)/$G$6))*$G$8,IF($N$4="General",1/2*(1-COS(2*PI()*($B696-$G$5)/$G$6))*$G$9,"Error")))))</f>
        <v>0</v>
      </c>
      <c r="H696" s="30">
        <f>IF(B696="",0,IF($B696&lt;$H$5,0,IF($B696&gt;'MSD Calculation'!$D$5,0,IF($N$4="Closed-form",1/2*(1-COS(2*PI()*($B696-$H$5)/$H$6))*$H$8,IF($N$4="General",1/2*(1-COS(2*PI()*($B696-$H$5)/$H$6))*$H$9,"Error")))))</f>
        <v>0</v>
      </c>
      <c r="I696" s="30">
        <f>IF(B696="",0,IF($B696&lt;$I$5,0,IF($B696&gt;'MSD Calculation'!$D$5,0,IF($N$4="Closed-form",1/2*(1-COS(2*PI()*($B696-$I$5)/$I$6))*$I$8,IF($N$4="General",1/2*(1-COS(2*PI()*($B696-$I$5)/$I$6))*$I$9,"Error")))))</f>
        <v>0</v>
      </c>
      <c r="J696" s="15" t="s">
        <v>14</v>
      </c>
      <c r="K696" s="3"/>
      <c r="L696" s="17">
        <v>6.7899999999998997</v>
      </c>
      <c r="M696" s="34">
        <f>L696/'MSD Calculation'!$D$5</f>
        <v>0.22939189189188849</v>
      </c>
      <c r="N696" s="34">
        <f>'MSD Calculation'!$D$24-L696</f>
        <v>11.7100000000001</v>
      </c>
      <c r="O696" s="35">
        <f t="shared" si="50"/>
        <v>1.09068192547203E-2</v>
      </c>
      <c r="P696" s="35">
        <f t="shared" si="51"/>
        <v>1.1408087583904696E-2</v>
      </c>
      <c r="Q696" s="35">
        <f t="shared" si="52"/>
        <v>1.1408087583904696E-2</v>
      </c>
      <c r="R696" s="35">
        <f t="shared" si="53"/>
        <v>1.1408087583904696E-2</v>
      </c>
      <c r="S696" s="35">
        <f t="shared" si="54"/>
        <v>1.1408087583904696E-2</v>
      </c>
      <c r="T696" s="11" t="s">
        <v>14</v>
      </c>
    </row>
    <row r="697" spans="2:20" x14ac:dyDescent="0.35">
      <c r="B697" s="63">
        <v>6.7999999999998995</v>
      </c>
      <c r="C697" s="34">
        <f>B697/'MSD Calculation'!$D$5</f>
        <v>0.22972972972972633</v>
      </c>
      <c r="D697" s="34">
        <f>'MSD Calculation'!$D$24-B697</f>
        <v>11.700000000000101</v>
      </c>
      <c r="E697" s="30">
        <f>IF(B697="",0,IF(B697&lt;'MSD Calculation'!$D$5,$E$7*(1-B697/'MSD Calculation'!$D$5), 0))</f>
        <v>1.0902037659255716E-2</v>
      </c>
      <c r="F697" s="30">
        <f>IF(B697="",0,IF($B697&lt;$F$5,0,IF($B697&gt;'MSD Calculation'!$D$5,0,IF($N$4="Closed-form",1/2*(1-COS(2*PI()*($B697-$F$5)/$F$6))*$F$8,IF($N$4="General",1/2*(1-COS(2*PI()*($B697-$F$5)/$F$6))*$F$9,"Error")))))</f>
        <v>5.0577511685898741E-4</v>
      </c>
      <c r="G697" s="30">
        <f>IF(B697="",0,IF($B697&lt;$G$5,0,IF($B697&gt;'MSD Calculation'!$D$5,0,IF($N$4="Closed-form",1/2*(1-COS(2*PI()*($B697-$G$5)/$G$6))*$G$8,IF($N$4="General",1/2*(1-COS(2*PI()*($B697-$G$5)/$G$6))*$G$9,"Error")))))</f>
        <v>0</v>
      </c>
      <c r="H697" s="30">
        <f>IF(B697="",0,IF($B697&lt;$H$5,0,IF($B697&gt;'MSD Calculation'!$D$5,0,IF($N$4="Closed-form",1/2*(1-COS(2*PI()*($B697-$H$5)/$H$6))*$H$8,IF($N$4="General",1/2*(1-COS(2*PI()*($B697-$H$5)/$H$6))*$H$9,"Error")))))</f>
        <v>0</v>
      </c>
      <c r="I697" s="30">
        <f>IF(B697="",0,IF($B697&lt;$I$5,0,IF($B697&gt;'MSD Calculation'!$D$5,0,IF($N$4="Closed-form",1/2*(1-COS(2*PI()*($B697-$I$5)/$I$6))*$I$8,IF($N$4="General",1/2*(1-COS(2*PI()*($B697-$I$5)/$I$6))*$I$9,"Error")))))</f>
        <v>0</v>
      </c>
      <c r="J697" s="15" t="s">
        <v>14</v>
      </c>
      <c r="K697" s="3"/>
      <c r="L697" s="17">
        <v>6.7999999999998995</v>
      </c>
      <c r="M697" s="34">
        <f>L697/'MSD Calculation'!$D$5</f>
        <v>0.22972972972972633</v>
      </c>
      <c r="N697" s="34">
        <f>'MSD Calculation'!$D$24-L697</f>
        <v>11.700000000000101</v>
      </c>
      <c r="O697" s="35">
        <f t="shared" si="50"/>
        <v>1.0902037659255716E-2</v>
      </c>
      <c r="P697" s="35">
        <f t="shared" si="51"/>
        <v>1.1407812776114704E-2</v>
      </c>
      <c r="Q697" s="35">
        <f t="shared" si="52"/>
        <v>1.1407812776114704E-2</v>
      </c>
      <c r="R697" s="35">
        <f t="shared" si="53"/>
        <v>1.1407812776114704E-2</v>
      </c>
      <c r="S697" s="35">
        <f t="shared" si="54"/>
        <v>1.1407812776114704E-2</v>
      </c>
      <c r="T697" s="11" t="s">
        <v>14</v>
      </c>
    </row>
    <row r="698" spans="2:20" x14ac:dyDescent="0.35">
      <c r="B698" s="63">
        <v>6.8099999999998992</v>
      </c>
      <c r="C698" s="34">
        <f>B698/'MSD Calculation'!$D$5</f>
        <v>0.23006756756756416</v>
      </c>
      <c r="D698" s="34">
        <f>'MSD Calculation'!$D$24-B698</f>
        <v>11.690000000000101</v>
      </c>
      <c r="E698" s="30">
        <f>IF(B698="",0,IF(B698&lt;'MSD Calculation'!$D$5,$E$7*(1-B698/'MSD Calculation'!$D$5), 0))</f>
        <v>1.0897256063791128E-2</v>
      </c>
      <c r="F698" s="30">
        <f>IF(B698="",0,IF($B698&lt;$F$5,0,IF($B698&gt;'MSD Calculation'!$D$5,0,IF($N$4="Closed-form",1/2*(1-COS(2*PI()*($B698-$F$5)/$F$6))*$F$8,IF($N$4="General",1/2*(1-COS(2*PI()*($B698-$F$5)/$F$6))*$F$9,"Error")))))</f>
        <v>5.1030095946836326E-4</v>
      </c>
      <c r="G698" s="30">
        <f>IF(B698="",0,IF($B698&lt;$G$5,0,IF($B698&gt;'MSD Calculation'!$D$5,0,IF($N$4="Closed-form",1/2*(1-COS(2*PI()*($B698-$G$5)/$G$6))*$G$8,IF($N$4="General",1/2*(1-COS(2*PI()*($B698-$G$5)/$G$6))*$G$9,"Error")))))</f>
        <v>0</v>
      </c>
      <c r="H698" s="30">
        <f>IF(B698="",0,IF($B698&lt;$H$5,0,IF($B698&gt;'MSD Calculation'!$D$5,0,IF($N$4="Closed-form",1/2*(1-COS(2*PI()*($B698-$H$5)/$H$6))*$H$8,IF($N$4="General",1/2*(1-COS(2*PI()*($B698-$H$5)/$H$6))*$H$9,"Error")))))</f>
        <v>0</v>
      </c>
      <c r="I698" s="30">
        <f>IF(B698="",0,IF($B698&lt;$I$5,0,IF($B698&gt;'MSD Calculation'!$D$5,0,IF($N$4="Closed-form",1/2*(1-COS(2*PI()*($B698-$I$5)/$I$6))*$I$8,IF($N$4="General",1/2*(1-COS(2*PI()*($B698-$I$5)/$I$6))*$I$9,"Error")))))</f>
        <v>0</v>
      </c>
      <c r="J698" s="15" t="s">
        <v>14</v>
      </c>
      <c r="K698" s="3"/>
      <c r="L698" s="17">
        <v>6.8099999999998992</v>
      </c>
      <c r="M698" s="34">
        <f>L698/'MSD Calculation'!$D$5</f>
        <v>0.23006756756756416</v>
      </c>
      <c r="N698" s="34">
        <f>'MSD Calculation'!$D$24-L698</f>
        <v>11.690000000000101</v>
      </c>
      <c r="O698" s="35">
        <f t="shared" si="50"/>
        <v>1.0897256063791128E-2</v>
      </c>
      <c r="P698" s="35">
        <f t="shared" si="51"/>
        <v>1.140755702325949E-2</v>
      </c>
      <c r="Q698" s="35">
        <f t="shared" si="52"/>
        <v>1.140755702325949E-2</v>
      </c>
      <c r="R698" s="35">
        <f t="shared" si="53"/>
        <v>1.140755702325949E-2</v>
      </c>
      <c r="S698" s="35">
        <f t="shared" si="54"/>
        <v>1.140755702325949E-2</v>
      </c>
      <c r="T698" s="11" t="s">
        <v>14</v>
      </c>
    </row>
    <row r="699" spans="2:20" x14ac:dyDescent="0.35">
      <c r="B699" s="63">
        <v>6.819999999999899</v>
      </c>
      <c r="C699" s="34">
        <f>B699/'MSD Calculation'!$D$5</f>
        <v>0.23040540540540197</v>
      </c>
      <c r="D699" s="34">
        <f>'MSD Calculation'!$D$24-B699</f>
        <v>11.680000000000101</v>
      </c>
      <c r="E699" s="30">
        <f>IF(B699="",0,IF(B699&lt;'MSD Calculation'!$D$5,$E$7*(1-B699/'MSD Calculation'!$D$5), 0))</f>
        <v>1.0892474468326543E-2</v>
      </c>
      <c r="F699" s="30">
        <f>IF(B699="",0,IF($B699&lt;$F$5,0,IF($B699&gt;'MSD Calculation'!$D$5,0,IF($N$4="Closed-form",1/2*(1-COS(2*PI()*($B699-$F$5)/$F$6))*$F$8,IF($N$4="General",1/2*(1-COS(2*PI()*($B699-$F$5)/$F$6))*$F$9,"Error")))))</f>
        <v>5.1484583715996179E-4</v>
      </c>
      <c r="G699" s="30">
        <f>IF(B699="",0,IF($B699&lt;$G$5,0,IF($B699&gt;'MSD Calculation'!$D$5,0,IF($N$4="Closed-form",1/2*(1-COS(2*PI()*($B699-$G$5)/$G$6))*$G$8,IF($N$4="General",1/2*(1-COS(2*PI()*($B699-$G$5)/$G$6))*$G$9,"Error")))))</f>
        <v>0</v>
      </c>
      <c r="H699" s="30">
        <f>IF(B699="",0,IF($B699&lt;$H$5,0,IF($B699&gt;'MSD Calculation'!$D$5,0,IF($N$4="Closed-form",1/2*(1-COS(2*PI()*($B699-$H$5)/$H$6))*$H$8,IF($N$4="General",1/2*(1-COS(2*PI()*($B699-$H$5)/$H$6))*$H$9,"Error")))))</f>
        <v>0</v>
      </c>
      <c r="I699" s="30">
        <f>IF(B699="",0,IF($B699&lt;$I$5,0,IF($B699&gt;'MSD Calculation'!$D$5,0,IF($N$4="Closed-form",1/2*(1-COS(2*PI()*($B699-$I$5)/$I$6))*$I$8,IF($N$4="General",1/2*(1-COS(2*PI()*($B699-$I$5)/$I$6))*$I$9,"Error")))))</f>
        <v>0</v>
      </c>
      <c r="J699" s="15" t="s">
        <v>14</v>
      </c>
      <c r="K699" s="3"/>
      <c r="L699" s="17">
        <v>6.819999999999899</v>
      </c>
      <c r="M699" s="34">
        <f>L699/'MSD Calculation'!$D$5</f>
        <v>0.23040540540540197</v>
      </c>
      <c r="N699" s="34">
        <f>'MSD Calculation'!$D$24-L699</f>
        <v>11.680000000000101</v>
      </c>
      <c r="O699" s="35">
        <f t="shared" si="50"/>
        <v>1.0892474468326543E-2</v>
      </c>
      <c r="P699" s="35">
        <f t="shared" si="51"/>
        <v>1.1407320305486504E-2</v>
      </c>
      <c r="Q699" s="35">
        <f t="shared" si="52"/>
        <v>1.1407320305486504E-2</v>
      </c>
      <c r="R699" s="35">
        <f t="shared" si="53"/>
        <v>1.1407320305486504E-2</v>
      </c>
      <c r="S699" s="35">
        <f t="shared" si="54"/>
        <v>1.1407320305486504E-2</v>
      </c>
      <c r="T699" s="11" t="s">
        <v>14</v>
      </c>
    </row>
    <row r="700" spans="2:20" x14ac:dyDescent="0.35">
      <c r="B700" s="63">
        <v>6.8299999999998988</v>
      </c>
      <c r="C700" s="34">
        <f>B700/'MSD Calculation'!$D$5</f>
        <v>0.2307432432432398</v>
      </c>
      <c r="D700" s="34">
        <f>'MSD Calculation'!$D$24-B700</f>
        <v>11.670000000000101</v>
      </c>
      <c r="E700" s="30">
        <f>IF(B700="",0,IF(B700&lt;'MSD Calculation'!$D$5,$E$7*(1-B700/'MSD Calculation'!$D$5), 0))</f>
        <v>1.0887692872861957E-2</v>
      </c>
      <c r="F700" s="30">
        <f>IF(B700="",0,IF($B700&lt;$F$5,0,IF($B700&gt;'MSD Calculation'!$D$5,0,IF($N$4="Closed-form",1/2*(1-COS(2*PI()*($B700-$F$5)/$F$6))*$F$8,IF($N$4="General",1/2*(1-COS(2*PI()*($B700-$F$5)/$F$6))*$F$9,"Error")))))</f>
        <v>5.1940972999772609E-4</v>
      </c>
      <c r="G700" s="30">
        <f>IF(B700="",0,IF($B700&lt;$G$5,0,IF($B700&gt;'MSD Calculation'!$D$5,0,IF($N$4="Closed-form",1/2*(1-COS(2*PI()*($B700-$G$5)/$G$6))*$G$8,IF($N$4="General",1/2*(1-COS(2*PI()*($B700-$G$5)/$G$6))*$G$9,"Error")))))</f>
        <v>0</v>
      </c>
      <c r="H700" s="30">
        <f>IF(B700="",0,IF($B700&lt;$H$5,0,IF($B700&gt;'MSD Calculation'!$D$5,0,IF($N$4="Closed-form",1/2*(1-COS(2*PI()*($B700-$H$5)/$H$6))*$H$8,IF($N$4="General",1/2*(1-COS(2*PI()*($B700-$H$5)/$H$6))*$H$9,"Error")))))</f>
        <v>0</v>
      </c>
      <c r="I700" s="30">
        <f>IF(B700="",0,IF($B700&lt;$I$5,0,IF($B700&gt;'MSD Calculation'!$D$5,0,IF($N$4="Closed-form",1/2*(1-COS(2*PI()*($B700-$I$5)/$I$6))*$I$8,IF($N$4="General",1/2*(1-COS(2*PI()*($B700-$I$5)/$I$6))*$I$9,"Error")))))</f>
        <v>0</v>
      </c>
      <c r="J700" s="15" t="s">
        <v>14</v>
      </c>
      <c r="K700" s="3"/>
      <c r="L700" s="17">
        <v>6.8299999999998988</v>
      </c>
      <c r="M700" s="34">
        <f>L700/'MSD Calculation'!$D$5</f>
        <v>0.2307432432432398</v>
      </c>
      <c r="N700" s="34">
        <f>'MSD Calculation'!$D$24-L700</f>
        <v>11.670000000000101</v>
      </c>
      <c r="O700" s="35">
        <f t="shared" si="50"/>
        <v>1.0887692872861957E-2</v>
      </c>
      <c r="P700" s="35">
        <f t="shared" si="51"/>
        <v>1.1407102602859683E-2</v>
      </c>
      <c r="Q700" s="35">
        <f t="shared" si="52"/>
        <v>1.1407102602859683E-2</v>
      </c>
      <c r="R700" s="35">
        <f t="shared" si="53"/>
        <v>1.1407102602859683E-2</v>
      </c>
      <c r="S700" s="35">
        <f t="shared" si="54"/>
        <v>1.1407102602859683E-2</v>
      </c>
      <c r="T700" s="11" t="s">
        <v>14</v>
      </c>
    </row>
    <row r="701" spans="2:20" x14ac:dyDescent="0.35">
      <c r="B701" s="63">
        <v>6.8399999999998986</v>
      </c>
      <c r="C701" s="34">
        <f>B701/'MSD Calculation'!$D$5</f>
        <v>0.23108108108107764</v>
      </c>
      <c r="D701" s="34">
        <f>'MSD Calculation'!$D$24-B701</f>
        <v>11.660000000000101</v>
      </c>
      <c r="E701" s="30">
        <f>IF(B701="",0,IF(B701&lt;'MSD Calculation'!$D$5,$E$7*(1-B701/'MSD Calculation'!$D$5), 0))</f>
        <v>1.0882911277397373E-2</v>
      </c>
      <c r="F701" s="30">
        <f>IF(B701="",0,IF($B701&lt;$F$5,0,IF($B701&gt;'MSD Calculation'!$D$5,0,IF($N$4="Closed-form",1/2*(1-COS(2*PI()*($B701-$F$5)/$F$6))*$F$8,IF($N$4="General",1/2*(1-COS(2*PI()*($B701-$F$5)/$F$6))*$F$9,"Error")))))</f>
        <v>5.2399261796218992E-4</v>
      </c>
      <c r="G701" s="30">
        <f>IF(B701="",0,IF($B701&lt;$G$5,0,IF($B701&gt;'MSD Calculation'!$D$5,0,IF($N$4="Closed-form",1/2*(1-COS(2*PI()*($B701-$G$5)/$G$6))*$G$8,IF($N$4="General",1/2*(1-COS(2*PI()*($B701-$G$5)/$G$6))*$G$9,"Error")))))</f>
        <v>0</v>
      </c>
      <c r="H701" s="30">
        <f>IF(B701="",0,IF($B701&lt;$H$5,0,IF($B701&gt;'MSD Calculation'!$D$5,0,IF($N$4="Closed-form",1/2*(1-COS(2*PI()*($B701-$H$5)/$H$6))*$H$8,IF($N$4="General",1/2*(1-COS(2*PI()*($B701-$H$5)/$H$6))*$H$9,"Error")))))</f>
        <v>0</v>
      </c>
      <c r="I701" s="30">
        <f>IF(B701="",0,IF($B701&lt;$I$5,0,IF($B701&gt;'MSD Calculation'!$D$5,0,IF($N$4="Closed-form",1/2*(1-COS(2*PI()*($B701-$I$5)/$I$6))*$I$8,IF($N$4="General",1/2*(1-COS(2*PI()*($B701-$I$5)/$I$6))*$I$9,"Error")))))</f>
        <v>0</v>
      </c>
      <c r="J701" s="15" t="s">
        <v>14</v>
      </c>
      <c r="K701" s="3"/>
      <c r="L701" s="17">
        <v>6.8399999999998986</v>
      </c>
      <c r="M701" s="34">
        <f>L701/'MSD Calculation'!$D$5</f>
        <v>0.23108108108107764</v>
      </c>
      <c r="N701" s="34">
        <f>'MSD Calculation'!$D$24-L701</f>
        <v>11.660000000000101</v>
      </c>
      <c r="O701" s="35">
        <f t="shared" si="50"/>
        <v>1.0882911277397373E-2</v>
      </c>
      <c r="P701" s="35">
        <f t="shared" si="51"/>
        <v>1.1406903895359562E-2</v>
      </c>
      <c r="Q701" s="35">
        <f t="shared" si="52"/>
        <v>1.1406903895359562E-2</v>
      </c>
      <c r="R701" s="35">
        <f t="shared" si="53"/>
        <v>1.1406903895359562E-2</v>
      </c>
      <c r="S701" s="35">
        <f t="shared" si="54"/>
        <v>1.1406903895359562E-2</v>
      </c>
      <c r="T701" s="11" t="s">
        <v>14</v>
      </c>
    </row>
    <row r="702" spans="2:20" x14ac:dyDescent="0.35">
      <c r="B702" s="63">
        <v>6.8499999999998984</v>
      </c>
      <c r="C702" s="34">
        <f>B702/'MSD Calculation'!$D$5</f>
        <v>0.23141891891891547</v>
      </c>
      <c r="D702" s="34">
        <f>'MSD Calculation'!$D$24-B702</f>
        <v>11.650000000000102</v>
      </c>
      <c r="E702" s="30">
        <f>IF(B702="",0,IF(B702&lt;'MSD Calculation'!$D$5,$E$7*(1-B702/'MSD Calculation'!$D$5), 0))</f>
        <v>1.0878129681932785E-2</v>
      </c>
      <c r="F702" s="30">
        <f>IF(B702="",0,IF($B702&lt;$F$5,0,IF($B702&gt;'MSD Calculation'!$D$5,0,IF($N$4="Closed-form",1/2*(1-COS(2*PI()*($B702-$F$5)/$F$6))*$F$8,IF($N$4="General",1/2*(1-COS(2*PI()*($B702-$F$5)/$F$6))*$F$9,"Error")))))</f>
        <v>5.2859448095056438E-4</v>
      </c>
      <c r="G702" s="30">
        <f>IF(B702="",0,IF($B702&lt;$G$5,0,IF($B702&gt;'MSD Calculation'!$D$5,0,IF($N$4="Closed-form",1/2*(1-COS(2*PI()*($B702-$G$5)/$G$6))*$G$8,IF($N$4="General",1/2*(1-COS(2*PI()*($B702-$G$5)/$G$6))*$G$9,"Error")))))</f>
        <v>0</v>
      </c>
      <c r="H702" s="30">
        <f>IF(B702="",0,IF($B702&lt;$H$5,0,IF($B702&gt;'MSD Calculation'!$D$5,0,IF($N$4="Closed-form",1/2*(1-COS(2*PI()*($B702-$H$5)/$H$6))*$H$8,IF($N$4="General",1/2*(1-COS(2*PI()*($B702-$H$5)/$H$6))*$H$9,"Error")))))</f>
        <v>0</v>
      </c>
      <c r="I702" s="30">
        <f>IF(B702="",0,IF($B702&lt;$I$5,0,IF($B702&gt;'MSD Calculation'!$D$5,0,IF($N$4="Closed-form",1/2*(1-COS(2*PI()*($B702-$I$5)/$I$6))*$I$8,IF($N$4="General",1/2*(1-COS(2*PI()*($B702-$I$5)/$I$6))*$I$9,"Error")))))</f>
        <v>0</v>
      </c>
      <c r="J702" s="15" t="s">
        <v>14</v>
      </c>
      <c r="K702" s="3"/>
      <c r="L702" s="17">
        <v>6.8499999999998984</v>
      </c>
      <c r="M702" s="34">
        <f>L702/'MSD Calculation'!$D$5</f>
        <v>0.23141891891891547</v>
      </c>
      <c r="N702" s="34">
        <f>'MSD Calculation'!$D$24-L702</f>
        <v>11.650000000000102</v>
      </c>
      <c r="O702" s="35">
        <f t="shared" si="50"/>
        <v>1.0878129681932785E-2</v>
      </c>
      <c r="P702" s="35">
        <f t="shared" si="51"/>
        <v>1.1406724162883349E-2</v>
      </c>
      <c r="Q702" s="35">
        <f t="shared" si="52"/>
        <v>1.1406724162883349E-2</v>
      </c>
      <c r="R702" s="35">
        <f t="shared" si="53"/>
        <v>1.1406724162883349E-2</v>
      </c>
      <c r="S702" s="35">
        <f t="shared" si="54"/>
        <v>1.1406724162883349E-2</v>
      </c>
      <c r="T702" s="11" t="s">
        <v>14</v>
      </c>
    </row>
    <row r="703" spans="2:20" x14ac:dyDescent="0.35">
      <c r="B703" s="63">
        <v>6.8599999999998982</v>
      </c>
      <c r="C703" s="34">
        <f>B703/'MSD Calculation'!$D$5</f>
        <v>0.23175675675675331</v>
      </c>
      <c r="D703" s="34">
        <f>'MSD Calculation'!$D$24-B703</f>
        <v>11.640000000000102</v>
      </c>
      <c r="E703" s="30">
        <f>IF(B703="",0,IF(B703&lt;'MSD Calculation'!$D$5,$E$7*(1-B703/'MSD Calculation'!$D$5), 0))</f>
        <v>1.08733480864682E-2</v>
      </c>
      <c r="F703" s="30">
        <f>IF(B703="",0,IF($B703&lt;$F$5,0,IF($B703&gt;'MSD Calculation'!$D$5,0,IF($N$4="Closed-form",1/2*(1-COS(2*PI()*($B703-$F$5)/$F$6))*$F$8,IF($N$4="General",1/2*(1-COS(2*PI()*($B703-$F$5)/$F$6))*$F$9,"Error")))))</f>
        <v>5.3321529877682617E-4</v>
      </c>
      <c r="G703" s="30">
        <f>IF(B703="",0,IF($B703&lt;$G$5,0,IF($B703&gt;'MSD Calculation'!$D$5,0,IF($N$4="Closed-form",1/2*(1-COS(2*PI()*($B703-$G$5)/$G$6))*$G$8,IF($N$4="General",1/2*(1-COS(2*PI()*($B703-$G$5)/$G$6))*$G$9,"Error")))))</f>
        <v>0</v>
      </c>
      <c r="H703" s="30">
        <f>IF(B703="",0,IF($B703&lt;$H$5,0,IF($B703&gt;'MSD Calculation'!$D$5,0,IF($N$4="Closed-form",1/2*(1-COS(2*PI()*($B703-$H$5)/$H$6))*$H$8,IF($N$4="General",1/2*(1-COS(2*PI()*($B703-$H$5)/$H$6))*$H$9,"Error")))))</f>
        <v>0</v>
      </c>
      <c r="I703" s="30">
        <f>IF(B703="",0,IF($B703&lt;$I$5,0,IF($B703&gt;'MSD Calculation'!$D$5,0,IF($N$4="Closed-form",1/2*(1-COS(2*PI()*($B703-$I$5)/$I$6))*$I$8,IF($N$4="General",1/2*(1-COS(2*PI()*($B703-$I$5)/$I$6))*$I$9,"Error")))))</f>
        <v>0</v>
      </c>
      <c r="J703" s="15" t="s">
        <v>14</v>
      </c>
      <c r="K703" s="3"/>
      <c r="L703" s="17">
        <v>6.8599999999998982</v>
      </c>
      <c r="M703" s="34">
        <f>L703/'MSD Calculation'!$D$5</f>
        <v>0.23175675675675331</v>
      </c>
      <c r="N703" s="34">
        <f>'MSD Calculation'!$D$24-L703</f>
        <v>11.640000000000102</v>
      </c>
      <c r="O703" s="35">
        <f t="shared" si="50"/>
        <v>1.08733480864682E-2</v>
      </c>
      <c r="P703" s="35">
        <f t="shared" si="51"/>
        <v>1.1406563385245027E-2</v>
      </c>
      <c r="Q703" s="35">
        <f t="shared" si="52"/>
        <v>1.1406563385245027E-2</v>
      </c>
      <c r="R703" s="35">
        <f t="shared" si="53"/>
        <v>1.1406563385245027E-2</v>
      </c>
      <c r="S703" s="35">
        <f t="shared" si="54"/>
        <v>1.1406563385245027E-2</v>
      </c>
      <c r="T703" s="11" t="s">
        <v>14</v>
      </c>
    </row>
    <row r="704" spans="2:20" x14ac:dyDescent="0.35">
      <c r="B704" s="63">
        <v>6.869999999999898</v>
      </c>
      <c r="C704" s="34">
        <f>B704/'MSD Calculation'!$D$5</f>
        <v>0.23209459459459114</v>
      </c>
      <c r="D704" s="34">
        <f>'MSD Calculation'!$D$24-B704</f>
        <v>11.630000000000102</v>
      </c>
      <c r="E704" s="30">
        <f>IF(B704="",0,IF(B704&lt;'MSD Calculation'!$D$5,$E$7*(1-B704/'MSD Calculation'!$D$5), 0))</f>
        <v>1.0868566491003614E-2</v>
      </c>
      <c r="F704" s="30">
        <f>IF(B704="",0,IF($B704&lt;$F$5,0,IF($B704&gt;'MSD Calculation'!$D$5,0,IF($N$4="Closed-form",1/2*(1-COS(2*PI()*($B704-$F$5)/$F$6))*$F$8,IF($N$4="General",1/2*(1-COS(2*PI()*($B704-$F$5)/$F$6))*$F$9,"Error")))))</f>
        <v>5.3785505117180871E-4</v>
      </c>
      <c r="G704" s="30">
        <f>IF(B704="",0,IF($B704&lt;$G$5,0,IF($B704&gt;'MSD Calculation'!$D$5,0,IF($N$4="Closed-form",1/2*(1-COS(2*PI()*($B704-$G$5)/$G$6))*$G$8,IF($N$4="General",1/2*(1-COS(2*PI()*($B704-$G$5)/$G$6))*$G$9,"Error")))))</f>
        <v>0</v>
      </c>
      <c r="H704" s="30">
        <f>IF(B704="",0,IF($B704&lt;$H$5,0,IF($B704&gt;'MSD Calculation'!$D$5,0,IF($N$4="Closed-form",1/2*(1-COS(2*PI()*($B704-$H$5)/$H$6))*$H$8,IF($N$4="General",1/2*(1-COS(2*PI()*($B704-$H$5)/$H$6))*$H$9,"Error")))))</f>
        <v>0</v>
      </c>
      <c r="I704" s="30">
        <f>IF(B704="",0,IF($B704&lt;$I$5,0,IF($B704&gt;'MSD Calculation'!$D$5,0,IF($N$4="Closed-form",1/2*(1-COS(2*PI()*($B704-$I$5)/$I$6))*$I$8,IF($N$4="General",1/2*(1-COS(2*PI()*($B704-$I$5)/$I$6))*$I$9,"Error")))))</f>
        <v>0</v>
      </c>
      <c r="J704" s="15" t="s">
        <v>14</v>
      </c>
      <c r="K704" s="3"/>
      <c r="L704" s="17">
        <v>6.869999999999898</v>
      </c>
      <c r="M704" s="34">
        <f>L704/'MSD Calculation'!$D$5</f>
        <v>0.23209459459459114</v>
      </c>
      <c r="N704" s="34">
        <f>'MSD Calculation'!$D$24-L704</f>
        <v>11.630000000000102</v>
      </c>
      <c r="O704" s="35">
        <f t="shared" si="50"/>
        <v>1.0868566491003614E-2</v>
      </c>
      <c r="P704" s="35">
        <f t="shared" si="51"/>
        <v>1.1406421542175423E-2</v>
      </c>
      <c r="Q704" s="35">
        <f t="shared" si="52"/>
        <v>1.1406421542175423E-2</v>
      </c>
      <c r="R704" s="35">
        <f t="shared" si="53"/>
        <v>1.1406421542175423E-2</v>
      </c>
      <c r="S704" s="35">
        <f t="shared" si="54"/>
        <v>1.1406421542175423E-2</v>
      </c>
      <c r="T704" s="11" t="s">
        <v>14</v>
      </c>
    </row>
    <row r="705" spans="2:20" x14ac:dyDescent="0.35">
      <c r="B705" s="63">
        <v>6.8799999999998978</v>
      </c>
      <c r="C705" s="34">
        <f>B705/'MSD Calculation'!$D$5</f>
        <v>0.23243243243242898</v>
      </c>
      <c r="D705" s="34">
        <f>'MSD Calculation'!$D$24-B705</f>
        <v>11.620000000000102</v>
      </c>
      <c r="E705" s="30">
        <f>IF(B705="",0,IF(B705&lt;'MSD Calculation'!$D$5,$E$7*(1-B705/'MSD Calculation'!$D$5), 0))</f>
        <v>1.086378489553903E-2</v>
      </c>
      <c r="F705" s="30">
        <f>IF(B705="",0,IF($B705&lt;$F$5,0,IF($B705&gt;'MSD Calculation'!$D$5,0,IF($N$4="Closed-form",1/2*(1-COS(2*PI()*($B705-$F$5)/$F$6))*$F$8,IF($N$4="General",1/2*(1-COS(2*PI()*($B705-$F$5)/$F$6))*$F$9,"Error")))))</f>
        <v>5.4251371778328713E-4</v>
      </c>
      <c r="G705" s="30">
        <f>IF(B705="",0,IF($B705&lt;$G$5,0,IF($B705&gt;'MSD Calculation'!$D$5,0,IF($N$4="Closed-form",1/2*(1-COS(2*PI()*($B705-$G$5)/$G$6))*$G$8,IF($N$4="General",1/2*(1-COS(2*PI()*($B705-$G$5)/$G$6))*$G$9,"Error")))))</f>
        <v>0</v>
      </c>
      <c r="H705" s="30">
        <f>IF(B705="",0,IF($B705&lt;$H$5,0,IF($B705&gt;'MSD Calculation'!$D$5,0,IF($N$4="Closed-form",1/2*(1-COS(2*PI()*($B705-$H$5)/$H$6))*$H$8,IF($N$4="General",1/2*(1-COS(2*PI()*($B705-$H$5)/$H$6))*$H$9,"Error")))))</f>
        <v>0</v>
      </c>
      <c r="I705" s="30">
        <f>IF(B705="",0,IF($B705&lt;$I$5,0,IF($B705&gt;'MSD Calculation'!$D$5,0,IF($N$4="Closed-form",1/2*(1-COS(2*PI()*($B705-$I$5)/$I$6))*$I$8,IF($N$4="General",1/2*(1-COS(2*PI()*($B705-$I$5)/$I$6))*$I$9,"Error")))))</f>
        <v>0</v>
      </c>
      <c r="J705" s="15" t="s">
        <v>14</v>
      </c>
      <c r="K705" s="3"/>
      <c r="L705" s="17">
        <v>6.8799999999998978</v>
      </c>
      <c r="M705" s="34">
        <f>L705/'MSD Calculation'!$D$5</f>
        <v>0.23243243243242898</v>
      </c>
      <c r="N705" s="34">
        <f>'MSD Calculation'!$D$24-L705</f>
        <v>11.620000000000102</v>
      </c>
      <c r="O705" s="35">
        <f t="shared" si="50"/>
        <v>1.086378489553903E-2</v>
      </c>
      <c r="P705" s="35">
        <f t="shared" si="51"/>
        <v>1.1406298613322317E-2</v>
      </c>
      <c r="Q705" s="35">
        <f t="shared" si="52"/>
        <v>1.1406298613322317E-2</v>
      </c>
      <c r="R705" s="35">
        <f t="shared" si="53"/>
        <v>1.1406298613322317E-2</v>
      </c>
      <c r="S705" s="35">
        <f t="shared" si="54"/>
        <v>1.1406298613322317E-2</v>
      </c>
      <c r="T705" s="11" t="s">
        <v>14</v>
      </c>
    </row>
    <row r="706" spans="2:20" x14ac:dyDescent="0.35">
      <c r="B706" s="63">
        <v>6.8899999999998975</v>
      </c>
      <c r="C706" s="34">
        <f>B706/'MSD Calculation'!$D$5</f>
        <v>0.23277027027026681</v>
      </c>
      <c r="D706" s="34">
        <f>'MSD Calculation'!$D$24-B706</f>
        <v>11.610000000000102</v>
      </c>
      <c r="E706" s="30">
        <f>IF(B706="",0,IF(B706&lt;'MSD Calculation'!$D$5,$E$7*(1-B706/'MSD Calculation'!$D$5), 0))</f>
        <v>1.0859003300074443E-2</v>
      </c>
      <c r="F706" s="30">
        <f>IF(B706="",0,IF($B706&lt;$F$5,0,IF($B706&gt;'MSD Calculation'!$D$5,0,IF($N$4="Closed-form",1/2*(1-COS(2*PI()*($B706-$F$5)/$F$6))*$F$8,IF($N$4="General",1/2*(1-COS(2*PI()*($B706-$F$5)/$F$6))*$F$9,"Error")))))</f>
        <v>5.4719127817607141E-4</v>
      </c>
      <c r="G706" s="30">
        <f>IF(B706="",0,IF($B706&lt;$G$5,0,IF($B706&gt;'MSD Calculation'!$D$5,0,IF($N$4="Closed-form",1/2*(1-COS(2*PI()*($B706-$G$5)/$G$6))*$G$8,IF($N$4="General",1/2*(1-COS(2*PI()*($B706-$G$5)/$G$6))*$G$9,"Error")))))</f>
        <v>0</v>
      </c>
      <c r="H706" s="30">
        <f>IF(B706="",0,IF($B706&lt;$H$5,0,IF($B706&gt;'MSD Calculation'!$D$5,0,IF($N$4="Closed-form",1/2*(1-COS(2*PI()*($B706-$H$5)/$H$6))*$H$8,IF($N$4="General",1/2*(1-COS(2*PI()*($B706-$H$5)/$H$6))*$H$9,"Error")))))</f>
        <v>0</v>
      </c>
      <c r="I706" s="30">
        <f>IF(B706="",0,IF($B706&lt;$I$5,0,IF($B706&gt;'MSD Calculation'!$D$5,0,IF($N$4="Closed-form",1/2*(1-COS(2*PI()*($B706-$I$5)/$I$6))*$I$8,IF($N$4="General",1/2*(1-COS(2*PI()*($B706-$I$5)/$I$6))*$I$9,"Error")))))</f>
        <v>0</v>
      </c>
      <c r="J706" s="15" t="s">
        <v>14</v>
      </c>
      <c r="K706" s="3"/>
      <c r="L706" s="17">
        <v>6.8899999999998975</v>
      </c>
      <c r="M706" s="34">
        <f>L706/'MSD Calculation'!$D$5</f>
        <v>0.23277027027026681</v>
      </c>
      <c r="N706" s="34">
        <f>'MSD Calculation'!$D$24-L706</f>
        <v>11.610000000000102</v>
      </c>
      <c r="O706" s="35">
        <f t="shared" si="50"/>
        <v>1.0859003300074443E-2</v>
      </c>
      <c r="P706" s="35">
        <f t="shared" si="51"/>
        <v>1.1406194578250515E-2</v>
      </c>
      <c r="Q706" s="35">
        <f t="shared" si="52"/>
        <v>1.1406194578250515E-2</v>
      </c>
      <c r="R706" s="35">
        <f t="shared" si="53"/>
        <v>1.1406194578250515E-2</v>
      </c>
      <c r="S706" s="35">
        <f t="shared" si="54"/>
        <v>1.1406194578250515E-2</v>
      </c>
      <c r="T706" s="11" t="s">
        <v>14</v>
      </c>
    </row>
    <row r="707" spans="2:20" x14ac:dyDescent="0.35">
      <c r="B707" s="63">
        <v>6.8999999999998973</v>
      </c>
      <c r="C707" s="34">
        <f>B707/'MSD Calculation'!$D$5</f>
        <v>0.23310810810810462</v>
      </c>
      <c r="D707" s="34">
        <f>'MSD Calculation'!$D$24-B707</f>
        <v>11.600000000000103</v>
      </c>
      <c r="E707" s="30">
        <f>IF(B707="",0,IF(B707&lt;'MSD Calculation'!$D$5,$E$7*(1-B707/'MSD Calculation'!$D$5), 0))</f>
        <v>1.0854221704609859E-2</v>
      </c>
      <c r="F707" s="30">
        <f>IF(B707="",0,IF($B707&lt;$F$5,0,IF($B707&gt;'MSD Calculation'!$D$5,0,IF($N$4="Closed-form",1/2*(1-COS(2*PI()*($B707-$F$5)/$F$6))*$F$8,IF($N$4="General",1/2*(1-COS(2*PI()*($B707-$F$5)/$F$6))*$F$9,"Error")))))</f>
        <v>5.5188771183209211E-4</v>
      </c>
      <c r="G707" s="30">
        <f>IF(B707="",0,IF($B707&lt;$G$5,0,IF($B707&gt;'MSD Calculation'!$D$5,0,IF($N$4="Closed-form",1/2*(1-COS(2*PI()*($B707-$G$5)/$G$6))*$G$8,IF($N$4="General",1/2*(1-COS(2*PI()*($B707-$G$5)/$G$6))*$G$9,"Error")))))</f>
        <v>0</v>
      </c>
      <c r="H707" s="30">
        <f>IF(B707="",0,IF($B707&lt;$H$5,0,IF($B707&gt;'MSD Calculation'!$D$5,0,IF($N$4="Closed-form",1/2*(1-COS(2*PI()*($B707-$H$5)/$H$6))*$H$8,IF($N$4="General",1/2*(1-COS(2*PI()*($B707-$H$5)/$H$6))*$H$9,"Error")))))</f>
        <v>0</v>
      </c>
      <c r="I707" s="30">
        <f>IF(B707="",0,IF($B707&lt;$I$5,0,IF($B707&gt;'MSD Calculation'!$D$5,0,IF($N$4="Closed-form",1/2*(1-COS(2*PI()*($B707-$I$5)/$I$6))*$I$8,IF($N$4="General",1/2*(1-COS(2*PI()*($B707-$I$5)/$I$6))*$I$9,"Error")))))</f>
        <v>0</v>
      </c>
      <c r="J707" s="15" t="s">
        <v>14</v>
      </c>
      <c r="K707" s="3"/>
      <c r="L707" s="17">
        <v>6.8999999999998973</v>
      </c>
      <c r="M707" s="34">
        <f>L707/'MSD Calculation'!$D$5</f>
        <v>0.23310810810810462</v>
      </c>
      <c r="N707" s="34">
        <f>'MSD Calculation'!$D$24-L707</f>
        <v>11.600000000000103</v>
      </c>
      <c r="O707" s="35">
        <f t="shared" si="50"/>
        <v>1.0854221704609859E-2</v>
      </c>
      <c r="P707" s="35">
        <f t="shared" si="51"/>
        <v>1.1406109416441951E-2</v>
      </c>
      <c r="Q707" s="35">
        <f t="shared" si="52"/>
        <v>1.1406109416441951E-2</v>
      </c>
      <c r="R707" s="35">
        <f t="shared" si="53"/>
        <v>1.1406109416441951E-2</v>
      </c>
      <c r="S707" s="35">
        <f t="shared" si="54"/>
        <v>1.1406109416441951E-2</v>
      </c>
      <c r="T707" s="11" t="s">
        <v>14</v>
      </c>
    </row>
    <row r="708" spans="2:20" x14ac:dyDescent="0.35">
      <c r="B708" s="63">
        <v>6.9099999999998971</v>
      </c>
      <c r="C708" s="34">
        <f>B708/'MSD Calculation'!$D$5</f>
        <v>0.23344594594594245</v>
      </c>
      <c r="D708" s="34">
        <f>'MSD Calculation'!$D$24-B708</f>
        <v>11.590000000000103</v>
      </c>
      <c r="E708" s="30">
        <f>IF(B708="",0,IF(B708&lt;'MSD Calculation'!$D$5,$E$7*(1-B708/'MSD Calculation'!$D$5), 0))</f>
        <v>1.0849440109145271E-2</v>
      </c>
      <c r="F708" s="30">
        <f>IF(B708="",0,IF($B708&lt;$F$5,0,IF($B708&gt;'MSD Calculation'!$D$5,0,IF($N$4="Closed-form",1/2*(1-COS(2*PI()*($B708-$F$5)/$F$6))*$F$8,IF($N$4="General",1/2*(1-COS(2*PI()*($B708-$F$5)/$F$6))*$F$9,"Error")))))</f>
        <v>5.5660299815049391E-4</v>
      </c>
      <c r="G708" s="30">
        <f>IF(B708="",0,IF($B708&lt;$G$5,0,IF($B708&gt;'MSD Calculation'!$D$5,0,IF($N$4="Closed-form",1/2*(1-COS(2*PI()*($B708-$G$5)/$G$6))*$G$8,IF($N$4="General",1/2*(1-COS(2*PI()*($B708-$G$5)/$G$6))*$G$9,"Error")))))</f>
        <v>0</v>
      </c>
      <c r="H708" s="30">
        <f>IF(B708="",0,IF($B708&lt;$H$5,0,IF($B708&gt;'MSD Calculation'!$D$5,0,IF($N$4="Closed-form",1/2*(1-COS(2*PI()*($B708-$H$5)/$H$6))*$H$8,IF($N$4="General",1/2*(1-COS(2*PI()*($B708-$H$5)/$H$6))*$H$9,"Error")))))</f>
        <v>0</v>
      </c>
      <c r="I708" s="30">
        <f>IF(B708="",0,IF($B708&lt;$I$5,0,IF($B708&gt;'MSD Calculation'!$D$5,0,IF($N$4="Closed-form",1/2*(1-COS(2*PI()*($B708-$I$5)/$I$6))*$I$8,IF($N$4="General",1/2*(1-COS(2*PI()*($B708-$I$5)/$I$6))*$I$9,"Error")))))</f>
        <v>0</v>
      </c>
      <c r="J708" s="15" t="s">
        <v>14</v>
      </c>
      <c r="K708" s="3"/>
      <c r="L708" s="17">
        <v>6.9099999999998971</v>
      </c>
      <c r="M708" s="34">
        <f>L708/'MSD Calculation'!$D$5</f>
        <v>0.23344594594594245</v>
      </c>
      <c r="N708" s="34">
        <f>'MSD Calculation'!$D$24-L708</f>
        <v>11.590000000000103</v>
      </c>
      <c r="O708" s="35">
        <f t="shared" si="50"/>
        <v>1.0849440109145271E-2</v>
      </c>
      <c r="P708" s="35">
        <f t="shared" si="51"/>
        <v>1.1406043107295765E-2</v>
      </c>
      <c r="Q708" s="35">
        <f t="shared" si="52"/>
        <v>1.1406043107295765E-2</v>
      </c>
      <c r="R708" s="35">
        <f t="shared" si="53"/>
        <v>1.1406043107295765E-2</v>
      </c>
      <c r="S708" s="35">
        <f t="shared" si="54"/>
        <v>1.1406043107295765E-2</v>
      </c>
      <c r="T708" s="11" t="s">
        <v>14</v>
      </c>
    </row>
    <row r="709" spans="2:20" x14ac:dyDescent="0.35">
      <c r="B709" s="63">
        <v>6.9199999999998969</v>
      </c>
      <c r="C709" s="34">
        <f>B709/'MSD Calculation'!$D$5</f>
        <v>0.23378378378378029</v>
      </c>
      <c r="D709" s="34">
        <f>'MSD Calculation'!$D$24-B709</f>
        <v>11.580000000000103</v>
      </c>
      <c r="E709" s="30">
        <f>IF(B709="",0,IF(B709&lt;'MSD Calculation'!$D$5,$E$7*(1-B709/'MSD Calculation'!$D$5), 0))</f>
        <v>1.0844658513680687E-2</v>
      </c>
      <c r="F709" s="30">
        <f>IF(B709="",0,IF($B709&lt;$F$5,0,IF($B709&gt;'MSD Calculation'!$D$5,0,IF($N$4="Closed-form",1/2*(1-COS(2*PI()*($B709-$F$5)/$F$6))*$F$8,IF($N$4="General",1/2*(1-COS(2*PI()*($B709-$F$5)/$F$6))*$F$9,"Error")))))</f>
        <v>5.6133711644772459E-4</v>
      </c>
      <c r="G709" s="30">
        <f>IF(B709="",0,IF($B709&lt;$G$5,0,IF($B709&gt;'MSD Calculation'!$D$5,0,IF($N$4="Closed-form",1/2*(1-COS(2*PI()*($B709-$G$5)/$G$6))*$G$8,IF($N$4="General",1/2*(1-COS(2*PI()*($B709-$G$5)/$G$6))*$G$9,"Error")))))</f>
        <v>0</v>
      </c>
      <c r="H709" s="30">
        <f>IF(B709="",0,IF($B709&lt;$H$5,0,IF($B709&gt;'MSD Calculation'!$D$5,0,IF($N$4="Closed-form",1/2*(1-COS(2*PI()*($B709-$H$5)/$H$6))*$H$8,IF($N$4="General",1/2*(1-COS(2*PI()*($B709-$H$5)/$H$6))*$H$9,"Error")))))</f>
        <v>0</v>
      </c>
      <c r="I709" s="30">
        <f>IF(B709="",0,IF($B709&lt;$I$5,0,IF($B709&gt;'MSD Calculation'!$D$5,0,IF($N$4="Closed-form",1/2*(1-COS(2*PI()*($B709-$I$5)/$I$6))*$I$8,IF($N$4="General",1/2*(1-COS(2*PI()*($B709-$I$5)/$I$6))*$I$9,"Error")))))</f>
        <v>0</v>
      </c>
      <c r="J709" s="15" t="s">
        <v>14</v>
      </c>
      <c r="K709" s="3"/>
      <c r="L709" s="17">
        <v>6.9199999999998969</v>
      </c>
      <c r="M709" s="34">
        <f>L709/'MSD Calculation'!$D$5</f>
        <v>0.23378378378378029</v>
      </c>
      <c r="N709" s="34">
        <f>'MSD Calculation'!$D$24-L709</f>
        <v>11.580000000000103</v>
      </c>
      <c r="O709" s="35">
        <f t="shared" si="50"/>
        <v>1.0844658513680687E-2</v>
      </c>
      <c r="P709" s="35">
        <f t="shared" si="51"/>
        <v>1.1405995630128412E-2</v>
      </c>
      <c r="Q709" s="35">
        <f t="shared" si="52"/>
        <v>1.1405995630128412E-2</v>
      </c>
      <c r="R709" s="35">
        <f t="shared" si="53"/>
        <v>1.1405995630128412E-2</v>
      </c>
      <c r="S709" s="35">
        <f t="shared" si="54"/>
        <v>1.1405995630128412E-2</v>
      </c>
      <c r="T709" s="11" t="s">
        <v>14</v>
      </c>
    </row>
    <row r="710" spans="2:20" x14ac:dyDescent="0.35">
      <c r="B710" s="63">
        <v>6.9299999999998967</v>
      </c>
      <c r="C710" s="34">
        <f>B710/'MSD Calculation'!$D$5</f>
        <v>0.23412162162161812</v>
      </c>
      <c r="D710" s="34">
        <f>'MSD Calculation'!$D$24-B710</f>
        <v>11.570000000000103</v>
      </c>
      <c r="E710" s="30">
        <f>IF(B710="",0,IF(B710&lt;'MSD Calculation'!$D$5,$E$7*(1-B710/'MSD Calculation'!$D$5), 0))</f>
        <v>1.08398769182161E-2</v>
      </c>
      <c r="F710" s="30">
        <f>IF(B710="",0,IF($B710&lt;$F$5,0,IF($B710&gt;'MSD Calculation'!$D$5,0,IF($N$4="Closed-form",1/2*(1-COS(2*PI()*($B710-$F$5)/$F$6))*$F$8,IF($N$4="General",1/2*(1-COS(2*PI()*($B710-$F$5)/$F$6))*$F$9,"Error")))))</f>
        <v>5.6609004595762529E-4</v>
      </c>
      <c r="G710" s="30">
        <f>IF(B710="",0,IF($B710&lt;$G$5,0,IF($B710&gt;'MSD Calculation'!$D$5,0,IF($N$4="Closed-form",1/2*(1-COS(2*PI()*($B710-$G$5)/$G$6))*$G$8,IF($N$4="General",1/2*(1-COS(2*PI()*($B710-$G$5)/$G$6))*$G$9,"Error")))))</f>
        <v>0</v>
      </c>
      <c r="H710" s="30">
        <f>IF(B710="",0,IF($B710&lt;$H$5,0,IF($B710&gt;'MSD Calculation'!$D$5,0,IF($N$4="Closed-form",1/2*(1-COS(2*PI()*($B710-$H$5)/$H$6))*$H$8,IF($N$4="General",1/2*(1-COS(2*PI()*($B710-$H$5)/$H$6))*$H$9,"Error")))))</f>
        <v>0</v>
      </c>
      <c r="I710" s="30">
        <f>IF(B710="",0,IF($B710&lt;$I$5,0,IF($B710&gt;'MSD Calculation'!$D$5,0,IF($N$4="Closed-form",1/2*(1-COS(2*PI()*($B710-$I$5)/$I$6))*$I$8,IF($N$4="General",1/2*(1-COS(2*PI()*($B710-$I$5)/$I$6))*$I$9,"Error")))))</f>
        <v>0</v>
      </c>
      <c r="J710" s="15" t="s">
        <v>14</v>
      </c>
      <c r="K710" s="3"/>
      <c r="L710" s="17">
        <v>6.9299999999998967</v>
      </c>
      <c r="M710" s="34">
        <f>L710/'MSD Calculation'!$D$5</f>
        <v>0.23412162162161812</v>
      </c>
      <c r="N710" s="34">
        <f>'MSD Calculation'!$D$24-L710</f>
        <v>11.570000000000103</v>
      </c>
      <c r="O710" s="35">
        <f t="shared" si="50"/>
        <v>1.08398769182161E-2</v>
      </c>
      <c r="P710" s="35">
        <f t="shared" si="51"/>
        <v>1.1405966964173725E-2</v>
      </c>
      <c r="Q710" s="35">
        <f t="shared" si="52"/>
        <v>1.1405966964173725E-2</v>
      </c>
      <c r="R710" s="35">
        <f t="shared" si="53"/>
        <v>1.1405966964173725E-2</v>
      </c>
      <c r="S710" s="35">
        <f t="shared" si="54"/>
        <v>1.1405966964173725E-2</v>
      </c>
      <c r="T710" s="11" t="s">
        <v>14</v>
      </c>
    </row>
    <row r="711" spans="2:20" x14ac:dyDescent="0.35">
      <c r="B711" s="63">
        <v>6.9399999999998965</v>
      </c>
      <c r="C711" s="34">
        <f>B711/'MSD Calculation'!$D$5</f>
        <v>0.23445945945945595</v>
      </c>
      <c r="D711" s="34">
        <f>'MSD Calculation'!$D$24-B711</f>
        <v>11.560000000000104</v>
      </c>
      <c r="E711" s="30">
        <f>IF(B711="",0,IF(B711&lt;'MSD Calculation'!$D$5,$E$7*(1-B711/'MSD Calculation'!$D$5), 0))</f>
        <v>1.0835095322751514E-2</v>
      </c>
      <c r="F711" s="30">
        <f>IF(B711="",0,IF($B711&lt;$F$5,0,IF($B711&gt;'MSD Calculation'!$D$5,0,IF($N$4="Closed-form",1/2*(1-COS(2*PI()*($B711-$F$5)/$F$6))*$F$8,IF($N$4="General",1/2*(1-COS(2*PI()*($B711-$F$5)/$F$6))*$F$9,"Error")))))</f>
        <v>5.7086176583152068E-4</v>
      </c>
      <c r="G711" s="30">
        <f>IF(B711="",0,IF($B711&lt;$G$5,0,IF($B711&gt;'MSD Calculation'!$D$5,0,IF($N$4="Closed-form",1/2*(1-COS(2*PI()*($B711-$G$5)/$G$6))*$G$8,IF($N$4="General",1/2*(1-COS(2*PI()*($B711-$G$5)/$G$6))*$G$9,"Error")))))</f>
        <v>0</v>
      </c>
      <c r="H711" s="30">
        <f>IF(B711="",0,IF($B711&lt;$H$5,0,IF($B711&gt;'MSD Calculation'!$D$5,0,IF($N$4="Closed-form",1/2*(1-COS(2*PI()*($B711-$H$5)/$H$6))*$H$8,IF($N$4="General",1/2*(1-COS(2*PI()*($B711-$H$5)/$H$6))*$H$9,"Error")))))</f>
        <v>0</v>
      </c>
      <c r="I711" s="30">
        <f>IF(B711="",0,IF($B711&lt;$I$5,0,IF($B711&gt;'MSD Calculation'!$D$5,0,IF($N$4="Closed-form",1/2*(1-COS(2*PI()*($B711-$I$5)/$I$6))*$I$8,IF($N$4="General",1/2*(1-COS(2*PI()*($B711-$I$5)/$I$6))*$I$9,"Error")))))</f>
        <v>0</v>
      </c>
      <c r="J711" s="15" t="s">
        <v>14</v>
      </c>
      <c r="K711" s="3"/>
      <c r="L711" s="17">
        <v>6.9399999999998965</v>
      </c>
      <c r="M711" s="34">
        <f>L711/'MSD Calculation'!$D$5</f>
        <v>0.23445945945945595</v>
      </c>
      <c r="N711" s="34">
        <f>'MSD Calculation'!$D$24-L711</f>
        <v>11.560000000000104</v>
      </c>
      <c r="O711" s="35">
        <f t="shared" si="50"/>
        <v>1.0835095322751514E-2</v>
      </c>
      <c r="P711" s="35">
        <f t="shared" si="51"/>
        <v>1.1405957088583035E-2</v>
      </c>
      <c r="Q711" s="35">
        <f t="shared" si="52"/>
        <v>1.1405957088583035E-2</v>
      </c>
      <c r="R711" s="35">
        <f t="shared" si="53"/>
        <v>1.1405957088583035E-2</v>
      </c>
      <c r="S711" s="35">
        <f t="shared" si="54"/>
        <v>1.1405957088583035E-2</v>
      </c>
      <c r="T711" s="11" t="s">
        <v>14</v>
      </c>
    </row>
    <row r="712" spans="2:20" x14ac:dyDescent="0.35">
      <c r="B712" s="63">
        <v>6.9499999999998963</v>
      </c>
      <c r="C712" s="34">
        <f>B712/'MSD Calculation'!$D$5</f>
        <v>0.23479729729729379</v>
      </c>
      <c r="D712" s="34">
        <f>'MSD Calculation'!$D$24-B712</f>
        <v>11.550000000000104</v>
      </c>
      <c r="E712" s="30">
        <f>IF(B712="",0,IF(B712&lt;'MSD Calculation'!$D$5,$E$7*(1-B712/'MSD Calculation'!$D$5), 0))</f>
        <v>1.0830313727286928E-2</v>
      </c>
      <c r="F712" s="30">
        <f>IF(B712="",0,IF($B712&lt;$F$5,0,IF($B712&gt;'MSD Calculation'!$D$5,0,IF($N$4="Closed-form",1/2*(1-COS(2*PI()*($B712-$F$5)/$F$6))*$F$8,IF($N$4="General",1/2*(1-COS(2*PI()*($B712-$F$5)/$F$6))*$F$9,"Error")))))</f>
        <v>5.7565225513831386E-4</v>
      </c>
      <c r="G712" s="30">
        <f>IF(B712="",0,IF($B712&lt;$G$5,0,IF($B712&gt;'MSD Calculation'!$D$5,0,IF($N$4="Closed-form",1/2*(1-COS(2*PI()*($B712-$G$5)/$G$6))*$G$8,IF($N$4="General",1/2*(1-COS(2*PI()*($B712-$G$5)/$G$6))*$G$9,"Error")))))</f>
        <v>0</v>
      </c>
      <c r="H712" s="30">
        <f>IF(B712="",0,IF($B712&lt;$H$5,0,IF($B712&gt;'MSD Calculation'!$D$5,0,IF($N$4="Closed-form",1/2*(1-COS(2*PI()*($B712-$H$5)/$H$6))*$H$8,IF($N$4="General",1/2*(1-COS(2*PI()*($B712-$H$5)/$H$6))*$H$9,"Error")))))</f>
        <v>0</v>
      </c>
      <c r="I712" s="30">
        <f>IF(B712="",0,IF($B712&lt;$I$5,0,IF($B712&gt;'MSD Calculation'!$D$5,0,IF($N$4="Closed-form",1/2*(1-COS(2*PI()*($B712-$I$5)/$I$6))*$I$8,IF($N$4="General",1/2*(1-COS(2*PI()*($B712-$I$5)/$I$6))*$I$9,"Error")))))</f>
        <v>0</v>
      </c>
      <c r="J712" s="15" t="s">
        <v>14</v>
      </c>
      <c r="K712" s="3"/>
      <c r="L712" s="17">
        <v>6.9499999999998963</v>
      </c>
      <c r="M712" s="34">
        <f>L712/'MSD Calculation'!$D$5</f>
        <v>0.23479729729729379</v>
      </c>
      <c r="N712" s="34">
        <f>'MSD Calculation'!$D$24-L712</f>
        <v>11.550000000000104</v>
      </c>
      <c r="O712" s="35">
        <f t="shared" si="50"/>
        <v>1.0830313727286928E-2</v>
      </c>
      <c r="P712" s="35">
        <f t="shared" si="51"/>
        <v>1.1405965982425242E-2</v>
      </c>
      <c r="Q712" s="35">
        <f t="shared" si="52"/>
        <v>1.1405965982425242E-2</v>
      </c>
      <c r="R712" s="35">
        <f t="shared" si="53"/>
        <v>1.1405965982425242E-2</v>
      </c>
      <c r="S712" s="35">
        <f t="shared" si="54"/>
        <v>1.1405965982425242E-2</v>
      </c>
      <c r="T712" s="11" t="s">
        <v>14</v>
      </c>
    </row>
    <row r="713" spans="2:20" x14ac:dyDescent="0.35">
      <c r="B713" s="63">
        <v>6.959999999999896</v>
      </c>
      <c r="C713" s="34">
        <f>B713/'MSD Calculation'!$D$5</f>
        <v>0.23513513513513162</v>
      </c>
      <c r="D713" s="34">
        <f>'MSD Calculation'!$D$24-B713</f>
        <v>11.540000000000104</v>
      </c>
      <c r="E713" s="30">
        <f>IF(B713="",0,IF(B713&lt;'MSD Calculation'!$D$5,$E$7*(1-B713/'MSD Calculation'!$D$5), 0))</f>
        <v>1.0825532131822344E-2</v>
      </c>
      <c r="F713" s="30">
        <f>IF(B713="",0,IF($B713&lt;$F$5,0,IF($B713&gt;'MSD Calculation'!$D$5,0,IF($N$4="Closed-form",1/2*(1-COS(2*PI()*($B713-$F$5)/$F$6))*$F$8,IF($N$4="General",1/2*(1-COS(2*PI()*($B713-$F$5)/$F$6))*$F$9,"Error")))))</f>
        <v>5.8046149286457489E-4</v>
      </c>
      <c r="G713" s="30">
        <f>IF(B713="",0,IF($B713&lt;$G$5,0,IF($B713&gt;'MSD Calculation'!$D$5,0,IF($N$4="Closed-form",1/2*(1-COS(2*PI()*($B713-$G$5)/$G$6))*$G$8,IF($N$4="General",1/2*(1-COS(2*PI()*($B713-$G$5)/$G$6))*$G$9,"Error")))))</f>
        <v>0</v>
      </c>
      <c r="H713" s="30">
        <f>IF(B713="",0,IF($B713&lt;$H$5,0,IF($B713&gt;'MSD Calculation'!$D$5,0,IF($N$4="Closed-form",1/2*(1-COS(2*PI()*($B713-$H$5)/$H$6))*$H$8,IF($N$4="General",1/2*(1-COS(2*PI()*($B713-$H$5)/$H$6))*$H$9,"Error")))))</f>
        <v>0</v>
      </c>
      <c r="I713" s="30">
        <f>IF(B713="",0,IF($B713&lt;$I$5,0,IF($B713&gt;'MSD Calculation'!$D$5,0,IF($N$4="Closed-form",1/2*(1-COS(2*PI()*($B713-$I$5)/$I$6))*$I$8,IF($N$4="General",1/2*(1-COS(2*PI()*($B713-$I$5)/$I$6))*$I$9,"Error")))))</f>
        <v>0</v>
      </c>
      <c r="J713" s="15" t="s">
        <v>14</v>
      </c>
      <c r="K713" s="3"/>
      <c r="L713" s="17">
        <v>6.959999999999896</v>
      </c>
      <c r="M713" s="34">
        <f>L713/'MSD Calculation'!$D$5</f>
        <v>0.23513513513513162</v>
      </c>
      <c r="N713" s="34">
        <f>'MSD Calculation'!$D$24-L713</f>
        <v>11.540000000000104</v>
      </c>
      <c r="O713" s="35">
        <f t="shared" si="50"/>
        <v>1.0825532131822344E-2</v>
      </c>
      <c r="P713" s="35">
        <f t="shared" si="51"/>
        <v>1.1405993624686918E-2</v>
      </c>
      <c r="Q713" s="35">
        <f t="shared" si="52"/>
        <v>1.1405993624686918E-2</v>
      </c>
      <c r="R713" s="35">
        <f t="shared" si="53"/>
        <v>1.1405993624686918E-2</v>
      </c>
      <c r="S713" s="35">
        <f t="shared" si="54"/>
        <v>1.1405993624686918E-2</v>
      </c>
      <c r="T713" s="11" t="s">
        <v>14</v>
      </c>
    </row>
    <row r="714" spans="2:20" x14ac:dyDescent="0.35">
      <c r="B714" s="63">
        <v>6.9699999999998958</v>
      </c>
      <c r="C714" s="34">
        <f>B714/'MSD Calculation'!$D$5</f>
        <v>0.23547297297296943</v>
      </c>
      <c r="D714" s="34">
        <f>'MSD Calculation'!$D$24-B714</f>
        <v>11.530000000000104</v>
      </c>
      <c r="E714" s="30">
        <f>IF(B714="",0,IF(B714&lt;'MSD Calculation'!$D$5,$E$7*(1-B714/'MSD Calculation'!$D$5), 0))</f>
        <v>1.0820750536357757E-2</v>
      </c>
      <c r="F714" s="30">
        <f>IF(B714="",0,IF($B714&lt;$F$5,0,IF($B714&gt;'MSD Calculation'!$D$5,0,IF($N$4="Closed-form",1/2*(1-COS(2*PI()*($B714-$F$5)/$F$6))*$F$8,IF($N$4="General",1/2*(1-COS(2*PI()*($B714-$F$5)/$F$6))*$F$9,"Error")))))</f>
        <v>5.8528945791463396E-4</v>
      </c>
      <c r="G714" s="30">
        <f>IF(B714="",0,IF($B714&lt;$G$5,0,IF($B714&gt;'MSD Calculation'!$D$5,0,IF($N$4="Closed-form",1/2*(1-COS(2*PI()*($B714-$G$5)/$G$6))*$G$8,IF($N$4="General",1/2*(1-COS(2*PI()*($B714-$G$5)/$G$6))*$G$9,"Error")))))</f>
        <v>0</v>
      </c>
      <c r="H714" s="30">
        <f>IF(B714="",0,IF($B714&lt;$H$5,0,IF($B714&gt;'MSD Calculation'!$D$5,0,IF($N$4="Closed-form",1/2*(1-COS(2*PI()*($B714-$H$5)/$H$6))*$H$8,IF($N$4="General",1/2*(1-COS(2*PI()*($B714-$H$5)/$H$6))*$H$9,"Error")))))</f>
        <v>0</v>
      </c>
      <c r="I714" s="30">
        <f>IF(B714="",0,IF($B714&lt;$I$5,0,IF($B714&gt;'MSD Calculation'!$D$5,0,IF($N$4="Closed-form",1/2*(1-COS(2*PI()*($B714-$I$5)/$I$6))*$I$8,IF($N$4="General",1/2*(1-COS(2*PI()*($B714-$I$5)/$I$6))*$I$9,"Error")))))</f>
        <v>0</v>
      </c>
      <c r="J714" s="15" t="s">
        <v>14</v>
      </c>
      <c r="K714" s="3"/>
      <c r="L714" s="17">
        <v>6.9699999999998958</v>
      </c>
      <c r="M714" s="34">
        <f>L714/'MSD Calculation'!$D$5</f>
        <v>0.23547297297296943</v>
      </c>
      <c r="N714" s="34">
        <f>'MSD Calculation'!$D$24-L714</f>
        <v>11.530000000000104</v>
      </c>
      <c r="O714" s="35">
        <f t="shared" si="50"/>
        <v>1.0820750536357757E-2</v>
      </c>
      <c r="P714" s="35">
        <f t="shared" si="51"/>
        <v>1.1406039994272392E-2</v>
      </c>
      <c r="Q714" s="35">
        <f t="shared" si="52"/>
        <v>1.1406039994272392E-2</v>
      </c>
      <c r="R714" s="35">
        <f t="shared" si="53"/>
        <v>1.1406039994272392E-2</v>
      </c>
      <c r="S714" s="35">
        <f t="shared" si="54"/>
        <v>1.1406039994272392E-2</v>
      </c>
      <c r="T714" s="11" t="s">
        <v>14</v>
      </c>
    </row>
    <row r="715" spans="2:20" x14ac:dyDescent="0.35">
      <c r="B715" s="63">
        <v>6.9799999999998956</v>
      </c>
      <c r="C715" s="34">
        <f>B715/'MSD Calculation'!$D$5</f>
        <v>0.23581081081080726</v>
      </c>
      <c r="D715" s="34">
        <f>'MSD Calculation'!$D$24-B715</f>
        <v>11.520000000000104</v>
      </c>
      <c r="E715" s="30">
        <f>IF(B715="",0,IF(B715&lt;'MSD Calculation'!$D$5,$E$7*(1-B715/'MSD Calculation'!$D$5), 0))</f>
        <v>1.0815968940893173E-2</v>
      </c>
      <c r="F715" s="30">
        <f>IF(B715="",0,IF($B715&lt;$F$5,0,IF($B715&gt;'MSD Calculation'!$D$5,0,IF($N$4="Closed-form",1/2*(1-COS(2*PI()*($B715-$F$5)/$F$6))*$F$8,IF($N$4="General",1/2*(1-COS(2*PI()*($B715-$F$5)/$F$6))*$F$9,"Error")))))</f>
        <v>5.9013612911067495E-4</v>
      </c>
      <c r="G715" s="30">
        <f>IF(B715="",0,IF($B715&lt;$G$5,0,IF($B715&gt;'MSD Calculation'!$D$5,0,IF($N$4="Closed-form",1/2*(1-COS(2*PI()*($B715-$G$5)/$G$6))*$G$8,IF($N$4="General",1/2*(1-COS(2*PI()*($B715-$G$5)/$G$6))*$G$9,"Error")))))</f>
        <v>0</v>
      </c>
      <c r="H715" s="30">
        <f>IF(B715="",0,IF($B715&lt;$H$5,0,IF($B715&gt;'MSD Calculation'!$D$5,0,IF($N$4="Closed-form",1/2*(1-COS(2*PI()*($B715-$H$5)/$H$6))*$H$8,IF($N$4="General",1/2*(1-COS(2*PI()*($B715-$H$5)/$H$6))*$H$9,"Error")))))</f>
        <v>0</v>
      </c>
      <c r="I715" s="30">
        <f>IF(B715="",0,IF($B715&lt;$I$5,0,IF($B715&gt;'MSD Calculation'!$D$5,0,IF($N$4="Closed-form",1/2*(1-COS(2*PI()*($B715-$I$5)/$I$6))*$I$8,IF($N$4="General",1/2*(1-COS(2*PI()*($B715-$I$5)/$I$6))*$I$9,"Error")))))</f>
        <v>0</v>
      </c>
      <c r="J715" s="15" t="s">
        <v>14</v>
      </c>
      <c r="K715" s="3"/>
      <c r="L715" s="17">
        <v>6.9799999999998956</v>
      </c>
      <c r="M715" s="34">
        <f>L715/'MSD Calculation'!$D$5</f>
        <v>0.23581081081080726</v>
      </c>
      <c r="N715" s="34">
        <f>'MSD Calculation'!$D$24-L715</f>
        <v>11.520000000000104</v>
      </c>
      <c r="O715" s="35">
        <f t="shared" si="50"/>
        <v>1.0815968940893173E-2</v>
      </c>
      <c r="P715" s="35">
        <f t="shared" si="51"/>
        <v>1.1406105070003848E-2</v>
      </c>
      <c r="Q715" s="35">
        <f t="shared" si="52"/>
        <v>1.1406105070003848E-2</v>
      </c>
      <c r="R715" s="35">
        <f t="shared" si="53"/>
        <v>1.1406105070003848E-2</v>
      </c>
      <c r="S715" s="35">
        <f t="shared" si="54"/>
        <v>1.1406105070003848E-2</v>
      </c>
      <c r="T715" s="11" t="s">
        <v>14</v>
      </c>
    </row>
    <row r="716" spans="2:20" x14ac:dyDescent="0.35">
      <c r="B716" s="63">
        <v>6.9899999999998954</v>
      </c>
      <c r="C716" s="34">
        <f>B716/'MSD Calculation'!$D$5</f>
        <v>0.2361486486486451</v>
      </c>
      <c r="D716" s="34">
        <f>'MSD Calculation'!$D$24-B716</f>
        <v>11.510000000000105</v>
      </c>
      <c r="E716" s="30">
        <f>IF(B716="",0,IF(B716&lt;'MSD Calculation'!$D$5,$E$7*(1-B716/'MSD Calculation'!$D$5), 0))</f>
        <v>1.0811187345428587E-2</v>
      </c>
      <c r="F716" s="30">
        <f>IF(B716="",0,IF($B716&lt;$F$5,0,IF($B716&gt;'MSD Calculation'!$D$5,0,IF($N$4="Closed-form",1/2*(1-COS(2*PI()*($B716-$F$5)/$F$6))*$F$8,IF($N$4="General",1/2*(1-COS(2*PI()*($B716-$F$5)/$F$6))*$F$9,"Error")))))</f>
        <v>5.9500148519282586E-4</v>
      </c>
      <c r="G716" s="30">
        <f>IF(B716="",0,IF($B716&lt;$G$5,0,IF($B716&gt;'MSD Calculation'!$D$5,0,IF($N$4="Closed-form",1/2*(1-COS(2*PI()*($B716-$G$5)/$G$6))*$G$8,IF($N$4="General",1/2*(1-COS(2*PI()*($B716-$G$5)/$G$6))*$G$9,"Error")))))</f>
        <v>0</v>
      </c>
      <c r="H716" s="30">
        <f>IF(B716="",0,IF($B716&lt;$H$5,0,IF($B716&gt;'MSD Calculation'!$D$5,0,IF($N$4="Closed-form",1/2*(1-COS(2*PI()*($B716-$H$5)/$H$6))*$H$8,IF($N$4="General",1/2*(1-COS(2*PI()*($B716-$H$5)/$H$6))*$H$9,"Error")))))</f>
        <v>0</v>
      </c>
      <c r="I716" s="30">
        <f>IF(B716="",0,IF($B716&lt;$I$5,0,IF($B716&gt;'MSD Calculation'!$D$5,0,IF($N$4="Closed-form",1/2*(1-COS(2*PI()*($B716-$I$5)/$I$6))*$I$8,IF($N$4="General",1/2*(1-COS(2*PI()*($B716-$I$5)/$I$6))*$I$9,"Error")))))</f>
        <v>0</v>
      </c>
      <c r="J716" s="15" t="s">
        <v>14</v>
      </c>
      <c r="K716" s="3"/>
      <c r="L716" s="17">
        <v>6.9899999999998954</v>
      </c>
      <c r="M716" s="34">
        <f>L716/'MSD Calculation'!$D$5</f>
        <v>0.2361486486486451</v>
      </c>
      <c r="N716" s="34">
        <f>'MSD Calculation'!$D$24-L716</f>
        <v>11.510000000000105</v>
      </c>
      <c r="O716" s="35">
        <f t="shared" si="50"/>
        <v>1.0811187345428587E-2</v>
      </c>
      <c r="P716" s="35">
        <f t="shared" si="51"/>
        <v>1.1406188830621413E-2</v>
      </c>
      <c r="Q716" s="35">
        <f t="shared" si="52"/>
        <v>1.1406188830621413E-2</v>
      </c>
      <c r="R716" s="35">
        <f t="shared" si="53"/>
        <v>1.1406188830621413E-2</v>
      </c>
      <c r="S716" s="35">
        <f t="shared" si="54"/>
        <v>1.1406188830621413E-2</v>
      </c>
      <c r="T716" s="11" t="s">
        <v>14</v>
      </c>
    </row>
    <row r="717" spans="2:20" x14ac:dyDescent="0.35">
      <c r="B717" s="63">
        <v>6.9999999999998952</v>
      </c>
      <c r="C717" s="34">
        <f>B717/'MSD Calculation'!$D$5</f>
        <v>0.23648648648648293</v>
      </c>
      <c r="D717" s="34">
        <f>'MSD Calculation'!$D$24-B717</f>
        <v>11.500000000000105</v>
      </c>
      <c r="E717" s="30">
        <f>IF(B717="",0,IF(B717&lt;'MSD Calculation'!$D$5,$E$7*(1-B717/'MSD Calculation'!$D$5), 0))</f>
        <v>1.0806405749964E-2</v>
      </c>
      <c r="F717" s="30">
        <f>IF(B717="",0,IF($B717&lt;$F$5,0,IF($B717&gt;'MSD Calculation'!$D$5,0,IF($N$4="Closed-form",1/2*(1-COS(2*PI()*($B717-$F$5)/$F$6))*$F$8,IF($N$4="General",1/2*(1-COS(2*PI()*($B717-$F$5)/$F$6))*$F$9,"Error")))))</f>
        <v>5.9988550481925485E-4</v>
      </c>
      <c r="G717" s="30">
        <f>IF(B717="",0,IF($B717&lt;$G$5,0,IF($B717&gt;'MSD Calculation'!$D$5,0,IF($N$4="Closed-form",1/2*(1-COS(2*PI()*($B717-$G$5)/$G$6))*$G$8,IF($N$4="General",1/2*(1-COS(2*PI()*($B717-$G$5)/$G$6))*$G$9,"Error")))))</f>
        <v>0</v>
      </c>
      <c r="H717" s="30">
        <f>IF(B717="",0,IF($B717&lt;$H$5,0,IF($B717&gt;'MSD Calculation'!$D$5,0,IF($N$4="Closed-form",1/2*(1-COS(2*PI()*($B717-$H$5)/$H$6))*$H$8,IF($N$4="General",1/2*(1-COS(2*PI()*($B717-$H$5)/$H$6))*$H$9,"Error")))))</f>
        <v>0</v>
      </c>
      <c r="I717" s="30">
        <f>IF(B717="",0,IF($B717&lt;$I$5,0,IF($B717&gt;'MSD Calculation'!$D$5,0,IF($N$4="Closed-form",1/2*(1-COS(2*PI()*($B717-$I$5)/$I$6))*$I$8,IF($N$4="General",1/2*(1-COS(2*PI()*($B717-$I$5)/$I$6))*$I$9,"Error")))))</f>
        <v>0</v>
      </c>
      <c r="J717" s="15" t="s">
        <v>14</v>
      </c>
      <c r="K717" s="3"/>
      <c r="L717" s="17">
        <v>6.9999999999998952</v>
      </c>
      <c r="M717" s="34">
        <f>L717/'MSD Calculation'!$D$5</f>
        <v>0.23648648648648293</v>
      </c>
      <c r="N717" s="34">
        <f>'MSD Calculation'!$D$24-L717</f>
        <v>11.500000000000105</v>
      </c>
      <c r="O717" s="35">
        <f t="shared" si="50"/>
        <v>1.0806405749964E-2</v>
      </c>
      <c r="P717" s="35">
        <f t="shared" si="51"/>
        <v>1.1406291254783256E-2</v>
      </c>
      <c r="Q717" s="35">
        <f t="shared" si="52"/>
        <v>1.1406291254783256E-2</v>
      </c>
      <c r="R717" s="35">
        <f t="shared" si="53"/>
        <v>1.1406291254783256E-2</v>
      </c>
      <c r="S717" s="35">
        <f t="shared" si="54"/>
        <v>1.1406291254783256E-2</v>
      </c>
      <c r="T717" s="11" t="s">
        <v>14</v>
      </c>
    </row>
    <row r="718" spans="2:20" x14ac:dyDescent="0.35">
      <c r="B718" s="63">
        <v>7.009999999999895</v>
      </c>
      <c r="C718" s="34">
        <f>B718/'MSD Calculation'!$D$5</f>
        <v>0.23682432432432077</v>
      </c>
      <c r="D718" s="34">
        <f>'MSD Calculation'!$D$24-B718</f>
        <v>11.490000000000105</v>
      </c>
      <c r="E718" s="30">
        <f>IF(B718="",0,IF(B718&lt;'MSD Calculation'!$D$5,$E$7*(1-B718/'MSD Calculation'!$D$5), 0))</f>
        <v>1.0801624154499414E-2</v>
      </c>
      <c r="F718" s="30">
        <f>IF(B718="",0,IF($B718&lt;$F$5,0,IF($B718&gt;'MSD Calculation'!$D$5,0,IF($N$4="Closed-form",1/2*(1-COS(2*PI()*($B718-$F$5)/$F$6))*$F$8,IF($N$4="General",1/2*(1-COS(2*PI()*($B718-$F$5)/$F$6))*$F$9,"Error")))))</f>
        <v>6.047881665662625E-4</v>
      </c>
      <c r="G718" s="30">
        <f>IF(B718="",0,IF($B718&lt;$G$5,0,IF($B718&gt;'MSD Calculation'!$D$5,0,IF($N$4="Closed-form",1/2*(1-COS(2*PI()*($B718-$G$5)/$G$6))*$G$8,IF($N$4="General",1/2*(1-COS(2*PI()*($B718-$G$5)/$G$6))*$G$9,"Error")))))</f>
        <v>0</v>
      </c>
      <c r="H718" s="30">
        <f>IF(B718="",0,IF($B718&lt;$H$5,0,IF($B718&gt;'MSD Calculation'!$D$5,0,IF($N$4="Closed-form",1/2*(1-COS(2*PI()*($B718-$H$5)/$H$6))*$H$8,IF($N$4="General",1/2*(1-COS(2*PI()*($B718-$H$5)/$H$6))*$H$9,"Error")))))</f>
        <v>0</v>
      </c>
      <c r="I718" s="30">
        <f>IF(B718="",0,IF($B718&lt;$I$5,0,IF($B718&gt;'MSD Calculation'!$D$5,0,IF($N$4="Closed-form",1/2*(1-COS(2*PI()*($B718-$I$5)/$I$6))*$I$8,IF($N$4="General",1/2*(1-COS(2*PI()*($B718-$I$5)/$I$6))*$I$9,"Error")))))</f>
        <v>0</v>
      </c>
      <c r="J718" s="15" t="s">
        <v>14</v>
      </c>
      <c r="K718" s="3"/>
      <c r="L718" s="17">
        <v>7.009999999999895</v>
      </c>
      <c r="M718" s="34">
        <f>L718/'MSD Calculation'!$D$5</f>
        <v>0.23682432432432077</v>
      </c>
      <c r="N718" s="34">
        <f>'MSD Calculation'!$D$24-L718</f>
        <v>11.490000000000105</v>
      </c>
      <c r="O718" s="35">
        <f t="shared" si="50"/>
        <v>1.0801624154499414E-2</v>
      </c>
      <c r="P718" s="35">
        <f t="shared" si="51"/>
        <v>1.1406412321065677E-2</v>
      </c>
      <c r="Q718" s="35">
        <f t="shared" si="52"/>
        <v>1.1406412321065677E-2</v>
      </c>
      <c r="R718" s="35">
        <f t="shared" si="53"/>
        <v>1.1406412321065677E-2</v>
      </c>
      <c r="S718" s="35">
        <f t="shared" si="54"/>
        <v>1.1406412321065677E-2</v>
      </c>
      <c r="T718" s="11" t="s">
        <v>14</v>
      </c>
    </row>
    <row r="719" spans="2:20" x14ac:dyDescent="0.35">
      <c r="B719" s="63">
        <v>7.0199999999998948</v>
      </c>
      <c r="C719" s="34">
        <f>B719/'MSD Calculation'!$D$5</f>
        <v>0.2371621621621586</v>
      </c>
      <c r="D719" s="34">
        <f>'MSD Calculation'!$D$24-B719</f>
        <v>11.480000000000105</v>
      </c>
      <c r="E719" s="30">
        <f>IF(B719="",0,IF(B719&lt;'MSD Calculation'!$D$5,$E$7*(1-B719/'MSD Calculation'!$D$5), 0))</f>
        <v>1.079684255903483E-2</v>
      </c>
      <c r="F719" s="30">
        <f>IF(B719="",0,IF($B719&lt;$F$5,0,IF($B719&gt;'MSD Calculation'!$D$5,0,IF($N$4="Closed-form",1/2*(1-COS(2*PI()*($B719-$F$5)/$F$6))*$F$8,IF($N$4="General",1/2*(1-COS(2*PI()*($B719-$F$5)/$F$6))*$F$9,"Error")))))</f>
        <v>6.0970944892837651E-4</v>
      </c>
      <c r="G719" s="30">
        <f>IF(B719="",0,IF($B719&lt;$G$5,0,IF($B719&gt;'MSD Calculation'!$D$5,0,IF($N$4="Closed-form",1/2*(1-COS(2*PI()*($B719-$G$5)/$G$6))*$G$8,IF($N$4="General",1/2*(1-COS(2*PI()*($B719-$G$5)/$G$6))*$G$9,"Error")))))</f>
        <v>0</v>
      </c>
      <c r="H719" s="30">
        <f>IF(B719="",0,IF($B719&lt;$H$5,0,IF($B719&gt;'MSD Calculation'!$D$5,0,IF($N$4="Closed-form",1/2*(1-COS(2*PI()*($B719-$H$5)/$H$6))*$H$8,IF($N$4="General",1/2*(1-COS(2*PI()*($B719-$H$5)/$H$6))*$H$9,"Error")))))</f>
        <v>0</v>
      </c>
      <c r="I719" s="30">
        <f>IF(B719="",0,IF($B719&lt;$I$5,0,IF($B719&gt;'MSD Calculation'!$D$5,0,IF($N$4="Closed-form",1/2*(1-COS(2*PI()*($B719-$I$5)/$I$6))*$I$8,IF($N$4="General",1/2*(1-COS(2*PI()*($B719-$I$5)/$I$6))*$I$9,"Error")))))</f>
        <v>0</v>
      </c>
      <c r="J719" s="15" t="s">
        <v>14</v>
      </c>
      <c r="K719" s="3"/>
      <c r="L719" s="17">
        <v>7.0199999999998948</v>
      </c>
      <c r="M719" s="34">
        <f>L719/'MSD Calculation'!$D$5</f>
        <v>0.2371621621621586</v>
      </c>
      <c r="N719" s="34">
        <f>'MSD Calculation'!$D$24-L719</f>
        <v>11.480000000000105</v>
      </c>
      <c r="O719" s="35">
        <f t="shared" si="50"/>
        <v>1.079684255903483E-2</v>
      </c>
      <c r="P719" s="35">
        <f t="shared" si="51"/>
        <v>1.1406552007963207E-2</v>
      </c>
      <c r="Q719" s="35">
        <f t="shared" si="52"/>
        <v>1.1406552007963207E-2</v>
      </c>
      <c r="R719" s="35">
        <f t="shared" si="53"/>
        <v>1.1406552007963207E-2</v>
      </c>
      <c r="S719" s="35">
        <f t="shared" si="54"/>
        <v>1.1406552007963207E-2</v>
      </c>
      <c r="T719" s="11" t="s">
        <v>14</v>
      </c>
    </row>
    <row r="720" spans="2:20" x14ac:dyDescent="0.35">
      <c r="B720" s="63">
        <v>7.0299999999998946</v>
      </c>
      <c r="C720" s="34">
        <f>B720/'MSD Calculation'!$D$5</f>
        <v>0.23749999999999644</v>
      </c>
      <c r="D720" s="34">
        <f>'MSD Calculation'!$D$24-B720</f>
        <v>11.470000000000105</v>
      </c>
      <c r="E720" s="30">
        <f>IF(B720="",0,IF(B720&lt;'MSD Calculation'!$D$5,$E$7*(1-B720/'MSD Calculation'!$D$5), 0))</f>
        <v>1.0792060963570242E-2</v>
      </c>
      <c r="F720" s="30">
        <f>IF(B720="",0,IF($B720&lt;$F$5,0,IF($B720&gt;'MSD Calculation'!$D$5,0,IF($N$4="Closed-form",1/2*(1-COS(2*PI()*($B720-$F$5)/$F$6))*$F$8,IF($N$4="General",1/2*(1-COS(2*PI()*($B720-$F$5)/$F$6))*$F$9,"Error")))))</f>
        <v>6.1464933031844338E-4</v>
      </c>
      <c r="G720" s="30">
        <f>IF(B720="",0,IF($B720&lt;$G$5,0,IF($B720&gt;'MSD Calculation'!$D$5,0,IF($N$4="Closed-form",1/2*(1-COS(2*PI()*($B720-$G$5)/$G$6))*$G$8,IF($N$4="General",1/2*(1-COS(2*PI()*($B720-$G$5)/$G$6))*$G$9,"Error")))))</f>
        <v>0</v>
      </c>
      <c r="H720" s="30">
        <f>IF(B720="",0,IF($B720&lt;$H$5,0,IF($B720&gt;'MSD Calculation'!$D$5,0,IF($N$4="Closed-form",1/2*(1-COS(2*PI()*($B720-$H$5)/$H$6))*$H$8,IF($N$4="General",1/2*(1-COS(2*PI()*($B720-$H$5)/$H$6))*$H$9,"Error")))))</f>
        <v>0</v>
      </c>
      <c r="I720" s="30">
        <f>IF(B720="",0,IF($B720&lt;$I$5,0,IF($B720&gt;'MSD Calculation'!$D$5,0,IF($N$4="Closed-form",1/2*(1-COS(2*PI()*($B720-$I$5)/$I$6))*$I$8,IF($N$4="General",1/2*(1-COS(2*PI()*($B720-$I$5)/$I$6))*$I$9,"Error")))))</f>
        <v>0</v>
      </c>
      <c r="J720" s="15" t="s">
        <v>14</v>
      </c>
      <c r="K720" s="3"/>
      <c r="L720" s="17">
        <v>7.0299999999998946</v>
      </c>
      <c r="M720" s="34">
        <f>L720/'MSD Calculation'!$D$5</f>
        <v>0.23749999999999644</v>
      </c>
      <c r="N720" s="34">
        <f>'MSD Calculation'!$D$24-L720</f>
        <v>11.470000000000105</v>
      </c>
      <c r="O720" s="35">
        <f t="shared" si="50"/>
        <v>1.0792060963570242E-2</v>
      </c>
      <c r="P720" s="35">
        <f t="shared" si="51"/>
        <v>1.1406710293888685E-2</v>
      </c>
      <c r="Q720" s="35">
        <f t="shared" si="52"/>
        <v>1.1406710293888685E-2</v>
      </c>
      <c r="R720" s="35">
        <f t="shared" si="53"/>
        <v>1.1406710293888685E-2</v>
      </c>
      <c r="S720" s="35">
        <f t="shared" si="54"/>
        <v>1.1406710293888685E-2</v>
      </c>
      <c r="T720" s="11" t="s">
        <v>14</v>
      </c>
    </row>
    <row r="721" spans="2:20" x14ac:dyDescent="0.35">
      <c r="B721" s="63">
        <v>7.0399999999998943</v>
      </c>
      <c r="C721" s="34">
        <f>B721/'MSD Calculation'!$D$5</f>
        <v>0.23783783783783427</v>
      </c>
      <c r="D721" s="34">
        <f>'MSD Calculation'!$D$24-B721</f>
        <v>11.460000000000106</v>
      </c>
      <c r="E721" s="30">
        <f>IF(B721="",0,IF(B721&lt;'MSD Calculation'!$D$5,$E$7*(1-B721/'MSD Calculation'!$D$5), 0))</f>
        <v>1.0787279368105657E-2</v>
      </c>
      <c r="F721" s="30">
        <f>IF(B721="",0,IF($B721&lt;$F$5,0,IF($B721&gt;'MSD Calculation'!$D$5,0,IF($N$4="Closed-form",1/2*(1-COS(2*PI()*($B721-$F$5)/$F$6))*$F$8,IF($N$4="General",1/2*(1-COS(2*PI()*($B721-$F$5)/$F$6))*$F$9,"Error")))))</f>
        <v>6.1960778906772771E-4</v>
      </c>
      <c r="G721" s="30">
        <f>IF(B721="",0,IF($B721&lt;$G$5,0,IF($B721&gt;'MSD Calculation'!$D$5,0,IF($N$4="Closed-form",1/2*(1-COS(2*PI()*($B721-$G$5)/$G$6))*$G$8,IF($N$4="General",1/2*(1-COS(2*PI()*($B721-$G$5)/$G$6))*$G$9,"Error")))))</f>
        <v>0</v>
      </c>
      <c r="H721" s="30">
        <f>IF(B721="",0,IF($B721&lt;$H$5,0,IF($B721&gt;'MSD Calculation'!$D$5,0,IF($N$4="Closed-form",1/2*(1-COS(2*PI()*($B721-$H$5)/$H$6))*$H$8,IF($N$4="General",1/2*(1-COS(2*PI()*($B721-$H$5)/$H$6))*$H$9,"Error")))))</f>
        <v>0</v>
      </c>
      <c r="I721" s="30">
        <f>IF(B721="",0,IF($B721&lt;$I$5,0,IF($B721&gt;'MSD Calculation'!$D$5,0,IF($N$4="Closed-form",1/2*(1-COS(2*PI()*($B721-$I$5)/$I$6))*$I$8,IF($N$4="General",1/2*(1-COS(2*PI()*($B721-$I$5)/$I$6))*$I$9,"Error")))))</f>
        <v>0</v>
      </c>
      <c r="J721" s="15" t="s">
        <v>14</v>
      </c>
      <c r="K721" s="3"/>
      <c r="L721" s="17">
        <v>7.0399999999998943</v>
      </c>
      <c r="M721" s="34">
        <f>L721/'MSD Calculation'!$D$5</f>
        <v>0.23783783783783427</v>
      </c>
      <c r="N721" s="34">
        <f>'MSD Calculation'!$D$24-L721</f>
        <v>11.460000000000106</v>
      </c>
      <c r="O721" s="35">
        <f t="shared" si="50"/>
        <v>1.0787279368105657E-2</v>
      </c>
      <c r="P721" s="35">
        <f t="shared" si="51"/>
        <v>1.1406887157173385E-2</v>
      </c>
      <c r="Q721" s="35">
        <f t="shared" si="52"/>
        <v>1.1406887157173385E-2</v>
      </c>
      <c r="R721" s="35">
        <f t="shared" si="53"/>
        <v>1.1406887157173385E-2</v>
      </c>
      <c r="S721" s="35">
        <f t="shared" si="54"/>
        <v>1.1406887157173385E-2</v>
      </c>
      <c r="T721" s="11" t="s">
        <v>14</v>
      </c>
    </row>
    <row r="722" spans="2:20" x14ac:dyDescent="0.35">
      <c r="B722" s="63">
        <v>7.0499999999998941</v>
      </c>
      <c r="C722" s="34">
        <f>B722/'MSD Calculation'!$D$5</f>
        <v>0.23817567567567208</v>
      </c>
      <c r="D722" s="34">
        <f>'MSD Calculation'!$D$24-B722</f>
        <v>11.450000000000106</v>
      </c>
      <c r="E722" s="30">
        <f>IF(B722="",0,IF(B722&lt;'MSD Calculation'!$D$5,$E$7*(1-B722/'MSD Calculation'!$D$5), 0))</f>
        <v>1.0782497772641071E-2</v>
      </c>
      <c r="F722" s="30">
        <f>IF(B722="",0,IF($B722&lt;$F$5,0,IF($B722&gt;'MSD Calculation'!$D$5,0,IF($N$4="Closed-form",1/2*(1-COS(2*PI()*($B722-$F$5)/$F$6))*$F$8,IF($N$4="General",1/2*(1-COS(2*PI()*($B722-$F$5)/$F$6))*$F$9,"Error")))))</f>
        <v>6.245848034260031E-4</v>
      </c>
      <c r="G722" s="30">
        <f>IF(B722="",0,IF($B722&lt;$G$5,0,IF($B722&gt;'MSD Calculation'!$D$5,0,IF($N$4="Closed-form",1/2*(1-COS(2*PI()*($B722-$G$5)/$G$6))*$G$8,IF($N$4="General",1/2*(1-COS(2*PI()*($B722-$G$5)/$G$6))*$G$9,"Error")))))</f>
        <v>0</v>
      </c>
      <c r="H722" s="30">
        <f>IF(B722="",0,IF($B722&lt;$H$5,0,IF($B722&gt;'MSD Calculation'!$D$5,0,IF($N$4="Closed-form",1/2*(1-COS(2*PI()*($B722-$H$5)/$H$6))*$H$8,IF($N$4="General",1/2*(1-COS(2*PI()*($B722-$H$5)/$H$6))*$H$9,"Error")))))</f>
        <v>0</v>
      </c>
      <c r="I722" s="30">
        <f>IF(B722="",0,IF($B722&lt;$I$5,0,IF($B722&gt;'MSD Calculation'!$D$5,0,IF($N$4="Closed-form",1/2*(1-COS(2*PI()*($B722-$I$5)/$I$6))*$I$8,IF($N$4="General",1/2*(1-COS(2*PI()*($B722-$I$5)/$I$6))*$I$9,"Error")))))</f>
        <v>0</v>
      </c>
      <c r="J722" s="15" t="s">
        <v>14</v>
      </c>
      <c r="K722" s="3"/>
      <c r="L722" s="17">
        <v>7.0499999999998941</v>
      </c>
      <c r="M722" s="34">
        <f>L722/'MSD Calculation'!$D$5</f>
        <v>0.23817567567567208</v>
      </c>
      <c r="N722" s="34">
        <f>'MSD Calculation'!$D$24-L722</f>
        <v>11.450000000000106</v>
      </c>
      <c r="O722" s="35">
        <f t="shared" ref="O722:O785" si="55">E722</f>
        <v>1.0782497772641071E-2</v>
      </c>
      <c r="P722" s="35">
        <f t="shared" ref="P722:P785" si="56">E722+F722</f>
        <v>1.1407082576067075E-2</v>
      </c>
      <c r="Q722" s="35">
        <f t="shared" ref="Q722:Q785" si="57">E722+F722+G722</f>
        <v>1.1407082576067075E-2</v>
      </c>
      <c r="R722" s="35">
        <f t="shared" ref="R722:R785" si="58">+E722+F722+G722+H722</f>
        <v>1.1407082576067075E-2</v>
      </c>
      <c r="S722" s="35">
        <f t="shared" ref="S722:S785" si="59">E722+F722+G722+H722+I722</f>
        <v>1.1407082576067075E-2</v>
      </c>
      <c r="T722" s="11" t="s">
        <v>14</v>
      </c>
    </row>
    <row r="723" spans="2:20" x14ac:dyDescent="0.35">
      <c r="B723" s="63">
        <v>7.0599999999998939</v>
      </c>
      <c r="C723" s="34">
        <f>B723/'MSD Calculation'!$D$5</f>
        <v>0.23851351351350991</v>
      </c>
      <c r="D723" s="34">
        <f>'MSD Calculation'!$D$24-B723</f>
        <v>11.440000000000106</v>
      </c>
      <c r="E723" s="30">
        <f>IF(B723="",0,IF(B723&lt;'MSD Calculation'!$D$5,$E$7*(1-B723/'MSD Calculation'!$D$5), 0))</f>
        <v>1.0777716177176487E-2</v>
      </c>
      <c r="F723" s="30">
        <f>IF(B723="",0,IF($B723&lt;$F$5,0,IF($B723&gt;'MSD Calculation'!$D$5,0,IF($N$4="Closed-form",1/2*(1-COS(2*PI()*($B723-$F$5)/$F$6))*$F$8,IF($N$4="General",1/2*(1-COS(2*PI()*($B723-$F$5)/$F$6))*$F$9,"Error")))))</f>
        <v>6.2958035156164929E-4</v>
      </c>
      <c r="G723" s="30">
        <f>IF(B723="",0,IF($B723&lt;$G$5,0,IF($B723&gt;'MSD Calculation'!$D$5,0,IF($N$4="Closed-form",1/2*(1-COS(2*PI()*($B723-$G$5)/$G$6))*$G$8,IF($N$4="General",1/2*(1-COS(2*PI()*($B723-$G$5)/$G$6))*$G$9,"Error")))))</f>
        <v>0</v>
      </c>
      <c r="H723" s="30">
        <f>IF(B723="",0,IF($B723&lt;$H$5,0,IF($B723&gt;'MSD Calculation'!$D$5,0,IF($N$4="Closed-form",1/2*(1-COS(2*PI()*($B723-$H$5)/$H$6))*$H$8,IF($N$4="General",1/2*(1-COS(2*PI()*($B723-$H$5)/$H$6))*$H$9,"Error")))))</f>
        <v>0</v>
      </c>
      <c r="I723" s="30">
        <f>IF(B723="",0,IF($B723&lt;$I$5,0,IF($B723&gt;'MSD Calculation'!$D$5,0,IF($N$4="Closed-form",1/2*(1-COS(2*PI()*($B723-$I$5)/$I$6))*$I$8,IF($N$4="General",1/2*(1-COS(2*PI()*($B723-$I$5)/$I$6))*$I$9,"Error")))))</f>
        <v>0</v>
      </c>
      <c r="J723" s="15" t="s">
        <v>14</v>
      </c>
      <c r="K723" s="3"/>
      <c r="L723" s="17">
        <v>7.0599999999998939</v>
      </c>
      <c r="M723" s="34">
        <f>L723/'MSD Calculation'!$D$5</f>
        <v>0.23851351351350991</v>
      </c>
      <c r="N723" s="34">
        <f>'MSD Calculation'!$D$24-L723</f>
        <v>11.440000000000106</v>
      </c>
      <c r="O723" s="35">
        <f t="shared" si="55"/>
        <v>1.0777716177176487E-2</v>
      </c>
      <c r="P723" s="35">
        <f t="shared" si="56"/>
        <v>1.1407296528738136E-2</v>
      </c>
      <c r="Q723" s="35">
        <f t="shared" si="57"/>
        <v>1.1407296528738136E-2</v>
      </c>
      <c r="R723" s="35">
        <f t="shared" si="58"/>
        <v>1.1407296528738136E-2</v>
      </c>
      <c r="S723" s="35">
        <f t="shared" si="59"/>
        <v>1.1407296528738136E-2</v>
      </c>
      <c r="T723" s="11" t="s">
        <v>14</v>
      </c>
    </row>
    <row r="724" spans="2:20" x14ac:dyDescent="0.35">
      <c r="B724" s="63">
        <v>7.0699999999998937</v>
      </c>
      <c r="C724" s="34">
        <f>B724/'MSD Calculation'!$D$5</f>
        <v>0.23885135135134775</v>
      </c>
      <c r="D724" s="34">
        <f>'MSD Calculation'!$D$24-B724</f>
        <v>11.430000000000106</v>
      </c>
      <c r="E724" s="30">
        <f>IF(B724="",0,IF(B724&lt;'MSD Calculation'!$D$5,$E$7*(1-B724/'MSD Calculation'!$D$5), 0))</f>
        <v>1.0772934581711901E-2</v>
      </c>
      <c r="F724" s="30">
        <f>IF(B724="",0,IF($B724&lt;$F$5,0,IF($B724&gt;'MSD Calculation'!$D$5,0,IF($N$4="Closed-form",1/2*(1-COS(2*PI()*($B724-$F$5)/$F$6))*$F$8,IF($N$4="General",1/2*(1-COS(2*PI()*($B724-$F$5)/$F$6))*$F$9,"Error")))))</f>
        <v>6.3459441156174827E-4</v>
      </c>
      <c r="G724" s="30">
        <f>IF(B724="",0,IF($B724&lt;$G$5,0,IF($B724&gt;'MSD Calculation'!$D$5,0,IF($N$4="Closed-form",1/2*(1-COS(2*PI()*($B724-$G$5)/$G$6))*$G$8,IF($N$4="General",1/2*(1-COS(2*PI()*($B724-$G$5)/$G$6))*$G$9,"Error")))))</f>
        <v>0</v>
      </c>
      <c r="H724" s="30">
        <f>IF(B724="",0,IF($B724&lt;$H$5,0,IF($B724&gt;'MSD Calculation'!$D$5,0,IF($N$4="Closed-form",1/2*(1-COS(2*PI()*($B724-$H$5)/$H$6))*$H$8,IF($N$4="General",1/2*(1-COS(2*PI()*($B724-$H$5)/$H$6))*$H$9,"Error")))))</f>
        <v>0</v>
      </c>
      <c r="I724" s="30">
        <f>IF(B724="",0,IF($B724&lt;$I$5,0,IF($B724&gt;'MSD Calculation'!$D$5,0,IF($N$4="Closed-form",1/2*(1-COS(2*PI()*($B724-$I$5)/$I$6))*$I$8,IF($N$4="General",1/2*(1-COS(2*PI()*($B724-$I$5)/$I$6))*$I$9,"Error")))))</f>
        <v>0</v>
      </c>
      <c r="J724" s="15" t="s">
        <v>14</v>
      </c>
      <c r="K724" s="3"/>
      <c r="L724" s="17">
        <v>7.0699999999998937</v>
      </c>
      <c r="M724" s="34">
        <f>L724/'MSD Calculation'!$D$5</f>
        <v>0.23885135135134775</v>
      </c>
      <c r="N724" s="34">
        <f>'MSD Calculation'!$D$24-L724</f>
        <v>11.430000000000106</v>
      </c>
      <c r="O724" s="35">
        <f t="shared" si="55"/>
        <v>1.0772934581711901E-2</v>
      </c>
      <c r="P724" s="35">
        <f t="shared" si="56"/>
        <v>1.1407528993273649E-2</v>
      </c>
      <c r="Q724" s="35">
        <f t="shared" si="57"/>
        <v>1.1407528993273649E-2</v>
      </c>
      <c r="R724" s="35">
        <f t="shared" si="58"/>
        <v>1.1407528993273649E-2</v>
      </c>
      <c r="S724" s="35">
        <f t="shared" si="59"/>
        <v>1.1407528993273649E-2</v>
      </c>
      <c r="T724" s="11" t="s">
        <v>14</v>
      </c>
    </row>
    <row r="725" spans="2:20" x14ac:dyDescent="0.35">
      <c r="B725" s="63">
        <v>7.0799999999998935</v>
      </c>
      <c r="C725" s="34">
        <f>B725/'MSD Calculation'!$D$5</f>
        <v>0.23918918918918558</v>
      </c>
      <c r="D725" s="34">
        <f>'MSD Calculation'!$D$24-B725</f>
        <v>11.420000000000107</v>
      </c>
      <c r="E725" s="30">
        <f>IF(B725="",0,IF(B725&lt;'MSD Calculation'!$D$5,$E$7*(1-B725/'MSD Calculation'!$D$5), 0))</f>
        <v>1.0768152986247316E-2</v>
      </c>
      <c r="F725" s="30">
        <f>IF(B725="",0,IF($B725&lt;$F$5,0,IF($B725&gt;'MSD Calculation'!$D$5,0,IF($N$4="Closed-form",1/2*(1-COS(2*PI()*($B725-$F$5)/$F$6))*$F$8,IF($N$4="General",1/2*(1-COS(2*PI()*($B725-$F$5)/$F$6))*$F$9,"Error")))))</f>
        <v>6.3962696143218052E-4</v>
      </c>
      <c r="G725" s="30">
        <f>IF(B725="",0,IF($B725&lt;$G$5,0,IF($B725&gt;'MSD Calculation'!$D$5,0,IF($N$4="Closed-form",1/2*(1-COS(2*PI()*($B725-$G$5)/$G$6))*$G$8,IF($N$4="General",1/2*(1-COS(2*PI()*($B725-$G$5)/$G$6))*$G$9,"Error")))))</f>
        <v>0</v>
      </c>
      <c r="H725" s="30">
        <f>IF(B725="",0,IF($B725&lt;$H$5,0,IF($B725&gt;'MSD Calculation'!$D$5,0,IF($N$4="Closed-form",1/2*(1-COS(2*PI()*($B725-$H$5)/$H$6))*$H$8,IF($N$4="General",1/2*(1-COS(2*PI()*($B725-$H$5)/$H$6))*$H$9,"Error")))))</f>
        <v>0</v>
      </c>
      <c r="I725" s="30">
        <f>IF(B725="",0,IF($B725&lt;$I$5,0,IF($B725&gt;'MSD Calculation'!$D$5,0,IF($N$4="Closed-form",1/2*(1-COS(2*PI()*($B725-$I$5)/$I$6))*$I$8,IF($N$4="General",1/2*(1-COS(2*PI()*($B725-$I$5)/$I$6))*$I$9,"Error")))))</f>
        <v>0</v>
      </c>
      <c r="J725" s="15" t="s">
        <v>14</v>
      </c>
      <c r="K725" s="3"/>
      <c r="L725" s="17">
        <v>7.0799999999998935</v>
      </c>
      <c r="M725" s="34">
        <f>L725/'MSD Calculation'!$D$5</f>
        <v>0.23918918918918558</v>
      </c>
      <c r="N725" s="34">
        <f>'MSD Calculation'!$D$24-L725</f>
        <v>11.420000000000107</v>
      </c>
      <c r="O725" s="35">
        <f t="shared" si="55"/>
        <v>1.0768152986247316E-2</v>
      </c>
      <c r="P725" s="35">
        <f t="shared" si="56"/>
        <v>1.1407779947679497E-2</v>
      </c>
      <c r="Q725" s="35">
        <f t="shared" si="57"/>
        <v>1.1407779947679497E-2</v>
      </c>
      <c r="R725" s="35">
        <f t="shared" si="58"/>
        <v>1.1407779947679497E-2</v>
      </c>
      <c r="S725" s="35">
        <f t="shared" si="59"/>
        <v>1.1407779947679497E-2</v>
      </c>
      <c r="T725" s="11" t="s">
        <v>14</v>
      </c>
    </row>
    <row r="726" spans="2:20" x14ac:dyDescent="0.35">
      <c r="B726" s="63">
        <v>7.0899999999998933</v>
      </c>
      <c r="C726" s="34">
        <f>B726/'MSD Calculation'!$D$5</f>
        <v>0.23952702702702341</v>
      </c>
      <c r="D726" s="34">
        <f>'MSD Calculation'!$D$24-B726</f>
        <v>11.410000000000107</v>
      </c>
      <c r="E726" s="30">
        <f>IF(B726="",0,IF(B726&lt;'MSD Calculation'!$D$5,$E$7*(1-B726/'MSD Calculation'!$D$5), 0))</f>
        <v>1.0763371390782728E-2</v>
      </c>
      <c r="F726" s="30">
        <f>IF(B726="",0,IF($B726&lt;$F$5,0,IF($B726&gt;'MSD Calculation'!$D$5,0,IF($N$4="Closed-form",1/2*(1-COS(2*PI()*($B726-$F$5)/$F$6))*$F$8,IF($N$4="General",1/2*(1-COS(2*PI()*($B726-$F$5)/$F$6))*$F$9,"Error")))))</f>
        <v>6.4467797909771932E-4</v>
      </c>
      <c r="G726" s="30">
        <f>IF(B726="",0,IF($B726&lt;$G$5,0,IF($B726&gt;'MSD Calculation'!$D$5,0,IF($N$4="Closed-form",1/2*(1-COS(2*PI()*($B726-$G$5)/$G$6))*$G$8,IF($N$4="General",1/2*(1-COS(2*PI()*($B726-$G$5)/$G$6))*$G$9,"Error")))))</f>
        <v>0</v>
      </c>
      <c r="H726" s="30">
        <f>IF(B726="",0,IF($B726&lt;$H$5,0,IF($B726&gt;'MSD Calculation'!$D$5,0,IF($N$4="Closed-form",1/2*(1-COS(2*PI()*($B726-$H$5)/$H$6))*$H$8,IF($N$4="General",1/2*(1-COS(2*PI()*($B726-$H$5)/$H$6))*$H$9,"Error")))))</f>
        <v>0</v>
      </c>
      <c r="I726" s="30">
        <f>IF(B726="",0,IF($B726&lt;$I$5,0,IF($B726&gt;'MSD Calculation'!$D$5,0,IF($N$4="Closed-form",1/2*(1-COS(2*PI()*($B726-$I$5)/$I$6))*$I$8,IF($N$4="General",1/2*(1-COS(2*PI()*($B726-$I$5)/$I$6))*$I$9,"Error")))))</f>
        <v>0</v>
      </c>
      <c r="J726" s="15" t="s">
        <v>14</v>
      </c>
      <c r="K726" s="3"/>
      <c r="L726" s="17">
        <v>7.0899999999998933</v>
      </c>
      <c r="M726" s="34">
        <f>L726/'MSD Calculation'!$D$5</f>
        <v>0.23952702702702341</v>
      </c>
      <c r="N726" s="34">
        <f>'MSD Calculation'!$D$24-L726</f>
        <v>11.410000000000107</v>
      </c>
      <c r="O726" s="35">
        <f t="shared" si="55"/>
        <v>1.0763371390782728E-2</v>
      </c>
      <c r="P726" s="35">
        <f t="shared" si="56"/>
        <v>1.1408049369880447E-2</v>
      </c>
      <c r="Q726" s="35">
        <f t="shared" si="57"/>
        <v>1.1408049369880447E-2</v>
      </c>
      <c r="R726" s="35">
        <f t="shared" si="58"/>
        <v>1.1408049369880447E-2</v>
      </c>
      <c r="S726" s="35">
        <f t="shared" si="59"/>
        <v>1.1408049369880447E-2</v>
      </c>
      <c r="T726" s="11" t="s">
        <v>14</v>
      </c>
    </row>
    <row r="727" spans="2:20" x14ac:dyDescent="0.35">
      <c r="B727" s="63">
        <v>7.0999999999998931</v>
      </c>
      <c r="C727" s="34">
        <f>B727/'MSD Calculation'!$D$5</f>
        <v>0.23986486486486125</v>
      </c>
      <c r="D727" s="34">
        <f>'MSD Calculation'!$D$24-B727</f>
        <v>11.400000000000107</v>
      </c>
      <c r="E727" s="30">
        <f>IF(B727="",0,IF(B727&lt;'MSD Calculation'!$D$5,$E$7*(1-B727/'MSD Calculation'!$D$5), 0))</f>
        <v>1.0758589795318144E-2</v>
      </c>
      <c r="F727" s="30">
        <f>IF(B727="",0,IF($B727&lt;$F$5,0,IF($B727&gt;'MSD Calculation'!$D$5,0,IF($N$4="Closed-form",1/2*(1-COS(2*PI()*($B727-$F$5)/$F$6))*$F$8,IF($N$4="General",1/2*(1-COS(2*PI()*($B727-$F$5)/$F$6))*$F$9,"Error")))))</f>
        <v>6.4974744240213023E-4</v>
      </c>
      <c r="G727" s="30">
        <f>IF(B727="",0,IF($B727&lt;$G$5,0,IF($B727&gt;'MSD Calculation'!$D$5,0,IF($N$4="Closed-form",1/2*(1-COS(2*PI()*($B727-$G$5)/$G$6))*$G$8,IF($N$4="General",1/2*(1-COS(2*PI()*($B727-$G$5)/$G$6))*$G$9,"Error")))))</f>
        <v>0</v>
      </c>
      <c r="H727" s="30">
        <f>IF(B727="",0,IF($B727&lt;$H$5,0,IF($B727&gt;'MSD Calculation'!$D$5,0,IF($N$4="Closed-form",1/2*(1-COS(2*PI()*($B727-$H$5)/$H$6))*$H$8,IF($N$4="General",1/2*(1-COS(2*PI()*($B727-$H$5)/$H$6))*$H$9,"Error")))))</f>
        <v>0</v>
      </c>
      <c r="I727" s="30">
        <f>IF(B727="",0,IF($B727&lt;$I$5,0,IF($B727&gt;'MSD Calculation'!$D$5,0,IF($N$4="Closed-form",1/2*(1-COS(2*PI()*($B727-$I$5)/$I$6))*$I$8,IF($N$4="General",1/2*(1-COS(2*PI()*($B727-$I$5)/$I$6))*$I$9,"Error")))))</f>
        <v>0</v>
      </c>
      <c r="J727" s="15" t="s">
        <v>14</v>
      </c>
      <c r="K727" s="3"/>
      <c r="L727" s="17">
        <v>7.0999999999998931</v>
      </c>
      <c r="M727" s="34">
        <f>L727/'MSD Calculation'!$D$5</f>
        <v>0.23986486486486125</v>
      </c>
      <c r="N727" s="34">
        <f>'MSD Calculation'!$D$24-L727</f>
        <v>11.400000000000107</v>
      </c>
      <c r="O727" s="35">
        <f t="shared" si="55"/>
        <v>1.0758589795318144E-2</v>
      </c>
      <c r="P727" s="35">
        <f t="shared" si="56"/>
        <v>1.1408337237720273E-2</v>
      </c>
      <c r="Q727" s="35">
        <f t="shared" si="57"/>
        <v>1.1408337237720273E-2</v>
      </c>
      <c r="R727" s="35">
        <f t="shared" si="58"/>
        <v>1.1408337237720273E-2</v>
      </c>
      <c r="S727" s="35">
        <f t="shared" si="59"/>
        <v>1.1408337237720273E-2</v>
      </c>
      <c r="T727" s="11" t="s">
        <v>14</v>
      </c>
    </row>
    <row r="728" spans="2:20" x14ac:dyDescent="0.35">
      <c r="B728" s="63">
        <v>7.1099999999998929</v>
      </c>
      <c r="C728" s="34">
        <f>B728/'MSD Calculation'!$D$5</f>
        <v>0.24020270270269908</v>
      </c>
      <c r="D728" s="34">
        <f>'MSD Calculation'!$D$24-B728</f>
        <v>11.390000000000107</v>
      </c>
      <c r="E728" s="30">
        <f>IF(B728="",0,IF(B728&lt;'MSD Calculation'!$D$5,$E$7*(1-B728/'MSD Calculation'!$D$5), 0))</f>
        <v>1.0753808199853557E-2</v>
      </c>
      <c r="F728" s="30">
        <f>IF(B728="",0,IF($B728&lt;$F$5,0,IF($B728&gt;'MSD Calculation'!$D$5,0,IF($N$4="Closed-form",1/2*(1-COS(2*PI()*($B728-$F$5)/$F$6))*$F$8,IF($N$4="General",1/2*(1-COS(2*PI()*($B728-$F$5)/$F$6))*$F$9,"Error")))))</f>
        <v>6.548353291082671E-4</v>
      </c>
      <c r="G728" s="30">
        <f>IF(B728="",0,IF($B728&lt;$G$5,0,IF($B728&gt;'MSD Calculation'!$D$5,0,IF($N$4="Closed-form",1/2*(1-COS(2*PI()*($B728-$G$5)/$G$6))*$G$8,IF($N$4="General",1/2*(1-COS(2*PI()*($B728-$G$5)/$G$6))*$G$9,"Error")))))</f>
        <v>0</v>
      </c>
      <c r="H728" s="30">
        <f>IF(B728="",0,IF($B728&lt;$H$5,0,IF($B728&gt;'MSD Calculation'!$D$5,0,IF($N$4="Closed-form",1/2*(1-COS(2*PI()*($B728-$H$5)/$H$6))*$H$8,IF($N$4="General",1/2*(1-COS(2*PI()*($B728-$H$5)/$H$6))*$H$9,"Error")))))</f>
        <v>0</v>
      </c>
      <c r="I728" s="30">
        <f>IF(B728="",0,IF($B728&lt;$I$5,0,IF($B728&gt;'MSD Calculation'!$D$5,0,IF($N$4="Closed-form",1/2*(1-COS(2*PI()*($B728-$I$5)/$I$6))*$I$8,IF($N$4="General",1/2*(1-COS(2*PI()*($B728-$I$5)/$I$6))*$I$9,"Error")))))</f>
        <v>0</v>
      </c>
      <c r="J728" s="15" t="s">
        <v>14</v>
      </c>
      <c r="K728" s="3"/>
      <c r="L728" s="17">
        <v>7.1099999999998929</v>
      </c>
      <c r="M728" s="34">
        <f>L728/'MSD Calculation'!$D$5</f>
        <v>0.24020270270269908</v>
      </c>
      <c r="N728" s="34">
        <f>'MSD Calculation'!$D$24-L728</f>
        <v>11.390000000000107</v>
      </c>
      <c r="O728" s="35">
        <f t="shared" si="55"/>
        <v>1.0753808199853557E-2</v>
      </c>
      <c r="P728" s="35">
        <f t="shared" si="56"/>
        <v>1.1408643528961825E-2</v>
      </c>
      <c r="Q728" s="35">
        <f t="shared" si="57"/>
        <v>1.1408643528961825E-2</v>
      </c>
      <c r="R728" s="35">
        <f t="shared" si="58"/>
        <v>1.1408643528961825E-2</v>
      </c>
      <c r="S728" s="35">
        <f t="shared" si="59"/>
        <v>1.1408643528961825E-2</v>
      </c>
      <c r="T728" s="11" t="s">
        <v>14</v>
      </c>
    </row>
    <row r="729" spans="2:20" x14ac:dyDescent="0.35">
      <c r="B729" s="63">
        <v>7.1199999999998926</v>
      </c>
      <c r="C729" s="34">
        <f>B729/'MSD Calculation'!$D$5</f>
        <v>0.24054054054053689</v>
      </c>
      <c r="D729" s="34">
        <f>'MSD Calculation'!$D$24-B729</f>
        <v>11.380000000000107</v>
      </c>
      <c r="E729" s="30">
        <f>IF(B729="",0,IF(B729&lt;'MSD Calculation'!$D$5,$E$7*(1-B729/'MSD Calculation'!$D$5), 0))</f>
        <v>1.0749026604388973E-2</v>
      </c>
      <c r="F729" s="30">
        <f>IF(B729="",0,IF($B729&lt;$F$5,0,IF($B729&gt;'MSD Calculation'!$D$5,0,IF($N$4="Closed-form",1/2*(1-COS(2*PI()*($B729-$F$5)/$F$6))*$F$8,IF($N$4="General",1/2*(1-COS(2*PI()*($B729-$F$5)/$F$6))*$F$9,"Error")))))</f>
        <v>6.5994161689816974E-4</v>
      </c>
      <c r="G729" s="30">
        <f>IF(B729="",0,IF($B729&lt;$G$5,0,IF($B729&gt;'MSD Calculation'!$D$5,0,IF($N$4="Closed-form",1/2*(1-COS(2*PI()*($B729-$G$5)/$G$6))*$G$8,IF($N$4="General",1/2*(1-COS(2*PI()*($B729-$G$5)/$G$6))*$G$9,"Error")))))</f>
        <v>0</v>
      </c>
      <c r="H729" s="30">
        <f>IF(B729="",0,IF($B729&lt;$H$5,0,IF($B729&gt;'MSD Calculation'!$D$5,0,IF($N$4="Closed-form",1/2*(1-COS(2*PI()*($B729-$H$5)/$H$6))*$H$8,IF($N$4="General",1/2*(1-COS(2*PI()*($B729-$H$5)/$H$6))*$H$9,"Error")))))</f>
        <v>0</v>
      </c>
      <c r="I729" s="30">
        <f>IF(B729="",0,IF($B729&lt;$I$5,0,IF($B729&gt;'MSD Calculation'!$D$5,0,IF($N$4="Closed-form",1/2*(1-COS(2*PI()*($B729-$I$5)/$I$6))*$I$8,IF($N$4="General",1/2*(1-COS(2*PI()*($B729-$I$5)/$I$6))*$I$9,"Error")))))</f>
        <v>0</v>
      </c>
      <c r="J729" s="15" t="s">
        <v>14</v>
      </c>
      <c r="K729" s="3"/>
      <c r="L729" s="17">
        <v>7.1199999999998926</v>
      </c>
      <c r="M729" s="34">
        <f>L729/'MSD Calculation'!$D$5</f>
        <v>0.24054054054053689</v>
      </c>
      <c r="N729" s="34">
        <f>'MSD Calculation'!$D$24-L729</f>
        <v>11.380000000000107</v>
      </c>
      <c r="O729" s="35">
        <f t="shared" si="55"/>
        <v>1.0749026604388973E-2</v>
      </c>
      <c r="P729" s="35">
        <f t="shared" si="56"/>
        <v>1.1408968221287143E-2</v>
      </c>
      <c r="Q729" s="35">
        <f t="shared" si="57"/>
        <v>1.1408968221287143E-2</v>
      </c>
      <c r="R729" s="35">
        <f t="shared" si="58"/>
        <v>1.1408968221287143E-2</v>
      </c>
      <c r="S729" s="35">
        <f t="shared" si="59"/>
        <v>1.1408968221287143E-2</v>
      </c>
      <c r="T729" s="11" t="s">
        <v>14</v>
      </c>
    </row>
    <row r="730" spans="2:20" x14ac:dyDescent="0.35">
      <c r="B730" s="63">
        <v>7.1299999999998924</v>
      </c>
      <c r="C730" s="34">
        <f>B730/'MSD Calculation'!$D$5</f>
        <v>0.24087837837837472</v>
      </c>
      <c r="D730" s="34">
        <f>'MSD Calculation'!$D$24-B730</f>
        <v>11.370000000000108</v>
      </c>
      <c r="E730" s="30">
        <f>IF(B730="",0,IF(B730&lt;'MSD Calculation'!$D$5,$E$7*(1-B730/'MSD Calculation'!$D$5), 0))</f>
        <v>1.0744245008924385E-2</v>
      </c>
      <c r="F730" s="30">
        <f>IF(B730="",0,IF($B730&lt;$F$5,0,IF($B730&gt;'MSD Calculation'!$D$5,0,IF($N$4="Closed-form",1/2*(1-COS(2*PI()*($B730-$F$5)/$F$6))*$F$8,IF($N$4="General",1/2*(1-COS(2*PI()*($B730-$F$5)/$F$6))*$F$9,"Error")))))</f>
        <v>6.6506628337316149E-4</v>
      </c>
      <c r="G730" s="30">
        <f>IF(B730="",0,IF($B730&lt;$G$5,0,IF($B730&gt;'MSD Calculation'!$D$5,0,IF($N$4="Closed-form",1/2*(1-COS(2*PI()*($B730-$G$5)/$G$6))*$G$8,IF($N$4="General",1/2*(1-COS(2*PI()*($B730-$G$5)/$G$6))*$G$9,"Error")))))</f>
        <v>0</v>
      </c>
      <c r="H730" s="30">
        <f>IF(B730="",0,IF($B730&lt;$H$5,0,IF($B730&gt;'MSD Calculation'!$D$5,0,IF($N$4="Closed-form",1/2*(1-COS(2*PI()*($B730-$H$5)/$H$6))*$H$8,IF($N$4="General",1/2*(1-COS(2*PI()*($B730-$H$5)/$H$6))*$H$9,"Error")))))</f>
        <v>0</v>
      </c>
      <c r="I730" s="30">
        <f>IF(B730="",0,IF($B730&lt;$I$5,0,IF($B730&gt;'MSD Calculation'!$D$5,0,IF($N$4="Closed-form",1/2*(1-COS(2*PI()*($B730-$I$5)/$I$6))*$I$8,IF($N$4="General",1/2*(1-COS(2*PI()*($B730-$I$5)/$I$6))*$I$9,"Error")))))</f>
        <v>0</v>
      </c>
      <c r="J730" s="15" t="s">
        <v>14</v>
      </c>
      <c r="K730" s="3"/>
      <c r="L730" s="17">
        <v>7.1299999999998924</v>
      </c>
      <c r="M730" s="34">
        <f>L730/'MSD Calculation'!$D$5</f>
        <v>0.24087837837837472</v>
      </c>
      <c r="N730" s="34">
        <f>'MSD Calculation'!$D$24-L730</f>
        <v>11.370000000000108</v>
      </c>
      <c r="O730" s="35">
        <f t="shared" si="55"/>
        <v>1.0744245008924385E-2</v>
      </c>
      <c r="P730" s="35">
        <f t="shared" si="56"/>
        <v>1.1409311292297546E-2</v>
      </c>
      <c r="Q730" s="35">
        <f t="shared" si="57"/>
        <v>1.1409311292297546E-2</v>
      </c>
      <c r="R730" s="35">
        <f t="shared" si="58"/>
        <v>1.1409311292297546E-2</v>
      </c>
      <c r="S730" s="35">
        <f t="shared" si="59"/>
        <v>1.1409311292297546E-2</v>
      </c>
      <c r="T730" s="11" t="s">
        <v>14</v>
      </c>
    </row>
    <row r="731" spans="2:20" x14ac:dyDescent="0.35">
      <c r="B731" s="63">
        <v>7.1399999999998922</v>
      </c>
      <c r="C731" s="34">
        <f>B731/'MSD Calculation'!$D$5</f>
        <v>0.24121621621621256</v>
      </c>
      <c r="D731" s="34">
        <f>'MSD Calculation'!$D$24-B731</f>
        <v>11.360000000000108</v>
      </c>
      <c r="E731" s="30">
        <f>IF(B731="",0,IF(B731&lt;'MSD Calculation'!$D$5,$E$7*(1-B731/'MSD Calculation'!$D$5), 0))</f>
        <v>1.0739463413459801E-2</v>
      </c>
      <c r="F731" s="30">
        <f>IF(B731="",0,IF($B731&lt;$F$5,0,IF($B731&gt;'MSD Calculation'!$D$5,0,IF($N$4="Closed-form",1/2*(1-COS(2*PI()*($B731-$F$5)/$F$6))*$F$8,IF($N$4="General",1/2*(1-COS(2*PI()*($B731-$F$5)/$F$6))*$F$9,"Error")))))</f>
        <v>6.7020930605394809E-4</v>
      </c>
      <c r="G731" s="30">
        <f>IF(B731="",0,IF($B731&lt;$G$5,0,IF($B731&gt;'MSD Calculation'!$D$5,0,IF($N$4="Closed-form",1/2*(1-COS(2*PI()*($B731-$G$5)/$G$6))*$G$8,IF($N$4="General",1/2*(1-COS(2*PI()*($B731-$G$5)/$G$6))*$G$9,"Error")))))</f>
        <v>0</v>
      </c>
      <c r="H731" s="30">
        <f>IF(B731="",0,IF($B731&lt;$H$5,0,IF($B731&gt;'MSD Calculation'!$D$5,0,IF($N$4="Closed-form",1/2*(1-COS(2*PI()*($B731-$H$5)/$H$6))*$H$8,IF($N$4="General",1/2*(1-COS(2*PI()*($B731-$H$5)/$H$6))*$H$9,"Error")))))</f>
        <v>0</v>
      </c>
      <c r="I731" s="30">
        <f>IF(B731="",0,IF($B731&lt;$I$5,0,IF($B731&gt;'MSD Calculation'!$D$5,0,IF($N$4="Closed-form",1/2*(1-COS(2*PI()*($B731-$I$5)/$I$6))*$I$8,IF($N$4="General",1/2*(1-COS(2*PI()*($B731-$I$5)/$I$6))*$I$9,"Error")))))</f>
        <v>0</v>
      </c>
      <c r="J731" s="15" t="s">
        <v>14</v>
      </c>
      <c r="K731" s="3"/>
      <c r="L731" s="17">
        <v>7.1399999999998922</v>
      </c>
      <c r="M731" s="34">
        <f>L731/'MSD Calculation'!$D$5</f>
        <v>0.24121621621621256</v>
      </c>
      <c r="N731" s="34">
        <f>'MSD Calculation'!$D$24-L731</f>
        <v>11.360000000000108</v>
      </c>
      <c r="O731" s="35">
        <f t="shared" si="55"/>
        <v>1.0739463413459801E-2</v>
      </c>
      <c r="P731" s="35">
        <f t="shared" si="56"/>
        <v>1.1409672719513748E-2</v>
      </c>
      <c r="Q731" s="35">
        <f t="shared" si="57"/>
        <v>1.1409672719513748E-2</v>
      </c>
      <c r="R731" s="35">
        <f t="shared" si="58"/>
        <v>1.1409672719513748E-2</v>
      </c>
      <c r="S731" s="35">
        <f t="shared" si="59"/>
        <v>1.1409672719513748E-2</v>
      </c>
      <c r="T731" s="11" t="s">
        <v>14</v>
      </c>
    </row>
    <row r="732" spans="2:20" x14ac:dyDescent="0.35">
      <c r="B732" s="63">
        <v>7.149999999999892</v>
      </c>
      <c r="C732" s="34">
        <f>B732/'MSD Calculation'!$D$5</f>
        <v>0.24155405405405039</v>
      </c>
      <c r="D732" s="34">
        <f>'MSD Calculation'!$D$24-B732</f>
        <v>11.350000000000108</v>
      </c>
      <c r="E732" s="30">
        <f>IF(B732="",0,IF(B732&lt;'MSD Calculation'!$D$5,$E$7*(1-B732/'MSD Calculation'!$D$5), 0))</f>
        <v>1.0734681817995214E-2</v>
      </c>
      <c r="F732" s="30">
        <f>IF(B732="",0,IF($B732&lt;$F$5,0,IF($B732&gt;'MSD Calculation'!$D$5,0,IF($N$4="Closed-form",1/2*(1-COS(2*PI()*($B732-$F$5)/$F$6))*$F$8,IF($N$4="General",1/2*(1-COS(2*PI()*($B732-$F$5)/$F$6))*$F$9,"Error")))))</f>
        <v>6.7537066238071604E-4</v>
      </c>
      <c r="G732" s="30">
        <f>IF(B732="",0,IF($B732&lt;$G$5,0,IF($B732&gt;'MSD Calculation'!$D$5,0,IF($N$4="Closed-form",1/2*(1-COS(2*PI()*($B732-$G$5)/$G$6))*$G$8,IF($N$4="General",1/2*(1-COS(2*PI()*($B732-$G$5)/$G$6))*$G$9,"Error")))))</f>
        <v>0</v>
      </c>
      <c r="H732" s="30">
        <f>IF(B732="",0,IF($B732&lt;$H$5,0,IF($B732&gt;'MSD Calculation'!$D$5,0,IF($N$4="Closed-form",1/2*(1-COS(2*PI()*($B732-$H$5)/$H$6))*$H$8,IF($N$4="General",1/2*(1-COS(2*PI()*($B732-$H$5)/$H$6))*$H$9,"Error")))))</f>
        <v>0</v>
      </c>
      <c r="I732" s="30">
        <f>IF(B732="",0,IF($B732&lt;$I$5,0,IF($B732&gt;'MSD Calculation'!$D$5,0,IF($N$4="Closed-form",1/2*(1-COS(2*PI()*($B732-$I$5)/$I$6))*$I$8,IF($N$4="General",1/2*(1-COS(2*PI()*($B732-$I$5)/$I$6))*$I$9,"Error")))))</f>
        <v>0</v>
      </c>
      <c r="J732" s="15" t="s">
        <v>14</v>
      </c>
      <c r="K732" s="3"/>
      <c r="L732" s="17">
        <v>7.149999999999892</v>
      </c>
      <c r="M732" s="34">
        <f>L732/'MSD Calculation'!$D$5</f>
        <v>0.24155405405405039</v>
      </c>
      <c r="N732" s="34">
        <f>'MSD Calculation'!$D$24-L732</f>
        <v>11.350000000000108</v>
      </c>
      <c r="O732" s="35">
        <f t="shared" si="55"/>
        <v>1.0734681817995214E-2</v>
      </c>
      <c r="P732" s="35">
        <f t="shared" si="56"/>
        <v>1.141005248037593E-2</v>
      </c>
      <c r="Q732" s="35">
        <f t="shared" si="57"/>
        <v>1.141005248037593E-2</v>
      </c>
      <c r="R732" s="35">
        <f t="shared" si="58"/>
        <v>1.141005248037593E-2</v>
      </c>
      <c r="S732" s="35">
        <f t="shared" si="59"/>
        <v>1.141005248037593E-2</v>
      </c>
      <c r="T732" s="11" t="s">
        <v>14</v>
      </c>
    </row>
    <row r="733" spans="2:20" x14ac:dyDescent="0.35">
      <c r="B733" s="63">
        <v>7.1599999999998918</v>
      </c>
      <c r="C733" s="34">
        <f>B733/'MSD Calculation'!$D$5</f>
        <v>0.24189189189188823</v>
      </c>
      <c r="D733" s="34">
        <f>'MSD Calculation'!$D$24-B733</f>
        <v>11.340000000000108</v>
      </c>
      <c r="E733" s="30">
        <f>IF(B733="",0,IF(B733&lt;'MSD Calculation'!$D$5,$E$7*(1-B733/'MSD Calculation'!$D$5), 0))</f>
        <v>1.072990022253063E-2</v>
      </c>
      <c r="F733" s="30">
        <f>IF(B733="",0,IF($B733&lt;$F$5,0,IF($B733&gt;'MSD Calculation'!$D$5,0,IF($N$4="Closed-form",1/2*(1-COS(2*PI()*($B733-$F$5)/$F$6))*$F$8,IF($N$4="General",1/2*(1-COS(2*PI()*($B733-$F$5)/$F$6))*$F$9,"Error")))))</f>
        <v>6.805503297132306E-4</v>
      </c>
      <c r="G733" s="30">
        <f>IF(B733="",0,IF($B733&lt;$G$5,0,IF($B733&gt;'MSD Calculation'!$D$5,0,IF($N$4="Closed-form",1/2*(1-COS(2*PI()*($B733-$G$5)/$G$6))*$G$8,IF($N$4="General",1/2*(1-COS(2*PI()*($B733-$G$5)/$G$6))*$G$9,"Error")))))</f>
        <v>0</v>
      </c>
      <c r="H733" s="30">
        <f>IF(B733="",0,IF($B733&lt;$H$5,0,IF($B733&gt;'MSD Calculation'!$D$5,0,IF($N$4="Closed-form",1/2*(1-COS(2*PI()*($B733-$H$5)/$H$6))*$H$8,IF($N$4="General",1/2*(1-COS(2*PI()*($B733-$H$5)/$H$6))*$H$9,"Error")))))</f>
        <v>0</v>
      </c>
      <c r="I733" s="30">
        <f>IF(B733="",0,IF($B733&lt;$I$5,0,IF($B733&gt;'MSD Calculation'!$D$5,0,IF($N$4="Closed-form",1/2*(1-COS(2*PI()*($B733-$I$5)/$I$6))*$I$8,IF($N$4="General",1/2*(1-COS(2*PI()*($B733-$I$5)/$I$6))*$I$9,"Error")))))</f>
        <v>0</v>
      </c>
      <c r="J733" s="15" t="s">
        <v>14</v>
      </c>
      <c r="K733" s="3"/>
      <c r="L733" s="17">
        <v>7.1599999999998918</v>
      </c>
      <c r="M733" s="34">
        <f>L733/'MSD Calculation'!$D$5</f>
        <v>0.24189189189188823</v>
      </c>
      <c r="N733" s="34">
        <f>'MSD Calculation'!$D$24-L733</f>
        <v>11.340000000000108</v>
      </c>
      <c r="O733" s="35">
        <f t="shared" si="55"/>
        <v>1.072990022253063E-2</v>
      </c>
      <c r="P733" s="35">
        <f t="shared" si="56"/>
        <v>1.1410450552243861E-2</v>
      </c>
      <c r="Q733" s="35">
        <f t="shared" si="57"/>
        <v>1.1410450552243861E-2</v>
      </c>
      <c r="R733" s="35">
        <f t="shared" si="58"/>
        <v>1.1410450552243861E-2</v>
      </c>
      <c r="S733" s="35">
        <f t="shared" si="59"/>
        <v>1.1410450552243861E-2</v>
      </c>
      <c r="T733" s="11" t="s">
        <v>14</v>
      </c>
    </row>
    <row r="734" spans="2:20" x14ac:dyDescent="0.35">
      <c r="B734" s="63">
        <v>7.1699999999998916</v>
      </c>
      <c r="C734" s="34">
        <f>B734/'MSD Calculation'!$D$5</f>
        <v>0.24222972972972606</v>
      </c>
      <c r="D734" s="34">
        <f>'MSD Calculation'!$D$24-B734</f>
        <v>11.330000000000108</v>
      </c>
      <c r="E734" s="30">
        <f>IF(B734="",0,IF(B734&lt;'MSD Calculation'!$D$5,$E$7*(1-B734/'MSD Calculation'!$D$5), 0))</f>
        <v>1.0725118627066044E-2</v>
      </c>
      <c r="F734" s="30">
        <f>IF(B734="",0,IF($B734&lt;$F$5,0,IF($B734&gt;'MSD Calculation'!$D$5,0,IF($N$4="Closed-form",1/2*(1-COS(2*PI()*($B734-$F$5)/$F$6))*$F$8,IF($N$4="General",1/2*(1-COS(2*PI()*($B734-$F$5)/$F$6))*$F$9,"Error")))))</f>
        <v>6.8574828533093815E-4</v>
      </c>
      <c r="G734" s="30">
        <f>IF(B734="",0,IF($B734&lt;$G$5,0,IF($B734&gt;'MSD Calculation'!$D$5,0,IF($N$4="Closed-form",1/2*(1-COS(2*PI()*($B734-$G$5)/$G$6))*$G$8,IF($N$4="General",1/2*(1-COS(2*PI()*($B734-$G$5)/$G$6))*$G$9,"Error")))))</f>
        <v>0</v>
      </c>
      <c r="H734" s="30">
        <f>IF(B734="",0,IF($B734&lt;$H$5,0,IF($B734&gt;'MSD Calculation'!$D$5,0,IF($N$4="Closed-form",1/2*(1-COS(2*PI()*($B734-$H$5)/$H$6))*$H$8,IF($N$4="General",1/2*(1-COS(2*PI()*($B734-$H$5)/$H$6))*$H$9,"Error")))))</f>
        <v>0</v>
      </c>
      <c r="I734" s="30">
        <f>IF(B734="",0,IF($B734&lt;$I$5,0,IF($B734&gt;'MSD Calculation'!$D$5,0,IF($N$4="Closed-form",1/2*(1-COS(2*PI()*($B734-$I$5)/$I$6))*$I$8,IF($N$4="General",1/2*(1-COS(2*PI()*($B734-$I$5)/$I$6))*$I$9,"Error")))))</f>
        <v>0</v>
      </c>
      <c r="J734" s="15" t="s">
        <v>14</v>
      </c>
      <c r="K734" s="3"/>
      <c r="L734" s="17">
        <v>7.1699999999998916</v>
      </c>
      <c r="M734" s="34">
        <f>L734/'MSD Calculation'!$D$5</f>
        <v>0.24222972972972606</v>
      </c>
      <c r="N734" s="34">
        <f>'MSD Calculation'!$D$24-L734</f>
        <v>11.330000000000108</v>
      </c>
      <c r="O734" s="35">
        <f t="shared" si="55"/>
        <v>1.0725118627066044E-2</v>
      </c>
      <c r="P734" s="35">
        <f t="shared" si="56"/>
        <v>1.1410866912396981E-2</v>
      </c>
      <c r="Q734" s="35">
        <f t="shared" si="57"/>
        <v>1.1410866912396981E-2</v>
      </c>
      <c r="R734" s="35">
        <f t="shared" si="58"/>
        <v>1.1410866912396981E-2</v>
      </c>
      <c r="S734" s="35">
        <f t="shared" si="59"/>
        <v>1.1410866912396981E-2</v>
      </c>
      <c r="T734" s="11" t="s">
        <v>14</v>
      </c>
    </row>
    <row r="735" spans="2:20" x14ac:dyDescent="0.35">
      <c r="B735" s="63">
        <v>7.1799999999998914</v>
      </c>
      <c r="C735" s="34">
        <f>B735/'MSD Calculation'!$D$5</f>
        <v>0.2425675675675639</v>
      </c>
      <c r="D735" s="34">
        <f>'MSD Calculation'!$D$24-B735</f>
        <v>11.320000000000109</v>
      </c>
      <c r="E735" s="30">
        <f>IF(B735="",0,IF(B735&lt;'MSD Calculation'!$D$5,$E$7*(1-B735/'MSD Calculation'!$D$5), 0))</f>
        <v>1.0720337031601457E-2</v>
      </c>
      <c r="F735" s="30">
        <f>IF(B735="",0,IF($B735&lt;$F$5,0,IF($B735&gt;'MSD Calculation'!$D$5,0,IF($N$4="Closed-form",1/2*(1-COS(2*PI()*($B735-$F$5)/$F$6))*$F$8,IF($N$4="General",1/2*(1-COS(2*PI()*($B735-$F$5)/$F$6))*$F$9,"Error")))))</f>
        <v>6.9096450643306049E-4</v>
      </c>
      <c r="G735" s="30">
        <f>IF(B735="",0,IF($B735&lt;$G$5,0,IF($B735&gt;'MSD Calculation'!$D$5,0,IF($N$4="Closed-form",1/2*(1-COS(2*PI()*($B735-$G$5)/$G$6))*$G$8,IF($N$4="General",1/2*(1-COS(2*PI()*($B735-$G$5)/$G$6))*$G$9,"Error")))))</f>
        <v>0</v>
      </c>
      <c r="H735" s="30">
        <f>IF(B735="",0,IF($B735&lt;$H$5,0,IF($B735&gt;'MSD Calculation'!$D$5,0,IF($N$4="Closed-form",1/2*(1-COS(2*PI()*($B735-$H$5)/$H$6))*$H$8,IF($N$4="General",1/2*(1-COS(2*PI()*($B735-$H$5)/$H$6))*$H$9,"Error")))))</f>
        <v>0</v>
      </c>
      <c r="I735" s="30">
        <f>IF(B735="",0,IF($B735&lt;$I$5,0,IF($B735&gt;'MSD Calculation'!$D$5,0,IF($N$4="Closed-form",1/2*(1-COS(2*PI()*($B735-$I$5)/$I$6))*$I$8,IF($N$4="General",1/2*(1-COS(2*PI()*($B735-$I$5)/$I$6))*$I$9,"Error")))))</f>
        <v>0</v>
      </c>
      <c r="J735" s="15" t="s">
        <v>14</v>
      </c>
      <c r="K735" s="3"/>
      <c r="L735" s="17">
        <v>7.1799999999998914</v>
      </c>
      <c r="M735" s="34">
        <f>L735/'MSD Calculation'!$D$5</f>
        <v>0.2425675675675639</v>
      </c>
      <c r="N735" s="34">
        <f>'MSD Calculation'!$D$24-L735</f>
        <v>11.320000000000109</v>
      </c>
      <c r="O735" s="35">
        <f t="shared" si="55"/>
        <v>1.0720337031601457E-2</v>
      </c>
      <c r="P735" s="35">
        <f t="shared" si="56"/>
        <v>1.1411301538034518E-2</v>
      </c>
      <c r="Q735" s="35">
        <f t="shared" si="57"/>
        <v>1.1411301538034518E-2</v>
      </c>
      <c r="R735" s="35">
        <f t="shared" si="58"/>
        <v>1.1411301538034518E-2</v>
      </c>
      <c r="S735" s="35">
        <f t="shared" si="59"/>
        <v>1.1411301538034518E-2</v>
      </c>
      <c r="T735" s="11" t="s">
        <v>14</v>
      </c>
    </row>
    <row r="736" spans="2:20" x14ac:dyDescent="0.35">
      <c r="B736" s="63">
        <v>7.1899999999998911</v>
      </c>
      <c r="C736" s="34">
        <f>B736/'MSD Calculation'!$D$5</f>
        <v>0.2429054054054017</v>
      </c>
      <c r="D736" s="34">
        <f>'MSD Calculation'!$D$24-B736</f>
        <v>11.310000000000109</v>
      </c>
      <c r="E736" s="30">
        <f>IF(B736="",0,IF(B736&lt;'MSD Calculation'!$D$5,$E$7*(1-B736/'MSD Calculation'!$D$5), 0))</f>
        <v>1.0715555436136871E-2</v>
      </c>
      <c r="F736" s="30">
        <f>IF(B736="",0,IF($B736&lt;$F$5,0,IF($B736&gt;'MSD Calculation'!$D$5,0,IF($N$4="Closed-form",1/2*(1-COS(2*PI()*($B736-$F$5)/$F$6))*$F$8,IF($N$4="General",1/2*(1-COS(2*PI()*($B736-$F$5)/$F$6))*$F$9,"Error")))))</f>
        <v>6.9619897013870134E-4</v>
      </c>
      <c r="G736" s="30">
        <f>IF(B736="",0,IF($B736&lt;$G$5,0,IF($B736&gt;'MSD Calculation'!$D$5,0,IF($N$4="Closed-form",1/2*(1-COS(2*PI()*($B736-$G$5)/$G$6))*$G$8,IF($N$4="General",1/2*(1-COS(2*PI()*($B736-$G$5)/$G$6))*$G$9,"Error")))))</f>
        <v>0</v>
      </c>
      <c r="H736" s="30">
        <f>IF(B736="",0,IF($B736&lt;$H$5,0,IF($B736&gt;'MSD Calculation'!$D$5,0,IF($N$4="Closed-form",1/2*(1-COS(2*PI()*($B736-$H$5)/$H$6))*$H$8,IF($N$4="General",1/2*(1-COS(2*PI()*($B736-$H$5)/$H$6))*$H$9,"Error")))))</f>
        <v>0</v>
      </c>
      <c r="I736" s="30">
        <f>IF(B736="",0,IF($B736&lt;$I$5,0,IF($B736&gt;'MSD Calculation'!$D$5,0,IF($N$4="Closed-form",1/2*(1-COS(2*PI()*($B736-$I$5)/$I$6))*$I$8,IF($N$4="General",1/2*(1-COS(2*PI()*($B736-$I$5)/$I$6))*$I$9,"Error")))))</f>
        <v>0</v>
      </c>
      <c r="J736" s="15" t="s">
        <v>14</v>
      </c>
      <c r="K736" s="3"/>
      <c r="L736" s="17">
        <v>7.1899999999998911</v>
      </c>
      <c r="M736" s="34">
        <f>L736/'MSD Calculation'!$D$5</f>
        <v>0.2429054054054017</v>
      </c>
      <c r="N736" s="34">
        <f>'MSD Calculation'!$D$24-L736</f>
        <v>11.310000000000109</v>
      </c>
      <c r="O736" s="35">
        <f t="shared" si="55"/>
        <v>1.0715555436136871E-2</v>
      </c>
      <c r="P736" s="35">
        <f t="shared" si="56"/>
        <v>1.1411754406275572E-2</v>
      </c>
      <c r="Q736" s="35">
        <f t="shared" si="57"/>
        <v>1.1411754406275572E-2</v>
      </c>
      <c r="R736" s="35">
        <f t="shared" si="58"/>
        <v>1.1411754406275572E-2</v>
      </c>
      <c r="S736" s="35">
        <f t="shared" si="59"/>
        <v>1.1411754406275572E-2</v>
      </c>
      <c r="T736" s="11" t="s">
        <v>14</v>
      </c>
    </row>
    <row r="737" spans="2:20" x14ac:dyDescent="0.35">
      <c r="B737" s="63">
        <v>7.1999999999998909</v>
      </c>
      <c r="C737" s="34">
        <f>B737/'MSD Calculation'!$D$5</f>
        <v>0.24324324324323954</v>
      </c>
      <c r="D737" s="34">
        <f>'MSD Calculation'!$D$24-B737</f>
        <v>11.300000000000109</v>
      </c>
      <c r="E737" s="30">
        <f>IF(B737="",0,IF(B737&lt;'MSD Calculation'!$D$5,$E$7*(1-B737/'MSD Calculation'!$D$5), 0))</f>
        <v>1.0710773840672287E-2</v>
      </c>
      <c r="F737" s="30">
        <f>IF(B737="",0,IF($B737&lt;$F$5,0,IF($B737&gt;'MSD Calculation'!$D$5,0,IF($N$4="Closed-form",1/2*(1-COS(2*PI()*($B737-$F$5)/$F$6))*$F$8,IF($N$4="General",1/2*(1-COS(2*PI()*($B737-$F$5)/$F$6))*$F$9,"Error")))))</f>
        <v>7.014516534869415E-4</v>
      </c>
      <c r="G737" s="30">
        <f>IF(B737="",0,IF($B737&lt;$G$5,0,IF($B737&gt;'MSD Calculation'!$D$5,0,IF($N$4="Closed-form",1/2*(1-COS(2*PI()*($B737-$G$5)/$G$6))*$G$8,IF($N$4="General",1/2*(1-COS(2*PI()*($B737-$G$5)/$G$6))*$G$9,"Error")))))</f>
        <v>0</v>
      </c>
      <c r="H737" s="30">
        <f>IF(B737="",0,IF($B737&lt;$H$5,0,IF($B737&gt;'MSD Calculation'!$D$5,0,IF($N$4="Closed-form",1/2*(1-COS(2*PI()*($B737-$H$5)/$H$6))*$H$8,IF($N$4="General",1/2*(1-COS(2*PI()*($B737-$H$5)/$H$6))*$H$9,"Error")))))</f>
        <v>0</v>
      </c>
      <c r="I737" s="30">
        <f>IF(B737="",0,IF($B737&lt;$I$5,0,IF($B737&gt;'MSD Calculation'!$D$5,0,IF($N$4="Closed-form",1/2*(1-COS(2*PI()*($B737-$I$5)/$I$6))*$I$8,IF($N$4="General",1/2*(1-COS(2*PI()*($B737-$I$5)/$I$6))*$I$9,"Error")))))</f>
        <v>0</v>
      </c>
      <c r="J737" s="15" t="s">
        <v>14</v>
      </c>
      <c r="K737" s="3"/>
      <c r="L737" s="17">
        <v>7.1999999999998909</v>
      </c>
      <c r="M737" s="34">
        <f>L737/'MSD Calculation'!$D$5</f>
        <v>0.24324324324323954</v>
      </c>
      <c r="N737" s="34">
        <f>'MSD Calculation'!$D$24-L737</f>
        <v>11.300000000000109</v>
      </c>
      <c r="O737" s="35">
        <f t="shared" si="55"/>
        <v>1.0710773840672287E-2</v>
      </c>
      <c r="P737" s="35">
        <f t="shared" si="56"/>
        <v>1.1412225494159229E-2</v>
      </c>
      <c r="Q737" s="35">
        <f t="shared" si="57"/>
        <v>1.1412225494159229E-2</v>
      </c>
      <c r="R737" s="35">
        <f t="shared" si="58"/>
        <v>1.1412225494159229E-2</v>
      </c>
      <c r="S737" s="35">
        <f t="shared" si="59"/>
        <v>1.1412225494159229E-2</v>
      </c>
      <c r="T737" s="11" t="s">
        <v>14</v>
      </c>
    </row>
    <row r="738" spans="2:20" x14ac:dyDescent="0.35">
      <c r="B738" s="63">
        <v>7.2099999999998907</v>
      </c>
      <c r="C738" s="34">
        <f>B738/'MSD Calculation'!$D$5</f>
        <v>0.24358108108107737</v>
      </c>
      <c r="D738" s="34">
        <f>'MSD Calculation'!$D$24-B738</f>
        <v>11.290000000000109</v>
      </c>
      <c r="E738" s="30">
        <f>IF(B738="",0,IF(B738&lt;'MSD Calculation'!$D$5,$E$7*(1-B738/'MSD Calculation'!$D$5), 0))</f>
        <v>1.0705992245207701E-2</v>
      </c>
      <c r="F738" s="30">
        <f>IF(B738="",0,IF($B738&lt;$F$5,0,IF($B738&gt;'MSD Calculation'!$D$5,0,IF($N$4="Closed-form",1/2*(1-COS(2*PI()*($B738-$F$5)/$F$6))*$F$8,IF($N$4="General",1/2*(1-COS(2*PI()*($B738-$F$5)/$F$6))*$F$9,"Error")))))</f>
        <v>7.0672253343694209E-4</v>
      </c>
      <c r="G738" s="30">
        <f>IF(B738="",0,IF($B738&lt;$G$5,0,IF($B738&gt;'MSD Calculation'!$D$5,0,IF($N$4="Closed-form",1/2*(1-COS(2*PI()*($B738-$G$5)/$G$6))*$G$8,IF($N$4="General",1/2*(1-COS(2*PI()*($B738-$G$5)/$G$6))*$G$9,"Error")))))</f>
        <v>0</v>
      </c>
      <c r="H738" s="30">
        <f>IF(B738="",0,IF($B738&lt;$H$5,0,IF($B738&gt;'MSD Calculation'!$D$5,0,IF($N$4="Closed-form",1/2*(1-COS(2*PI()*($B738-$H$5)/$H$6))*$H$8,IF($N$4="General",1/2*(1-COS(2*PI()*($B738-$H$5)/$H$6))*$H$9,"Error")))))</f>
        <v>0</v>
      </c>
      <c r="I738" s="30">
        <f>IF(B738="",0,IF($B738&lt;$I$5,0,IF($B738&gt;'MSD Calculation'!$D$5,0,IF($N$4="Closed-form",1/2*(1-COS(2*PI()*($B738-$I$5)/$I$6))*$I$8,IF($N$4="General",1/2*(1-COS(2*PI()*($B738-$I$5)/$I$6))*$I$9,"Error")))))</f>
        <v>0</v>
      </c>
      <c r="J738" s="15" t="s">
        <v>14</v>
      </c>
      <c r="K738" s="3"/>
      <c r="L738" s="17">
        <v>7.2099999999998907</v>
      </c>
      <c r="M738" s="34">
        <f>L738/'MSD Calculation'!$D$5</f>
        <v>0.24358108108107737</v>
      </c>
      <c r="N738" s="34">
        <f>'MSD Calculation'!$D$24-L738</f>
        <v>11.290000000000109</v>
      </c>
      <c r="O738" s="35">
        <f t="shared" si="55"/>
        <v>1.0705992245207701E-2</v>
      </c>
      <c r="P738" s="35">
        <f t="shared" si="56"/>
        <v>1.1412714778644643E-2</v>
      </c>
      <c r="Q738" s="35">
        <f t="shared" si="57"/>
        <v>1.1412714778644643E-2</v>
      </c>
      <c r="R738" s="35">
        <f t="shared" si="58"/>
        <v>1.1412714778644643E-2</v>
      </c>
      <c r="S738" s="35">
        <f t="shared" si="59"/>
        <v>1.1412714778644643E-2</v>
      </c>
      <c r="T738" s="11" t="s">
        <v>14</v>
      </c>
    </row>
    <row r="739" spans="2:20" x14ac:dyDescent="0.35">
      <c r="B739" s="63">
        <v>7.2199999999998905</v>
      </c>
      <c r="C739" s="34">
        <f>B739/'MSD Calculation'!$D$5</f>
        <v>0.24391891891891521</v>
      </c>
      <c r="D739" s="34">
        <f>'MSD Calculation'!$D$24-B739</f>
        <v>11.280000000000109</v>
      </c>
      <c r="E739" s="30">
        <f>IF(B739="",0,IF(B739&lt;'MSD Calculation'!$D$5,$E$7*(1-B739/'MSD Calculation'!$D$5), 0))</f>
        <v>1.0701210649743114E-2</v>
      </c>
      <c r="F739" s="30">
        <f>IF(B739="",0,IF($B739&lt;$F$5,0,IF($B739&gt;'MSD Calculation'!$D$5,0,IF($N$4="Closed-form",1/2*(1-COS(2*PI()*($B739-$F$5)/$F$6))*$F$8,IF($N$4="General",1/2*(1-COS(2*PI()*($B739-$F$5)/$F$6))*$F$9,"Error")))))</f>
        <v>7.1201158686804442E-4</v>
      </c>
      <c r="G739" s="30">
        <f>IF(B739="",0,IF($B739&lt;$G$5,0,IF($B739&gt;'MSD Calculation'!$D$5,0,IF($N$4="Closed-form",1/2*(1-COS(2*PI()*($B739-$G$5)/$G$6))*$G$8,IF($N$4="General",1/2*(1-COS(2*PI()*($B739-$G$5)/$G$6))*$G$9,"Error")))))</f>
        <v>0</v>
      </c>
      <c r="H739" s="30">
        <f>IF(B739="",0,IF($B739&lt;$H$5,0,IF($B739&gt;'MSD Calculation'!$D$5,0,IF($N$4="Closed-form",1/2*(1-COS(2*PI()*($B739-$H$5)/$H$6))*$H$8,IF($N$4="General",1/2*(1-COS(2*PI()*($B739-$H$5)/$H$6))*$H$9,"Error")))))</f>
        <v>0</v>
      </c>
      <c r="I739" s="30">
        <f>IF(B739="",0,IF($B739&lt;$I$5,0,IF($B739&gt;'MSD Calculation'!$D$5,0,IF($N$4="Closed-form",1/2*(1-COS(2*PI()*($B739-$I$5)/$I$6))*$I$8,IF($N$4="General",1/2*(1-COS(2*PI()*($B739-$I$5)/$I$6))*$I$9,"Error")))))</f>
        <v>0</v>
      </c>
      <c r="J739" s="15" t="s">
        <v>14</v>
      </c>
      <c r="K739" s="3"/>
      <c r="L739" s="17">
        <v>7.2199999999998905</v>
      </c>
      <c r="M739" s="34">
        <f>L739/'MSD Calculation'!$D$5</f>
        <v>0.24391891891891521</v>
      </c>
      <c r="N739" s="34">
        <f>'MSD Calculation'!$D$24-L739</f>
        <v>11.280000000000109</v>
      </c>
      <c r="O739" s="35">
        <f t="shared" si="55"/>
        <v>1.0701210649743114E-2</v>
      </c>
      <c r="P739" s="35">
        <f t="shared" si="56"/>
        <v>1.1413222236611158E-2</v>
      </c>
      <c r="Q739" s="35">
        <f t="shared" si="57"/>
        <v>1.1413222236611158E-2</v>
      </c>
      <c r="R739" s="35">
        <f t="shared" si="58"/>
        <v>1.1413222236611158E-2</v>
      </c>
      <c r="S739" s="35">
        <f t="shared" si="59"/>
        <v>1.1413222236611158E-2</v>
      </c>
      <c r="T739" s="11" t="s">
        <v>14</v>
      </c>
    </row>
    <row r="740" spans="2:20" x14ac:dyDescent="0.35">
      <c r="B740" s="63">
        <v>7.2299999999998903</v>
      </c>
      <c r="C740" s="34">
        <f>B740/'MSD Calculation'!$D$5</f>
        <v>0.24425675675675304</v>
      </c>
      <c r="D740" s="34">
        <f>'MSD Calculation'!$D$24-B740</f>
        <v>11.27000000000011</v>
      </c>
      <c r="E740" s="30">
        <f>IF(B740="",0,IF(B740&lt;'MSD Calculation'!$D$5,$E$7*(1-B740/'MSD Calculation'!$D$5), 0))</f>
        <v>1.0696429054278528E-2</v>
      </c>
      <c r="F740" s="30">
        <f>IF(B740="",0,IF($B740&lt;$F$5,0,IF($B740&gt;'MSD Calculation'!$D$5,0,IF($N$4="Closed-form",1/2*(1-COS(2*PI()*($B740-$F$5)/$F$6))*$F$8,IF($N$4="General",1/2*(1-COS(2*PI()*($B740-$F$5)/$F$6))*$F$9,"Error")))))</f>
        <v>7.1731879057987304E-4</v>
      </c>
      <c r="G740" s="30">
        <f>IF(B740="",0,IF($B740&lt;$G$5,0,IF($B740&gt;'MSD Calculation'!$D$5,0,IF($N$4="Closed-form",1/2*(1-COS(2*PI()*($B740-$G$5)/$G$6))*$G$8,IF($N$4="General",1/2*(1-COS(2*PI()*($B740-$G$5)/$G$6))*$G$9,"Error")))))</f>
        <v>0</v>
      </c>
      <c r="H740" s="30">
        <f>IF(B740="",0,IF($B740&lt;$H$5,0,IF($B740&gt;'MSD Calculation'!$D$5,0,IF($N$4="Closed-form",1/2*(1-COS(2*PI()*($B740-$H$5)/$H$6))*$H$8,IF($N$4="General",1/2*(1-COS(2*PI()*($B740-$H$5)/$H$6))*$H$9,"Error")))))</f>
        <v>0</v>
      </c>
      <c r="I740" s="30">
        <f>IF(B740="",0,IF($B740&lt;$I$5,0,IF($B740&gt;'MSD Calculation'!$D$5,0,IF($N$4="Closed-form",1/2*(1-COS(2*PI()*($B740-$I$5)/$I$6))*$I$8,IF($N$4="General",1/2*(1-COS(2*PI()*($B740-$I$5)/$I$6))*$I$9,"Error")))))</f>
        <v>0</v>
      </c>
      <c r="J740" s="15" t="s">
        <v>14</v>
      </c>
      <c r="K740" s="3"/>
      <c r="L740" s="17">
        <v>7.2299999999998903</v>
      </c>
      <c r="M740" s="34">
        <f>L740/'MSD Calculation'!$D$5</f>
        <v>0.24425675675675304</v>
      </c>
      <c r="N740" s="34">
        <f>'MSD Calculation'!$D$24-L740</f>
        <v>11.27000000000011</v>
      </c>
      <c r="O740" s="35">
        <f t="shared" si="55"/>
        <v>1.0696429054278528E-2</v>
      </c>
      <c r="P740" s="35">
        <f t="shared" si="56"/>
        <v>1.14137478448584E-2</v>
      </c>
      <c r="Q740" s="35">
        <f t="shared" si="57"/>
        <v>1.14137478448584E-2</v>
      </c>
      <c r="R740" s="35">
        <f t="shared" si="58"/>
        <v>1.14137478448584E-2</v>
      </c>
      <c r="S740" s="35">
        <f t="shared" si="59"/>
        <v>1.14137478448584E-2</v>
      </c>
      <c r="T740" s="11" t="s">
        <v>14</v>
      </c>
    </row>
    <row r="741" spans="2:20" x14ac:dyDescent="0.35">
      <c r="B741" s="63">
        <v>7.2399999999998901</v>
      </c>
      <c r="C741" s="34">
        <f>B741/'MSD Calculation'!$D$5</f>
        <v>0.24459459459459088</v>
      </c>
      <c r="D741" s="34">
        <f>'MSD Calculation'!$D$24-B741</f>
        <v>11.26000000000011</v>
      </c>
      <c r="E741" s="30">
        <f>IF(B741="",0,IF(B741&lt;'MSD Calculation'!$D$5,$E$7*(1-B741/'MSD Calculation'!$D$5), 0))</f>
        <v>1.0691647458813944E-2</v>
      </c>
      <c r="F741" s="30">
        <f>IF(B741="",0,IF($B741&lt;$F$5,0,IF($B741&gt;'MSD Calculation'!$D$5,0,IF($N$4="Closed-form",1/2*(1-COS(2*PI()*($B741-$F$5)/$F$6))*$F$8,IF($N$4="General",1/2*(1-COS(2*PI()*($B741-$F$5)/$F$6))*$F$9,"Error")))))</f>
        <v>7.2264412129243588E-4</v>
      </c>
      <c r="G741" s="30">
        <f>IF(B741="",0,IF($B741&lt;$G$5,0,IF($B741&gt;'MSD Calculation'!$D$5,0,IF($N$4="Closed-form",1/2*(1-COS(2*PI()*($B741-$G$5)/$G$6))*$G$8,IF($N$4="General",1/2*(1-COS(2*PI()*($B741-$G$5)/$G$6))*$G$9,"Error")))))</f>
        <v>0</v>
      </c>
      <c r="H741" s="30">
        <f>IF(B741="",0,IF($B741&lt;$H$5,0,IF($B741&gt;'MSD Calculation'!$D$5,0,IF($N$4="Closed-form",1/2*(1-COS(2*PI()*($B741-$H$5)/$H$6))*$H$8,IF($N$4="General",1/2*(1-COS(2*PI()*($B741-$H$5)/$H$6))*$H$9,"Error")))))</f>
        <v>0</v>
      </c>
      <c r="I741" s="30">
        <f>IF(B741="",0,IF($B741&lt;$I$5,0,IF($B741&gt;'MSD Calculation'!$D$5,0,IF($N$4="Closed-form",1/2*(1-COS(2*PI()*($B741-$I$5)/$I$6))*$I$8,IF($N$4="General",1/2*(1-COS(2*PI()*($B741-$I$5)/$I$6))*$I$9,"Error")))))</f>
        <v>0</v>
      </c>
      <c r="J741" s="15" t="s">
        <v>14</v>
      </c>
      <c r="K741" s="3"/>
      <c r="L741" s="17">
        <v>7.2399999999998901</v>
      </c>
      <c r="M741" s="34">
        <f>L741/'MSD Calculation'!$D$5</f>
        <v>0.24459459459459088</v>
      </c>
      <c r="N741" s="34">
        <f>'MSD Calculation'!$D$24-L741</f>
        <v>11.26000000000011</v>
      </c>
      <c r="O741" s="35">
        <f t="shared" si="55"/>
        <v>1.0691647458813944E-2</v>
      </c>
      <c r="P741" s="35">
        <f t="shared" si="56"/>
        <v>1.141429158010638E-2</v>
      </c>
      <c r="Q741" s="35">
        <f t="shared" si="57"/>
        <v>1.141429158010638E-2</v>
      </c>
      <c r="R741" s="35">
        <f t="shared" si="58"/>
        <v>1.141429158010638E-2</v>
      </c>
      <c r="S741" s="35">
        <f t="shared" si="59"/>
        <v>1.141429158010638E-2</v>
      </c>
      <c r="T741" s="11" t="s">
        <v>14</v>
      </c>
    </row>
    <row r="742" spans="2:20" x14ac:dyDescent="0.35">
      <c r="B742" s="63">
        <v>7.2499999999998899</v>
      </c>
      <c r="C742" s="34">
        <f>B742/'MSD Calculation'!$D$5</f>
        <v>0.24493243243242871</v>
      </c>
      <c r="D742" s="34">
        <f>'MSD Calculation'!$D$24-B742</f>
        <v>11.25000000000011</v>
      </c>
      <c r="E742" s="30">
        <f>IF(B742="",0,IF(B742&lt;'MSD Calculation'!$D$5,$E$7*(1-B742/'MSD Calculation'!$D$5), 0))</f>
        <v>1.0686865863349358E-2</v>
      </c>
      <c r="F742" s="30">
        <f>IF(B742="",0,IF($B742&lt;$F$5,0,IF($B742&gt;'MSD Calculation'!$D$5,0,IF($N$4="Closed-form",1/2*(1-COS(2*PI()*($B742-$F$5)/$F$6))*$F$8,IF($N$4="General",1/2*(1-COS(2*PI()*($B742-$F$5)/$F$6))*$F$9,"Error")))))</f>
        <v>7.2798755564622676E-4</v>
      </c>
      <c r="G742" s="30">
        <f>IF(B742="",0,IF($B742&lt;$G$5,0,IF($B742&gt;'MSD Calculation'!$D$5,0,IF($N$4="Closed-form",1/2*(1-COS(2*PI()*($B742-$G$5)/$G$6))*$G$8,IF($N$4="General",1/2*(1-COS(2*PI()*($B742-$G$5)/$G$6))*$G$9,"Error")))))</f>
        <v>0</v>
      </c>
      <c r="H742" s="30">
        <f>IF(B742="",0,IF($B742&lt;$H$5,0,IF($B742&gt;'MSD Calculation'!$D$5,0,IF($N$4="Closed-form",1/2*(1-COS(2*PI()*($B742-$H$5)/$H$6))*$H$8,IF($N$4="General",1/2*(1-COS(2*PI()*($B742-$H$5)/$H$6))*$H$9,"Error")))))</f>
        <v>0</v>
      </c>
      <c r="I742" s="30">
        <f>IF(B742="",0,IF($B742&lt;$I$5,0,IF($B742&gt;'MSD Calculation'!$D$5,0,IF($N$4="Closed-form",1/2*(1-COS(2*PI()*($B742-$I$5)/$I$6))*$I$8,IF($N$4="General",1/2*(1-COS(2*PI()*($B742-$I$5)/$I$6))*$I$9,"Error")))))</f>
        <v>0</v>
      </c>
      <c r="J742" s="15" t="s">
        <v>14</v>
      </c>
      <c r="K742" s="3"/>
      <c r="L742" s="17">
        <v>7.2499999999998899</v>
      </c>
      <c r="M742" s="34">
        <f>L742/'MSD Calculation'!$D$5</f>
        <v>0.24493243243242871</v>
      </c>
      <c r="N742" s="34">
        <f>'MSD Calculation'!$D$24-L742</f>
        <v>11.25000000000011</v>
      </c>
      <c r="O742" s="35">
        <f t="shared" si="55"/>
        <v>1.0686865863349358E-2</v>
      </c>
      <c r="P742" s="35">
        <f t="shared" si="56"/>
        <v>1.1414853418995584E-2</v>
      </c>
      <c r="Q742" s="35">
        <f t="shared" si="57"/>
        <v>1.1414853418995584E-2</v>
      </c>
      <c r="R742" s="35">
        <f t="shared" si="58"/>
        <v>1.1414853418995584E-2</v>
      </c>
      <c r="S742" s="35">
        <f t="shared" si="59"/>
        <v>1.1414853418995584E-2</v>
      </c>
      <c r="T742" s="11" t="s">
        <v>14</v>
      </c>
    </row>
    <row r="743" spans="2:20" x14ac:dyDescent="0.35">
      <c r="B743" s="63">
        <v>7.2599999999998897</v>
      </c>
      <c r="C743" s="34">
        <f>B743/'MSD Calculation'!$D$5</f>
        <v>0.24527027027026654</v>
      </c>
      <c r="D743" s="34">
        <f>'MSD Calculation'!$D$24-B743</f>
        <v>11.24000000000011</v>
      </c>
      <c r="E743" s="30">
        <f>IF(B743="",0,IF(B743&lt;'MSD Calculation'!$D$5,$E$7*(1-B743/'MSD Calculation'!$D$5), 0))</f>
        <v>1.0682084267884773E-2</v>
      </c>
      <c r="F743" s="30">
        <f>IF(B743="",0,IF($B743&lt;$F$5,0,IF($B743&gt;'MSD Calculation'!$D$5,0,IF($N$4="Closed-form",1/2*(1-COS(2*PI()*($B743-$F$5)/$F$6))*$F$8,IF($N$4="General",1/2*(1-COS(2*PI()*($B743-$F$5)/$F$6))*$F$9,"Error")))))</f>
        <v>7.3334907020232887E-4</v>
      </c>
      <c r="G743" s="30">
        <f>IF(B743="",0,IF($B743&lt;$G$5,0,IF($B743&gt;'MSD Calculation'!$D$5,0,IF($N$4="Closed-form",1/2*(1-COS(2*PI()*($B743-$G$5)/$G$6))*$G$8,IF($N$4="General",1/2*(1-COS(2*PI()*($B743-$G$5)/$G$6))*$G$9,"Error")))))</f>
        <v>0</v>
      </c>
      <c r="H743" s="30">
        <f>IF(B743="",0,IF($B743&lt;$H$5,0,IF($B743&gt;'MSD Calculation'!$D$5,0,IF($N$4="Closed-form",1/2*(1-COS(2*PI()*($B743-$H$5)/$H$6))*$H$8,IF($N$4="General",1/2*(1-COS(2*PI()*($B743-$H$5)/$H$6))*$H$9,"Error")))))</f>
        <v>0</v>
      </c>
      <c r="I743" s="30">
        <f>IF(B743="",0,IF($B743&lt;$I$5,0,IF($B743&gt;'MSD Calculation'!$D$5,0,IF($N$4="Closed-form",1/2*(1-COS(2*PI()*($B743-$I$5)/$I$6))*$I$8,IF($N$4="General",1/2*(1-COS(2*PI()*($B743-$I$5)/$I$6))*$I$9,"Error")))))</f>
        <v>0</v>
      </c>
      <c r="J743" s="15" t="s">
        <v>14</v>
      </c>
      <c r="K743" s="3"/>
      <c r="L743" s="17">
        <v>7.2599999999998897</v>
      </c>
      <c r="M743" s="34">
        <f>L743/'MSD Calculation'!$D$5</f>
        <v>0.24527027027026654</v>
      </c>
      <c r="N743" s="34">
        <f>'MSD Calculation'!$D$24-L743</f>
        <v>11.24000000000011</v>
      </c>
      <c r="O743" s="35">
        <f t="shared" si="55"/>
        <v>1.0682084267884773E-2</v>
      </c>
      <c r="P743" s="35">
        <f t="shared" si="56"/>
        <v>1.1415433338087103E-2</v>
      </c>
      <c r="Q743" s="35">
        <f t="shared" si="57"/>
        <v>1.1415433338087103E-2</v>
      </c>
      <c r="R743" s="35">
        <f t="shared" si="58"/>
        <v>1.1415433338087103E-2</v>
      </c>
      <c r="S743" s="35">
        <f t="shared" si="59"/>
        <v>1.1415433338087103E-2</v>
      </c>
      <c r="T743" s="11" t="s">
        <v>14</v>
      </c>
    </row>
    <row r="744" spans="2:20" x14ac:dyDescent="0.35">
      <c r="B744" s="63">
        <v>7.2699999999998894</v>
      </c>
      <c r="C744" s="34">
        <f>B744/'MSD Calculation'!$D$5</f>
        <v>0.24560810810810435</v>
      </c>
      <c r="D744" s="34">
        <f>'MSD Calculation'!$D$24-B744</f>
        <v>11.230000000000111</v>
      </c>
      <c r="E744" s="30">
        <f>IF(B744="",0,IF(B744&lt;'MSD Calculation'!$D$5,$E$7*(1-B744/'MSD Calculation'!$D$5), 0))</f>
        <v>1.0677302672420187E-2</v>
      </c>
      <c r="F744" s="30">
        <f>IF(B744="",0,IF($B744&lt;$F$5,0,IF($B744&gt;'MSD Calculation'!$D$5,0,IF($N$4="Closed-form",1/2*(1-COS(2*PI()*($B744-$F$5)/$F$6))*$F$8,IF($N$4="General",1/2*(1-COS(2*PI()*($B744-$F$5)/$F$6))*$F$9,"Error")))))</f>
        <v>7.3872864144251598E-4</v>
      </c>
      <c r="G744" s="30">
        <f>IF(B744="",0,IF($B744&lt;$G$5,0,IF($B744&gt;'MSD Calculation'!$D$5,0,IF($N$4="Closed-form",1/2*(1-COS(2*PI()*($B744-$G$5)/$G$6))*$G$8,IF($N$4="General",1/2*(1-COS(2*PI()*($B744-$G$5)/$G$6))*$G$9,"Error")))))</f>
        <v>0</v>
      </c>
      <c r="H744" s="30">
        <f>IF(B744="",0,IF($B744&lt;$H$5,0,IF($B744&gt;'MSD Calculation'!$D$5,0,IF($N$4="Closed-form",1/2*(1-COS(2*PI()*($B744-$H$5)/$H$6))*$H$8,IF($N$4="General",1/2*(1-COS(2*PI()*($B744-$H$5)/$H$6))*$H$9,"Error")))))</f>
        <v>0</v>
      </c>
      <c r="I744" s="30">
        <f>IF(B744="",0,IF($B744&lt;$I$5,0,IF($B744&gt;'MSD Calculation'!$D$5,0,IF($N$4="Closed-form",1/2*(1-COS(2*PI()*($B744-$I$5)/$I$6))*$I$8,IF($N$4="General",1/2*(1-COS(2*PI()*($B744-$I$5)/$I$6))*$I$9,"Error")))))</f>
        <v>0</v>
      </c>
      <c r="J744" s="15" t="s">
        <v>14</v>
      </c>
      <c r="K744" s="3"/>
      <c r="L744" s="17">
        <v>7.2699999999998894</v>
      </c>
      <c r="M744" s="34">
        <f>L744/'MSD Calculation'!$D$5</f>
        <v>0.24560810810810435</v>
      </c>
      <c r="N744" s="34">
        <f>'MSD Calculation'!$D$24-L744</f>
        <v>11.230000000000111</v>
      </c>
      <c r="O744" s="35">
        <f t="shared" si="55"/>
        <v>1.0677302672420187E-2</v>
      </c>
      <c r="P744" s="35">
        <f t="shared" si="56"/>
        <v>1.1416031313862703E-2</v>
      </c>
      <c r="Q744" s="35">
        <f t="shared" si="57"/>
        <v>1.1416031313862703E-2</v>
      </c>
      <c r="R744" s="35">
        <f t="shared" si="58"/>
        <v>1.1416031313862703E-2</v>
      </c>
      <c r="S744" s="35">
        <f t="shared" si="59"/>
        <v>1.1416031313862703E-2</v>
      </c>
      <c r="T744" s="11" t="s">
        <v>14</v>
      </c>
    </row>
    <row r="745" spans="2:20" x14ac:dyDescent="0.35">
      <c r="B745" s="63">
        <v>7.2799999999998892</v>
      </c>
      <c r="C745" s="34">
        <f>B745/'MSD Calculation'!$D$5</f>
        <v>0.24594594594594218</v>
      </c>
      <c r="D745" s="34">
        <f>'MSD Calculation'!$D$24-B745</f>
        <v>11.220000000000111</v>
      </c>
      <c r="E745" s="30">
        <f>IF(B745="",0,IF(B745&lt;'MSD Calculation'!$D$5,$E$7*(1-B745/'MSD Calculation'!$D$5), 0))</f>
        <v>1.0672521076955601E-2</v>
      </c>
      <c r="F745" s="30">
        <f>IF(B745="",0,IF($B745&lt;$F$5,0,IF($B745&gt;'MSD Calculation'!$D$5,0,IF($N$4="Closed-form",1/2*(1-COS(2*PI()*($B745-$F$5)/$F$6))*$F$8,IF($N$4="General",1/2*(1-COS(2*PI()*($B745-$F$5)/$F$6))*$F$9,"Error")))))</f>
        <v>7.4412624576935692E-4</v>
      </c>
      <c r="G745" s="30">
        <f>IF(B745="",0,IF($B745&lt;$G$5,0,IF($B745&gt;'MSD Calculation'!$D$5,0,IF($N$4="Closed-form",1/2*(1-COS(2*PI()*($B745-$G$5)/$G$6))*$G$8,IF($N$4="General",1/2*(1-COS(2*PI()*($B745-$G$5)/$G$6))*$G$9,"Error")))))</f>
        <v>0</v>
      </c>
      <c r="H745" s="30">
        <f>IF(B745="",0,IF($B745&lt;$H$5,0,IF($B745&gt;'MSD Calculation'!$D$5,0,IF($N$4="Closed-form",1/2*(1-COS(2*PI()*($B745-$H$5)/$H$6))*$H$8,IF($N$4="General",1/2*(1-COS(2*PI()*($B745-$H$5)/$H$6))*$H$9,"Error")))))</f>
        <v>0</v>
      </c>
      <c r="I745" s="30">
        <f>IF(B745="",0,IF($B745&lt;$I$5,0,IF($B745&gt;'MSD Calculation'!$D$5,0,IF($N$4="Closed-form",1/2*(1-COS(2*PI()*($B745-$I$5)/$I$6))*$I$8,IF($N$4="General",1/2*(1-COS(2*PI()*($B745-$I$5)/$I$6))*$I$9,"Error")))))</f>
        <v>0</v>
      </c>
      <c r="J745" s="15" t="s">
        <v>14</v>
      </c>
      <c r="K745" s="3"/>
      <c r="L745" s="17">
        <v>7.2799999999998892</v>
      </c>
      <c r="M745" s="34">
        <f>L745/'MSD Calculation'!$D$5</f>
        <v>0.24594594594594218</v>
      </c>
      <c r="N745" s="34">
        <f>'MSD Calculation'!$D$24-L745</f>
        <v>11.220000000000111</v>
      </c>
      <c r="O745" s="35">
        <f t="shared" si="55"/>
        <v>1.0672521076955601E-2</v>
      </c>
      <c r="P745" s="35">
        <f t="shared" si="56"/>
        <v>1.1416647322724958E-2</v>
      </c>
      <c r="Q745" s="35">
        <f t="shared" si="57"/>
        <v>1.1416647322724958E-2</v>
      </c>
      <c r="R745" s="35">
        <f t="shared" si="58"/>
        <v>1.1416647322724958E-2</v>
      </c>
      <c r="S745" s="35">
        <f t="shared" si="59"/>
        <v>1.1416647322724958E-2</v>
      </c>
      <c r="T745" s="11" t="s">
        <v>14</v>
      </c>
    </row>
    <row r="746" spans="2:20" x14ac:dyDescent="0.35">
      <c r="B746" s="63">
        <v>7.289999999999889</v>
      </c>
      <c r="C746" s="34">
        <f>B746/'MSD Calculation'!$D$5</f>
        <v>0.24628378378378002</v>
      </c>
      <c r="D746" s="34">
        <f>'MSD Calculation'!$D$24-B746</f>
        <v>11.210000000000111</v>
      </c>
      <c r="E746" s="30">
        <f>IF(B746="",0,IF(B746&lt;'MSD Calculation'!$D$5,$E$7*(1-B746/'MSD Calculation'!$D$5), 0))</f>
        <v>1.0667739481491014E-2</v>
      </c>
      <c r="F746" s="30">
        <f>IF(B746="",0,IF($B746&lt;$F$5,0,IF($B746&gt;'MSD Calculation'!$D$5,0,IF($N$4="Closed-form",1/2*(1-COS(2*PI()*($B746-$F$5)/$F$6))*$F$8,IF($N$4="General",1/2*(1-COS(2*PI()*($B746-$F$5)/$F$6))*$F$9,"Error")))))</f>
        <v>7.4954185950631719E-4</v>
      </c>
      <c r="G746" s="30">
        <f>IF(B746="",0,IF($B746&lt;$G$5,0,IF($B746&gt;'MSD Calculation'!$D$5,0,IF($N$4="Closed-form",1/2*(1-COS(2*PI()*($B746-$G$5)/$G$6))*$G$8,IF($N$4="General",1/2*(1-COS(2*PI()*($B746-$G$5)/$G$6))*$G$9,"Error")))))</f>
        <v>0</v>
      </c>
      <c r="H746" s="30">
        <f>IF(B746="",0,IF($B746&lt;$H$5,0,IF($B746&gt;'MSD Calculation'!$D$5,0,IF($N$4="Closed-form",1/2*(1-COS(2*PI()*($B746-$H$5)/$H$6))*$H$8,IF($N$4="General",1/2*(1-COS(2*PI()*($B746-$H$5)/$H$6))*$H$9,"Error")))))</f>
        <v>0</v>
      </c>
      <c r="I746" s="30">
        <f>IF(B746="",0,IF($B746&lt;$I$5,0,IF($B746&gt;'MSD Calculation'!$D$5,0,IF($N$4="Closed-form",1/2*(1-COS(2*PI()*($B746-$I$5)/$I$6))*$I$8,IF($N$4="General",1/2*(1-COS(2*PI()*($B746-$I$5)/$I$6))*$I$9,"Error")))))</f>
        <v>0</v>
      </c>
      <c r="J746" s="15" t="s">
        <v>14</v>
      </c>
      <c r="K746" s="3"/>
      <c r="L746" s="17">
        <v>7.289999999999889</v>
      </c>
      <c r="M746" s="34">
        <f>L746/'MSD Calculation'!$D$5</f>
        <v>0.24628378378378002</v>
      </c>
      <c r="N746" s="34">
        <f>'MSD Calculation'!$D$24-L746</f>
        <v>11.210000000000111</v>
      </c>
      <c r="O746" s="35">
        <f t="shared" si="55"/>
        <v>1.0667739481491014E-2</v>
      </c>
      <c r="P746" s="35">
        <f t="shared" si="56"/>
        <v>1.1417281340997332E-2</v>
      </c>
      <c r="Q746" s="35">
        <f t="shared" si="57"/>
        <v>1.1417281340997332E-2</v>
      </c>
      <c r="R746" s="35">
        <f t="shared" si="58"/>
        <v>1.1417281340997332E-2</v>
      </c>
      <c r="S746" s="35">
        <f t="shared" si="59"/>
        <v>1.1417281340997332E-2</v>
      </c>
      <c r="T746" s="11" t="s">
        <v>14</v>
      </c>
    </row>
    <row r="747" spans="2:20" x14ac:dyDescent="0.35">
      <c r="B747" s="63">
        <v>7.2999999999998888</v>
      </c>
      <c r="C747" s="34">
        <f>B747/'MSD Calculation'!$D$5</f>
        <v>0.24662162162161785</v>
      </c>
      <c r="D747" s="34">
        <f>'MSD Calculation'!$D$24-B747</f>
        <v>11.200000000000111</v>
      </c>
      <c r="E747" s="30">
        <f>IF(B747="",0,IF(B747&lt;'MSD Calculation'!$D$5,$E$7*(1-B747/'MSD Calculation'!$D$5), 0))</f>
        <v>1.066295788602643E-2</v>
      </c>
      <c r="F747" s="30">
        <f>IF(B747="",0,IF($B747&lt;$F$5,0,IF($B747&gt;'MSD Calculation'!$D$5,0,IF($N$4="Closed-form",1/2*(1-COS(2*PI()*($B747-$F$5)/$F$6))*$F$8,IF($N$4="General",1/2*(1-COS(2*PI()*($B747-$F$5)/$F$6))*$F$9,"Error")))))</f>
        <v>7.5497545889786747E-4</v>
      </c>
      <c r="G747" s="30">
        <f>IF(B747="",0,IF($B747&lt;$G$5,0,IF($B747&gt;'MSD Calculation'!$D$5,0,IF($N$4="Closed-form",1/2*(1-COS(2*PI()*($B747-$G$5)/$G$6))*$G$8,IF($N$4="General",1/2*(1-COS(2*PI()*($B747-$G$5)/$G$6))*$G$9,"Error")))))</f>
        <v>0</v>
      </c>
      <c r="H747" s="30">
        <f>IF(B747="",0,IF($B747&lt;$H$5,0,IF($B747&gt;'MSD Calculation'!$D$5,0,IF($N$4="Closed-form",1/2*(1-COS(2*PI()*($B747-$H$5)/$H$6))*$H$8,IF($N$4="General",1/2*(1-COS(2*PI()*($B747-$H$5)/$H$6))*$H$9,"Error")))))</f>
        <v>0</v>
      </c>
      <c r="I747" s="30">
        <f>IF(B747="",0,IF($B747&lt;$I$5,0,IF($B747&gt;'MSD Calculation'!$D$5,0,IF($N$4="Closed-form",1/2*(1-COS(2*PI()*($B747-$I$5)/$I$6))*$I$8,IF($N$4="General",1/2*(1-COS(2*PI()*($B747-$I$5)/$I$6))*$I$9,"Error")))))</f>
        <v>0</v>
      </c>
      <c r="J747" s="15" t="s">
        <v>14</v>
      </c>
      <c r="K747" s="3"/>
      <c r="L747" s="17">
        <v>7.2999999999998888</v>
      </c>
      <c r="M747" s="34">
        <f>L747/'MSD Calculation'!$D$5</f>
        <v>0.24662162162161785</v>
      </c>
      <c r="N747" s="34">
        <f>'MSD Calculation'!$D$24-L747</f>
        <v>11.200000000000111</v>
      </c>
      <c r="O747" s="35">
        <f t="shared" si="55"/>
        <v>1.066295788602643E-2</v>
      </c>
      <c r="P747" s="35">
        <f t="shared" si="56"/>
        <v>1.1417933344924297E-2</v>
      </c>
      <c r="Q747" s="35">
        <f t="shared" si="57"/>
        <v>1.1417933344924297E-2</v>
      </c>
      <c r="R747" s="35">
        <f t="shared" si="58"/>
        <v>1.1417933344924297E-2</v>
      </c>
      <c r="S747" s="35">
        <f t="shared" si="59"/>
        <v>1.1417933344924297E-2</v>
      </c>
      <c r="T747" s="11" t="s">
        <v>14</v>
      </c>
    </row>
    <row r="748" spans="2:20" x14ac:dyDescent="0.35">
      <c r="B748" s="63">
        <v>7.3099999999998886</v>
      </c>
      <c r="C748" s="34">
        <f>B748/'MSD Calculation'!$D$5</f>
        <v>0.24695945945945569</v>
      </c>
      <c r="D748" s="34">
        <f>'MSD Calculation'!$D$24-B748</f>
        <v>11.190000000000111</v>
      </c>
      <c r="E748" s="30">
        <f>IF(B748="",0,IF(B748&lt;'MSD Calculation'!$D$5,$E$7*(1-B748/'MSD Calculation'!$D$5), 0))</f>
        <v>1.0658176290561842E-2</v>
      </c>
      <c r="F748" s="30">
        <f>IF(B748="",0,IF($B748&lt;$F$5,0,IF($B748&gt;'MSD Calculation'!$D$5,0,IF($N$4="Closed-form",1/2*(1-COS(2*PI()*($B748-$F$5)/$F$6))*$F$8,IF($N$4="General",1/2*(1-COS(2*PI()*($B748-$F$5)/$F$6))*$F$9,"Error")))))</f>
        <v>7.6042702010958093E-4</v>
      </c>
      <c r="G748" s="30">
        <f>IF(B748="",0,IF($B748&lt;$G$5,0,IF($B748&gt;'MSD Calculation'!$D$5,0,IF($N$4="Closed-form",1/2*(1-COS(2*PI()*($B748-$G$5)/$G$6))*$G$8,IF($N$4="General",1/2*(1-COS(2*PI()*($B748-$G$5)/$G$6))*$G$9,"Error")))))</f>
        <v>0</v>
      </c>
      <c r="H748" s="30">
        <f>IF(B748="",0,IF($B748&lt;$H$5,0,IF($B748&gt;'MSD Calculation'!$D$5,0,IF($N$4="Closed-form",1/2*(1-COS(2*PI()*($B748-$H$5)/$H$6))*$H$8,IF($N$4="General",1/2*(1-COS(2*PI()*($B748-$H$5)/$H$6))*$H$9,"Error")))))</f>
        <v>0</v>
      </c>
      <c r="I748" s="30">
        <f>IF(B748="",0,IF($B748&lt;$I$5,0,IF($B748&gt;'MSD Calculation'!$D$5,0,IF($N$4="Closed-form",1/2*(1-COS(2*PI()*($B748-$I$5)/$I$6))*$I$8,IF($N$4="General",1/2*(1-COS(2*PI()*($B748-$I$5)/$I$6))*$I$9,"Error")))))</f>
        <v>0</v>
      </c>
      <c r="J748" s="15" t="s">
        <v>14</v>
      </c>
      <c r="K748" s="3"/>
      <c r="L748" s="17">
        <v>7.3099999999998886</v>
      </c>
      <c r="M748" s="34">
        <f>L748/'MSD Calculation'!$D$5</f>
        <v>0.24695945945945569</v>
      </c>
      <c r="N748" s="34">
        <f>'MSD Calculation'!$D$24-L748</f>
        <v>11.190000000000111</v>
      </c>
      <c r="O748" s="35">
        <f t="shared" si="55"/>
        <v>1.0658176290561842E-2</v>
      </c>
      <c r="P748" s="35">
        <f t="shared" si="56"/>
        <v>1.1418603310671424E-2</v>
      </c>
      <c r="Q748" s="35">
        <f t="shared" si="57"/>
        <v>1.1418603310671424E-2</v>
      </c>
      <c r="R748" s="35">
        <f t="shared" si="58"/>
        <v>1.1418603310671424E-2</v>
      </c>
      <c r="S748" s="35">
        <f t="shared" si="59"/>
        <v>1.1418603310671424E-2</v>
      </c>
      <c r="T748" s="11" t="s">
        <v>14</v>
      </c>
    </row>
    <row r="749" spans="2:20" x14ac:dyDescent="0.35">
      <c r="B749" s="63">
        <v>7.3199999999998884</v>
      </c>
      <c r="C749" s="34">
        <f>B749/'MSD Calculation'!$D$5</f>
        <v>0.24729729729729352</v>
      </c>
      <c r="D749" s="34">
        <f>'MSD Calculation'!$D$24-B749</f>
        <v>11.180000000000112</v>
      </c>
      <c r="E749" s="30">
        <f>IF(B749="",0,IF(B749&lt;'MSD Calculation'!$D$5,$E$7*(1-B749/'MSD Calculation'!$D$5), 0))</f>
        <v>1.0653394695097258E-2</v>
      </c>
      <c r="F749" s="30">
        <f>IF(B749="",0,IF($B749&lt;$F$5,0,IF($B749&gt;'MSD Calculation'!$D$5,0,IF($N$4="Closed-form",1/2*(1-COS(2*PI()*($B749-$F$5)/$F$6))*$F$8,IF($N$4="General",1/2*(1-COS(2*PI()*($B749-$F$5)/$F$6))*$F$9,"Error")))))</f>
        <v>7.6589651922824391E-4</v>
      </c>
      <c r="G749" s="30">
        <f>IF(B749="",0,IF($B749&lt;$G$5,0,IF($B749&gt;'MSD Calculation'!$D$5,0,IF($N$4="Closed-form",1/2*(1-COS(2*PI()*($B749-$G$5)/$G$6))*$G$8,IF($N$4="General",1/2*(1-COS(2*PI()*($B749-$G$5)/$G$6))*$G$9,"Error")))))</f>
        <v>0</v>
      </c>
      <c r="H749" s="30">
        <f>IF(B749="",0,IF($B749&lt;$H$5,0,IF($B749&gt;'MSD Calculation'!$D$5,0,IF($N$4="Closed-form",1/2*(1-COS(2*PI()*($B749-$H$5)/$H$6))*$H$8,IF($N$4="General",1/2*(1-COS(2*PI()*($B749-$H$5)/$H$6))*$H$9,"Error")))))</f>
        <v>0</v>
      </c>
      <c r="I749" s="30">
        <f>IF(B749="",0,IF($B749&lt;$I$5,0,IF($B749&gt;'MSD Calculation'!$D$5,0,IF($N$4="Closed-form",1/2*(1-COS(2*PI()*($B749-$I$5)/$I$6))*$I$8,IF($N$4="General",1/2*(1-COS(2*PI()*($B749-$I$5)/$I$6))*$I$9,"Error")))))</f>
        <v>0</v>
      </c>
      <c r="J749" s="15" t="s">
        <v>14</v>
      </c>
      <c r="K749" s="3"/>
      <c r="L749" s="17">
        <v>7.3199999999998884</v>
      </c>
      <c r="M749" s="34">
        <f>L749/'MSD Calculation'!$D$5</f>
        <v>0.24729729729729352</v>
      </c>
      <c r="N749" s="34">
        <f>'MSD Calculation'!$D$24-L749</f>
        <v>11.180000000000112</v>
      </c>
      <c r="O749" s="35">
        <f t="shared" si="55"/>
        <v>1.0653394695097258E-2</v>
      </c>
      <c r="P749" s="35">
        <f t="shared" si="56"/>
        <v>1.1419291214325502E-2</v>
      </c>
      <c r="Q749" s="35">
        <f t="shared" si="57"/>
        <v>1.1419291214325502E-2</v>
      </c>
      <c r="R749" s="35">
        <f t="shared" si="58"/>
        <v>1.1419291214325502E-2</v>
      </c>
      <c r="S749" s="35">
        <f t="shared" si="59"/>
        <v>1.1419291214325502E-2</v>
      </c>
      <c r="T749" s="11" t="s">
        <v>14</v>
      </c>
    </row>
    <row r="750" spans="2:20" x14ac:dyDescent="0.35">
      <c r="B750" s="63">
        <v>7.3299999999998882</v>
      </c>
      <c r="C750" s="34">
        <f>B750/'MSD Calculation'!$D$5</f>
        <v>0.24763513513513136</v>
      </c>
      <c r="D750" s="34">
        <f>'MSD Calculation'!$D$24-B750</f>
        <v>11.170000000000112</v>
      </c>
      <c r="E750" s="30">
        <f>IF(B750="",0,IF(B750&lt;'MSD Calculation'!$D$5,$E$7*(1-B750/'MSD Calculation'!$D$5), 0))</f>
        <v>1.0648613099632671E-2</v>
      </c>
      <c r="F750" s="30">
        <f>IF(B750="",0,IF($B750&lt;$F$5,0,IF($B750&gt;'MSD Calculation'!$D$5,0,IF($N$4="Closed-form",1/2*(1-COS(2*PI()*($B750-$F$5)/$F$6))*$F$8,IF($N$4="General",1/2*(1-COS(2*PI()*($B750-$F$5)/$F$6))*$F$9,"Error")))))</f>
        <v>7.7138393226195659E-4</v>
      </c>
      <c r="G750" s="30">
        <f>IF(B750="",0,IF($B750&lt;$G$5,0,IF($B750&gt;'MSD Calculation'!$D$5,0,IF($N$4="Closed-form",1/2*(1-COS(2*PI()*($B750-$G$5)/$G$6))*$G$8,IF($N$4="General",1/2*(1-COS(2*PI()*($B750-$G$5)/$G$6))*$G$9,"Error")))))</f>
        <v>0</v>
      </c>
      <c r="H750" s="30">
        <f>IF(B750="",0,IF($B750&lt;$H$5,0,IF($B750&gt;'MSD Calculation'!$D$5,0,IF($N$4="Closed-form",1/2*(1-COS(2*PI()*($B750-$H$5)/$H$6))*$H$8,IF($N$4="General",1/2*(1-COS(2*PI()*($B750-$H$5)/$H$6))*$H$9,"Error")))))</f>
        <v>0</v>
      </c>
      <c r="I750" s="30">
        <f>IF(B750="",0,IF($B750&lt;$I$5,0,IF($B750&gt;'MSD Calculation'!$D$5,0,IF($N$4="Closed-form",1/2*(1-COS(2*PI()*($B750-$I$5)/$I$6))*$I$8,IF($N$4="General",1/2*(1-COS(2*PI()*($B750-$I$5)/$I$6))*$I$9,"Error")))))</f>
        <v>0</v>
      </c>
      <c r="J750" s="15" t="s">
        <v>14</v>
      </c>
      <c r="K750" s="3"/>
      <c r="L750" s="17">
        <v>7.3299999999998882</v>
      </c>
      <c r="M750" s="34">
        <f>L750/'MSD Calculation'!$D$5</f>
        <v>0.24763513513513136</v>
      </c>
      <c r="N750" s="34">
        <f>'MSD Calculation'!$D$24-L750</f>
        <v>11.170000000000112</v>
      </c>
      <c r="O750" s="35">
        <f t="shared" si="55"/>
        <v>1.0648613099632671E-2</v>
      </c>
      <c r="P750" s="35">
        <f t="shared" si="56"/>
        <v>1.1419997031894629E-2</v>
      </c>
      <c r="Q750" s="35">
        <f t="shared" si="57"/>
        <v>1.1419997031894629E-2</v>
      </c>
      <c r="R750" s="35">
        <f t="shared" si="58"/>
        <v>1.1419997031894629E-2</v>
      </c>
      <c r="S750" s="35">
        <f t="shared" si="59"/>
        <v>1.1419997031894629E-2</v>
      </c>
      <c r="T750" s="11" t="s">
        <v>14</v>
      </c>
    </row>
    <row r="751" spans="2:20" x14ac:dyDescent="0.35">
      <c r="B751" s="63">
        <v>7.3399999999998879</v>
      </c>
      <c r="C751" s="34">
        <f>B751/'MSD Calculation'!$D$5</f>
        <v>0.24797297297296916</v>
      </c>
      <c r="D751" s="34">
        <f>'MSD Calculation'!$D$24-B751</f>
        <v>11.160000000000112</v>
      </c>
      <c r="E751" s="30">
        <f>IF(B751="",0,IF(B751&lt;'MSD Calculation'!$D$5,$E$7*(1-B751/'MSD Calculation'!$D$5), 0))</f>
        <v>1.0643831504168087E-2</v>
      </c>
      <c r="F751" s="30">
        <f>IF(B751="",0,IF($B751&lt;$F$5,0,IF($B751&gt;'MSD Calculation'!$D$5,0,IF($N$4="Closed-form",1/2*(1-COS(2*PI()*($B751-$F$5)/$F$6))*$F$8,IF($N$4="General",1/2*(1-COS(2*PI()*($B751-$F$5)/$F$6))*$F$9,"Error")))))</f>
        <v>7.7688923514024116E-4</v>
      </c>
      <c r="G751" s="30">
        <f>IF(B751="",0,IF($B751&lt;$G$5,0,IF($B751&gt;'MSD Calculation'!$D$5,0,IF($N$4="Closed-form",1/2*(1-COS(2*PI()*($B751-$G$5)/$G$6))*$G$8,IF($N$4="General",1/2*(1-COS(2*PI()*($B751-$G$5)/$G$6))*$G$9,"Error")))))</f>
        <v>0</v>
      </c>
      <c r="H751" s="30">
        <f>IF(B751="",0,IF($B751&lt;$H$5,0,IF($B751&gt;'MSD Calculation'!$D$5,0,IF($N$4="Closed-form",1/2*(1-COS(2*PI()*($B751-$H$5)/$H$6))*$H$8,IF($N$4="General",1/2*(1-COS(2*PI()*($B751-$H$5)/$H$6))*$H$9,"Error")))))</f>
        <v>0</v>
      </c>
      <c r="I751" s="30">
        <f>IF(B751="",0,IF($B751&lt;$I$5,0,IF($B751&gt;'MSD Calculation'!$D$5,0,IF($N$4="Closed-form",1/2*(1-COS(2*PI()*($B751-$I$5)/$I$6))*$I$8,IF($N$4="General",1/2*(1-COS(2*PI()*($B751-$I$5)/$I$6))*$I$9,"Error")))))</f>
        <v>0</v>
      </c>
      <c r="J751" s="15" t="s">
        <v>14</v>
      </c>
      <c r="K751" s="3"/>
      <c r="L751" s="17">
        <v>7.3399999999998879</v>
      </c>
      <c r="M751" s="34">
        <f>L751/'MSD Calculation'!$D$5</f>
        <v>0.24797297297296916</v>
      </c>
      <c r="N751" s="34">
        <f>'MSD Calculation'!$D$24-L751</f>
        <v>11.160000000000112</v>
      </c>
      <c r="O751" s="35">
        <f t="shared" si="55"/>
        <v>1.0643831504168087E-2</v>
      </c>
      <c r="P751" s="35">
        <f t="shared" si="56"/>
        <v>1.1420720739308329E-2</v>
      </c>
      <c r="Q751" s="35">
        <f t="shared" si="57"/>
        <v>1.1420720739308329E-2</v>
      </c>
      <c r="R751" s="35">
        <f t="shared" si="58"/>
        <v>1.1420720739308329E-2</v>
      </c>
      <c r="S751" s="35">
        <f t="shared" si="59"/>
        <v>1.1420720739308329E-2</v>
      </c>
      <c r="T751" s="11" t="s">
        <v>14</v>
      </c>
    </row>
    <row r="752" spans="2:20" x14ac:dyDescent="0.35">
      <c r="B752" s="63">
        <v>7.3499999999998877</v>
      </c>
      <c r="C752" s="34">
        <f>B752/'MSD Calculation'!$D$5</f>
        <v>0.248310810810807</v>
      </c>
      <c r="D752" s="34">
        <f>'MSD Calculation'!$D$24-B752</f>
        <v>11.150000000000112</v>
      </c>
      <c r="E752" s="30">
        <f>IF(B752="",0,IF(B752&lt;'MSD Calculation'!$D$5,$E$7*(1-B752/'MSD Calculation'!$D$5), 0))</f>
        <v>1.0639049908703501E-2</v>
      </c>
      <c r="F752" s="30">
        <f>IF(B752="",0,IF($B752&lt;$F$5,0,IF($B752&gt;'MSD Calculation'!$D$5,0,IF($N$4="Closed-form",1/2*(1-COS(2*PI()*($B752-$F$5)/$F$6))*$F$8,IF($N$4="General",1/2*(1-COS(2*PI()*($B752-$F$5)/$F$6))*$F$9,"Error")))))</f>
        <v>7.8241240371414546E-4</v>
      </c>
      <c r="G752" s="30">
        <f>IF(B752="",0,IF($B752&lt;$G$5,0,IF($B752&gt;'MSD Calculation'!$D$5,0,IF($N$4="Closed-form",1/2*(1-COS(2*PI()*($B752-$G$5)/$G$6))*$G$8,IF($N$4="General",1/2*(1-COS(2*PI()*($B752-$G$5)/$G$6))*$G$9,"Error")))))</f>
        <v>0</v>
      </c>
      <c r="H752" s="30">
        <f>IF(B752="",0,IF($B752&lt;$H$5,0,IF($B752&gt;'MSD Calculation'!$D$5,0,IF($N$4="Closed-form",1/2*(1-COS(2*PI()*($B752-$H$5)/$H$6))*$H$8,IF($N$4="General",1/2*(1-COS(2*PI()*($B752-$H$5)/$H$6))*$H$9,"Error")))))</f>
        <v>0</v>
      </c>
      <c r="I752" s="30">
        <f>IF(B752="",0,IF($B752&lt;$I$5,0,IF($B752&gt;'MSD Calculation'!$D$5,0,IF($N$4="Closed-form",1/2*(1-COS(2*PI()*($B752-$I$5)/$I$6))*$I$8,IF($N$4="General",1/2*(1-COS(2*PI()*($B752-$I$5)/$I$6))*$I$9,"Error")))))</f>
        <v>0</v>
      </c>
      <c r="J752" s="15" t="s">
        <v>14</v>
      </c>
      <c r="K752" s="3"/>
      <c r="L752" s="17">
        <v>7.3499999999998877</v>
      </c>
      <c r="M752" s="34">
        <f>L752/'MSD Calculation'!$D$5</f>
        <v>0.248310810810807</v>
      </c>
      <c r="N752" s="34">
        <f>'MSD Calculation'!$D$24-L752</f>
        <v>11.150000000000112</v>
      </c>
      <c r="O752" s="35">
        <f t="shared" si="55"/>
        <v>1.0639049908703501E-2</v>
      </c>
      <c r="P752" s="35">
        <f t="shared" si="56"/>
        <v>1.1421462312417646E-2</v>
      </c>
      <c r="Q752" s="35">
        <f t="shared" si="57"/>
        <v>1.1421462312417646E-2</v>
      </c>
      <c r="R752" s="35">
        <f t="shared" si="58"/>
        <v>1.1421462312417646E-2</v>
      </c>
      <c r="S752" s="35">
        <f t="shared" si="59"/>
        <v>1.1421462312417646E-2</v>
      </c>
      <c r="T752" s="11" t="s">
        <v>14</v>
      </c>
    </row>
    <row r="753" spans="2:20" x14ac:dyDescent="0.35">
      <c r="B753" s="63">
        <v>7.3599999999998875</v>
      </c>
      <c r="C753" s="34">
        <f>B753/'MSD Calculation'!$D$5</f>
        <v>0.24864864864864483</v>
      </c>
      <c r="D753" s="34">
        <f>'MSD Calculation'!$D$24-B753</f>
        <v>11.140000000000112</v>
      </c>
      <c r="E753" s="30">
        <f>IF(B753="",0,IF(B753&lt;'MSD Calculation'!$D$5,$E$7*(1-B753/'MSD Calculation'!$D$5), 0))</f>
        <v>1.0634268313238915E-2</v>
      </c>
      <c r="F753" s="30">
        <f>IF(B753="",0,IF($B753&lt;$F$5,0,IF($B753&gt;'MSD Calculation'!$D$5,0,IF($N$4="Closed-form",1/2*(1-COS(2*PI()*($B753-$F$5)/$F$6))*$F$8,IF($N$4="General",1/2*(1-COS(2*PI()*($B753-$F$5)/$F$6))*$F$9,"Error")))))</f>
        <v>7.8795341375635045E-4</v>
      </c>
      <c r="G753" s="30">
        <f>IF(B753="",0,IF($B753&lt;$G$5,0,IF($B753&gt;'MSD Calculation'!$D$5,0,IF($N$4="Closed-form",1/2*(1-COS(2*PI()*($B753-$G$5)/$G$6))*$G$8,IF($N$4="General",1/2*(1-COS(2*PI()*($B753-$G$5)/$G$6))*$G$9,"Error")))))</f>
        <v>0</v>
      </c>
      <c r="H753" s="30">
        <f>IF(B753="",0,IF($B753&lt;$H$5,0,IF($B753&gt;'MSD Calculation'!$D$5,0,IF($N$4="Closed-form",1/2*(1-COS(2*PI()*($B753-$H$5)/$H$6))*$H$8,IF($N$4="General",1/2*(1-COS(2*PI()*($B753-$H$5)/$H$6))*$H$9,"Error")))))</f>
        <v>0</v>
      </c>
      <c r="I753" s="30">
        <f>IF(B753="",0,IF($B753&lt;$I$5,0,IF($B753&gt;'MSD Calculation'!$D$5,0,IF($N$4="Closed-form",1/2*(1-COS(2*PI()*($B753-$I$5)/$I$6))*$I$8,IF($N$4="General",1/2*(1-COS(2*PI()*($B753-$I$5)/$I$6))*$I$9,"Error")))))</f>
        <v>0</v>
      </c>
      <c r="J753" s="15" t="s">
        <v>14</v>
      </c>
      <c r="K753" s="3"/>
      <c r="L753" s="17">
        <v>7.3599999999998875</v>
      </c>
      <c r="M753" s="34">
        <f>L753/'MSD Calculation'!$D$5</f>
        <v>0.24864864864864483</v>
      </c>
      <c r="N753" s="34">
        <f>'MSD Calculation'!$D$24-L753</f>
        <v>11.140000000000112</v>
      </c>
      <c r="O753" s="35">
        <f t="shared" si="55"/>
        <v>1.0634268313238915E-2</v>
      </c>
      <c r="P753" s="35">
        <f t="shared" si="56"/>
        <v>1.1422221726995266E-2</v>
      </c>
      <c r="Q753" s="35">
        <f t="shared" si="57"/>
        <v>1.1422221726995266E-2</v>
      </c>
      <c r="R753" s="35">
        <f t="shared" si="58"/>
        <v>1.1422221726995266E-2</v>
      </c>
      <c r="S753" s="35">
        <f t="shared" si="59"/>
        <v>1.1422221726995266E-2</v>
      </c>
      <c r="T753" s="11" t="s">
        <v>14</v>
      </c>
    </row>
    <row r="754" spans="2:20" x14ac:dyDescent="0.35">
      <c r="B754" s="63">
        <v>7.3699999999998873</v>
      </c>
      <c r="C754" s="34">
        <f>B754/'MSD Calculation'!$D$5</f>
        <v>0.24898648648648267</v>
      </c>
      <c r="D754" s="34">
        <f>'MSD Calculation'!$D$24-B754</f>
        <v>11.130000000000113</v>
      </c>
      <c r="E754" s="30">
        <f>IF(B754="",0,IF(B754&lt;'MSD Calculation'!$D$5,$E$7*(1-B754/'MSD Calculation'!$D$5), 0))</f>
        <v>1.0629486717774328E-2</v>
      </c>
      <c r="F754" s="30">
        <f>IF(B754="",0,IF($B754&lt;$F$5,0,IF($B754&gt;'MSD Calculation'!$D$5,0,IF($N$4="Closed-form",1/2*(1-COS(2*PI()*($B754-$F$5)/$F$6))*$F$8,IF($N$4="General",1/2*(1-COS(2*PI()*($B754-$F$5)/$F$6))*$F$9,"Error")))))</f>
        <v>7.9351224096127471E-4</v>
      </c>
      <c r="G754" s="30">
        <f>IF(B754="",0,IF($B754&lt;$G$5,0,IF($B754&gt;'MSD Calculation'!$D$5,0,IF($N$4="Closed-form",1/2*(1-COS(2*PI()*($B754-$G$5)/$G$6))*$G$8,IF($N$4="General",1/2*(1-COS(2*PI()*($B754-$G$5)/$G$6))*$G$9,"Error")))))</f>
        <v>0</v>
      </c>
      <c r="H754" s="30">
        <f>IF(B754="",0,IF($B754&lt;$H$5,0,IF($B754&gt;'MSD Calculation'!$D$5,0,IF($N$4="Closed-form",1/2*(1-COS(2*PI()*($B754-$H$5)/$H$6))*$H$8,IF($N$4="General",1/2*(1-COS(2*PI()*($B754-$H$5)/$H$6))*$H$9,"Error")))))</f>
        <v>0</v>
      </c>
      <c r="I754" s="30">
        <f>IF(B754="",0,IF($B754&lt;$I$5,0,IF($B754&gt;'MSD Calculation'!$D$5,0,IF($N$4="Closed-form",1/2*(1-COS(2*PI()*($B754-$I$5)/$I$6))*$I$8,IF($N$4="General",1/2*(1-COS(2*PI()*($B754-$I$5)/$I$6))*$I$9,"Error")))))</f>
        <v>0</v>
      </c>
      <c r="J754" s="15" t="s">
        <v>14</v>
      </c>
      <c r="K754" s="3"/>
      <c r="L754" s="17">
        <v>7.3699999999998873</v>
      </c>
      <c r="M754" s="34">
        <f>L754/'MSD Calculation'!$D$5</f>
        <v>0.24898648648648267</v>
      </c>
      <c r="N754" s="34">
        <f>'MSD Calculation'!$D$24-L754</f>
        <v>11.130000000000113</v>
      </c>
      <c r="O754" s="35">
        <f t="shared" si="55"/>
        <v>1.0629486717774328E-2</v>
      </c>
      <c r="P754" s="35">
        <f t="shared" si="56"/>
        <v>1.1422998958735603E-2</v>
      </c>
      <c r="Q754" s="35">
        <f t="shared" si="57"/>
        <v>1.1422998958735603E-2</v>
      </c>
      <c r="R754" s="35">
        <f t="shared" si="58"/>
        <v>1.1422998958735603E-2</v>
      </c>
      <c r="S754" s="35">
        <f t="shared" si="59"/>
        <v>1.1422998958735603E-2</v>
      </c>
      <c r="T754" s="11" t="s">
        <v>14</v>
      </c>
    </row>
    <row r="755" spans="2:20" x14ac:dyDescent="0.35">
      <c r="B755" s="63">
        <v>7.3799999999998871</v>
      </c>
      <c r="C755" s="34">
        <f>B755/'MSD Calculation'!$D$5</f>
        <v>0.2493243243243205</v>
      </c>
      <c r="D755" s="34">
        <f>'MSD Calculation'!$D$24-B755</f>
        <v>11.120000000000113</v>
      </c>
      <c r="E755" s="30">
        <f>IF(B755="",0,IF(B755&lt;'MSD Calculation'!$D$5,$E$7*(1-B755/'MSD Calculation'!$D$5), 0))</f>
        <v>1.0624705122309744E-2</v>
      </c>
      <c r="F755" s="30">
        <f>IF(B755="",0,IF($B755&lt;$F$5,0,IF($B755&gt;'MSD Calculation'!$D$5,0,IF($N$4="Closed-form",1/2*(1-COS(2*PI()*($B755-$F$5)/$F$6))*$F$8,IF($N$4="General",1/2*(1-COS(2*PI()*($B755-$F$5)/$F$6))*$F$9,"Error")))))</f>
        <v>7.9908886094518287E-4</v>
      </c>
      <c r="G755" s="30">
        <f>IF(B755="",0,IF($B755&lt;$G$5,0,IF($B755&gt;'MSD Calculation'!$D$5,0,IF($N$4="Closed-form",1/2*(1-COS(2*PI()*($B755-$G$5)/$G$6))*$G$8,IF($N$4="General",1/2*(1-COS(2*PI()*($B755-$G$5)/$G$6))*$G$9,"Error")))))</f>
        <v>0</v>
      </c>
      <c r="H755" s="30">
        <f>IF(B755="",0,IF($B755&lt;$H$5,0,IF($B755&gt;'MSD Calculation'!$D$5,0,IF($N$4="Closed-form",1/2*(1-COS(2*PI()*($B755-$H$5)/$H$6))*$H$8,IF($N$4="General",1/2*(1-COS(2*PI()*($B755-$H$5)/$H$6))*$H$9,"Error")))))</f>
        <v>0</v>
      </c>
      <c r="I755" s="30">
        <f>IF(B755="",0,IF($B755&lt;$I$5,0,IF($B755&gt;'MSD Calculation'!$D$5,0,IF($N$4="Closed-form",1/2*(1-COS(2*PI()*($B755-$I$5)/$I$6))*$I$8,IF($N$4="General",1/2*(1-COS(2*PI()*($B755-$I$5)/$I$6))*$I$9,"Error")))))</f>
        <v>0</v>
      </c>
      <c r="J755" s="15" t="s">
        <v>14</v>
      </c>
      <c r="K755" s="3"/>
      <c r="L755" s="17">
        <v>7.3799999999998871</v>
      </c>
      <c r="M755" s="34">
        <f>L755/'MSD Calculation'!$D$5</f>
        <v>0.2493243243243205</v>
      </c>
      <c r="N755" s="34">
        <f>'MSD Calculation'!$D$24-L755</f>
        <v>11.120000000000113</v>
      </c>
      <c r="O755" s="35">
        <f t="shared" si="55"/>
        <v>1.0624705122309744E-2</v>
      </c>
      <c r="P755" s="35">
        <f t="shared" si="56"/>
        <v>1.1423793983254927E-2</v>
      </c>
      <c r="Q755" s="35">
        <f t="shared" si="57"/>
        <v>1.1423793983254927E-2</v>
      </c>
      <c r="R755" s="35">
        <f t="shared" si="58"/>
        <v>1.1423793983254927E-2</v>
      </c>
      <c r="S755" s="35">
        <f t="shared" si="59"/>
        <v>1.1423793983254927E-2</v>
      </c>
      <c r="T755" s="11" t="s">
        <v>14</v>
      </c>
    </row>
    <row r="756" spans="2:20" x14ac:dyDescent="0.35">
      <c r="B756" s="63">
        <v>7.3899999999998869</v>
      </c>
      <c r="C756" s="34">
        <f>B756/'MSD Calculation'!$D$5</f>
        <v>0.24966216216215834</v>
      </c>
      <c r="D756" s="34">
        <f>'MSD Calculation'!$D$24-B756</f>
        <v>11.110000000000113</v>
      </c>
      <c r="E756" s="30">
        <f>IF(B756="",0,IF(B756&lt;'MSD Calculation'!$D$5,$E$7*(1-B756/'MSD Calculation'!$D$5), 0))</f>
        <v>1.0619923526845158E-2</v>
      </c>
      <c r="F756" s="30">
        <f>IF(B756="",0,IF($B756&lt;$F$5,0,IF($B756&gt;'MSD Calculation'!$D$5,0,IF($N$4="Closed-form",1/2*(1-COS(2*PI()*($B756-$F$5)/$F$6))*$F$8,IF($N$4="General",1/2*(1-COS(2*PI()*($B756-$F$5)/$F$6))*$F$9,"Error")))))</f>
        <v>8.046832492462913E-4</v>
      </c>
      <c r="G756" s="30">
        <f>IF(B756="",0,IF($B756&lt;$G$5,0,IF($B756&gt;'MSD Calculation'!$D$5,0,IF($N$4="Closed-form",1/2*(1-COS(2*PI()*($B756-$G$5)/$G$6))*$G$8,IF($N$4="General",1/2*(1-COS(2*PI()*($B756-$G$5)/$G$6))*$G$9,"Error")))))</f>
        <v>0</v>
      </c>
      <c r="H756" s="30">
        <f>IF(B756="",0,IF($B756&lt;$H$5,0,IF($B756&gt;'MSD Calculation'!$D$5,0,IF($N$4="Closed-form",1/2*(1-COS(2*PI()*($B756-$H$5)/$H$6))*$H$8,IF($N$4="General",1/2*(1-COS(2*PI()*($B756-$H$5)/$H$6))*$H$9,"Error")))))</f>
        <v>0</v>
      </c>
      <c r="I756" s="30">
        <f>IF(B756="",0,IF($B756&lt;$I$5,0,IF($B756&gt;'MSD Calculation'!$D$5,0,IF($N$4="Closed-form",1/2*(1-COS(2*PI()*($B756-$I$5)/$I$6))*$I$8,IF($N$4="General",1/2*(1-COS(2*PI()*($B756-$I$5)/$I$6))*$I$9,"Error")))))</f>
        <v>0</v>
      </c>
      <c r="J756" s="15" t="s">
        <v>14</v>
      </c>
      <c r="K756" s="3"/>
      <c r="L756" s="17">
        <v>7.3899999999998869</v>
      </c>
      <c r="M756" s="34">
        <f>L756/'MSD Calculation'!$D$5</f>
        <v>0.24966216216215834</v>
      </c>
      <c r="N756" s="34">
        <f>'MSD Calculation'!$D$24-L756</f>
        <v>11.110000000000113</v>
      </c>
      <c r="O756" s="35">
        <f t="shared" si="55"/>
        <v>1.0619923526845158E-2</v>
      </c>
      <c r="P756" s="35">
        <f t="shared" si="56"/>
        <v>1.1424606776091448E-2</v>
      </c>
      <c r="Q756" s="35">
        <f t="shared" si="57"/>
        <v>1.1424606776091448E-2</v>
      </c>
      <c r="R756" s="35">
        <f t="shared" si="58"/>
        <v>1.1424606776091448E-2</v>
      </c>
      <c r="S756" s="35">
        <f t="shared" si="59"/>
        <v>1.1424606776091448E-2</v>
      </c>
      <c r="T756" s="11" t="s">
        <v>14</v>
      </c>
    </row>
    <row r="757" spans="2:20" x14ac:dyDescent="0.35">
      <c r="B757" s="63">
        <v>7.3999999999998867</v>
      </c>
      <c r="C757" s="34">
        <f>B757/'MSD Calculation'!$D$5</f>
        <v>0.24999999999999617</v>
      </c>
      <c r="D757" s="34">
        <f>'MSD Calculation'!$D$24-B757</f>
        <v>11.100000000000113</v>
      </c>
      <c r="E757" s="30">
        <f>IF(B757="",0,IF(B757&lt;'MSD Calculation'!$D$5,$E$7*(1-B757/'MSD Calculation'!$D$5), 0))</f>
        <v>1.0615141931380571E-2</v>
      </c>
      <c r="F757" s="30">
        <f>IF(B757="",0,IF($B757&lt;$F$5,0,IF($B757&gt;'MSD Calculation'!$D$5,0,IF($N$4="Closed-form",1/2*(1-COS(2*PI()*($B757-$F$5)/$F$6))*$F$8,IF($N$4="General",1/2*(1-COS(2*PI()*($B757-$F$5)/$F$6))*$F$9,"Error")))))</f>
        <v>8.1029538132487548E-4</v>
      </c>
      <c r="G757" s="30">
        <f>IF(B757="",0,IF($B757&lt;$G$5,0,IF($B757&gt;'MSD Calculation'!$D$5,0,IF($N$4="Closed-form",1/2*(1-COS(2*PI()*($B757-$G$5)/$G$6))*$G$8,IF($N$4="General",1/2*(1-COS(2*PI()*($B757-$G$5)/$G$6))*$G$9,"Error")))))</f>
        <v>0</v>
      </c>
      <c r="H757" s="30">
        <f>IF(B757="",0,IF($B757&lt;$H$5,0,IF($B757&gt;'MSD Calculation'!$D$5,0,IF($N$4="Closed-form",1/2*(1-COS(2*PI()*($B757-$H$5)/$H$6))*$H$8,IF($N$4="General",1/2*(1-COS(2*PI()*($B757-$H$5)/$H$6))*$H$9,"Error")))))</f>
        <v>0</v>
      </c>
      <c r="I757" s="30">
        <f>IF(B757="",0,IF($B757&lt;$I$5,0,IF($B757&gt;'MSD Calculation'!$D$5,0,IF($N$4="Closed-form",1/2*(1-COS(2*PI()*($B757-$I$5)/$I$6))*$I$8,IF($N$4="General",1/2*(1-COS(2*PI()*($B757-$I$5)/$I$6))*$I$9,"Error")))))</f>
        <v>0</v>
      </c>
      <c r="J757" s="15" t="s">
        <v>14</v>
      </c>
      <c r="K757" s="3"/>
      <c r="L757" s="17">
        <v>7.3999999999998867</v>
      </c>
      <c r="M757" s="34">
        <f>L757/'MSD Calculation'!$D$5</f>
        <v>0.24999999999999617</v>
      </c>
      <c r="N757" s="34">
        <f>'MSD Calculation'!$D$24-L757</f>
        <v>11.100000000000113</v>
      </c>
      <c r="O757" s="35">
        <f t="shared" si="55"/>
        <v>1.0615141931380571E-2</v>
      </c>
      <c r="P757" s="35">
        <f t="shared" si="56"/>
        <v>1.1425437312705447E-2</v>
      </c>
      <c r="Q757" s="35">
        <f t="shared" si="57"/>
        <v>1.1425437312705447E-2</v>
      </c>
      <c r="R757" s="35">
        <f t="shared" si="58"/>
        <v>1.1425437312705447E-2</v>
      </c>
      <c r="S757" s="35">
        <f t="shared" si="59"/>
        <v>1.1425437312705447E-2</v>
      </c>
      <c r="T757" s="11" t="s">
        <v>14</v>
      </c>
    </row>
    <row r="758" spans="2:20" x14ac:dyDescent="0.35">
      <c r="B758" s="63">
        <v>7.4099999999998865</v>
      </c>
      <c r="C758" s="34">
        <f>B758/'MSD Calculation'!$D$5</f>
        <v>0.25033783783783398</v>
      </c>
      <c r="D758" s="34">
        <f>'MSD Calculation'!$D$24-B758</f>
        <v>11.090000000000114</v>
      </c>
      <c r="E758" s="30">
        <f>IF(B758="",0,IF(B758&lt;'MSD Calculation'!$D$5,$E$7*(1-B758/'MSD Calculation'!$D$5), 0))</f>
        <v>1.0610360335915985E-2</v>
      </c>
      <c r="F758" s="30">
        <f>IF(B758="",0,IF($B758&lt;$F$5,0,IF($B758&gt;'MSD Calculation'!$D$5,0,IF($N$4="Closed-form",1/2*(1-COS(2*PI()*($B758-$F$5)/$F$6))*$F$8,IF($N$4="General",1/2*(1-COS(2*PI()*($B758-$F$5)/$F$6))*$F$9,"Error")))))</f>
        <v>8.1592523256337948E-4</v>
      </c>
      <c r="G758" s="30">
        <f>IF(B758="",0,IF($B758&lt;$G$5,0,IF($B758&gt;'MSD Calculation'!$D$5,0,IF($N$4="Closed-form",1/2*(1-COS(2*PI()*($B758-$G$5)/$G$6))*$G$8,IF($N$4="General",1/2*(1-COS(2*PI()*($B758-$G$5)/$G$6))*$G$9,"Error")))))</f>
        <v>0</v>
      </c>
      <c r="H758" s="30">
        <f>IF(B758="",0,IF($B758&lt;$H$5,0,IF($B758&gt;'MSD Calculation'!$D$5,0,IF($N$4="Closed-form",1/2*(1-COS(2*PI()*($B758-$H$5)/$H$6))*$H$8,IF($N$4="General",1/2*(1-COS(2*PI()*($B758-$H$5)/$H$6))*$H$9,"Error")))))</f>
        <v>0</v>
      </c>
      <c r="I758" s="30">
        <f>IF(B758="",0,IF($B758&lt;$I$5,0,IF($B758&gt;'MSD Calculation'!$D$5,0,IF($N$4="Closed-form",1/2*(1-COS(2*PI()*($B758-$I$5)/$I$6))*$I$8,IF($N$4="General",1/2*(1-COS(2*PI()*($B758-$I$5)/$I$6))*$I$9,"Error")))))</f>
        <v>0</v>
      </c>
      <c r="J758" s="15" t="s">
        <v>14</v>
      </c>
      <c r="K758" s="3"/>
      <c r="L758" s="17">
        <v>7.4099999999998865</v>
      </c>
      <c r="M758" s="34">
        <f>L758/'MSD Calculation'!$D$5</f>
        <v>0.25033783783783398</v>
      </c>
      <c r="N758" s="34">
        <f>'MSD Calculation'!$D$24-L758</f>
        <v>11.090000000000114</v>
      </c>
      <c r="O758" s="35">
        <f t="shared" si="55"/>
        <v>1.0610360335915985E-2</v>
      </c>
      <c r="P758" s="35">
        <f t="shared" si="56"/>
        <v>1.1426285568479366E-2</v>
      </c>
      <c r="Q758" s="35">
        <f t="shared" si="57"/>
        <v>1.1426285568479366E-2</v>
      </c>
      <c r="R758" s="35">
        <f t="shared" si="58"/>
        <v>1.1426285568479366E-2</v>
      </c>
      <c r="S758" s="35">
        <f t="shared" si="59"/>
        <v>1.1426285568479366E-2</v>
      </c>
      <c r="T758" s="11" t="s">
        <v>14</v>
      </c>
    </row>
    <row r="759" spans="2:20" x14ac:dyDescent="0.35">
      <c r="B759" s="63">
        <v>7.4199999999998862</v>
      </c>
      <c r="C759" s="34">
        <f>B759/'MSD Calculation'!$D$5</f>
        <v>0.25067567567567184</v>
      </c>
      <c r="D759" s="34">
        <f>'MSD Calculation'!$D$24-B759</f>
        <v>11.080000000000114</v>
      </c>
      <c r="E759" s="30">
        <f>IF(B759="",0,IF(B759&lt;'MSD Calculation'!$D$5,$E$7*(1-B759/'MSD Calculation'!$D$5), 0))</f>
        <v>1.0605578740451399E-2</v>
      </c>
      <c r="F759" s="30">
        <f>IF(B759="",0,IF($B759&lt;$F$5,0,IF($B759&gt;'MSD Calculation'!$D$5,0,IF($N$4="Closed-form",1/2*(1-COS(2*PI()*($B759-$F$5)/$F$6))*$F$8,IF($N$4="General",1/2*(1-COS(2*PI()*($B759-$F$5)/$F$6))*$F$9,"Error")))))</f>
        <v>8.2157277826652015E-4</v>
      </c>
      <c r="G759" s="30">
        <f>IF(B759="",0,IF($B759&lt;$G$5,0,IF($B759&gt;'MSD Calculation'!$D$5,0,IF($N$4="Closed-form",1/2*(1-COS(2*PI()*($B759-$G$5)/$G$6))*$G$8,IF($N$4="General",1/2*(1-COS(2*PI()*($B759-$G$5)/$G$6))*$G$9,"Error")))))</f>
        <v>0</v>
      </c>
      <c r="H759" s="30">
        <f>IF(B759="",0,IF($B759&lt;$H$5,0,IF($B759&gt;'MSD Calculation'!$D$5,0,IF($N$4="Closed-form",1/2*(1-COS(2*PI()*($B759-$H$5)/$H$6))*$H$8,IF($N$4="General",1/2*(1-COS(2*PI()*($B759-$H$5)/$H$6))*$H$9,"Error")))))</f>
        <v>0</v>
      </c>
      <c r="I759" s="30">
        <f>IF(B759="",0,IF($B759&lt;$I$5,0,IF($B759&gt;'MSD Calculation'!$D$5,0,IF($N$4="Closed-form",1/2*(1-COS(2*PI()*($B759-$I$5)/$I$6))*$I$8,IF($N$4="General",1/2*(1-COS(2*PI()*($B759-$I$5)/$I$6))*$I$9,"Error")))))</f>
        <v>0</v>
      </c>
      <c r="J759" s="15" t="s">
        <v>14</v>
      </c>
      <c r="K759" s="3"/>
      <c r="L759" s="17">
        <v>7.4199999999998862</v>
      </c>
      <c r="M759" s="34">
        <f>L759/'MSD Calculation'!$D$5</f>
        <v>0.25067567567567184</v>
      </c>
      <c r="N759" s="34">
        <f>'MSD Calculation'!$D$24-L759</f>
        <v>11.080000000000114</v>
      </c>
      <c r="O759" s="35">
        <f t="shared" si="55"/>
        <v>1.0605578740451399E-2</v>
      </c>
      <c r="P759" s="35">
        <f t="shared" si="56"/>
        <v>1.1427151518717919E-2</v>
      </c>
      <c r="Q759" s="35">
        <f t="shared" si="57"/>
        <v>1.1427151518717919E-2</v>
      </c>
      <c r="R759" s="35">
        <f t="shared" si="58"/>
        <v>1.1427151518717919E-2</v>
      </c>
      <c r="S759" s="35">
        <f t="shared" si="59"/>
        <v>1.1427151518717919E-2</v>
      </c>
      <c r="T759" s="11" t="s">
        <v>14</v>
      </c>
    </row>
    <row r="760" spans="2:20" x14ac:dyDescent="0.35">
      <c r="B760" s="63">
        <v>7.429999999999886</v>
      </c>
      <c r="C760" s="34">
        <f>B760/'MSD Calculation'!$D$5</f>
        <v>0.25101351351350965</v>
      </c>
      <c r="D760" s="34">
        <f>'MSD Calculation'!$D$24-B760</f>
        <v>11.070000000000114</v>
      </c>
      <c r="E760" s="30">
        <f>IF(B760="",0,IF(B760&lt;'MSD Calculation'!$D$5,$E$7*(1-B760/'MSD Calculation'!$D$5), 0))</f>
        <v>1.0600797144986815E-2</v>
      </c>
      <c r="F760" s="30">
        <f>IF(B760="",0,IF($B760&lt;$F$5,0,IF($B760&gt;'MSD Calculation'!$D$5,0,IF($N$4="Closed-form",1/2*(1-COS(2*PI()*($B760-$F$5)/$F$6))*$F$8,IF($N$4="General",1/2*(1-COS(2*PI()*($B760-$F$5)/$F$6))*$F$9,"Error")))))</f>
        <v>8.2723799366139956E-4</v>
      </c>
      <c r="G760" s="30">
        <f>IF(B760="",0,IF($B760&lt;$G$5,0,IF($B760&gt;'MSD Calculation'!$D$5,0,IF($N$4="Closed-form",1/2*(1-COS(2*PI()*($B760-$G$5)/$G$6))*$G$8,IF($N$4="General",1/2*(1-COS(2*PI()*($B760-$G$5)/$G$6))*$G$9,"Error")))))</f>
        <v>0</v>
      </c>
      <c r="H760" s="30">
        <f>IF(B760="",0,IF($B760&lt;$H$5,0,IF($B760&gt;'MSD Calculation'!$D$5,0,IF($N$4="Closed-form",1/2*(1-COS(2*PI()*($B760-$H$5)/$H$6))*$H$8,IF($N$4="General",1/2*(1-COS(2*PI()*($B760-$H$5)/$H$6))*$H$9,"Error")))))</f>
        <v>0</v>
      </c>
      <c r="I760" s="30">
        <f>IF(B760="",0,IF($B760&lt;$I$5,0,IF($B760&gt;'MSD Calculation'!$D$5,0,IF($N$4="Closed-form",1/2*(1-COS(2*PI()*($B760-$I$5)/$I$6))*$I$8,IF($N$4="General",1/2*(1-COS(2*PI()*($B760-$I$5)/$I$6))*$I$9,"Error")))))</f>
        <v>0</v>
      </c>
      <c r="J760" s="15" t="s">
        <v>14</v>
      </c>
      <c r="K760" s="3"/>
      <c r="L760" s="17">
        <v>7.429999999999886</v>
      </c>
      <c r="M760" s="34">
        <f>L760/'MSD Calculation'!$D$5</f>
        <v>0.25101351351350965</v>
      </c>
      <c r="N760" s="34">
        <f>'MSD Calculation'!$D$24-L760</f>
        <v>11.070000000000114</v>
      </c>
      <c r="O760" s="35">
        <f t="shared" si="55"/>
        <v>1.0600797144986815E-2</v>
      </c>
      <c r="P760" s="35">
        <f t="shared" si="56"/>
        <v>1.1428035138648214E-2</v>
      </c>
      <c r="Q760" s="35">
        <f t="shared" si="57"/>
        <v>1.1428035138648214E-2</v>
      </c>
      <c r="R760" s="35">
        <f t="shared" si="58"/>
        <v>1.1428035138648214E-2</v>
      </c>
      <c r="S760" s="35">
        <f t="shared" si="59"/>
        <v>1.1428035138648214E-2</v>
      </c>
      <c r="T760" s="11" t="s">
        <v>14</v>
      </c>
    </row>
    <row r="761" spans="2:20" x14ac:dyDescent="0.35">
      <c r="B761" s="63">
        <v>7.4399999999998858</v>
      </c>
      <c r="C761" s="34">
        <f>B761/'MSD Calculation'!$D$5</f>
        <v>0.25135135135134751</v>
      </c>
      <c r="D761" s="34">
        <f>'MSD Calculation'!$D$24-B761</f>
        <v>11.060000000000114</v>
      </c>
      <c r="E761" s="30">
        <f>IF(B761="",0,IF(B761&lt;'MSD Calculation'!$D$5,$E$7*(1-B761/'MSD Calculation'!$D$5), 0))</f>
        <v>1.0596015549522228E-2</v>
      </c>
      <c r="F761" s="30">
        <f>IF(B761="",0,IF($B761&lt;$F$5,0,IF($B761&gt;'MSD Calculation'!$D$5,0,IF($N$4="Closed-form",1/2*(1-COS(2*PI()*($B761-$F$5)/$F$6))*$F$8,IF($N$4="General",1/2*(1-COS(2*PI()*($B761-$F$5)/$F$6))*$F$9,"Error")))))</f>
        <v>8.3292085389761138E-4</v>
      </c>
      <c r="G761" s="30">
        <f>IF(B761="",0,IF($B761&lt;$G$5,0,IF($B761&gt;'MSD Calculation'!$D$5,0,IF($N$4="Closed-form",1/2*(1-COS(2*PI()*($B761-$G$5)/$G$6))*$G$8,IF($N$4="General",1/2*(1-COS(2*PI()*($B761-$G$5)/$G$6))*$G$9,"Error")))))</f>
        <v>0</v>
      </c>
      <c r="H761" s="30">
        <f>IF(B761="",0,IF($B761&lt;$H$5,0,IF($B761&gt;'MSD Calculation'!$D$5,0,IF($N$4="Closed-form",1/2*(1-COS(2*PI()*($B761-$H$5)/$H$6))*$H$8,IF($N$4="General",1/2*(1-COS(2*PI()*($B761-$H$5)/$H$6))*$H$9,"Error")))))</f>
        <v>0</v>
      </c>
      <c r="I761" s="30">
        <f>IF(B761="",0,IF($B761&lt;$I$5,0,IF($B761&gt;'MSD Calculation'!$D$5,0,IF($N$4="Closed-form",1/2*(1-COS(2*PI()*($B761-$I$5)/$I$6))*$I$8,IF($N$4="General",1/2*(1-COS(2*PI()*($B761-$I$5)/$I$6))*$I$9,"Error")))))</f>
        <v>0</v>
      </c>
      <c r="J761" s="15" t="s">
        <v>14</v>
      </c>
      <c r="K761" s="3"/>
      <c r="L761" s="17">
        <v>7.4399999999998858</v>
      </c>
      <c r="M761" s="34">
        <f>L761/'MSD Calculation'!$D$5</f>
        <v>0.25135135135134751</v>
      </c>
      <c r="N761" s="34">
        <f>'MSD Calculation'!$D$24-L761</f>
        <v>11.060000000000114</v>
      </c>
      <c r="O761" s="35">
        <f t="shared" si="55"/>
        <v>1.0596015549522228E-2</v>
      </c>
      <c r="P761" s="35">
        <f t="shared" si="56"/>
        <v>1.142893640341984E-2</v>
      </c>
      <c r="Q761" s="35">
        <f t="shared" si="57"/>
        <v>1.142893640341984E-2</v>
      </c>
      <c r="R761" s="35">
        <f t="shared" si="58"/>
        <v>1.142893640341984E-2</v>
      </c>
      <c r="S761" s="35">
        <f t="shared" si="59"/>
        <v>1.142893640341984E-2</v>
      </c>
      <c r="T761" s="11" t="s">
        <v>14</v>
      </c>
    </row>
    <row r="762" spans="2:20" x14ac:dyDescent="0.35">
      <c r="B762" s="63">
        <v>7.4499999999998856</v>
      </c>
      <c r="C762" s="34">
        <f>B762/'MSD Calculation'!$D$5</f>
        <v>0.25168918918918531</v>
      </c>
      <c r="D762" s="34">
        <f>'MSD Calculation'!$D$24-B762</f>
        <v>11.050000000000114</v>
      </c>
      <c r="E762" s="30">
        <f>IF(B762="",0,IF(B762&lt;'MSD Calculation'!$D$5,$E$7*(1-B762/'MSD Calculation'!$D$5), 0))</f>
        <v>1.0591233954057644E-2</v>
      </c>
      <c r="F762" s="30">
        <f>IF(B762="",0,IF($B762&lt;$F$5,0,IF($B762&gt;'MSD Calculation'!$D$5,0,IF($N$4="Closed-form",1/2*(1-COS(2*PI()*($B762-$F$5)/$F$6))*$F$8,IF($N$4="General",1/2*(1-COS(2*PI()*($B762-$F$5)/$F$6))*$F$9,"Error")))))</f>
        <v>8.3862133404735066E-4</v>
      </c>
      <c r="G762" s="30">
        <f>IF(B762="",0,IF($B762&lt;$G$5,0,IF($B762&gt;'MSD Calculation'!$D$5,0,IF($N$4="Closed-form",1/2*(1-COS(2*PI()*($B762-$G$5)/$G$6))*$G$8,IF($N$4="General",1/2*(1-COS(2*PI()*($B762-$G$5)/$G$6))*$G$9,"Error")))))</f>
        <v>0</v>
      </c>
      <c r="H762" s="30">
        <f>IF(B762="",0,IF($B762&lt;$H$5,0,IF($B762&gt;'MSD Calculation'!$D$5,0,IF($N$4="Closed-form",1/2*(1-COS(2*PI()*($B762-$H$5)/$H$6))*$H$8,IF($N$4="General",1/2*(1-COS(2*PI()*($B762-$H$5)/$H$6))*$H$9,"Error")))))</f>
        <v>0</v>
      </c>
      <c r="I762" s="30">
        <f>IF(B762="",0,IF($B762&lt;$I$5,0,IF($B762&gt;'MSD Calculation'!$D$5,0,IF($N$4="Closed-form",1/2*(1-COS(2*PI()*($B762-$I$5)/$I$6))*$I$8,IF($N$4="General",1/2*(1-COS(2*PI()*($B762-$I$5)/$I$6))*$I$9,"Error")))))</f>
        <v>0</v>
      </c>
      <c r="J762" s="15" t="s">
        <v>14</v>
      </c>
      <c r="K762" s="3"/>
      <c r="L762" s="17">
        <v>7.4499999999998856</v>
      </c>
      <c r="M762" s="34">
        <f>L762/'MSD Calculation'!$D$5</f>
        <v>0.25168918918918531</v>
      </c>
      <c r="N762" s="34">
        <f>'MSD Calculation'!$D$24-L762</f>
        <v>11.050000000000114</v>
      </c>
      <c r="O762" s="35">
        <f t="shared" si="55"/>
        <v>1.0591233954057644E-2</v>
      </c>
      <c r="P762" s="35">
        <f t="shared" si="56"/>
        <v>1.1429855288104994E-2</v>
      </c>
      <c r="Q762" s="35">
        <f t="shared" si="57"/>
        <v>1.1429855288104994E-2</v>
      </c>
      <c r="R762" s="35">
        <f t="shared" si="58"/>
        <v>1.1429855288104994E-2</v>
      </c>
      <c r="S762" s="35">
        <f t="shared" si="59"/>
        <v>1.1429855288104994E-2</v>
      </c>
      <c r="T762" s="11" t="s">
        <v>14</v>
      </c>
    </row>
    <row r="763" spans="2:20" x14ac:dyDescent="0.35">
      <c r="B763" s="63">
        <v>7.4599999999998854</v>
      </c>
      <c r="C763" s="34">
        <f>B763/'MSD Calculation'!$D$5</f>
        <v>0.25202702702702312</v>
      </c>
      <c r="D763" s="34">
        <f>'MSD Calculation'!$D$24-B763</f>
        <v>11.040000000000115</v>
      </c>
      <c r="E763" s="30">
        <f>IF(B763="",0,IF(B763&lt;'MSD Calculation'!$D$5,$E$7*(1-B763/'MSD Calculation'!$D$5), 0))</f>
        <v>1.0586452358593058E-2</v>
      </c>
      <c r="F763" s="30">
        <f>IF(B763="",0,IF($B763&lt;$F$5,0,IF($B763&gt;'MSD Calculation'!$D$5,0,IF($N$4="Closed-form",1/2*(1-COS(2*PI()*($B763-$F$5)/$F$6))*$F$8,IF($N$4="General",1/2*(1-COS(2*PI()*($B763-$F$5)/$F$6))*$F$9,"Error")))))</f>
        <v>8.4433940910552251E-4</v>
      </c>
      <c r="G763" s="30">
        <f>IF(B763="",0,IF($B763&lt;$G$5,0,IF($B763&gt;'MSD Calculation'!$D$5,0,IF($N$4="Closed-form",1/2*(1-COS(2*PI()*($B763-$G$5)/$G$6))*$G$8,IF($N$4="General",1/2*(1-COS(2*PI()*($B763-$G$5)/$G$6))*$G$9,"Error")))))</f>
        <v>0</v>
      </c>
      <c r="H763" s="30">
        <f>IF(B763="",0,IF($B763&lt;$H$5,0,IF($B763&gt;'MSD Calculation'!$D$5,0,IF($N$4="Closed-form",1/2*(1-COS(2*PI()*($B763-$H$5)/$H$6))*$H$8,IF($N$4="General",1/2*(1-COS(2*PI()*($B763-$H$5)/$H$6))*$H$9,"Error")))))</f>
        <v>0</v>
      </c>
      <c r="I763" s="30">
        <f>IF(B763="",0,IF($B763&lt;$I$5,0,IF($B763&gt;'MSD Calculation'!$D$5,0,IF($N$4="Closed-form",1/2*(1-COS(2*PI()*($B763-$I$5)/$I$6))*$I$8,IF($N$4="General",1/2*(1-COS(2*PI()*($B763-$I$5)/$I$6))*$I$9,"Error")))))</f>
        <v>0</v>
      </c>
      <c r="J763" s="15" t="s">
        <v>14</v>
      </c>
      <c r="K763" s="3"/>
      <c r="L763" s="17">
        <v>7.4599999999998854</v>
      </c>
      <c r="M763" s="34">
        <f>L763/'MSD Calculation'!$D$5</f>
        <v>0.25202702702702312</v>
      </c>
      <c r="N763" s="34">
        <f>'MSD Calculation'!$D$24-L763</f>
        <v>11.040000000000115</v>
      </c>
      <c r="O763" s="35">
        <f t="shared" si="55"/>
        <v>1.0586452358593058E-2</v>
      </c>
      <c r="P763" s="35">
        <f t="shared" si="56"/>
        <v>1.1430791767698581E-2</v>
      </c>
      <c r="Q763" s="35">
        <f t="shared" si="57"/>
        <v>1.1430791767698581E-2</v>
      </c>
      <c r="R763" s="35">
        <f t="shared" si="58"/>
        <v>1.1430791767698581E-2</v>
      </c>
      <c r="S763" s="35">
        <f t="shared" si="59"/>
        <v>1.1430791767698581E-2</v>
      </c>
      <c r="T763" s="11" t="s">
        <v>14</v>
      </c>
    </row>
    <row r="764" spans="2:20" x14ac:dyDescent="0.35">
      <c r="B764" s="63">
        <v>7.4699999999998852</v>
      </c>
      <c r="C764" s="34">
        <f>B764/'MSD Calculation'!$D$5</f>
        <v>0.25236486486486098</v>
      </c>
      <c r="D764" s="34">
        <f>'MSD Calculation'!$D$24-B764</f>
        <v>11.030000000000115</v>
      </c>
      <c r="E764" s="30">
        <f>IF(B764="",0,IF(B764&lt;'MSD Calculation'!$D$5,$E$7*(1-B764/'MSD Calculation'!$D$5), 0))</f>
        <v>1.0581670763128471E-2</v>
      </c>
      <c r="F764" s="30">
        <f>IF(B764="",0,IF($B764&lt;$F$5,0,IF($B764&gt;'MSD Calculation'!$D$5,0,IF($N$4="Closed-form",1/2*(1-COS(2*PI()*($B764-$F$5)/$F$6))*$F$8,IF($N$4="General",1/2*(1-COS(2*PI()*($B764-$F$5)/$F$6))*$F$9,"Error")))))</f>
        <v>8.5007505398985105E-4</v>
      </c>
      <c r="G764" s="30">
        <f>IF(B764="",0,IF($B764&lt;$G$5,0,IF($B764&gt;'MSD Calculation'!$D$5,0,IF($N$4="Closed-form",1/2*(1-COS(2*PI()*($B764-$G$5)/$G$6))*$G$8,IF($N$4="General",1/2*(1-COS(2*PI()*($B764-$G$5)/$G$6))*$G$9,"Error")))))</f>
        <v>0</v>
      </c>
      <c r="H764" s="30">
        <f>IF(B764="",0,IF($B764&lt;$H$5,0,IF($B764&gt;'MSD Calculation'!$D$5,0,IF($N$4="Closed-form",1/2*(1-COS(2*PI()*($B764-$H$5)/$H$6))*$H$8,IF($N$4="General",1/2*(1-COS(2*PI()*($B764-$H$5)/$H$6))*$H$9,"Error")))))</f>
        <v>0</v>
      </c>
      <c r="I764" s="30">
        <f>IF(B764="",0,IF($B764&lt;$I$5,0,IF($B764&gt;'MSD Calculation'!$D$5,0,IF($N$4="Closed-form",1/2*(1-COS(2*PI()*($B764-$I$5)/$I$6))*$I$8,IF($N$4="General",1/2*(1-COS(2*PI()*($B764-$I$5)/$I$6))*$I$9,"Error")))))</f>
        <v>0</v>
      </c>
      <c r="J764" s="15" t="s">
        <v>14</v>
      </c>
      <c r="K764" s="3"/>
      <c r="L764" s="17">
        <v>7.4699999999998852</v>
      </c>
      <c r="M764" s="34">
        <f>L764/'MSD Calculation'!$D$5</f>
        <v>0.25236486486486098</v>
      </c>
      <c r="N764" s="34">
        <f>'MSD Calculation'!$D$24-L764</f>
        <v>11.030000000000115</v>
      </c>
      <c r="O764" s="35">
        <f t="shared" si="55"/>
        <v>1.0581670763128471E-2</v>
      </c>
      <c r="P764" s="35">
        <f t="shared" si="56"/>
        <v>1.1431745817118323E-2</v>
      </c>
      <c r="Q764" s="35">
        <f t="shared" si="57"/>
        <v>1.1431745817118323E-2</v>
      </c>
      <c r="R764" s="35">
        <f t="shared" si="58"/>
        <v>1.1431745817118323E-2</v>
      </c>
      <c r="S764" s="35">
        <f t="shared" si="59"/>
        <v>1.1431745817118323E-2</v>
      </c>
      <c r="T764" s="11" t="s">
        <v>14</v>
      </c>
    </row>
    <row r="765" spans="2:20" x14ac:dyDescent="0.35">
      <c r="B765" s="63">
        <v>7.479999999999885</v>
      </c>
      <c r="C765" s="34">
        <f>B765/'MSD Calculation'!$D$5</f>
        <v>0.25270270270269879</v>
      </c>
      <c r="D765" s="34">
        <f>'MSD Calculation'!$D$24-B765</f>
        <v>11.020000000000115</v>
      </c>
      <c r="E765" s="30">
        <f>IF(B765="",0,IF(B765&lt;'MSD Calculation'!$D$5,$E$7*(1-B765/'MSD Calculation'!$D$5), 0))</f>
        <v>1.0576889167663885E-2</v>
      </c>
      <c r="F765" s="30">
        <f>IF(B765="",0,IF($B765&lt;$F$5,0,IF($B765&gt;'MSD Calculation'!$D$5,0,IF($N$4="Closed-form",1/2*(1-COS(2*PI()*($B765-$F$5)/$F$6))*$F$8,IF($N$4="General",1/2*(1-COS(2*PI()*($B765-$F$5)/$F$6))*$F$9,"Error")))))</f>
        <v>8.5582824354099292E-4</v>
      </c>
      <c r="G765" s="30">
        <f>IF(B765="",0,IF($B765&lt;$G$5,0,IF($B765&gt;'MSD Calculation'!$D$5,0,IF($N$4="Closed-form",1/2*(1-COS(2*PI()*($B765-$G$5)/$G$6))*$G$8,IF($N$4="General",1/2*(1-COS(2*PI()*($B765-$G$5)/$G$6))*$G$9,"Error")))))</f>
        <v>0</v>
      </c>
      <c r="H765" s="30">
        <f>IF(B765="",0,IF($B765&lt;$H$5,0,IF($B765&gt;'MSD Calculation'!$D$5,0,IF($N$4="Closed-form",1/2*(1-COS(2*PI()*($B765-$H$5)/$H$6))*$H$8,IF($N$4="General",1/2*(1-COS(2*PI()*($B765-$H$5)/$H$6))*$H$9,"Error")))))</f>
        <v>0</v>
      </c>
      <c r="I765" s="30">
        <f>IF(B765="",0,IF($B765&lt;$I$5,0,IF($B765&gt;'MSD Calculation'!$D$5,0,IF($N$4="Closed-form",1/2*(1-COS(2*PI()*($B765-$I$5)/$I$6))*$I$8,IF($N$4="General",1/2*(1-COS(2*PI()*($B765-$I$5)/$I$6))*$I$9,"Error")))))</f>
        <v>0</v>
      </c>
      <c r="J765" s="15" t="s">
        <v>14</v>
      </c>
      <c r="K765" s="3"/>
      <c r="L765" s="17">
        <v>7.479999999999885</v>
      </c>
      <c r="M765" s="34">
        <f>L765/'MSD Calculation'!$D$5</f>
        <v>0.25270270270269879</v>
      </c>
      <c r="N765" s="34">
        <f>'MSD Calculation'!$D$24-L765</f>
        <v>11.020000000000115</v>
      </c>
      <c r="O765" s="35">
        <f t="shared" si="55"/>
        <v>1.0576889167663885E-2</v>
      </c>
      <c r="P765" s="35">
        <f t="shared" si="56"/>
        <v>1.1432717411204878E-2</v>
      </c>
      <c r="Q765" s="35">
        <f t="shared" si="57"/>
        <v>1.1432717411204878E-2</v>
      </c>
      <c r="R765" s="35">
        <f t="shared" si="58"/>
        <v>1.1432717411204878E-2</v>
      </c>
      <c r="S765" s="35">
        <f t="shared" si="59"/>
        <v>1.1432717411204878E-2</v>
      </c>
      <c r="T765" s="11" t="s">
        <v>14</v>
      </c>
    </row>
    <row r="766" spans="2:20" x14ac:dyDescent="0.35">
      <c r="B766" s="63">
        <v>7.4899999999998847</v>
      </c>
      <c r="C766" s="34">
        <f>B766/'MSD Calculation'!$D$5</f>
        <v>0.25304054054053665</v>
      </c>
      <c r="D766" s="34">
        <f>'MSD Calculation'!$D$24-B766</f>
        <v>11.010000000000115</v>
      </c>
      <c r="E766" s="30">
        <f>IF(B766="",0,IF(B766&lt;'MSD Calculation'!$D$5,$E$7*(1-B766/'MSD Calculation'!$D$5), 0))</f>
        <v>1.0572107572199299E-2</v>
      </c>
      <c r="F766" s="30">
        <f>IF(B766="",0,IF($B766&lt;$F$5,0,IF($B766&gt;'MSD Calculation'!$D$5,0,IF($N$4="Closed-form",1/2*(1-COS(2*PI()*($B766-$F$5)/$F$6))*$F$8,IF($N$4="General",1/2*(1-COS(2*PI()*($B766-$F$5)/$F$6))*$F$9,"Error")))))</f>
        <v>8.6159895252264365E-4</v>
      </c>
      <c r="G766" s="30">
        <f>IF(B766="",0,IF($B766&lt;$G$5,0,IF($B766&gt;'MSD Calculation'!$D$5,0,IF($N$4="Closed-form",1/2*(1-COS(2*PI()*($B766-$G$5)/$G$6))*$G$8,IF($N$4="General",1/2*(1-COS(2*PI()*($B766-$G$5)/$G$6))*$G$9,"Error")))))</f>
        <v>0</v>
      </c>
      <c r="H766" s="30">
        <f>IF(B766="",0,IF($B766&lt;$H$5,0,IF($B766&gt;'MSD Calculation'!$D$5,0,IF($N$4="Closed-form",1/2*(1-COS(2*PI()*($B766-$H$5)/$H$6))*$H$8,IF($N$4="General",1/2*(1-COS(2*PI()*($B766-$H$5)/$H$6))*$H$9,"Error")))))</f>
        <v>0</v>
      </c>
      <c r="I766" s="30">
        <f>IF(B766="",0,IF($B766&lt;$I$5,0,IF($B766&gt;'MSD Calculation'!$D$5,0,IF($N$4="Closed-form",1/2*(1-COS(2*PI()*($B766-$I$5)/$I$6))*$I$8,IF($N$4="General",1/2*(1-COS(2*PI()*($B766-$I$5)/$I$6))*$I$9,"Error")))))</f>
        <v>0</v>
      </c>
      <c r="J766" s="15" t="s">
        <v>14</v>
      </c>
      <c r="K766" s="3"/>
      <c r="L766" s="17">
        <v>7.4899999999998847</v>
      </c>
      <c r="M766" s="34">
        <f>L766/'MSD Calculation'!$D$5</f>
        <v>0.25304054054053665</v>
      </c>
      <c r="N766" s="34">
        <f>'MSD Calculation'!$D$24-L766</f>
        <v>11.010000000000115</v>
      </c>
      <c r="O766" s="35">
        <f t="shared" si="55"/>
        <v>1.0572107572199299E-2</v>
      </c>
      <c r="P766" s="35">
        <f t="shared" si="56"/>
        <v>1.1433706524721943E-2</v>
      </c>
      <c r="Q766" s="35">
        <f t="shared" si="57"/>
        <v>1.1433706524721943E-2</v>
      </c>
      <c r="R766" s="35">
        <f t="shared" si="58"/>
        <v>1.1433706524721943E-2</v>
      </c>
      <c r="S766" s="35">
        <f t="shared" si="59"/>
        <v>1.1433706524721943E-2</v>
      </c>
      <c r="T766" s="11" t="s">
        <v>14</v>
      </c>
    </row>
    <row r="767" spans="2:20" x14ac:dyDescent="0.35">
      <c r="B767" s="63">
        <v>7.4999999999998845</v>
      </c>
      <c r="C767" s="34">
        <f>B767/'MSD Calculation'!$D$5</f>
        <v>0.25337837837837446</v>
      </c>
      <c r="D767" s="34">
        <f>'MSD Calculation'!$D$24-B767</f>
        <v>11.000000000000115</v>
      </c>
      <c r="E767" s="30">
        <f>IF(B767="",0,IF(B767&lt;'MSD Calculation'!$D$5,$E$7*(1-B767/'MSD Calculation'!$D$5), 0))</f>
        <v>1.0567325976734713E-2</v>
      </c>
      <c r="F767" s="30">
        <f>IF(B767="",0,IF($B767&lt;$F$5,0,IF($B767&gt;'MSD Calculation'!$D$5,0,IF($N$4="Closed-form",1/2*(1-COS(2*PI()*($B767-$F$5)/$F$6))*$F$8,IF($N$4="General",1/2*(1-COS(2*PI()*($B767-$F$5)/$F$6))*$F$9,"Error")))))</f>
        <v>8.6738715562164985E-4</v>
      </c>
      <c r="G767" s="30">
        <f>IF(B767="",0,IF($B767&lt;$G$5,0,IF($B767&gt;'MSD Calculation'!$D$5,0,IF($N$4="Closed-form",1/2*(1-COS(2*PI()*($B767-$G$5)/$G$6))*$G$8,IF($N$4="General",1/2*(1-COS(2*PI()*($B767-$G$5)/$G$6))*$G$9,"Error")))))</f>
        <v>0</v>
      </c>
      <c r="H767" s="30">
        <f>IF(B767="",0,IF($B767&lt;$H$5,0,IF($B767&gt;'MSD Calculation'!$D$5,0,IF($N$4="Closed-form",1/2*(1-COS(2*PI()*($B767-$H$5)/$H$6))*$H$8,IF($N$4="General",1/2*(1-COS(2*PI()*($B767-$H$5)/$H$6))*$H$9,"Error")))))</f>
        <v>0</v>
      </c>
      <c r="I767" s="30">
        <f>IF(B767="",0,IF($B767&lt;$I$5,0,IF($B767&gt;'MSD Calculation'!$D$5,0,IF($N$4="Closed-form",1/2*(1-COS(2*PI()*($B767-$I$5)/$I$6))*$I$8,IF($N$4="General",1/2*(1-COS(2*PI()*($B767-$I$5)/$I$6))*$I$9,"Error")))))</f>
        <v>0</v>
      </c>
      <c r="J767" s="15" t="s">
        <v>14</v>
      </c>
      <c r="K767" s="3"/>
      <c r="L767" s="17">
        <v>7.4999999999998845</v>
      </c>
      <c r="M767" s="34">
        <f>L767/'MSD Calculation'!$D$5</f>
        <v>0.25337837837837446</v>
      </c>
      <c r="N767" s="34">
        <f>'MSD Calculation'!$D$24-L767</f>
        <v>11.000000000000115</v>
      </c>
      <c r="O767" s="35">
        <f t="shared" si="55"/>
        <v>1.0567325976734713E-2</v>
      </c>
      <c r="P767" s="35">
        <f t="shared" si="56"/>
        <v>1.1434713132356363E-2</v>
      </c>
      <c r="Q767" s="35">
        <f t="shared" si="57"/>
        <v>1.1434713132356363E-2</v>
      </c>
      <c r="R767" s="35">
        <f t="shared" si="58"/>
        <v>1.1434713132356363E-2</v>
      </c>
      <c r="S767" s="35">
        <f t="shared" si="59"/>
        <v>1.1434713132356363E-2</v>
      </c>
      <c r="T767" s="11" t="s">
        <v>14</v>
      </c>
    </row>
    <row r="768" spans="2:20" x14ac:dyDescent="0.35">
      <c r="B768" s="63">
        <v>7.5099999999998843</v>
      </c>
      <c r="C768" s="34">
        <f>B768/'MSD Calculation'!$D$5</f>
        <v>0.25371621621621232</v>
      </c>
      <c r="D768" s="34">
        <f>'MSD Calculation'!$D$24-B768</f>
        <v>10.990000000000116</v>
      </c>
      <c r="E768" s="30">
        <f>IF(B768="",0,IF(B768&lt;'MSD Calculation'!$D$5,$E$7*(1-B768/'MSD Calculation'!$D$5), 0))</f>
        <v>1.0562544381270128E-2</v>
      </c>
      <c r="F768" s="30">
        <f>IF(B768="",0,IF($B768&lt;$F$5,0,IF($B768&gt;'MSD Calculation'!$D$5,0,IF($N$4="Closed-form",1/2*(1-COS(2*PI()*($B768-$F$5)/$F$6))*$F$8,IF($N$4="General",1/2*(1-COS(2*PI()*($B768-$F$5)/$F$6))*$F$9,"Error")))))</f>
        <v>8.7319282744812191E-4</v>
      </c>
      <c r="G768" s="30">
        <f>IF(B768="",0,IF($B768&lt;$G$5,0,IF($B768&gt;'MSD Calculation'!$D$5,0,IF($N$4="Closed-form",1/2*(1-COS(2*PI()*($B768-$G$5)/$G$6))*$G$8,IF($N$4="General",1/2*(1-COS(2*PI()*($B768-$G$5)/$G$6))*$G$9,"Error")))))</f>
        <v>0</v>
      </c>
      <c r="H768" s="30">
        <f>IF(B768="",0,IF($B768&lt;$H$5,0,IF($B768&gt;'MSD Calculation'!$D$5,0,IF($N$4="Closed-form",1/2*(1-COS(2*PI()*($B768-$H$5)/$H$6))*$H$8,IF($N$4="General",1/2*(1-COS(2*PI()*($B768-$H$5)/$H$6))*$H$9,"Error")))))</f>
        <v>0</v>
      </c>
      <c r="I768" s="30">
        <f>IF(B768="",0,IF($B768&lt;$I$5,0,IF($B768&gt;'MSD Calculation'!$D$5,0,IF($N$4="Closed-form",1/2*(1-COS(2*PI()*($B768-$I$5)/$I$6))*$I$8,IF($N$4="General",1/2*(1-COS(2*PI()*($B768-$I$5)/$I$6))*$I$9,"Error")))))</f>
        <v>0</v>
      </c>
      <c r="J768" s="15" t="s">
        <v>14</v>
      </c>
      <c r="K768" s="3"/>
      <c r="L768" s="17">
        <v>7.5099999999998843</v>
      </c>
      <c r="M768" s="34">
        <f>L768/'MSD Calculation'!$D$5</f>
        <v>0.25371621621621232</v>
      </c>
      <c r="N768" s="34">
        <f>'MSD Calculation'!$D$24-L768</f>
        <v>10.990000000000116</v>
      </c>
      <c r="O768" s="35">
        <f t="shared" si="55"/>
        <v>1.0562544381270128E-2</v>
      </c>
      <c r="P768" s="35">
        <f t="shared" si="56"/>
        <v>1.1435737208718251E-2</v>
      </c>
      <c r="Q768" s="35">
        <f t="shared" si="57"/>
        <v>1.1435737208718251E-2</v>
      </c>
      <c r="R768" s="35">
        <f t="shared" si="58"/>
        <v>1.1435737208718251E-2</v>
      </c>
      <c r="S768" s="35">
        <f t="shared" si="59"/>
        <v>1.1435737208718251E-2</v>
      </c>
      <c r="T768" s="11" t="s">
        <v>14</v>
      </c>
    </row>
    <row r="769" spans="2:20" x14ac:dyDescent="0.35">
      <c r="B769" s="63">
        <v>7.5199999999998841</v>
      </c>
      <c r="C769" s="34">
        <f>B769/'MSD Calculation'!$D$5</f>
        <v>0.25405405405405013</v>
      </c>
      <c r="D769" s="34">
        <f>'MSD Calculation'!$D$24-B769</f>
        <v>10.980000000000116</v>
      </c>
      <c r="E769" s="30">
        <f>IF(B769="",0,IF(B769&lt;'MSD Calculation'!$D$5,$E$7*(1-B769/'MSD Calculation'!$D$5), 0))</f>
        <v>1.0557762785805542E-2</v>
      </c>
      <c r="F769" s="30">
        <f>IF(B769="",0,IF($B769&lt;$F$5,0,IF($B769&gt;'MSD Calculation'!$D$5,0,IF($N$4="Closed-form",1/2*(1-COS(2*PI()*($B769-$F$5)/$F$6))*$F$8,IF($N$4="General",1/2*(1-COS(2*PI()*($B769-$F$5)/$F$6))*$F$9,"Error")))))</f>
        <v>8.7901594253554237E-4</v>
      </c>
      <c r="G769" s="30">
        <f>IF(B769="",0,IF($B769&lt;$G$5,0,IF($B769&gt;'MSD Calculation'!$D$5,0,IF($N$4="Closed-form",1/2*(1-COS(2*PI()*($B769-$G$5)/$G$6))*$G$8,IF($N$4="General",1/2*(1-COS(2*PI()*($B769-$G$5)/$G$6))*$G$9,"Error")))))</f>
        <v>0</v>
      </c>
      <c r="H769" s="30">
        <f>IF(B769="",0,IF($B769&lt;$H$5,0,IF($B769&gt;'MSD Calculation'!$D$5,0,IF($N$4="Closed-form",1/2*(1-COS(2*PI()*($B769-$H$5)/$H$6))*$H$8,IF($N$4="General",1/2*(1-COS(2*PI()*($B769-$H$5)/$H$6))*$H$9,"Error")))))</f>
        <v>0</v>
      </c>
      <c r="I769" s="30">
        <f>IF(B769="",0,IF($B769&lt;$I$5,0,IF($B769&gt;'MSD Calculation'!$D$5,0,IF($N$4="Closed-form",1/2*(1-COS(2*PI()*($B769-$I$5)/$I$6))*$I$8,IF($N$4="General",1/2*(1-COS(2*PI()*($B769-$I$5)/$I$6))*$I$9,"Error")))))</f>
        <v>0</v>
      </c>
      <c r="J769" s="15" t="s">
        <v>14</v>
      </c>
      <c r="K769" s="3"/>
      <c r="L769" s="17">
        <v>7.5199999999998841</v>
      </c>
      <c r="M769" s="34">
        <f>L769/'MSD Calculation'!$D$5</f>
        <v>0.25405405405405013</v>
      </c>
      <c r="N769" s="34">
        <f>'MSD Calculation'!$D$24-L769</f>
        <v>10.980000000000116</v>
      </c>
      <c r="O769" s="35">
        <f t="shared" si="55"/>
        <v>1.0557762785805542E-2</v>
      </c>
      <c r="P769" s="35">
        <f t="shared" si="56"/>
        <v>1.1436778728341085E-2</v>
      </c>
      <c r="Q769" s="35">
        <f t="shared" si="57"/>
        <v>1.1436778728341085E-2</v>
      </c>
      <c r="R769" s="35">
        <f t="shared" si="58"/>
        <v>1.1436778728341085E-2</v>
      </c>
      <c r="S769" s="35">
        <f t="shared" si="59"/>
        <v>1.1436778728341085E-2</v>
      </c>
      <c r="T769" s="11" t="s">
        <v>14</v>
      </c>
    </row>
    <row r="770" spans="2:20" x14ac:dyDescent="0.35">
      <c r="B770" s="63">
        <v>7.5299999999998839</v>
      </c>
      <c r="C770" s="34">
        <f>B770/'MSD Calculation'!$D$5</f>
        <v>0.25439189189188793</v>
      </c>
      <c r="D770" s="34">
        <f>'MSD Calculation'!$D$24-B770</f>
        <v>10.970000000000116</v>
      </c>
      <c r="E770" s="30">
        <f>IF(B770="",0,IF(B770&lt;'MSD Calculation'!$D$5,$E$7*(1-B770/'MSD Calculation'!$D$5), 0))</f>
        <v>1.0552981190340958E-2</v>
      </c>
      <c r="F770" s="30">
        <f>IF(B770="",0,IF($B770&lt;$F$5,0,IF($B770&gt;'MSD Calculation'!$D$5,0,IF($N$4="Closed-form",1/2*(1-COS(2*PI()*($B770-$F$5)/$F$6))*$F$8,IF($N$4="General",1/2*(1-COS(2*PI()*($B770-$F$5)/$F$6))*$F$9,"Error")))))</f>
        <v>8.8485647534087956E-4</v>
      </c>
      <c r="G770" s="30">
        <f>IF(B770="",0,IF($B770&lt;$G$5,0,IF($B770&gt;'MSD Calculation'!$D$5,0,IF($N$4="Closed-form",1/2*(1-COS(2*PI()*($B770-$G$5)/$G$6))*$G$8,IF($N$4="General",1/2*(1-COS(2*PI()*($B770-$G$5)/$G$6))*$G$9,"Error")))))</f>
        <v>0</v>
      </c>
      <c r="H770" s="30">
        <f>IF(B770="",0,IF($B770&lt;$H$5,0,IF($B770&gt;'MSD Calculation'!$D$5,0,IF($N$4="Closed-form",1/2*(1-COS(2*PI()*($B770-$H$5)/$H$6))*$H$8,IF($N$4="General",1/2*(1-COS(2*PI()*($B770-$H$5)/$H$6))*$H$9,"Error")))))</f>
        <v>0</v>
      </c>
      <c r="I770" s="30">
        <f>IF(B770="",0,IF($B770&lt;$I$5,0,IF($B770&gt;'MSD Calculation'!$D$5,0,IF($N$4="Closed-form",1/2*(1-COS(2*PI()*($B770-$I$5)/$I$6))*$I$8,IF($N$4="General",1/2*(1-COS(2*PI()*($B770-$I$5)/$I$6))*$I$9,"Error")))))</f>
        <v>0</v>
      </c>
      <c r="J770" s="15" t="s">
        <v>14</v>
      </c>
      <c r="K770" s="3"/>
      <c r="L770" s="17">
        <v>7.5299999999998839</v>
      </c>
      <c r="M770" s="34">
        <f>L770/'MSD Calculation'!$D$5</f>
        <v>0.25439189189188793</v>
      </c>
      <c r="N770" s="34">
        <f>'MSD Calculation'!$D$24-L770</f>
        <v>10.970000000000116</v>
      </c>
      <c r="O770" s="35">
        <f t="shared" si="55"/>
        <v>1.0552981190340958E-2</v>
      </c>
      <c r="P770" s="35">
        <f t="shared" si="56"/>
        <v>1.1437837665681837E-2</v>
      </c>
      <c r="Q770" s="35">
        <f t="shared" si="57"/>
        <v>1.1437837665681837E-2</v>
      </c>
      <c r="R770" s="35">
        <f t="shared" si="58"/>
        <v>1.1437837665681837E-2</v>
      </c>
      <c r="S770" s="35">
        <f t="shared" si="59"/>
        <v>1.1437837665681837E-2</v>
      </c>
      <c r="T770" s="11" t="s">
        <v>14</v>
      </c>
    </row>
    <row r="771" spans="2:20" x14ac:dyDescent="0.35">
      <c r="B771" s="63">
        <v>7.5399999999998837</v>
      </c>
      <c r="C771" s="34">
        <f>B771/'MSD Calculation'!$D$5</f>
        <v>0.2547297297297258</v>
      </c>
      <c r="D771" s="34">
        <f>'MSD Calculation'!$D$24-B771</f>
        <v>10.960000000000116</v>
      </c>
      <c r="E771" s="30">
        <f>IF(B771="",0,IF(B771&lt;'MSD Calculation'!$D$5,$E$7*(1-B771/'MSD Calculation'!$D$5), 0))</f>
        <v>1.0548199594876372E-2</v>
      </c>
      <c r="F771" s="30">
        <f>IF(B771="",0,IF($B771&lt;$F$5,0,IF($B771&gt;'MSD Calculation'!$D$5,0,IF($N$4="Closed-form",1/2*(1-COS(2*PI()*($B771-$F$5)/$F$6))*$F$8,IF($N$4="General",1/2*(1-COS(2*PI()*($B771-$F$5)/$F$6))*$F$9,"Error")))))</f>
        <v>8.9071440024469852E-4</v>
      </c>
      <c r="G771" s="30">
        <f>IF(B771="",0,IF($B771&lt;$G$5,0,IF($B771&gt;'MSD Calculation'!$D$5,0,IF($N$4="Closed-form",1/2*(1-COS(2*PI()*($B771-$G$5)/$G$6))*$G$8,IF($N$4="General",1/2*(1-COS(2*PI()*($B771-$G$5)/$G$6))*$G$9,"Error")))))</f>
        <v>0</v>
      </c>
      <c r="H771" s="30">
        <f>IF(B771="",0,IF($B771&lt;$H$5,0,IF($B771&gt;'MSD Calculation'!$D$5,0,IF($N$4="Closed-form",1/2*(1-COS(2*PI()*($B771-$H$5)/$H$6))*$H$8,IF($N$4="General",1/2*(1-COS(2*PI()*($B771-$H$5)/$H$6))*$H$9,"Error")))))</f>
        <v>0</v>
      </c>
      <c r="I771" s="30">
        <f>IF(B771="",0,IF($B771&lt;$I$5,0,IF($B771&gt;'MSD Calculation'!$D$5,0,IF($N$4="Closed-form",1/2*(1-COS(2*PI()*($B771-$I$5)/$I$6))*$I$8,IF($N$4="General",1/2*(1-COS(2*PI()*($B771-$I$5)/$I$6))*$I$9,"Error")))))</f>
        <v>0</v>
      </c>
      <c r="J771" s="15" t="s">
        <v>14</v>
      </c>
      <c r="K771" s="3"/>
      <c r="L771" s="17">
        <v>7.5399999999998837</v>
      </c>
      <c r="M771" s="34">
        <f>L771/'MSD Calculation'!$D$5</f>
        <v>0.2547297297297258</v>
      </c>
      <c r="N771" s="34">
        <f>'MSD Calculation'!$D$24-L771</f>
        <v>10.960000000000116</v>
      </c>
      <c r="O771" s="35">
        <f t="shared" si="55"/>
        <v>1.0548199594876372E-2</v>
      </c>
      <c r="P771" s="35">
        <f t="shared" si="56"/>
        <v>1.1438913995121071E-2</v>
      </c>
      <c r="Q771" s="35">
        <f t="shared" si="57"/>
        <v>1.1438913995121071E-2</v>
      </c>
      <c r="R771" s="35">
        <f t="shared" si="58"/>
        <v>1.1438913995121071E-2</v>
      </c>
      <c r="S771" s="35">
        <f t="shared" si="59"/>
        <v>1.1438913995121071E-2</v>
      </c>
      <c r="T771" s="11" t="s">
        <v>14</v>
      </c>
    </row>
    <row r="772" spans="2:20" x14ac:dyDescent="0.35">
      <c r="B772" s="63">
        <v>7.5499999999998835</v>
      </c>
      <c r="C772" s="34">
        <f>B772/'MSD Calculation'!$D$5</f>
        <v>0.2550675675675636</v>
      </c>
      <c r="D772" s="34">
        <f>'MSD Calculation'!$D$24-B772</f>
        <v>10.950000000000117</v>
      </c>
      <c r="E772" s="30">
        <f>IF(B772="",0,IF(B772&lt;'MSD Calculation'!$D$5,$E$7*(1-B772/'MSD Calculation'!$D$5), 0))</f>
        <v>1.0543417999411787E-2</v>
      </c>
      <c r="F772" s="30">
        <f>IF(B772="",0,IF($B772&lt;$F$5,0,IF($B772&gt;'MSD Calculation'!$D$5,0,IF($N$4="Closed-form",1/2*(1-COS(2*PI()*($B772-$F$5)/$F$6))*$F$8,IF($N$4="General",1/2*(1-COS(2*PI()*($B772-$F$5)/$F$6))*$F$9,"Error")))))</f>
        <v>8.9658969155127614E-4</v>
      </c>
      <c r="G772" s="30">
        <f>IF(B772="",0,IF($B772&lt;$G$5,0,IF($B772&gt;'MSD Calculation'!$D$5,0,IF($N$4="Closed-form",1/2*(1-COS(2*PI()*($B772-$G$5)/$G$6))*$G$8,IF($N$4="General",1/2*(1-COS(2*PI()*($B772-$G$5)/$G$6))*$G$9,"Error")))))</f>
        <v>0</v>
      </c>
      <c r="H772" s="30">
        <f>IF(B772="",0,IF($B772&lt;$H$5,0,IF($B772&gt;'MSD Calculation'!$D$5,0,IF($N$4="Closed-form",1/2*(1-COS(2*PI()*($B772-$H$5)/$H$6))*$H$8,IF($N$4="General",1/2*(1-COS(2*PI()*($B772-$H$5)/$H$6))*$H$9,"Error")))))</f>
        <v>0</v>
      </c>
      <c r="I772" s="30">
        <f>IF(B772="",0,IF($B772&lt;$I$5,0,IF($B772&gt;'MSD Calculation'!$D$5,0,IF($N$4="Closed-form",1/2*(1-COS(2*PI()*($B772-$I$5)/$I$6))*$I$8,IF($N$4="General",1/2*(1-COS(2*PI()*($B772-$I$5)/$I$6))*$I$9,"Error")))))</f>
        <v>0</v>
      </c>
      <c r="J772" s="15" t="s">
        <v>14</v>
      </c>
      <c r="K772" s="3"/>
      <c r="L772" s="17">
        <v>7.5499999999998835</v>
      </c>
      <c r="M772" s="34">
        <f>L772/'MSD Calculation'!$D$5</f>
        <v>0.2550675675675636</v>
      </c>
      <c r="N772" s="34">
        <f>'MSD Calculation'!$D$24-L772</f>
        <v>10.950000000000117</v>
      </c>
      <c r="O772" s="35">
        <f t="shared" si="55"/>
        <v>1.0543417999411787E-2</v>
      </c>
      <c r="P772" s="35">
        <f t="shared" si="56"/>
        <v>1.1440007690963063E-2</v>
      </c>
      <c r="Q772" s="35">
        <f t="shared" si="57"/>
        <v>1.1440007690963063E-2</v>
      </c>
      <c r="R772" s="35">
        <f t="shared" si="58"/>
        <v>1.1440007690963063E-2</v>
      </c>
      <c r="S772" s="35">
        <f t="shared" si="59"/>
        <v>1.1440007690963063E-2</v>
      </c>
      <c r="T772" s="11" t="s">
        <v>14</v>
      </c>
    </row>
    <row r="773" spans="2:20" x14ac:dyDescent="0.35">
      <c r="B773" s="63">
        <v>7.5599999999998833</v>
      </c>
      <c r="C773" s="34">
        <f>B773/'MSD Calculation'!$D$5</f>
        <v>0.25540540540540146</v>
      </c>
      <c r="D773" s="34">
        <f>'MSD Calculation'!$D$24-B773</f>
        <v>10.940000000000117</v>
      </c>
      <c r="E773" s="30">
        <f>IF(B773="",0,IF(B773&lt;'MSD Calculation'!$D$5,$E$7*(1-B773/'MSD Calculation'!$D$5), 0))</f>
        <v>1.0538636403947199E-2</v>
      </c>
      <c r="F773" s="30">
        <f>IF(B773="",0,IF($B773&lt;$F$5,0,IF($B773&gt;'MSD Calculation'!$D$5,0,IF($N$4="Closed-form",1/2*(1-COS(2*PI()*($B773-$F$5)/$F$6))*$F$8,IF($N$4="General",1/2*(1-COS(2*PI()*($B773-$F$5)/$F$6))*$F$9,"Error")))))</f>
        <v>9.0248232348870904E-4</v>
      </c>
      <c r="G773" s="30">
        <f>IF(B773="",0,IF($B773&lt;$G$5,0,IF($B773&gt;'MSD Calculation'!$D$5,0,IF($N$4="Closed-form",1/2*(1-COS(2*PI()*($B773-$G$5)/$G$6))*$G$8,IF($N$4="General",1/2*(1-COS(2*PI()*($B773-$G$5)/$G$6))*$G$9,"Error")))))</f>
        <v>0</v>
      </c>
      <c r="H773" s="30">
        <f>IF(B773="",0,IF($B773&lt;$H$5,0,IF($B773&gt;'MSD Calculation'!$D$5,0,IF($N$4="Closed-form",1/2*(1-COS(2*PI()*($B773-$H$5)/$H$6))*$H$8,IF($N$4="General",1/2*(1-COS(2*PI()*($B773-$H$5)/$H$6))*$H$9,"Error")))))</f>
        <v>0</v>
      </c>
      <c r="I773" s="30">
        <f>IF(B773="",0,IF($B773&lt;$I$5,0,IF($B773&gt;'MSD Calculation'!$D$5,0,IF($N$4="Closed-form",1/2*(1-COS(2*PI()*($B773-$I$5)/$I$6))*$I$8,IF($N$4="General",1/2*(1-COS(2*PI()*($B773-$I$5)/$I$6))*$I$9,"Error")))))</f>
        <v>0</v>
      </c>
      <c r="J773" s="15" t="s">
        <v>14</v>
      </c>
      <c r="K773" s="3"/>
      <c r="L773" s="17">
        <v>7.5599999999998833</v>
      </c>
      <c r="M773" s="34">
        <f>L773/'MSD Calculation'!$D$5</f>
        <v>0.25540540540540146</v>
      </c>
      <c r="N773" s="34">
        <f>'MSD Calculation'!$D$24-L773</f>
        <v>10.940000000000117</v>
      </c>
      <c r="O773" s="35">
        <f t="shared" si="55"/>
        <v>1.0538636403947199E-2</v>
      </c>
      <c r="P773" s="35">
        <f t="shared" si="56"/>
        <v>1.1441118727435909E-2</v>
      </c>
      <c r="Q773" s="35">
        <f t="shared" si="57"/>
        <v>1.1441118727435909E-2</v>
      </c>
      <c r="R773" s="35">
        <f t="shared" si="58"/>
        <v>1.1441118727435909E-2</v>
      </c>
      <c r="S773" s="35">
        <f t="shared" si="59"/>
        <v>1.1441118727435909E-2</v>
      </c>
      <c r="T773" s="11" t="s">
        <v>14</v>
      </c>
    </row>
    <row r="774" spans="2:20" x14ac:dyDescent="0.35">
      <c r="B774" s="63">
        <v>7.569999999999883</v>
      </c>
      <c r="C774" s="34">
        <f>B774/'MSD Calculation'!$D$5</f>
        <v>0.25574324324323927</v>
      </c>
      <c r="D774" s="34">
        <f>'MSD Calculation'!$D$24-B774</f>
        <v>10.930000000000117</v>
      </c>
      <c r="E774" s="30">
        <f>IF(B774="",0,IF(B774&lt;'MSD Calculation'!$D$5,$E$7*(1-B774/'MSD Calculation'!$D$5), 0))</f>
        <v>1.0533854808482615E-2</v>
      </c>
      <c r="F774" s="30">
        <f>IF(B774="",0,IF($B774&lt;$F$5,0,IF($B774&gt;'MSD Calculation'!$D$5,0,IF($N$4="Closed-form",1/2*(1-COS(2*PI()*($B774-$F$5)/$F$6))*$F$8,IF($N$4="General",1/2*(1-COS(2*PI()*($B774-$F$5)/$F$6))*$F$9,"Error")))))</f>
        <v>9.0839227020903077E-4</v>
      </c>
      <c r="G774" s="30">
        <f>IF(B774="",0,IF($B774&lt;$G$5,0,IF($B774&gt;'MSD Calculation'!$D$5,0,IF($N$4="Closed-form",1/2*(1-COS(2*PI()*($B774-$G$5)/$G$6))*$G$8,IF($N$4="General",1/2*(1-COS(2*PI()*($B774-$G$5)/$G$6))*$G$9,"Error")))))</f>
        <v>0</v>
      </c>
      <c r="H774" s="30">
        <f>IF(B774="",0,IF($B774&lt;$H$5,0,IF($B774&gt;'MSD Calculation'!$D$5,0,IF($N$4="Closed-form",1/2*(1-COS(2*PI()*($B774-$H$5)/$H$6))*$H$8,IF($N$4="General",1/2*(1-COS(2*PI()*($B774-$H$5)/$H$6))*$H$9,"Error")))))</f>
        <v>0</v>
      </c>
      <c r="I774" s="30">
        <f>IF(B774="",0,IF($B774&lt;$I$5,0,IF($B774&gt;'MSD Calculation'!$D$5,0,IF($N$4="Closed-form",1/2*(1-COS(2*PI()*($B774-$I$5)/$I$6))*$I$8,IF($N$4="General",1/2*(1-COS(2*PI()*($B774-$I$5)/$I$6))*$I$9,"Error")))))</f>
        <v>0</v>
      </c>
      <c r="J774" s="15" t="s">
        <v>14</v>
      </c>
      <c r="K774" s="3"/>
      <c r="L774" s="17">
        <v>7.569999999999883</v>
      </c>
      <c r="M774" s="34">
        <f>L774/'MSD Calculation'!$D$5</f>
        <v>0.25574324324323927</v>
      </c>
      <c r="N774" s="34">
        <f>'MSD Calculation'!$D$24-L774</f>
        <v>10.930000000000117</v>
      </c>
      <c r="O774" s="35">
        <f t="shared" si="55"/>
        <v>1.0533854808482615E-2</v>
      </c>
      <c r="P774" s="35">
        <f t="shared" si="56"/>
        <v>1.1442247078691646E-2</v>
      </c>
      <c r="Q774" s="35">
        <f t="shared" si="57"/>
        <v>1.1442247078691646E-2</v>
      </c>
      <c r="R774" s="35">
        <f t="shared" si="58"/>
        <v>1.1442247078691646E-2</v>
      </c>
      <c r="S774" s="35">
        <f t="shared" si="59"/>
        <v>1.1442247078691646E-2</v>
      </c>
      <c r="T774" s="11" t="s">
        <v>14</v>
      </c>
    </row>
    <row r="775" spans="2:20" x14ac:dyDescent="0.35">
      <c r="B775" s="63">
        <v>7.5799999999998828</v>
      </c>
      <c r="C775" s="34">
        <f>B775/'MSD Calculation'!$D$5</f>
        <v>0.25608108108107713</v>
      </c>
      <c r="D775" s="34">
        <f>'MSD Calculation'!$D$24-B775</f>
        <v>10.920000000000117</v>
      </c>
      <c r="E775" s="30">
        <f>IF(B775="",0,IF(B775&lt;'MSD Calculation'!$D$5,$E$7*(1-B775/'MSD Calculation'!$D$5), 0))</f>
        <v>1.0529073213018027E-2</v>
      </c>
      <c r="F775" s="30">
        <f>IF(B775="",0,IF($B775&lt;$F$5,0,IF($B775&gt;'MSD Calculation'!$D$5,0,IF($N$4="Closed-form",1/2*(1-COS(2*PI()*($B775-$F$5)/$F$6))*$F$8,IF($N$4="General",1/2*(1-COS(2*PI()*($B775-$F$5)/$F$6))*$F$9,"Error")))))</f>
        <v>9.1431950578832466E-4</v>
      </c>
      <c r="G775" s="30">
        <f>IF(B775="",0,IF($B775&lt;$G$5,0,IF($B775&gt;'MSD Calculation'!$D$5,0,IF($N$4="Closed-form",1/2*(1-COS(2*PI()*($B775-$G$5)/$G$6))*$G$8,IF($N$4="General",1/2*(1-COS(2*PI()*($B775-$G$5)/$G$6))*$G$9,"Error")))))</f>
        <v>0</v>
      </c>
      <c r="H775" s="30">
        <f>IF(B775="",0,IF($B775&lt;$H$5,0,IF($B775&gt;'MSD Calculation'!$D$5,0,IF($N$4="Closed-form",1/2*(1-COS(2*PI()*($B775-$H$5)/$H$6))*$H$8,IF($N$4="General",1/2*(1-COS(2*PI()*($B775-$H$5)/$H$6))*$H$9,"Error")))))</f>
        <v>0</v>
      </c>
      <c r="I775" s="30">
        <f>IF(B775="",0,IF($B775&lt;$I$5,0,IF($B775&gt;'MSD Calculation'!$D$5,0,IF($N$4="Closed-form",1/2*(1-COS(2*PI()*($B775-$I$5)/$I$6))*$I$8,IF($N$4="General",1/2*(1-COS(2*PI()*($B775-$I$5)/$I$6))*$I$9,"Error")))))</f>
        <v>0</v>
      </c>
      <c r="J775" s="15" t="s">
        <v>14</v>
      </c>
      <c r="K775" s="3"/>
      <c r="L775" s="17">
        <v>7.5799999999998828</v>
      </c>
      <c r="M775" s="34">
        <f>L775/'MSD Calculation'!$D$5</f>
        <v>0.25608108108107713</v>
      </c>
      <c r="N775" s="34">
        <f>'MSD Calculation'!$D$24-L775</f>
        <v>10.920000000000117</v>
      </c>
      <c r="O775" s="35">
        <f t="shared" si="55"/>
        <v>1.0529073213018027E-2</v>
      </c>
      <c r="P775" s="35">
        <f t="shared" si="56"/>
        <v>1.1443392718806351E-2</v>
      </c>
      <c r="Q775" s="35">
        <f t="shared" si="57"/>
        <v>1.1443392718806351E-2</v>
      </c>
      <c r="R775" s="35">
        <f t="shared" si="58"/>
        <v>1.1443392718806351E-2</v>
      </c>
      <c r="S775" s="35">
        <f t="shared" si="59"/>
        <v>1.1443392718806351E-2</v>
      </c>
      <c r="T775" s="11" t="s">
        <v>14</v>
      </c>
    </row>
    <row r="776" spans="2:20" x14ac:dyDescent="0.35">
      <c r="B776" s="63">
        <v>7.5899999999998826</v>
      </c>
      <c r="C776" s="34">
        <f>B776/'MSD Calculation'!$D$5</f>
        <v>0.25641891891891494</v>
      </c>
      <c r="D776" s="34">
        <f>'MSD Calculation'!$D$24-B776</f>
        <v>10.910000000000117</v>
      </c>
      <c r="E776" s="30">
        <f>IF(B776="",0,IF(B776&lt;'MSD Calculation'!$D$5,$E$7*(1-B776/'MSD Calculation'!$D$5), 0))</f>
        <v>1.0524291617553442E-2</v>
      </c>
      <c r="F776" s="30">
        <f>IF(B776="",0,IF($B776&lt;$F$5,0,IF($B776&gt;'MSD Calculation'!$D$5,0,IF($N$4="Closed-form",1/2*(1-COS(2*PI()*($B776-$F$5)/$F$6))*$F$8,IF($N$4="General",1/2*(1-COS(2*PI()*($B776-$F$5)/$F$6))*$F$9,"Error")))))</f>
        <v>9.2026400422683433E-4</v>
      </c>
      <c r="G776" s="30">
        <f>IF(B776="",0,IF($B776&lt;$G$5,0,IF($B776&gt;'MSD Calculation'!$D$5,0,IF($N$4="Closed-form",1/2*(1-COS(2*PI()*($B776-$G$5)/$G$6))*$G$8,IF($N$4="General",1/2*(1-COS(2*PI()*($B776-$G$5)/$G$6))*$G$9,"Error")))))</f>
        <v>0</v>
      </c>
      <c r="H776" s="30">
        <f>IF(B776="",0,IF($B776&lt;$H$5,0,IF($B776&gt;'MSD Calculation'!$D$5,0,IF($N$4="Closed-form",1/2*(1-COS(2*PI()*($B776-$H$5)/$H$6))*$H$8,IF($N$4="General",1/2*(1-COS(2*PI()*($B776-$H$5)/$H$6))*$H$9,"Error")))))</f>
        <v>0</v>
      </c>
      <c r="I776" s="30">
        <f>IF(B776="",0,IF($B776&lt;$I$5,0,IF($B776&gt;'MSD Calculation'!$D$5,0,IF($N$4="Closed-form",1/2*(1-COS(2*PI()*($B776-$I$5)/$I$6))*$I$8,IF($N$4="General",1/2*(1-COS(2*PI()*($B776-$I$5)/$I$6))*$I$9,"Error")))))</f>
        <v>0</v>
      </c>
      <c r="J776" s="15" t="s">
        <v>14</v>
      </c>
      <c r="K776" s="3"/>
      <c r="L776" s="17">
        <v>7.5899999999998826</v>
      </c>
      <c r="M776" s="34">
        <f>L776/'MSD Calculation'!$D$5</f>
        <v>0.25641891891891494</v>
      </c>
      <c r="N776" s="34">
        <f>'MSD Calculation'!$D$24-L776</f>
        <v>10.910000000000117</v>
      </c>
      <c r="O776" s="35">
        <f t="shared" si="55"/>
        <v>1.0524291617553442E-2</v>
      </c>
      <c r="P776" s="35">
        <f t="shared" si="56"/>
        <v>1.1444555621780277E-2</v>
      </c>
      <c r="Q776" s="35">
        <f t="shared" si="57"/>
        <v>1.1444555621780277E-2</v>
      </c>
      <c r="R776" s="35">
        <f t="shared" si="58"/>
        <v>1.1444555621780277E-2</v>
      </c>
      <c r="S776" s="35">
        <f t="shared" si="59"/>
        <v>1.1444555621780277E-2</v>
      </c>
      <c r="T776" s="11" t="s">
        <v>14</v>
      </c>
    </row>
    <row r="777" spans="2:20" x14ac:dyDescent="0.35">
      <c r="B777" s="63">
        <v>7.5999999999998824</v>
      </c>
      <c r="C777" s="34">
        <f>B777/'MSD Calculation'!$D$5</f>
        <v>0.25675675675675275</v>
      </c>
      <c r="D777" s="34">
        <f>'MSD Calculation'!$D$24-B777</f>
        <v>10.900000000000118</v>
      </c>
      <c r="E777" s="30">
        <f>IF(B777="",0,IF(B777&lt;'MSD Calculation'!$D$5,$E$7*(1-B777/'MSD Calculation'!$D$5), 0))</f>
        <v>1.0519510022088856E-2</v>
      </c>
      <c r="F777" s="30">
        <f>IF(B777="",0,IF($B777&lt;$F$5,0,IF($B777&gt;'MSD Calculation'!$D$5,0,IF($N$4="Closed-form",1/2*(1-COS(2*PI()*($B777-$F$5)/$F$6))*$F$8,IF($N$4="General",1/2*(1-COS(2*PI()*($B777-$F$5)/$F$6))*$F$9,"Error")))))</f>
        <v>9.2622573944908207E-4</v>
      </c>
      <c r="G777" s="30">
        <f>IF(B777="",0,IF($B777&lt;$G$5,0,IF($B777&gt;'MSD Calculation'!$D$5,0,IF($N$4="Closed-form",1/2*(1-COS(2*PI()*($B777-$G$5)/$G$6))*$G$8,IF($N$4="General",1/2*(1-COS(2*PI()*($B777-$G$5)/$G$6))*$G$9,"Error")))))</f>
        <v>0</v>
      </c>
      <c r="H777" s="30">
        <f>IF(B777="",0,IF($B777&lt;$H$5,0,IF($B777&gt;'MSD Calculation'!$D$5,0,IF($N$4="Closed-form",1/2*(1-COS(2*PI()*($B777-$H$5)/$H$6))*$H$8,IF($N$4="General",1/2*(1-COS(2*PI()*($B777-$H$5)/$H$6))*$H$9,"Error")))))</f>
        <v>0</v>
      </c>
      <c r="I777" s="30">
        <f>IF(B777="",0,IF($B777&lt;$I$5,0,IF($B777&gt;'MSD Calculation'!$D$5,0,IF($N$4="Closed-form",1/2*(1-COS(2*PI()*($B777-$I$5)/$I$6))*$I$8,IF($N$4="General",1/2*(1-COS(2*PI()*($B777-$I$5)/$I$6))*$I$9,"Error")))))</f>
        <v>0</v>
      </c>
      <c r="J777" s="15" t="s">
        <v>14</v>
      </c>
      <c r="K777" s="3"/>
      <c r="L777" s="17">
        <v>7.5999999999998824</v>
      </c>
      <c r="M777" s="34">
        <f>L777/'MSD Calculation'!$D$5</f>
        <v>0.25675675675675275</v>
      </c>
      <c r="N777" s="34">
        <f>'MSD Calculation'!$D$24-L777</f>
        <v>10.900000000000118</v>
      </c>
      <c r="O777" s="35">
        <f t="shared" si="55"/>
        <v>1.0519510022088856E-2</v>
      </c>
      <c r="P777" s="35">
        <f t="shared" si="56"/>
        <v>1.1445735761537939E-2</v>
      </c>
      <c r="Q777" s="35">
        <f t="shared" si="57"/>
        <v>1.1445735761537939E-2</v>
      </c>
      <c r="R777" s="35">
        <f t="shared" si="58"/>
        <v>1.1445735761537939E-2</v>
      </c>
      <c r="S777" s="35">
        <f t="shared" si="59"/>
        <v>1.1445735761537939E-2</v>
      </c>
      <c r="T777" s="11" t="s">
        <v>14</v>
      </c>
    </row>
    <row r="778" spans="2:20" x14ac:dyDescent="0.35">
      <c r="B778" s="63">
        <v>7.6099999999998822</v>
      </c>
      <c r="C778" s="34">
        <f>B778/'MSD Calculation'!$D$5</f>
        <v>0.25709459459459061</v>
      </c>
      <c r="D778" s="34">
        <f>'MSD Calculation'!$D$24-B778</f>
        <v>10.890000000000118</v>
      </c>
      <c r="E778" s="30">
        <f>IF(B778="",0,IF(B778&lt;'MSD Calculation'!$D$5,$E$7*(1-B778/'MSD Calculation'!$D$5), 0))</f>
        <v>1.0514728426624272E-2</v>
      </c>
      <c r="F778" s="30">
        <f>IF(B778="",0,IF($B778&lt;$F$5,0,IF($B778&gt;'MSD Calculation'!$D$5,0,IF($N$4="Closed-form",1/2*(1-COS(2*PI()*($B778-$F$5)/$F$6))*$F$8,IF($N$4="General",1/2*(1-COS(2*PI()*($B778-$F$5)/$F$6))*$F$9,"Error")))))</f>
        <v>9.3220468530397997E-4</v>
      </c>
      <c r="G778" s="30">
        <f>IF(B778="",0,IF($B778&lt;$G$5,0,IF($B778&gt;'MSD Calculation'!$D$5,0,IF($N$4="Closed-form",1/2*(1-COS(2*PI()*($B778-$G$5)/$G$6))*$G$8,IF($N$4="General",1/2*(1-COS(2*PI()*($B778-$G$5)/$G$6))*$G$9,"Error")))))</f>
        <v>0</v>
      </c>
      <c r="H778" s="30">
        <f>IF(B778="",0,IF($B778&lt;$H$5,0,IF($B778&gt;'MSD Calculation'!$D$5,0,IF($N$4="Closed-form",1/2*(1-COS(2*PI()*($B778-$H$5)/$H$6))*$H$8,IF($N$4="General",1/2*(1-COS(2*PI()*($B778-$H$5)/$H$6))*$H$9,"Error")))))</f>
        <v>0</v>
      </c>
      <c r="I778" s="30">
        <f>IF(B778="",0,IF($B778&lt;$I$5,0,IF($B778&gt;'MSD Calculation'!$D$5,0,IF($N$4="Closed-form",1/2*(1-COS(2*PI()*($B778-$I$5)/$I$6))*$I$8,IF($N$4="General",1/2*(1-COS(2*PI()*($B778-$I$5)/$I$6))*$I$9,"Error")))))</f>
        <v>0</v>
      </c>
      <c r="J778" s="15" t="s">
        <v>14</v>
      </c>
      <c r="K778" s="3"/>
      <c r="L778" s="17">
        <v>7.6099999999998822</v>
      </c>
      <c r="M778" s="34">
        <f>L778/'MSD Calculation'!$D$5</f>
        <v>0.25709459459459061</v>
      </c>
      <c r="N778" s="34">
        <f>'MSD Calculation'!$D$24-L778</f>
        <v>10.890000000000118</v>
      </c>
      <c r="O778" s="35">
        <f t="shared" si="55"/>
        <v>1.0514728426624272E-2</v>
      </c>
      <c r="P778" s="35">
        <f t="shared" si="56"/>
        <v>1.1446933111928251E-2</v>
      </c>
      <c r="Q778" s="35">
        <f t="shared" si="57"/>
        <v>1.1446933111928251E-2</v>
      </c>
      <c r="R778" s="35">
        <f t="shared" si="58"/>
        <v>1.1446933111928251E-2</v>
      </c>
      <c r="S778" s="35">
        <f t="shared" si="59"/>
        <v>1.1446933111928251E-2</v>
      </c>
      <c r="T778" s="11" t="s">
        <v>14</v>
      </c>
    </row>
    <row r="779" spans="2:20" x14ac:dyDescent="0.35">
      <c r="B779" s="63">
        <v>7.619999999999882</v>
      </c>
      <c r="C779" s="34">
        <f>B779/'MSD Calculation'!$D$5</f>
        <v>0.25743243243242842</v>
      </c>
      <c r="D779" s="34">
        <f>'MSD Calculation'!$D$24-B779</f>
        <v>10.880000000000118</v>
      </c>
      <c r="E779" s="30">
        <f>IF(B779="",0,IF(B779&lt;'MSD Calculation'!$D$5,$E$7*(1-B779/'MSD Calculation'!$D$5), 0))</f>
        <v>1.0509946831159685E-2</v>
      </c>
      <c r="F779" s="30">
        <f>IF(B779="",0,IF($B779&lt;$F$5,0,IF($B779&gt;'MSD Calculation'!$D$5,0,IF($N$4="Closed-form",1/2*(1-COS(2*PI()*($B779-$F$5)/$F$6))*$F$8,IF($N$4="General",1/2*(1-COS(2*PI()*($B779-$F$5)/$F$6))*$F$9,"Error")))))</f>
        <v>9.3820081556494678E-4</v>
      </c>
      <c r="G779" s="30">
        <f>IF(B779="",0,IF($B779&lt;$G$5,0,IF($B779&gt;'MSD Calculation'!$D$5,0,IF($N$4="Closed-form",1/2*(1-COS(2*PI()*($B779-$G$5)/$G$6))*$G$8,IF($N$4="General",1/2*(1-COS(2*PI()*($B779-$G$5)/$G$6))*$G$9,"Error")))))</f>
        <v>0</v>
      </c>
      <c r="H779" s="30">
        <f>IF(B779="",0,IF($B779&lt;$H$5,0,IF($B779&gt;'MSD Calculation'!$D$5,0,IF($N$4="Closed-form",1/2*(1-COS(2*PI()*($B779-$H$5)/$H$6))*$H$8,IF($N$4="General",1/2*(1-COS(2*PI()*($B779-$H$5)/$H$6))*$H$9,"Error")))))</f>
        <v>0</v>
      </c>
      <c r="I779" s="30">
        <f>IF(B779="",0,IF($B779&lt;$I$5,0,IF($B779&gt;'MSD Calculation'!$D$5,0,IF($N$4="Closed-form",1/2*(1-COS(2*PI()*($B779-$I$5)/$I$6))*$I$8,IF($N$4="General",1/2*(1-COS(2*PI()*($B779-$I$5)/$I$6))*$I$9,"Error")))))</f>
        <v>0</v>
      </c>
      <c r="J779" s="15" t="s">
        <v>14</v>
      </c>
      <c r="K779" s="3"/>
      <c r="L779" s="17">
        <v>7.619999999999882</v>
      </c>
      <c r="M779" s="34">
        <f>L779/'MSD Calculation'!$D$5</f>
        <v>0.25743243243242842</v>
      </c>
      <c r="N779" s="34">
        <f>'MSD Calculation'!$D$24-L779</f>
        <v>10.880000000000118</v>
      </c>
      <c r="O779" s="35">
        <f t="shared" si="55"/>
        <v>1.0509946831159685E-2</v>
      </c>
      <c r="P779" s="35">
        <f t="shared" si="56"/>
        <v>1.1448147646724633E-2</v>
      </c>
      <c r="Q779" s="35">
        <f t="shared" si="57"/>
        <v>1.1448147646724633E-2</v>
      </c>
      <c r="R779" s="35">
        <f t="shared" si="58"/>
        <v>1.1448147646724633E-2</v>
      </c>
      <c r="S779" s="35">
        <f t="shared" si="59"/>
        <v>1.1448147646724633E-2</v>
      </c>
      <c r="T779" s="11" t="s">
        <v>14</v>
      </c>
    </row>
    <row r="780" spans="2:20" x14ac:dyDescent="0.35">
      <c r="B780" s="63">
        <v>7.6299999999998818</v>
      </c>
      <c r="C780" s="34">
        <f>B780/'MSD Calculation'!$D$5</f>
        <v>0.25777027027026628</v>
      </c>
      <c r="D780" s="34">
        <f>'MSD Calculation'!$D$24-B780</f>
        <v>10.870000000000118</v>
      </c>
      <c r="E780" s="30">
        <f>IF(B780="",0,IF(B780&lt;'MSD Calculation'!$D$5,$E$7*(1-B780/'MSD Calculation'!$D$5), 0))</f>
        <v>1.0505165235695101E-2</v>
      </c>
      <c r="F780" s="30">
        <f>IF(B780="",0,IF($B780&lt;$F$5,0,IF($B780&gt;'MSD Calculation'!$D$5,0,IF($N$4="Closed-form",1/2*(1-COS(2*PI()*($B780-$F$5)/$F$6))*$F$8,IF($N$4="General",1/2*(1-COS(2*PI()*($B780-$F$5)/$F$6))*$F$9,"Error")))))</f>
        <v>9.4421410393002168E-4</v>
      </c>
      <c r="G780" s="30">
        <f>IF(B780="",0,IF($B780&lt;$G$5,0,IF($B780&gt;'MSD Calculation'!$D$5,0,IF($N$4="Closed-form",1/2*(1-COS(2*PI()*($B780-$G$5)/$G$6))*$G$8,IF($N$4="General",1/2*(1-COS(2*PI()*($B780-$G$5)/$G$6))*$G$9,"Error")))))</f>
        <v>0</v>
      </c>
      <c r="H780" s="30">
        <f>IF(B780="",0,IF($B780&lt;$H$5,0,IF($B780&gt;'MSD Calculation'!$D$5,0,IF($N$4="Closed-form",1/2*(1-COS(2*PI()*($B780-$H$5)/$H$6))*$H$8,IF($N$4="General",1/2*(1-COS(2*PI()*($B780-$H$5)/$H$6))*$H$9,"Error")))))</f>
        <v>0</v>
      </c>
      <c r="I780" s="30">
        <f>IF(B780="",0,IF($B780&lt;$I$5,0,IF($B780&gt;'MSD Calculation'!$D$5,0,IF($N$4="Closed-form",1/2*(1-COS(2*PI()*($B780-$I$5)/$I$6))*$I$8,IF($N$4="General",1/2*(1-COS(2*PI()*($B780-$I$5)/$I$6))*$I$9,"Error")))))</f>
        <v>0</v>
      </c>
      <c r="J780" s="15" t="s">
        <v>14</v>
      </c>
      <c r="K780" s="3"/>
      <c r="L780" s="17">
        <v>7.6299999999998818</v>
      </c>
      <c r="M780" s="34">
        <f>L780/'MSD Calculation'!$D$5</f>
        <v>0.25777027027026628</v>
      </c>
      <c r="N780" s="34">
        <f>'MSD Calculation'!$D$24-L780</f>
        <v>10.870000000000118</v>
      </c>
      <c r="O780" s="35">
        <f t="shared" si="55"/>
        <v>1.0505165235695101E-2</v>
      </c>
      <c r="P780" s="35">
        <f t="shared" si="56"/>
        <v>1.1449379339625122E-2</v>
      </c>
      <c r="Q780" s="35">
        <f t="shared" si="57"/>
        <v>1.1449379339625122E-2</v>
      </c>
      <c r="R780" s="35">
        <f t="shared" si="58"/>
        <v>1.1449379339625122E-2</v>
      </c>
      <c r="S780" s="35">
        <f t="shared" si="59"/>
        <v>1.1449379339625122E-2</v>
      </c>
      <c r="T780" s="11" t="s">
        <v>14</v>
      </c>
    </row>
    <row r="781" spans="2:20" x14ac:dyDescent="0.35">
      <c r="B781" s="63">
        <v>7.6399999999998816</v>
      </c>
      <c r="C781" s="34">
        <f>B781/'MSD Calculation'!$D$5</f>
        <v>0.25810810810810408</v>
      </c>
      <c r="D781" s="34">
        <f>'MSD Calculation'!$D$24-B781</f>
        <v>10.860000000000118</v>
      </c>
      <c r="E781" s="30">
        <f>IF(B781="",0,IF(B781&lt;'MSD Calculation'!$D$5,$E$7*(1-B781/'MSD Calculation'!$D$5), 0))</f>
        <v>1.0500383640230515E-2</v>
      </c>
      <c r="F781" s="30">
        <f>IF(B781="",0,IF($B781&lt;$F$5,0,IF($B781&gt;'MSD Calculation'!$D$5,0,IF($N$4="Closed-form",1/2*(1-COS(2*PI()*($B781-$F$5)/$F$6))*$F$8,IF($N$4="General",1/2*(1-COS(2*PI()*($B781-$F$5)/$F$6))*$F$9,"Error")))))</f>
        <v>9.5024452402197993E-4</v>
      </c>
      <c r="G781" s="30">
        <f>IF(B781="",0,IF($B781&lt;$G$5,0,IF($B781&gt;'MSD Calculation'!$D$5,0,IF($N$4="Closed-form",1/2*(1-COS(2*PI()*($B781-$G$5)/$G$6))*$G$8,IF($N$4="General",1/2*(1-COS(2*PI()*($B781-$G$5)/$G$6))*$G$9,"Error")))))</f>
        <v>0</v>
      </c>
      <c r="H781" s="30">
        <f>IF(B781="",0,IF($B781&lt;$H$5,0,IF($B781&gt;'MSD Calculation'!$D$5,0,IF($N$4="Closed-form",1/2*(1-COS(2*PI()*($B781-$H$5)/$H$6))*$H$8,IF($N$4="General",1/2*(1-COS(2*PI()*($B781-$H$5)/$H$6))*$H$9,"Error")))))</f>
        <v>0</v>
      </c>
      <c r="I781" s="30">
        <f>IF(B781="",0,IF($B781&lt;$I$5,0,IF($B781&gt;'MSD Calculation'!$D$5,0,IF($N$4="Closed-form",1/2*(1-COS(2*PI()*($B781-$I$5)/$I$6))*$I$8,IF($N$4="General",1/2*(1-COS(2*PI()*($B781-$I$5)/$I$6))*$I$9,"Error")))))</f>
        <v>0</v>
      </c>
      <c r="J781" s="15" t="s">
        <v>14</v>
      </c>
      <c r="K781" s="3"/>
      <c r="L781" s="17">
        <v>7.6399999999998816</v>
      </c>
      <c r="M781" s="34">
        <f>L781/'MSD Calculation'!$D$5</f>
        <v>0.25810810810810408</v>
      </c>
      <c r="N781" s="34">
        <f>'MSD Calculation'!$D$24-L781</f>
        <v>10.860000000000118</v>
      </c>
      <c r="O781" s="35">
        <f t="shared" si="55"/>
        <v>1.0500383640230515E-2</v>
      </c>
      <c r="P781" s="35">
        <f t="shared" si="56"/>
        <v>1.1450628164252494E-2</v>
      </c>
      <c r="Q781" s="35">
        <f t="shared" si="57"/>
        <v>1.1450628164252494E-2</v>
      </c>
      <c r="R781" s="35">
        <f t="shared" si="58"/>
        <v>1.1450628164252494E-2</v>
      </c>
      <c r="S781" s="35">
        <f t="shared" si="59"/>
        <v>1.1450628164252494E-2</v>
      </c>
      <c r="T781" s="11" t="s">
        <v>14</v>
      </c>
    </row>
    <row r="782" spans="2:20" x14ac:dyDescent="0.35">
      <c r="B782" s="63">
        <v>7.6499999999998813</v>
      </c>
      <c r="C782" s="34">
        <f>B782/'MSD Calculation'!$D$5</f>
        <v>0.25844594594594195</v>
      </c>
      <c r="D782" s="34">
        <f>'MSD Calculation'!$D$24-B782</f>
        <v>10.850000000000119</v>
      </c>
      <c r="E782" s="30">
        <f>IF(B782="",0,IF(B782&lt;'MSD Calculation'!$D$5,$E$7*(1-B782/'MSD Calculation'!$D$5), 0))</f>
        <v>1.0495602044765929E-2</v>
      </c>
      <c r="F782" s="30">
        <f>IF(B782="",0,IF($B782&lt;$F$5,0,IF($B782&gt;'MSD Calculation'!$D$5,0,IF($N$4="Closed-form",1/2*(1-COS(2*PI()*($B782-$F$5)/$F$6))*$F$8,IF($N$4="General",1/2*(1-COS(2*PI()*($B782-$F$5)/$F$6))*$F$9,"Error")))))</f>
        <v>9.5629204938844805E-4</v>
      </c>
      <c r="G782" s="30">
        <f>IF(B782="",0,IF($B782&lt;$G$5,0,IF($B782&gt;'MSD Calculation'!$D$5,0,IF($N$4="Closed-form",1/2*(1-COS(2*PI()*($B782-$G$5)/$G$6))*$G$8,IF($N$4="General",1/2*(1-COS(2*PI()*($B782-$G$5)/$G$6))*$G$9,"Error")))))</f>
        <v>0</v>
      </c>
      <c r="H782" s="30">
        <f>IF(B782="",0,IF($B782&lt;$H$5,0,IF($B782&gt;'MSD Calculation'!$D$5,0,IF($N$4="Closed-form",1/2*(1-COS(2*PI()*($B782-$H$5)/$H$6))*$H$8,IF($N$4="General",1/2*(1-COS(2*PI()*($B782-$H$5)/$H$6))*$H$9,"Error")))))</f>
        <v>0</v>
      </c>
      <c r="I782" s="30">
        <f>IF(B782="",0,IF($B782&lt;$I$5,0,IF($B782&gt;'MSD Calculation'!$D$5,0,IF($N$4="Closed-form",1/2*(1-COS(2*PI()*($B782-$I$5)/$I$6))*$I$8,IF($N$4="General",1/2*(1-COS(2*PI()*($B782-$I$5)/$I$6))*$I$9,"Error")))))</f>
        <v>0</v>
      </c>
      <c r="J782" s="15" t="s">
        <v>14</v>
      </c>
      <c r="K782" s="3"/>
      <c r="L782" s="17">
        <v>7.6499999999998813</v>
      </c>
      <c r="M782" s="34">
        <f>L782/'MSD Calculation'!$D$5</f>
        <v>0.25844594594594195</v>
      </c>
      <c r="N782" s="34">
        <f>'MSD Calculation'!$D$24-L782</f>
        <v>10.850000000000119</v>
      </c>
      <c r="O782" s="35">
        <f t="shared" si="55"/>
        <v>1.0495602044765929E-2</v>
      </c>
      <c r="P782" s="35">
        <f t="shared" si="56"/>
        <v>1.1451894094154376E-2</v>
      </c>
      <c r="Q782" s="35">
        <f t="shared" si="57"/>
        <v>1.1451894094154376E-2</v>
      </c>
      <c r="R782" s="35">
        <f t="shared" si="58"/>
        <v>1.1451894094154376E-2</v>
      </c>
      <c r="S782" s="35">
        <f t="shared" si="59"/>
        <v>1.1451894094154376E-2</v>
      </c>
      <c r="T782" s="11" t="s">
        <v>14</v>
      </c>
    </row>
    <row r="783" spans="2:20" x14ac:dyDescent="0.35">
      <c r="B783" s="63">
        <v>7.6599999999998811</v>
      </c>
      <c r="C783" s="34">
        <f>B783/'MSD Calculation'!$D$5</f>
        <v>0.25878378378377975</v>
      </c>
      <c r="D783" s="34">
        <f>'MSD Calculation'!$D$24-B783</f>
        <v>10.840000000000119</v>
      </c>
      <c r="E783" s="30">
        <f>IF(B783="",0,IF(B783&lt;'MSD Calculation'!$D$5,$E$7*(1-B783/'MSD Calculation'!$D$5), 0))</f>
        <v>1.0490820449301342E-2</v>
      </c>
      <c r="F783" s="30">
        <f>IF(B783="",0,IF($B783&lt;$F$5,0,IF($B783&gt;'MSD Calculation'!$D$5,0,IF($N$4="Closed-form",1/2*(1-COS(2*PI()*($B783-$F$5)/$F$6))*$F$8,IF($N$4="General",1/2*(1-COS(2*PI()*($B783-$F$5)/$F$6))*$F$9,"Error")))))</f>
        <v>9.6235665350202131E-4</v>
      </c>
      <c r="G783" s="30">
        <f>IF(B783="",0,IF($B783&lt;$G$5,0,IF($B783&gt;'MSD Calculation'!$D$5,0,IF($N$4="Closed-form",1/2*(1-COS(2*PI()*($B783-$G$5)/$G$6))*$G$8,IF($N$4="General",1/2*(1-COS(2*PI()*($B783-$G$5)/$G$6))*$G$9,"Error")))))</f>
        <v>0</v>
      </c>
      <c r="H783" s="30">
        <f>IF(B783="",0,IF($B783&lt;$H$5,0,IF($B783&gt;'MSD Calculation'!$D$5,0,IF($N$4="Closed-form",1/2*(1-COS(2*PI()*($B783-$H$5)/$H$6))*$H$8,IF($N$4="General",1/2*(1-COS(2*PI()*($B783-$H$5)/$H$6))*$H$9,"Error")))))</f>
        <v>0</v>
      </c>
      <c r="I783" s="30">
        <f>IF(B783="",0,IF($B783&lt;$I$5,0,IF($B783&gt;'MSD Calculation'!$D$5,0,IF($N$4="Closed-form",1/2*(1-COS(2*PI()*($B783-$I$5)/$I$6))*$I$8,IF($N$4="General",1/2*(1-COS(2*PI()*($B783-$I$5)/$I$6))*$I$9,"Error")))))</f>
        <v>0</v>
      </c>
      <c r="J783" s="15" t="s">
        <v>14</v>
      </c>
      <c r="K783" s="3"/>
      <c r="L783" s="17">
        <v>7.6599999999998811</v>
      </c>
      <c r="M783" s="34">
        <f>L783/'MSD Calculation'!$D$5</f>
        <v>0.25878378378377975</v>
      </c>
      <c r="N783" s="34">
        <f>'MSD Calculation'!$D$24-L783</f>
        <v>10.840000000000119</v>
      </c>
      <c r="O783" s="35">
        <f t="shared" si="55"/>
        <v>1.0490820449301342E-2</v>
      </c>
      <c r="P783" s="35">
        <f t="shared" si="56"/>
        <v>1.1453177102803363E-2</v>
      </c>
      <c r="Q783" s="35">
        <f t="shared" si="57"/>
        <v>1.1453177102803363E-2</v>
      </c>
      <c r="R783" s="35">
        <f t="shared" si="58"/>
        <v>1.1453177102803363E-2</v>
      </c>
      <c r="S783" s="35">
        <f t="shared" si="59"/>
        <v>1.1453177102803363E-2</v>
      </c>
      <c r="T783" s="11" t="s">
        <v>14</v>
      </c>
    </row>
    <row r="784" spans="2:20" x14ac:dyDescent="0.35">
      <c r="B784" s="63">
        <v>7.6699999999998809</v>
      </c>
      <c r="C784" s="34">
        <f>B784/'MSD Calculation'!$D$5</f>
        <v>0.25912162162161756</v>
      </c>
      <c r="D784" s="34">
        <f>'MSD Calculation'!$D$24-B784</f>
        <v>10.830000000000119</v>
      </c>
      <c r="E784" s="30">
        <f>IF(B784="",0,IF(B784&lt;'MSD Calculation'!$D$5,$E$7*(1-B784/'MSD Calculation'!$D$5), 0))</f>
        <v>1.0486038853836758E-2</v>
      </c>
      <c r="F784" s="30">
        <f>IF(B784="",0,IF($B784&lt;$F$5,0,IF($B784&gt;'MSD Calculation'!$D$5,0,IF($N$4="Closed-form",1/2*(1-COS(2*PI()*($B784-$F$5)/$F$6))*$F$8,IF($N$4="General",1/2*(1-COS(2*PI()*($B784-$F$5)/$F$6))*$F$9,"Error")))))</f>
        <v>9.6843830976038017E-4</v>
      </c>
      <c r="G784" s="30">
        <f>IF(B784="",0,IF($B784&lt;$G$5,0,IF($B784&gt;'MSD Calculation'!$D$5,0,IF($N$4="Closed-form",1/2*(1-COS(2*PI()*($B784-$G$5)/$G$6))*$G$8,IF($N$4="General",1/2*(1-COS(2*PI()*($B784-$G$5)/$G$6))*$G$9,"Error")))))</f>
        <v>0</v>
      </c>
      <c r="H784" s="30">
        <f>IF(B784="",0,IF($B784&lt;$H$5,0,IF($B784&gt;'MSD Calculation'!$D$5,0,IF($N$4="Closed-form",1/2*(1-COS(2*PI()*($B784-$H$5)/$H$6))*$H$8,IF($N$4="General",1/2*(1-COS(2*PI()*($B784-$H$5)/$H$6))*$H$9,"Error")))))</f>
        <v>0</v>
      </c>
      <c r="I784" s="30">
        <f>IF(B784="",0,IF($B784&lt;$I$5,0,IF($B784&gt;'MSD Calculation'!$D$5,0,IF($N$4="Closed-form",1/2*(1-COS(2*PI()*($B784-$I$5)/$I$6))*$I$8,IF($N$4="General",1/2*(1-COS(2*PI()*($B784-$I$5)/$I$6))*$I$9,"Error")))))</f>
        <v>0</v>
      </c>
      <c r="J784" s="15" t="s">
        <v>14</v>
      </c>
      <c r="K784" s="3"/>
      <c r="L784" s="17">
        <v>7.6699999999998809</v>
      </c>
      <c r="M784" s="34">
        <f>L784/'MSD Calculation'!$D$5</f>
        <v>0.25912162162161756</v>
      </c>
      <c r="N784" s="34">
        <f>'MSD Calculation'!$D$24-L784</f>
        <v>10.830000000000119</v>
      </c>
      <c r="O784" s="35">
        <f t="shared" si="55"/>
        <v>1.0486038853836758E-2</v>
      </c>
      <c r="P784" s="35">
        <f t="shared" si="56"/>
        <v>1.1454477163597139E-2</v>
      </c>
      <c r="Q784" s="35">
        <f t="shared" si="57"/>
        <v>1.1454477163597139E-2</v>
      </c>
      <c r="R784" s="35">
        <f t="shared" si="58"/>
        <v>1.1454477163597139E-2</v>
      </c>
      <c r="S784" s="35">
        <f t="shared" si="59"/>
        <v>1.1454477163597139E-2</v>
      </c>
      <c r="T784" s="11" t="s">
        <v>14</v>
      </c>
    </row>
    <row r="785" spans="2:20" x14ac:dyDescent="0.35">
      <c r="B785" s="63">
        <v>7.6799999999998807</v>
      </c>
      <c r="C785" s="34">
        <f>B785/'MSD Calculation'!$D$5</f>
        <v>0.25945945945945542</v>
      </c>
      <c r="D785" s="34">
        <f>'MSD Calculation'!$D$24-B785</f>
        <v>10.820000000000119</v>
      </c>
      <c r="E785" s="30">
        <f>IF(B785="",0,IF(B785&lt;'MSD Calculation'!$D$5,$E$7*(1-B785/'MSD Calculation'!$D$5), 0))</f>
        <v>1.048125725837217E-2</v>
      </c>
      <c r="F785" s="30">
        <f>IF(B785="",0,IF($B785&lt;$F$5,0,IF($B785&gt;'MSD Calculation'!$D$5,0,IF($N$4="Closed-form",1/2*(1-COS(2*PI()*($B785-$F$5)/$F$6))*$F$8,IF($N$4="General",1/2*(1-COS(2*PI()*($B785-$F$5)/$F$6))*$F$9,"Error")))))</f>
        <v>9.7453699148640331E-4</v>
      </c>
      <c r="G785" s="30">
        <f>IF(B785="",0,IF($B785&lt;$G$5,0,IF($B785&gt;'MSD Calculation'!$D$5,0,IF($N$4="Closed-form",1/2*(1-COS(2*PI()*($B785-$G$5)/$G$6))*$G$8,IF($N$4="General",1/2*(1-COS(2*PI()*($B785-$G$5)/$G$6))*$G$9,"Error")))))</f>
        <v>0</v>
      </c>
      <c r="H785" s="30">
        <f>IF(B785="",0,IF($B785&lt;$H$5,0,IF($B785&gt;'MSD Calculation'!$D$5,0,IF($N$4="Closed-form",1/2*(1-COS(2*PI()*($B785-$H$5)/$H$6))*$H$8,IF($N$4="General",1/2*(1-COS(2*PI()*($B785-$H$5)/$H$6))*$H$9,"Error")))))</f>
        <v>0</v>
      </c>
      <c r="I785" s="30">
        <f>IF(B785="",0,IF($B785&lt;$I$5,0,IF($B785&gt;'MSD Calculation'!$D$5,0,IF($N$4="Closed-form",1/2*(1-COS(2*PI()*($B785-$I$5)/$I$6))*$I$8,IF($N$4="General",1/2*(1-COS(2*PI()*($B785-$I$5)/$I$6))*$I$9,"Error")))))</f>
        <v>0</v>
      </c>
      <c r="J785" s="15" t="s">
        <v>14</v>
      </c>
      <c r="K785" s="3"/>
      <c r="L785" s="17">
        <v>7.6799999999998807</v>
      </c>
      <c r="M785" s="34">
        <f>L785/'MSD Calculation'!$D$5</f>
        <v>0.25945945945945542</v>
      </c>
      <c r="N785" s="34">
        <f>'MSD Calculation'!$D$24-L785</f>
        <v>10.820000000000119</v>
      </c>
      <c r="O785" s="35">
        <f t="shared" si="55"/>
        <v>1.048125725837217E-2</v>
      </c>
      <c r="P785" s="35">
        <f t="shared" si="56"/>
        <v>1.1455794249858573E-2</v>
      </c>
      <c r="Q785" s="35">
        <f t="shared" si="57"/>
        <v>1.1455794249858573E-2</v>
      </c>
      <c r="R785" s="35">
        <f t="shared" si="58"/>
        <v>1.1455794249858573E-2</v>
      </c>
      <c r="S785" s="35">
        <f t="shared" si="59"/>
        <v>1.1455794249858573E-2</v>
      </c>
      <c r="T785" s="11" t="s">
        <v>14</v>
      </c>
    </row>
    <row r="786" spans="2:20" x14ac:dyDescent="0.35">
      <c r="B786" s="63">
        <v>7.6899999999998805</v>
      </c>
      <c r="C786" s="34">
        <f>B786/'MSD Calculation'!$D$5</f>
        <v>0.25979729729729323</v>
      </c>
      <c r="D786" s="34">
        <f>'MSD Calculation'!$D$24-B786</f>
        <v>10.81000000000012</v>
      </c>
      <c r="E786" s="30">
        <f>IF(B786="",0,IF(B786&lt;'MSD Calculation'!$D$5,$E$7*(1-B786/'MSD Calculation'!$D$5), 0))</f>
        <v>1.0476475662907585E-2</v>
      </c>
      <c r="F786" s="30">
        <f>IF(B786="",0,IF($B786&lt;$F$5,0,IF($B786&gt;'MSD Calculation'!$D$5,0,IF($N$4="Closed-form",1/2*(1-COS(2*PI()*($B786-$F$5)/$F$6))*$F$8,IF($N$4="General",1/2*(1-COS(2*PI()*($B786-$F$5)/$F$6))*$F$9,"Error")))))</f>
        <v>9.8065267192828953E-4</v>
      </c>
      <c r="G786" s="30">
        <f>IF(B786="",0,IF($B786&lt;$G$5,0,IF($B786&gt;'MSD Calculation'!$D$5,0,IF($N$4="Closed-form",1/2*(1-COS(2*PI()*($B786-$G$5)/$G$6))*$G$8,IF($N$4="General",1/2*(1-COS(2*PI()*($B786-$G$5)/$G$6))*$G$9,"Error")))))</f>
        <v>0</v>
      </c>
      <c r="H786" s="30">
        <f>IF(B786="",0,IF($B786&lt;$H$5,0,IF($B786&gt;'MSD Calculation'!$D$5,0,IF($N$4="Closed-form",1/2*(1-COS(2*PI()*($B786-$H$5)/$H$6))*$H$8,IF($N$4="General",1/2*(1-COS(2*PI()*($B786-$H$5)/$H$6))*$H$9,"Error")))))</f>
        <v>0</v>
      </c>
      <c r="I786" s="30">
        <f>IF(B786="",0,IF($B786&lt;$I$5,0,IF($B786&gt;'MSD Calculation'!$D$5,0,IF($N$4="Closed-form",1/2*(1-COS(2*PI()*($B786-$I$5)/$I$6))*$I$8,IF($N$4="General",1/2*(1-COS(2*PI()*($B786-$I$5)/$I$6))*$I$9,"Error")))))</f>
        <v>0</v>
      </c>
      <c r="J786" s="15" t="s">
        <v>14</v>
      </c>
      <c r="K786" s="3"/>
      <c r="L786" s="17">
        <v>7.6899999999998805</v>
      </c>
      <c r="M786" s="34">
        <f>L786/'MSD Calculation'!$D$5</f>
        <v>0.25979729729729323</v>
      </c>
      <c r="N786" s="34">
        <f>'MSD Calculation'!$D$24-L786</f>
        <v>10.81000000000012</v>
      </c>
      <c r="O786" s="35">
        <f t="shared" ref="O786:O849" si="60">E786</f>
        <v>1.0476475662907585E-2</v>
      </c>
      <c r="P786" s="35">
        <f t="shared" ref="P786:P849" si="61">E786+F786</f>
        <v>1.1457128334835875E-2</v>
      </c>
      <c r="Q786" s="35">
        <f t="shared" ref="Q786:Q849" si="62">E786+F786+G786</f>
        <v>1.1457128334835875E-2</v>
      </c>
      <c r="R786" s="35">
        <f t="shared" ref="R786:R849" si="63">+E786+F786+G786+H786</f>
        <v>1.1457128334835875E-2</v>
      </c>
      <c r="S786" s="35">
        <f t="shared" ref="S786:S849" si="64">E786+F786+G786+H786+I786</f>
        <v>1.1457128334835875E-2</v>
      </c>
      <c r="T786" s="11" t="s">
        <v>14</v>
      </c>
    </row>
    <row r="787" spans="2:20" x14ac:dyDescent="0.35">
      <c r="B787" s="63">
        <v>7.6999999999998803</v>
      </c>
      <c r="C787" s="34">
        <f>B787/'MSD Calculation'!$D$5</f>
        <v>0.26013513513513109</v>
      </c>
      <c r="D787" s="34">
        <f>'MSD Calculation'!$D$24-B787</f>
        <v>10.80000000000012</v>
      </c>
      <c r="E787" s="30">
        <f>IF(B787="",0,IF(B787&lt;'MSD Calculation'!$D$5,$E$7*(1-B787/'MSD Calculation'!$D$5), 0))</f>
        <v>1.0471694067442999E-2</v>
      </c>
      <c r="F787" s="30">
        <f>IF(B787="",0,IF($B787&lt;$F$5,0,IF($B787&gt;'MSD Calculation'!$D$5,0,IF($N$4="Closed-form",1/2*(1-COS(2*PI()*($B787-$F$5)/$F$6))*$F$8,IF($N$4="General",1/2*(1-COS(2*PI()*($B787-$F$5)/$F$6))*$F$9,"Error")))))</f>
        <v>9.8678532425967294E-4</v>
      </c>
      <c r="G787" s="30">
        <f>IF(B787="",0,IF($B787&lt;$G$5,0,IF($B787&gt;'MSD Calculation'!$D$5,0,IF($N$4="Closed-form",1/2*(1-COS(2*PI()*($B787-$G$5)/$G$6))*$G$8,IF($N$4="General",1/2*(1-COS(2*PI()*($B787-$G$5)/$G$6))*$G$9,"Error")))))</f>
        <v>0</v>
      </c>
      <c r="H787" s="30">
        <f>IF(B787="",0,IF($B787&lt;$H$5,0,IF($B787&gt;'MSD Calculation'!$D$5,0,IF($N$4="Closed-form",1/2*(1-COS(2*PI()*($B787-$H$5)/$H$6))*$H$8,IF($N$4="General",1/2*(1-COS(2*PI()*($B787-$H$5)/$H$6))*$H$9,"Error")))))</f>
        <v>0</v>
      </c>
      <c r="I787" s="30">
        <f>IF(B787="",0,IF($B787&lt;$I$5,0,IF($B787&gt;'MSD Calculation'!$D$5,0,IF($N$4="Closed-form",1/2*(1-COS(2*PI()*($B787-$I$5)/$I$6))*$I$8,IF($N$4="General",1/2*(1-COS(2*PI()*($B787-$I$5)/$I$6))*$I$9,"Error")))))</f>
        <v>0</v>
      </c>
      <c r="J787" s="15" t="s">
        <v>14</v>
      </c>
      <c r="K787" s="3"/>
      <c r="L787" s="17">
        <v>7.6999999999998803</v>
      </c>
      <c r="M787" s="34">
        <f>L787/'MSD Calculation'!$D$5</f>
        <v>0.26013513513513109</v>
      </c>
      <c r="N787" s="34">
        <f>'MSD Calculation'!$D$24-L787</f>
        <v>10.80000000000012</v>
      </c>
      <c r="O787" s="35">
        <f t="shared" si="60"/>
        <v>1.0471694067442999E-2</v>
      </c>
      <c r="P787" s="35">
        <f t="shared" si="61"/>
        <v>1.1458479391702673E-2</v>
      </c>
      <c r="Q787" s="35">
        <f t="shared" si="62"/>
        <v>1.1458479391702673E-2</v>
      </c>
      <c r="R787" s="35">
        <f t="shared" si="63"/>
        <v>1.1458479391702673E-2</v>
      </c>
      <c r="S787" s="35">
        <f t="shared" si="64"/>
        <v>1.1458479391702673E-2</v>
      </c>
      <c r="T787" s="11" t="s">
        <v>14</v>
      </c>
    </row>
    <row r="788" spans="2:20" x14ac:dyDescent="0.35">
      <c r="B788" s="63">
        <v>7.7099999999998801</v>
      </c>
      <c r="C788" s="34">
        <f>B788/'MSD Calculation'!$D$5</f>
        <v>0.2604729729729689</v>
      </c>
      <c r="D788" s="34">
        <f>'MSD Calculation'!$D$24-B788</f>
        <v>10.79000000000012</v>
      </c>
      <c r="E788" s="30">
        <f>IF(B788="",0,IF(B788&lt;'MSD Calculation'!$D$5,$E$7*(1-B788/'MSD Calculation'!$D$5), 0))</f>
        <v>1.0466912471978415E-2</v>
      </c>
      <c r="F788" s="30">
        <f>IF(B788="",0,IF($B788&lt;$F$5,0,IF($B788&gt;'MSD Calculation'!$D$5,0,IF($N$4="Closed-form",1/2*(1-COS(2*PI()*($B788-$F$5)/$F$6))*$F$8,IF($N$4="General",1/2*(1-COS(2*PI()*($B788-$F$5)/$F$6))*$F$9,"Error")))))</f>
        <v>9.9293492157973917E-4</v>
      </c>
      <c r="G788" s="30">
        <f>IF(B788="",0,IF($B788&lt;$G$5,0,IF($B788&gt;'MSD Calculation'!$D$5,0,IF($N$4="Closed-form",1/2*(1-COS(2*PI()*($B788-$G$5)/$G$6))*$G$8,IF($N$4="General",1/2*(1-COS(2*PI()*($B788-$G$5)/$G$6))*$G$9,"Error")))))</f>
        <v>0</v>
      </c>
      <c r="H788" s="30">
        <f>IF(B788="",0,IF($B788&lt;$H$5,0,IF($B788&gt;'MSD Calculation'!$D$5,0,IF($N$4="Closed-form",1/2*(1-COS(2*PI()*($B788-$H$5)/$H$6))*$H$8,IF($N$4="General",1/2*(1-COS(2*PI()*($B788-$H$5)/$H$6))*$H$9,"Error")))))</f>
        <v>0</v>
      </c>
      <c r="I788" s="30">
        <f>IF(B788="",0,IF($B788&lt;$I$5,0,IF($B788&gt;'MSD Calculation'!$D$5,0,IF($N$4="Closed-form",1/2*(1-COS(2*PI()*($B788-$I$5)/$I$6))*$I$8,IF($N$4="General",1/2*(1-COS(2*PI()*($B788-$I$5)/$I$6))*$I$9,"Error")))))</f>
        <v>0</v>
      </c>
      <c r="J788" s="15" t="s">
        <v>14</v>
      </c>
      <c r="K788" s="3"/>
      <c r="L788" s="17">
        <v>7.7099999999998801</v>
      </c>
      <c r="M788" s="34">
        <f>L788/'MSD Calculation'!$D$5</f>
        <v>0.2604729729729689</v>
      </c>
      <c r="N788" s="34">
        <f>'MSD Calculation'!$D$24-L788</f>
        <v>10.79000000000012</v>
      </c>
      <c r="O788" s="35">
        <f t="shared" si="60"/>
        <v>1.0466912471978415E-2</v>
      </c>
      <c r="P788" s="35">
        <f t="shared" si="61"/>
        <v>1.1459847393558154E-2</v>
      </c>
      <c r="Q788" s="35">
        <f t="shared" si="62"/>
        <v>1.1459847393558154E-2</v>
      </c>
      <c r="R788" s="35">
        <f t="shared" si="63"/>
        <v>1.1459847393558154E-2</v>
      </c>
      <c r="S788" s="35">
        <f t="shared" si="64"/>
        <v>1.1459847393558154E-2</v>
      </c>
      <c r="T788" s="11" t="s">
        <v>14</v>
      </c>
    </row>
    <row r="789" spans="2:20" x14ac:dyDescent="0.35">
      <c r="B789" s="63">
        <v>7.7199999999998798</v>
      </c>
      <c r="C789" s="34">
        <f>B789/'MSD Calculation'!$D$5</f>
        <v>0.26081081081080676</v>
      </c>
      <c r="D789" s="34">
        <f>'MSD Calculation'!$D$24-B789</f>
        <v>10.78000000000012</v>
      </c>
      <c r="E789" s="30">
        <f>IF(B789="",0,IF(B789&lt;'MSD Calculation'!$D$5,$E$7*(1-B789/'MSD Calculation'!$D$5), 0))</f>
        <v>1.0462130876513829E-2</v>
      </c>
      <c r="F789" s="30">
        <f>IF(B789="",0,IF($B789&lt;$F$5,0,IF($B789&gt;'MSD Calculation'!$D$5,0,IF($N$4="Closed-form",1/2*(1-COS(2*PI()*($B789-$F$5)/$F$6))*$F$8,IF($N$4="General",1/2*(1-COS(2*PI()*($B789-$F$5)/$F$6))*$F$9,"Error")))))</f>
        <v>9.9910143691334585E-4</v>
      </c>
      <c r="G789" s="30">
        <f>IF(B789="",0,IF($B789&lt;$G$5,0,IF($B789&gt;'MSD Calculation'!$D$5,0,IF($N$4="Closed-form",1/2*(1-COS(2*PI()*($B789-$G$5)/$G$6))*$G$8,IF($N$4="General",1/2*(1-COS(2*PI()*($B789-$G$5)/$G$6))*$G$9,"Error")))))</f>
        <v>0</v>
      </c>
      <c r="H789" s="30">
        <f>IF(B789="",0,IF($B789&lt;$H$5,0,IF($B789&gt;'MSD Calculation'!$D$5,0,IF($N$4="Closed-form",1/2*(1-COS(2*PI()*($B789-$H$5)/$H$6))*$H$8,IF($N$4="General",1/2*(1-COS(2*PI()*($B789-$H$5)/$H$6))*$H$9,"Error")))))</f>
        <v>0</v>
      </c>
      <c r="I789" s="30">
        <f>IF(B789="",0,IF($B789&lt;$I$5,0,IF($B789&gt;'MSD Calculation'!$D$5,0,IF($N$4="Closed-form",1/2*(1-COS(2*PI()*($B789-$I$5)/$I$6))*$I$8,IF($N$4="General",1/2*(1-COS(2*PI()*($B789-$I$5)/$I$6))*$I$9,"Error")))))</f>
        <v>0</v>
      </c>
      <c r="J789" s="15" t="s">
        <v>14</v>
      </c>
      <c r="K789" s="3"/>
      <c r="L789" s="17">
        <v>7.7199999999998798</v>
      </c>
      <c r="M789" s="34">
        <f>L789/'MSD Calculation'!$D$5</f>
        <v>0.26081081081080676</v>
      </c>
      <c r="N789" s="34">
        <f>'MSD Calculation'!$D$24-L789</f>
        <v>10.78000000000012</v>
      </c>
      <c r="O789" s="35">
        <f t="shared" si="60"/>
        <v>1.0462130876513829E-2</v>
      </c>
      <c r="P789" s="35">
        <f t="shared" si="61"/>
        <v>1.1461232313427175E-2</v>
      </c>
      <c r="Q789" s="35">
        <f t="shared" si="62"/>
        <v>1.1461232313427175E-2</v>
      </c>
      <c r="R789" s="35">
        <f t="shared" si="63"/>
        <v>1.1461232313427175E-2</v>
      </c>
      <c r="S789" s="35">
        <f t="shared" si="64"/>
        <v>1.1461232313427175E-2</v>
      </c>
      <c r="T789" s="11" t="s">
        <v>14</v>
      </c>
    </row>
    <row r="790" spans="2:20" x14ac:dyDescent="0.35">
      <c r="B790" s="63">
        <v>7.7299999999998796</v>
      </c>
      <c r="C790" s="34">
        <f>B790/'MSD Calculation'!$D$5</f>
        <v>0.26114864864864457</v>
      </c>
      <c r="D790" s="34">
        <f>'MSD Calculation'!$D$24-B790</f>
        <v>10.77000000000012</v>
      </c>
      <c r="E790" s="30">
        <f>IF(B790="",0,IF(B790&lt;'MSD Calculation'!$D$5,$E$7*(1-B790/'MSD Calculation'!$D$5), 0))</f>
        <v>1.0457349281049244E-2</v>
      </c>
      <c r="F790" s="30">
        <f>IF(B790="",0,IF($B790&lt;$F$5,0,IF($B790&gt;'MSD Calculation'!$D$5,0,IF($N$4="Closed-form",1/2*(1-COS(2*PI()*($B790-$F$5)/$F$6))*$F$8,IF($N$4="General",1/2*(1-COS(2*PI()*($B790-$F$5)/$F$6))*$F$9,"Error")))))</f>
        <v>1.0052848432111406E-3</v>
      </c>
      <c r="G790" s="30">
        <f>IF(B790="",0,IF($B790&lt;$G$5,0,IF($B790&gt;'MSD Calculation'!$D$5,0,IF($N$4="Closed-form",1/2*(1-COS(2*PI()*($B790-$G$5)/$G$6))*$G$8,IF($N$4="General",1/2*(1-COS(2*PI()*($B790-$G$5)/$G$6))*$G$9,"Error")))))</f>
        <v>0</v>
      </c>
      <c r="H790" s="30">
        <f>IF(B790="",0,IF($B790&lt;$H$5,0,IF($B790&gt;'MSD Calculation'!$D$5,0,IF($N$4="Closed-form",1/2*(1-COS(2*PI()*($B790-$H$5)/$H$6))*$H$8,IF($N$4="General",1/2*(1-COS(2*PI()*($B790-$H$5)/$H$6))*$H$9,"Error")))))</f>
        <v>0</v>
      </c>
      <c r="I790" s="30">
        <f>IF(B790="",0,IF($B790&lt;$I$5,0,IF($B790&gt;'MSD Calculation'!$D$5,0,IF($N$4="Closed-form",1/2*(1-COS(2*PI()*($B790-$I$5)/$I$6))*$I$8,IF($N$4="General",1/2*(1-COS(2*PI()*($B790-$I$5)/$I$6))*$I$9,"Error")))))</f>
        <v>0</v>
      </c>
      <c r="J790" s="15" t="s">
        <v>14</v>
      </c>
      <c r="K790" s="3"/>
      <c r="L790" s="17">
        <v>7.7299999999998796</v>
      </c>
      <c r="M790" s="34">
        <f>L790/'MSD Calculation'!$D$5</f>
        <v>0.26114864864864457</v>
      </c>
      <c r="N790" s="34">
        <f>'MSD Calculation'!$D$24-L790</f>
        <v>10.77000000000012</v>
      </c>
      <c r="O790" s="35">
        <f t="shared" si="60"/>
        <v>1.0457349281049244E-2</v>
      </c>
      <c r="P790" s="35">
        <f t="shared" si="61"/>
        <v>1.1462634124260384E-2</v>
      </c>
      <c r="Q790" s="35">
        <f t="shared" si="62"/>
        <v>1.1462634124260384E-2</v>
      </c>
      <c r="R790" s="35">
        <f t="shared" si="63"/>
        <v>1.1462634124260384E-2</v>
      </c>
      <c r="S790" s="35">
        <f t="shared" si="64"/>
        <v>1.1462634124260384E-2</v>
      </c>
      <c r="T790" s="11" t="s">
        <v>14</v>
      </c>
    </row>
    <row r="791" spans="2:20" x14ac:dyDescent="0.35">
      <c r="B791" s="63">
        <v>7.7399999999998794</v>
      </c>
      <c r="C791" s="34">
        <f>B791/'MSD Calculation'!$D$5</f>
        <v>0.26148648648648243</v>
      </c>
      <c r="D791" s="34">
        <f>'MSD Calculation'!$D$24-B791</f>
        <v>10.760000000000121</v>
      </c>
      <c r="E791" s="30">
        <f>IF(B791="",0,IF(B791&lt;'MSD Calculation'!$D$5,$E$7*(1-B791/'MSD Calculation'!$D$5), 0))</f>
        <v>1.0452567685584656E-2</v>
      </c>
      <c r="F791" s="30">
        <f>IF(B791="",0,IF($B791&lt;$F$5,0,IF($B791&gt;'MSD Calculation'!$D$5,0,IF($N$4="Closed-form",1/2*(1-COS(2*PI()*($B791-$F$5)/$F$6))*$F$8,IF($N$4="General",1/2*(1-COS(2*PI()*($B791-$F$5)/$F$6))*$F$9,"Error")))))</f>
        <v>1.0114851133496774E-3</v>
      </c>
      <c r="G791" s="30">
        <f>IF(B791="",0,IF($B791&lt;$G$5,0,IF($B791&gt;'MSD Calculation'!$D$5,0,IF($N$4="Closed-form",1/2*(1-COS(2*PI()*($B791-$G$5)/$G$6))*$G$8,IF($N$4="General",1/2*(1-COS(2*PI()*($B791-$G$5)/$G$6))*$G$9,"Error")))))</f>
        <v>0</v>
      </c>
      <c r="H791" s="30">
        <f>IF(B791="",0,IF($B791&lt;$H$5,0,IF($B791&gt;'MSD Calculation'!$D$5,0,IF($N$4="Closed-form",1/2*(1-COS(2*PI()*($B791-$H$5)/$H$6))*$H$8,IF($N$4="General",1/2*(1-COS(2*PI()*($B791-$H$5)/$H$6))*$H$9,"Error")))))</f>
        <v>0</v>
      </c>
      <c r="I791" s="30">
        <f>IF(B791="",0,IF($B791&lt;$I$5,0,IF($B791&gt;'MSD Calculation'!$D$5,0,IF($N$4="Closed-form",1/2*(1-COS(2*PI()*($B791-$I$5)/$I$6))*$I$8,IF($N$4="General",1/2*(1-COS(2*PI()*($B791-$I$5)/$I$6))*$I$9,"Error")))))</f>
        <v>0</v>
      </c>
      <c r="J791" s="15" t="s">
        <v>14</v>
      </c>
      <c r="K791" s="3"/>
      <c r="L791" s="17">
        <v>7.7399999999998794</v>
      </c>
      <c r="M791" s="34">
        <f>L791/'MSD Calculation'!$D$5</f>
        <v>0.26148648648648243</v>
      </c>
      <c r="N791" s="34">
        <f>'MSD Calculation'!$D$24-L791</f>
        <v>10.760000000000121</v>
      </c>
      <c r="O791" s="35">
        <f t="shared" si="60"/>
        <v>1.0452567685584656E-2</v>
      </c>
      <c r="P791" s="35">
        <f t="shared" si="61"/>
        <v>1.1464052798934334E-2</v>
      </c>
      <c r="Q791" s="35">
        <f t="shared" si="62"/>
        <v>1.1464052798934334E-2</v>
      </c>
      <c r="R791" s="35">
        <f t="shared" si="63"/>
        <v>1.1464052798934334E-2</v>
      </c>
      <c r="S791" s="35">
        <f t="shared" si="64"/>
        <v>1.1464052798934334E-2</v>
      </c>
      <c r="T791" s="11" t="s">
        <v>14</v>
      </c>
    </row>
    <row r="792" spans="2:20" x14ac:dyDescent="0.35">
      <c r="B792" s="63">
        <v>7.7499999999998792</v>
      </c>
      <c r="C792" s="34">
        <f>B792/'MSD Calculation'!$D$5</f>
        <v>0.26182432432432023</v>
      </c>
      <c r="D792" s="34">
        <f>'MSD Calculation'!$D$24-B792</f>
        <v>10.750000000000121</v>
      </c>
      <c r="E792" s="30">
        <f>IF(B792="",0,IF(B792&lt;'MSD Calculation'!$D$5,$E$7*(1-B792/'MSD Calculation'!$D$5), 0))</f>
        <v>1.0447786090120072E-2</v>
      </c>
      <c r="F792" s="30">
        <f>IF(B792="",0,IF($B792&lt;$F$5,0,IF($B792&gt;'MSD Calculation'!$D$5,0,IF($N$4="Closed-form",1/2*(1-COS(2*PI()*($B792-$F$5)/$F$6))*$F$8,IF($N$4="General",1/2*(1-COS(2*PI()*($B792-$F$5)/$F$6))*$F$9,"Error")))))</f>
        <v>1.0177022201315381E-3</v>
      </c>
      <c r="G792" s="30">
        <f>IF(B792="",0,IF($B792&lt;$G$5,0,IF($B792&gt;'MSD Calculation'!$D$5,0,IF($N$4="Closed-form",1/2*(1-COS(2*PI()*($B792-$G$5)/$G$6))*$G$8,IF($N$4="General",1/2*(1-COS(2*PI()*($B792-$G$5)/$G$6))*$G$9,"Error")))))</f>
        <v>0</v>
      </c>
      <c r="H792" s="30">
        <f>IF(B792="",0,IF($B792&lt;$H$5,0,IF($B792&gt;'MSD Calculation'!$D$5,0,IF($N$4="Closed-form",1/2*(1-COS(2*PI()*($B792-$H$5)/$H$6))*$H$8,IF($N$4="General",1/2*(1-COS(2*PI()*($B792-$H$5)/$H$6))*$H$9,"Error")))))</f>
        <v>0</v>
      </c>
      <c r="I792" s="30">
        <f>IF(B792="",0,IF($B792&lt;$I$5,0,IF($B792&gt;'MSD Calculation'!$D$5,0,IF($N$4="Closed-form",1/2*(1-COS(2*PI()*($B792-$I$5)/$I$6))*$I$8,IF($N$4="General",1/2*(1-COS(2*PI()*($B792-$I$5)/$I$6))*$I$9,"Error")))))</f>
        <v>0</v>
      </c>
      <c r="J792" s="15" t="s">
        <v>14</v>
      </c>
      <c r="K792" s="3"/>
      <c r="L792" s="17">
        <v>7.7499999999998792</v>
      </c>
      <c r="M792" s="34">
        <f>L792/'MSD Calculation'!$D$5</f>
        <v>0.26182432432432023</v>
      </c>
      <c r="N792" s="34">
        <f>'MSD Calculation'!$D$24-L792</f>
        <v>10.750000000000121</v>
      </c>
      <c r="O792" s="35">
        <f t="shared" si="60"/>
        <v>1.0447786090120072E-2</v>
      </c>
      <c r="P792" s="35">
        <f t="shared" si="61"/>
        <v>1.146548831025161E-2</v>
      </c>
      <c r="Q792" s="35">
        <f t="shared" si="62"/>
        <v>1.146548831025161E-2</v>
      </c>
      <c r="R792" s="35">
        <f t="shared" si="63"/>
        <v>1.146548831025161E-2</v>
      </c>
      <c r="S792" s="35">
        <f t="shared" si="64"/>
        <v>1.146548831025161E-2</v>
      </c>
      <c r="T792" s="11" t="s">
        <v>14</v>
      </c>
    </row>
    <row r="793" spans="2:20" x14ac:dyDescent="0.35">
      <c r="B793" s="63">
        <v>7.759999999999879</v>
      </c>
      <c r="C793" s="34">
        <f>B793/'MSD Calculation'!$D$5</f>
        <v>0.26216216216215804</v>
      </c>
      <c r="D793" s="34">
        <f>'MSD Calculation'!$D$24-B793</f>
        <v>10.740000000000121</v>
      </c>
      <c r="E793" s="30">
        <f>IF(B793="",0,IF(B793&lt;'MSD Calculation'!$D$5,$E$7*(1-B793/'MSD Calculation'!$D$5), 0))</f>
        <v>1.0443004494655485E-2</v>
      </c>
      <c r="F793" s="30">
        <f>IF(B793="",0,IF($B793&lt;$F$5,0,IF($B793&gt;'MSD Calculation'!$D$5,0,IF($N$4="Closed-form",1/2*(1-COS(2*PI()*($B793-$F$5)/$F$6))*$F$8,IF($N$4="General",1/2*(1-COS(2*PI()*($B793-$F$5)/$F$6))*$F$9,"Error")))))</f>
        <v>1.0239361362854513E-3</v>
      </c>
      <c r="G793" s="30">
        <f>IF(B793="",0,IF($B793&lt;$G$5,0,IF($B793&gt;'MSD Calculation'!$D$5,0,IF($N$4="Closed-form",1/2*(1-COS(2*PI()*($B793-$G$5)/$G$6))*$G$8,IF($N$4="General",1/2*(1-COS(2*PI()*($B793-$G$5)/$G$6))*$G$9,"Error")))))</f>
        <v>0</v>
      </c>
      <c r="H793" s="30">
        <f>IF(B793="",0,IF($B793&lt;$H$5,0,IF($B793&gt;'MSD Calculation'!$D$5,0,IF($N$4="Closed-form",1/2*(1-COS(2*PI()*($B793-$H$5)/$H$6))*$H$8,IF($N$4="General",1/2*(1-COS(2*PI()*($B793-$H$5)/$H$6))*$H$9,"Error")))))</f>
        <v>0</v>
      </c>
      <c r="I793" s="30">
        <f>IF(B793="",0,IF($B793&lt;$I$5,0,IF($B793&gt;'MSD Calculation'!$D$5,0,IF($N$4="Closed-form",1/2*(1-COS(2*PI()*($B793-$I$5)/$I$6))*$I$8,IF($N$4="General",1/2*(1-COS(2*PI()*($B793-$I$5)/$I$6))*$I$9,"Error")))))</f>
        <v>0</v>
      </c>
      <c r="J793" s="15" t="s">
        <v>14</v>
      </c>
      <c r="K793" s="3"/>
      <c r="L793" s="17">
        <v>7.759999999999879</v>
      </c>
      <c r="M793" s="34">
        <f>L793/'MSD Calculation'!$D$5</f>
        <v>0.26216216216215804</v>
      </c>
      <c r="N793" s="34">
        <f>'MSD Calculation'!$D$24-L793</f>
        <v>10.740000000000121</v>
      </c>
      <c r="O793" s="35">
        <f t="shared" si="60"/>
        <v>1.0443004494655485E-2</v>
      </c>
      <c r="P793" s="35">
        <f t="shared" si="61"/>
        <v>1.1466940630940937E-2</v>
      </c>
      <c r="Q793" s="35">
        <f t="shared" si="62"/>
        <v>1.1466940630940937E-2</v>
      </c>
      <c r="R793" s="35">
        <f t="shared" si="63"/>
        <v>1.1466940630940937E-2</v>
      </c>
      <c r="S793" s="35">
        <f t="shared" si="64"/>
        <v>1.1466940630940937E-2</v>
      </c>
      <c r="T793" s="11" t="s">
        <v>14</v>
      </c>
    </row>
    <row r="794" spans="2:20" x14ac:dyDescent="0.35">
      <c r="B794" s="63">
        <v>7.7699999999998788</v>
      </c>
      <c r="C794" s="34">
        <f>B794/'MSD Calculation'!$D$5</f>
        <v>0.2624999999999959</v>
      </c>
      <c r="D794" s="34">
        <f>'MSD Calculation'!$D$24-B794</f>
        <v>10.730000000000121</v>
      </c>
      <c r="E794" s="30">
        <f>IF(B794="",0,IF(B794&lt;'MSD Calculation'!$D$5,$E$7*(1-B794/'MSD Calculation'!$D$5), 0))</f>
        <v>1.0438222899190899E-2</v>
      </c>
      <c r="F794" s="30">
        <f>IF(B794="",0,IF($B794&lt;$F$5,0,IF($B794&gt;'MSD Calculation'!$D$5,0,IF($N$4="Closed-form",1/2*(1-COS(2*PI()*($B794-$F$5)/$F$6))*$F$8,IF($N$4="General",1/2*(1-COS(2*PI()*($B794-$F$5)/$F$6))*$F$9,"Error")))))</f>
        <v>1.03018683446641E-3</v>
      </c>
      <c r="G794" s="30">
        <f>IF(B794="",0,IF($B794&lt;$G$5,0,IF($B794&gt;'MSD Calculation'!$D$5,0,IF($N$4="Closed-form",1/2*(1-COS(2*PI()*($B794-$G$5)/$G$6))*$G$8,IF($N$4="General",1/2*(1-COS(2*PI()*($B794-$G$5)/$G$6))*$G$9,"Error")))))</f>
        <v>0</v>
      </c>
      <c r="H794" s="30">
        <f>IF(B794="",0,IF($B794&lt;$H$5,0,IF($B794&gt;'MSD Calculation'!$D$5,0,IF($N$4="Closed-form",1/2*(1-COS(2*PI()*($B794-$H$5)/$H$6))*$H$8,IF($N$4="General",1/2*(1-COS(2*PI()*($B794-$H$5)/$H$6))*$H$9,"Error")))))</f>
        <v>0</v>
      </c>
      <c r="I794" s="30">
        <f>IF(B794="",0,IF($B794&lt;$I$5,0,IF($B794&gt;'MSD Calculation'!$D$5,0,IF($N$4="Closed-form",1/2*(1-COS(2*PI()*($B794-$I$5)/$I$6))*$I$8,IF($N$4="General",1/2*(1-COS(2*PI()*($B794-$I$5)/$I$6))*$I$9,"Error")))))</f>
        <v>0</v>
      </c>
      <c r="J794" s="15" t="s">
        <v>14</v>
      </c>
      <c r="K794" s="3"/>
      <c r="L794" s="17">
        <v>7.7699999999998788</v>
      </c>
      <c r="M794" s="34">
        <f>L794/'MSD Calculation'!$D$5</f>
        <v>0.2624999999999959</v>
      </c>
      <c r="N794" s="34">
        <f>'MSD Calculation'!$D$24-L794</f>
        <v>10.730000000000121</v>
      </c>
      <c r="O794" s="35">
        <f t="shared" si="60"/>
        <v>1.0438222899190899E-2</v>
      </c>
      <c r="P794" s="35">
        <f t="shared" si="61"/>
        <v>1.1468409733657309E-2</v>
      </c>
      <c r="Q794" s="35">
        <f t="shared" si="62"/>
        <v>1.1468409733657309E-2</v>
      </c>
      <c r="R794" s="35">
        <f t="shared" si="63"/>
        <v>1.1468409733657309E-2</v>
      </c>
      <c r="S794" s="35">
        <f t="shared" si="64"/>
        <v>1.1468409733657309E-2</v>
      </c>
      <c r="T794" s="11" t="s">
        <v>14</v>
      </c>
    </row>
    <row r="795" spans="2:20" x14ac:dyDescent="0.35">
      <c r="B795" s="63">
        <v>7.7799999999998786</v>
      </c>
      <c r="C795" s="34">
        <f>B795/'MSD Calculation'!$D$5</f>
        <v>0.26283783783783371</v>
      </c>
      <c r="D795" s="34">
        <f>'MSD Calculation'!$D$24-B795</f>
        <v>10.720000000000121</v>
      </c>
      <c r="E795" s="30">
        <f>IF(B795="",0,IF(B795&lt;'MSD Calculation'!$D$5,$E$7*(1-B795/'MSD Calculation'!$D$5), 0))</f>
        <v>1.0433441303726313E-2</v>
      </c>
      <c r="F795" s="30">
        <f>IF(B795="",0,IF($B795&lt;$F$5,0,IF($B795&gt;'MSD Calculation'!$D$5,0,IF($N$4="Closed-form",1/2*(1-COS(2*PI()*($B795-$F$5)/$F$6))*$F$8,IF($N$4="General",1/2*(1-COS(2*PI()*($B795-$F$5)/$F$6))*$F$9,"Error")))))</f>
        <v>1.0364542872557947E-3</v>
      </c>
      <c r="G795" s="30">
        <f>IF(B795="",0,IF($B795&lt;$G$5,0,IF($B795&gt;'MSD Calculation'!$D$5,0,IF($N$4="Closed-form",1/2*(1-COS(2*PI()*($B795-$G$5)/$G$6))*$G$8,IF($N$4="General",1/2*(1-COS(2*PI()*($B795-$G$5)/$G$6))*$G$9,"Error")))))</f>
        <v>0</v>
      </c>
      <c r="H795" s="30">
        <f>IF(B795="",0,IF($B795&lt;$H$5,0,IF($B795&gt;'MSD Calculation'!$D$5,0,IF($N$4="Closed-form",1/2*(1-COS(2*PI()*($B795-$H$5)/$H$6))*$H$8,IF($N$4="General",1/2*(1-COS(2*PI()*($B795-$H$5)/$H$6))*$H$9,"Error")))))</f>
        <v>0</v>
      </c>
      <c r="I795" s="30">
        <f>IF(B795="",0,IF($B795&lt;$I$5,0,IF($B795&gt;'MSD Calculation'!$D$5,0,IF($N$4="Closed-form",1/2*(1-COS(2*PI()*($B795-$I$5)/$I$6))*$I$8,IF($N$4="General",1/2*(1-COS(2*PI()*($B795-$I$5)/$I$6))*$I$9,"Error")))))</f>
        <v>0</v>
      </c>
      <c r="J795" s="15" t="s">
        <v>14</v>
      </c>
      <c r="K795" s="3"/>
      <c r="L795" s="17">
        <v>7.7799999999998786</v>
      </c>
      <c r="M795" s="34">
        <f>L795/'MSD Calculation'!$D$5</f>
        <v>0.26283783783783371</v>
      </c>
      <c r="N795" s="34">
        <f>'MSD Calculation'!$D$24-L795</f>
        <v>10.720000000000121</v>
      </c>
      <c r="O795" s="35">
        <f t="shared" si="60"/>
        <v>1.0433441303726313E-2</v>
      </c>
      <c r="P795" s="35">
        <f t="shared" si="61"/>
        <v>1.1469895590982108E-2</v>
      </c>
      <c r="Q795" s="35">
        <f t="shared" si="62"/>
        <v>1.1469895590982108E-2</v>
      </c>
      <c r="R795" s="35">
        <f t="shared" si="63"/>
        <v>1.1469895590982108E-2</v>
      </c>
      <c r="S795" s="35">
        <f t="shared" si="64"/>
        <v>1.1469895590982108E-2</v>
      </c>
      <c r="T795" s="11" t="s">
        <v>14</v>
      </c>
    </row>
    <row r="796" spans="2:20" x14ac:dyDescent="0.35">
      <c r="B796" s="63">
        <v>7.7899999999998784</v>
      </c>
      <c r="C796" s="34">
        <f>B796/'MSD Calculation'!$D$5</f>
        <v>0.26317567567567157</v>
      </c>
      <c r="D796" s="34">
        <f>'MSD Calculation'!$D$24-B796</f>
        <v>10.710000000000122</v>
      </c>
      <c r="E796" s="30">
        <f>IF(B796="",0,IF(B796&lt;'MSD Calculation'!$D$5,$E$7*(1-B796/'MSD Calculation'!$D$5), 0))</f>
        <v>1.0428659708261729E-2</v>
      </c>
      <c r="F796" s="30">
        <f>IF(B796="",0,IF($B796&lt;$F$5,0,IF($B796&gt;'MSD Calculation'!$D$5,0,IF($N$4="Closed-form",1/2*(1-COS(2*PI()*($B796-$F$5)/$F$6))*$F$8,IF($N$4="General",1/2*(1-COS(2*PI()*($B796-$F$5)/$F$6))*$F$9,"Error")))))</f>
        <v>1.0427384671614908E-3</v>
      </c>
      <c r="G796" s="30">
        <f>IF(B796="",0,IF($B796&lt;$G$5,0,IF($B796&gt;'MSD Calculation'!$D$5,0,IF($N$4="Closed-form",1/2*(1-COS(2*PI()*($B796-$G$5)/$G$6))*$G$8,IF($N$4="General",1/2*(1-COS(2*PI()*($B796-$G$5)/$G$6))*$G$9,"Error")))))</f>
        <v>0</v>
      </c>
      <c r="H796" s="30">
        <f>IF(B796="",0,IF($B796&lt;$H$5,0,IF($B796&gt;'MSD Calculation'!$D$5,0,IF($N$4="Closed-form",1/2*(1-COS(2*PI()*($B796-$H$5)/$H$6))*$H$8,IF($N$4="General",1/2*(1-COS(2*PI()*($B796-$H$5)/$H$6))*$H$9,"Error")))))</f>
        <v>0</v>
      </c>
      <c r="I796" s="30">
        <f>IF(B796="",0,IF($B796&lt;$I$5,0,IF($B796&gt;'MSD Calculation'!$D$5,0,IF($N$4="Closed-form",1/2*(1-COS(2*PI()*($B796-$I$5)/$I$6))*$I$8,IF($N$4="General",1/2*(1-COS(2*PI()*($B796-$I$5)/$I$6))*$I$9,"Error")))))</f>
        <v>0</v>
      </c>
      <c r="J796" s="15" t="s">
        <v>14</v>
      </c>
      <c r="K796" s="3"/>
      <c r="L796" s="17">
        <v>7.7899999999998784</v>
      </c>
      <c r="M796" s="34">
        <f>L796/'MSD Calculation'!$D$5</f>
        <v>0.26317567567567157</v>
      </c>
      <c r="N796" s="34">
        <f>'MSD Calculation'!$D$24-L796</f>
        <v>10.710000000000122</v>
      </c>
      <c r="O796" s="35">
        <f t="shared" si="60"/>
        <v>1.0428659708261729E-2</v>
      </c>
      <c r="P796" s="35">
        <f t="shared" si="61"/>
        <v>1.147139817542322E-2</v>
      </c>
      <c r="Q796" s="35">
        <f t="shared" si="62"/>
        <v>1.147139817542322E-2</v>
      </c>
      <c r="R796" s="35">
        <f t="shared" si="63"/>
        <v>1.147139817542322E-2</v>
      </c>
      <c r="S796" s="35">
        <f t="shared" si="64"/>
        <v>1.147139817542322E-2</v>
      </c>
      <c r="T796" s="11" t="s">
        <v>14</v>
      </c>
    </row>
    <row r="797" spans="2:20" x14ac:dyDescent="0.35">
      <c r="B797" s="63">
        <v>7.7999999999998781</v>
      </c>
      <c r="C797" s="34">
        <f>B797/'MSD Calculation'!$D$5</f>
        <v>0.26351351351350938</v>
      </c>
      <c r="D797" s="34">
        <f>'MSD Calculation'!$D$24-B797</f>
        <v>10.700000000000122</v>
      </c>
      <c r="E797" s="30">
        <f>IF(B797="",0,IF(B797&lt;'MSD Calculation'!$D$5,$E$7*(1-B797/'MSD Calculation'!$D$5), 0))</f>
        <v>1.0423878112797142E-2</v>
      </c>
      <c r="F797" s="30">
        <f>IF(B797="",0,IF($B797&lt;$F$5,0,IF($B797&gt;'MSD Calculation'!$D$5,0,IF($N$4="Closed-form",1/2*(1-COS(2*PI()*($B797-$F$5)/$F$6))*$F$8,IF($N$4="General",1/2*(1-COS(2*PI()*($B797-$F$5)/$F$6))*$F$9,"Error")))))</f>
        <v>1.0490393466180106E-3</v>
      </c>
      <c r="G797" s="30">
        <f>IF(B797="",0,IF($B797&lt;$G$5,0,IF($B797&gt;'MSD Calculation'!$D$5,0,IF($N$4="Closed-form",1/2*(1-COS(2*PI()*($B797-$G$5)/$G$6))*$G$8,IF($N$4="General",1/2*(1-COS(2*PI()*($B797-$G$5)/$G$6))*$G$9,"Error")))))</f>
        <v>0</v>
      </c>
      <c r="H797" s="30">
        <f>IF(B797="",0,IF($B797&lt;$H$5,0,IF($B797&gt;'MSD Calculation'!$D$5,0,IF($N$4="Closed-form",1/2*(1-COS(2*PI()*($B797-$H$5)/$H$6))*$H$8,IF($N$4="General",1/2*(1-COS(2*PI()*($B797-$H$5)/$H$6))*$H$9,"Error")))))</f>
        <v>0</v>
      </c>
      <c r="I797" s="30">
        <f>IF(B797="",0,IF($B797&lt;$I$5,0,IF($B797&gt;'MSD Calculation'!$D$5,0,IF($N$4="Closed-form",1/2*(1-COS(2*PI()*($B797-$I$5)/$I$6))*$I$8,IF($N$4="General",1/2*(1-COS(2*PI()*($B797-$I$5)/$I$6))*$I$9,"Error")))))</f>
        <v>0</v>
      </c>
      <c r="J797" s="15" t="s">
        <v>14</v>
      </c>
      <c r="K797" s="3"/>
      <c r="L797" s="17">
        <v>7.7999999999998781</v>
      </c>
      <c r="M797" s="34">
        <f>L797/'MSD Calculation'!$D$5</f>
        <v>0.26351351351350938</v>
      </c>
      <c r="N797" s="34">
        <f>'MSD Calculation'!$D$24-L797</f>
        <v>10.700000000000122</v>
      </c>
      <c r="O797" s="35">
        <f t="shared" si="60"/>
        <v>1.0423878112797142E-2</v>
      </c>
      <c r="P797" s="35">
        <f t="shared" si="61"/>
        <v>1.1472917459415153E-2</v>
      </c>
      <c r="Q797" s="35">
        <f t="shared" si="62"/>
        <v>1.1472917459415153E-2</v>
      </c>
      <c r="R797" s="35">
        <f t="shared" si="63"/>
        <v>1.1472917459415153E-2</v>
      </c>
      <c r="S797" s="35">
        <f t="shared" si="64"/>
        <v>1.1472917459415153E-2</v>
      </c>
      <c r="T797" s="11" t="s">
        <v>14</v>
      </c>
    </row>
    <row r="798" spans="2:20" x14ac:dyDescent="0.35">
      <c r="B798" s="63">
        <v>7.8099999999998779</v>
      </c>
      <c r="C798" s="34">
        <f>B798/'MSD Calculation'!$D$5</f>
        <v>0.26385135135134724</v>
      </c>
      <c r="D798" s="34">
        <f>'MSD Calculation'!$D$24-B798</f>
        <v>10.690000000000122</v>
      </c>
      <c r="E798" s="30">
        <f>IF(B798="",0,IF(B798&lt;'MSD Calculation'!$D$5,$E$7*(1-B798/'MSD Calculation'!$D$5), 0))</f>
        <v>1.0419096517332558E-2</v>
      </c>
      <c r="F798" s="30">
        <f>IF(B798="",0,IF($B798&lt;$F$5,0,IF($B798&gt;'MSD Calculation'!$D$5,0,IF($N$4="Closed-form",1/2*(1-COS(2*PI()*($B798-$F$5)/$F$6))*$F$8,IF($N$4="General",1/2*(1-COS(2*PI()*($B798-$F$5)/$F$6))*$F$9,"Error")))))</f>
        <v>1.0553568979866145E-3</v>
      </c>
      <c r="G798" s="30">
        <f>IF(B798="",0,IF($B798&lt;$G$5,0,IF($B798&gt;'MSD Calculation'!$D$5,0,IF($N$4="Closed-form",1/2*(1-COS(2*PI()*($B798-$G$5)/$G$6))*$G$8,IF($N$4="General",1/2*(1-COS(2*PI()*($B798-$G$5)/$G$6))*$G$9,"Error")))))</f>
        <v>0</v>
      </c>
      <c r="H798" s="30">
        <f>IF(B798="",0,IF($B798&lt;$H$5,0,IF($B798&gt;'MSD Calculation'!$D$5,0,IF($N$4="Closed-form",1/2*(1-COS(2*PI()*($B798-$H$5)/$H$6))*$H$8,IF($N$4="General",1/2*(1-COS(2*PI()*($B798-$H$5)/$H$6))*$H$9,"Error")))))</f>
        <v>0</v>
      </c>
      <c r="I798" s="30">
        <f>IF(B798="",0,IF($B798&lt;$I$5,0,IF($B798&gt;'MSD Calculation'!$D$5,0,IF($N$4="Closed-form",1/2*(1-COS(2*PI()*($B798-$I$5)/$I$6))*$I$8,IF($N$4="General",1/2*(1-COS(2*PI()*($B798-$I$5)/$I$6))*$I$9,"Error")))))</f>
        <v>0</v>
      </c>
      <c r="J798" s="15" t="s">
        <v>14</v>
      </c>
      <c r="K798" s="3"/>
      <c r="L798" s="17">
        <v>7.8099999999998779</v>
      </c>
      <c r="M798" s="34">
        <f>L798/'MSD Calculation'!$D$5</f>
        <v>0.26385135135134724</v>
      </c>
      <c r="N798" s="34">
        <f>'MSD Calculation'!$D$24-L798</f>
        <v>10.690000000000122</v>
      </c>
      <c r="O798" s="35">
        <f t="shared" si="60"/>
        <v>1.0419096517332558E-2</v>
      </c>
      <c r="P798" s="35">
        <f t="shared" si="61"/>
        <v>1.1474453415319172E-2</v>
      </c>
      <c r="Q798" s="35">
        <f t="shared" si="62"/>
        <v>1.1474453415319172E-2</v>
      </c>
      <c r="R798" s="35">
        <f t="shared" si="63"/>
        <v>1.1474453415319172E-2</v>
      </c>
      <c r="S798" s="35">
        <f t="shared" si="64"/>
        <v>1.1474453415319172E-2</v>
      </c>
      <c r="T798" s="11" t="s">
        <v>14</v>
      </c>
    </row>
    <row r="799" spans="2:20" x14ac:dyDescent="0.35">
      <c r="B799" s="63">
        <v>7.8199999999998777</v>
      </c>
      <c r="C799" s="34">
        <f>B799/'MSD Calculation'!$D$5</f>
        <v>0.26418918918918505</v>
      </c>
      <c r="D799" s="34">
        <f>'MSD Calculation'!$D$24-B799</f>
        <v>10.680000000000122</v>
      </c>
      <c r="E799" s="30">
        <f>IF(B799="",0,IF(B799&lt;'MSD Calculation'!$D$5,$E$7*(1-B799/'MSD Calculation'!$D$5), 0))</f>
        <v>1.0414314921867972E-2</v>
      </c>
      <c r="F799" s="30">
        <f>IF(B799="",0,IF($B799&lt;$F$5,0,IF($B799&gt;'MSD Calculation'!$D$5,0,IF($N$4="Closed-form",1/2*(1-COS(2*PI()*($B799-$F$5)/$F$6))*$F$8,IF($N$4="General",1/2*(1-COS(2*PI()*($B799-$F$5)/$F$6))*$F$9,"Error")))))</f>
        <v>1.0616910935554308E-3</v>
      </c>
      <c r="G799" s="30">
        <f>IF(B799="",0,IF($B799&lt;$G$5,0,IF($B799&gt;'MSD Calculation'!$D$5,0,IF($N$4="Closed-form",1/2*(1-COS(2*PI()*($B799-$G$5)/$G$6))*$G$8,IF($N$4="General",1/2*(1-COS(2*PI()*($B799-$G$5)/$G$6))*$G$9,"Error")))))</f>
        <v>0</v>
      </c>
      <c r="H799" s="30">
        <f>IF(B799="",0,IF($B799&lt;$H$5,0,IF($B799&gt;'MSD Calculation'!$D$5,0,IF($N$4="Closed-form",1/2*(1-COS(2*PI()*($B799-$H$5)/$H$6))*$H$8,IF($N$4="General",1/2*(1-COS(2*PI()*($B799-$H$5)/$H$6))*$H$9,"Error")))))</f>
        <v>0</v>
      </c>
      <c r="I799" s="30">
        <f>IF(B799="",0,IF($B799&lt;$I$5,0,IF($B799&gt;'MSD Calculation'!$D$5,0,IF($N$4="Closed-form",1/2*(1-COS(2*PI()*($B799-$I$5)/$I$6))*$I$8,IF($N$4="General",1/2*(1-COS(2*PI()*($B799-$I$5)/$I$6))*$I$9,"Error")))))</f>
        <v>0</v>
      </c>
      <c r="J799" s="15" t="s">
        <v>14</v>
      </c>
      <c r="K799" s="3"/>
      <c r="L799" s="17">
        <v>7.8199999999998777</v>
      </c>
      <c r="M799" s="34">
        <f>L799/'MSD Calculation'!$D$5</f>
        <v>0.26418918918918505</v>
      </c>
      <c r="N799" s="34">
        <f>'MSD Calculation'!$D$24-L799</f>
        <v>10.680000000000122</v>
      </c>
      <c r="O799" s="35">
        <f t="shared" si="60"/>
        <v>1.0414314921867972E-2</v>
      </c>
      <c r="P799" s="35">
        <f t="shared" si="61"/>
        <v>1.1476006015423403E-2</v>
      </c>
      <c r="Q799" s="35">
        <f t="shared" si="62"/>
        <v>1.1476006015423403E-2</v>
      </c>
      <c r="R799" s="35">
        <f t="shared" si="63"/>
        <v>1.1476006015423403E-2</v>
      </c>
      <c r="S799" s="35">
        <f t="shared" si="64"/>
        <v>1.1476006015423403E-2</v>
      </c>
      <c r="T799" s="11" t="s">
        <v>14</v>
      </c>
    </row>
    <row r="800" spans="2:20" x14ac:dyDescent="0.35">
      <c r="B800" s="63">
        <v>7.8299999999998775</v>
      </c>
      <c r="C800" s="34">
        <f>B800/'MSD Calculation'!$D$5</f>
        <v>0.26452702702702285</v>
      </c>
      <c r="D800" s="34">
        <f>'MSD Calculation'!$D$24-B800</f>
        <v>10.670000000000122</v>
      </c>
      <c r="E800" s="30">
        <f>IF(B800="",0,IF(B800&lt;'MSD Calculation'!$D$5,$E$7*(1-B800/'MSD Calculation'!$D$5), 0))</f>
        <v>1.0409533326403387E-2</v>
      </c>
      <c r="F800" s="30">
        <f>IF(B800="",0,IF($B800&lt;$F$5,0,IF($B800&gt;'MSD Calculation'!$D$5,0,IF($N$4="Closed-form",1/2*(1-COS(2*PI()*($B800-$F$5)/$F$6))*$F$8,IF($N$4="General",1/2*(1-COS(2*PI()*($B800-$F$5)/$F$6))*$F$9,"Error")))))</f>
        <v>1.0680419055395789E-3</v>
      </c>
      <c r="G800" s="30">
        <f>IF(B800="",0,IF($B800&lt;$G$5,0,IF($B800&gt;'MSD Calculation'!$D$5,0,IF($N$4="Closed-form",1/2*(1-COS(2*PI()*($B800-$G$5)/$G$6))*$G$8,IF($N$4="General",1/2*(1-COS(2*PI()*($B800-$G$5)/$G$6))*$G$9,"Error")))))</f>
        <v>0</v>
      </c>
      <c r="H800" s="30">
        <f>IF(B800="",0,IF($B800&lt;$H$5,0,IF($B800&gt;'MSD Calculation'!$D$5,0,IF($N$4="Closed-form",1/2*(1-COS(2*PI()*($B800-$H$5)/$H$6))*$H$8,IF($N$4="General",1/2*(1-COS(2*PI()*($B800-$H$5)/$H$6))*$H$9,"Error")))))</f>
        <v>0</v>
      </c>
      <c r="I800" s="30">
        <f>IF(B800="",0,IF($B800&lt;$I$5,0,IF($B800&gt;'MSD Calculation'!$D$5,0,IF($N$4="Closed-form",1/2*(1-COS(2*PI()*($B800-$I$5)/$I$6))*$I$8,IF($N$4="General",1/2*(1-COS(2*PI()*($B800-$I$5)/$I$6))*$I$9,"Error")))))</f>
        <v>0</v>
      </c>
      <c r="J800" s="15" t="s">
        <v>14</v>
      </c>
      <c r="K800" s="3"/>
      <c r="L800" s="17">
        <v>7.8299999999998775</v>
      </c>
      <c r="M800" s="34">
        <f>L800/'MSD Calculation'!$D$5</f>
        <v>0.26452702702702285</v>
      </c>
      <c r="N800" s="34">
        <f>'MSD Calculation'!$D$24-L800</f>
        <v>10.670000000000122</v>
      </c>
      <c r="O800" s="35">
        <f t="shared" si="60"/>
        <v>1.0409533326403387E-2</v>
      </c>
      <c r="P800" s="35">
        <f t="shared" si="61"/>
        <v>1.1477575231942967E-2</v>
      </c>
      <c r="Q800" s="35">
        <f t="shared" si="62"/>
        <v>1.1477575231942967E-2</v>
      </c>
      <c r="R800" s="35">
        <f t="shared" si="63"/>
        <v>1.1477575231942967E-2</v>
      </c>
      <c r="S800" s="35">
        <f t="shared" si="64"/>
        <v>1.1477575231942967E-2</v>
      </c>
      <c r="T800" s="11" t="s">
        <v>14</v>
      </c>
    </row>
    <row r="801" spans="2:20" x14ac:dyDescent="0.35">
      <c r="B801" s="63">
        <v>7.8399999999998773</v>
      </c>
      <c r="C801" s="34">
        <f>B801/'MSD Calculation'!$D$5</f>
        <v>0.26486486486486072</v>
      </c>
      <c r="D801" s="34">
        <f>'MSD Calculation'!$D$24-B801</f>
        <v>10.660000000000123</v>
      </c>
      <c r="E801" s="30">
        <f>IF(B801="",0,IF(B801&lt;'MSD Calculation'!$D$5,$E$7*(1-B801/'MSD Calculation'!$D$5), 0))</f>
        <v>1.0404751730938799E-2</v>
      </c>
      <c r="F801" s="30">
        <f>IF(B801="",0,IF($B801&lt;$F$5,0,IF($B801&gt;'MSD Calculation'!$D$5,0,IF($N$4="Closed-form",1/2*(1-COS(2*PI()*($B801-$F$5)/$F$6))*$F$8,IF($N$4="General",1/2*(1-COS(2*PI()*($B801-$F$5)/$F$6))*$F$9,"Error")))))</f>
        <v>1.0744093060812913E-3</v>
      </c>
      <c r="G801" s="30">
        <f>IF(B801="",0,IF($B801&lt;$G$5,0,IF($B801&gt;'MSD Calculation'!$D$5,0,IF($N$4="Closed-form",1/2*(1-COS(2*PI()*($B801-$G$5)/$G$6))*$G$8,IF($N$4="General",1/2*(1-COS(2*PI()*($B801-$G$5)/$G$6))*$G$9,"Error")))))</f>
        <v>0</v>
      </c>
      <c r="H801" s="30">
        <f>IF(B801="",0,IF($B801&lt;$H$5,0,IF($B801&gt;'MSD Calculation'!$D$5,0,IF($N$4="Closed-form",1/2*(1-COS(2*PI()*($B801-$H$5)/$H$6))*$H$8,IF($N$4="General",1/2*(1-COS(2*PI()*($B801-$H$5)/$H$6))*$H$9,"Error")))))</f>
        <v>0</v>
      </c>
      <c r="I801" s="30">
        <f>IF(B801="",0,IF($B801&lt;$I$5,0,IF($B801&gt;'MSD Calculation'!$D$5,0,IF($N$4="Closed-form",1/2*(1-COS(2*PI()*($B801-$I$5)/$I$6))*$I$8,IF($N$4="General",1/2*(1-COS(2*PI()*($B801-$I$5)/$I$6))*$I$9,"Error")))))</f>
        <v>0</v>
      </c>
      <c r="J801" s="15" t="s">
        <v>14</v>
      </c>
      <c r="K801" s="3"/>
      <c r="L801" s="17">
        <v>7.8399999999998773</v>
      </c>
      <c r="M801" s="34">
        <f>L801/'MSD Calculation'!$D$5</f>
        <v>0.26486486486486072</v>
      </c>
      <c r="N801" s="34">
        <f>'MSD Calculation'!$D$24-L801</f>
        <v>10.660000000000123</v>
      </c>
      <c r="O801" s="35">
        <f t="shared" si="60"/>
        <v>1.0404751730938799E-2</v>
      </c>
      <c r="P801" s="35">
        <f t="shared" si="61"/>
        <v>1.147916103702009E-2</v>
      </c>
      <c r="Q801" s="35">
        <f t="shared" si="62"/>
        <v>1.147916103702009E-2</v>
      </c>
      <c r="R801" s="35">
        <f t="shared" si="63"/>
        <v>1.147916103702009E-2</v>
      </c>
      <c r="S801" s="35">
        <f t="shared" si="64"/>
        <v>1.147916103702009E-2</v>
      </c>
      <c r="T801" s="11" t="s">
        <v>14</v>
      </c>
    </row>
    <row r="802" spans="2:20" x14ac:dyDescent="0.35">
      <c r="B802" s="63">
        <v>7.8499999999998771</v>
      </c>
      <c r="C802" s="34">
        <f>B802/'MSD Calculation'!$D$5</f>
        <v>0.26520270270269852</v>
      </c>
      <c r="D802" s="34">
        <f>'MSD Calculation'!$D$24-B802</f>
        <v>10.650000000000123</v>
      </c>
      <c r="E802" s="30">
        <f>IF(B802="",0,IF(B802&lt;'MSD Calculation'!$D$5,$E$7*(1-B802/'MSD Calculation'!$D$5), 0))</f>
        <v>1.0399970135474215E-2</v>
      </c>
      <c r="F802" s="30">
        <f>IF(B802="",0,IF($B802&lt;$F$5,0,IF($B802&gt;'MSD Calculation'!$D$5,0,IF($N$4="Closed-form",1/2*(1-COS(2*PI()*($B802-$F$5)/$F$6))*$F$8,IF($N$4="General",1/2*(1-COS(2*PI()*($B802-$F$5)/$F$6))*$F$9,"Error")))))</f>
        <v>1.0807932672500329E-3</v>
      </c>
      <c r="G802" s="30">
        <f>IF(B802="",0,IF($B802&lt;$G$5,0,IF($B802&gt;'MSD Calculation'!$D$5,0,IF($N$4="Closed-form",1/2*(1-COS(2*PI()*($B802-$G$5)/$G$6))*$G$8,IF($N$4="General",1/2*(1-COS(2*PI()*($B802-$G$5)/$G$6))*$G$9,"Error")))))</f>
        <v>0</v>
      </c>
      <c r="H802" s="30">
        <f>IF(B802="",0,IF($B802&lt;$H$5,0,IF($B802&gt;'MSD Calculation'!$D$5,0,IF($N$4="Closed-form",1/2*(1-COS(2*PI()*($B802-$H$5)/$H$6))*$H$8,IF($N$4="General",1/2*(1-COS(2*PI()*($B802-$H$5)/$H$6))*$H$9,"Error")))))</f>
        <v>0</v>
      </c>
      <c r="I802" s="30">
        <f>IF(B802="",0,IF($B802&lt;$I$5,0,IF($B802&gt;'MSD Calculation'!$D$5,0,IF($N$4="Closed-form",1/2*(1-COS(2*PI()*($B802-$I$5)/$I$6))*$I$8,IF($N$4="General",1/2*(1-COS(2*PI()*($B802-$I$5)/$I$6))*$I$9,"Error")))))</f>
        <v>0</v>
      </c>
      <c r="J802" s="15" t="s">
        <v>14</v>
      </c>
      <c r="K802" s="3"/>
      <c r="L802" s="17">
        <v>7.8499999999998771</v>
      </c>
      <c r="M802" s="34">
        <f>L802/'MSD Calculation'!$D$5</f>
        <v>0.26520270270269852</v>
      </c>
      <c r="N802" s="34">
        <f>'MSD Calculation'!$D$24-L802</f>
        <v>10.650000000000123</v>
      </c>
      <c r="O802" s="35">
        <f t="shared" si="60"/>
        <v>1.0399970135474215E-2</v>
      </c>
      <c r="P802" s="35">
        <f t="shared" si="61"/>
        <v>1.1480763402724248E-2</v>
      </c>
      <c r="Q802" s="35">
        <f t="shared" si="62"/>
        <v>1.1480763402724248E-2</v>
      </c>
      <c r="R802" s="35">
        <f t="shared" si="63"/>
        <v>1.1480763402724248E-2</v>
      </c>
      <c r="S802" s="35">
        <f t="shared" si="64"/>
        <v>1.1480763402724248E-2</v>
      </c>
      <c r="T802" s="11" t="s">
        <v>14</v>
      </c>
    </row>
    <row r="803" spans="2:20" x14ac:dyDescent="0.35">
      <c r="B803" s="63">
        <v>7.8599999999998769</v>
      </c>
      <c r="C803" s="34">
        <f>B803/'MSD Calculation'!$D$5</f>
        <v>0.26554054054053639</v>
      </c>
      <c r="D803" s="34">
        <f>'MSD Calculation'!$D$24-B803</f>
        <v>10.640000000000123</v>
      </c>
      <c r="E803" s="30">
        <f>IF(B803="",0,IF(B803&lt;'MSD Calculation'!$D$5,$E$7*(1-B803/'MSD Calculation'!$D$5), 0))</f>
        <v>1.0395188540009627E-2</v>
      </c>
      <c r="F803" s="30">
        <f>IF(B803="",0,IF($B803&lt;$F$5,0,IF($B803&gt;'MSD Calculation'!$D$5,0,IF($N$4="Closed-form",1/2*(1-COS(2*PI()*($B803-$F$5)/$F$6))*$F$8,IF($N$4="General",1/2*(1-COS(2*PI()*($B803-$F$5)/$F$6))*$F$9,"Error")))))</f>
        <v>1.0871937610426273E-3</v>
      </c>
      <c r="G803" s="30">
        <f>IF(B803="",0,IF($B803&lt;$G$5,0,IF($B803&gt;'MSD Calculation'!$D$5,0,IF($N$4="Closed-form",1/2*(1-COS(2*PI()*($B803-$G$5)/$G$6))*$G$8,IF($N$4="General",1/2*(1-COS(2*PI()*($B803-$G$5)/$G$6))*$G$9,"Error")))))</f>
        <v>0</v>
      </c>
      <c r="H803" s="30">
        <f>IF(B803="",0,IF($B803&lt;$H$5,0,IF($B803&gt;'MSD Calculation'!$D$5,0,IF($N$4="Closed-form",1/2*(1-COS(2*PI()*($B803-$H$5)/$H$6))*$H$8,IF($N$4="General",1/2*(1-COS(2*PI()*($B803-$H$5)/$H$6))*$H$9,"Error")))))</f>
        <v>0</v>
      </c>
      <c r="I803" s="30">
        <f>IF(B803="",0,IF($B803&lt;$I$5,0,IF($B803&gt;'MSD Calculation'!$D$5,0,IF($N$4="Closed-form",1/2*(1-COS(2*PI()*($B803-$I$5)/$I$6))*$I$8,IF($N$4="General",1/2*(1-COS(2*PI()*($B803-$I$5)/$I$6))*$I$9,"Error")))))</f>
        <v>0</v>
      </c>
      <c r="J803" s="15" t="s">
        <v>14</v>
      </c>
      <c r="K803" s="3"/>
      <c r="L803" s="17">
        <v>7.8599999999998769</v>
      </c>
      <c r="M803" s="34">
        <f>L803/'MSD Calculation'!$D$5</f>
        <v>0.26554054054053639</v>
      </c>
      <c r="N803" s="34">
        <f>'MSD Calculation'!$D$24-L803</f>
        <v>10.640000000000123</v>
      </c>
      <c r="O803" s="35">
        <f t="shared" si="60"/>
        <v>1.0395188540009627E-2</v>
      </c>
      <c r="P803" s="35">
        <f t="shared" si="61"/>
        <v>1.1482382301052254E-2</v>
      </c>
      <c r="Q803" s="35">
        <f t="shared" si="62"/>
        <v>1.1482382301052254E-2</v>
      </c>
      <c r="R803" s="35">
        <f t="shared" si="63"/>
        <v>1.1482382301052254E-2</v>
      </c>
      <c r="S803" s="35">
        <f t="shared" si="64"/>
        <v>1.1482382301052254E-2</v>
      </c>
      <c r="T803" s="11" t="s">
        <v>14</v>
      </c>
    </row>
    <row r="804" spans="2:20" x14ac:dyDescent="0.35">
      <c r="B804" s="63">
        <v>7.8699999999998766</v>
      </c>
      <c r="C804" s="34">
        <f>B804/'MSD Calculation'!$D$5</f>
        <v>0.26587837837837419</v>
      </c>
      <c r="D804" s="34">
        <f>'MSD Calculation'!$D$24-B804</f>
        <v>10.630000000000123</v>
      </c>
      <c r="E804" s="30">
        <f>IF(B804="",0,IF(B804&lt;'MSD Calculation'!$D$5,$E$7*(1-B804/'MSD Calculation'!$D$5), 0))</f>
        <v>1.0390406944545042E-2</v>
      </c>
      <c r="F804" s="30">
        <f>IF(B804="",0,IF($B804&lt;$F$5,0,IF($B804&gt;'MSD Calculation'!$D$5,0,IF($N$4="Closed-form",1/2*(1-COS(2*PI()*($B804-$F$5)/$F$6))*$F$8,IF($N$4="General",1/2*(1-COS(2*PI()*($B804-$F$5)/$F$6))*$F$9,"Error")))))</f>
        <v>1.0936107593833774E-3</v>
      </c>
      <c r="G804" s="30">
        <f>IF(B804="",0,IF($B804&lt;$G$5,0,IF($B804&gt;'MSD Calculation'!$D$5,0,IF($N$4="Closed-form",1/2*(1-COS(2*PI()*($B804-$G$5)/$G$6))*$G$8,IF($N$4="General",1/2*(1-COS(2*PI()*($B804-$G$5)/$G$6))*$G$9,"Error")))))</f>
        <v>0</v>
      </c>
      <c r="H804" s="30">
        <f>IF(B804="",0,IF($B804&lt;$H$5,0,IF($B804&gt;'MSD Calculation'!$D$5,0,IF($N$4="Closed-form",1/2*(1-COS(2*PI()*($B804-$H$5)/$H$6))*$H$8,IF($N$4="General",1/2*(1-COS(2*PI()*($B804-$H$5)/$H$6))*$H$9,"Error")))))</f>
        <v>0</v>
      </c>
      <c r="I804" s="30">
        <f>IF(B804="",0,IF($B804&lt;$I$5,0,IF($B804&gt;'MSD Calculation'!$D$5,0,IF($N$4="Closed-form",1/2*(1-COS(2*PI()*($B804-$I$5)/$I$6))*$I$8,IF($N$4="General",1/2*(1-COS(2*PI()*($B804-$I$5)/$I$6))*$I$9,"Error")))))</f>
        <v>0</v>
      </c>
      <c r="J804" s="15" t="s">
        <v>14</v>
      </c>
      <c r="K804" s="3"/>
      <c r="L804" s="17">
        <v>7.8699999999998766</v>
      </c>
      <c r="M804" s="34">
        <f>L804/'MSD Calculation'!$D$5</f>
        <v>0.26587837837837419</v>
      </c>
      <c r="N804" s="34">
        <f>'MSD Calculation'!$D$24-L804</f>
        <v>10.630000000000123</v>
      </c>
      <c r="O804" s="35">
        <f t="shared" si="60"/>
        <v>1.0390406944545042E-2</v>
      </c>
      <c r="P804" s="35">
        <f t="shared" si="61"/>
        <v>1.148401770392842E-2</v>
      </c>
      <c r="Q804" s="35">
        <f t="shared" si="62"/>
        <v>1.148401770392842E-2</v>
      </c>
      <c r="R804" s="35">
        <f t="shared" si="63"/>
        <v>1.148401770392842E-2</v>
      </c>
      <c r="S804" s="35">
        <f t="shared" si="64"/>
        <v>1.148401770392842E-2</v>
      </c>
      <c r="T804" s="11" t="s">
        <v>14</v>
      </c>
    </row>
    <row r="805" spans="2:20" x14ac:dyDescent="0.35">
      <c r="B805" s="63">
        <v>7.8799999999998764</v>
      </c>
      <c r="C805" s="34">
        <f>B805/'MSD Calculation'!$D$5</f>
        <v>0.26621621621621205</v>
      </c>
      <c r="D805" s="34">
        <f>'MSD Calculation'!$D$24-B805</f>
        <v>10.620000000000124</v>
      </c>
      <c r="E805" s="30">
        <f>IF(B805="",0,IF(B805&lt;'MSD Calculation'!$D$5,$E$7*(1-B805/'MSD Calculation'!$D$5), 0))</f>
        <v>1.0385625349080456E-2</v>
      </c>
      <c r="F805" s="30">
        <f>IF(B805="",0,IF($B805&lt;$F$5,0,IF($B805&gt;'MSD Calculation'!$D$5,0,IF($N$4="Closed-form",1/2*(1-COS(2*PI()*($B805-$F$5)/$F$6))*$F$8,IF($N$4="General",1/2*(1-COS(2*PI()*($B805-$F$5)/$F$6))*$F$9,"Error")))))</f>
        <v>1.1000442341241891E-3</v>
      </c>
      <c r="G805" s="30">
        <f>IF(B805="",0,IF($B805&lt;$G$5,0,IF($B805&gt;'MSD Calculation'!$D$5,0,IF($N$4="Closed-form",1/2*(1-COS(2*PI()*($B805-$G$5)/$G$6))*$G$8,IF($N$4="General",1/2*(1-COS(2*PI()*($B805-$G$5)/$G$6))*$G$9,"Error")))))</f>
        <v>0</v>
      </c>
      <c r="H805" s="30">
        <f>IF(B805="",0,IF($B805&lt;$H$5,0,IF($B805&gt;'MSD Calculation'!$D$5,0,IF($N$4="Closed-form",1/2*(1-COS(2*PI()*($B805-$H$5)/$H$6))*$H$8,IF($N$4="General",1/2*(1-COS(2*PI()*($B805-$H$5)/$H$6))*$H$9,"Error")))))</f>
        <v>0</v>
      </c>
      <c r="I805" s="30">
        <f>IF(B805="",0,IF($B805&lt;$I$5,0,IF($B805&gt;'MSD Calculation'!$D$5,0,IF($N$4="Closed-form",1/2*(1-COS(2*PI()*($B805-$I$5)/$I$6))*$I$8,IF($N$4="General",1/2*(1-COS(2*PI()*($B805-$I$5)/$I$6))*$I$9,"Error")))))</f>
        <v>0</v>
      </c>
      <c r="J805" s="15" t="s">
        <v>14</v>
      </c>
      <c r="K805" s="3"/>
      <c r="L805" s="17">
        <v>7.8799999999998764</v>
      </c>
      <c r="M805" s="34">
        <f>L805/'MSD Calculation'!$D$5</f>
        <v>0.26621621621621205</v>
      </c>
      <c r="N805" s="34">
        <f>'MSD Calculation'!$D$24-L805</f>
        <v>10.620000000000124</v>
      </c>
      <c r="O805" s="35">
        <f t="shared" si="60"/>
        <v>1.0385625349080456E-2</v>
      </c>
      <c r="P805" s="35">
        <f t="shared" si="61"/>
        <v>1.1485669583204645E-2</v>
      </c>
      <c r="Q805" s="35">
        <f t="shared" si="62"/>
        <v>1.1485669583204645E-2</v>
      </c>
      <c r="R805" s="35">
        <f t="shared" si="63"/>
        <v>1.1485669583204645E-2</v>
      </c>
      <c r="S805" s="35">
        <f t="shared" si="64"/>
        <v>1.1485669583204645E-2</v>
      </c>
      <c r="T805" s="11" t="s">
        <v>14</v>
      </c>
    </row>
    <row r="806" spans="2:20" x14ac:dyDescent="0.35">
      <c r="B806" s="63">
        <v>7.8899999999998762</v>
      </c>
      <c r="C806" s="34">
        <f>B806/'MSD Calculation'!$D$5</f>
        <v>0.26655405405404986</v>
      </c>
      <c r="D806" s="34">
        <f>'MSD Calculation'!$D$24-B806</f>
        <v>10.610000000000124</v>
      </c>
      <c r="E806" s="30">
        <f>IF(B806="",0,IF(B806&lt;'MSD Calculation'!$D$5,$E$7*(1-B806/'MSD Calculation'!$D$5), 0))</f>
        <v>1.0380843753615872E-2</v>
      </c>
      <c r="F806" s="30">
        <f>IF(B806="",0,IF($B806&lt;$F$5,0,IF($B806&gt;'MSD Calculation'!$D$5,0,IF($N$4="Closed-form",1/2*(1-COS(2*PI()*($B806-$F$5)/$F$6))*$F$8,IF($N$4="General",1/2*(1-COS(2*PI()*($B806-$F$5)/$F$6))*$F$9,"Error")))))</f>
        <v>1.1064941570446943E-3</v>
      </c>
      <c r="G806" s="30">
        <f>IF(B806="",0,IF($B806&lt;$G$5,0,IF($B806&gt;'MSD Calculation'!$D$5,0,IF($N$4="Closed-form",1/2*(1-COS(2*PI()*($B806-$G$5)/$G$6))*$G$8,IF($N$4="General",1/2*(1-COS(2*PI()*($B806-$G$5)/$G$6))*$G$9,"Error")))))</f>
        <v>0</v>
      </c>
      <c r="H806" s="30">
        <f>IF(B806="",0,IF($B806&lt;$H$5,0,IF($B806&gt;'MSD Calculation'!$D$5,0,IF($N$4="Closed-form",1/2*(1-COS(2*PI()*($B806-$H$5)/$H$6))*$H$8,IF($N$4="General",1/2*(1-COS(2*PI()*($B806-$H$5)/$H$6))*$H$9,"Error")))))</f>
        <v>0</v>
      </c>
      <c r="I806" s="30">
        <f>IF(B806="",0,IF($B806&lt;$I$5,0,IF($B806&gt;'MSD Calculation'!$D$5,0,IF($N$4="Closed-form",1/2*(1-COS(2*PI()*($B806-$I$5)/$I$6))*$I$8,IF($N$4="General",1/2*(1-COS(2*PI()*($B806-$I$5)/$I$6))*$I$9,"Error")))))</f>
        <v>0</v>
      </c>
      <c r="J806" s="15" t="s">
        <v>14</v>
      </c>
      <c r="K806" s="3"/>
      <c r="L806" s="17">
        <v>7.8899999999998762</v>
      </c>
      <c r="M806" s="34">
        <f>L806/'MSD Calculation'!$D$5</f>
        <v>0.26655405405404986</v>
      </c>
      <c r="N806" s="34">
        <f>'MSD Calculation'!$D$24-L806</f>
        <v>10.610000000000124</v>
      </c>
      <c r="O806" s="35">
        <f t="shared" si="60"/>
        <v>1.0380843753615872E-2</v>
      </c>
      <c r="P806" s="35">
        <f t="shared" si="61"/>
        <v>1.1487337910660566E-2</v>
      </c>
      <c r="Q806" s="35">
        <f t="shared" si="62"/>
        <v>1.1487337910660566E-2</v>
      </c>
      <c r="R806" s="35">
        <f t="shared" si="63"/>
        <v>1.1487337910660566E-2</v>
      </c>
      <c r="S806" s="35">
        <f t="shared" si="64"/>
        <v>1.1487337910660566E-2</v>
      </c>
      <c r="T806" s="11" t="s">
        <v>14</v>
      </c>
    </row>
    <row r="807" spans="2:20" x14ac:dyDescent="0.35">
      <c r="B807" s="63">
        <v>7.899999999999876</v>
      </c>
      <c r="C807" s="34">
        <f>B807/'MSD Calculation'!$D$5</f>
        <v>0.26689189189188767</v>
      </c>
      <c r="D807" s="34">
        <f>'MSD Calculation'!$D$24-B807</f>
        <v>10.600000000000124</v>
      </c>
      <c r="E807" s="30">
        <f>IF(B807="",0,IF(B807&lt;'MSD Calculation'!$D$5,$E$7*(1-B807/'MSD Calculation'!$D$5), 0))</f>
        <v>1.0376062158151286E-2</v>
      </c>
      <c r="F807" s="30">
        <f>IF(B807="",0,IF($B807&lt;$F$5,0,IF($B807&gt;'MSD Calculation'!$D$5,0,IF($N$4="Closed-form",1/2*(1-COS(2*PI()*($B807-$F$5)/$F$6))*$F$8,IF($N$4="General",1/2*(1-COS(2*PI()*($B807-$F$5)/$F$6))*$F$9,"Error")))))</f>
        <v>1.1129604998523744E-3</v>
      </c>
      <c r="G807" s="30">
        <f>IF(B807="",0,IF($B807&lt;$G$5,0,IF($B807&gt;'MSD Calculation'!$D$5,0,IF($N$4="Closed-form",1/2*(1-COS(2*PI()*($B807-$G$5)/$G$6))*$G$8,IF($N$4="General",1/2*(1-COS(2*PI()*($B807-$G$5)/$G$6))*$G$9,"Error")))))</f>
        <v>0</v>
      </c>
      <c r="H807" s="30">
        <f>IF(B807="",0,IF($B807&lt;$H$5,0,IF($B807&gt;'MSD Calculation'!$D$5,0,IF($N$4="Closed-form",1/2*(1-COS(2*PI()*($B807-$H$5)/$H$6))*$H$8,IF($N$4="General",1/2*(1-COS(2*PI()*($B807-$H$5)/$H$6))*$H$9,"Error")))))</f>
        <v>0</v>
      </c>
      <c r="I807" s="30">
        <f>IF(B807="",0,IF($B807&lt;$I$5,0,IF($B807&gt;'MSD Calculation'!$D$5,0,IF($N$4="Closed-form",1/2*(1-COS(2*PI()*($B807-$I$5)/$I$6))*$I$8,IF($N$4="General",1/2*(1-COS(2*PI()*($B807-$I$5)/$I$6))*$I$9,"Error")))))</f>
        <v>0</v>
      </c>
      <c r="J807" s="15" t="s">
        <v>14</v>
      </c>
      <c r="K807" s="3"/>
      <c r="L807" s="17">
        <v>7.899999999999876</v>
      </c>
      <c r="M807" s="34">
        <f>L807/'MSD Calculation'!$D$5</f>
        <v>0.26689189189188767</v>
      </c>
      <c r="N807" s="34">
        <f>'MSD Calculation'!$D$24-L807</f>
        <v>10.600000000000124</v>
      </c>
      <c r="O807" s="35">
        <f t="shared" si="60"/>
        <v>1.0376062158151286E-2</v>
      </c>
      <c r="P807" s="35">
        <f t="shared" si="61"/>
        <v>1.148902265800366E-2</v>
      </c>
      <c r="Q807" s="35">
        <f t="shared" si="62"/>
        <v>1.148902265800366E-2</v>
      </c>
      <c r="R807" s="35">
        <f t="shared" si="63"/>
        <v>1.148902265800366E-2</v>
      </c>
      <c r="S807" s="35">
        <f t="shared" si="64"/>
        <v>1.148902265800366E-2</v>
      </c>
      <c r="T807" s="11" t="s">
        <v>14</v>
      </c>
    </row>
    <row r="808" spans="2:20" x14ac:dyDescent="0.35">
      <c r="B808" s="63">
        <v>7.9099999999998758</v>
      </c>
      <c r="C808" s="34">
        <f>B808/'MSD Calculation'!$D$5</f>
        <v>0.26722972972972553</v>
      </c>
      <c r="D808" s="34">
        <f>'MSD Calculation'!$D$24-B808</f>
        <v>10.590000000000124</v>
      </c>
      <c r="E808" s="30">
        <f>IF(B808="",0,IF(B808&lt;'MSD Calculation'!$D$5,$E$7*(1-B808/'MSD Calculation'!$D$5), 0))</f>
        <v>1.0371280562686701E-2</v>
      </c>
      <c r="F808" s="30">
        <f>IF(B808="",0,IF($B808&lt;$F$5,0,IF($B808&gt;'MSD Calculation'!$D$5,0,IF($N$4="Closed-form",1/2*(1-COS(2*PI()*($B808-$F$5)/$F$6))*$F$8,IF($N$4="General",1/2*(1-COS(2*PI()*($B808-$F$5)/$F$6))*$F$9,"Error")))))</f>
        <v>1.1194432341826888E-3</v>
      </c>
      <c r="G808" s="30">
        <f>IF(B808="",0,IF($B808&lt;$G$5,0,IF($B808&gt;'MSD Calculation'!$D$5,0,IF($N$4="Closed-form",1/2*(1-COS(2*PI()*($B808-$G$5)/$G$6))*$G$8,IF($N$4="General",1/2*(1-COS(2*PI()*($B808-$G$5)/$G$6))*$G$9,"Error")))))</f>
        <v>0</v>
      </c>
      <c r="H808" s="30">
        <f>IF(B808="",0,IF($B808&lt;$H$5,0,IF($B808&gt;'MSD Calculation'!$D$5,0,IF($N$4="Closed-form",1/2*(1-COS(2*PI()*($B808-$H$5)/$H$6))*$H$8,IF($N$4="General",1/2*(1-COS(2*PI()*($B808-$H$5)/$H$6))*$H$9,"Error")))))</f>
        <v>0</v>
      </c>
      <c r="I808" s="30">
        <f>IF(B808="",0,IF($B808&lt;$I$5,0,IF($B808&gt;'MSD Calculation'!$D$5,0,IF($N$4="Closed-form",1/2*(1-COS(2*PI()*($B808-$I$5)/$I$6))*$I$8,IF($N$4="General",1/2*(1-COS(2*PI()*($B808-$I$5)/$I$6))*$I$9,"Error")))))</f>
        <v>0</v>
      </c>
      <c r="J808" s="15" t="s">
        <v>14</v>
      </c>
      <c r="K808" s="3"/>
      <c r="L808" s="17">
        <v>7.9099999999998758</v>
      </c>
      <c r="M808" s="34">
        <f>L808/'MSD Calculation'!$D$5</f>
        <v>0.26722972972972553</v>
      </c>
      <c r="N808" s="34">
        <f>'MSD Calculation'!$D$24-L808</f>
        <v>10.590000000000124</v>
      </c>
      <c r="O808" s="35">
        <f t="shared" si="60"/>
        <v>1.0371280562686701E-2</v>
      </c>
      <c r="P808" s="35">
        <f t="shared" si="61"/>
        <v>1.1490723796869389E-2</v>
      </c>
      <c r="Q808" s="35">
        <f t="shared" si="62"/>
        <v>1.1490723796869389E-2</v>
      </c>
      <c r="R808" s="35">
        <f t="shared" si="63"/>
        <v>1.1490723796869389E-2</v>
      </c>
      <c r="S808" s="35">
        <f t="shared" si="64"/>
        <v>1.1490723796869389E-2</v>
      </c>
      <c r="T808" s="11" t="s">
        <v>14</v>
      </c>
    </row>
    <row r="809" spans="2:20" x14ac:dyDescent="0.35">
      <c r="B809" s="63">
        <v>7.9199999999998756</v>
      </c>
      <c r="C809" s="34">
        <f>B809/'MSD Calculation'!$D$5</f>
        <v>0.26756756756756334</v>
      </c>
      <c r="D809" s="34">
        <f>'MSD Calculation'!$D$24-B809</f>
        <v>10.580000000000124</v>
      </c>
      <c r="E809" s="30">
        <f>IF(B809="",0,IF(B809&lt;'MSD Calculation'!$D$5,$E$7*(1-B809/'MSD Calculation'!$D$5), 0))</f>
        <v>1.0366498967222115E-2</v>
      </c>
      <c r="F809" s="30">
        <f>IF(B809="",0,IF($B809&lt;$F$5,0,IF($B809&gt;'MSD Calculation'!$D$5,0,IF($N$4="Closed-form",1/2*(1-COS(2*PI()*($B809-$F$5)/$F$6))*$F$8,IF($N$4="General",1/2*(1-COS(2*PI()*($B809-$F$5)/$F$6))*$F$9,"Error")))))</f>
        <v>1.125942331599191E-3</v>
      </c>
      <c r="G809" s="30">
        <f>IF(B809="",0,IF($B809&lt;$G$5,0,IF($B809&gt;'MSD Calculation'!$D$5,0,IF($N$4="Closed-form",1/2*(1-COS(2*PI()*($B809-$G$5)/$G$6))*$G$8,IF($N$4="General",1/2*(1-COS(2*PI()*($B809-$G$5)/$G$6))*$G$9,"Error")))))</f>
        <v>0</v>
      </c>
      <c r="H809" s="30">
        <f>IF(B809="",0,IF($B809&lt;$H$5,0,IF($B809&gt;'MSD Calculation'!$D$5,0,IF($N$4="Closed-form",1/2*(1-COS(2*PI()*($B809-$H$5)/$H$6))*$H$8,IF($N$4="General",1/2*(1-COS(2*PI()*($B809-$H$5)/$H$6))*$H$9,"Error")))))</f>
        <v>0</v>
      </c>
      <c r="I809" s="30">
        <f>IF(B809="",0,IF($B809&lt;$I$5,0,IF($B809&gt;'MSD Calculation'!$D$5,0,IF($N$4="Closed-form",1/2*(1-COS(2*PI()*($B809-$I$5)/$I$6))*$I$8,IF($N$4="General",1/2*(1-COS(2*PI()*($B809-$I$5)/$I$6))*$I$9,"Error")))))</f>
        <v>0</v>
      </c>
      <c r="J809" s="15" t="s">
        <v>14</v>
      </c>
      <c r="K809" s="3"/>
      <c r="L809" s="17">
        <v>7.9199999999998756</v>
      </c>
      <c r="M809" s="34">
        <f>L809/'MSD Calculation'!$D$5</f>
        <v>0.26756756756756334</v>
      </c>
      <c r="N809" s="34">
        <f>'MSD Calculation'!$D$24-L809</f>
        <v>10.580000000000124</v>
      </c>
      <c r="O809" s="35">
        <f t="shared" si="60"/>
        <v>1.0366498967222115E-2</v>
      </c>
      <c r="P809" s="35">
        <f t="shared" si="61"/>
        <v>1.1492441298821305E-2</v>
      </c>
      <c r="Q809" s="35">
        <f t="shared" si="62"/>
        <v>1.1492441298821305E-2</v>
      </c>
      <c r="R809" s="35">
        <f t="shared" si="63"/>
        <v>1.1492441298821305E-2</v>
      </c>
      <c r="S809" s="35">
        <f t="shared" si="64"/>
        <v>1.1492441298821305E-2</v>
      </c>
      <c r="T809" s="11" t="s">
        <v>14</v>
      </c>
    </row>
    <row r="810" spans="2:20" x14ac:dyDescent="0.35">
      <c r="B810" s="63">
        <v>7.9299999999998754</v>
      </c>
      <c r="C810" s="34">
        <f>B810/'MSD Calculation'!$D$5</f>
        <v>0.2679054054054012</v>
      </c>
      <c r="D810" s="34">
        <f>'MSD Calculation'!$D$24-B810</f>
        <v>10.570000000000125</v>
      </c>
      <c r="E810" s="30">
        <f>IF(B810="",0,IF(B810&lt;'MSD Calculation'!$D$5,$E$7*(1-B810/'MSD Calculation'!$D$5), 0))</f>
        <v>1.0361717371757529E-2</v>
      </c>
      <c r="F810" s="30">
        <f>IF(B810="",0,IF($B810&lt;$F$5,0,IF($B810&gt;'MSD Calculation'!$D$5,0,IF($N$4="Closed-form",1/2*(1-COS(2*PI()*($B810-$F$5)/$F$6))*$F$8,IF($N$4="General",1/2*(1-COS(2*PI()*($B810-$F$5)/$F$6))*$F$9,"Error")))))</f>
        <v>1.1324577635936613E-3</v>
      </c>
      <c r="G810" s="30">
        <f>IF(B810="",0,IF($B810&lt;$G$5,0,IF($B810&gt;'MSD Calculation'!$D$5,0,IF($N$4="Closed-form",1/2*(1-COS(2*PI()*($B810-$G$5)/$G$6))*$G$8,IF($N$4="General",1/2*(1-COS(2*PI()*($B810-$G$5)/$G$6))*$G$9,"Error")))))</f>
        <v>0</v>
      </c>
      <c r="H810" s="30">
        <f>IF(B810="",0,IF($B810&lt;$H$5,0,IF($B810&gt;'MSD Calculation'!$D$5,0,IF($N$4="Closed-form",1/2*(1-COS(2*PI()*($B810-$H$5)/$H$6))*$H$8,IF($N$4="General",1/2*(1-COS(2*PI()*($B810-$H$5)/$H$6))*$H$9,"Error")))))</f>
        <v>0</v>
      </c>
      <c r="I810" s="30">
        <f>IF(B810="",0,IF($B810&lt;$I$5,0,IF($B810&gt;'MSD Calculation'!$D$5,0,IF($N$4="Closed-form",1/2*(1-COS(2*PI()*($B810-$I$5)/$I$6))*$I$8,IF($N$4="General",1/2*(1-COS(2*PI()*($B810-$I$5)/$I$6))*$I$9,"Error")))))</f>
        <v>0</v>
      </c>
      <c r="J810" s="15" t="s">
        <v>14</v>
      </c>
      <c r="K810" s="3"/>
      <c r="L810" s="17">
        <v>7.9299999999998754</v>
      </c>
      <c r="M810" s="34">
        <f>L810/'MSD Calculation'!$D$5</f>
        <v>0.2679054054054012</v>
      </c>
      <c r="N810" s="34">
        <f>'MSD Calculation'!$D$24-L810</f>
        <v>10.570000000000125</v>
      </c>
      <c r="O810" s="35">
        <f t="shared" si="60"/>
        <v>1.0361717371757529E-2</v>
      </c>
      <c r="P810" s="35">
        <f t="shared" si="61"/>
        <v>1.1494175135351191E-2</v>
      </c>
      <c r="Q810" s="35">
        <f t="shared" si="62"/>
        <v>1.1494175135351191E-2</v>
      </c>
      <c r="R810" s="35">
        <f t="shared" si="63"/>
        <v>1.1494175135351191E-2</v>
      </c>
      <c r="S810" s="35">
        <f t="shared" si="64"/>
        <v>1.1494175135351191E-2</v>
      </c>
      <c r="T810" s="11" t="s">
        <v>14</v>
      </c>
    </row>
    <row r="811" spans="2:20" x14ac:dyDescent="0.35">
      <c r="B811" s="63">
        <v>7.9399999999998752</v>
      </c>
      <c r="C811" s="34">
        <f>B811/'MSD Calculation'!$D$5</f>
        <v>0.268243243243239</v>
      </c>
      <c r="D811" s="34">
        <f>'MSD Calculation'!$D$24-B811</f>
        <v>10.560000000000125</v>
      </c>
      <c r="E811" s="30">
        <f>IF(B811="",0,IF(B811&lt;'MSD Calculation'!$D$5,$E$7*(1-B811/'MSD Calculation'!$D$5), 0))</f>
        <v>1.0356935776292943E-2</v>
      </c>
      <c r="F811" s="30">
        <f>IF(B811="",0,IF($B811&lt;$F$5,0,IF($B811&gt;'MSD Calculation'!$D$5,0,IF($N$4="Closed-form",1/2*(1-COS(2*PI()*($B811-$F$5)/$F$6))*$F$8,IF($N$4="General",1/2*(1-COS(2*PI()*($B811-$F$5)/$F$6))*$F$9,"Error")))))</f>
        <v>1.1389895015862259E-3</v>
      </c>
      <c r="G811" s="30">
        <f>IF(B811="",0,IF($B811&lt;$G$5,0,IF($B811&gt;'MSD Calculation'!$D$5,0,IF($N$4="Closed-form",1/2*(1-COS(2*PI()*($B811-$G$5)/$G$6))*$G$8,IF($N$4="General",1/2*(1-COS(2*PI()*($B811-$G$5)/$G$6))*$G$9,"Error")))))</f>
        <v>0</v>
      </c>
      <c r="H811" s="30">
        <f>IF(B811="",0,IF($B811&lt;$H$5,0,IF($B811&gt;'MSD Calculation'!$D$5,0,IF($N$4="Closed-form",1/2*(1-COS(2*PI()*($B811-$H$5)/$H$6))*$H$8,IF($N$4="General",1/2*(1-COS(2*PI()*($B811-$H$5)/$H$6))*$H$9,"Error")))))</f>
        <v>0</v>
      </c>
      <c r="I811" s="30">
        <f>IF(B811="",0,IF($B811&lt;$I$5,0,IF($B811&gt;'MSD Calculation'!$D$5,0,IF($N$4="Closed-form",1/2*(1-COS(2*PI()*($B811-$I$5)/$I$6))*$I$8,IF($N$4="General",1/2*(1-COS(2*PI()*($B811-$I$5)/$I$6))*$I$9,"Error")))))</f>
        <v>0</v>
      </c>
      <c r="J811" s="15" t="s">
        <v>14</v>
      </c>
      <c r="K811" s="3"/>
      <c r="L811" s="17">
        <v>7.9399999999998752</v>
      </c>
      <c r="M811" s="34">
        <f>L811/'MSD Calculation'!$D$5</f>
        <v>0.268243243243239</v>
      </c>
      <c r="N811" s="34">
        <f>'MSD Calculation'!$D$24-L811</f>
        <v>10.560000000000125</v>
      </c>
      <c r="O811" s="35">
        <f t="shared" si="60"/>
        <v>1.0356935776292943E-2</v>
      </c>
      <c r="P811" s="35">
        <f t="shared" si="61"/>
        <v>1.1495925277879168E-2</v>
      </c>
      <c r="Q811" s="35">
        <f t="shared" si="62"/>
        <v>1.1495925277879168E-2</v>
      </c>
      <c r="R811" s="35">
        <f t="shared" si="63"/>
        <v>1.1495925277879168E-2</v>
      </c>
      <c r="S811" s="35">
        <f t="shared" si="64"/>
        <v>1.1495925277879168E-2</v>
      </c>
      <c r="T811" s="11" t="s">
        <v>14</v>
      </c>
    </row>
    <row r="812" spans="2:20" x14ac:dyDescent="0.35">
      <c r="B812" s="63">
        <v>7.9499999999998749</v>
      </c>
      <c r="C812" s="34">
        <f>B812/'MSD Calculation'!$D$5</f>
        <v>0.26858108108107687</v>
      </c>
      <c r="D812" s="34">
        <f>'MSD Calculation'!$D$24-B812</f>
        <v>10.550000000000125</v>
      </c>
      <c r="E812" s="30">
        <f>IF(B812="",0,IF(B812&lt;'MSD Calculation'!$D$5,$E$7*(1-B812/'MSD Calculation'!$D$5), 0))</f>
        <v>1.0352154180828356E-2</v>
      </c>
      <c r="F812" s="30">
        <f>IF(B812="",0,IF($B812&lt;$F$5,0,IF($B812&gt;'MSD Calculation'!$D$5,0,IF($N$4="Closed-form",1/2*(1-COS(2*PI()*($B812-$F$5)/$F$6))*$F$8,IF($N$4="General",1/2*(1-COS(2*PI()*($B812-$F$5)/$F$6))*$F$9,"Error")))))</f>
        <v>1.1455375169254886E-3</v>
      </c>
      <c r="G812" s="30">
        <f>IF(B812="",0,IF($B812&lt;$G$5,0,IF($B812&gt;'MSD Calculation'!$D$5,0,IF($N$4="Closed-form",1/2*(1-COS(2*PI()*($B812-$G$5)/$G$6))*$G$8,IF($N$4="General",1/2*(1-COS(2*PI()*($B812-$G$5)/$G$6))*$G$9,"Error")))))</f>
        <v>0</v>
      </c>
      <c r="H812" s="30">
        <f>IF(B812="",0,IF($B812&lt;$H$5,0,IF($B812&gt;'MSD Calculation'!$D$5,0,IF($N$4="Closed-form",1/2*(1-COS(2*PI()*($B812-$H$5)/$H$6))*$H$8,IF($N$4="General",1/2*(1-COS(2*PI()*($B812-$H$5)/$H$6))*$H$9,"Error")))))</f>
        <v>0</v>
      </c>
      <c r="I812" s="30">
        <f>IF(B812="",0,IF($B812&lt;$I$5,0,IF($B812&gt;'MSD Calculation'!$D$5,0,IF($N$4="Closed-form",1/2*(1-COS(2*PI()*($B812-$I$5)/$I$6))*$I$8,IF($N$4="General",1/2*(1-COS(2*PI()*($B812-$I$5)/$I$6))*$I$9,"Error")))))</f>
        <v>0</v>
      </c>
      <c r="J812" s="15" t="s">
        <v>14</v>
      </c>
      <c r="K812" s="3"/>
      <c r="L812" s="17">
        <v>7.9499999999998749</v>
      </c>
      <c r="M812" s="34">
        <f>L812/'MSD Calculation'!$D$5</f>
        <v>0.26858108108107687</v>
      </c>
      <c r="N812" s="34">
        <f>'MSD Calculation'!$D$24-L812</f>
        <v>10.550000000000125</v>
      </c>
      <c r="O812" s="35">
        <f t="shared" si="60"/>
        <v>1.0352154180828356E-2</v>
      </c>
      <c r="P812" s="35">
        <f t="shared" si="61"/>
        <v>1.1497691697753845E-2</v>
      </c>
      <c r="Q812" s="35">
        <f t="shared" si="62"/>
        <v>1.1497691697753845E-2</v>
      </c>
      <c r="R812" s="35">
        <f t="shared" si="63"/>
        <v>1.1497691697753845E-2</v>
      </c>
      <c r="S812" s="35">
        <f t="shared" si="64"/>
        <v>1.1497691697753845E-2</v>
      </c>
      <c r="T812" s="11" t="s">
        <v>14</v>
      </c>
    </row>
    <row r="813" spans="2:20" x14ac:dyDescent="0.35">
      <c r="B813" s="63">
        <v>7.9599999999998747</v>
      </c>
      <c r="C813" s="34">
        <f>B813/'MSD Calculation'!$D$5</f>
        <v>0.26891891891891467</v>
      </c>
      <c r="D813" s="34">
        <f>'MSD Calculation'!$D$24-B813</f>
        <v>10.540000000000125</v>
      </c>
      <c r="E813" s="30">
        <f>IF(B813="",0,IF(B813&lt;'MSD Calculation'!$D$5,$E$7*(1-B813/'MSD Calculation'!$D$5), 0))</f>
        <v>1.034737258536377E-2</v>
      </c>
      <c r="F813" s="30">
        <f>IF(B813="",0,IF($B813&lt;$F$5,0,IF($B813&gt;'MSD Calculation'!$D$5,0,IF($N$4="Closed-form",1/2*(1-COS(2*PI()*($B813-$F$5)/$F$6))*$F$8,IF($N$4="General",1/2*(1-COS(2*PI()*($B813-$F$5)/$F$6))*$F$9,"Error")))))</f>
        <v>1.1521017808886487E-3</v>
      </c>
      <c r="G813" s="30">
        <f>IF(B813="",0,IF($B813&lt;$G$5,0,IF($B813&gt;'MSD Calculation'!$D$5,0,IF($N$4="Closed-form",1/2*(1-COS(2*PI()*($B813-$G$5)/$G$6))*$G$8,IF($N$4="General",1/2*(1-COS(2*PI()*($B813-$G$5)/$G$6))*$G$9,"Error")))))</f>
        <v>0</v>
      </c>
      <c r="H813" s="30">
        <f>IF(B813="",0,IF($B813&lt;$H$5,0,IF($B813&gt;'MSD Calculation'!$D$5,0,IF($N$4="Closed-form",1/2*(1-COS(2*PI()*($B813-$H$5)/$H$6))*$H$8,IF($N$4="General",1/2*(1-COS(2*PI()*($B813-$H$5)/$H$6))*$H$9,"Error")))))</f>
        <v>0</v>
      </c>
      <c r="I813" s="30">
        <f>IF(B813="",0,IF($B813&lt;$I$5,0,IF($B813&gt;'MSD Calculation'!$D$5,0,IF($N$4="Closed-form",1/2*(1-COS(2*PI()*($B813-$I$5)/$I$6))*$I$8,IF($N$4="General",1/2*(1-COS(2*PI()*($B813-$I$5)/$I$6))*$I$9,"Error")))))</f>
        <v>0</v>
      </c>
      <c r="J813" s="15" t="s">
        <v>14</v>
      </c>
      <c r="K813" s="3"/>
      <c r="L813" s="17">
        <v>7.9599999999998747</v>
      </c>
      <c r="M813" s="34">
        <f>L813/'MSD Calculation'!$D$5</f>
        <v>0.26891891891891467</v>
      </c>
      <c r="N813" s="34">
        <f>'MSD Calculation'!$D$24-L813</f>
        <v>10.540000000000125</v>
      </c>
      <c r="O813" s="35">
        <f t="shared" si="60"/>
        <v>1.034737258536377E-2</v>
      </c>
      <c r="P813" s="35">
        <f t="shared" si="61"/>
        <v>1.1499474366252418E-2</v>
      </c>
      <c r="Q813" s="35">
        <f t="shared" si="62"/>
        <v>1.1499474366252418E-2</v>
      </c>
      <c r="R813" s="35">
        <f t="shared" si="63"/>
        <v>1.1499474366252418E-2</v>
      </c>
      <c r="S813" s="35">
        <f t="shared" si="64"/>
        <v>1.1499474366252418E-2</v>
      </c>
      <c r="T813" s="11" t="s">
        <v>14</v>
      </c>
    </row>
    <row r="814" spans="2:20" x14ac:dyDescent="0.35">
      <c r="B814" s="63">
        <v>7.9699999999998745</v>
      </c>
      <c r="C814" s="34">
        <f>B814/'MSD Calculation'!$D$5</f>
        <v>0.26925675675675248</v>
      </c>
      <c r="D814" s="34">
        <f>'MSD Calculation'!$D$24-B814</f>
        <v>10.530000000000125</v>
      </c>
      <c r="E814" s="30">
        <f>IF(B814="",0,IF(B814&lt;'MSD Calculation'!$D$5,$E$7*(1-B814/'MSD Calculation'!$D$5), 0))</f>
        <v>1.0342590989899186E-2</v>
      </c>
      <c r="F814" s="30">
        <f>IF(B814="",0,IF($B814&lt;$F$5,0,IF($B814&gt;'MSD Calculation'!$D$5,0,IF($N$4="Closed-form",1/2*(1-COS(2*PI()*($B814-$F$5)/$F$6))*$F$8,IF($N$4="General",1/2*(1-COS(2*PI()*($B814-$F$5)/$F$6))*$F$9,"Error")))))</f>
        <v>1.158682264681633E-3</v>
      </c>
      <c r="G814" s="30">
        <f>IF(B814="",0,IF($B814&lt;$G$5,0,IF($B814&gt;'MSD Calculation'!$D$5,0,IF($N$4="Closed-form",1/2*(1-COS(2*PI()*($B814-$G$5)/$G$6))*$G$8,IF($N$4="General",1/2*(1-COS(2*PI()*($B814-$G$5)/$G$6))*$G$9,"Error")))))</f>
        <v>0</v>
      </c>
      <c r="H814" s="30">
        <f>IF(B814="",0,IF($B814&lt;$H$5,0,IF($B814&gt;'MSD Calculation'!$D$5,0,IF($N$4="Closed-form",1/2*(1-COS(2*PI()*($B814-$H$5)/$H$6))*$H$8,IF($N$4="General",1/2*(1-COS(2*PI()*($B814-$H$5)/$H$6))*$H$9,"Error")))))</f>
        <v>0</v>
      </c>
      <c r="I814" s="30">
        <f>IF(B814="",0,IF($B814&lt;$I$5,0,IF($B814&gt;'MSD Calculation'!$D$5,0,IF($N$4="Closed-form",1/2*(1-COS(2*PI()*($B814-$I$5)/$I$6))*$I$8,IF($N$4="General",1/2*(1-COS(2*PI()*($B814-$I$5)/$I$6))*$I$9,"Error")))))</f>
        <v>0</v>
      </c>
      <c r="J814" s="15" t="s">
        <v>14</v>
      </c>
      <c r="K814" s="3"/>
      <c r="L814" s="17">
        <v>7.9699999999998745</v>
      </c>
      <c r="M814" s="34">
        <f>L814/'MSD Calculation'!$D$5</f>
        <v>0.26925675675675248</v>
      </c>
      <c r="N814" s="34">
        <f>'MSD Calculation'!$D$24-L814</f>
        <v>10.530000000000125</v>
      </c>
      <c r="O814" s="35">
        <f t="shared" si="60"/>
        <v>1.0342590989899186E-2</v>
      </c>
      <c r="P814" s="35">
        <f t="shared" si="61"/>
        <v>1.1501273254580819E-2</v>
      </c>
      <c r="Q814" s="35">
        <f t="shared" si="62"/>
        <v>1.1501273254580819E-2</v>
      </c>
      <c r="R814" s="35">
        <f t="shared" si="63"/>
        <v>1.1501273254580819E-2</v>
      </c>
      <c r="S814" s="35">
        <f t="shared" si="64"/>
        <v>1.1501273254580819E-2</v>
      </c>
      <c r="T814" s="11" t="s">
        <v>14</v>
      </c>
    </row>
    <row r="815" spans="2:20" x14ac:dyDescent="0.35">
      <c r="B815" s="63">
        <v>7.9799999999998743</v>
      </c>
      <c r="C815" s="34">
        <f>B815/'MSD Calculation'!$D$5</f>
        <v>0.26959459459459034</v>
      </c>
      <c r="D815" s="34">
        <f>'MSD Calculation'!$D$24-B815</f>
        <v>10.520000000000126</v>
      </c>
      <c r="E815" s="30">
        <f>IF(B815="",0,IF(B815&lt;'MSD Calculation'!$D$5,$E$7*(1-B815/'MSD Calculation'!$D$5), 0))</f>
        <v>1.0337809394434599E-2</v>
      </c>
      <c r="F815" s="30">
        <f>IF(B815="",0,IF($B815&lt;$F$5,0,IF($B815&gt;'MSD Calculation'!$D$5,0,IF($N$4="Closed-form",1/2*(1-COS(2*PI()*($B815-$F$5)/$F$6))*$F$8,IF($N$4="General",1/2*(1-COS(2*PI()*($B815-$F$5)/$F$6))*$F$9,"Error")))))</f>
        <v>1.1652789394392218E-3</v>
      </c>
      <c r="G815" s="30">
        <f>IF(B815="",0,IF($B815&lt;$G$5,0,IF($B815&gt;'MSD Calculation'!$D$5,0,IF($N$4="Closed-form",1/2*(1-COS(2*PI()*($B815-$G$5)/$G$6))*$G$8,IF($N$4="General",1/2*(1-COS(2*PI()*($B815-$G$5)/$G$6))*$G$9,"Error")))))</f>
        <v>0</v>
      </c>
      <c r="H815" s="30">
        <f>IF(B815="",0,IF($B815&lt;$H$5,0,IF($B815&gt;'MSD Calculation'!$D$5,0,IF($N$4="Closed-form",1/2*(1-COS(2*PI()*($B815-$H$5)/$H$6))*$H$8,IF($N$4="General",1/2*(1-COS(2*PI()*($B815-$H$5)/$H$6))*$H$9,"Error")))))</f>
        <v>0</v>
      </c>
      <c r="I815" s="30">
        <f>IF(B815="",0,IF($B815&lt;$I$5,0,IF($B815&gt;'MSD Calculation'!$D$5,0,IF($N$4="Closed-form",1/2*(1-COS(2*PI()*($B815-$I$5)/$I$6))*$I$8,IF($N$4="General",1/2*(1-COS(2*PI()*($B815-$I$5)/$I$6))*$I$9,"Error")))))</f>
        <v>0</v>
      </c>
      <c r="J815" s="15" t="s">
        <v>14</v>
      </c>
      <c r="K815" s="3"/>
      <c r="L815" s="17">
        <v>7.9799999999998743</v>
      </c>
      <c r="M815" s="34">
        <f>L815/'MSD Calculation'!$D$5</f>
        <v>0.26959459459459034</v>
      </c>
      <c r="N815" s="34">
        <f>'MSD Calculation'!$D$24-L815</f>
        <v>10.520000000000126</v>
      </c>
      <c r="O815" s="35">
        <f t="shared" si="60"/>
        <v>1.0337809394434599E-2</v>
      </c>
      <c r="P815" s="35">
        <f t="shared" si="61"/>
        <v>1.1503088333873821E-2</v>
      </c>
      <c r="Q815" s="35">
        <f t="shared" si="62"/>
        <v>1.1503088333873821E-2</v>
      </c>
      <c r="R815" s="35">
        <f t="shared" si="63"/>
        <v>1.1503088333873821E-2</v>
      </c>
      <c r="S815" s="35">
        <f t="shared" si="64"/>
        <v>1.1503088333873821E-2</v>
      </c>
      <c r="T815" s="11" t="s">
        <v>14</v>
      </c>
    </row>
    <row r="816" spans="2:20" x14ac:dyDescent="0.35">
      <c r="B816" s="63">
        <v>7.9899999999998741</v>
      </c>
      <c r="C816" s="34">
        <f>B816/'MSD Calculation'!$D$5</f>
        <v>0.26993243243242815</v>
      </c>
      <c r="D816" s="34">
        <f>'MSD Calculation'!$D$24-B816</f>
        <v>10.510000000000126</v>
      </c>
      <c r="E816" s="30">
        <f>IF(B816="",0,IF(B816&lt;'MSD Calculation'!$D$5,$E$7*(1-B816/'MSD Calculation'!$D$5), 0))</f>
        <v>1.0333027798970015E-2</v>
      </c>
      <c r="F816" s="30">
        <f>IF(B816="",0,IF($B816&lt;$F$5,0,IF($B816&gt;'MSD Calculation'!$D$5,0,IF($N$4="Closed-form",1/2*(1-COS(2*PI()*($B816-$F$5)/$F$6))*$F$8,IF($N$4="General",1/2*(1-COS(2*PI()*($B816-$F$5)/$F$6))*$F$9,"Error")))))</f>
        <v>1.1718917762251707E-3</v>
      </c>
      <c r="G816" s="30">
        <f>IF(B816="",0,IF($B816&lt;$G$5,0,IF($B816&gt;'MSD Calculation'!$D$5,0,IF($N$4="Closed-form",1/2*(1-COS(2*PI()*($B816-$G$5)/$G$6))*$G$8,IF($N$4="General",1/2*(1-COS(2*PI()*($B816-$G$5)/$G$6))*$G$9,"Error")))))</f>
        <v>0</v>
      </c>
      <c r="H816" s="30">
        <f>IF(B816="",0,IF($B816&lt;$H$5,0,IF($B816&gt;'MSD Calculation'!$D$5,0,IF($N$4="Closed-form",1/2*(1-COS(2*PI()*($B816-$H$5)/$H$6))*$H$8,IF($N$4="General",1/2*(1-COS(2*PI()*($B816-$H$5)/$H$6))*$H$9,"Error")))))</f>
        <v>0</v>
      </c>
      <c r="I816" s="30">
        <f>IF(B816="",0,IF($B816&lt;$I$5,0,IF($B816&gt;'MSD Calculation'!$D$5,0,IF($N$4="Closed-form",1/2*(1-COS(2*PI()*($B816-$I$5)/$I$6))*$I$8,IF($N$4="General",1/2*(1-COS(2*PI()*($B816-$I$5)/$I$6))*$I$9,"Error")))))</f>
        <v>0</v>
      </c>
      <c r="J816" s="15" t="s">
        <v>14</v>
      </c>
      <c r="K816" s="3"/>
      <c r="L816" s="17">
        <v>7.9899999999998741</v>
      </c>
      <c r="M816" s="34">
        <f>L816/'MSD Calculation'!$D$5</f>
        <v>0.26993243243242815</v>
      </c>
      <c r="N816" s="34">
        <f>'MSD Calculation'!$D$24-L816</f>
        <v>10.510000000000126</v>
      </c>
      <c r="O816" s="35">
        <f t="shared" si="60"/>
        <v>1.0333027798970015E-2</v>
      </c>
      <c r="P816" s="35">
        <f t="shared" si="61"/>
        <v>1.1504919575195185E-2</v>
      </c>
      <c r="Q816" s="35">
        <f t="shared" si="62"/>
        <v>1.1504919575195185E-2</v>
      </c>
      <c r="R816" s="35">
        <f t="shared" si="63"/>
        <v>1.1504919575195185E-2</v>
      </c>
      <c r="S816" s="35">
        <f t="shared" si="64"/>
        <v>1.1504919575195185E-2</v>
      </c>
      <c r="T816" s="11" t="s">
        <v>14</v>
      </c>
    </row>
    <row r="817" spans="2:20" x14ac:dyDescent="0.35">
      <c r="B817" s="63">
        <v>7.9999999999998739</v>
      </c>
      <c r="C817" s="34">
        <f>B817/'MSD Calculation'!$D$5</f>
        <v>0.27027027027026601</v>
      </c>
      <c r="D817" s="34">
        <f>'MSD Calculation'!$D$24-B817</f>
        <v>10.500000000000126</v>
      </c>
      <c r="E817" s="30">
        <f>IF(B817="",0,IF(B817&lt;'MSD Calculation'!$D$5,$E$7*(1-B817/'MSD Calculation'!$D$5), 0))</f>
        <v>1.0328246203505429E-2</v>
      </c>
      <c r="F817" s="30">
        <f>IF(B817="",0,IF($B817&lt;$F$5,0,IF($B817&gt;'MSD Calculation'!$D$5,0,IF($N$4="Closed-form",1/2*(1-COS(2*PI()*($B817-$F$5)/$F$6))*$F$8,IF($N$4="General",1/2*(1-COS(2*PI()*($B817-$F$5)/$F$6))*$F$9,"Error")))))</f>
        <v>1.1785207460323426E-3</v>
      </c>
      <c r="G817" s="30">
        <f>IF(B817="",0,IF($B817&lt;$G$5,0,IF($B817&gt;'MSD Calculation'!$D$5,0,IF($N$4="Closed-form",1/2*(1-COS(2*PI()*($B817-$G$5)/$G$6))*$G$8,IF($N$4="General",1/2*(1-COS(2*PI()*($B817-$G$5)/$G$6))*$G$9,"Error")))))</f>
        <v>0</v>
      </c>
      <c r="H817" s="30">
        <f>IF(B817="",0,IF($B817&lt;$H$5,0,IF($B817&gt;'MSD Calculation'!$D$5,0,IF($N$4="Closed-form",1/2*(1-COS(2*PI()*($B817-$H$5)/$H$6))*$H$8,IF($N$4="General",1/2*(1-COS(2*PI()*($B817-$H$5)/$H$6))*$H$9,"Error")))))</f>
        <v>0</v>
      </c>
      <c r="I817" s="30">
        <f>IF(B817="",0,IF($B817&lt;$I$5,0,IF($B817&gt;'MSD Calculation'!$D$5,0,IF($N$4="Closed-form",1/2*(1-COS(2*PI()*($B817-$I$5)/$I$6))*$I$8,IF($N$4="General",1/2*(1-COS(2*PI()*($B817-$I$5)/$I$6))*$I$9,"Error")))))</f>
        <v>0</v>
      </c>
      <c r="J817" s="15" t="s">
        <v>14</v>
      </c>
      <c r="K817" s="3"/>
      <c r="L817" s="17">
        <v>7.9999999999998739</v>
      </c>
      <c r="M817" s="34">
        <f>L817/'MSD Calculation'!$D$5</f>
        <v>0.27027027027026601</v>
      </c>
      <c r="N817" s="34">
        <f>'MSD Calculation'!$D$24-L817</f>
        <v>10.500000000000126</v>
      </c>
      <c r="O817" s="35">
        <f t="shared" si="60"/>
        <v>1.0328246203505429E-2</v>
      </c>
      <c r="P817" s="35">
        <f t="shared" si="61"/>
        <v>1.1506766949537771E-2</v>
      </c>
      <c r="Q817" s="35">
        <f t="shared" si="62"/>
        <v>1.1506766949537771E-2</v>
      </c>
      <c r="R817" s="35">
        <f t="shared" si="63"/>
        <v>1.1506766949537771E-2</v>
      </c>
      <c r="S817" s="35">
        <f t="shared" si="64"/>
        <v>1.1506766949537771E-2</v>
      </c>
      <c r="T817" s="11" t="s">
        <v>14</v>
      </c>
    </row>
    <row r="818" spans="2:20" x14ac:dyDescent="0.35">
      <c r="B818" s="63">
        <v>8.0099999999998737</v>
      </c>
      <c r="C818" s="34">
        <f>B818/'MSD Calculation'!$D$5</f>
        <v>0.27060810810810382</v>
      </c>
      <c r="D818" s="34">
        <f>'MSD Calculation'!$D$24-B818</f>
        <v>10.490000000000126</v>
      </c>
      <c r="E818" s="30">
        <f>IF(B818="",0,IF(B818&lt;'MSD Calculation'!$D$5,$E$7*(1-B818/'MSD Calculation'!$D$5), 0))</f>
        <v>1.0323464608040844E-2</v>
      </c>
      <c r="F818" s="30">
        <f>IF(B818="",0,IF($B818&lt;$F$5,0,IF($B818&gt;'MSD Calculation'!$D$5,0,IF($N$4="Closed-form",1/2*(1-COS(2*PI()*($B818-$F$5)/$F$6))*$F$8,IF($N$4="General",1/2*(1-COS(2*PI()*($B818-$F$5)/$F$6))*$F$9,"Error")))))</f>
        <v>1.1851658197828329E-3</v>
      </c>
      <c r="G818" s="30">
        <f>IF(B818="",0,IF($B818&lt;$G$5,0,IF($B818&gt;'MSD Calculation'!$D$5,0,IF($N$4="Closed-form",1/2*(1-COS(2*PI()*($B818-$G$5)/$G$6))*$G$8,IF($N$4="General",1/2*(1-COS(2*PI()*($B818-$G$5)/$G$6))*$G$9,"Error")))))</f>
        <v>0</v>
      </c>
      <c r="H818" s="30">
        <f>IF(B818="",0,IF($B818&lt;$H$5,0,IF($B818&gt;'MSD Calculation'!$D$5,0,IF($N$4="Closed-form",1/2*(1-COS(2*PI()*($B818-$H$5)/$H$6))*$H$8,IF($N$4="General",1/2*(1-COS(2*PI()*($B818-$H$5)/$H$6))*$H$9,"Error")))))</f>
        <v>0</v>
      </c>
      <c r="I818" s="30">
        <f>IF(B818="",0,IF($B818&lt;$I$5,0,IF($B818&gt;'MSD Calculation'!$D$5,0,IF($N$4="Closed-form",1/2*(1-COS(2*PI()*($B818-$I$5)/$I$6))*$I$8,IF($N$4="General",1/2*(1-COS(2*PI()*($B818-$I$5)/$I$6))*$I$9,"Error")))))</f>
        <v>0</v>
      </c>
      <c r="J818" s="15" t="s">
        <v>14</v>
      </c>
      <c r="K818" s="3"/>
      <c r="L818" s="17">
        <v>8.0099999999998737</v>
      </c>
      <c r="M818" s="34">
        <f>L818/'MSD Calculation'!$D$5</f>
        <v>0.27060810810810382</v>
      </c>
      <c r="N818" s="34">
        <f>'MSD Calculation'!$D$24-L818</f>
        <v>10.490000000000126</v>
      </c>
      <c r="O818" s="35">
        <f t="shared" si="60"/>
        <v>1.0323464608040844E-2</v>
      </c>
      <c r="P818" s="35">
        <f t="shared" si="61"/>
        <v>1.1508630427823678E-2</v>
      </c>
      <c r="Q818" s="35">
        <f t="shared" si="62"/>
        <v>1.1508630427823678E-2</v>
      </c>
      <c r="R818" s="35">
        <f t="shared" si="63"/>
        <v>1.1508630427823678E-2</v>
      </c>
      <c r="S818" s="35">
        <f t="shared" si="64"/>
        <v>1.1508630427823678E-2</v>
      </c>
      <c r="T818" s="11" t="s">
        <v>14</v>
      </c>
    </row>
    <row r="819" spans="2:20" x14ac:dyDescent="0.35">
      <c r="B819" s="63">
        <v>8.0199999999998735</v>
      </c>
      <c r="C819" s="34">
        <f>B819/'MSD Calculation'!$D$5</f>
        <v>0.27094594594594168</v>
      </c>
      <c r="D819" s="34">
        <f>'MSD Calculation'!$D$24-B819</f>
        <v>10.480000000000127</v>
      </c>
      <c r="E819" s="30">
        <f>IF(B819="",0,IF(B819&lt;'MSD Calculation'!$D$5,$E$7*(1-B819/'MSD Calculation'!$D$5), 0))</f>
        <v>1.0318683012576256E-2</v>
      </c>
      <c r="F819" s="30">
        <f>IF(B819="",0,IF($B819&lt;$F$5,0,IF($B819&gt;'MSD Calculation'!$D$5,0,IF($N$4="Closed-form",1/2*(1-COS(2*PI()*($B819-$F$5)/$F$6))*$F$8,IF($N$4="General",1/2*(1-COS(2*PI()*($B819-$F$5)/$F$6))*$F$9,"Error")))))</f>
        <v>1.191826968328097E-3</v>
      </c>
      <c r="G819" s="30">
        <f>IF(B819="",0,IF($B819&lt;$G$5,0,IF($B819&gt;'MSD Calculation'!$D$5,0,IF($N$4="Closed-form",1/2*(1-COS(2*PI()*($B819-$G$5)/$G$6))*$G$8,IF($N$4="General",1/2*(1-COS(2*PI()*($B819-$G$5)/$G$6))*$G$9,"Error")))))</f>
        <v>0</v>
      </c>
      <c r="H819" s="30">
        <f>IF(B819="",0,IF($B819&lt;$H$5,0,IF($B819&gt;'MSD Calculation'!$D$5,0,IF($N$4="Closed-form",1/2*(1-COS(2*PI()*($B819-$H$5)/$H$6))*$H$8,IF($N$4="General",1/2*(1-COS(2*PI()*($B819-$H$5)/$H$6))*$H$9,"Error")))))</f>
        <v>0</v>
      </c>
      <c r="I819" s="30">
        <f>IF(B819="",0,IF($B819&lt;$I$5,0,IF($B819&gt;'MSD Calculation'!$D$5,0,IF($N$4="Closed-form",1/2*(1-COS(2*PI()*($B819-$I$5)/$I$6))*$I$8,IF($N$4="General",1/2*(1-COS(2*PI()*($B819-$I$5)/$I$6))*$I$9,"Error")))))</f>
        <v>0</v>
      </c>
      <c r="J819" s="15" t="s">
        <v>14</v>
      </c>
      <c r="K819" s="3"/>
      <c r="L819" s="17">
        <v>8.0199999999998735</v>
      </c>
      <c r="M819" s="34">
        <f>L819/'MSD Calculation'!$D$5</f>
        <v>0.27094594594594168</v>
      </c>
      <c r="N819" s="34">
        <f>'MSD Calculation'!$D$24-L819</f>
        <v>10.480000000000127</v>
      </c>
      <c r="O819" s="35">
        <f t="shared" si="60"/>
        <v>1.0318683012576256E-2</v>
      </c>
      <c r="P819" s="35">
        <f t="shared" si="61"/>
        <v>1.1510509980904353E-2</v>
      </c>
      <c r="Q819" s="35">
        <f t="shared" si="62"/>
        <v>1.1510509980904353E-2</v>
      </c>
      <c r="R819" s="35">
        <f t="shared" si="63"/>
        <v>1.1510509980904353E-2</v>
      </c>
      <c r="S819" s="35">
        <f t="shared" si="64"/>
        <v>1.1510509980904353E-2</v>
      </c>
      <c r="T819" s="11" t="s">
        <v>14</v>
      </c>
    </row>
    <row r="820" spans="2:20" x14ac:dyDescent="0.35">
      <c r="B820" s="63">
        <v>8.0299999999998732</v>
      </c>
      <c r="C820" s="34">
        <f>B820/'MSD Calculation'!$D$5</f>
        <v>0.27128378378377949</v>
      </c>
      <c r="D820" s="34">
        <f>'MSD Calculation'!$D$24-B820</f>
        <v>10.470000000000127</v>
      </c>
      <c r="E820" s="30">
        <f>IF(B820="",0,IF(B820&lt;'MSD Calculation'!$D$5,$E$7*(1-B820/'MSD Calculation'!$D$5), 0))</f>
        <v>1.0313901417111672E-2</v>
      </c>
      <c r="F820" s="30">
        <f>IF(B820="",0,IF($B820&lt;$F$5,0,IF($B820&gt;'MSD Calculation'!$D$5,0,IF($N$4="Closed-form",1/2*(1-COS(2*PI()*($B820-$F$5)/$F$6))*$F$8,IF($N$4="General",1/2*(1-COS(2*PI()*($B820-$F$5)/$F$6))*$F$9,"Error")))))</f>
        <v>1.1985041624490785E-3</v>
      </c>
      <c r="G820" s="30">
        <f>IF(B820="",0,IF($B820&lt;$G$5,0,IF($B820&gt;'MSD Calculation'!$D$5,0,IF($N$4="Closed-form",1/2*(1-COS(2*PI()*($B820-$G$5)/$G$6))*$G$8,IF($N$4="General",1/2*(1-COS(2*PI()*($B820-$G$5)/$G$6))*$G$9,"Error")))))</f>
        <v>0</v>
      </c>
      <c r="H820" s="30">
        <f>IF(B820="",0,IF($B820&lt;$H$5,0,IF($B820&gt;'MSD Calculation'!$D$5,0,IF($N$4="Closed-form",1/2*(1-COS(2*PI()*($B820-$H$5)/$H$6))*$H$8,IF($N$4="General",1/2*(1-COS(2*PI()*($B820-$H$5)/$H$6))*$H$9,"Error")))))</f>
        <v>0</v>
      </c>
      <c r="I820" s="30">
        <f>IF(B820="",0,IF($B820&lt;$I$5,0,IF($B820&gt;'MSD Calculation'!$D$5,0,IF($N$4="Closed-form",1/2*(1-COS(2*PI()*($B820-$I$5)/$I$6))*$I$8,IF($N$4="General",1/2*(1-COS(2*PI()*($B820-$I$5)/$I$6))*$I$9,"Error")))))</f>
        <v>0</v>
      </c>
      <c r="J820" s="15" t="s">
        <v>14</v>
      </c>
      <c r="K820" s="3"/>
      <c r="L820" s="17">
        <v>8.0299999999998732</v>
      </c>
      <c r="M820" s="34">
        <f>L820/'MSD Calculation'!$D$5</f>
        <v>0.27128378378377949</v>
      </c>
      <c r="N820" s="34">
        <f>'MSD Calculation'!$D$24-L820</f>
        <v>10.470000000000127</v>
      </c>
      <c r="O820" s="35">
        <f t="shared" si="60"/>
        <v>1.0313901417111672E-2</v>
      </c>
      <c r="P820" s="35">
        <f t="shared" si="61"/>
        <v>1.151240557956075E-2</v>
      </c>
      <c r="Q820" s="35">
        <f t="shared" si="62"/>
        <v>1.151240557956075E-2</v>
      </c>
      <c r="R820" s="35">
        <f t="shared" si="63"/>
        <v>1.151240557956075E-2</v>
      </c>
      <c r="S820" s="35">
        <f t="shared" si="64"/>
        <v>1.151240557956075E-2</v>
      </c>
      <c r="T820" s="11" t="s">
        <v>14</v>
      </c>
    </row>
    <row r="821" spans="2:20" x14ac:dyDescent="0.35">
      <c r="B821" s="63">
        <v>8.039999999999873</v>
      </c>
      <c r="C821" s="34">
        <f>B821/'MSD Calculation'!$D$5</f>
        <v>0.27162162162161729</v>
      </c>
      <c r="D821" s="34">
        <f>'MSD Calculation'!$D$24-B821</f>
        <v>10.460000000000127</v>
      </c>
      <c r="E821" s="30">
        <f>IF(B821="",0,IF(B821&lt;'MSD Calculation'!$D$5,$E$7*(1-B821/'MSD Calculation'!$D$5), 0))</f>
        <v>1.0309119821647086E-2</v>
      </c>
      <c r="F821" s="30">
        <f>IF(B821="",0,IF($B821&lt;$F$5,0,IF($B821&gt;'MSD Calculation'!$D$5,0,IF($N$4="Closed-form",1/2*(1-COS(2*PI()*($B821-$F$5)/$F$6))*$F$8,IF($N$4="General",1/2*(1-COS(2*PI()*($B821-$F$5)/$F$6))*$F$9,"Error")))))</f>
        <v>1.2051973728563373E-3</v>
      </c>
      <c r="G821" s="30">
        <f>IF(B821="",0,IF($B821&lt;$G$5,0,IF($B821&gt;'MSD Calculation'!$D$5,0,IF($N$4="Closed-form",1/2*(1-COS(2*PI()*($B821-$G$5)/$G$6))*$G$8,IF($N$4="General",1/2*(1-COS(2*PI()*($B821-$G$5)/$G$6))*$G$9,"Error")))))</f>
        <v>0</v>
      </c>
      <c r="H821" s="30">
        <f>IF(B821="",0,IF($B821&lt;$H$5,0,IF($B821&gt;'MSD Calculation'!$D$5,0,IF($N$4="Closed-form",1/2*(1-COS(2*PI()*($B821-$H$5)/$H$6))*$H$8,IF($N$4="General",1/2*(1-COS(2*PI()*($B821-$H$5)/$H$6))*$H$9,"Error")))))</f>
        <v>0</v>
      </c>
      <c r="I821" s="30">
        <f>IF(B821="",0,IF($B821&lt;$I$5,0,IF($B821&gt;'MSD Calculation'!$D$5,0,IF($N$4="Closed-form",1/2*(1-COS(2*PI()*($B821-$I$5)/$I$6))*$I$8,IF($N$4="General",1/2*(1-COS(2*PI()*($B821-$I$5)/$I$6))*$I$9,"Error")))))</f>
        <v>0</v>
      </c>
      <c r="J821" s="15" t="s">
        <v>14</v>
      </c>
      <c r="K821" s="3"/>
      <c r="L821" s="17">
        <v>8.039999999999873</v>
      </c>
      <c r="M821" s="34">
        <f>L821/'MSD Calculation'!$D$5</f>
        <v>0.27162162162161729</v>
      </c>
      <c r="N821" s="34">
        <f>'MSD Calculation'!$D$24-L821</f>
        <v>10.460000000000127</v>
      </c>
      <c r="O821" s="35">
        <f t="shared" si="60"/>
        <v>1.0309119821647086E-2</v>
      </c>
      <c r="P821" s="35">
        <f t="shared" si="61"/>
        <v>1.1514317194503423E-2</v>
      </c>
      <c r="Q821" s="35">
        <f t="shared" si="62"/>
        <v>1.1514317194503423E-2</v>
      </c>
      <c r="R821" s="35">
        <f t="shared" si="63"/>
        <v>1.1514317194503423E-2</v>
      </c>
      <c r="S821" s="35">
        <f t="shared" si="64"/>
        <v>1.1514317194503423E-2</v>
      </c>
      <c r="T821" s="11" t="s">
        <v>14</v>
      </c>
    </row>
    <row r="822" spans="2:20" x14ac:dyDescent="0.35">
      <c r="B822" s="63">
        <v>8.0499999999998728</v>
      </c>
      <c r="C822" s="34">
        <f>B822/'MSD Calculation'!$D$5</f>
        <v>0.27195945945945516</v>
      </c>
      <c r="D822" s="34">
        <f>'MSD Calculation'!$D$24-B822</f>
        <v>10.450000000000127</v>
      </c>
      <c r="E822" s="30">
        <f>IF(B822="",0,IF(B822&lt;'MSD Calculation'!$D$5,$E$7*(1-B822/'MSD Calculation'!$D$5), 0))</f>
        <v>1.03043382261825E-2</v>
      </c>
      <c r="F822" s="30">
        <f>IF(B822="",0,IF($B822&lt;$F$5,0,IF($B822&gt;'MSD Calculation'!$D$5,0,IF($N$4="Closed-form",1/2*(1-COS(2*PI()*($B822-$F$5)/$F$6))*$F$8,IF($N$4="General",1/2*(1-COS(2*PI()*($B822-$F$5)/$F$6))*$F$9,"Error")))))</f>
        <v>1.2119065701901785E-3</v>
      </c>
      <c r="G822" s="30">
        <f>IF(B822="",0,IF($B822&lt;$G$5,0,IF($B822&gt;'MSD Calculation'!$D$5,0,IF($N$4="Closed-form",1/2*(1-COS(2*PI()*($B822-$G$5)/$G$6))*$G$8,IF($N$4="General",1/2*(1-COS(2*PI()*($B822-$G$5)/$G$6))*$G$9,"Error")))))</f>
        <v>0</v>
      </c>
      <c r="H822" s="30">
        <f>IF(B822="",0,IF($B822&lt;$H$5,0,IF($B822&gt;'MSD Calculation'!$D$5,0,IF($N$4="Closed-form",1/2*(1-COS(2*PI()*($B822-$H$5)/$H$6))*$H$8,IF($N$4="General",1/2*(1-COS(2*PI()*($B822-$H$5)/$H$6))*$H$9,"Error")))))</f>
        <v>0</v>
      </c>
      <c r="I822" s="30">
        <f>IF(B822="",0,IF($B822&lt;$I$5,0,IF($B822&gt;'MSD Calculation'!$D$5,0,IF($N$4="Closed-form",1/2*(1-COS(2*PI()*($B822-$I$5)/$I$6))*$I$8,IF($N$4="General",1/2*(1-COS(2*PI()*($B822-$I$5)/$I$6))*$I$9,"Error")))))</f>
        <v>0</v>
      </c>
      <c r="J822" s="15" t="s">
        <v>14</v>
      </c>
      <c r="K822" s="3"/>
      <c r="L822" s="17">
        <v>8.0499999999998728</v>
      </c>
      <c r="M822" s="34">
        <f>L822/'MSD Calculation'!$D$5</f>
        <v>0.27195945945945516</v>
      </c>
      <c r="N822" s="34">
        <f>'MSD Calculation'!$D$24-L822</f>
        <v>10.450000000000127</v>
      </c>
      <c r="O822" s="35">
        <f t="shared" si="60"/>
        <v>1.03043382261825E-2</v>
      </c>
      <c r="P822" s="35">
        <f t="shared" si="61"/>
        <v>1.1516244796372678E-2</v>
      </c>
      <c r="Q822" s="35">
        <f t="shared" si="62"/>
        <v>1.1516244796372678E-2</v>
      </c>
      <c r="R822" s="35">
        <f t="shared" si="63"/>
        <v>1.1516244796372678E-2</v>
      </c>
      <c r="S822" s="35">
        <f t="shared" si="64"/>
        <v>1.1516244796372678E-2</v>
      </c>
      <c r="T822" s="11" t="s">
        <v>14</v>
      </c>
    </row>
    <row r="823" spans="2:20" x14ac:dyDescent="0.35">
      <c r="B823" s="63">
        <v>8.0599999999998726</v>
      </c>
      <c r="C823" s="34">
        <f>B823/'MSD Calculation'!$D$5</f>
        <v>0.27229729729729296</v>
      </c>
      <c r="D823" s="34">
        <f>'MSD Calculation'!$D$24-B823</f>
        <v>10.440000000000127</v>
      </c>
      <c r="E823" s="30">
        <f>IF(B823="",0,IF(B823&lt;'MSD Calculation'!$D$5,$E$7*(1-B823/'MSD Calculation'!$D$5), 0))</f>
        <v>1.0299556630717913E-2</v>
      </c>
      <c r="F823" s="30">
        <f>IF(B823="",0,IF($B823&lt;$F$5,0,IF($B823&gt;'MSD Calculation'!$D$5,0,IF($N$4="Closed-form",1/2*(1-COS(2*PI()*($B823-$F$5)/$F$6))*$F$8,IF($N$4="General",1/2*(1-COS(2*PI()*($B823-$F$5)/$F$6))*$F$9,"Error")))))</f>
        <v>1.2186317250207788E-3</v>
      </c>
      <c r="G823" s="30">
        <f>IF(B823="",0,IF($B823&lt;$G$5,0,IF($B823&gt;'MSD Calculation'!$D$5,0,IF($N$4="Closed-form",1/2*(1-COS(2*PI()*($B823-$G$5)/$G$6))*$G$8,IF($N$4="General",1/2*(1-COS(2*PI()*($B823-$G$5)/$G$6))*$G$9,"Error")))))</f>
        <v>0</v>
      </c>
      <c r="H823" s="30">
        <f>IF(B823="",0,IF($B823&lt;$H$5,0,IF($B823&gt;'MSD Calculation'!$D$5,0,IF($N$4="Closed-form",1/2*(1-COS(2*PI()*($B823-$H$5)/$H$6))*$H$8,IF($N$4="General",1/2*(1-COS(2*PI()*($B823-$H$5)/$H$6))*$H$9,"Error")))))</f>
        <v>0</v>
      </c>
      <c r="I823" s="30">
        <f>IF(B823="",0,IF($B823&lt;$I$5,0,IF($B823&gt;'MSD Calculation'!$D$5,0,IF($N$4="Closed-form",1/2*(1-COS(2*PI()*($B823-$I$5)/$I$6))*$I$8,IF($N$4="General",1/2*(1-COS(2*PI()*($B823-$I$5)/$I$6))*$I$9,"Error")))))</f>
        <v>0</v>
      </c>
      <c r="J823" s="15" t="s">
        <v>14</v>
      </c>
      <c r="K823" s="3"/>
      <c r="L823" s="17">
        <v>8.0599999999998726</v>
      </c>
      <c r="M823" s="34">
        <f>L823/'MSD Calculation'!$D$5</f>
        <v>0.27229729729729296</v>
      </c>
      <c r="N823" s="34">
        <f>'MSD Calculation'!$D$24-L823</f>
        <v>10.440000000000127</v>
      </c>
      <c r="O823" s="35">
        <f t="shared" si="60"/>
        <v>1.0299556630717913E-2</v>
      </c>
      <c r="P823" s="35">
        <f t="shared" si="61"/>
        <v>1.1518188355738692E-2</v>
      </c>
      <c r="Q823" s="35">
        <f t="shared" si="62"/>
        <v>1.1518188355738692E-2</v>
      </c>
      <c r="R823" s="35">
        <f t="shared" si="63"/>
        <v>1.1518188355738692E-2</v>
      </c>
      <c r="S823" s="35">
        <f t="shared" si="64"/>
        <v>1.1518188355738692E-2</v>
      </c>
      <c r="T823" s="11" t="s">
        <v>14</v>
      </c>
    </row>
    <row r="824" spans="2:20" x14ac:dyDescent="0.35">
      <c r="B824" s="63">
        <v>8.0699999999998724</v>
      </c>
      <c r="C824" s="34">
        <f>B824/'MSD Calculation'!$D$5</f>
        <v>0.27263513513513082</v>
      </c>
      <c r="D824" s="34">
        <f>'MSD Calculation'!$D$24-B824</f>
        <v>10.430000000000128</v>
      </c>
      <c r="E824" s="30">
        <f>IF(B824="",0,IF(B824&lt;'MSD Calculation'!$D$5,$E$7*(1-B824/'MSD Calculation'!$D$5), 0))</f>
        <v>1.0294775035253329E-2</v>
      </c>
      <c r="F824" s="30">
        <f>IF(B824="",0,IF($B824&lt;$F$5,0,IF($B824&gt;'MSD Calculation'!$D$5,0,IF($N$4="Closed-form",1/2*(1-COS(2*PI()*($B824-$F$5)/$F$6))*$F$8,IF($N$4="General",1/2*(1-COS(2*PI()*($B824-$F$5)/$F$6))*$F$9,"Error")))))</f>
        <v>1.2253728078483203E-3</v>
      </c>
      <c r="G824" s="30">
        <f>IF(B824="",0,IF($B824&lt;$G$5,0,IF($B824&gt;'MSD Calculation'!$D$5,0,IF($N$4="Closed-form",1/2*(1-COS(2*PI()*($B824-$G$5)/$G$6))*$G$8,IF($N$4="General",1/2*(1-COS(2*PI()*($B824-$G$5)/$G$6))*$G$9,"Error")))))</f>
        <v>0</v>
      </c>
      <c r="H824" s="30">
        <f>IF(B824="",0,IF($B824&lt;$H$5,0,IF($B824&gt;'MSD Calculation'!$D$5,0,IF($N$4="Closed-form",1/2*(1-COS(2*PI()*($B824-$H$5)/$H$6))*$H$8,IF($N$4="General",1/2*(1-COS(2*PI()*($B824-$H$5)/$H$6))*$H$9,"Error")))))</f>
        <v>0</v>
      </c>
      <c r="I824" s="30">
        <f>IF(B824="",0,IF($B824&lt;$I$5,0,IF($B824&gt;'MSD Calculation'!$D$5,0,IF($N$4="Closed-form",1/2*(1-COS(2*PI()*($B824-$I$5)/$I$6))*$I$8,IF($N$4="General",1/2*(1-COS(2*PI()*($B824-$I$5)/$I$6))*$I$9,"Error")))))</f>
        <v>0</v>
      </c>
      <c r="J824" s="15" t="s">
        <v>14</v>
      </c>
      <c r="K824" s="3"/>
      <c r="L824" s="17">
        <v>8.0699999999998724</v>
      </c>
      <c r="M824" s="34">
        <f>L824/'MSD Calculation'!$D$5</f>
        <v>0.27263513513513082</v>
      </c>
      <c r="N824" s="34">
        <f>'MSD Calculation'!$D$24-L824</f>
        <v>10.430000000000128</v>
      </c>
      <c r="O824" s="35">
        <f t="shared" si="60"/>
        <v>1.0294775035253329E-2</v>
      </c>
      <c r="P824" s="35">
        <f t="shared" si="61"/>
        <v>1.1520147843101649E-2</v>
      </c>
      <c r="Q824" s="35">
        <f t="shared" si="62"/>
        <v>1.1520147843101649E-2</v>
      </c>
      <c r="R824" s="35">
        <f t="shared" si="63"/>
        <v>1.1520147843101649E-2</v>
      </c>
      <c r="S824" s="35">
        <f t="shared" si="64"/>
        <v>1.1520147843101649E-2</v>
      </c>
      <c r="T824" s="11" t="s">
        <v>14</v>
      </c>
    </row>
    <row r="825" spans="2:20" x14ac:dyDescent="0.35">
      <c r="B825" s="63">
        <v>8.0799999999998722</v>
      </c>
      <c r="C825" s="34">
        <f>B825/'MSD Calculation'!$D$5</f>
        <v>0.27297297297296863</v>
      </c>
      <c r="D825" s="34">
        <f>'MSD Calculation'!$D$24-B825</f>
        <v>10.420000000000128</v>
      </c>
      <c r="E825" s="30">
        <f>IF(B825="",0,IF(B825&lt;'MSD Calculation'!$D$5,$E$7*(1-B825/'MSD Calculation'!$D$5), 0))</f>
        <v>1.0289993439788743E-2</v>
      </c>
      <c r="F825" s="30">
        <f>IF(B825="",0,IF($B825&lt;$F$5,0,IF($B825&gt;'MSD Calculation'!$D$5,0,IF($N$4="Closed-form",1/2*(1-COS(2*PI()*($B825-$F$5)/$F$6))*$F$8,IF($N$4="General",1/2*(1-COS(2*PI()*($B825-$F$5)/$F$6))*$F$9,"Error")))))</f>
        <v>1.2321297891031147E-3</v>
      </c>
      <c r="G825" s="30">
        <f>IF(B825="",0,IF($B825&lt;$G$5,0,IF($B825&gt;'MSD Calculation'!$D$5,0,IF($N$4="Closed-form",1/2*(1-COS(2*PI()*($B825-$G$5)/$G$6))*$G$8,IF($N$4="General",1/2*(1-COS(2*PI()*($B825-$G$5)/$G$6))*$G$9,"Error")))))</f>
        <v>0</v>
      </c>
      <c r="H825" s="30">
        <f>IF(B825="",0,IF($B825&lt;$H$5,0,IF($B825&gt;'MSD Calculation'!$D$5,0,IF($N$4="Closed-form",1/2*(1-COS(2*PI()*($B825-$H$5)/$H$6))*$H$8,IF($N$4="General",1/2*(1-COS(2*PI()*($B825-$H$5)/$H$6))*$H$9,"Error")))))</f>
        <v>0</v>
      </c>
      <c r="I825" s="30">
        <f>IF(B825="",0,IF($B825&lt;$I$5,0,IF($B825&gt;'MSD Calculation'!$D$5,0,IF($N$4="Closed-form",1/2*(1-COS(2*PI()*($B825-$I$5)/$I$6))*$I$8,IF($N$4="General",1/2*(1-COS(2*PI()*($B825-$I$5)/$I$6))*$I$9,"Error")))))</f>
        <v>0</v>
      </c>
      <c r="J825" s="15" t="s">
        <v>14</v>
      </c>
      <c r="K825" s="3"/>
      <c r="L825" s="17">
        <v>8.0799999999998722</v>
      </c>
      <c r="M825" s="34">
        <f>L825/'MSD Calculation'!$D$5</f>
        <v>0.27297297297296863</v>
      </c>
      <c r="N825" s="34">
        <f>'MSD Calculation'!$D$24-L825</f>
        <v>10.420000000000128</v>
      </c>
      <c r="O825" s="35">
        <f t="shared" si="60"/>
        <v>1.0289993439788743E-2</v>
      </c>
      <c r="P825" s="35">
        <f t="shared" si="61"/>
        <v>1.1522123228891857E-2</v>
      </c>
      <c r="Q825" s="35">
        <f t="shared" si="62"/>
        <v>1.1522123228891857E-2</v>
      </c>
      <c r="R825" s="35">
        <f t="shared" si="63"/>
        <v>1.1522123228891857E-2</v>
      </c>
      <c r="S825" s="35">
        <f t="shared" si="64"/>
        <v>1.1522123228891857E-2</v>
      </c>
      <c r="T825" s="11" t="s">
        <v>14</v>
      </c>
    </row>
    <row r="826" spans="2:20" x14ac:dyDescent="0.35">
      <c r="B826" s="63">
        <v>8.089999999999872</v>
      </c>
      <c r="C826" s="34">
        <f>B826/'MSD Calculation'!$D$5</f>
        <v>0.27331081081080649</v>
      </c>
      <c r="D826" s="34">
        <f>'MSD Calculation'!$D$24-B826</f>
        <v>10.410000000000128</v>
      </c>
      <c r="E826" s="30">
        <f>IF(B826="",0,IF(B826&lt;'MSD Calculation'!$D$5,$E$7*(1-B826/'MSD Calculation'!$D$5), 0))</f>
        <v>1.0285211844324158E-2</v>
      </c>
      <c r="F826" s="30">
        <f>IF(B826="",0,IF($B826&lt;$F$5,0,IF($B826&gt;'MSD Calculation'!$D$5,0,IF($N$4="Closed-form",1/2*(1-COS(2*PI()*($B826-$F$5)/$F$6))*$F$8,IF($N$4="General",1/2*(1-COS(2*PI()*($B826-$F$5)/$F$6))*$F$9,"Error")))))</f>
        <v>1.238902639145737E-3</v>
      </c>
      <c r="G826" s="30">
        <f>IF(B826="",0,IF($B826&lt;$G$5,0,IF($B826&gt;'MSD Calculation'!$D$5,0,IF($N$4="Closed-form",1/2*(1-COS(2*PI()*($B826-$G$5)/$G$6))*$G$8,IF($N$4="General",1/2*(1-COS(2*PI()*($B826-$G$5)/$G$6))*$G$9,"Error")))))</f>
        <v>0</v>
      </c>
      <c r="H826" s="30">
        <f>IF(B826="",0,IF($B826&lt;$H$5,0,IF($B826&gt;'MSD Calculation'!$D$5,0,IF($N$4="Closed-form",1/2*(1-COS(2*PI()*($B826-$H$5)/$H$6))*$H$8,IF($N$4="General",1/2*(1-COS(2*PI()*($B826-$H$5)/$H$6))*$H$9,"Error")))))</f>
        <v>0</v>
      </c>
      <c r="I826" s="30">
        <f>IF(B826="",0,IF($B826&lt;$I$5,0,IF($B826&gt;'MSD Calculation'!$D$5,0,IF($N$4="Closed-form",1/2*(1-COS(2*PI()*($B826-$I$5)/$I$6))*$I$8,IF($N$4="General",1/2*(1-COS(2*PI()*($B826-$I$5)/$I$6))*$I$9,"Error")))))</f>
        <v>0</v>
      </c>
      <c r="J826" s="15" t="s">
        <v>14</v>
      </c>
      <c r="K826" s="3"/>
      <c r="L826" s="17">
        <v>8.089999999999872</v>
      </c>
      <c r="M826" s="34">
        <f>L826/'MSD Calculation'!$D$5</f>
        <v>0.27331081081080649</v>
      </c>
      <c r="N826" s="34">
        <f>'MSD Calculation'!$D$24-L826</f>
        <v>10.410000000000128</v>
      </c>
      <c r="O826" s="35">
        <f t="shared" si="60"/>
        <v>1.0285211844324158E-2</v>
      </c>
      <c r="P826" s="35">
        <f t="shared" si="61"/>
        <v>1.1524114483469895E-2</v>
      </c>
      <c r="Q826" s="35">
        <f t="shared" si="62"/>
        <v>1.1524114483469895E-2</v>
      </c>
      <c r="R826" s="35">
        <f t="shared" si="63"/>
        <v>1.1524114483469895E-2</v>
      </c>
      <c r="S826" s="35">
        <f t="shared" si="64"/>
        <v>1.1524114483469895E-2</v>
      </c>
      <c r="T826" s="11" t="s">
        <v>14</v>
      </c>
    </row>
    <row r="827" spans="2:20" x14ac:dyDescent="0.35">
      <c r="B827" s="63">
        <v>8.0999999999998717</v>
      </c>
      <c r="C827" s="34">
        <f>B827/'MSD Calculation'!$D$5</f>
        <v>0.2736486486486443</v>
      </c>
      <c r="D827" s="34">
        <f>'MSD Calculation'!$D$24-B827</f>
        <v>10.400000000000128</v>
      </c>
      <c r="E827" s="30">
        <f>IF(B827="",0,IF(B827&lt;'MSD Calculation'!$D$5,$E$7*(1-B827/'MSD Calculation'!$D$5), 0))</f>
        <v>1.0280430248859572E-2</v>
      </c>
      <c r="F827" s="30">
        <f>IF(B827="",0,IF($B827&lt;$F$5,0,IF($B827&gt;'MSD Calculation'!$D$5,0,IF($N$4="Closed-form",1/2*(1-COS(2*PI()*($B827-$F$5)/$F$6))*$F$8,IF($N$4="General",1/2*(1-COS(2*PI()*($B827-$F$5)/$F$6))*$F$9,"Error")))))</f>
        <v>1.2456913282671536E-3</v>
      </c>
      <c r="G827" s="30">
        <f>IF(B827="",0,IF($B827&lt;$G$5,0,IF($B827&gt;'MSD Calculation'!$D$5,0,IF($N$4="Closed-form",1/2*(1-COS(2*PI()*($B827-$G$5)/$G$6))*$G$8,IF($N$4="General",1/2*(1-COS(2*PI()*($B827-$G$5)/$G$6))*$G$9,"Error")))))</f>
        <v>0</v>
      </c>
      <c r="H827" s="30">
        <f>IF(B827="",0,IF($B827&lt;$H$5,0,IF($B827&gt;'MSD Calculation'!$D$5,0,IF($N$4="Closed-form",1/2*(1-COS(2*PI()*($B827-$H$5)/$H$6))*$H$8,IF($N$4="General",1/2*(1-COS(2*PI()*($B827-$H$5)/$H$6))*$H$9,"Error")))))</f>
        <v>0</v>
      </c>
      <c r="I827" s="30">
        <f>IF(B827="",0,IF($B827&lt;$I$5,0,IF($B827&gt;'MSD Calculation'!$D$5,0,IF($N$4="Closed-form",1/2*(1-COS(2*PI()*($B827-$I$5)/$I$6))*$I$8,IF($N$4="General",1/2*(1-COS(2*PI()*($B827-$I$5)/$I$6))*$I$9,"Error")))))</f>
        <v>0</v>
      </c>
      <c r="J827" s="15" t="s">
        <v>14</v>
      </c>
      <c r="K827" s="3"/>
      <c r="L827" s="17">
        <v>8.0999999999998717</v>
      </c>
      <c r="M827" s="34">
        <f>L827/'MSD Calculation'!$D$5</f>
        <v>0.2736486486486443</v>
      </c>
      <c r="N827" s="34">
        <f>'MSD Calculation'!$D$24-L827</f>
        <v>10.400000000000128</v>
      </c>
      <c r="O827" s="35">
        <f t="shared" si="60"/>
        <v>1.0280430248859572E-2</v>
      </c>
      <c r="P827" s="35">
        <f t="shared" si="61"/>
        <v>1.1526121577126725E-2</v>
      </c>
      <c r="Q827" s="35">
        <f t="shared" si="62"/>
        <v>1.1526121577126725E-2</v>
      </c>
      <c r="R827" s="35">
        <f t="shared" si="63"/>
        <v>1.1526121577126725E-2</v>
      </c>
      <c r="S827" s="35">
        <f t="shared" si="64"/>
        <v>1.1526121577126725E-2</v>
      </c>
      <c r="T827" s="11" t="s">
        <v>14</v>
      </c>
    </row>
    <row r="828" spans="2:20" x14ac:dyDescent="0.35">
      <c r="B828" s="63">
        <v>8.1099999999998715</v>
      </c>
      <c r="C828" s="34">
        <f>B828/'MSD Calculation'!$D$5</f>
        <v>0.27398648648648211</v>
      </c>
      <c r="D828" s="34">
        <f>'MSD Calculation'!$D$24-B828</f>
        <v>10.390000000000128</v>
      </c>
      <c r="E828" s="30">
        <f>IF(B828="",0,IF(B828&lt;'MSD Calculation'!$D$5,$E$7*(1-B828/'MSD Calculation'!$D$5), 0))</f>
        <v>1.0275648653394987E-2</v>
      </c>
      <c r="F828" s="30">
        <f>IF(B828="",0,IF($B828&lt;$F$5,0,IF($B828&gt;'MSD Calculation'!$D$5,0,IF($N$4="Closed-form",1/2*(1-COS(2*PI()*($B828-$F$5)/$F$6))*$F$8,IF($N$4="General",1/2*(1-COS(2*PI()*($B828-$F$5)/$F$6))*$F$9,"Error")))))</f>
        <v>1.2524958266888517E-3</v>
      </c>
      <c r="G828" s="30">
        <f>IF(B828="",0,IF($B828&lt;$G$5,0,IF($B828&gt;'MSD Calculation'!$D$5,0,IF($N$4="Closed-form",1/2*(1-COS(2*PI()*($B828-$G$5)/$G$6))*$G$8,IF($N$4="General",1/2*(1-COS(2*PI()*($B828-$G$5)/$G$6))*$G$9,"Error")))))</f>
        <v>0</v>
      </c>
      <c r="H828" s="30">
        <f>IF(B828="",0,IF($B828&lt;$H$5,0,IF($B828&gt;'MSD Calculation'!$D$5,0,IF($N$4="Closed-form",1/2*(1-COS(2*PI()*($B828-$H$5)/$H$6))*$H$8,IF($N$4="General",1/2*(1-COS(2*PI()*($B828-$H$5)/$H$6))*$H$9,"Error")))))</f>
        <v>0</v>
      </c>
      <c r="I828" s="30">
        <f>IF(B828="",0,IF($B828&lt;$I$5,0,IF($B828&gt;'MSD Calculation'!$D$5,0,IF($N$4="Closed-form",1/2*(1-COS(2*PI()*($B828-$I$5)/$I$6))*$I$8,IF($N$4="General",1/2*(1-COS(2*PI()*($B828-$I$5)/$I$6))*$I$9,"Error")))))</f>
        <v>0</v>
      </c>
      <c r="J828" s="15" t="s">
        <v>14</v>
      </c>
      <c r="K828" s="3"/>
      <c r="L828" s="17">
        <v>8.1099999999998715</v>
      </c>
      <c r="M828" s="34">
        <f>L828/'MSD Calculation'!$D$5</f>
        <v>0.27398648648648211</v>
      </c>
      <c r="N828" s="34">
        <f>'MSD Calculation'!$D$24-L828</f>
        <v>10.390000000000128</v>
      </c>
      <c r="O828" s="35">
        <f t="shared" si="60"/>
        <v>1.0275648653394987E-2</v>
      </c>
      <c r="P828" s="35">
        <f t="shared" si="61"/>
        <v>1.152814448008384E-2</v>
      </c>
      <c r="Q828" s="35">
        <f t="shared" si="62"/>
        <v>1.152814448008384E-2</v>
      </c>
      <c r="R828" s="35">
        <f t="shared" si="63"/>
        <v>1.152814448008384E-2</v>
      </c>
      <c r="S828" s="35">
        <f t="shared" si="64"/>
        <v>1.152814448008384E-2</v>
      </c>
      <c r="T828" s="11" t="s">
        <v>14</v>
      </c>
    </row>
    <row r="829" spans="2:20" x14ac:dyDescent="0.35">
      <c r="B829" s="63">
        <v>8.1199999999998713</v>
      </c>
      <c r="C829" s="34">
        <f>B829/'MSD Calculation'!$D$5</f>
        <v>0.27432432432431997</v>
      </c>
      <c r="D829" s="34">
        <f>'MSD Calculation'!$D$24-B829</f>
        <v>10.380000000000129</v>
      </c>
      <c r="E829" s="30">
        <f>IF(B829="",0,IF(B829&lt;'MSD Calculation'!$D$5,$E$7*(1-B829/'MSD Calculation'!$D$5), 0))</f>
        <v>1.02708670579304E-2</v>
      </c>
      <c r="F829" s="30">
        <f>IF(B829="",0,IF($B829&lt;$F$5,0,IF($B829&gt;'MSD Calculation'!$D$5,0,IF($N$4="Closed-form",1/2*(1-COS(2*PI()*($B829-$F$5)/$F$6))*$F$8,IF($N$4="General",1/2*(1-COS(2*PI()*($B829-$F$5)/$F$6))*$F$9,"Error")))))</f>
        <v>1.2593161045629723E-3</v>
      </c>
      <c r="G829" s="30">
        <f>IF(B829="",0,IF($B829&lt;$G$5,0,IF($B829&gt;'MSD Calculation'!$D$5,0,IF($N$4="Closed-form",1/2*(1-COS(2*PI()*($B829-$G$5)/$G$6))*$G$8,IF($N$4="General",1/2*(1-COS(2*PI()*($B829-$G$5)/$G$6))*$G$9,"Error")))))</f>
        <v>0</v>
      </c>
      <c r="H829" s="30">
        <f>IF(B829="",0,IF($B829&lt;$H$5,0,IF($B829&gt;'MSD Calculation'!$D$5,0,IF($N$4="Closed-form",1/2*(1-COS(2*PI()*($B829-$H$5)/$H$6))*$H$8,IF($N$4="General",1/2*(1-COS(2*PI()*($B829-$H$5)/$H$6))*$H$9,"Error")))))</f>
        <v>0</v>
      </c>
      <c r="I829" s="30">
        <f>IF(B829="",0,IF($B829&lt;$I$5,0,IF($B829&gt;'MSD Calculation'!$D$5,0,IF($N$4="Closed-form",1/2*(1-COS(2*PI()*($B829-$I$5)/$I$6))*$I$8,IF($N$4="General",1/2*(1-COS(2*PI()*($B829-$I$5)/$I$6))*$I$9,"Error")))))</f>
        <v>0</v>
      </c>
      <c r="J829" s="15" t="s">
        <v>14</v>
      </c>
      <c r="K829" s="3"/>
      <c r="L829" s="17">
        <v>8.1199999999998713</v>
      </c>
      <c r="M829" s="34">
        <f>L829/'MSD Calculation'!$D$5</f>
        <v>0.27432432432431997</v>
      </c>
      <c r="N829" s="34">
        <f>'MSD Calculation'!$D$24-L829</f>
        <v>10.380000000000129</v>
      </c>
      <c r="O829" s="35">
        <f t="shared" si="60"/>
        <v>1.02708670579304E-2</v>
      </c>
      <c r="P829" s="35">
        <f t="shared" si="61"/>
        <v>1.1530183162493372E-2</v>
      </c>
      <c r="Q829" s="35">
        <f t="shared" si="62"/>
        <v>1.1530183162493372E-2</v>
      </c>
      <c r="R829" s="35">
        <f t="shared" si="63"/>
        <v>1.1530183162493372E-2</v>
      </c>
      <c r="S829" s="35">
        <f t="shared" si="64"/>
        <v>1.1530183162493372E-2</v>
      </c>
      <c r="T829" s="11" t="s">
        <v>14</v>
      </c>
    </row>
    <row r="830" spans="2:20" x14ac:dyDescent="0.35">
      <c r="B830" s="63">
        <v>8.1299999999998711</v>
      </c>
      <c r="C830" s="34">
        <f>B830/'MSD Calculation'!$D$5</f>
        <v>0.27466216216215777</v>
      </c>
      <c r="D830" s="34">
        <f>'MSD Calculation'!$D$24-B830</f>
        <v>10.370000000000129</v>
      </c>
      <c r="E830" s="30">
        <f>IF(B830="",0,IF(B830&lt;'MSD Calculation'!$D$5,$E$7*(1-B830/'MSD Calculation'!$D$5), 0))</f>
        <v>1.0266085462465815E-2</v>
      </c>
      <c r="F830" s="30">
        <f>IF(B830="",0,IF($B830&lt;$F$5,0,IF($B830&gt;'MSD Calculation'!$D$5,0,IF($N$4="Closed-form",1/2*(1-COS(2*PI()*($B830-$F$5)/$F$6))*$F$8,IF($N$4="General",1/2*(1-COS(2*PI()*($B830-$F$5)/$F$6))*$F$9,"Error")))))</f>
        <v>1.266152131972441E-3</v>
      </c>
      <c r="G830" s="30">
        <f>IF(B830="",0,IF($B830&lt;$G$5,0,IF($B830&gt;'MSD Calculation'!$D$5,0,IF($N$4="Closed-form",1/2*(1-COS(2*PI()*($B830-$G$5)/$G$6))*$G$8,IF($N$4="General",1/2*(1-COS(2*PI()*($B830-$G$5)/$G$6))*$G$9,"Error")))))</f>
        <v>0</v>
      </c>
      <c r="H830" s="30">
        <f>IF(B830="",0,IF($B830&lt;$H$5,0,IF($B830&gt;'MSD Calculation'!$D$5,0,IF($N$4="Closed-form",1/2*(1-COS(2*PI()*($B830-$H$5)/$H$6))*$H$8,IF($N$4="General",1/2*(1-COS(2*PI()*($B830-$H$5)/$H$6))*$H$9,"Error")))))</f>
        <v>0</v>
      </c>
      <c r="I830" s="30">
        <f>IF(B830="",0,IF($B830&lt;$I$5,0,IF($B830&gt;'MSD Calculation'!$D$5,0,IF($N$4="Closed-form",1/2*(1-COS(2*PI()*($B830-$I$5)/$I$6))*$I$8,IF($N$4="General",1/2*(1-COS(2*PI()*($B830-$I$5)/$I$6))*$I$9,"Error")))))</f>
        <v>0</v>
      </c>
      <c r="J830" s="15" t="s">
        <v>14</v>
      </c>
      <c r="K830" s="3"/>
      <c r="L830" s="17">
        <v>8.1299999999998711</v>
      </c>
      <c r="M830" s="34">
        <f>L830/'MSD Calculation'!$D$5</f>
        <v>0.27466216216215777</v>
      </c>
      <c r="N830" s="34">
        <f>'MSD Calculation'!$D$24-L830</f>
        <v>10.370000000000129</v>
      </c>
      <c r="O830" s="35">
        <f t="shared" si="60"/>
        <v>1.0266085462465815E-2</v>
      </c>
      <c r="P830" s="35">
        <f t="shared" si="61"/>
        <v>1.1532237594438256E-2</v>
      </c>
      <c r="Q830" s="35">
        <f t="shared" si="62"/>
        <v>1.1532237594438256E-2</v>
      </c>
      <c r="R830" s="35">
        <f t="shared" si="63"/>
        <v>1.1532237594438256E-2</v>
      </c>
      <c r="S830" s="35">
        <f t="shared" si="64"/>
        <v>1.1532237594438256E-2</v>
      </c>
      <c r="T830" s="11" t="s">
        <v>14</v>
      </c>
    </row>
    <row r="831" spans="2:20" x14ac:dyDescent="0.35">
      <c r="B831" s="63">
        <v>8.1399999999998709</v>
      </c>
      <c r="C831" s="34">
        <f>B831/'MSD Calculation'!$D$5</f>
        <v>0.27499999999999564</v>
      </c>
      <c r="D831" s="34">
        <f>'MSD Calculation'!$D$24-B831</f>
        <v>10.360000000000129</v>
      </c>
      <c r="E831" s="30">
        <f>IF(B831="",0,IF(B831&lt;'MSD Calculation'!$D$5,$E$7*(1-B831/'MSD Calculation'!$D$5), 0))</f>
        <v>1.0261303867001227E-2</v>
      </c>
      <c r="F831" s="30">
        <f>IF(B831="",0,IF($B831&lt;$F$5,0,IF($B831&gt;'MSD Calculation'!$D$5,0,IF($N$4="Closed-form",1/2*(1-COS(2*PI()*($B831-$F$5)/$F$6))*$F$8,IF($N$4="General",1/2*(1-COS(2*PI()*($B831-$F$5)/$F$6))*$F$9,"Error")))))</f>
        <v>1.2730038789310963E-3</v>
      </c>
      <c r="G831" s="30">
        <f>IF(B831="",0,IF($B831&lt;$G$5,0,IF($B831&gt;'MSD Calculation'!$D$5,0,IF($N$4="Closed-form",1/2*(1-COS(2*PI()*($B831-$G$5)/$G$6))*$G$8,IF($N$4="General",1/2*(1-COS(2*PI()*($B831-$G$5)/$G$6))*$G$9,"Error")))))</f>
        <v>0</v>
      </c>
      <c r="H831" s="30">
        <f>IF(B831="",0,IF($B831&lt;$H$5,0,IF($B831&gt;'MSD Calculation'!$D$5,0,IF($N$4="Closed-form",1/2*(1-COS(2*PI()*($B831-$H$5)/$H$6))*$H$8,IF($N$4="General",1/2*(1-COS(2*PI()*($B831-$H$5)/$H$6))*$H$9,"Error")))))</f>
        <v>0</v>
      </c>
      <c r="I831" s="30">
        <f>IF(B831="",0,IF($B831&lt;$I$5,0,IF($B831&gt;'MSD Calculation'!$D$5,0,IF($N$4="Closed-form",1/2*(1-COS(2*PI()*($B831-$I$5)/$I$6))*$I$8,IF($N$4="General",1/2*(1-COS(2*PI()*($B831-$I$5)/$I$6))*$I$9,"Error")))))</f>
        <v>0</v>
      </c>
      <c r="J831" s="15" t="s">
        <v>14</v>
      </c>
      <c r="K831" s="3"/>
      <c r="L831" s="17">
        <v>8.1399999999998709</v>
      </c>
      <c r="M831" s="34">
        <f>L831/'MSD Calculation'!$D$5</f>
        <v>0.27499999999999564</v>
      </c>
      <c r="N831" s="34">
        <f>'MSD Calculation'!$D$24-L831</f>
        <v>10.360000000000129</v>
      </c>
      <c r="O831" s="35">
        <f t="shared" si="60"/>
        <v>1.0261303867001227E-2</v>
      </c>
      <c r="P831" s="35">
        <f t="shared" si="61"/>
        <v>1.1534307745932323E-2</v>
      </c>
      <c r="Q831" s="35">
        <f t="shared" si="62"/>
        <v>1.1534307745932323E-2</v>
      </c>
      <c r="R831" s="35">
        <f t="shared" si="63"/>
        <v>1.1534307745932323E-2</v>
      </c>
      <c r="S831" s="35">
        <f t="shared" si="64"/>
        <v>1.1534307745932323E-2</v>
      </c>
      <c r="T831" s="11" t="s">
        <v>14</v>
      </c>
    </row>
    <row r="832" spans="2:20" x14ac:dyDescent="0.35">
      <c r="B832" s="63">
        <v>8.1499999999998707</v>
      </c>
      <c r="C832" s="34">
        <f>B832/'MSD Calculation'!$D$5</f>
        <v>0.27533783783783344</v>
      </c>
      <c r="D832" s="34">
        <f>'MSD Calculation'!$D$24-B832</f>
        <v>10.350000000000129</v>
      </c>
      <c r="E832" s="30">
        <f>IF(B832="",0,IF(B832&lt;'MSD Calculation'!$D$5,$E$7*(1-B832/'MSD Calculation'!$D$5), 0))</f>
        <v>1.0256522271536643E-2</v>
      </c>
      <c r="F832" s="30">
        <f>IF(B832="",0,IF($B832&lt;$F$5,0,IF($B832&gt;'MSD Calculation'!$D$5,0,IF($N$4="Closed-form",1/2*(1-COS(2*PI()*($B832-$F$5)/$F$6))*$F$8,IF($N$4="General",1/2*(1-COS(2*PI()*($B832-$F$5)/$F$6))*$F$9,"Error")))))</f>
        <v>1.279871315383824E-3</v>
      </c>
      <c r="G832" s="30">
        <f>IF(B832="",0,IF($B832&lt;$G$5,0,IF($B832&gt;'MSD Calculation'!$D$5,0,IF($N$4="Closed-form",1/2*(1-COS(2*PI()*($B832-$G$5)/$G$6))*$G$8,IF($N$4="General",1/2*(1-COS(2*PI()*($B832-$G$5)/$G$6))*$G$9,"Error")))))</f>
        <v>0</v>
      </c>
      <c r="H832" s="30">
        <f>IF(B832="",0,IF($B832&lt;$H$5,0,IF($B832&gt;'MSD Calculation'!$D$5,0,IF($N$4="Closed-form",1/2*(1-COS(2*PI()*($B832-$H$5)/$H$6))*$H$8,IF($N$4="General",1/2*(1-COS(2*PI()*($B832-$H$5)/$H$6))*$H$9,"Error")))))</f>
        <v>0</v>
      </c>
      <c r="I832" s="30">
        <f>IF(B832="",0,IF($B832&lt;$I$5,0,IF($B832&gt;'MSD Calculation'!$D$5,0,IF($N$4="Closed-form",1/2*(1-COS(2*PI()*($B832-$I$5)/$I$6))*$I$8,IF($N$4="General",1/2*(1-COS(2*PI()*($B832-$I$5)/$I$6))*$I$9,"Error")))))</f>
        <v>0</v>
      </c>
      <c r="J832" s="15" t="s">
        <v>14</v>
      </c>
      <c r="K832" s="3"/>
      <c r="L832" s="17">
        <v>8.1499999999998707</v>
      </c>
      <c r="M832" s="34">
        <f>L832/'MSD Calculation'!$D$5</f>
        <v>0.27533783783783344</v>
      </c>
      <c r="N832" s="34">
        <f>'MSD Calculation'!$D$24-L832</f>
        <v>10.350000000000129</v>
      </c>
      <c r="O832" s="35">
        <f t="shared" si="60"/>
        <v>1.0256522271536643E-2</v>
      </c>
      <c r="P832" s="35">
        <f t="shared" si="61"/>
        <v>1.1536393586920466E-2</v>
      </c>
      <c r="Q832" s="35">
        <f t="shared" si="62"/>
        <v>1.1536393586920466E-2</v>
      </c>
      <c r="R832" s="35">
        <f t="shared" si="63"/>
        <v>1.1536393586920466E-2</v>
      </c>
      <c r="S832" s="35">
        <f t="shared" si="64"/>
        <v>1.1536393586920466E-2</v>
      </c>
      <c r="T832" s="11" t="s">
        <v>14</v>
      </c>
    </row>
    <row r="833" spans="2:20" x14ac:dyDescent="0.35">
      <c r="B833" s="63">
        <v>8.1599999999998705</v>
      </c>
      <c r="C833" s="34">
        <f>B833/'MSD Calculation'!$D$5</f>
        <v>0.27567567567567131</v>
      </c>
      <c r="D833" s="34">
        <f>'MSD Calculation'!$D$24-B833</f>
        <v>10.34000000000013</v>
      </c>
      <c r="E833" s="30">
        <f>IF(B833="",0,IF(B833&lt;'MSD Calculation'!$D$5,$E$7*(1-B833/'MSD Calculation'!$D$5), 0))</f>
        <v>1.0251740676072056E-2</v>
      </c>
      <c r="F833" s="30">
        <f>IF(B833="",0,IF($B833&lt;$F$5,0,IF($B833&gt;'MSD Calculation'!$D$5,0,IF($N$4="Closed-form",1/2*(1-COS(2*PI()*($B833-$F$5)/$F$6))*$F$8,IF($N$4="General",1/2*(1-COS(2*PI()*($B833-$F$5)/$F$6))*$F$9,"Error")))))</f>
        <v>1.2867544112066883E-3</v>
      </c>
      <c r="G833" s="30">
        <f>IF(B833="",0,IF($B833&lt;$G$5,0,IF($B833&gt;'MSD Calculation'!$D$5,0,IF($N$4="Closed-form",1/2*(1-COS(2*PI()*($B833-$G$5)/$G$6))*$G$8,IF($N$4="General",1/2*(1-COS(2*PI()*($B833-$G$5)/$G$6))*$G$9,"Error")))))</f>
        <v>0</v>
      </c>
      <c r="H833" s="30">
        <f>IF(B833="",0,IF($B833&lt;$H$5,0,IF($B833&gt;'MSD Calculation'!$D$5,0,IF($N$4="Closed-form",1/2*(1-COS(2*PI()*($B833-$H$5)/$H$6))*$H$8,IF($N$4="General",1/2*(1-COS(2*PI()*($B833-$H$5)/$H$6))*$H$9,"Error")))))</f>
        <v>0</v>
      </c>
      <c r="I833" s="30">
        <f>IF(B833="",0,IF($B833&lt;$I$5,0,IF($B833&gt;'MSD Calculation'!$D$5,0,IF($N$4="Closed-form",1/2*(1-COS(2*PI()*($B833-$I$5)/$I$6))*$I$8,IF($N$4="General",1/2*(1-COS(2*PI()*($B833-$I$5)/$I$6))*$I$9,"Error")))))</f>
        <v>0</v>
      </c>
      <c r="J833" s="15" t="s">
        <v>14</v>
      </c>
      <c r="K833" s="3"/>
      <c r="L833" s="17">
        <v>8.1599999999998705</v>
      </c>
      <c r="M833" s="34">
        <f>L833/'MSD Calculation'!$D$5</f>
        <v>0.27567567567567131</v>
      </c>
      <c r="N833" s="34">
        <f>'MSD Calculation'!$D$24-L833</f>
        <v>10.34000000000013</v>
      </c>
      <c r="O833" s="35">
        <f t="shared" si="60"/>
        <v>1.0251740676072056E-2</v>
      </c>
      <c r="P833" s="35">
        <f t="shared" si="61"/>
        <v>1.1538495087278744E-2</v>
      </c>
      <c r="Q833" s="35">
        <f t="shared" si="62"/>
        <v>1.1538495087278744E-2</v>
      </c>
      <c r="R833" s="35">
        <f t="shared" si="63"/>
        <v>1.1538495087278744E-2</v>
      </c>
      <c r="S833" s="35">
        <f t="shared" si="64"/>
        <v>1.1538495087278744E-2</v>
      </c>
      <c r="T833" s="11" t="s">
        <v>14</v>
      </c>
    </row>
    <row r="834" spans="2:20" x14ac:dyDescent="0.35">
      <c r="B834" s="63">
        <v>8.1699999999998703</v>
      </c>
      <c r="C834" s="34">
        <f>B834/'MSD Calculation'!$D$5</f>
        <v>0.27601351351350911</v>
      </c>
      <c r="D834" s="34">
        <f>'MSD Calculation'!$D$24-B834</f>
        <v>10.33000000000013</v>
      </c>
      <c r="E834" s="30">
        <f>IF(B834="",0,IF(B834&lt;'MSD Calculation'!$D$5,$E$7*(1-B834/'MSD Calculation'!$D$5), 0))</f>
        <v>1.0246959080607472E-2</v>
      </c>
      <c r="F834" s="30">
        <f>IF(B834="",0,IF($B834&lt;$F$5,0,IF($B834&gt;'MSD Calculation'!$D$5,0,IF($N$4="Closed-form",1/2*(1-COS(2*PI()*($B834-$F$5)/$F$6))*$F$8,IF($N$4="General",1/2*(1-COS(2*PI()*($B834-$F$5)/$F$6))*$F$9,"Error")))))</f>
        <v>1.2936531362070626E-3</v>
      </c>
      <c r="G834" s="30">
        <f>IF(B834="",0,IF($B834&lt;$G$5,0,IF($B834&gt;'MSD Calculation'!$D$5,0,IF($N$4="Closed-form",1/2*(1-COS(2*PI()*($B834-$G$5)/$G$6))*$G$8,IF($N$4="General",1/2*(1-COS(2*PI()*($B834-$G$5)/$G$6))*$G$9,"Error")))))</f>
        <v>0</v>
      </c>
      <c r="H834" s="30">
        <f>IF(B834="",0,IF($B834&lt;$H$5,0,IF($B834&gt;'MSD Calculation'!$D$5,0,IF($N$4="Closed-form",1/2*(1-COS(2*PI()*($B834-$H$5)/$H$6))*$H$8,IF($N$4="General",1/2*(1-COS(2*PI()*($B834-$H$5)/$H$6))*$H$9,"Error")))))</f>
        <v>0</v>
      </c>
      <c r="I834" s="30">
        <f>IF(B834="",0,IF($B834&lt;$I$5,0,IF($B834&gt;'MSD Calculation'!$D$5,0,IF($N$4="Closed-form",1/2*(1-COS(2*PI()*($B834-$I$5)/$I$6))*$I$8,IF($N$4="General",1/2*(1-COS(2*PI()*($B834-$I$5)/$I$6))*$I$9,"Error")))))</f>
        <v>0</v>
      </c>
      <c r="J834" s="15" t="s">
        <v>14</v>
      </c>
      <c r="K834" s="3"/>
      <c r="L834" s="17">
        <v>8.1699999999998703</v>
      </c>
      <c r="M834" s="34">
        <f>L834/'MSD Calculation'!$D$5</f>
        <v>0.27601351351350911</v>
      </c>
      <c r="N834" s="34">
        <f>'MSD Calculation'!$D$24-L834</f>
        <v>10.33000000000013</v>
      </c>
      <c r="O834" s="35">
        <f t="shared" si="60"/>
        <v>1.0246959080607472E-2</v>
      </c>
      <c r="P834" s="35">
        <f t="shared" si="61"/>
        <v>1.1540612216814534E-2</v>
      </c>
      <c r="Q834" s="35">
        <f t="shared" si="62"/>
        <v>1.1540612216814534E-2</v>
      </c>
      <c r="R834" s="35">
        <f t="shared" si="63"/>
        <v>1.1540612216814534E-2</v>
      </c>
      <c r="S834" s="35">
        <f t="shared" si="64"/>
        <v>1.1540612216814534E-2</v>
      </c>
      <c r="T834" s="11" t="s">
        <v>14</v>
      </c>
    </row>
    <row r="835" spans="2:20" x14ac:dyDescent="0.35">
      <c r="B835" s="63">
        <v>8.17999999999987</v>
      </c>
      <c r="C835" s="34">
        <f>B835/'MSD Calculation'!$D$5</f>
        <v>0.27635135135134697</v>
      </c>
      <c r="D835" s="34">
        <f>'MSD Calculation'!$D$24-B835</f>
        <v>10.32000000000013</v>
      </c>
      <c r="E835" s="30">
        <f>IF(B835="",0,IF(B835&lt;'MSD Calculation'!$D$5,$E$7*(1-B835/'MSD Calculation'!$D$5), 0))</f>
        <v>1.0242177485142886E-2</v>
      </c>
      <c r="F835" s="30">
        <f>IF(B835="",0,IF($B835&lt;$F$5,0,IF($B835&gt;'MSD Calculation'!$D$5,0,IF($N$4="Closed-form",1/2*(1-COS(2*PI()*($B835-$F$5)/$F$6))*$F$8,IF($N$4="General",1/2*(1-COS(2*PI()*($B835-$F$5)/$F$6))*$F$9,"Error")))))</f>
        <v>1.3005674601237647E-3</v>
      </c>
      <c r="G835" s="30">
        <f>IF(B835="",0,IF($B835&lt;$G$5,0,IF($B835&gt;'MSD Calculation'!$D$5,0,IF($N$4="Closed-form",1/2*(1-COS(2*PI()*($B835-$G$5)/$G$6))*$G$8,IF($N$4="General",1/2*(1-COS(2*PI()*($B835-$G$5)/$G$6))*$G$9,"Error")))))</f>
        <v>0</v>
      </c>
      <c r="H835" s="30">
        <f>IF(B835="",0,IF($B835&lt;$H$5,0,IF($B835&gt;'MSD Calculation'!$D$5,0,IF($N$4="Closed-form",1/2*(1-COS(2*PI()*($B835-$H$5)/$H$6))*$H$8,IF($N$4="General",1/2*(1-COS(2*PI()*($B835-$H$5)/$H$6))*$H$9,"Error")))))</f>
        <v>0</v>
      </c>
      <c r="I835" s="30">
        <f>IF(B835="",0,IF($B835&lt;$I$5,0,IF($B835&gt;'MSD Calculation'!$D$5,0,IF($N$4="Closed-form",1/2*(1-COS(2*PI()*($B835-$I$5)/$I$6))*$I$8,IF($N$4="General",1/2*(1-COS(2*PI()*($B835-$I$5)/$I$6))*$I$9,"Error")))))</f>
        <v>0</v>
      </c>
      <c r="J835" s="15" t="s">
        <v>14</v>
      </c>
      <c r="K835" s="3"/>
      <c r="L835" s="17">
        <v>8.17999999999987</v>
      </c>
      <c r="M835" s="34">
        <f>L835/'MSD Calculation'!$D$5</f>
        <v>0.27635135135134697</v>
      </c>
      <c r="N835" s="34">
        <f>'MSD Calculation'!$D$24-L835</f>
        <v>10.32000000000013</v>
      </c>
      <c r="O835" s="35">
        <f t="shared" si="60"/>
        <v>1.0242177485142886E-2</v>
      </c>
      <c r="P835" s="35">
        <f t="shared" si="61"/>
        <v>1.154274494526665E-2</v>
      </c>
      <c r="Q835" s="35">
        <f t="shared" si="62"/>
        <v>1.154274494526665E-2</v>
      </c>
      <c r="R835" s="35">
        <f t="shared" si="63"/>
        <v>1.154274494526665E-2</v>
      </c>
      <c r="S835" s="35">
        <f t="shared" si="64"/>
        <v>1.154274494526665E-2</v>
      </c>
      <c r="T835" s="11" t="s">
        <v>14</v>
      </c>
    </row>
    <row r="836" spans="2:20" x14ac:dyDescent="0.35">
      <c r="B836" s="63">
        <v>8.1899999999998698</v>
      </c>
      <c r="C836" s="34">
        <f>B836/'MSD Calculation'!$D$5</f>
        <v>0.27668918918918478</v>
      </c>
      <c r="D836" s="34">
        <f>'MSD Calculation'!$D$24-B836</f>
        <v>10.31000000000013</v>
      </c>
      <c r="E836" s="30">
        <f>IF(B836="",0,IF(B836&lt;'MSD Calculation'!$D$5,$E$7*(1-B836/'MSD Calculation'!$D$5), 0))</f>
        <v>1.0237395889678301E-2</v>
      </c>
      <c r="F836" s="30">
        <f>IF(B836="",0,IF($B836&lt;$F$5,0,IF($B836&gt;'MSD Calculation'!$D$5,0,IF($N$4="Closed-form",1/2*(1-COS(2*PI()*($B836-$F$5)/$F$6))*$F$8,IF($N$4="General",1/2*(1-COS(2*PI()*($B836-$F$5)/$F$6))*$F$9,"Error")))))</f>
        <v>1.3074973526271869E-3</v>
      </c>
      <c r="G836" s="30">
        <f>IF(B836="",0,IF($B836&lt;$G$5,0,IF($B836&gt;'MSD Calculation'!$D$5,0,IF($N$4="Closed-form",1/2*(1-COS(2*PI()*($B836-$G$5)/$G$6))*$G$8,IF($N$4="General",1/2*(1-COS(2*PI()*($B836-$G$5)/$G$6))*$G$9,"Error")))))</f>
        <v>0</v>
      </c>
      <c r="H836" s="30">
        <f>IF(B836="",0,IF($B836&lt;$H$5,0,IF($B836&gt;'MSD Calculation'!$D$5,0,IF($N$4="Closed-form",1/2*(1-COS(2*PI()*($B836-$H$5)/$H$6))*$H$8,IF($N$4="General",1/2*(1-COS(2*PI()*($B836-$H$5)/$H$6))*$H$9,"Error")))))</f>
        <v>0</v>
      </c>
      <c r="I836" s="30">
        <f>IF(B836="",0,IF($B836&lt;$I$5,0,IF($B836&gt;'MSD Calculation'!$D$5,0,IF($N$4="Closed-form",1/2*(1-COS(2*PI()*($B836-$I$5)/$I$6))*$I$8,IF($N$4="General",1/2*(1-COS(2*PI()*($B836-$I$5)/$I$6))*$I$9,"Error")))))</f>
        <v>0</v>
      </c>
      <c r="J836" s="15" t="s">
        <v>14</v>
      </c>
      <c r="K836" s="3"/>
      <c r="L836" s="17">
        <v>8.1899999999998698</v>
      </c>
      <c r="M836" s="34">
        <f>L836/'MSD Calculation'!$D$5</f>
        <v>0.27668918918918478</v>
      </c>
      <c r="N836" s="34">
        <f>'MSD Calculation'!$D$24-L836</f>
        <v>10.31000000000013</v>
      </c>
      <c r="O836" s="35">
        <f t="shared" si="60"/>
        <v>1.0237395889678301E-2</v>
      </c>
      <c r="P836" s="35">
        <f t="shared" si="61"/>
        <v>1.1544893242305489E-2</v>
      </c>
      <c r="Q836" s="35">
        <f t="shared" si="62"/>
        <v>1.1544893242305489E-2</v>
      </c>
      <c r="R836" s="35">
        <f t="shared" si="63"/>
        <v>1.1544893242305489E-2</v>
      </c>
      <c r="S836" s="35">
        <f t="shared" si="64"/>
        <v>1.1544893242305489E-2</v>
      </c>
      <c r="T836" s="11" t="s">
        <v>14</v>
      </c>
    </row>
    <row r="837" spans="2:20" x14ac:dyDescent="0.35">
      <c r="B837" s="63">
        <v>8.1999999999998696</v>
      </c>
      <c r="C837" s="34">
        <f>B837/'MSD Calculation'!$D$5</f>
        <v>0.27702702702702259</v>
      </c>
      <c r="D837" s="34">
        <f>'MSD Calculation'!$D$24-B837</f>
        <v>10.30000000000013</v>
      </c>
      <c r="E837" s="30">
        <f>IF(B837="",0,IF(B837&lt;'MSD Calculation'!$D$5,$E$7*(1-B837/'MSD Calculation'!$D$5), 0))</f>
        <v>1.0232614294213715E-2</v>
      </c>
      <c r="F837" s="30">
        <f>IF(B837="",0,IF($B837&lt;$F$5,0,IF($B837&gt;'MSD Calculation'!$D$5,0,IF($N$4="Closed-form",1/2*(1-COS(2*PI()*($B837-$F$5)/$F$6))*$F$8,IF($N$4="General",1/2*(1-COS(2*PI()*($B837-$F$5)/$F$6))*$F$9,"Error")))))</f>
        <v>1.31444278331943E-3</v>
      </c>
      <c r="G837" s="30">
        <f>IF(B837="",0,IF($B837&lt;$G$5,0,IF($B837&gt;'MSD Calculation'!$D$5,0,IF($N$4="Closed-form",1/2*(1-COS(2*PI()*($B837-$G$5)/$G$6))*$G$8,IF($N$4="General",1/2*(1-COS(2*PI()*($B837-$G$5)/$G$6))*$G$9,"Error")))))</f>
        <v>0</v>
      </c>
      <c r="H837" s="30">
        <f>IF(B837="",0,IF($B837&lt;$H$5,0,IF($B837&gt;'MSD Calculation'!$D$5,0,IF($N$4="Closed-form",1/2*(1-COS(2*PI()*($B837-$H$5)/$H$6))*$H$8,IF($N$4="General",1/2*(1-COS(2*PI()*($B837-$H$5)/$H$6))*$H$9,"Error")))))</f>
        <v>0</v>
      </c>
      <c r="I837" s="30">
        <f>IF(B837="",0,IF($B837&lt;$I$5,0,IF($B837&gt;'MSD Calculation'!$D$5,0,IF($N$4="Closed-form",1/2*(1-COS(2*PI()*($B837-$I$5)/$I$6))*$I$8,IF($N$4="General",1/2*(1-COS(2*PI()*($B837-$I$5)/$I$6))*$I$9,"Error")))))</f>
        <v>0</v>
      </c>
      <c r="J837" s="15" t="s">
        <v>14</v>
      </c>
      <c r="K837" s="3"/>
      <c r="L837" s="17">
        <v>8.1999999999998696</v>
      </c>
      <c r="M837" s="34">
        <f>L837/'MSD Calculation'!$D$5</f>
        <v>0.27702702702702259</v>
      </c>
      <c r="N837" s="34">
        <f>'MSD Calculation'!$D$24-L837</f>
        <v>10.30000000000013</v>
      </c>
      <c r="O837" s="35">
        <f t="shared" si="60"/>
        <v>1.0232614294213715E-2</v>
      </c>
      <c r="P837" s="35">
        <f t="shared" si="61"/>
        <v>1.1547057077533146E-2</v>
      </c>
      <c r="Q837" s="35">
        <f t="shared" si="62"/>
        <v>1.1547057077533146E-2</v>
      </c>
      <c r="R837" s="35">
        <f t="shared" si="63"/>
        <v>1.1547057077533146E-2</v>
      </c>
      <c r="S837" s="35">
        <f t="shared" si="64"/>
        <v>1.1547057077533146E-2</v>
      </c>
      <c r="T837" s="11" t="s">
        <v>14</v>
      </c>
    </row>
    <row r="838" spans="2:20" x14ac:dyDescent="0.35">
      <c r="B838" s="63">
        <v>8.2099999999998694</v>
      </c>
      <c r="C838" s="34">
        <f>B838/'MSD Calculation'!$D$5</f>
        <v>0.27736486486486045</v>
      </c>
      <c r="D838" s="34">
        <f>'MSD Calculation'!$D$24-B838</f>
        <v>10.290000000000131</v>
      </c>
      <c r="E838" s="30">
        <f>IF(B838="",0,IF(B838&lt;'MSD Calculation'!$D$5,$E$7*(1-B838/'MSD Calculation'!$D$5), 0))</f>
        <v>1.0227832698749129E-2</v>
      </c>
      <c r="F838" s="30">
        <f>IF(B838="",0,IF($B838&lt;$F$5,0,IF($B838&gt;'MSD Calculation'!$D$5,0,IF($N$4="Closed-form",1/2*(1-COS(2*PI()*($B838-$F$5)/$F$6))*$F$8,IF($N$4="General",1/2*(1-COS(2*PI()*($B838-$F$5)/$F$6))*$F$9,"Error")))))</f>
        <v>1.3214037217344375E-3</v>
      </c>
      <c r="G838" s="30">
        <f>IF(B838="",0,IF($B838&lt;$G$5,0,IF($B838&gt;'MSD Calculation'!$D$5,0,IF($N$4="Closed-form",1/2*(1-COS(2*PI()*($B838-$G$5)/$G$6))*$G$8,IF($N$4="General",1/2*(1-COS(2*PI()*($B838-$G$5)/$G$6))*$G$9,"Error")))))</f>
        <v>0</v>
      </c>
      <c r="H838" s="30">
        <f>IF(B838="",0,IF($B838&lt;$H$5,0,IF($B838&gt;'MSD Calculation'!$D$5,0,IF($N$4="Closed-form",1/2*(1-COS(2*PI()*($B838-$H$5)/$H$6))*$H$8,IF($N$4="General",1/2*(1-COS(2*PI()*($B838-$H$5)/$H$6))*$H$9,"Error")))))</f>
        <v>0</v>
      </c>
      <c r="I838" s="30">
        <f>IF(B838="",0,IF($B838&lt;$I$5,0,IF($B838&gt;'MSD Calculation'!$D$5,0,IF($N$4="Closed-form",1/2*(1-COS(2*PI()*($B838-$I$5)/$I$6))*$I$8,IF($N$4="General",1/2*(1-COS(2*PI()*($B838-$I$5)/$I$6))*$I$9,"Error")))))</f>
        <v>0</v>
      </c>
      <c r="J838" s="15" t="s">
        <v>14</v>
      </c>
      <c r="K838" s="3"/>
      <c r="L838" s="17">
        <v>8.2099999999998694</v>
      </c>
      <c r="M838" s="34">
        <f>L838/'MSD Calculation'!$D$5</f>
        <v>0.27736486486486045</v>
      </c>
      <c r="N838" s="34">
        <f>'MSD Calculation'!$D$24-L838</f>
        <v>10.290000000000131</v>
      </c>
      <c r="O838" s="35">
        <f t="shared" si="60"/>
        <v>1.0227832698749129E-2</v>
      </c>
      <c r="P838" s="35">
        <f t="shared" si="61"/>
        <v>1.1549236420483566E-2</v>
      </c>
      <c r="Q838" s="35">
        <f t="shared" si="62"/>
        <v>1.1549236420483566E-2</v>
      </c>
      <c r="R838" s="35">
        <f t="shared" si="63"/>
        <v>1.1549236420483566E-2</v>
      </c>
      <c r="S838" s="35">
        <f t="shared" si="64"/>
        <v>1.1549236420483566E-2</v>
      </c>
      <c r="T838" s="11" t="s">
        <v>14</v>
      </c>
    </row>
    <row r="839" spans="2:20" x14ac:dyDescent="0.35">
      <c r="B839" s="63">
        <v>8.2199999999998692</v>
      </c>
      <c r="C839" s="34">
        <f>B839/'MSD Calculation'!$D$5</f>
        <v>0.27770270270269826</v>
      </c>
      <c r="D839" s="34">
        <f>'MSD Calculation'!$D$24-B839</f>
        <v>10.280000000000131</v>
      </c>
      <c r="E839" s="30">
        <f>IF(B839="",0,IF(B839&lt;'MSD Calculation'!$D$5,$E$7*(1-B839/'MSD Calculation'!$D$5), 0))</f>
        <v>1.0223051103284543E-2</v>
      </c>
      <c r="F839" s="30">
        <f>IF(B839="",0,IF($B839&lt;$F$5,0,IF($B839&gt;'MSD Calculation'!$D$5,0,IF($N$4="Closed-form",1/2*(1-COS(2*PI()*($B839-$F$5)/$F$6))*$F$8,IF($N$4="General",1/2*(1-COS(2*PI()*($B839-$F$5)/$F$6))*$F$9,"Error")))))</f>
        <v>1.3283801373381275E-3</v>
      </c>
      <c r="G839" s="30">
        <f>IF(B839="",0,IF($B839&lt;$G$5,0,IF($B839&gt;'MSD Calculation'!$D$5,0,IF($N$4="Closed-form",1/2*(1-COS(2*PI()*($B839-$G$5)/$G$6))*$G$8,IF($N$4="General",1/2*(1-COS(2*PI()*($B839-$G$5)/$G$6))*$G$9,"Error")))))</f>
        <v>0</v>
      </c>
      <c r="H839" s="30">
        <f>IF(B839="",0,IF($B839&lt;$H$5,0,IF($B839&gt;'MSD Calculation'!$D$5,0,IF($N$4="Closed-form",1/2*(1-COS(2*PI()*($B839-$H$5)/$H$6))*$H$8,IF($N$4="General",1/2*(1-COS(2*PI()*($B839-$H$5)/$H$6))*$H$9,"Error")))))</f>
        <v>0</v>
      </c>
      <c r="I839" s="30">
        <f>IF(B839="",0,IF($B839&lt;$I$5,0,IF($B839&gt;'MSD Calculation'!$D$5,0,IF($N$4="Closed-form",1/2*(1-COS(2*PI()*($B839-$I$5)/$I$6))*$I$8,IF($N$4="General",1/2*(1-COS(2*PI()*($B839-$I$5)/$I$6))*$I$9,"Error")))))</f>
        <v>0</v>
      </c>
      <c r="J839" s="15" t="s">
        <v>14</v>
      </c>
      <c r="K839" s="3"/>
      <c r="L839" s="17">
        <v>8.2199999999998692</v>
      </c>
      <c r="M839" s="34">
        <f>L839/'MSD Calculation'!$D$5</f>
        <v>0.27770270270269826</v>
      </c>
      <c r="N839" s="34">
        <f>'MSD Calculation'!$D$24-L839</f>
        <v>10.280000000000131</v>
      </c>
      <c r="O839" s="35">
        <f t="shared" si="60"/>
        <v>1.0223051103284543E-2</v>
      </c>
      <c r="P839" s="35">
        <f t="shared" si="61"/>
        <v>1.155143124062267E-2</v>
      </c>
      <c r="Q839" s="35">
        <f t="shared" si="62"/>
        <v>1.155143124062267E-2</v>
      </c>
      <c r="R839" s="35">
        <f t="shared" si="63"/>
        <v>1.155143124062267E-2</v>
      </c>
      <c r="S839" s="35">
        <f t="shared" si="64"/>
        <v>1.155143124062267E-2</v>
      </c>
      <c r="T839" s="11" t="s">
        <v>14</v>
      </c>
    </row>
    <row r="840" spans="2:20" x14ac:dyDescent="0.35">
      <c r="B840" s="63">
        <v>8.229999999999869</v>
      </c>
      <c r="C840" s="34">
        <f>B840/'MSD Calculation'!$D$5</f>
        <v>0.27804054054053612</v>
      </c>
      <c r="D840" s="34">
        <f>'MSD Calculation'!$D$24-B840</f>
        <v>10.270000000000131</v>
      </c>
      <c r="E840" s="30">
        <f>IF(B840="",0,IF(B840&lt;'MSD Calculation'!$D$5,$E$7*(1-B840/'MSD Calculation'!$D$5), 0))</f>
        <v>1.0218269507819957E-2</v>
      </c>
      <c r="F840" s="30">
        <f>IF(B840="",0,IF($B840&lt;$F$5,0,IF($B840&gt;'MSD Calculation'!$D$5,0,IF($N$4="Closed-form",1/2*(1-COS(2*PI()*($B840-$F$5)/$F$6))*$F$8,IF($N$4="General",1/2*(1-COS(2*PI()*($B840-$F$5)/$F$6))*$F$9,"Error")))))</f>
        <v>1.3353719995285284E-3</v>
      </c>
      <c r="G840" s="30">
        <f>IF(B840="",0,IF($B840&lt;$G$5,0,IF($B840&gt;'MSD Calculation'!$D$5,0,IF($N$4="Closed-form",1/2*(1-COS(2*PI()*($B840-$G$5)/$G$6))*$G$8,IF($N$4="General",1/2*(1-COS(2*PI()*($B840-$G$5)/$G$6))*$G$9,"Error")))))</f>
        <v>0</v>
      </c>
      <c r="H840" s="30">
        <f>IF(B840="",0,IF($B840&lt;$H$5,0,IF($B840&gt;'MSD Calculation'!$D$5,0,IF($N$4="Closed-form",1/2*(1-COS(2*PI()*($B840-$H$5)/$H$6))*$H$8,IF($N$4="General",1/2*(1-COS(2*PI()*($B840-$H$5)/$H$6))*$H$9,"Error")))))</f>
        <v>0</v>
      </c>
      <c r="I840" s="30">
        <f>IF(B840="",0,IF($B840&lt;$I$5,0,IF($B840&gt;'MSD Calculation'!$D$5,0,IF($N$4="Closed-form",1/2*(1-COS(2*PI()*($B840-$I$5)/$I$6))*$I$8,IF($N$4="General",1/2*(1-COS(2*PI()*($B840-$I$5)/$I$6))*$I$9,"Error")))))</f>
        <v>0</v>
      </c>
      <c r="J840" s="15" t="s">
        <v>14</v>
      </c>
      <c r="K840" s="3"/>
      <c r="L840" s="17">
        <v>8.229999999999869</v>
      </c>
      <c r="M840" s="34">
        <f>L840/'MSD Calculation'!$D$5</f>
        <v>0.27804054054053612</v>
      </c>
      <c r="N840" s="34">
        <f>'MSD Calculation'!$D$24-L840</f>
        <v>10.270000000000131</v>
      </c>
      <c r="O840" s="35">
        <f t="shared" si="60"/>
        <v>1.0218269507819957E-2</v>
      </c>
      <c r="P840" s="35">
        <f t="shared" si="61"/>
        <v>1.1553641507348484E-2</v>
      </c>
      <c r="Q840" s="35">
        <f t="shared" si="62"/>
        <v>1.1553641507348484E-2</v>
      </c>
      <c r="R840" s="35">
        <f t="shared" si="63"/>
        <v>1.1553641507348484E-2</v>
      </c>
      <c r="S840" s="35">
        <f t="shared" si="64"/>
        <v>1.1553641507348484E-2</v>
      </c>
      <c r="T840" s="11" t="s">
        <v>14</v>
      </c>
    </row>
    <row r="841" spans="2:20" x14ac:dyDescent="0.35">
      <c r="B841" s="63">
        <v>8.2399999999998688</v>
      </c>
      <c r="C841" s="34">
        <f>B841/'MSD Calculation'!$D$5</f>
        <v>0.27837837837837393</v>
      </c>
      <c r="D841" s="34">
        <f>'MSD Calculation'!$D$24-B841</f>
        <v>10.260000000000131</v>
      </c>
      <c r="E841" s="30">
        <f>IF(B841="",0,IF(B841&lt;'MSD Calculation'!$D$5,$E$7*(1-B841/'MSD Calculation'!$D$5), 0))</f>
        <v>1.021348791235537E-2</v>
      </c>
      <c r="F841" s="30">
        <f>IF(B841="",0,IF($B841&lt;$F$5,0,IF($B841&gt;'MSD Calculation'!$D$5,0,IF($N$4="Closed-form",1/2*(1-COS(2*PI()*($B841-$F$5)/$F$6))*$F$8,IF($N$4="General",1/2*(1-COS(2*PI()*($B841-$F$5)/$F$6))*$F$9,"Error")))))</f>
        <v>1.3423792776359115E-3</v>
      </c>
      <c r="G841" s="30">
        <f>IF(B841="",0,IF($B841&lt;$G$5,0,IF($B841&gt;'MSD Calculation'!$D$5,0,IF($N$4="Closed-form",1/2*(1-COS(2*PI()*($B841-$G$5)/$G$6))*$G$8,IF($N$4="General",1/2*(1-COS(2*PI()*($B841-$G$5)/$G$6))*$G$9,"Error")))))</f>
        <v>0</v>
      </c>
      <c r="H841" s="30">
        <f>IF(B841="",0,IF($B841&lt;$H$5,0,IF($B841&gt;'MSD Calculation'!$D$5,0,IF($N$4="Closed-form",1/2*(1-COS(2*PI()*($B841-$H$5)/$H$6))*$H$8,IF($N$4="General",1/2*(1-COS(2*PI()*($B841-$H$5)/$H$6))*$H$9,"Error")))))</f>
        <v>0</v>
      </c>
      <c r="I841" s="30">
        <f>IF(B841="",0,IF($B841&lt;$I$5,0,IF($B841&gt;'MSD Calculation'!$D$5,0,IF($N$4="Closed-form",1/2*(1-COS(2*PI()*($B841-$I$5)/$I$6))*$I$8,IF($N$4="General",1/2*(1-COS(2*PI()*($B841-$I$5)/$I$6))*$I$9,"Error")))))</f>
        <v>0</v>
      </c>
      <c r="J841" s="15" t="s">
        <v>14</v>
      </c>
      <c r="K841" s="3"/>
      <c r="L841" s="17">
        <v>8.2399999999998688</v>
      </c>
      <c r="M841" s="34">
        <f>L841/'MSD Calculation'!$D$5</f>
        <v>0.27837837837837393</v>
      </c>
      <c r="N841" s="34">
        <f>'MSD Calculation'!$D$24-L841</f>
        <v>10.260000000000131</v>
      </c>
      <c r="O841" s="35">
        <f t="shared" si="60"/>
        <v>1.021348791235537E-2</v>
      </c>
      <c r="P841" s="35">
        <f t="shared" si="61"/>
        <v>1.1555867189991282E-2</v>
      </c>
      <c r="Q841" s="35">
        <f t="shared" si="62"/>
        <v>1.1555867189991282E-2</v>
      </c>
      <c r="R841" s="35">
        <f t="shared" si="63"/>
        <v>1.1555867189991282E-2</v>
      </c>
      <c r="S841" s="35">
        <f t="shared" si="64"/>
        <v>1.1555867189991282E-2</v>
      </c>
      <c r="T841" s="11" t="s">
        <v>14</v>
      </c>
    </row>
    <row r="842" spans="2:20" x14ac:dyDescent="0.35">
      <c r="B842" s="63">
        <v>8.2499999999998685</v>
      </c>
      <c r="C842" s="34">
        <f>B842/'MSD Calculation'!$D$5</f>
        <v>0.27871621621621179</v>
      </c>
      <c r="D842" s="34">
        <f>'MSD Calculation'!$D$24-B842</f>
        <v>10.250000000000131</v>
      </c>
      <c r="E842" s="30">
        <f>IF(B842="",0,IF(B842&lt;'MSD Calculation'!$D$5,$E$7*(1-B842/'MSD Calculation'!$D$5), 0))</f>
        <v>1.0208706316890786E-2</v>
      </c>
      <c r="F842" s="30">
        <f>IF(B842="",0,IF($B842&lt;$F$5,0,IF($B842&gt;'MSD Calculation'!$D$5,0,IF($N$4="Closed-form",1/2*(1-COS(2*PI()*($B842-$F$5)/$F$6))*$F$8,IF($N$4="General",1/2*(1-COS(2*PI()*($B842-$F$5)/$F$6))*$F$9,"Error")))))</f>
        <v>1.3494019409229271E-3</v>
      </c>
      <c r="G842" s="30">
        <f>IF(B842="",0,IF($B842&lt;$G$5,0,IF($B842&gt;'MSD Calculation'!$D$5,0,IF($N$4="Closed-form",1/2*(1-COS(2*PI()*($B842-$G$5)/$G$6))*$G$8,IF($N$4="General",1/2*(1-COS(2*PI()*($B842-$G$5)/$G$6))*$G$9,"Error")))))</f>
        <v>0</v>
      </c>
      <c r="H842" s="30">
        <f>IF(B842="",0,IF($B842&lt;$H$5,0,IF($B842&gt;'MSD Calculation'!$D$5,0,IF($N$4="Closed-form",1/2*(1-COS(2*PI()*($B842-$H$5)/$H$6))*$H$8,IF($N$4="General",1/2*(1-COS(2*PI()*($B842-$H$5)/$H$6))*$H$9,"Error")))))</f>
        <v>0</v>
      </c>
      <c r="I842" s="30">
        <f>IF(B842="",0,IF($B842&lt;$I$5,0,IF($B842&gt;'MSD Calculation'!$D$5,0,IF($N$4="Closed-form",1/2*(1-COS(2*PI()*($B842-$I$5)/$I$6))*$I$8,IF($N$4="General",1/2*(1-COS(2*PI()*($B842-$I$5)/$I$6))*$I$9,"Error")))))</f>
        <v>0</v>
      </c>
      <c r="J842" s="15" t="s">
        <v>14</v>
      </c>
      <c r="K842" s="3"/>
      <c r="L842" s="17">
        <v>8.2499999999998685</v>
      </c>
      <c r="M842" s="34">
        <f>L842/'MSD Calculation'!$D$5</f>
        <v>0.27871621621621179</v>
      </c>
      <c r="N842" s="34">
        <f>'MSD Calculation'!$D$24-L842</f>
        <v>10.250000000000131</v>
      </c>
      <c r="O842" s="35">
        <f t="shared" si="60"/>
        <v>1.0208706316890786E-2</v>
      </c>
      <c r="P842" s="35">
        <f t="shared" si="61"/>
        <v>1.1558108257813712E-2</v>
      </c>
      <c r="Q842" s="35">
        <f t="shared" si="62"/>
        <v>1.1558108257813712E-2</v>
      </c>
      <c r="R842" s="35">
        <f t="shared" si="63"/>
        <v>1.1558108257813712E-2</v>
      </c>
      <c r="S842" s="35">
        <f t="shared" si="64"/>
        <v>1.1558108257813712E-2</v>
      </c>
      <c r="T842" s="11" t="s">
        <v>14</v>
      </c>
    </row>
    <row r="843" spans="2:20" x14ac:dyDescent="0.35">
      <c r="B843" s="63">
        <v>8.2599999999998683</v>
      </c>
      <c r="C843" s="34">
        <f>B843/'MSD Calculation'!$D$5</f>
        <v>0.27905405405404959</v>
      </c>
      <c r="D843" s="34">
        <f>'MSD Calculation'!$D$24-B843</f>
        <v>10.240000000000132</v>
      </c>
      <c r="E843" s="30">
        <f>IF(B843="",0,IF(B843&lt;'MSD Calculation'!$D$5,$E$7*(1-B843/'MSD Calculation'!$D$5), 0))</f>
        <v>1.02039247214262E-2</v>
      </c>
      <c r="F843" s="30">
        <f>IF(B843="",0,IF($B843&lt;$F$5,0,IF($B843&gt;'MSD Calculation'!$D$5,0,IF($N$4="Closed-form",1/2*(1-COS(2*PI()*($B843-$F$5)/$F$6))*$F$8,IF($N$4="General",1/2*(1-COS(2*PI()*($B843-$F$5)/$F$6))*$F$9,"Error")))))</f>
        <v>1.3564399585847381E-3</v>
      </c>
      <c r="G843" s="30">
        <f>IF(B843="",0,IF($B843&lt;$G$5,0,IF($B843&gt;'MSD Calculation'!$D$5,0,IF($N$4="Closed-form",1/2*(1-COS(2*PI()*($B843-$G$5)/$G$6))*$G$8,IF($N$4="General",1/2*(1-COS(2*PI()*($B843-$G$5)/$G$6))*$G$9,"Error")))))</f>
        <v>0</v>
      </c>
      <c r="H843" s="30">
        <f>IF(B843="",0,IF($B843&lt;$H$5,0,IF($B843&gt;'MSD Calculation'!$D$5,0,IF($N$4="Closed-form",1/2*(1-COS(2*PI()*($B843-$H$5)/$H$6))*$H$8,IF($N$4="General",1/2*(1-COS(2*PI()*($B843-$H$5)/$H$6))*$H$9,"Error")))))</f>
        <v>0</v>
      </c>
      <c r="I843" s="30">
        <f>IF(B843="",0,IF($B843&lt;$I$5,0,IF($B843&gt;'MSD Calculation'!$D$5,0,IF($N$4="Closed-form",1/2*(1-COS(2*PI()*($B843-$I$5)/$I$6))*$I$8,IF($N$4="General",1/2*(1-COS(2*PI()*($B843-$I$5)/$I$6))*$I$9,"Error")))))</f>
        <v>0</v>
      </c>
      <c r="J843" s="15" t="s">
        <v>14</v>
      </c>
      <c r="K843" s="3"/>
      <c r="L843" s="17">
        <v>8.2599999999998683</v>
      </c>
      <c r="M843" s="34">
        <f>L843/'MSD Calculation'!$D$5</f>
        <v>0.27905405405404959</v>
      </c>
      <c r="N843" s="34">
        <f>'MSD Calculation'!$D$24-L843</f>
        <v>10.240000000000132</v>
      </c>
      <c r="O843" s="35">
        <f t="shared" si="60"/>
        <v>1.02039247214262E-2</v>
      </c>
      <c r="P843" s="35">
        <f t="shared" si="61"/>
        <v>1.1560364680010938E-2</v>
      </c>
      <c r="Q843" s="35">
        <f t="shared" si="62"/>
        <v>1.1560364680010938E-2</v>
      </c>
      <c r="R843" s="35">
        <f t="shared" si="63"/>
        <v>1.1560364680010938E-2</v>
      </c>
      <c r="S843" s="35">
        <f t="shared" si="64"/>
        <v>1.1560364680010938E-2</v>
      </c>
      <c r="T843" s="11" t="s">
        <v>14</v>
      </c>
    </row>
    <row r="844" spans="2:20" x14ac:dyDescent="0.35">
      <c r="B844" s="63">
        <v>8.2699999999998681</v>
      </c>
      <c r="C844" s="34">
        <f>B844/'MSD Calculation'!$D$5</f>
        <v>0.2793918918918874</v>
      </c>
      <c r="D844" s="34">
        <f>'MSD Calculation'!$D$24-B844</f>
        <v>10.230000000000132</v>
      </c>
      <c r="E844" s="30">
        <f>IF(B844="",0,IF(B844&lt;'MSD Calculation'!$D$5,$E$7*(1-B844/'MSD Calculation'!$D$5), 0))</f>
        <v>1.0199143125961615E-2</v>
      </c>
      <c r="F844" s="30">
        <f>IF(B844="",0,IF($B844&lt;$F$5,0,IF($B844&gt;'MSD Calculation'!$D$5,0,IF($N$4="Closed-form",1/2*(1-COS(2*PI()*($B844-$F$5)/$F$6))*$F$8,IF($N$4="General",1/2*(1-COS(2*PI()*($B844-$F$5)/$F$6))*$F$9,"Error")))))</f>
        <v>1.3634932997491557E-3</v>
      </c>
      <c r="G844" s="30">
        <f>IF(B844="",0,IF($B844&lt;$G$5,0,IF($B844&gt;'MSD Calculation'!$D$5,0,IF($N$4="Closed-form",1/2*(1-COS(2*PI()*($B844-$G$5)/$G$6))*$G$8,IF($N$4="General",1/2*(1-COS(2*PI()*($B844-$G$5)/$G$6))*$G$9,"Error")))))</f>
        <v>0</v>
      </c>
      <c r="H844" s="30">
        <f>IF(B844="",0,IF($B844&lt;$H$5,0,IF($B844&gt;'MSD Calculation'!$D$5,0,IF($N$4="Closed-form",1/2*(1-COS(2*PI()*($B844-$H$5)/$H$6))*$H$8,IF($N$4="General",1/2*(1-COS(2*PI()*($B844-$H$5)/$H$6))*$H$9,"Error")))))</f>
        <v>0</v>
      </c>
      <c r="I844" s="30">
        <f>IF(B844="",0,IF($B844&lt;$I$5,0,IF($B844&gt;'MSD Calculation'!$D$5,0,IF($N$4="Closed-form",1/2*(1-COS(2*PI()*($B844-$I$5)/$I$6))*$I$8,IF($N$4="General",1/2*(1-COS(2*PI()*($B844-$I$5)/$I$6))*$I$9,"Error")))))</f>
        <v>0</v>
      </c>
      <c r="J844" s="15" t="s">
        <v>14</v>
      </c>
      <c r="K844" s="3"/>
      <c r="L844" s="17">
        <v>8.2699999999998681</v>
      </c>
      <c r="M844" s="34">
        <f>L844/'MSD Calculation'!$D$5</f>
        <v>0.2793918918918874</v>
      </c>
      <c r="N844" s="34">
        <f>'MSD Calculation'!$D$24-L844</f>
        <v>10.230000000000132</v>
      </c>
      <c r="O844" s="35">
        <f t="shared" si="60"/>
        <v>1.0199143125961615E-2</v>
      </c>
      <c r="P844" s="35">
        <f t="shared" si="61"/>
        <v>1.1562636425710772E-2</v>
      </c>
      <c r="Q844" s="35">
        <f t="shared" si="62"/>
        <v>1.1562636425710772E-2</v>
      </c>
      <c r="R844" s="35">
        <f t="shared" si="63"/>
        <v>1.1562636425710772E-2</v>
      </c>
      <c r="S844" s="35">
        <f t="shared" si="64"/>
        <v>1.1562636425710772E-2</v>
      </c>
      <c r="T844" s="11" t="s">
        <v>14</v>
      </c>
    </row>
    <row r="845" spans="2:20" x14ac:dyDescent="0.35">
      <c r="B845" s="63">
        <v>8.2799999999998679</v>
      </c>
      <c r="C845" s="34">
        <f>B845/'MSD Calculation'!$D$5</f>
        <v>0.27972972972972526</v>
      </c>
      <c r="D845" s="34">
        <f>'MSD Calculation'!$D$24-B845</f>
        <v>10.220000000000132</v>
      </c>
      <c r="E845" s="30">
        <f>IF(B845="",0,IF(B845&lt;'MSD Calculation'!$D$5,$E$7*(1-B845/'MSD Calculation'!$D$5), 0))</f>
        <v>1.0194361530497029E-2</v>
      </c>
      <c r="F845" s="30">
        <f>IF(B845="",0,IF($B845&lt;$F$5,0,IF($B845&gt;'MSD Calculation'!$D$5,0,IF($N$4="Closed-form",1/2*(1-COS(2*PI()*($B845-$F$5)/$F$6))*$F$8,IF($N$4="General",1/2*(1-COS(2*PI()*($B845-$F$5)/$F$6))*$F$9,"Error")))))</f>
        <v>1.3705619334767754E-3</v>
      </c>
      <c r="G845" s="30">
        <f>IF(B845="",0,IF($B845&lt;$G$5,0,IF($B845&gt;'MSD Calculation'!$D$5,0,IF($N$4="Closed-form",1/2*(1-COS(2*PI()*($B845-$G$5)/$G$6))*$G$8,IF($N$4="General",1/2*(1-COS(2*PI()*($B845-$G$5)/$G$6))*$G$9,"Error")))))</f>
        <v>0</v>
      </c>
      <c r="H845" s="30">
        <f>IF(B845="",0,IF($B845&lt;$H$5,0,IF($B845&gt;'MSD Calculation'!$D$5,0,IF($N$4="Closed-form",1/2*(1-COS(2*PI()*($B845-$H$5)/$H$6))*$H$8,IF($N$4="General",1/2*(1-COS(2*PI()*($B845-$H$5)/$H$6))*$H$9,"Error")))))</f>
        <v>0</v>
      </c>
      <c r="I845" s="30">
        <f>IF(B845="",0,IF($B845&lt;$I$5,0,IF($B845&gt;'MSD Calculation'!$D$5,0,IF($N$4="Closed-form",1/2*(1-COS(2*PI()*($B845-$I$5)/$I$6))*$I$8,IF($N$4="General",1/2*(1-COS(2*PI()*($B845-$I$5)/$I$6))*$I$9,"Error")))))</f>
        <v>0</v>
      </c>
      <c r="J845" s="15" t="s">
        <v>14</v>
      </c>
      <c r="K845" s="3"/>
      <c r="L845" s="17">
        <v>8.2799999999998679</v>
      </c>
      <c r="M845" s="34">
        <f>L845/'MSD Calculation'!$D$5</f>
        <v>0.27972972972972526</v>
      </c>
      <c r="N845" s="34">
        <f>'MSD Calculation'!$D$24-L845</f>
        <v>10.220000000000132</v>
      </c>
      <c r="O845" s="35">
        <f t="shared" si="60"/>
        <v>1.0194361530497029E-2</v>
      </c>
      <c r="P845" s="35">
        <f t="shared" si="61"/>
        <v>1.1564923463973805E-2</v>
      </c>
      <c r="Q845" s="35">
        <f t="shared" si="62"/>
        <v>1.1564923463973805E-2</v>
      </c>
      <c r="R845" s="35">
        <f t="shared" si="63"/>
        <v>1.1564923463973805E-2</v>
      </c>
      <c r="S845" s="35">
        <f t="shared" si="64"/>
        <v>1.1564923463973805E-2</v>
      </c>
      <c r="T845" s="11" t="s">
        <v>14</v>
      </c>
    </row>
    <row r="846" spans="2:20" x14ac:dyDescent="0.35">
      <c r="B846" s="63">
        <v>8.2899999999998677</v>
      </c>
      <c r="C846" s="34">
        <f>B846/'MSD Calculation'!$D$5</f>
        <v>0.28006756756756307</v>
      </c>
      <c r="D846" s="34">
        <f>'MSD Calculation'!$D$24-B846</f>
        <v>10.210000000000132</v>
      </c>
      <c r="E846" s="30">
        <f>IF(B846="",0,IF(B846&lt;'MSD Calculation'!$D$5,$E$7*(1-B846/'MSD Calculation'!$D$5), 0))</f>
        <v>1.0189579935032445E-2</v>
      </c>
      <c r="F846" s="30">
        <f>IF(B846="",0,IF($B846&lt;$F$5,0,IF($B846&gt;'MSD Calculation'!$D$5,0,IF($N$4="Closed-form",1/2*(1-COS(2*PI()*($B846-$F$5)/$F$6))*$F$8,IF($N$4="General",1/2*(1-COS(2*PI()*($B846-$F$5)/$F$6))*$F$9,"Error")))))</f>
        <v>1.3776458287611106E-3</v>
      </c>
      <c r="G846" s="30">
        <f>IF(B846="",0,IF($B846&lt;$G$5,0,IF($B846&gt;'MSD Calculation'!$D$5,0,IF($N$4="Closed-form",1/2*(1-COS(2*PI()*($B846-$G$5)/$G$6))*$G$8,IF($N$4="General",1/2*(1-COS(2*PI()*($B846-$G$5)/$G$6))*$G$9,"Error")))))</f>
        <v>0</v>
      </c>
      <c r="H846" s="30">
        <f>IF(B846="",0,IF($B846&lt;$H$5,0,IF($B846&gt;'MSD Calculation'!$D$5,0,IF($N$4="Closed-form",1/2*(1-COS(2*PI()*($B846-$H$5)/$H$6))*$H$8,IF($N$4="General",1/2*(1-COS(2*PI()*($B846-$H$5)/$H$6))*$H$9,"Error")))))</f>
        <v>0</v>
      </c>
      <c r="I846" s="30">
        <f>IF(B846="",0,IF($B846&lt;$I$5,0,IF($B846&gt;'MSD Calculation'!$D$5,0,IF($N$4="Closed-form",1/2*(1-COS(2*PI()*($B846-$I$5)/$I$6))*$I$8,IF($N$4="General",1/2*(1-COS(2*PI()*($B846-$I$5)/$I$6))*$I$9,"Error")))))</f>
        <v>0</v>
      </c>
      <c r="J846" s="15" t="s">
        <v>14</v>
      </c>
      <c r="K846" s="3"/>
      <c r="L846" s="17">
        <v>8.2899999999998677</v>
      </c>
      <c r="M846" s="34">
        <f>L846/'MSD Calculation'!$D$5</f>
        <v>0.28006756756756307</v>
      </c>
      <c r="N846" s="34">
        <f>'MSD Calculation'!$D$24-L846</f>
        <v>10.210000000000132</v>
      </c>
      <c r="O846" s="35">
        <f t="shared" si="60"/>
        <v>1.0189579935032445E-2</v>
      </c>
      <c r="P846" s="35">
        <f t="shared" si="61"/>
        <v>1.1567225763793555E-2</v>
      </c>
      <c r="Q846" s="35">
        <f t="shared" si="62"/>
        <v>1.1567225763793555E-2</v>
      </c>
      <c r="R846" s="35">
        <f t="shared" si="63"/>
        <v>1.1567225763793555E-2</v>
      </c>
      <c r="S846" s="35">
        <f t="shared" si="64"/>
        <v>1.1567225763793555E-2</v>
      </c>
      <c r="T846" s="11" t="s">
        <v>14</v>
      </c>
    </row>
    <row r="847" spans="2:20" x14ac:dyDescent="0.35">
      <c r="B847" s="63">
        <v>8.2999999999998675</v>
      </c>
      <c r="C847" s="34">
        <f>B847/'MSD Calculation'!$D$5</f>
        <v>0.28040540540540093</v>
      </c>
      <c r="D847" s="34">
        <f>'MSD Calculation'!$D$24-B847</f>
        <v>10.200000000000133</v>
      </c>
      <c r="E847" s="30">
        <f>IF(B847="",0,IF(B847&lt;'MSD Calculation'!$D$5,$E$7*(1-B847/'MSD Calculation'!$D$5), 0))</f>
        <v>1.0184798339567857E-2</v>
      </c>
      <c r="F847" s="30">
        <f>IF(B847="",0,IF($B847&lt;$F$5,0,IF($B847&gt;'MSD Calculation'!$D$5,0,IF($N$4="Closed-form",1/2*(1-COS(2*PI()*($B847-$F$5)/$F$6))*$F$8,IF($N$4="General",1/2*(1-COS(2*PI()*($B847-$F$5)/$F$6))*$F$9,"Error")))))</f>
        <v>1.3847449545287304E-3</v>
      </c>
      <c r="G847" s="30">
        <f>IF(B847="",0,IF($B847&lt;$G$5,0,IF($B847&gt;'MSD Calculation'!$D$5,0,IF($N$4="Closed-form",1/2*(1-COS(2*PI()*($B847-$G$5)/$G$6))*$G$8,IF($N$4="General",1/2*(1-COS(2*PI()*($B847-$G$5)/$G$6))*$G$9,"Error")))))</f>
        <v>0</v>
      </c>
      <c r="H847" s="30">
        <f>IF(B847="",0,IF($B847&lt;$H$5,0,IF($B847&gt;'MSD Calculation'!$D$5,0,IF($N$4="Closed-form",1/2*(1-COS(2*PI()*($B847-$H$5)/$H$6))*$H$8,IF($N$4="General",1/2*(1-COS(2*PI()*($B847-$H$5)/$H$6))*$H$9,"Error")))))</f>
        <v>0</v>
      </c>
      <c r="I847" s="30">
        <f>IF(B847="",0,IF($B847&lt;$I$5,0,IF($B847&gt;'MSD Calculation'!$D$5,0,IF($N$4="Closed-form",1/2*(1-COS(2*PI()*($B847-$I$5)/$I$6))*$I$8,IF($N$4="General",1/2*(1-COS(2*PI()*($B847-$I$5)/$I$6))*$I$9,"Error")))))</f>
        <v>0</v>
      </c>
      <c r="J847" s="15" t="s">
        <v>14</v>
      </c>
      <c r="K847" s="3"/>
      <c r="L847" s="17">
        <v>8.2999999999998675</v>
      </c>
      <c r="M847" s="34">
        <f>L847/'MSD Calculation'!$D$5</f>
        <v>0.28040540540540093</v>
      </c>
      <c r="N847" s="34">
        <f>'MSD Calculation'!$D$24-L847</f>
        <v>10.200000000000133</v>
      </c>
      <c r="O847" s="35">
        <f t="shared" si="60"/>
        <v>1.0184798339567857E-2</v>
      </c>
      <c r="P847" s="35">
        <f t="shared" si="61"/>
        <v>1.1569543294096587E-2</v>
      </c>
      <c r="Q847" s="35">
        <f t="shared" si="62"/>
        <v>1.1569543294096587E-2</v>
      </c>
      <c r="R847" s="35">
        <f t="shared" si="63"/>
        <v>1.1569543294096587E-2</v>
      </c>
      <c r="S847" s="35">
        <f t="shared" si="64"/>
        <v>1.1569543294096587E-2</v>
      </c>
      <c r="T847" s="11" t="s">
        <v>14</v>
      </c>
    </row>
    <row r="848" spans="2:20" x14ac:dyDescent="0.35">
      <c r="B848" s="63">
        <v>8.3099999999998673</v>
      </c>
      <c r="C848" s="34">
        <f>B848/'MSD Calculation'!$D$5</f>
        <v>0.28074324324323874</v>
      </c>
      <c r="D848" s="34">
        <f>'MSD Calculation'!$D$24-B848</f>
        <v>10.190000000000133</v>
      </c>
      <c r="E848" s="30">
        <f>IF(B848="",0,IF(B848&lt;'MSD Calculation'!$D$5,$E$7*(1-B848/'MSD Calculation'!$D$5), 0))</f>
        <v>1.0180016744103272E-2</v>
      </c>
      <c r="F848" s="30">
        <f>IF(B848="",0,IF($B848&lt;$F$5,0,IF($B848&gt;'MSD Calculation'!$D$5,0,IF($N$4="Closed-form",1/2*(1-COS(2*PI()*($B848-$F$5)/$F$6))*$F$8,IF($N$4="General",1/2*(1-COS(2*PI()*($B848-$F$5)/$F$6))*$F$9,"Error")))))</f>
        <v>1.3918592796393974E-3</v>
      </c>
      <c r="G848" s="30">
        <f>IF(B848="",0,IF($B848&lt;$G$5,0,IF($B848&gt;'MSD Calculation'!$D$5,0,IF($N$4="Closed-form",1/2*(1-COS(2*PI()*($B848-$G$5)/$G$6))*$G$8,IF($N$4="General",1/2*(1-COS(2*PI()*($B848-$G$5)/$G$6))*$G$9,"Error")))))</f>
        <v>0</v>
      </c>
      <c r="H848" s="30">
        <f>IF(B848="",0,IF($B848&lt;$H$5,0,IF($B848&gt;'MSD Calculation'!$D$5,0,IF($N$4="Closed-form",1/2*(1-COS(2*PI()*($B848-$H$5)/$H$6))*$H$8,IF($N$4="General",1/2*(1-COS(2*PI()*($B848-$H$5)/$H$6))*$H$9,"Error")))))</f>
        <v>0</v>
      </c>
      <c r="I848" s="30">
        <f>IF(B848="",0,IF($B848&lt;$I$5,0,IF($B848&gt;'MSD Calculation'!$D$5,0,IF($N$4="Closed-form",1/2*(1-COS(2*PI()*($B848-$I$5)/$I$6))*$I$8,IF($N$4="General",1/2*(1-COS(2*PI()*($B848-$I$5)/$I$6))*$I$9,"Error")))))</f>
        <v>0</v>
      </c>
      <c r="J848" s="15" t="s">
        <v>14</v>
      </c>
      <c r="K848" s="3"/>
      <c r="L848" s="17">
        <v>8.3099999999998673</v>
      </c>
      <c r="M848" s="34">
        <f>L848/'MSD Calculation'!$D$5</f>
        <v>0.28074324324323874</v>
      </c>
      <c r="N848" s="34">
        <f>'MSD Calculation'!$D$24-L848</f>
        <v>10.190000000000133</v>
      </c>
      <c r="O848" s="35">
        <f t="shared" si="60"/>
        <v>1.0180016744103272E-2</v>
      </c>
      <c r="P848" s="35">
        <f t="shared" si="61"/>
        <v>1.1571876023742669E-2</v>
      </c>
      <c r="Q848" s="35">
        <f t="shared" si="62"/>
        <v>1.1571876023742669E-2</v>
      </c>
      <c r="R848" s="35">
        <f t="shared" si="63"/>
        <v>1.1571876023742669E-2</v>
      </c>
      <c r="S848" s="35">
        <f t="shared" si="64"/>
        <v>1.1571876023742669E-2</v>
      </c>
      <c r="T848" s="11" t="s">
        <v>14</v>
      </c>
    </row>
    <row r="849" spans="2:20" x14ac:dyDescent="0.35">
      <c r="B849" s="63">
        <v>8.3199999999998671</v>
      </c>
      <c r="C849" s="34">
        <f>B849/'MSD Calculation'!$D$5</f>
        <v>0.2810810810810766</v>
      </c>
      <c r="D849" s="34">
        <f>'MSD Calculation'!$D$24-B849</f>
        <v>10.180000000000133</v>
      </c>
      <c r="E849" s="30">
        <f>IF(B849="",0,IF(B849&lt;'MSD Calculation'!$D$5,$E$7*(1-B849/'MSD Calculation'!$D$5), 0))</f>
        <v>1.0175235148638684E-2</v>
      </c>
      <c r="F849" s="30">
        <f>IF(B849="",0,IF($B849&lt;$F$5,0,IF($B849&gt;'MSD Calculation'!$D$5,0,IF($N$4="Closed-form",1/2*(1-COS(2*PI()*($B849-$F$5)/$F$6))*$F$8,IF($N$4="General",1/2*(1-COS(2*PI()*($B849-$F$5)/$F$6))*$F$9,"Error")))))</f>
        <v>1.3989887728862005E-3</v>
      </c>
      <c r="G849" s="30">
        <f>IF(B849="",0,IF($B849&lt;$G$5,0,IF($B849&gt;'MSD Calculation'!$D$5,0,IF($N$4="Closed-form",1/2*(1-COS(2*PI()*($B849-$G$5)/$G$6))*$G$8,IF($N$4="General",1/2*(1-COS(2*PI()*($B849-$G$5)/$G$6))*$G$9,"Error")))))</f>
        <v>0</v>
      </c>
      <c r="H849" s="30">
        <f>IF(B849="",0,IF($B849&lt;$H$5,0,IF($B849&gt;'MSD Calculation'!$D$5,0,IF($N$4="Closed-form",1/2*(1-COS(2*PI()*($B849-$H$5)/$H$6))*$H$8,IF($N$4="General",1/2*(1-COS(2*PI()*($B849-$H$5)/$H$6))*$H$9,"Error")))))</f>
        <v>0</v>
      </c>
      <c r="I849" s="30">
        <f>IF(B849="",0,IF($B849&lt;$I$5,0,IF($B849&gt;'MSD Calculation'!$D$5,0,IF($N$4="Closed-form",1/2*(1-COS(2*PI()*($B849-$I$5)/$I$6))*$I$8,IF($N$4="General",1/2*(1-COS(2*PI()*($B849-$I$5)/$I$6))*$I$9,"Error")))))</f>
        <v>0</v>
      </c>
      <c r="J849" s="15" t="s">
        <v>14</v>
      </c>
      <c r="K849" s="3"/>
      <c r="L849" s="17">
        <v>8.3199999999998671</v>
      </c>
      <c r="M849" s="34">
        <f>L849/'MSD Calculation'!$D$5</f>
        <v>0.2810810810810766</v>
      </c>
      <c r="N849" s="34">
        <f>'MSD Calculation'!$D$24-L849</f>
        <v>10.180000000000133</v>
      </c>
      <c r="O849" s="35">
        <f t="shared" si="60"/>
        <v>1.0175235148638684E-2</v>
      </c>
      <c r="P849" s="35">
        <f t="shared" si="61"/>
        <v>1.1574223921524884E-2</v>
      </c>
      <c r="Q849" s="35">
        <f t="shared" si="62"/>
        <v>1.1574223921524884E-2</v>
      </c>
      <c r="R849" s="35">
        <f t="shared" si="63"/>
        <v>1.1574223921524884E-2</v>
      </c>
      <c r="S849" s="35">
        <f t="shared" si="64"/>
        <v>1.1574223921524884E-2</v>
      </c>
      <c r="T849" s="11" t="s">
        <v>14</v>
      </c>
    </row>
    <row r="850" spans="2:20" x14ac:dyDescent="0.35">
      <c r="B850" s="63">
        <v>8.3299999999998668</v>
      </c>
      <c r="C850" s="34">
        <f>B850/'MSD Calculation'!$D$5</f>
        <v>0.28141891891891441</v>
      </c>
      <c r="D850" s="34">
        <f>'MSD Calculation'!$D$24-B850</f>
        <v>10.170000000000133</v>
      </c>
      <c r="E850" s="30">
        <f>IF(B850="",0,IF(B850&lt;'MSD Calculation'!$D$5,$E$7*(1-B850/'MSD Calculation'!$D$5), 0))</f>
        <v>1.01704535531741E-2</v>
      </c>
      <c r="F850" s="30">
        <f>IF(B850="",0,IF($B850&lt;$F$5,0,IF($B850&gt;'MSD Calculation'!$D$5,0,IF($N$4="Closed-form",1/2*(1-COS(2*PI()*($B850-$F$5)/$F$6))*$F$8,IF($N$4="General",1/2*(1-COS(2*PI()*($B850-$F$5)/$F$6))*$F$9,"Error")))))</f>
        <v>1.406133402995693E-3</v>
      </c>
      <c r="G850" s="30">
        <f>IF(B850="",0,IF($B850&lt;$G$5,0,IF($B850&gt;'MSD Calculation'!$D$5,0,IF($N$4="Closed-form",1/2*(1-COS(2*PI()*($B850-$G$5)/$G$6))*$G$8,IF($N$4="General",1/2*(1-COS(2*PI()*($B850-$G$5)/$G$6))*$G$9,"Error")))))</f>
        <v>0</v>
      </c>
      <c r="H850" s="30">
        <f>IF(B850="",0,IF($B850&lt;$H$5,0,IF($B850&gt;'MSD Calculation'!$D$5,0,IF($N$4="Closed-form",1/2*(1-COS(2*PI()*($B850-$H$5)/$H$6))*$H$8,IF($N$4="General",1/2*(1-COS(2*PI()*($B850-$H$5)/$H$6))*$H$9,"Error")))))</f>
        <v>0</v>
      </c>
      <c r="I850" s="30">
        <f>IF(B850="",0,IF($B850&lt;$I$5,0,IF($B850&gt;'MSD Calculation'!$D$5,0,IF($N$4="Closed-form",1/2*(1-COS(2*PI()*($B850-$I$5)/$I$6))*$I$8,IF($N$4="General",1/2*(1-COS(2*PI()*($B850-$I$5)/$I$6))*$I$9,"Error")))))</f>
        <v>0</v>
      </c>
      <c r="J850" s="15" t="s">
        <v>14</v>
      </c>
      <c r="K850" s="3"/>
      <c r="L850" s="17">
        <v>8.3299999999998668</v>
      </c>
      <c r="M850" s="34">
        <f>L850/'MSD Calculation'!$D$5</f>
        <v>0.28141891891891441</v>
      </c>
      <c r="N850" s="34">
        <f>'MSD Calculation'!$D$24-L850</f>
        <v>10.170000000000133</v>
      </c>
      <c r="O850" s="35">
        <f t="shared" ref="O850:O913" si="65">E850</f>
        <v>1.01704535531741E-2</v>
      </c>
      <c r="P850" s="35">
        <f t="shared" ref="P850:P913" si="66">E850+F850</f>
        <v>1.1576586956169792E-2</v>
      </c>
      <c r="Q850" s="35">
        <f t="shared" ref="Q850:Q913" si="67">E850+F850+G850</f>
        <v>1.1576586956169792E-2</v>
      </c>
      <c r="R850" s="35">
        <f t="shared" ref="R850:R913" si="68">+E850+F850+G850+H850</f>
        <v>1.1576586956169792E-2</v>
      </c>
      <c r="S850" s="35">
        <f t="shared" ref="S850:S913" si="69">E850+F850+G850+H850+I850</f>
        <v>1.1576586956169792E-2</v>
      </c>
      <c r="T850" s="11" t="s">
        <v>14</v>
      </c>
    </row>
    <row r="851" spans="2:20" x14ac:dyDescent="0.35">
      <c r="B851" s="63">
        <v>8.3399999999998666</v>
      </c>
      <c r="C851" s="34">
        <f>B851/'MSD Calculation'!$D$5</f>
        <v>0.28175675675675221</v>
      </c>
      <c r="D851" s="34">
        <f>'MSD Calculation'!$D$24-B851</f>
        <v>10.160000000000133</v>
      </c>
      <c r="E851" s="30">
        <f>IF(B851="",0,IF(B851&lt;'MSD Calculation'!$D$5,$E$7*(1-B851/'MSD Calculation'!$D$5), 0))</f>
        <v>1.0165671957709514E-2</v>
      </c>
      <c r="F851" s="30">
        <f>IF(B851="",0,IF($B851&lt;$F$5,0,IF($B851&gt;'MSD Calculation'!$D$5,0,IF($N$4="Closed-form",1/2*(1-COS(2*PI()*($B851-$F$5)/$F$6))*$F$8,IF($N$4="General",1/2*(1-COS(2*PI()*($B851-$F$5)/$F$6))*$F$9,"Error")))))</f>
        <v>1.4132931386280335E-3</v>
      </c>
      <c r="G851" s="30">
        <f>IF(B851="",0,IF($B851&lt;$G$5,0,IF($B851&gt;'MSD Calculation'!$D$5,0,IF($N$4="Closed-form",1/2*(1-COS(2*PI()*($B851-$G$5)/$G$6))*$G$8,IF($N$4="General",1/2*(1-COS(2*PI()*($B851-$G$5)/$G$6))*$G$9,"Error")))))</f>
        <v>0</v>
      </c>
      <c r="H851" s="30">
        <f>IF(B851="",0,IF($B851&lt;$H$5,0,IF($B851&gt;'MSD Calculation'!$D$5,0,IF($N$4="Closed-form",1/2*(1-COS(2*PI()*($B851-$H$5)/$H$6))*$H$8,IF($N$4="General",1/2*(1-COS(2*PI()*($B851-$H$5)/$H$6))*$H$9,"Error")))))</f>
        <v>0</v>
      </c>
      <c r="I851" s="30">
        <f>IF(B851="",0,IF($B851&lt;$I$5,0,IF($B851&gt;'MSD Calculation'!$D$5,0,IF($N$4="Closed-form",1/2*(1-COS(2*PI()*($B851-$I$5)/$I$6))*$I$8,IF($N$4="General",1/2*(1-COS(2*PI()*($B851-$I$5)/$I$6))*$I$9,"Error")))))</f>
        <v>0</v>
      </c>
      <c r="J851" s="15" t="s">
        <v>14</v>
      </c>
      <c r="K851" s="3"/>
      <c r="L851" s="17">
        <v>8.3399999999998666</v>
      </c>
      <c r="M851" s="34">
        <f>L851/'MSD Calculation'!$D$5</f>
        <v>0.28175675675675221</v>
      </c>
      <c r="N851" s="34">
        <f>'MSD Calculation'!$D$24-L851</f>
        <v>10.160000000000133</v>
      </c>
      <c r="O851" s="35">
        <f t="shared" si="65"/>
        <v>1.0165671957709514E-2</v>
      </c>
      <c r="P851" s="35">
        <f t="shared" si="66"/>
        <v>1.1578965096337547E-2</v>
      </c>
      <c r="Q851" s="35">
        <f t="shared" si="67"/>
        <v>1.1578965096337547E-2</v>
      </c>
      <c r="R851" s="35">
        <f t="shared" si="68"/>
        <v>1.1578965096337547E-2</v>
      </c>
      <c r="S851" s="35">
        <f t="shared" si="69"/>
        <v>1.1578965096337547E-2</v>
      </c>
      <c r="T851" s="11" t="s">
        <v>14</v>
      </c>
    </row>
    <row r="852" spans="2:20" x14ac:dyDescent="0.35">
      <c r="B852" s="63">
        <v>8.3499999999998664</v>
      </c>
      <c r="C852" s="34">
        <f>B852/'MSD Calculation'!$D$5</f>
        <v>0.28209459459459008</v>
      </c>
      <c r="D852" s="34">
        <f>'MSD Calculation'!$D$24-B852</f>
        <v>10.150000000000134</v>
      </c>
      <c r="E852" s="30">
        <f>IF(B852="",0,IF(B852&lt;'MSD Calculation'!$D$5,$E$7*(1-B852/'MSD Calculation'!$D$5), 0))</f>
        <v>1.0160890362244929E-2</v>
      </c>
      <c r="F852" s="30">
        <f>IF(B852="",0,IF($B852&lt;$F$5,0,IF($B852&gt;'MSD Calculation'!$D$5,0,IF($N$4="Closed-form",1/2*(1-COS(2*PI()*($B852-$F$5)/$F$6))*$F$8,IF($N$4="General",1/2*(1-COS(2*PI()*($B852-$F$5)/$F$6))*$F$9,"Error")))))</f>
        <v>1.4204679483771185E-3</v>
      </c>
      <c r="G852" s="30">
        <f>IF(B852="",0,IF($B852&lt;$G$5,0,IF($B852&gt;'MSD Calculation'!$D$5,0,IF($N$4="Closed-form",1/2*(1-COS(2*PI()*($B852-$G$5)/$G$6))*$G$8,IF($N$4="General",1/2*(1-COS(2*PI()*($B852-$G$5)/$G$6))*$G$9,"Error")))))</f>
        <v>0</v>
      </c>
      <c r="H852" s="30">
        <f>IF(B852="",0,IF($B852&lt;$H$5,0,IF($B852&gt;'MSD Calculation'!$D$5,0,IF($N$4="Closed-form",1/2*(1-COS(2*PI()*($B852-$H$5)/$H$6))*$H$8,IF($N$4="General",1/2*(1-COS(2*PI()*($B852-$H$5)/$H$6))*$H$9,"Error")))))</f>
        <v>0</v>
      </c>
      <c r="I852" s="30">
        <f>IF(B852="",0,IF($B852&lt;$I$5,0,IF($B852&gt;'MSD Calculation'!$D$5,0,IF($N$4="Closed-form",1/2*(1-COS(2*PI()*($B852-$I$5)/$I$6))*$I$8,IF($N$4="General",1/2*(1-COS(2*PI()*($B852-$I$5)/$I$6))*$I$9,"Error")))))</f>
        <v>0</v>
      </c>
      <c r="J852" s="15" t="s">
        <v>14</v>
      </c>
      <c r="K852" s="3"/>
      <c r="L852" s="17">
        <v>8.3499999999998664</v>
      </c>
      <c r="M852" s="34">
        <f>L852/'MSD Calculation'!$D$5</f>
        <v>0.28209459459459008</v>
      </c>
      <c r="N852" s="34">
        <f>'MSD Calculation'!$D$24-L852</f>
        <v>10.150000000000134</v>
      </c>
      <c r="O852" s="35">
        <f t="shared" si="65"/>
        <v>1.0160890362244929E-2</v>
      </c>
      <c r="P852" s="35">
        <f t="shared" si="66"/>
        <v>1.1581358310622047E-2</v>
      </c>
      <c r="Q852" s="35">
        <f t="shared" si="67"/>
        <v>1.1581358310622047E-2</v>
      </c>
      <c r="R852" s="35">
        <f t="shared" si="68"/>
        <v>1.1581358310622047E-2</v>
      </c>
      <c r="S852" s="35">
        <f t="shared" si="69"/>
        <v>1.1581358310622047E-2</v>
      </c>
      <c r="T852" s="11" t="s">
        <v>14</v>
      </c>
    </row>
    <row r="853" spans="2:20" x14ac:dyDescent="0.35">
      <c r="B853" s="63">
        <v>8.3599999999998662</v>
      </c>
      <c r="C853" s="34">
        <f>B853/'MSD Calculation'!$D$5</f>
        <v>0.28243243243242788</v>
      </c>
      <c r="D853" s="34">
        <f>'MSD Calculation'!$D$24-B853</f>
        <v>10.140000000000134</v>
      </c>
      <c r="E853" s="30">
        <f>IF(B853="",0,IF(B853&lt;'MSD Calculation'!$D$5,$E$7*(1-B853/'MSD Calculation'!$D$5), 0))</f>
        <v>1.0156108766780343E-2</v>
      </c>
      <c r="F853" s="30">
        <f>IF(B853="",0,IF($B853&lt;$F$5,0,IF($B853&gt;'MSD Calculation'!$D$5,0,IF($N$4="Closed-form",1/2*(1-COS(2*PI()*($B853-$F$5)/$F$6))*$F$8,IF($N$4="General",1/2*(1-COS(2*PI()*($B853-$F$5)/$F$6))*$F$9,"Error")))))</f>
        <v>1.4276578007707211E-3</v>
      </c>
      <c r="G853" s="30">
        <f>IF(B853="",0,IF($B853&lt;$G$5,0,IF($B853&gt;'MSD Calculation'!$D$5,0,IF($N$4="Closed-form",1/2*(1-COS(2*PI()*($B853-$G$5)/$G$6))*$G$8,IF($N$4="General",1/2*(1-COS(2*PI()*($B853-$G$5)/$G$6))*$G$9,"Error")))))</f>
        <v>0</v>
      </c>
      <c r="H853" s="30">
        <f>IF(B853="",0,IF($B853&lt;$H$5,0,IF($B853&gt;'MSD Calculation'!$D$5,0,IF($N$4="Closed-form",1/2*(1-COS(2*PI()*($B853-$H$5)/$H$6))*$H$8,IF($N$4="General",1/2*(1-COS(2*PI()*($B853-$H$5)/$H$6))*$H$9,"Error")))))</f>
        <v>0</v>
      </c>
      <c r="I853" s="30">
        <f>IF(B853="",0,IF($B853&lt;$I$5,0,IF($B853&gt;'MSD Calculation'!$D$5,0,IF($N$4="Closed-form",1/2*(1-COS(2*PI()*($B853-$I$5)/$I$6))*$I$8,IF($N$4="General",1/2*(1-COS(2*PI()*($B853-$I$5)/$I$6))*$I$9,"Error")))))</f>
        <v>0</v>
      </c>
      <c r="J853" s="15" t="s">
        <v>14</v>
      </c>
      <c r="K853" s="3"/>
      <c r="L853" s="17">
        <v>8.3599999999998662</v>
      </c>
      <c r="M853" s="34">
        <f>L853/'MSD Calculation'!$D$5</f>
        <v>0.28243243243242788</v>
      </c>
      <c r="N853" s="34">
        <f>'MSD Calculation'!$D$24-L853</f>
        <v>10.140000000000134</v>
      </c>
      <c r="O853" s="35">
        <f t="shared" si="65"/>
        <v>1.0156108766780343E-2</v>
      </c>
      <c r="P853" s="35">
        <f t="shared" si="66"/>
        <v>1.1583766567551064E-2</v>
      </c>
      <c r="Q853" s="35">
        <f t="shared" si="67"/>
        <v>1.1583766567551064E-2</v>
      </c>
      <c r="R853" s="35">
        <f t="shared" si="68"/>
        <v>1.1583766567551064E-2</v>
      </c>
      <c r="S853" s="35">
        <f t="shared" si="69"/>
        <v>1.1583766567551064E-2</v>
      </c>
      <c r="T853" s="11" t="s">
        <v>14</v>
      </c>
    </row>
    <row r="854" spans="2:20" x14ac:dyDescent="0.35">
      <c r="B854" s="63">
        <v>8.369999999999866</v>
      </c>
      <c r="C854" s="34">
        <f>B854/'MSD Calculation'!$D$5</f>
        <v>0.28277027027026574</v>
      </c>
      <c r="D854" s="34">
        <f>'MSD Calculation'!$D$24-B854</f>
        <v>10.130000000000134</v>
      </c>
      <c r="E854" s="30">
        <f>IF(B854="",0,IF(B854&lt;'MSD Calculation'!$D$5,$E$7*(1-B854/'MSD Calculation'!$D$5), 0))</f>
        <v>1.0151327171315758E-2</v>
      </c>
      <c r="F854" s="30">
        <f>IF(B854="",0,IF($B854&lt;$F$5,0,IF($B854&gt;'MSD Calculation'!$D$5,0,IF($N$4="Closed-form",1/2*(1-COS(2*PI()*($B854-$F$5)/$F$6))*$F$8,IF($N$4="General",1/2*(1-COS(2*PI()*($B854-$F$5)/$F$6))*$F$9,"Error")))))</f>
        <v>1.4348626642706321E-3</v>
      </c>
      <c r="G854" s="30">
        <f>IF(B854="",0,IF($B854&lt;$G$5,0,IF($B854&gt;'MSD Calculation'!$D$5,0,IF($N$4="Closed-form",1/2*(1-COS(2*PI()*($B854-$G$5)/$G$6))*$G$8,IF($N$4="General",1/2*(1-COS(2*PI()*($B854-$G$5)/$G$6))*$G$9,"Error")))))</f>
        <v>0</v>
      </c>
      <c r="H854" s="30">
        <f>IF(B854="",0,IF($B854&lt;$H$5,0,IF($B854&gt;'MSD Calculation'!$D$5,0,IF($N$4="Closed-form",1/2*(1-COS(2*PI()*($B854-$H$5)/$H$6))*$H$8,IF($N$4="General",1/2*(1-COS(2*PI()*($B854-$H$5)/$H$6))*$H$9,"Error")))))</f>
        <v>0</v>
      </c>
      <c r="I854" s="30">
        <f>IF(B854="",0,IF($B854&lt;$I$5,0,IF($B854&gt;'MSD Calculation'!$D$5,0,IF($N$4="Closed-form",1/2*(1-COS(2*PI()*($B854-$I$5)/$I$6))*$I$8,IF($N$4="General",1/2*(1-COS(2*PI()*($B854-$I$5)/$I$6))*$I$9,"Error")))))</f>
        <v>0</v>
      </c>
      <c r="J854" s="15" t="s">
        <v>14</v>
      </c>
      <c r="K854" s="3"/>
      <c r="L854" s="17">
        <v>8.369999999999866</v>
      </c>
      <c r="M854" s="34">
        <f>L854/'MSD Calculation'!$D$5</f>
        <v>0.28277027027026574</v>
      </c>
      <c r="N854" s="34">
        <f>'MSD Calculation'!$D$24-L854</f>
        <v>10.130000000000134</v>
      </c>
      <c r="O854" s="35">
        <f t="shared" si="65"/>
        <v>1.0151327171315758E-2</v>
      </c>
      <c r="P854" s="35">
        <f t="shared" si="66"/>
        <v>1.158618983558639E-2</v>
      </c>
      <c r="Q854" s="35">
        <f t="shared" si="67"/>
        <v>1.158618983558639E-2</v>
      </c>
      <c r="R854" s="35">
        <f t="shared" si="68"/>
        <v>1.158618983558639E-2</v>
      </c>
      <c r="S854" s="35">
        <f t="shared" si="69"/>
        <v>1.158618983558639E-2</v>
      </c>
      <c r="T854" s="11" t="s">
        <v>14</v>
      </c>
    </row>
    <row r="855" spans="2:20" x14ac:dyDescent="0.35">
      <c r="B855" s="63">
        <v>8.3799999999998658</v>
      </c>
      <c r="C855" s="34">
        <f>B855/'MSD Calculation'!$D$5</f>
        <v>0.28310810810810355</v>
      </c>
      <c r="D855" s="34">
        <f>'MSD Calculation'!$D$24-B855</f>
        <v>10.120000000000134</v>
      </c>
      <c r="E855" s="30">
        <f>IF(B855="",0,IF(B855&lt;'MSD Calculation'!$D$5,$E$7*(1-B855/'MSD Calculation'!$D$5), 0))</f>
        <v>1.0146545575851172E-2</v>
      </c>
      <c r="F855" s="30">
        <f>IF(B855="",0,IF($B855&lt;$F$5,0,IF($B855&gt;'MSD Calculation'!$D$5,0,IF($N$4="Closed-form",1/2*(1-COS(2*PI()*($B855-$F$5)/$F$6))*$F$8,IF($N$4="General",1/2*(1-COS(2*PI()*($B855-$F$5)/$F$6))*$F$9,"Error")))))</f>
        <v>1.4420825072727951E-3</v>
      </c>
      <c r="G855" s="30">
        <f>IF(B855="",0,IF($B855&lt;$G$5,0,IF($B855&gt;'MSD Calculation'!$D$5,0,IF($N$4="Closed-form",1/2*(1-COS(2*PI()*($B855-$G$5)/$G$6))*$G$8,IF($N$4="General",1/2*(1-COS(2*PI()*($B855-$G$5)/$G$6))*$G$9,"Error")))))</f>
        <v>0</v>
      </c>
      <c r="H855" s="30">
        <f>IF(B855="",0,IF($B855&lt;$H$5,0,IF($B855&gt;'MSD Calculation'!$D$5,0,IF($N$4="Closed-form",1/2*(1-COS(2*PI()*($B855-$H$5)/$H$6))*$H$8,IF($N$4="General",1/2*(1-COS(2*PI()*($B855-$H$5)/$H$6))*$H$9,"Error")))))</f>
        <v>0</v>
      </c>
      <c r="I855" s="30">
        <f>IF(B855="",0,IF($B855&lt;$I$5,0,IF($B855&gt;'MSD Calculation'!$D$5,0,IF($N$4="Closed-form",1/2*(1-COS(2*PI()*($B855-$I$5)/$I$6))*$I$8,IF($N$4="General",1/2*(1-COS(2*PI()*($B855-$I$5)/$I$6))*$I$9,"Error")))))</f>
        <v>0</v>
      </c>
      <c r="J855" s="15" t="s">
        <v>14</v>
      </c>
      <c r="K855" s="3"/>
      <c r="L855" s="17">
        <v>8.3799999999998658</v>
      </c>
      <c r="M855" s="34">
        <f>L855/'MSD Calculation'!$D$5</f>
        <v>0.28310810810810355</v>
      </c>
      <c r="N855" s="34">
        <f>'MSD Calculation'!$D$24-L855</f>
        <v>10.120000000000134</v>
      </c>
      <c r="O855" s="35">
        <f t="shared" si="65"/>
        <v>1.0146545575851172E-2</v>
      </c>
      <c r="P855" s="35">
        <f t="shared" si="66"/>
        <v>1.1588628083123968E-2</v>
      </c>
      <c r="Q855" s="35">
        <f t="shared" si="67"/>
        <v>1.1588628083123968E-2</v>
      </c>
      <c r="R855" s="35">
        <f t="shared" si="68"/>
        <v>1.1588628083123968E-2</v>
      </c>
      <c r="S855" s="35">
        <f t="shared" si="69"/>
        <v>1.1588628083123968E-2</v>
      </c>
      <c r="T855" s="11" t="s">
        <v>14</v>
      </c>
    </row>
    <row r="856" spans="2:20" x14ac:dyDescent="0.35">
      <c r="B856" s="63">
        <v>8.3899999999998656</v>
      </c>
      <c r="C856" s="34">
        <f>B856/'MSD Calculation'!$D$5</f>
        <v>0.28344594594594141</v>
      </c>
      <c r="D856" s="34">
        <f>'MSD Calculation'!$D$24-B856</f>
        <v>10.110000000000134</v>
      </c>
      <c r="E856" s="30">
        <f>IF(B856="",0,IF(B856&lt;'MSD Calculation'!$D$5,$E$7*(1-B856/'MSD Calculation'!$D$5), 0))</f>
        <v>1.0141763980386586E-2</v>
      </c>
      <c r="F856" s="30">
        <f>IF(B856="",0,IF($B856&lt;$F$5,0,IF($B856&gt;'MSD Calculation'!$D$5,0,IF($N$4="Closed-form",1/2*(1-COS(2*PI()*($B856-$F$5)/$F$6))*$F$8,IF($N$4="General",1/2*(1-COS(2*PI()*($B856-$F$5)/$F$6))*$F$9,"Error")))))</f>
        <v>1.4493172981074464E-3</v>
      </c>
      <c r="G856" s="30">
        <f>IF(B856="",0,IF($B856&lt;$G$5,0,IF($B856&gt;'MSD Calculation'!$D$5,0,IF($N$4="Closed-form",1/2*(1-COS(2*PI()*($B856-$G$5)/$G$6))*$G$8,IF($N$4="General",1/2*(1-COS(2*PI()*($B856-$G$5)/$G$6))*$G$9,"Error")))))</f>
        <v>0</v>
      </c>
      <c r="H856" s="30">
        <f>IF(B856="",0,IF($B856&lt;$H$5,0,IF($B856&gt;'MSD Calculation'!$D$5,0,IF($N$4="Closed-form",1/2*(1-COS(2*PI()*($B856-$H$5)/$H$6))*$H$8,IF($N$4="General",1/2*(1-COS(2*PI()*($B856-$H$5)/$H$6))*$H$9,"Error")))))</f>
        <v>0</v>
      </c>
      <c r="I856" s="30">
        <f>IF(B856="",0,IF($B856&lt;$I$5,0,IF($B856&gt;'MSD Calculation'!$D$5,0,IF($N$4="Closed-form",1/2*(1-COS(2*PI()*($B856-$I$5)/$I$6))*$I$8,IF($N$4="General",1/2*(1-COS(2*PI()*($B856-$I$5)/$I$6))*$I$9,"Error")))))</f>
        <v>0</v>
      </c>
      <c r="J856" s="15" t="s">
        <v>14</v>
      </c>
      <c r="K856" s="3"/>
      <c r="L856" s="17">
        <v>8.3899999999998656</v>
      </c>
      <c r="M856" s="34">
        <f>L856/'MSD Calculation'!$D$5</f>
        <v>0.28344594594594141</v>
      </c>
      <c r="N856" s="34">
        <f>'MSD Calculation'!$D$24-L856</f>
        <v>10.110000000000134</v>
      </c>
      <c r="O856" s="35">
        <f t="shared" si="65"/>
        <v>1.0141763980386586E-2</v>
      </c>
      <c r="P856" s="35">
        <f t="shared" si="66"/>
        <v>1.1591081278494033E-2</v>
      </c>
      <c r="Q856" s="35">
        <f t="shared" si="67"/>
        <v>1.1591081278494033E-2</v>
      </c>
      <c r="R856" s="35">
        <f t="shared" si="68"/>
        <v>1.1591081278494033E-2</v>
      </c>
      <c r="S856" s="35">
        <f t="shared" si="69"/>
        <v>1.1591081278494033E-2</v>
      </c>
      <c r="T856" s="11" t="s">
        <v>14</v>
      </c>
    </row>
    <row r="857" spans="2:20" x14ac:dyDescent="0.35">
      <c r="B857" s="63">
        <v>8.3999999999998654</v>
      </c>
      <c r="C857" s="34">
        <f>B857/'MSD Calculation'!$D$5</f>
        <v>0.28378378378377922</v>
      </c>
      <c r="D857" s="34">
        <f>'MSD Calculation'!$D$24-B857</f>
        <v>10.100000000000135</v>
      </c>
      <c r="E857" s="30">
        <f>IF(B857="",0,IF(B857&lt;'MSD Calculation'!$D$5,$E$7*(1-B857/'MSD Calculation'!$D$5), 0))</f>
        <v>1.0136982384922E-2</v>
      </c>
      <c r="F857" s="30">
        <f>IF(B857="",0,IF($B857&lt;$F$5,0,IF($B857&gt;'MSD Calculation'!$D$5,0,IF($N$4="Closed-form",1/2*(1-COS(2*PI()*($B857-$F$5)/$F$6))*$F$8,IF($N$4="General",1/2*(1-COS(2*PI()*($B857-$F$5)/$F$6))*$F$9,"Error")))))</f>
        <v>1.4565670050392535E-3</v>
      </c>
      <c r="G857" s="30">
        <f>IF(B857="",0,IF($B857&lt;$G$5,0,IF($B857&gt;'MSD Calculation'!$D$5,0,IF($N$4="Closed-form",1/2*(1-COS(2*PI()*($B857-$G$5)/$G$6))*$G$8,IF($N$4="General",1/2*(1-COS(2*PI()*($B857-$G$5)/$G$6))*$G$9,"Error")))))</f>
        <v>0</v>
      </c>
      <c r="H857" s="30">
        <f>IF(B857="",0,IF($B857&lt;$H$5,0,IF($B857&gt;'MSD Calculation'!$D$5,0,IF($N$4="Closed-form",1/2*(1-COS(2*PI()*($B857-$H$5)/$H$6))*$H$8,IF($N$4="General",1/2*(1-COS(2*PI()*($B857-$H$5)/$H$6))*$H$9,"Error")))))</f>
        <v>0</v>
      </c>
      <c r="I857" s="30">
        <f>IF(B857="",0,IF($B857&lt;$I$5,0,IF($B857&gt;'MSD Calculation'!$D$5,0,IF($N$4="Closed-form",1/2*(1-COS(2*PI()*($B857-$I$5)/$I$6))*$I$8,IF($N$4="General",1/2*(1-COS(2*PI()*($B857-$I$5)/$I$6))*$I$9,"Error")))))</f>
        <v>0</v>
      </c>
      <c r="J857" s="15" t="s">
        <v>14</v>
      </c>
      <c r="K857" s="3"/>
      <c r="L857" s="17">
        <v>8.3999999999998654</v>
      </c>
      <c r="M857" s="34">
        <f>L857/'MSD Calculation'!$D$5</f>
        <v>0.28378378378377922</v>
      </c>
      <c r="N857" s="34">
        <f>'MSD Calculation'!$D$24-L857</f>
        <v>10.100000000000135</v>
      </c>
      <c r="O857" s="35">
        <f t="shared" si="65"/>
        <v>1.0136982384922E-2</v>
      </c>
      <c r="P857" s="35">
        <f t="shared" si="66"/>
        <v>1.1593549389961252E-2</v>
      </c>
      <c r="Q857" s="35">
        <f t="shared" si="67"/>
        <v>1.1593549389961252E-2</v>
      </c>
      <c r="R857" s="35">
        <f t="shared" si="68"/>
        <v>1.1593549389961252E-2</v>
      </c>
      <c r="S857" s="35">
        <f t="shared" si="69"/>
        <v>1.1593549389961252E-2</v>
      </c>
      <c r="T857" s="11" t="s">
        <v>14</v>
      </c>
    </row>
    <row r="858" spans="2:20" x14ac:dyDescent="0.35">
      <c r="B858" s="63">
        <v>8.4099999999998651</v>
      </c>
      <c r="C858" s="34">
        <f>B858/'MSD Calculation'!$D$5</f>
        <v>0.28412162162161703</v>
      </c>
      <c r="D858" s="34">
        <f>'MSD Calculation'!$D$24-B858</f>
        <v>10.090000000000135</v>
      </c>
      <c r="E858" s="30">
        <f>IF(B858="",0,IF(B858&lt;'MSD Calculation'!$D$5,$E$7*(1-B858/'MSD Calculation'!$D$5), 0))</f>
        <v>1.0132200789457415E-2</v>
      </c>
      <c r="F858" s="30">
        <f>IF(B858="",0,IF($B858&lt;$F$5,0,IF($B858&gt;'MSD Calculation'!$D$5,0,IF($N$4="Closed-form",1/2*(1-COS(2*PI()*($B858-$F$5)/$F$6))*$F$8,IF($N$4="General",1/2*(1-COS(2*PI()*($B858-$F$5)/$F$6))*$F$9,"Error")))))</f>
        <v>1.463831596267455E-3</v>
      </c>
      <c r="G858" s="30">
        <f>IF(B858="",0,IF($B858&lt;$G$5,0,IF($B858&gt;'MSD Calculation'!$D$5,0,IF($N$4="Closed-form",1/2*(1-COS(2*PI()*($B858-$G$5)/$G$6))*$G$8,IF($N$4="General",1/2*(1-COS(2*PI()*($B858-$G$5)/$G$6))*$G$9,"Error")))))</f>
        <v>0</v>
      </c>
      <c r="H858" s="30">
        <f>IF(B858="",0,IF($B858&lt;$H$5,0,IF($B858&gt;'MSD Calculation'!$D$5,0,IF($N$4="Closed-form",1/2*(1-COS(2*PI()*($B858-$H$5)/$H$6))*$H$8,IF($N$4="General",1/2*(1-COS(2*PI()*($B858-$H$5)/$H$6))*$H$9,"Error")))))</f>
        <v>0</v>
      </c>
      <c r="I858" s="30">
        <f>IF(B858="",0,IF($B858&lt;$I$5,0,IF($B858&gt;'MSD Calculation'!$D$5,0,IF($N$4="Closed-form",1/2*(1-COS(2*PI()*($B858-$I$5)/$I$6))*$I$8,IF($N$4="General",1/2*(1-COS(2*PI()*($B858-$I$5)/$I$6))*$I$9,"Error")))))</f>
        <v>0</v>
      </c>
      <c r="J858" s="15" t="s">
        <v>14</v>
      </c>
      <c r="K858" s="3"/>
      <c r="L858" s="17">
        <v>8.4099999999998651</v>
      </c>
      <c r="M858" s="34">
        <f>L858/'MSD Calculation'!$D$5</f>
        <v>0.28412162162161703</v>
      </c>
      <c r="N858" s="34">
        <f>'MSD Calculation'!$D$24-L858</f>
        <v>10.090000000000135</v>
      </c>
      <c r="O858" s="35">
        <f t="shared" si="65"/>
        <v>1.0132200789457415E-2</v>
      </c>
      <c r="P858" s="35">
        <f t="shared" si="66"/>
        <v>1.159603238572487E-2</v>
      </c>
      <c r="Q858" s="35">
        <f t="shared" si="67"/>
        <v>1.159603238572487E-2</v>
      </c>
      <c r="R858" s="35">
        <f t="shared" si="68"/>
        <v>1.159603238572487E-2</v>
      </c>
      <c r="S858" s="35">
        <f t="shared" si="69"/>
        <v>1.159603238572487E-2</v>
      </c>
      <c r="T858" s="11" t="s">
        <v>14</v>
      </c>
    </row>
    <row r="859" spans="2:20" x14ac:dyDescent="0.35">
      <c r="B859" s="63">
        <v>8.4199999999998649</v>
      </c>
      <c r="C859" s="34">
        <f>B859/'MSD Calculation'!$D$5</f>
        <v>0.28445945945945489</v>
      </c>
      <c r="D859" s="34">
        <f>'MSD Calculation'!$D$24-B859</f>
        <v>10.080000000000135</v>
      </c>
      <c r="E859" s="30">
        <f>IF(B859="",0,IF(B859&lt;'MSD Calculation'!$D$5,$E$7*(1-B859/'MSD Calculation'!$D$5), 0))</f>
        <v>1.0127419193992827E-2</v>
      </c>
      <c r="F859" s="30">
        <f>IF(B859="",0,IF($B859&lt;$F$5,0,IF($B859&gt;'MSD Calculation'!$D$5,0,IF($N$4="Closed-form",1/2*(1-COS(2*PI()*($B859-$F$5)/$F$6))*$F$8,IF($N$4="General",1/2*(1-COS(2*PI()*($B859-$F$5)/$F$6))*$F$9,"Error")))))</f>
        <v>1.4711110399260002E-3</v>
      </c>
      <c r="G859" s="30">
        <f>IF(B859="",0,IF($B859&lt;$G$5,0,IF($B859&gt;'MSD Calculation'!$D$5,0,IF($N$4="Closed-form",1/2*(1-COS(2*PI()*($B859-$G$5)/$G$6))*$G$8,IF($N$4="General",1/2*(1-COS(2*PI()*($B859-$G$5)/$G$6))*$G$9,"Error")))))</f>
        <v>0</v>
      </c>
      <c r="H859" s="30">
        <f>IF(B859="",0,IF($B859&lt;$H$5,0,IF($B859&gt;'MSD Calculation'!$D$5,0,IF($N$4="Closed-form",1/2*(1-COS(2*PI()*($B859-$H$5)/$H$6))*$H$8,IF($N$4="General",1/2*(1-COS(2*PI()*($B859-$H$5)/$H$6))*$H$9,"Error")))))</f>
        <v>0</v>
      </c>
      <c r="I859" s="30">
        <f>IF(B859="",0,IF($B859&lt;$I$5,0,IF($B859&gt;'MSD Calculation'!$D$5,0,IF($N$4="Closed-form",1/2*(1-COS(2*PI()*($B859-$I$5)/$I$6))*$I$8,IF($N$4="General",1/2*(1-COS(2*PI()*($B859-$I$5)/$I$6))*$I$9,"Error")))))</f>
        <v>0</v>
      </c>
      <c r="J859" s="15" t="s">
        <v>14</v>
      </c>
      <c r="K859" s="3"/>
      <c r="L859" s="17">
        <v>8.4199999999998649</v>
      </c>
      <c r="M859" s="34">
        <f>L859/'MSD Calculation'!$D$5</f>
        <v>0.28445945945945489</v>
      </c>
      <c r="N859" s="34">
        <f>'MSD Calculation'!$D$24-L859</f>
        <v>10.080000000000135</v>
      </c>
      <c r="O859" s="35">
        <f t="shared" si="65"/>
        <v>1.0127419193992827E-2</v>
      </c>
      <c r="P859" s="35">
        <f t="shared" si="66"/>
        <v>1.1598530233918828E-2</v>
      </c>
      <c r="Q859" s="35">
        <f t="shared" si="67"/>
        <v>1.1598530233918828E-2</v>
      </c>
      <c r="R859" s="35">
        <f t="shared" si="68"/>
        <v>1.1598530233918828E-2</v>
      </c>
      <c r="S859" s="35">
        <f t="shared" si="69"/>
        <v>1.1598530233918828E-2</v>
      </c>
      <c r="T859" s="11" t="s">
        <v>14</v>
      </c>
    </row>
    <row r="860" spans="2:20" x14ac:dyDescent="0.35">
      <c r="B860" s="63">
        <v>8.4299999999998647</v>
      </c>
      <c r="C860" s="34">
        <f>B860/'MSD Calculation'!$D$5</f>
        <v>0.2847972972972927</v>
      </c>
      <c r="D860" s="34">
        <f>'MSD Calculation'!$D$24-B860</f>
        <v>10.070000000000135</v>
      </c>
      <c r="E860" s="30">
        <f>IF(B860="",0,IF(B860&lt;'MSD Calculation'!$D$5,$E$7*(1-B860/'MSD Calculation'!$D$5), 0))</f>
        <v>1.0122637598528243E-2</v>
      </c>
      <c r="F860" s="30">
        <f>IF(B860="",0,IF($B860&lt;$F$5,0,IF($B860&gt;'MSD Calculation'!$D$5,0,IF($N$4="Closed-form",1/2*(1-COS(2*PI()*($B860-$F$5)/$F$6))*$F$8,IF($N$4="General",1/2*(1-COS(2*PI()*($B860-$F$5)/$F$6))*$F$9,"Error")))))</f>
        <v>1.4784053040836876E-3</v>
      </c>
      <c r="G860" s="30">
        <f>IF(B860="",0,IF($B860&lt;$G$5,0,IF($B860&gt;'MSD Calculation'!$D$5,0,IF($N$4="Closed-form",1/2*(1-COS(2*PI()*($B860-$G$5)/$G$6))*$G$8,IF($N$4="General",1/2*(1-COS(2*PI()*($B860-$G$5)/$G$6))*$G$9,"Error")))))</f>
        <v>0</v>
      </c>
      <c r="H860" s="30">
        <f>IF(B860="",0,IF($B860&lt;$H$5,0,IF($B860&gt;'MSD Calculation'!$D$5,0,IF($N$4="Closed-form",1/2*(1-COS(2*PI()*($B860-$H$5)/$H$6))*$H$8,IF($N$4="General",1/2*(1-COS(2*PI()*($B860-$H$5)/$H$6))*$H$9,"Error")))))</f>
        <v>0</v>
      </c>
      <c r="I860" s="30">
        <f>IF(B860="",0,IF($B860&lt;$I$5,0,IF($B860&gt;'MSD Calculation'!$D$5,0,IF($N$4="Closed-form",1/2*(1-COS(2*PI()*($B860-$I$5)/$I$6))*$I$8,IF($N$4="General",1/2*(1-COS(2*PI()*($B860-$I$5)/$I$6))*$I$9,"Error")))))</f>
        <v>0</v>
      </c>
      <c r="J860" s="15" t="s">
        <v>14</v>
      </c>
      <c r="K860" s="3"/>
      <c r="L860" s="17">
        <v>8.4299999999998647</v>
      </c>
      <c r="M860" s="34">
        <f>L860/'MSD Calculation'!$D$5</f>
        <v>0.2847972972972927</v>
      </c>
      <c r="N860" s="34">
        <f>'MSD Calculation'!$D$24-L860</f>
        <v>10.070000000000135</v>
      </c>
      <c r="O860" s="35">
        <f t="shared" si="65"/>
        <v>1.0122637598528243E-2</v>
      </c>
      <c r="P860" s="35">
        <f t="shared" si="66"/>
        <v>1.160104290261193E-2</v>
      </c>
      <c r="Q860" s="35">
        <f t="shared" si="67"/>
        <v>1.160104290261193E-2</v>
      </c>
      <c r="R860" s="35">
        <f t="shared" si="68"/>
        <v>1.160104290261193E-2</v>
      </c>
      <c r="S860" s="35">
        <f t="shared" si="69"/>
        <v>1.160104290261193E-2</v>
      </c>
      <c r="T860" s="11" t="s">
        <v>14</v>
      </c>
    </row>
    <row r="861" spans="2:20" x14ac:dyDescent="0.35">
      <c r="B861" s="63">
        <v>8.4399999999998645</v>
      </c>
      <c r="C861" s="34">
        <f>B861/'MSD Calculation'!$D$5</f>
        <v>0.28513513513513056</v>
      </c>
      <c r="D861" s="34">
        <f>'MSD Calculation'!$D$24-B861</f>
        <v>10.060000000000136</v>
      </c>
      <c r="E861" s="30">
        <f>IF(B861="",0,IF(B861&lt;'MSD Calculation'!$D$5,$E$7*(1-B861/'MSD Calculation'!$D$5), 0))</f>
        <v>1.0117856003063657E-2</v>
      </c>
      <c r="F861" s="30">
        <f>IF(B861="",0,IF($B861&lt;$F$5,0,IF($B861&gt;'MSD Calculation'!$D$5,0,IF($N$4="Closed-form",1/2*(1-COS(2*PI()*($B861-$F$5)/$F$6))*$F$8,IF($N$4="General",1/2*(1-COS(2*PI()*($B861-$F$5)/$F$6))*$F$9,"Error")))))</f>
        <v>1.4857143567443053E-3</v>
      </c>
      <c r="G861" s="30">
        <f>IF(B861="",0,IF($B861&lt;$G$5,0,IF($B861&gt;'MSD Calculation'!$D$5,0,IF($N$4="Closed-form",1/2*(1-COS(2*PI()*($B861-$G$5)/$G$6))*$G$8,IF($N$4="General",1/2*(1-COS(2*PI()*($B861-$G$5)/$G$6))*$G$9,"Error")))))</f>
        <v>0</v>
      </c>
      <c r="H861" s="30">
        <f>IF(B861="",0,IF($B861&lt;$H$5,0,IF($B861&gt;'MSD Calculation'!$D$5,0,IF($N$4="Closed-form",1/2*(1-COS(2*PI()*($B861-$H$5)/$H$6))*$H$8,IF($N$4="General",1/2*(1-COS(2*PI()*($B861-$H$5)/$H$6))*$H$9,"Error")))))</f>
        <v>0</v>
      </c>
      <c r="I861" s="30">
        <f>IF(B861="",0,IF($B861&lt;$I$5,0,IF($B861&gt;'MSD Calculation'!$D$5,0,IF($N$4="Closed-form",1/2*(1-COS(2*PI()*($B861-$I$5)/$I$6))*$I$8,IF($N$4="General",1/2*(1-COS(2*PI()*($B861-$I$5)/$I$6))*$I$9,"Error")))))</f>
        <v>0</v>
      </c>
      <c r="J861" s="15" t="s">
        <v>14</v>
      </c>
      <c r="K861" s="3"/>
      <c r="L861" s="17">
        <v>8.4399999999998645</v>
      </c>
      <c r="M861" s="34">
        <f>L861/'MSD Calculation'!$D$5</f>
        <v>0.28513513513513056</v>
      </c>
      <c r="N861" s="34">
        <f>'MSD Calculation'!$D$24-L861</f>
        <v>10.060000000000136</v>
      </c>
      <c r="O861" s="35">
        <f t="shared" si="65"/>
        <v>1.0117856003063657E-2</v>
      </c>
      <c r="P861" s="35">
        <f t="shared" si="66"/>
        <v>1.1603570359807962E-2</v>
      </c>
      <c r="Q861" s="35">
        <f t="shared" si="67"/>
        <v>1.1603570359807962E-2</v>
      </c>
      <c r="R861" s="35">
        <f t="shared" si="68"/>
        <v>1.1603570359807962E-2</v>
      </c>
      <c r="S861" s="35">
        <f t="shared" si="69"/>
        <v>1.1603570359807962E-2</v>
      </c>
      <c r="T861" s="11" t="s">
        <v>14</v>
      </c>
    </row>
    <row r="862" spans="2:20" x14ac:dyDescent="0.35">
      <c r="B862" s="63">
        <v>8.4499999999998643</v>
      </c>
      <c r="C862" s="34">
        <f>B862/'MSD Calculation'!$D$5</f>
        <v>0.28547297297296836</v>
      </c>
      <c r="D862" s="34">
        <f>'MSD Calculation'!$D$24-B862</f>
        <v>10.050000000000136</v>
      </c>
      <c r="E862" s="30">
        <f>IF(B862="",0,IF(B862&lt;'MSD Calculation'!$D$5,$E$7*(1-B862/'MSD Calculation'!$D$5), 0))</f>
        <v>1.0113074407599072E-2</v>
      </c>
      <c r="F862" s="30">
        <f>IF(B862="",0,IF($B862&lt;$F$5,0,IF($B862&gt;'MSD Calculation'!$D$5,0,IF($N$4="Closed-form",1/2*(1-COS(2*PI()*($B862-$F$5)/$F$6))*$F$8,IF($N$4="General",1/2*(1-COS(2*PI()*($B862-$F$5)/$F$6))*$F$9,"Error")))))</f>
        <v>1.4930381658467735E-3</v>
      </c>
      <c r="G862" s="30">
        <f>IF(B862="",0,IF($B862&lt;$G$5,0,IF($B862&gt;'MSD Calculation'!$D$5,0,IF($N$4="Closed-form",1/2*(1-COS(2*PI()*($B862-$G$5)/$G$6))*$G$8,IF($N$4="General",1/2*(1-COS(2*PI()*($B862-$G$5)/$G$6))*$G$9,"Error")))))</f>
        <v>0</v>
      </c>
      <c r="H862" s="30">
        <f>IF(B862="",0,IF($B862&lt;$H$5,0,IF($B862&gt;'MSD Calculation'!$D$5,0,IF($N$4="Closed-form",1/2*(1-COS(2*PI()*($B862-$H$5)/$H$6))*$H$8,IF($N$4="General",1/2*(1-COS(2*PI()*($B862-$H$5)/$H$6))*$H$9,"Error")))))</f>
        <v>0</v>
      </c>
      <c r="I862" s="30">
        <f>IF(B862="",0,IF($B862&lt;$I$5,0,IF($B862&gt;'MSD Calculation'!$D$5,0,IF($N$4="Closed-form",1/2*(1-COS(2*PI()*($B862-$I$5)/$I$6))*$I$8,IF($N$4="General",1/2*(1-COS(2*PI()*($B862-$I$5)/$I$6))*$I$9,"Error")))))</f>
        <v>0</v>
      </c>
      <c r="J862" s="15" t="s">
        <v>14</v>
      </c>
      <c r="K862" s="3"/>
      <c r="L862" s="17">
        <v>8.4499999999998643</v>
      </c>
      <c r="M862" s="34">
        <f>L862/'MSD Calculation'!$D$5</f>
        <v>0.28547297297296836</v>
      </c>
      <c r="N862" s="34">
        <f>'MSD Calculation'!$D$24-L862</f>
        <v>10.050000000000136</v>
      </c>
      <c r="O862" s="35">
        <f t="shared" si="65"/>
        <v>1.0113074407599072E-2</v>
      </c>
      <c r="P862" s="35">
        <f t="shared" si="66"/>
        <v>1.1606112573445846E-2</v>
      </c>
      <c r="Q862" s="35">
        <f t="shared" si="67"/>
        <v>1.1606112573445846E-2</v>
      </c>
      <c r="R862" s="35">
        <f t="shared" si="68"/>
        <v>1.1606112573445846E-2</v>
      </c>
      <c r="S862" s="35">
        <f t="shared" si="69"/>
        <v>1.1606112573445846E-2</v>
      </c>
      <c r="T862" s="11" t="s">
        <v>14</v>
      </c>
    </row>
    <row r="863" spans="2:20" x14ac:dyDescent="0.35">
      <c r="B863" s="63">
        <v>8.4599999999998641</v>
      </c>
      <c r="C863" s="34">
        <f>B863/'MSD Calculation'!$D$5</f>
        <v>0.28581081081080623</v>
      </c>
      <c r="D863" s="34">
        <f>'MSD Calculation'!$D$24-B863</f>
        <v>10.040000000000136</v>
      </c>
      <c r="E863" s="30">
        <f>IF(B863="",0,IF(B863&lt;'MSD Calculation'!$D$5,$E$7*(1-B863/'MSD Calculation'!$D$5), 0))</f>
        <v>1.0108292812134486E-2</v>
      </c>
      <c r="F863" s="30">
        <f>IF(B863="",0,IF($B863&lt;$F$5,0,IF($B863&gt;'MSD Calculation'!$D$5,0,IF($N$4="Closed-form",1/2*(1-COS(2*PI()*($B863-$F$5)/$F$6))*$F$8,IF($N$4="General",1/2*(1-COS(2*PI()*($B863-$F$5)/$F$6))*$F$9,"Error")))))</f>
        <v>1.5003766992652818E-3</v>
      </c>
      <c r="G863" s="30">
        <f>IF(B863="",0,IF($B863&lt;$G$5,0,IF($B863&gt;'MSD Calculation'!$D$5,0,IF($N$4="Closed-form",1/2*(1-COS(2*PI()*($B863-$G$5)/$G$6))*$G$8,IF($N$4="General",1/2*(1-COS(2*PI()*($B863-$G$5)/$G$6))*$G$9,"Error")))))</f>
        <v>0</v>
      </c>
      <c r="H863" s="30">
        <f>IF(B863="",0,IF($B863&lt;$H$5,0,IF($B863&gt;'MSD Calculation'!$D$5,0,IF($N$4="Closed-form",1/2*(1-COS(2*PI()*($B863-$H$5)/$H$6))*$H$8,IF($N$4="General",1/2*(1-COS(2*PI()*($B863-$H$5)/$H$6))*$H$9,"Error")))))</f>
        <v>0</v>
      </c>
      <c r="I863" s="30">
        <f>IF(B863="",0,IF($B863&lt;$I$5,0,IF($B863&gt;'MSD Calculation'!$D$5,0,IF($N$4="Closed-form",1/2*(1-COS(2*PI()*($B863-$I$5)/$I$6))*$I$8,IF($N$4="General",1/2*(1-COS(2*PI()*($B863-$I$5)/$I$6))*$I$9,"Error")))))</f>
        <v>0</v>
      </c>
      <c r="J863" s="15" t="s">
        <v>14</v>
      </c>
      <c r="K863" s="3"/>
      <c r="L863" s="17">
        <v>8.4599999999998641</v>
      </c>
      <c r="M863" s="34">
        <f>L863/'MSD Calculation'!$D$5</f>
        <v>0.28581081081080623</v>
      </c>
      <c r="N863" s="34">
        <f>'MSD Calculation'!$D$24-L863</f>
        <v>10.040000000000136</v>
      </c>
      <c r="O863" s="35">
        <f t="shared" si="65"/>
        <v>1.0108292812134486E-2</v>
      </c>
      <c r="P863" s="35">
        <f t="shared" si="66"/>
        <v>1.1608669511399768E-2</v>
      </c>
      <c r="Q863" s="35">
        <f t="shared" si="67"/>
        <v>1.1608669511399768E-2</v>
      </c>
      <c r="R863" s="35">
        <f t="shared" si="68"/>
        <v>1.1608669511399768E-2</v>
      </c>
      <c r="S863" s="35">
        <f t="shared" si="69"/>
        <v>1.1608669511399768E-2</v>
      </c>
      <c r="T863" s="11" t="s">
        <v>14</v>
      </c>
    </row>
    <row r="864" spans="2:20" x14ac:dyDescent="0.35">
      <c r="B864" s="63">
        <v>8.4699999999998639</v>
      </c>
      <c r="C864" s="34">
        <f>B864/'MSD Calculation'!$D$5</f>
        <v>0.28614864864864403</v>
      </c>
      <c r="D864" s="34">
        <f>'MSD Calculation'!$D$24-B864</f>
        <v>10.030000000000136</v>
      </c>
      <c r="E864" s="30">
        <f>IF(B864="",0,IF(B864&lt;'MSD Calculation'!$D$5,$E$7*(1-B864/'MSD Calculation'!$D$5), 0))</f>
        <v>1.0103511216669902E-2</v>
      </c>
      <c r="F864" s="30">
        <f>IF(B864="",0,IF($B864&lt;$F$5,0,IF($B864&gt;'MSD Calculation'!$D$5,0,IF($N$4="Closed-form",1/2*(1-COS(2*PI()*($B864-$F$5)/$F$6))*$F$8,IF($N$4="General",1/2*(1-COS(2*PI()*($B864-$F$5)/$F$6))*$F$9,"Error")))))</f>
        <v>1.5077299248094319E-3</v>
      </c>
      <c r="G864" s="30">
        <f>IF(B864="",0,IF($B864&lt;$G$5,0,IF($B864&gt;'MSD Calculation'!$D$5,0,IF($N$4="Closed-form",1/2*(1-COS(2*PI()*($B864-$G$5)/$G$6))*$G$8,IF($N$4="General",1/2*(1-COS(2*PI()*($B864-$G$5)/$G$6))*$G$9,"Error")))))</f>
        <v>0</v>
      </c>
      <c r="H864" s="30">
        <f>IF(B864="",0,IF($B864&lt;$H$5,0,IF($B864&gt;'MSD Calculation'!$D$5,0,IF($N$4="Closed-form",1/2*(1-COS(2*PI()*($B864-$H$5)/$H$6))*$H$8,IF($N$4="General",1/2*(1-COS(2*PI()*($B864-$H$5)/$H$6))*$H$9,"Error")))))</f>
        <v>0</v>
      </c>
      <c r="I864" s="30">
        <f>IF(B864="",0,IF($B864&lt;$I$5,0,IF($B864&gt;'MSD Calculation'!$D$5,0,IF($N$4="Closed-form",1/2*(1-COS(2*PI()*($B864-$I$5)/$I$6))*$I$8,IF($N$4="General",1/2*(1-COS(2*PI()*($B864-$I$5)/$I$6))*$I$9,"Error")))))</f>
        <v>0</v>
      </c>
      <c r="J864" s="15" t="s">
        <v>14</v>
      </c>
      <c r="K864" s="3"/>
      <c r="L864" s="17">
        <v>8.4699999999998639</v>
      </c>
      <c r="M864" s="34">
        <f>L864/'MSD Calculation'!$D$5</f>
        <v>0.28614864864864403</v>
      </c>
      <c r="N864" s="34">
        <f>'MSD Calculation'!$D$24-L864</f>
        <v>10.030000000000136</v>
      </c>
      <c r="O864" s="35">
        <f t="shared" si="65"/>
        <v>1.0103511216669902E-2</v>
      </c>
      <c r="P864" s="35">
        <f t="shared" si="66"/>
        <v>1.1611241141479333E-2</v>
      </c>
      <c r="Q864" s="35">
        <f t="shared" si="67"/>
        <v>1.1611241141479333E-2</v>
      </c>
      <c r="R864" s="35">
        <f t="shared" si="68"/>
        <v>1.1611241141479333E-2</v>
      </c>
      <c r="S864" s="35">
        <f t="shared" si="69"/>
        <v>1.1611241141479333E-2</v>
      </c>
      <c r="T864" s="11" t="s">
        <v>14</v>
      </c>
    </row>
    <row r="865" spans="2:20" x14ac:dyDescent="0.35">
      <c r="B865" s="63">
        <v>8.4799999999998636</v>
      </c>
      <c r="C865" s="34">
        <f>B865/'MSD Calculation'!$D$5</f>
        <v>0.28648648648648184</v>
      </c>
      <c r="D865" s="34">
        <f>'MSD Calculation'!$D$24-B865</f>
        <v>10.020000000000136</v>
      </c>
      <c r="E865" s="30">
        <f>IF(B865="",0,IF(B865&lt;'MSD Calculation'!$D$5,$E$7*(1-B865/'MSD Calculation'!$D$5), 0))</f>
        <v>1.0098729621205315E-2</v>
      </c>
      <c r="F865" s="30">
        <f>IF(B865="",0,IF($B865&lt;$F$5,0,IF($B865&gt;'MSD Calculation'!$D$5,0,IF($N$4="Closed-form",1/2*(1-COS(2*PI()*($B865-$F$5)/$F$6))*$F$8,IF($N$4="General",1/2*(1-COS(2*PI()*($B865-$F$5)/$F$6))*$F$9,"Error")))))</f>
        <v>1.5150978102243795E-3</v>
      </c>
      <c r="G865" s="30">
        <f>IF(B865="",0,IF($B865&lt;$G$5,0,IF($B865&gt;'MSD Calculation'!$D$5,0,IF($N$4="Closed-form",1/2*(1-COS(2*PI()*($B865-$G$5)/$G$6))*$G$8,IF($N$4="General",1/2*(1-COS(2*PI()*($B865-$G$5)/$G$6))*$G$9,"Error")))))</f>
        <v>0</v>
      </c>
      <c r="H865" s="30">
        <f>IF(B865="",0,IF($B865&lt;$H$5,0,IF($B865&gt;'MSD Calculation'!$D$5,0,IF($N$4="Closed-form",1/2*(1-COS(2*PI()*($B865-$H$5)/$H$6))*$H$8,IF($N$4="General",1/2*(1-COS(2*PI()*($B865-$H$5)/$H$6))*$H$9,"Error")))))</f>
        <v>0</v>
      </c>
      <c r="I865" s="30">
        <f>IF(B865="",0,IF($B865&lt;$I$5,0,IF($B865&gt;'MSD Calculation'!$D$5,0,IF($N$4="Closed-form",1/2*(1-COS(2*PI()*($B865-$I$5)/$I$6))*$I$8,IF($N$4="General",1/2*(1-COS(2*PI()*($B865-$I$5)/$I$6))*$I$9,"Error")))))</f>
        <v>0</v>
      </c>
      <c r="J865" s="15" t="s">
        <v>14</v>
      </c>
      <c r="K865" s="3"/>
      <c r="L865" s="17">
        <v>8.4799999999998636</v>
      </c>
      <c r="M865" s="34">
        <f>L865/'MSD Calculation'!$D$5</f>
        <v>0.28648648648648184</v>
      </c>
      <c r="N865" s="34">
        <f>'MSD Calculation'!$D$24-L865</f>
        <v>10.020000000000136</v>
      </c>
      <c r="O865" s="35">
        <f t="shared" si="65"/>
        <v>1.0098729621205315E-2</v>
      </c>
      <c r="P865" s="35">
        <f t="shared" si="66"/>
        <v>1.1613827431429694E-2</v>
      </c>
      <c r="Q865" s="35">
        <f t="shared" si="67"/>
        <v>1.1613827431429694E-2</v>
      </c>
      <c r="R865" s="35">
        <f t="shared" si="68"/>
        <v>1.1613827431429694E-2</v>
      </c>
      <c r="S865" s="35">
        <f t="shared" si="69"/>
        <v>1.1613827431429694E-2</v>
      </c>
      <c r="T865" s="11" t="s">
        <v>14</v>
      </c>
    </row>
    <row r="866" spans="2:20" x14ac:dyDescent="0.35">
      <c r="B866" s="63">
        <v>8.4899999999998634</v>
      </c>
      <c r="C866" s="34">
        <f>B866/'MSD Calculation'!$D$5</f>
        <v>0.2868243243243197</v>
      </c>
      <c r="D866" s="34">
        <f>'MSD Calculation'!$D$24-B866</f>
        <v>10.010000000000137</v>
      </c>
      <c r="E866" s="30">
        <f>IF(B866="",0,IF(B866&lt;'MSD Calculation'!$D$5,$E$7*(1-B866/'MSD Calculation'!$D$5), 0))</f>
        <v>1.0093948025740729E-2</v>
      </c>
      <c r="F866" s="30">
        <f>IF(B866="",0,IF($B866&lt;$F$5,0,IF($B866&gt;'MSD Calculation'!$D$5,0,IF($N$4="Closed-form",1/2*(1-COS(2*PI()*($B866-$F$5)/$F$6))*$F$8,IF($N$4="General",1/2*(1-COS(2*PI()*($B866-$F$5)/$F$6))*$F$9,"Error")))))</f>
        <v>1.5224803231909752E-3</v>
      </c>
      <c r="G866" s="30">
        <f>IF(B866="",0,IF($B866&lt;$G$5,0,IF($B866&gt;'MSD Calculation'!$D$5,0,IF($N$4="Closed-form",1/2*(1-COS(2*PI()*($B866-$G$5)/$G$6))*$G$8,IF($N$4="General",1/2*(1-COS(2*PI()*($B866-$G$5)/$G$6))*$G$9,"Error")))))</f>
        <v>0</v>
      </c>
      <c r="H866" s="30">
        <f>IF(B866="",0,IF($B866&lt;$H$5,0,IF($B866&gt;'MSD Calculation'!$D$5,0,IF($N$4="Closed-form",1/2*(1-COS(2*PI()*($B866-$H$5)/$H$6))*$H$8,IF($N$4="General",1/2*(1-COS(2*PI()*($B866-$H$5)/$H$6))*$H$9,"Error")))))</f>
        <v>0</v>
      </c>
      <c r="I866" s="30">
        <f>IF(B866="",0,IF($B866&lt;$I$5,0,IF($B866&gt;'MSD Calculation'!$D$5,0,IF($N$4="Closed-form",1/2*(1-COS(2*PI()*($B866-$I$5)/$I$6))*$I$8,IF($N$4="General",1/2*(1-COS(2*PI()*($B866-$I$5)/$I$6))*$I$9,"Error")))))</f>
        <v>0</v>
      </c>
      <c r="J866" s="15" t="s">
        <v>14</v>
      </c>
      <c r="K866" s="3"/>
      <c r="L866" s="17">
        <v>8.4899999999998634</v>
      </c>
      <c r="M866" s="34">
        <f>L866/'MSD Calculation'!$D$5</f>
        <v>0.2868243243243197</v>
      </c>
      <c r="N866" s="34">
        <f>'MSD Calculation'!$D$24-L866</f>
        <v>10.010000000000137</v>
      </c>
      <c r="O866" s="35">
        <f t="shared" si="65"/>
        <v>1.0093948025740729E-2</v>
      </c>
      <c r="P866" s="35">
        <f t="shared" si="66"/>
        <v>1.1616428348931705E-2</v>
      </c>
      <c r="Q866" s="35">
        <f t="shared" si="67"/>
        <v>1.1616428348931705E-2</v>
      </c>
      <c r="R866" s="35">
        <f t="shared" si="68"/>
        <v>1.1616428348931705E-2</v>
      </c>
      <c r="S866" s="35">
        <f t="shared" si="69"/>
        <v>1.1616428348931705E-2</v>
      </c>
      <c r="T866" s="11" t="s">
        <v>14</v>
      </c>
    </row>
    <row r="867" spans="2:20" x14ac:dyDescent="0.35">
      <c r="B867" s="63">
        <v>8.4999999999998632</v>
      </c>
      <c r="C867" s="34">
        <f>B867/'MSD Calculation'!$D$5</f>
        <v>0.28716216216215751</v>
      </c>
      <c r="D867" s="34">
        <f>'MSD Calculation'!$D$24-B867</f>
        <v>10.000000000000137</v>
      </c>
      <c r="E867" s="30">
        <f>IF(B867="",0,IF(B867&lt;'MSD Calculation'!$D$5,$E$7*(1-B867/'MSD Calculation'!$D$5), 0))</f>
        <v>1.0089166430276143E-2</v>
      </c>
      <c r="F867" s="30">
        <f>IF(B867="",0,IF($B867&lt;$F$5,0,IF($B867&gt;'MSD Calculation'!$D$5,0,IF($N$4="Closed-form",1/2*(1-COS(2*PI()*($B867-$F$5)/$F$6))*$F$8,IF($N$4="General",1/2*(1-COS(2*PI()*($B867-$F$5)/$F$6))*$F$9,"Error")))))</f>
        <v>1.529877431325904E-3</v>
      </c>
      <c r="G867" s="30">
        <f>IF(B867="",0,IF($B867&lt;$G$5,0,IF($B867&gt;'MSD Calculation'!$D$5,0,IF($N$4="Closed-form",1/2*(1-COS(2*PI()*($B867-$G$5)/$G$6))*$G$8,IF($N$4="General",1/2*(1-COS(2*PI()*($B867-$G$5)/$G$6))*$G$9,"Error")))))</f>
        <v>0</v>
      </c>
      <c r="H867" s="30">
        <f>IF(B867="",0,IF($B867&lt;$H$5,0,IF($B867&gt;'MSD Calculation'!$D$5,0,IF($N$4="Closed-form",1/2*(1-COS(2*PI()*($B867-$H$5)/$H$6))*$H$8,IF($N$4="General",1/2*(1-COS(2*PI()*($B867-$H$5)/$H$6))*$H$9,"Error")))))</f>
        <v>0</v>
      </c>
      <c r="I867" s="30">
        <f>IF(B867="",0,IF($B867&lt;$I$5,0,IF($B867&gt;'MSD Calculation'!$D$5,0,IF($N$4="Closed-form",1/2*(1-COS(2*PI()*($B867-$I$5)/$I$6))*$I$8,IF($N$4="General",1/2*(1-COS(2*PI()*($B867-$I$5)/$I$6))*$I$9,"Error")))))</f>
        <v>0</v>
      </c>
      <c r="J867" s="15" t="s">
        <v>14</v>
      </c>
      <c r="K867" s="3"/>
      <c r="L867" s="17">
        <v>8.4999999999998632</v>
      </c>
      <c r="M867" s="34">
        <f>L867/'MSD Calculation'!$D$5</f>
        <v>0.28716216216215751</v>
      </c>
      <c r="N867" s="34">
        <f>'MSD Calculation'!$D$24-L867</f>
        <v>10.000000000000137</v>
      </c>
      <c r="O867" s="35">
        <f t="shared" si="65"/>
        <v>1.0089166430276143E-2</v>
      </c>
      <c r="P867" s="35">
        <f t="shared" si="66"/>
        <v>1.1619043861602047E-2</v>
      </c>
      <c r="Q867" s="35">
        <f t="shared" si="67"/>
        <v>1.1619043861602047E-2</v>
      </c>
      <c r="R867" s="35">
        <f t="shared" si="68"/>
        <v>1.1619043861602047E-2</v>
      </c>
      <c r="S867" s="35">
        <f t="shared" si="69"/>
        <v>1.1619043861602047E-2</v>
      </c>
      <c r="T867" s="11" t="s">
        <v>14</v>
      </c>
    </row>
    <row r="868" spans="2:20" x14ac:dyDescent="0.35">
      <c r="B868" s="63">
        <v>8.509999999999863</v>
      </c>
      <c r="C868" s="34">
        <f>B868/'MSD Calculation'!$D$5</f>
        <v>0.28749999999999537</v>
      </c>
      <c r="D868" s="34">
        <f>'MSD Calculation'!$D$24-B868</f>
        <v>9.990000000000137</v>
      </c>
      <c r="E868" s="30">
        <f>IF(B868="",0,IF(B868&lt;'MSD Calculation'!$D$5,$E$7*(1-B868/'MSD Calculation'!$D$5), 0))</f>
        <v>1.0084384834811557E-2</v>
      </c>
      <c r="F868" s="30">
        <f>IF(B868="",0,IF($B868&lt;$F$5,0,IF($B868&gt;'MSD Calculation'!$D$5,0,IF($N$4="Closed-form",1/2*(1-COS(2*PI()*($B868-$F$5)/$F$6))*$F$8,IF($N$4="General",1/2*(1-COS(2*PI()*($B868-$F$5)/$F$6))*$F$9,"Error")))))</f>
        <v>1.5372891021818312E-3</v>
      </c>
      <c r="G868" s="30">
        <f>IF(B868="",0,IF($B868&lt;$G$5,0,IF($B868&gt;'MSD Calculation'!$D$5,0,IF($N$4="Closed-form",1/2*(1-COS(2*PI()*($B868-$G$5)/$G$6))*$G$8,IF($N$4="General",1/2*(1-COS(2*PI()*($B868-$G$5)/$G$6))*$G$9,"Error")))))</f>
        <v>0</v>
      </c>
      <c r="H868" s="30">
        <f>IF(B868="",0,IF($B868&lt;$H$5,0,IF($B868&gt;'MSD Calculation'!$D$5,0,IF($N$4="Closed-form",1/2*(1-COS(2*PI()*($B868-$H$5)/$H$6))*$H$8,IF($N$4="General",1/2*(1-COS(2*PI()*($B868-$H$5)/$H$6))*$H$9,"Error")))))</f>
        <v>0</v>
      </c>
      <c r="I868" s="30">
        <f>IF(B868="",0,IF($B868&lt;$I$5,0,IF($B868&gt;'MSD Calculation'!$D$5,0,IF($N$4="Closed-form",1/2*(1-COS(2*PI()*($B868-$I$5)/$I$6))*$I$8,IF($N$4="General",1/2*(1-COS(2*PI()*($B868-$I$5)/$I$6))*$I$9,"Error")))))</f>
        <v>0</v>
      </c>
      <c r="J868" s="15" t="s">
        <v>14</v>
      </c>
      <c r="K868" s="3"/>
      <c r="L868" s="17">
        <v>8.509999999999863</v>
      </c>
      <c r="M868" s="34">
        <f>L868/'MSD Calculation'!$D$5</f>
        <v>0.28749999999999537</v>
      </c>
      <c r="N868" s="34">
        <f>'MSD Calculation'!$D$24-L868</f>
        <v>9.990000000000137</v>
      </c>
      <c r="O868" s="35">
        <f t="shared" si="65"/>
        <v>1.0084384834811557E-2</v>
      </c>
      <c r="P868" s="35">
        <f t="shared" si="66"/>
        <v>1.1621673936993388E-2</v>
      </c>
      <c r="Q868" s="35">
        <f t="shared" si="67"/>
        <v>1.1621673936993388E-2</v>
      </c>
      <c r="R868" s="35">
        <f t="shared" si="68"/>
        <v>1.1621673936993388E-2</v>
      </c>
      <c r="S868" s="35">
        <f t="shared" si="69"/>
        <v>1.1621673936993388E-2</v>
      </c>
      <c r="T868" s="11" t="s">
        <v>14</v>
      </c>
    </row>
    <row r="869" spans="2:20" x14ac:dyDescent="0.35">
      <c r="B869" s="63">
        <v>8.5199999999998628</v>
      </c>
      <c r="C869" s="34">
        <f>B869/'MSD Calculation'!$D$5</f>
        <v>0.28783783783783318</v>
      </c>
      <c r="D869" s="34">
        <f>'MSD Calculation'!$D$24-B869</f>
        <v>9.9800000000001372</v>
      </c>
      <c r="E869" s="30">
        <f>IF(B869="",0,IF(B869&lt;'MSD Calculation'!$D$5,$E$7*(1-B869/'MSD Calculation'!$D$5), 0))</f>
        <v>1.0079603239346971E-2</v>
      </c>
      <c r="F869" s="30">
        <f>IF(B869="",0,IF($B869&lt;$F$5,0,IF($B869&gt;'MSD Calculation'!$D$5,0,IF($N$4="Closed-form",1/2*(1-COS(2*PI()*($B869-$F$5)/$F$6))*$F$8,IF($N$4="General",1/2*(1-COS(2*PI()*($B869-$F$5)/$F$6))*$F$9,"Error")))))</f>
        <v>1.5447153032475426E-3</v>
      </c>
      <c r="G869" s="30">
        <f>IF(B869="",0,IF($B869&lt;$G$5,0,IF($B869&gt;'MSD Calculation'!$D$5,0,IF($N$4="Closed-form",1/2*(1-COS(2*PI()*($B869-$G$5)/$G$6))*$G$8,IF($N$4="General",1/2*(1-COS(2*PI()*($B869-$G$5)/$G$6))*$G$9,"Error")))))</f>
        <v>0</v>
      </c>
      <c r="H869" s="30">
        <f>IF(B869="",0,IF($B869&lt;$H$5,0,IF($B869&gt;'MSD Calculation'!$D$5,0,IF($N$4="Closed-form",1/2*(1-COS(2*PI()*($B869-$H$5)/$H$6))*$H$8,IF($N$4="General",1/2*(1-COS(2*PI()*($B869-$H$5)/$H$6))*$H$9,"Error")))))</f>
        <v>0</v>
      </c>
      <c r="I869" s="30">
        <f>IF(B869="",0,IF($B869&lt;$I$5,0,IF($B869&gt;'MSD Calculation'!$D$5,0,IF($N$4="Closed-form",1/2*(1-COS(2*PI()*($B869-$I$5)/$I$6))*$I$8,IF($N$4="General",1/2*(1-COS(2*PI()*($B869-$I$5)/$I$6))*$I$9,"Error")))))</f>
        <v>0</v>
      </c>
      <c r="J869" s="15" t="s">
        <v>14</v>
      </c>
      <c r="K869" s="3"/>
      <c r="L869" s="17">
        <v>8.5199999999998628</v>
      </c>
      <c r="M869" s="34">
        <f>L869/'MSD Calculation'!$D$5</f>
        <v>0.28783783783783318</v>
      </c>
      <c r="N869" s="34">
        <f>'MSD Calculation'!$D$24-L869</f>
        <v>9.9800000000001372</v>
      </c>
      <c r="O869" s="35">
        <f t="shared" si="65"/>
        <v>1.0079603239346971E-2</v>
      </c>
      <c r="P869" s="35">
        <f t="shared" si="66"/>
        <v>1.1624318542594513E-2</v>
      </c>
      <c r="Q869" s="35">
        <f t="shared" si="67"/>
        <v>1.1624318542594513E-2</v>
      </c>
      <c r="R869" s="35">
        <f t="shared" si="68"/>
        <v>1.1624318542594513E-2</v>
      </c>
      <c r="S869" s="35">
        <f t="shared" si="69"/>
        <v>1.1624318542594513E-2</v>
      </c>
      <c r="T869" s="11" t="s">
        <v>14</v>
      </c>
    </row>
    <row r="870" spans="2:20" x14ac:dyDescent="0.35">
      <c r="B870" s="63">
        <v>8.5299999999998626</v>
      </c>
      <c r="C870" s="34">
        <f>B870/'MSD Calculation'!$D$5</f>
        <v>0.28817567567567104</v>
      </c>
      <c r="D870" s="34">
        <f>'MSD Calculation'!$D$24-B870</f>
        <v>9.9700000000001374</v>
      </c>
      <c r="E870" s="30">
        <f>IF(B870="",0,IF(B870&lt;'MSD Calculation'!$D$5,$E$7*(1-B870/'MSD Calculation'!$D$5), 0))</f>
        <v>1.0074821643882386E-2</v>
      </c>
      <c r="F870" s="30">
        <f>IF(B870="",0,IF($B870&lt;$F$5,0,IF($B870&gt;'MSD Calculation'!$D$5,0,IF($N$4="Closed-form",1/2*(1-COS(2*PI()*($B870-$F$5)/$F$6))*$F$8,IF($N$4="General",1/2*(1-COS(2*PI()*($B870-$F$5)/$F$6))*$F$9,"Error")))))</f>
        <v>1.5521560019480867E-3</v>
      </c>
      <c r="G870" s="30">
        <f>IF(B870="",0,IF($B870&lt;$G$5,0,IF($B870&gt;'MSD Calculation'!$D$5,0,IF($N$4="Closed-form",1/2*(1-COS(2*PI()*($B870-$G$5)/$G$6))*$G$8,IF($N$4="General",1/2*(1-COS(2*PI()*($B870-$G$5)/$G$6))*$G$9,"Error")))))</f>
        <v>0</v>
      </c>
      <c r="H870" s="30">
        <f>IF(B870="",0,IF($B870&lt;$H$5,0,IF($B870&gt;'MSD Calculation'!$D$5,0,IF($N$4="Closed-form",1/2*(1-COS(2*PI()*($B870-$H$5)/$H$6))*$H$8,IF($N$4="General",1/2*(1-COS(2*PI()*($B870-$H$5)/$H$6))*$H$9,"Error")))))</f>
        <v>0</v>
      </c>
      <c r="I870" s="30">
        <f>IF(B870="",0,IF($B870&lt;$I$5,0,IF($B870&gt;'MSD Calculation'!$D$5,0,IF($N$4="Closed-form",1/2*(1-COS(2*PI()*($B870-$I$5)/$I$6))*$I$8,IF($N$4="General",1/2*(1-COS(2*PI()*($B870-$I$5)/$I$6))*$I$9,"Error")))))</f>
        <v>0</v>
      </c>
      <c r="J870" s="15" t="s">
        <v>14</v>
      </c>
      <c r="K870" s="3"/>
      <c r="L870" s="17">
        <v>8.5299999999998626</v>
      </c>
      <c r="M870" s="34">
        <f>L870/'MSD Calculation'!$D$5</f>
        <v>0.28817567567567104</v>
      </c>
      <c r="N870" s="34">
        <f>'MSD Calculation'!$D$24-L870</f>
        <v>9.9700000000001374</v>
      </c>
      <c r="O870" s="35">
        <f t="shared" si="65"/>
        <v>1.0074821643882386E-2</v>
      </c>
      <c r="P870" s="35">
        <f t="shared" si="66"/>
        <v>1.1626977645830473E-2</v>
      </c>
      <c r="Q870" s="35">
        <f t="shared" si="67"/>
        <v>1.1626977645830473E-2</v>
      </c>
      <c r="R870" s="35">
        <f t="shared" si="68"/>
        <v>1.1626977645830473E-2</v>
      </c>
      <c r="S870" s="35">
        <f t="shared" si="69"/>
        <v>1.1626977645830473E-2</v>
      </c>
      <c r="T870" s="11" t="s">
        <v>14</v>
      </c>
    </row>
    <row r="871" spans="2:20" x14ac:dyDescent="0.35">
      <c r="B871" s="63">
        <v>8.5399999999998624</v>
      </c>
      <c r="C871" s="34">
        <f>B871/'MSD Calculation'!$D$5</f>
        <v>0.28851351351350885</v>
      </c>
      <c r="D871" s="34">
        <f>'MSD Calculation'!$D$24-B871</f>
        <v>9.9600000000001376</v>
      </c>
      <c r="E871" s="30">
        <f>IF(B871="",0,IF(B871&lt;'MSD Calculation'!$D$5,$E$7*(1-B871/'MSD Calculation'!$D$5), 0))</f>
        <v>1.00700400484178E-2</v>
      </c>
      <c r="F871" s="30">
        <f>IF(B871="",0,IF($B871&lt;$F$5,0,IF($B871&gt;'MSD Calculation'!$D$5,0,IF($N$4="Closed-form",1/2*(1-COS(2*PI()*($B871-$F$5)/$F$6))*$F$8,IF($N$4="General",1/2*(1-COS(2*PI()*($B871-$F$5)/$F$6))*$F$9,"Error")))))</f>
        <v>1.5596111656449188E-3</v>
      </c>
      <c r="G871" s="30">
        <f>IF(B871="",0,IF($B871&lt;$G$5,0,IF($B871&gt;'MSD Calculation'!$D$5,0,IF($N$4="Closed-form",1/2*(1-COS(2*PI()*($B871-$G$5)/$G$6))*$G$8,IF($N$4="General",1/2*(1-COS(2*PI()*($B871-$G$5)/$G$6))*$G$9,"Error")))))</f>
        <v>0</v>
      </c>
      <c r="H871" s="30">
        <f>IF(B871="",0,IF($B871&lt;$H$5,0,IF($B871&gt;'MSD Calculation'!$D$5,0,IF($N$4="Closed-form",1/2*(1-COS(2*PI()*($B871-$H$5)/$H$6))*$H$8,IF($N$4="General",1/2*(1-COS(2*PI()*($B871-$H$5)/$H$6))*$H$9,"Error")))))</f>
        <v>0</v>
      </c>
      <c r="I871" s="30">
        <f>IF(B871="",0,IF($B871&lt;$I$5,0,IF($B871&gt;'MSD Calculation'!$D$5,0,IF($N$4="Closed-form",1/2*(1-COS(2*PI()*($B871-$I$5)/$I$6))*$I$8,IF($N$4="General",1/2*(1-COS(2*PI()*($B871-$I$5)/$I$6))*$I$9,"Error")))))</f>
        <v>0</v>
      </c>
      <c r="J871" s="15" t="s">
        <v>14</v>
      </c>
      <c r="K871" s="3"/>
      <c r="L871" s="17">
        <v>8.5399999999998624</v>
      </c>
      <c r="M871" s="34">
        <f>L871/'MSD Calculation'!$D$5</f>
        <v>0.28851351351350885</v>
      </c>
      <c r="N871" s="34">
        <f>'MSD Calculation'!$D$24-L871</f>
        <v>9.9600000000001376</v>
      </c>
      <c r="O871" s="35">
        <f t="shared" si="65"/>
        <v>1.00700400484178E-2</v>
      </c>
      <c r="P871" s="35">
        <f t="shared" si="66"/>
        <v>1.1629651214062718E-2</v>
      </c>
      <c r="Q871" s="35">
        <f t="shared" si="67"/>
        <v>1.1629651214062718E-2</v>
      </c>
      <c r="R871" s="35">
        <f t="shared" si="68"/>
        <v>1.1629651214062718E-2</v>
      </c>
      <c r="S871" s="35">
        <f t="shared" si="69"/>
        <v>1.1629651214062718E-2</v>
      </c>
      <c r="T871" s="11" t="s">
        <v>14</v>
      </c>
    </row>
    <row r="872" spans="2:20" x14ac:dyDescent="0.35">
      <c r="B872" s="63">
        <v>8.5499999999998622</v>
      </c>
      <c r="C872" s="34">
        <f>B872/'MSD Calculation'!$D$5</f>
        <v>0.28885135135134671</v>
      </c>
      <c r="D872" s="34">
        <f>'MSD Calculation'!$D$24-B872</f>
        <v>9.9500000000001378</v>
      </c>
      <c r="E872" s="30">
        <f>IF(B872="",0,IF(B872&lt;'MSD Calculation'!$D$5,$E$7*(1-B872/'MSD Calculation'!$D$5), 0))</f>
        <v>1.0065258452953215E-2</v>
      </c>
      <c r="F872" s="30">
        <f>IF(B872="",0,IF($B872&lt;$F$5,0,IF($B872&gt;'MSD Calculation'!$D$5,0,IF($N$4="Closed-form",1/2*(1-COS(2*PI()*($B872-$F$5)/$F$6))*$F$8,IF($N$4="General",1/2*(1-COS(2*PI()*($B872-$F$5)/$F$6))*$F$9,"Error")))))</f>
        <v>1.5670807616360437E-3</v>
      </c>
      <c r="G872" s="30">
        <f>IF(B872="",0,IF($B872&lt;$G$5,0,IF($B872&gt;'MSD Calculation'!$D$5,0,IF($N$4="Closed-form",1/2*(1-COS(2*PI()*($B872-$G$5)/$G$6))*$G$8,IF($N$4="General",1/2*(1-COS(2*PI()*($B872-$G$5)/$G$6))*$G$9,"Error")))))</f>
        <v>0</v>
      </c>
      <c r="H872" s="30">
        <f>IF(B872="",0,IF($B872&lt;$H$5,0,IF($B872&gt;'MSD Calculation'!$D$5,0,IF($N$4="Closed-form",1/2*(1-COS(2*PI()*($B872-$H$5)/$H$6))*$H$8,IF($N$4="General",1/2*(1-COS(2*PI()*($B872-$H$5)/$H$6))*$H$9,"Error")))))</f>
        <v>0</v>
      </c>
      <c r="I872" s="30">
        <f>IF(B872="",0,IF($B872&lt;$I$5,0,IF($B872&gt;'MSD Calculation'!$D$5,0,IF($N$4="Closed-form",1/2*(1-COS(2*PI()*($B872-$I$5)/$I$6))*$I$8,IF($N$4="General",1/2*(1-COS(2*PI()*($B872-$I$5)/$I$6))*$I$9,"Error")))))</f>
        <v>0</v>
      </c>
      <c r="J872" s="15" t="s">
        <v>14</v>
      </c>
      <c r="K872" s="3"/>
      <c r="L872" s="17">
        <v>8.5499999999998622</v>
      </c>
      <c r="M872" s="34">
        <f>L872/'MSD Calculation'!$D$5</f>
        <v>0.28885135135134671</v>
      </c>
      <c r="N872" s="34">
        <f>'MSD Calculation'!$D$24-L872</f>
        <v>9.9500000000001378</v>
      </c>
      <c r="O872" s="35">
        <f t="shared" si="65"/>
        <v>1.0065258452953215E-2</v>
      </c>
      <c r="P872" s="35">
        <f t="shared" si="66"/>
        <v>1.163233921458926E-2</v>
      </c>
      <c r="Q872" s="35">
        <f t="shared" si="67"/>
        <v>1.163233921458926E-2</v>
      </c>
      <c r="R872" s="35">
        <f t="shared" si="68"/>
        <v>1.163233921458926E-2</v>
      </c>
      <c r="S872" s="35">
        <f t="shared" si="69"/>
        <v>1.163233921458926E-2</v>
      </c>
      <c r="T872" s="11" t="s">
        <v>14</v>
      </c>
    </row>
    <row r="873" spans="2:20" x14ac:dyDescent="0.35">
      <c r="B873" s="63">
        <v>8.5599999999998619</v>
      </c>
      <c r="C873" s="34">
        <f>B873/'MSD Calculation'!$D$5</f>
        <v>0.28918918918918451</v>
      </c>
      <c r="D873" s="34">
        <f>'MSD Calculation'!$D$24-B873</f>
        <v>9.9400000000001381</v>
      </c>
      <c r="E873" s="30">
        <f>IF(B873="",0,IF(B873&lt;'MSD Calculation'!$D$5,$E$7*(1-B873/'MSD Calculation'!$D$5), 0))</f>
        <v>1.0060476857488629E-2</v>
      </c>
      <c r="F873" s="30">
        <f>IF(B873="",0,IF($B873&lt;$F$5,0,IF($B873&gt;'MSD Calculation'!$D$5,0,IF($N$4="Closed-form",1/2*(1-COS(2*PI()*($B873-$F$5)/$F$6))*$F$8,IF($N$4="General",1/2*(1-COS(2*PI()*($B873-$F$5)/$F$6))*$F$9,"Error")))))</f>
        <v>1.574564757156159E-3</v>
      </c>
      <c r="G873" s="30">
        <f>IF(B873="",0,IF($B873&lt;$G$5,0,IF($B873&gt;'MSD Calculation'!$D$5,0,IF($N$4="Closed-form",1/2*(1-COS(2*PI()*($B873-$G$5)/$G$6))*$G$8,IF($N$4="General",1/2*(1-COS(2*PI()*($B873-$G$5)/$G$6))*$G$9,"Error")))))</f>
        <v>0</v>
      </c>
      <c r="H873" s="30">
        <f>IF(B873="",0,IF($B873&lt;$H$5,0,IF($B873&gt;'MSD Calculation'!$D$5,0,IF($N$4="Closed-form",1/2*(1-COS(2*PI()*($B873-$H$5)/$H$6))*$H$8,IF($N$4="General",1/2*(1-COS(2*PI()*($B873-$H$5)/$H$6))*$H$9,"Error")))))</f>
        <v>0</v>
      </c>
      <c r="I873" s="30">
        <f>IF(B873="",0,IF($B873&lt;$I$5,0,IF($B873&gt;'MSD Calculation'!$D$5,0,IF($N$4="Closed-form",1/2*(1-COS(2*PI()*($B873-$I$5)/$I$6))*$I$8,IF($N$4="General",1/2*(1-COS(2*PI()*($B873-$I$5)/$I$6))*$I$9,"Error")))))</f>
        <v>0</v>
      </c>
      <c r="J873" s="15" t="s">
        <v>14</v>
      </c>
      <c r="K873" s="3"/>
      <c r="L873" s="17">
        <v>8.5599999999998619</v>
      </c>
      <c r="M873" s="34">
        <f>L873/'MSD Calculation'!$D$5</f>
        <v>0.28918918918918451</v>
      </c>
      <c r="N873" s="34">
        <f>'MSD Calculation'!$D$24-L873</f>
        <v>9.9400000000001381</v>
      </c>
      <c r="O873" s="35">
        <f t="shared" si="65"/>
        <v>1.0060476857488629E-2</v>
      </c>
      <c r="P873" s="35">
        <f t="shared" si="66"/>
        <v>1.1635041614644789E-2</v>
      </c>
      <c r="Q873" s="35">
        <f t="shared" si="67"/>
        <v>1.1635041614644789E-2</v>
      </c>
      <c r="R873" s="35">
        <f t="shared" si="68"/>
        <v>1.1635041614644789E-2</v>
      </c>
      <c r="S873" s="35">
        <f t="shared" si="69"/>
        <v>1.1635041614644789E-2</v>
      </c>
      <c r="T873" s="11" t="s">
        <v>14</v>
      </c>
    </row>
    <row r="874" spans="2:20" x14ac:dyDescent="0.35">
      <c r="B874" s="63">
        <v>8.5699999999998617</v>
      </c>
      <c r="C874" s="34">
        <f>B874/'MSD Calculation'!$D$5</f>
        <v>0.28952702702702232</v>
      </c>
      <c r="D874" s="34">
        <f>'MSD Calculation'!$D$24-B874</f>
        <v>9.9300000000001383</v>
      </c>
      <c r="E874" s="30">
        <f>IF(B874="",0,IF(B874&lt;'MSD Calculation'!$D$5,$E$7*(1-B874/'MSD Calculation'!$D$5), 0))</f>
        <v>1.0055695262024043E-2</v>
      </c>
      <c r="F874" s="30">
        <f>IF(B874="",0,IF($B874&lt;$F$5,0,IF($B874&gt;'MSD Calculation'!$D$5,0,IF($N$4="Closed-form",1/2*(1-COS(2*PI()*($B874-$F$5)/$F$6))*$F$8,IF($N$4="General",1/2*(1-COS(2*PI()*($B874-$F$5)/$F$6))*$F$9,"Error")))))</f>
        <v>1.5820631193767985E-3</v>
      </c>
      <c r="G874" s="30">
        <f>IF(B874="",0,IF($B874&lt;$G$5,0,IF($B874&gt;'MSD Calculation'!$D$5,0,IF($N$4="Closed-form",1/2*(1-COS(2*PI()*($B874-$G$5)/$G$6))*$G$8,IF($N$4="General",1/2*(1-COS(2*PI()*($B874-$G$5)/$G$6))*$G$9,"Error")))))</f>
        <v>0</v>
      </c>
      <c r="H874" s="30">
        <f>IF(B874="",0,IF($B874&lt;$H$5,0,IF($B874&gt;'MSD Calculation'!$D$5,0,IF($N$4="Closed-form",1/2*(1-COS(2*PI()*($B874-$H$5)/$H$6))*$H$8,IF($N$4="General",1/2*(1-COS(2*PI()*($B874-$H$5)/$H$6))*$H$9,"Error")))))</f>
        <v>0</v>
      </c>
      <c r="I874" s="30">
        <f>IF(B874="",0,IF($B874&lt;$I$5,0,IF($B874&gt;'MSD Calculation'!$D$5,0,IF($N$4="Closed-form",1/2*(1-COS(2*PI()*($B874-$I$5)/$I$6))*$I$8,IF($N$4="General",1/2*(1-COS(2*PI()*($B874-$I$5)/$I$6))*$I$9,"Error")))))</f>
        <v>0</v>
      </c>
      <c r="J874" s="15" t="s">
        <v>14</v>
      </c>
      <c r="K874" s="3"/>
      <c r="L874" s="17">
        <v>8.5699999999998617</v>
      </c>
      <c r="M874" s="34">
        <f>L874/'MSD Calculation'!$D$5</f>
        <v>0.28952702702702232</v>
      </c>
      <c r="N874" s="34">
        <f>'MSD Calculation'!$D$24-L874</f>
        <v>9.9300000000001383</v>
      </c>
      <c r="O874" s="35">
        <f t="shared" si="65"/>
        <v>1.0055695262024043E-2</v>
      </c>
      <c r="P874" s="35">
        <f t="shared" si="66"/>
        <v>1.1637758381400841E-2</v>
      </c>
      <c r="Q874" s="35">
        <f t="shared" si="67"/>
        <v>1.1637758381400841E-2</v>
      </c>
      <c r="R874" s="35">
        <f t="shared" si="68"/>
        <v>1.1637758381400841E-2</v>
      </c>
      <c r="S874" s="35">
        <f t="shared" si="69"/>
        <v>1.1637758381400841E-2</v>
      </c>
      <c r="T874" s="11" t="s">
        <v>14</v>
      </c>
    </row>
    <row r="875" spans="2:20" x14ac:dyDescent="0.35">
      <c r="B875" s="63">
        <v>8.5799999999998615</v>
      </c>
      <c r="C875" s="34">
        <f>B875/'MSD Calculation'!$D$5</f>
        <v>0.28986486486486018</v>
      </c>
      <c r="D875" s="34">
        <f>'MSD Calculation'!$D$24-B875</f>
        <v>9.9200000000001385</v>
      </c>
      <c r="E875" s="30">
        <f>IF(B875="",0,IF(B875&lt;'MSD Calculation'!$D$5,$E$7*(1-B875/'MSD Calculation'!$D$5), 0))</f>
        <v>1.0050913666559457E-2</v>
      </c>
      <c r="F875" s="30">
        <f>IF(B875="",0,IF($B875&lt;$F$5,0,IF($B875&gt;'MSD Calculation'!$D$5,0,IF($N$4="Closed-form",1/2*(1-COS(2*PI()*($B875-$F$5)/$F$6))*$F$8,IF($N$4="General",1/2*(1-COS(2*PI()*($B875-$F$5)/$F$6))*$F$9,"Error")))))</f>
        <v>1.5895758154064776E-3</v>
      </c>
      <c r="G875" s="30">
        <f>IF(B875="",0,IF($B875&lt;$G$5,0,IF($B875&gt;'MSD Calculation'!$D$5,0,IF($N$4="Closed-form",1/2*(1-COS(2*PI()*($B875-$G$5)/$G$6))*$G$8,IF($N$4="General",1/2*(1-COS(2*PI()*($B875-$G$5)/$G$6))*$G$9,"Error")))))</f>
        <v>0</v>
      </c>
      <c r="H875" s="30">
        <f>IF(B875="",0,IF($B875&lt;$H$5,0,IF($B875&gt;'MSD Calculation'!$D$5,0,IF($N$4="Closed-form",1/2*(1-COS(2*PI()*($B875-$H$5)/$H$6))*$H$8,IF($N$4="General",1/2*(1-COS(2*PI()*($B875-$H$5)/$H$6))*$H$9,"Error")))))</f>
        <v>0</v>
      </c>
      <c r="I875" s="30">
        <f>IF(B875="",0,IF($B875&lt;$I$5,0,IF($B875&gt;'MSD Calculation'!$D$5,0,IF($N$4="Closed-form",1/2*(1-COS(2*PI()*($B875-$I$5)/$I$6))*$I$8,IF($N$4="General",1/2*(1-COS(2*PI()*($B875-$I$5)/$I$6))*$I$9,"Error")))))</f>
        <v>0</v>
      </c>
      <c r="J875" s="15" t="s">
        <v>14</v>
      </c>
      <c r="K875" s="3"/>
      <c r="L875" s="17">
        <v>8.5799999999998615</v>
      </c>
      <c r="M875" s="34">
        <f>L875/'MSD Calculation'!$D$5</f>
        <v>0.28986486486486018</v>
      </c>
      <c r="N875" s="34">
        <f>'MSD Calculation'!$D$24-L875</f>
        <v>9.9200000000001385</v>
      </c>
      <c r="O875" s="35">
        <f t="shared" si="65"/>
        <v>1.0050913666559457E-2</v>
      </c>
      <c r="P875" s="35">
        <f t="shared" si="66"/>
        <v>1.1640489481965935E-2</v>
      </c>
      <c r="Q875" s="35">
        <f t="shared" si="67"/>
        <v>1.1640489481965935E-2</v>
      </c>
      <c r="R875" s="35">
        <f t="shared" si="68"/>
        <v>1.1640489481965935E-2</v>
      </c>
      <c r="S875" s="35">
        <f t="shared" si="69"/>
        <v>1.1640489481965935E-2</v>
      </c>
      <c r="T875" s="11" t="s">
        <v>14</v>
      </c>
    </row>
    <row r="876" spans="2:20" x14ac:dyDescent="0.35">
      <c r="B876" s="63">
        <v>8.5899999999998613</v>
      </c>
      <c r="C876" s="34">
        <f>B876/'MSD Calculation'!$D$5</f>
        <v>0.29020270270269799</v>
      </c>
      <c r="D876" s="34">
        <f>'MSD Calculation'!$D$24-B876</f>
        <v>9.9100000000001387</v>
      </c>
      <c r="E876" s="30">
        <f>IF(B876="",0,IF(B876&lt;'MSD Calculation'!$D$5,$E$7*(1-B876/'MSD Calculation'!$D$5), 0))</f>
        <v>1.0046132071094872E-2</v>
      </c>
      <c r="F876" s="30">
        <f>IF(B876="",0,IF($B876&lt;$F$5,0,IF($B876&gt;'MSD Calculation'!$D$5,0,IF($N$4="Closed-form",1/2*(1-COS(2*PI()*($B876-$F$5)/$F$6))*$F$8,IF($N$4="General",1/2*(1-COS(2*PI()*($B876-$F$5)/$F$6))*$F$9,"Error")))))</f>
        <v>1.5971028122908348E-3</v>
      </c>
      <c r="G876" s="30">
        <f>IF(B876="",0,IF($B876&lt;$G$5,0,IF($B876&gt;'MSD Calculation'!$D$5,0,IF($N$4="Closed-form",1/2*(1-COS(2*PI()*($B876-$G$5)/$G$6))*$G$8,IF($N$4="General",1/2*(1-COS(2*PI()*($B876-$G$5)/$G$6))*$G$9,"Error")))))</f>
        <v>0</v>
      </c>
      <c r="H876" s="30">
        <f>IF(B876="",0,IF($B876&lt;$H$5,0,IF($B876&gt;'MSD Calculation'!$D$5,0,IF($N$4="Closed-form",1/2*(1-COS(2*PI()*($B876-$H$5)/$H$6))*$H$8,IF($N$4="General",1/2*(1-COS(2*PI()*($B876-$H$5)/$H$6))*$H$9,"Error")))))</f>
        <v>0</v>
      </c>
      <c r="I876" s="30">
        <f>IF(B876="",0,IF($B876&lt;$I$5,0,IF($B876&gt;'MSD Calculation'!$D$5,0,IF($N$4="Closed-form",1/2*(1-COS(2*PI()*($B876-$I$5)/$I$6))*$I$8,IF($N$4="General",1/2*(1-COS(2*PI()*($B876-$I$5)/$I$6))*$I$9,"Error")))))</f>
        <v>0</v>
      </c>
      <c r="J876" s="15" t="s">
        <v>14</v>
      </c>
      <c r="K876" s="3"/>
      <c r="L876" s="17">
        <v>8.5899999999998613</v>
      </c>
      <c r="M876" s="34">
        <f>L876/'MSD Calculation'!$D$5</f>
        <v>0.29020270270269799</v>
      </c>
      <c r="N876" s="34">
        <f>'MSD Calculation'!$D$24-L876</f>
        <v>9.9100000000001387</v>
      </c>
      <c r="O876" s="35">
        <f t="shared" si="65"/>
        <v>1.0046132071094872E-2</v>
      </c>
      <c r="P876" s="35">
        <f t="shared" si="66"/>
        <v>1.1643234883385707E-2</v>
      </c>
      <c r="Q876" s="35">
        <f t="shared" si="67"/>
        <v>1.1643234883385707E-2</v>
      </c>
      <c r="R876" s="35">
        <f t="shared" si="68"/>
        <v>1.1643234883385707E-2</v>
      </c>
      <c r="S876" s="35">
        <f t="shared" si="69"/>
        <v>1.1643234883385707E-2</v>
      </c>
      <c r="T876" s="11" t="s">
        <v>14</v>
      </c>
    </row>
    <row r="877" spans="2:20" x14ac:dyDescent="0.35">
      <c r="B877" s="63">
        <v>8.5999999999998611</v>
      </c>
      <c r="C877" s="34">
        <f>B877/'MSD Calculation'!$D$5</f>
        <v>0.29054054054053585</v>
      </c>
      <c r="D877" s="34">
        <f>'MSD Calculation'!$D$24-B877</f>
        <v>9.9000000000001389</v>
      </c>
      <c r="E877" s="30">
        <f>IF(B877="",0,IF(B877&lt;'MSD Calculation'!$D$5,$E$7*(1-B877/'MSD Calculation'!$D$5), 0))</f>
        <v>1.0041350475630284E-2</v>
      </c>
      <c r="F877" s="30">
        <f>IF(B877="",0,IF($B877&lt;$F$5,0,IF($B877&gt;'MSD Calculation'!$D$5,0,IF($N$4="Closed-form",1/2*(1-COS(2*PI()*($B877-$F$5)/$F$6))*$F$8,IF($N$4="General",1/2*(1-COS(2*PI()*($B877-$F$5)/$F$6))*$F$9,"Error")))))</f>
        <v>1.6046440770127806E-3</v>
      </c>
      <c r="G877" s="30">
        <f>IF(B877="",0,IF($B877&lt;$G$5,0,IF($B877&gt;'MSD Calculation'!$D$5,0,IF($N$4="Closed-form",1/2*(1-COS(2*PI()*($B877-$G$5)/$G$6))*$G$8,IF($N$4="General",1/2*(1-COS(2*PI()*($B877-$G$5)/$G$6))*$G$9,"Error")))))</f>
        <v>0</v>
      </c>
      <c r="H877" s="30">
        <f>IF(B877="",0,IF($B877&lt;$H$5,0,IF($B877&gt;'MSD Calculation'!$D$5,0,IF($N$4="Closed-form",1/2*(1-COS(2*PI()*($B877-$H$5)/$H$6))*$H$8,IF($N$4="General",1/2*(1-COS(2*PI()*($B877-$H$5)/$H$6))*$H$9,"Error")))))</f>
        <v>0</v>
      </c>
      <c r="I877" s="30">
        <f>IF(B877="",0,IF($B877&lt;$I$5,0,IF($B877&gt;'MSD Calculation'!$D$5,0,IF($N$4="Closed-form",1/2*(1-COS(2*PI()*($B877-$I$5)/$I$6))*$I$8,IF($N$4="General",1/2*(1-COS(2*PI()*($B877-$I$5)/$I$6))*$I$9,"Error")))))</f>
        <v>0</v>
      </c>
      <c r="J877" s="15" t="s">
        <v>14</v>
      </c>
      <c r="K877" s="3"/>
      <c r="L877" s="17">
        <v>8.5999999999998611</v>
      </c>
      <c r="M877" s="34">
        <f>L877/'MSD Calculation'!$D$5</f>
        <v>0.29054054054053585</v>
      </c>
      <c r="N877" s="34">
        <f>'MSD Calculation'!$D$24-L877</f>
        <v>9.9000000000001389</v>
      </c>
      <c r="O877" s="35">
        <f t="shared" si="65"/>
        <v>1.0041350475630284E-2</v>
      </c>
      <c r="P877" s="35">
        <f t="shared" si="66"/>
        <v>1.1645994552643065E-2</v>
      </c>
      <c r="Q877" s="35">
        <f t="shared" si="67"/>
        <v>1.1645994552643065E-2</v>
      </c>
      <c r="R877" s="35">
        <f t="shared" si="68"/>
        <v>1.1645994552643065E-2</v>
      </c>
      <c r="S877" s="35">
        <f t="shared" si="69"/>
        <v>1.1645994552643065E-2</v>
      </c>
      <c r="T877" s="11" t="s">
        <v>14</v>
      </c>
    </row>
    <row r="878" spans="2:20" x14ac:dyDescent="0.35">
      <c r="B878" s="63">
        <v>8.6099999999998609</v>
      </c>
      <c r="C878" s="34">
        <f>B878/'MSD Calculation'!$D$5</f>
        <v>0.29087837837837366</v>
      </c>
      <c r="D878" s="34">
        <f>'MSD Calculation'!$D$24-B878</f>
        <v>9.8900000000001391</v>
      </c>
      <c r="E878" s="30">
        <f>IF(B878="",0,IF(B878&lt;'MSD Calculation'!$D$5,$E$7*(1-B878/'MSD Calculation'!$D$5), 0))</f>
        <v>1.00365688801657E-2</v>
      </c>
      <c r="F878" s="30">
        <f>IF(B878="",0,IF($B878&lt;$F$5,0,IF($B878&gt;'MSD Calculation'!$D$5,0,IF($N$4="Closed-form",1/2*(1-COS(2*PI()*($B878-$F$5)/$F$6))*$F$8,IF($N$4="General",1/2*(1-COS(2*PI()*($B878-$F$5)/$F$6))*$F$9,"Error")))))</f>
        <v>1.6121995764926378E-3</v>
      </c>
      <c r="G878" s="30">
        <f>IF(B878="",0,IF($B878&lt;$G$5,0,IF($B878&gt;'MSD Calculation'!$D$5,0,IF($N$4="Closed-form",1/2*(1-COS(2*PI()*($B878-$G$5)/$G$6))*$G$8,IF($N$4="General",1/2*(1-COS(2*PI()*($B878-$G$5)/$G$6))*$G$9,"Error")))))</f>
        <v>0</v>
      </c>
      <c r="H878" s="30">
        <f>IF(B878="",0,IF($B878&lt;$H$5,0,IF($B878&gt;'MSD Calculation'!$D$5,0,IF($N$4="Closed-form",1/2*(1-COS(2*PI()*($B878-$H$5)/$H$6))*$H$8,IF($N$4="General",1/2*(1-COS(2*PI()*($B878-$H$5)/$H$6))*$H$9,"Error")))))</f>
        <v>0</v>
      </c>
      <c r="I878" s="30">
        <f>IF(B878="",0,IF($B878&lt;$I$5,0,IF($B878&gt;'MSD Calculation'!$D$5,0,IF($N$4="Closed-form",1/2*(1-COS(2*PI()*($B878-$I$5)/$I$6))*$I$8,IF($N$4="General",1/2*(1-COS(2*PI()*($B878-$I$5)/$I$6))*$I$9,"Error")))))</f>
        <v>0</v>
      </c>
      <c r="J878" s="15" t="s">
        <v>14</v>
      </c>
      <c r="K878" s="3"/>
      <c r="L878" s="17">
        <v>8.6099999999998609</v>
      </c>
      <c r="M878" s="34">
        <f>L878/'MSD Calculation'!$D$5</f>
        <v>0.29087837837837366</v>
      </c>
      <c r="N878" s="34">
        <f>'MSD Calculation'!$D$24-L878</f>
        <v>9.8900000000001391</v>
      </c>
      <c r="O878" s="35">
        <f t="shared" si="65"/>
        <v>1.00365688801657E-2</v>
      </c>
      <c r="P878" s="35">
        <f t="shared" si="66"/>
        <v>1.1648768456658338E-2</v>
      </c>
      <c r="Q878" s="35">
        <f t="shared" si="67"/>
        <v>1.1648768456658338E-2</v>
      </c>
      <c r="R878" s="35">
        <f t="shared" si="68"/>
        <v>1.1648768456658338E-2</v>
      </c>
      <c r="S878" s="35">
        <f t="shared" si="69"/>
        <v>1.1648768456658338E-2</v>
      </c>
      <c r="T878" s="11" t="s">
        <v>14</v>
      </c>
    </row>
    <row r="879" spans="2:20" x14ac:dyDescent="0.35">
      <c r="B879" s="63">
        <v>8.6199999999998607</v>
      </c>
      <c r="C879" s="34">
        <f>B879/'MSD Calculation'!$D$5</f>
        <v>0.29121621621621152</v>
      </c>
      <c r="D879" s="34">
        <f>'MSD Calculation'!$D$24-B879</f>
        <v>9.8800000000001393</v>
      </c>
      <c r="E879" s="30">
        <f>IF(B879="",0,IF(B879&lt;'MSD Calculation'!$D$5,$E$7*(1-B879/'MSD Calculation'!$D$5), 0))</f>
        <v>1.0031787284701114E-2</v>
      </c>
      <c r="F879" s="30">
        <f>IF(B879="",0,IF($B879&lt;$F$5,0,IF($B879&gt;'MSD Calculation'!$D$5,0,IF($N$4="Closed-form",1/2*(1-COS(2*PI()*($B879-$F$5)/$F$6))*$F$8,IF($N$4="General",1/2*(1-COS(2*PI()*($B879-$F$5)/$F$6))*$F$9,"Error")))))</f>
        <v>1.619769277588289E-3</v>
      </c>
      <c r="G879" s="30">
        <f>IF(B879="",0,IF($B879&lt;$G$5,0,IF($B879&gt;'MSD Calculation'!$D$5,0,IF($N$4="Closed-form",1/2*(1-COS(2*PI()*($B879-$G$5)/$G$6))*$G$8,IF($N$4="General",1/2*(1-COS(2*PI()*($B879-$G$5)/$G$6))*$G$9,"Error")))))</f>
        <v>0</v>
      </c>
      <c r="H879" s="30">
        <f>IF(B879="",0,IF($B879&lt;$H$5,0,IF($B879&gt;'MSD Calculation'!$D$5,0,IF($N$4="Closed-form",1/2*(1-COS(2*PI()*($B879-$H$5)/$H$6))*$H$8,IF($N$4="General",1/2*(1-COS(2*PI()*($B879-$H$5)/$H$6))*$H$9,"Error")))))</f>
        <v>0</v>
      </c>
      <c r="I879" s="30">
        <f>IF(B879="",0,IF($B879&lt;$I$5,0,IF($B879&gt;'MSD Calculation'!$D$5,0,IF($N$4="Closed-form",1/2*(1-COS(2*PI()*($B879-$I$5)/$I$6))*$I$8,IF($N$4="General",1/2*(1-COS(2*PI()*($B879-$I$5)/$I$6))*$I$9,"Error")))))</f>
        <v>0</v>
      </c>
      <c r="J879" s="15" t="s">
        <v>14</v>
      </c>
      <c r="K879" s="3"/>
      <c r="L879" s="17">
        <v>8.6199999999998607</v>
      </c>
      <c r="M879" s="34">
        <f>L879/'MSD Calculation'!$D$5</f>
        <v>0.29121621621621152</v>
      </c>
      <c r="N879" s="34">
        <f>'MSD Calculation'!$D$24-L879</f>
        <v>9.8800000000001393</v>
      </c>
      <c r="O879" s="35">
        <f t="shared" si="65"/>
        <v>1.0031787284701114E-2</v>
      </c>
      <c r="P879" s="35">
        <f t="shared" si="66"/>
        <v>1.1651556562289403E-2</v>
      </c>
      <c r="Q879" s="35">
        <f t="shared" si="67"/>
        <v>1.1651556562289403E-2</v>
      </c>
      <c r="R879" s="35">
        <f t="shared" si="68"/>
        <v>1.1651556562289403E-2</v>
      </c>
      <c r="S879" s="35">
        <f t="shared" si="69"/>
        <v>1.1651556562289403E-2</v>
      </c>
      <c r="T879" s="11" t="s">
        <v>14</v>
      </c>
    </row>
    <row r="880" spans="2:20" x14ac:dyDescent="0.35">
      <c r="B880" s="63">
        <v>8.6299999999998604</v>
      </c>
      <c r="C880" s="34">
        <f>B880/'MSD Calculation'!$D$5</f>
        <v>0.29155405405404933</v>
      </c>
      <c r="D880" s="34">
        <f>'MSD Calculation'!$D$24-B880</f>
        <v>9.8700000000001396</v>
      </c>
      <c r="E880" s="30">
        <f>IF(B880="",0,IF(B880&lt;'MSD Calculation'!$D$5,$E$7*(1-B880/'MSD Calculation'!$D$5), 0))</f>
        <v>1.0027005689236529E-2</v>
      </c>
      <c r="F880" s="30">
        <f>IF(B880="",0,IF($B880&lt;$F$5,0,IF($B880&gt;'MSD Calculation'!$D$5,0,IF($N$4="Closed-form",1/2*(1-COS(2*PI()*($B880-$F$5)/$F$6))*$F$8,IF($N$4="General",1/2*(1-COS(2*PI()*($B880-$F$5)/$F$6))*$F$9,"Error")))))</f>
        <v>1.6273531470953229E-3</v>
      </c>
      <c r="G880" s="30">
        <f>IF(B880="",0,IF($B880&lt;$G$5,0,IF($B880&gt;'MSD Calculation'!$D$5,0,IF($N$4="Closed-form",1/2*(1-COS(2*PI()*($B880-$G$5)/$G$6))*$G$8,IF($N$4="General",1/2*(1-COS(2*PI()*($B880-$G$5)/$G$6))*$G$9,"Error")))))</f>
        <v>0</v>
      </c>
      <c r="H880" s="30">
        <f>IF(B880="",0,IF($B880&lt;$H$5,0,IF($B880&gt;'MSD Calculation'!$D$5,0,IF($N$4="Closed-form",1/2*(1-COS(2*PI()*($B880-$H$5)/$H$6))*$H$8,IF($N$4="General",1/2*(1-COS(2*PI()*($B880-$H$5)/$H$6))*$H$9,"Error")))))</f>
        <v>0</v>
      </c>
      <c r="I880" s="30">
        <f>IF(B880="",0,IF($B880&lt;$I$5,0,IF($B880&gt;'MSD Calculation'!$D$5,0,IF($N$4="Closed-form",1/2*(1-COS(2*PI()*($B880-$I$5)/$I$6))*$I$8,IF($N$4="General",1/2*(1-COS(2*PI()*($B880-$I$5)/$I$6))*$I$9,"Error")))))</f>
        <v>0</v>
      </c>
      <c r="J880" s="15" t="s">
        <v>14</v>
      </c>
      <c r="K880" s="3"/>
      <c r="L880" s="17">
        <v>8.6299999999998604</v>
      </c>
      <c r="M880" s="34">
        <f>L880/'MSD Calculation'!$D$5</f>
        <v>0.29155405405404933</v>
      </c>
      <c r="N880" s="34">
        <f>'MSD Calculation'!$D$24-L880</f>
        <v>9.8700000000001396</v>
      </c>
      <c r="O880" s="35">
        <f t="shared" si="65"/>
        <v>1.0027005689236529E-2</v>
      </c>
      <c r="P880" s="35">
        <f t="shared" si="66"/>
        <v>1.1654358836331853E-2</v>
      </c>
      <c r="Q880" s="35">
        <f t="shared" si="67"/>
        <v>1.1654358836331853E-2</v>
      </c>
      <c r="R880" s="35">
        <f t="shared" si="68"/>
        <v>1.1654358836331853E-2</v>
      </c>
      <c r="S880" s="35">
        <f t="shared" si="69"/>
        <v>1.1654358836331853E-2</v>
      </c>
      <c r="T880" s="11" t="s">
        <v>14</v>
      </c>
    </row>
    <row r="881" spans="2:20" x14ac:dyDescent="0.35">
      <c r="B881" s="63">
        <v>8.6399999999998602</v>
      </c>
      <c r="C881" s="34">
        <f>B881/'MSD Calculation'!$D$5</f>
        <v>0.29189189189188713</v>
      </c>
      <c r="D881" s="34">
        <f>'MSD Calculation'!$D$24-B881</f>
        <v>9.8600000000001398</v>
      </c>
      <c r="E881" s="30">
        <f>IF(B881="",0,IF(B881&lt;'MSD Calculation'!$D$5,$E$7*(1-B881/'MSD Calculation'!$D$5), 0))</f>
        <v>1.0022224093771943E-2</v>
      </c>
      <c r="F881" s="30">
        <f>IF(B881="",0,IF($B881&lt;$F$5,0,IF($B881&gt;'MSD Calculation'!$D$5,0,IF($N$4="Closed-form",1/2*(1-COS(2*PI()*($B881-$F$5)/$F$6))*$F$8,IF($N$4="General",1/2*(1-COS(2*PI()*($B881-$F$5)/$F$6))*$F$9,"Error")))))</f>
        <v>1.6349511517471762E-3</v>
      </c>
      <c r="G881" s="30">
        <f>IF(B881="",0,IF($B881&lt;$G$5,0,IF($B881&gt;'MSD Calculation'!$D$5,0,IF($N$4="Closed-form",1/2*(1-COS(2*PI()*($B881-$G$5)/$G$6))*$G$8,IF($N$4="General",1/2*(1-COS(2*PI()*($B881-$G$5)/$G$6))*$G$9,"Error")))))</f>
        <v>0</v>
      </c>
      <c r="H881" s="30">
        <f>IF(B881="",0,IF($B881&lt;$H$5,0,IF($B881&gt;'MSD Calculation'!$D$5,0,IF($N$4="Closed-form",1/2*(1-COS(2*PI()*($B881-$H$5)/$H$6))*$H$8,IF($N$4="General",1/2*(1-COS(2*PI()*($B881-$H$5)/$H$6))*$H$9,"Error")))))</f>
        <v>0</v>
      </c>
      <c r="I881" s="30">
        <f>IF(B881="",0,IF($B881&lt;$I$5,0,IF($B881&gt;'MSD Calculation'!$D$5,0,IF($N$4="Closed-form",1/2*(1-COS(2*PI()*($B881-$I$5)/$I$6))*$I$8,IF($N$4="General",1/2*(1-COS(2*PI()*($B881-$I$5)/$I$6))*$I$9,"Error")))))</f>
        <v>0</v>
      </c>
      <c r="J881" s="15" t="s">
        <v>14</v>
      </c>
      <c r="K881" s="3"/>
      <c r="L881" s="17">
        <v>8.6399999999998602</v>
      </c>
      <c r="M881" s="34">
        <f>L881/'MSD Calculation'!$D$5</f>
        <v>0.29189189189188713</v>
      </c>
      <c r="N881" s="34">
        <f>'MSD Calculation'!$D$24-L881</f>
        <v>9.8600000000001398</v>
      </c>
      <c r="O881" s="35">
        <f t="shared" si="65"/>
        <v>1.0022224093771943E-2</v>
      </c>
      <c r="P881" s="35">
        <f t="shared" si="66"/>
        <v>1.1657175245519119E-2</v>
      </c>
      <c r="Q881" s="35">
        <f t="shared" si="67"/>
        <v>1.1657175245519119E-2</v>
      </c>
      <c r="R881" s="35">
        <f t="shared" si="68"/>
        <v>1.1657175245519119E-2</v>
      </c>
      <c r="S881" s="35">
        <f t="shared" si="69"/>
        <v>1.1657175245519119E-2</v>
      </c>
      <c r="T881" s="11" t="s">
        <v>14</v>
      </c>
    </row>
    <row r="882" spans="2:20" x14ac:dyDescent="0.35">
      <c r="B882" s="63">
        <v>8.64999999999986</v>
      </c>
      <c r="C882" s="34">
        <f>B882/'MSD Calculation'!$D$5</f>
        <v>0.292229729729725</v>
      </c>
      <c r="D882" s="34">
        <f>'MSD Calculation'!$D$24-B882</f>
        <v>9.85000000000014</v>
      </c>
      <c r="E882" s="30">
        <f>IF(B882="",0,IF(B882&lt;'MSD Calculation'!$D$5,$E$7*(1-B882/'MSD Calculation'!$D$5), 0))</f>
        <v>1.0017442498307357E-2</v>
      </c>
      <c r="F882" s="30">
        <f>IF(B882="",0,IF($B882&lt;$F$5,0,IF($B882&gt;'MSD Calculation'!$D$5,0,IF($N$4="Closed-form",1/2*(1-COS(2*PI()*($B882-$F$5)/$F$6))*$F$8,IF($N$4="General",1/2*(1-COS(2*PI()*($B882-$F$5)/$F$6))*$F$9,"Error")))))</f>
        <v>1.6425632582152841E-3</v>
      </c>
      <c r="G882" s="30">
        <f>IF(B882="",0,IF($B882&lt;$G$5,0,IF($B882&gt;'MSD Calculation'!$D$5,0,IF($N$4="Closed-form",1/2*(1-COS(2*PI()*($B882-$G$5)/$G$6))*$G$8,IF($N$4="General",1/2*(1-COS(2*PI()*($B882-$G$5)/$G$6))*$G$9,"Error")))))</f>
        <v>0</v>
      </c>
      <c r="H882" s="30">
        <f>IF(B882="",0,IF($B882&lt;$H$5,0,IF($B882&gt;'MSD Calculation'!$D$5,0,IF($N$4="Closed-form",1/2*(1-COS(2*PI()*($B882-$H$5)/$H$6))*$H$8,IF($N$4="General",1/2*(1-COS(2*PI()*($B882-$H$5)/$H$6))*$H$9,"Error")))))</f>
        <v>0</v>
      </c>
      <c r="I882" s="30">
        <f>IF(B882="",0,IF($B882&lt;$I$5,0,IF($B882&gt;'MSD Calculation'!$D$5,0,IF($N$4="Closed-form",1/2*(1-COS(2*PI()*($B882-$I$5)/$I$6))*$I$8,IF($N$4="General",1/2*(1-COS(2*PI()*($B882-$I$5)/$I$6))*$I$9,"Error")))))</f>
        <v>0</v>
      </c>
      <c r="J882" s="15" t="s">
        <v>14</v>
      </c>
      <c r="K882" s="3"/>
      <c r="L882" s="17">
        <v>8.64999999999986</v>
      </c>
      <c r="M882" s="34">
        <f>L882/'MSD Calculation'!$D$5</f>
        <v>0.292229729729725</v>
      </c>
      <c r="N882" s="34">
        <f>'MSD Calculation'!$D$24-L882</f>
        <v>9.85000000000014</v>
      </c>
      <c r="O882" s="35">
        <f t="shared" si="65"/>
        <v>1.0017442498307357E-2</v>
      </c>
      <c r="P882" s="35">
        <f t="shared" si="66"/>
        <v>1.1660005756522641E-2</v>
      </c>
      <c r="Q882" s="35">
        <f t="shared" si="67"/>
        <v>1.1660005756522641E-2</v>
      </c>
      <c r="R882" s="35">
        <f t="shared" si="68"/>
        <v>1.1660005756522641E-2</v>
      </c>
      <c r="S882" s="35">
        <f t="shared" si="69"/>
        <v>1.1660005756522641E-2</v>
      </c>
      <c r="T882" s="11" t="s">
        <v>14</v>
      </c>
    </row>
    <row r="883" spans="2:20" x14ac:dyDescent="0.35">
      <c r="B883" s="63">
        <v>8.6599999999998598</v>
      </c>
      <c r="C883" s="34">
        <f>B883/'MSD Calculation'!$D$5</f>
        <v>0.2925675675675628</v>
      </c>
      <c r="D883" s="34">
        <f>'MSD Calculation'!$D$24-B883</f>
        <v>9.8400000000001402</v>
      </c>
      <c r="E883" s="30">
        <f>IF(B883="",0,IF(B883&lt;'MSD Calculation'!$D$5,$E$7*(1-B883/'MSD Calculation'!$D$5), 0))</f>
        <v>1.0012660902842772E-2</v>
      </c>
      <c r="F883" s="30">
        <f>IF(B883="",0,IF($B883&lt;$F$5,0,IF($B883&gt;'MSD Calculation'!$D$5,0,IF($N$4="Closed-form",1/2*(1-COS(2*PI()*($B883-$F$5)/$F$6))*$F$8,IF($N$4="General",1/2*(1-COS(2*PI()*($B883-$F$5)/$F$6))*$F$9,"Error")))))</f>
        <v>1.6501894331092226E-3</v>
      </c>
      <c r="G883" s="30">
        <f>IF(B883="",0,IF($B883&lt;$G$5,0,IF($B883&gt;'MSD Calculation'!$D$5,0,IF($N$4="Closed-form",1/2*(1-COS(2*PI()*($B883-$G$5)/$G$6))*$G$8,IF($N$4="General",1/2*(1-COS(2*PI()*($B883-$G$5)/$G$6))*$G$9,"Error")))))</f>
        <v>0</v>
      </c>
      <c r="H883" s="30">
        <f>IF(B883="",0,IF($B883&lt;$H$5,0,IF($B883&gt;'MSD Calculation'!$D$5,0,IF($N$4="Closed-form",1/2*(1-COS(2*PI()*($B883-$H$5)/$H$6))*$H$8,IF($N$4="General",1/2*(1-COS(2*PI()*($B883-$H$5)/$H$6))*$H$9,"Error")))))</f>
        <v>0</v>
      </c>
      <c r="I883" s="30">
        <f>IF(B883="",0,IF($B883&lt;$I$5,0,IF($B883&gt;'MSD Calculation'!$D$5,0,IF($N$4="Closed-form",1/2*(1-COS(2*PI()*($B883-$I$5)/$I$6))*$I$8,IF($N$4="General",1/2*(1-COS(2*PI()*($B883-$I$5)/$I$6))*$I$9,"Error")))))</f>
        <v>0</v>
      </c>
      <c r="J883" s="15" t="s">
        <v>14</v>
      </c>
      <c r="K883" s="3"/>
      <c r="L883" s="17">
        <v>8.6599999999998598</v>
      </c>
      <c r="M883" s="34">
        <f>L883/'MSD Calculation'!$D$5</f>
        <v>0.2925675675675628</v>
      </c>
      <c r="N883" s="34">
        <f>'MSD Calculation'!$D$24-L883</f>
        <v>9.8400000000001402</v>
      </c>
      <c r="O883" s="35">
        <f t="shared" si="65"/>
        <v>1.0012660902842772E-2</v>
      </c>
      <c r="P883" s="35">
        <f t="shared" si="66"/>
        <v>1.1662850335951994E-2</v>
      </c>
      <c r="Q883" s="35">
        <f t="shared" si="67"/>
        <v>1.1662850335951994E-2</v>
      </c>
      <c r="R883" s="35">
        <f t="shared" si="68"/>
        <v>1.1662850335951994E-2</v>
      </c>
      <c r="S883" s="35">
        <f t="shared" si="69"/>
        <v>1.1662850335951994E-2</v>
      </c>
      <c r="T883" s="11" t="s">
        <v>14</v>
      </c>
    </row>
    <row r="884" spans="2:20" x14ac:dyDescent="0.35">
      <c r="B884" s="63">
        <v>8.6699999999998596</v>
      </c>
      <c r="C884" s="34">
        <f>B884/'MSD Calculation'!$D$5</f>
        <v>0.29290540540540067</v>
      </c>
      <c r="D884" s="34">
        <f>'MSD Calculation'!$D$24-B884</f>
        <v>9.8300000000001404</v>
      </c>
      <c r="E884" s="30">
        <f>IF(B884="",0,IF(B884&lt;'MSD Calculation'!$D$5,$E$7*(1-B884/'MSD Calculation'!$D$5), 0))</f>
        <v>1.0007879307378186E-2</v>
      </c>
      <c r="F884" s="30">
        <f>IF(B884="",0,IF($B884&lt;$F$5,0,IF($B884&gt;'MSD Calculation'!$D$5,0,IF($N$4="Closed-form",1/2*(1-COS(2*PI()*($B884-$F$5)/$F$6))*$F$8,IF($N$4="General",1/2*(1-COS(2*PI()*($B884-$F$5)/$F$6))*$F$9,"Error")))))</f>
        <v>1.6578296429768582E-3</v>
      </c>
      <c r="G884" s="30">
        <f>IF(B884="",0,IF($B884&lt;$G$5,0,IF($B884&gt;'MSD Calculation'!$D$5,0,IF($N$4="Closed-form",1/2*(1-COS(2*PI()*($B884-$G$5)/$G$6))*$G$8,IF($N$4="General",1/2*(1-COS(2*PI()*($B884-$G$5)/$G$6))*$G$9,"Error")))))</f>
        <v>0</v>
      </c>
      <c r="H884" s="30">
        <f>IF(B884="",0,IF($B884&lt;$H$5,0,IF($B884&gt;'MSD Calculation'!$D$5,0,IF($N$4="Closed-form",1/2*(1-COS(2*PI()*($B884-$H$5)/$H$6))*$H$8,IF($N$4="General",1/2*(1-COS(2*PI()*($B884-$H$5)/$H$6))*$H$9,"Error")))))</f>
        <v>0</v>
      </c>
      <c r="I884" s="30">
        <f>IF(B884="",0,IF($B884&lt;$I$5,0,IF($B884&gt;'MSD Calculation'!$D$5,0,IF($N$4="Closed-form",1/2*(1-COS(2*PI()*($B884-$I$5)/$I$6))*$I$8,IF($N$4="General",1/2*(1-COS(2*PI()*($B884-$I$5)/$I$6))*$I$9,"Error")))))</f>
        <v>0</v>
      </c>
      <c r="J884" s="15" t="s">
        <v>14</v>
      </c>
      <c r="K884" s="3"/>
      <c r="L884" s="17">
        <v>8.6699999999998596</v>
      </c>
      <c r="M884" s="34">
        <f>L884/'MSD Calculation'!$D$5</f>
        <v>0.29290540540540067</v>
      </c>
      <c r="N884" s="34">
        <f>'MSD Calculation'!$D$24-L884</f>
        <v>9.8300000000001404</v>
      </c>
      <c r="O884" s="35">
        <f t="shared" si="65"/>
        <v>1.0007879307378186E-2</v>
      </c>
      <c r="P884" s="35">
        <f t="shared" si="66"/>
        <v>1.1665708950355045E-2</v>
      </c>
      <c r="Q884" s="35">
        <f t="shared" si="67"/>
        <v>1.1665708950355045E-2</v>
      </c>
      <c r="R884" s="35">
        <f t="shared" si="68"/>
        <v>1.1665708950355045E-2</v>
      </c>
      <c r="S884" s="35">
        <f t="shared" si="69"/>
        <v>1.1665708950355045E-2</v>
      </c>
      <c r="T884" s="11" t="s">
        <v>14</v>
      </c>
    </row>
    <row r="885" spans="2:20" x14ac:dyDescent="0.35">
      <c r="B885" s="63">
        <v>8.6799999999998594</v>
      </c>
      <c r="C885" s="34">
        <f>B885/'MSD Calculation'!$D$5</f>
        <v>0.29324324324323847</v>
      </c>
      <c r="D885" s="34">
        <f>'MSD Calculation'!$D$24-B885</f>
        <v>9.8200000000001406</v>
      </c>
      <c r="E885" s="30">
        <f>IF(B885="",0,IF(B885&lt;'MSD Calculation'!$D$5,$E$7*(1-B885/'MSD Calculation'!$D$5), 0))</f>
        <v>1.00030977119136E-2</v>
      </c>
      <c r="F885" s="30">
        <f>IF(B885="",0,IF($B885&lt;$F$5,0,IF($B885&gt;'MSD Calculation'!$D$5,0,IF($N$4="Closed-form",1/2*(1-COS(2*PI()*($B885-$F$5)/$F$6))*$F$8,IF($N$4="General",1/2*(1-COS(2*PI()*($B885-$F$5)/$F$6))*$F$9,"Error")))))</f>
        <v>1.6654838543044925E-3</v>
      </c>
      <c r="G885" s="30">
        <f>IF(B885="",0,IF($B885&lt;$G$5,0,IF($B885&gt;'MSD Calculation'!$D$5,0,IF($N$4="Closed-form",1/2*(1-COS(2*PI()*($B885-$G$5)/$G$6))*$G$8,IF($N$4="General",1/2*(1-COS(2*PI()*($B885-$G$5)/$G$6))*$G$9,"Error")))))</f>
        <v>0</v>
      </c>
      <c r="H885" s="30">
        <f>IF(B885="",0,IF($B885&lt;$H$5,0,IF($B885&gt;'MSD Calculation'!$D$5,0,IF($N$4="Closed-form",1/2*(1-COS(2*PI()*($B885-$H$5)/$H$6))*$H$8,IF($N$4="General",1/2*(1-COS(2*PI()*($B885-$H$5)/$H$6))*$H$9,"Error")))))</f>
        <v>0</v>
      </c>
      <c r="I885" s="30">
        <f>IF(B885="",0,IF($B885&lt;$I$5,0,IF($B885&gt;'MSD Calculation'!$D$5,0,IF($N$4="Closed-form",1/2*(1-COS(2*PI()*($B885-$I$5)/$I$6))*$I$8,IF($N$4="General",1/2*(1-COS(2*PI()*($B885-$I$5)/$I$6))*$I$9,"Error")))))</f>
        <v>0</v>
      </c>
      <c r="J885" s="15" t="s">
        <v>14</v>
      </c>
      <c r="K885" s="3"/>
      <c r="L885" s="17">
        <v>8.6799999999998594</v>
      </c>
      <c r="M885" s="34">
        <f>L885/'MSD Calculation'!$D$5</f>
        <v>0.29324324324323847</v>
      </c>
      <c r="N885" s="34">
        <f>'MSD Calculation'!$D$24-L885</f>
        <v>9.8200000000001406</v>
      </c>
      <c r="O885" s="35">
        <f t="shared" si="65"/>
        <v>1.00030977119136E-2</v>
      </c>
      <c r="P885" s="35">
        <f t="shared" si="66"/>
        <v>1.1668581566218092E-2</v>
      </c>
      <c r="Q885" s="35">
        <f t="shared" si="67"/>
        <v>1.1668581566218092E-2</v>
      </c>
      <c r="R885" s="35">
        <f t="shared" si="68"/>
        <v>1.1668581566218092E-2</v>
      </c>
      <c r="S885" s="35">
        <f t="shared" si="69"/>
        <v>1.1668581566218092E-2</v>
      </c>
      <c r="T885" s="11" t="s">
        <v>14</v>
      </c>
    </row>
    <row r="886" spans="2:20" x14ac:dyDescent="0.35">
      <c r="B886" s="63">
        <v>8.6899999999998592</v>
      </c>
      <c r="C886" s="34">
        <f>B886/'MSD Calculation'!$D$5</f>
        <v>0.29358108108107633</v>
      </c>
      <c r="D886" s="34">
        <f>'MSD Calculation'!$D$24-B886</f>
        <v>9.8100000000001408</v>
      </c>
      <c r="E886" s="30">
        <f>IF(B886="",0,IF(B886&lt;'MSD Calculation'!$D$5,$E$7*(1-B886/'MSD Calculation'!$D$5), 0))</f>
        <v>9.9983161164490138E-3</v>
      </c>
      <c r="F886" s="30">
        <f>IF(B886="",0,IF($B886&lt;$F$5,0,IF($B886&gt;'MSD Calculation'!$D$5,0,IF($N$4="Closed-form",1/2*(1-COS(2*PI()*($B886-$F$5)/$F$6))*$F$8,IF($N$4="General",1/2*(1-COS(2*PI()*($B886-$F$5)/$F$6))*$F$9,"Error")))))</f>
        <v>1.6731520335170093E-3</v>
      </c>
      <c r="G886" s="30">
        <f>IF(B886="",0,IF($B886&lt;$G$5,0,IF($B886&gt;'MSD Calculation'!$D$5,0,IF($N$4="Closed-form",1/2*(1-COS(2*PI()*($B886-$G$5)/$G$6))*$G$8,IF($N$4="General",1/2*(1-COS(2*PI()*($B886-$G$5)/$G$6))*$G$9,"Error")))))</f>
        <v>0</v>
      </c>
      <c r="H886" s="30">
        <f>IF(B886="",0,IF($B886&lt;$H$5,0,IF($B886&gt;'MSD Calculation'!$D$5,0,IF($N$4="Closed-form",1/2*(1-COS(2*PI()*($B886-$H$5)/$H$6))*$H$8,IF($N$4="General",1/2*(1-COS(2*PI()*($B886-$H$5)/$H$6))*$H$9,"Error")))))</f>
        <v>0</v>
      </c>
      <c r="I886" s="30">
        <f>IF(B886="",0,IF($B886&lt;$I$5,0,IF($B886&gt;'MSD Calculation'!$D$5,0,IF($N$4="Closed-form",1/2*(1-COS(2*PI()*($B886-$I$5)/$I$6))*$I$8,IF($N$4="General",1/2*(1-COS(2*PI()*($B886-$I$5)/$I$6))*$I$9,"Error")))))</f>
        <v>0</v>
      </c>
      <c r="J886" s="15" t="s">
        <v>14</v>
      </c>
      <c r="K886" s="3"/>
      <c r="L886" s="17">
        <v>8.6899999999998592</v>
      </c>
      <c r="M886" s="34">
        <f>L886/'MSD Calculation'!$D$5</f>
        <v>0.29358108108107633</v>
      </c>
      <c r="N886" s="34">
        <f>'MSD Calculation'!$D$24-L886</f>
        <v>9.8100000000001408</v>
      </c>
      <c r="O886" s="35">
        <f t="shared" si="65"/>
        <v>9.9983161164490138E-3</v>
      </c>
      <c r="P886" s="35">
        <f t="shared" si="66"/>
        <v>1.1671468149966023E-2</v>
      </c>
      <c r="Q886" s="35">
        <f t="shared" si="67"/>
        <v>1.1671468149966023E-2</v>
      </c>
      <c r="R886" s="35">
        <f t="shared" si="68"/>
        <v>1.1671468149966023E-2</v>
      </c>
      <c r="S886" s="35">
        <f t="shared" si="69"/>
        <v>1.1671468149966023E-2</v>
      </c>
      <c r="T886" s="11" t="s">
        <v>14</v>
      </c>
    </row>
    <row r="887" spans="2:20" x14ac:dyDescent="0.35">
      <c r="B887" s="63">
        <v>8.699999999999859</v>
      </c>
      <c r="C887" s="34">
        <f>B887/'MSD Calculation'!$D$5</f>
        <v>0.29391891891891414</v>
      </c>
      <c r="D887" s="34">
        <f>'MSD Calculation'!$D$24-B887</f>
        <v>9.800000000000141</v>
      </c>
      <c r="E887" s="30">
        <f>IF(B887="",0,IF(B887&lt;'MSD Calculation'!$D$5,$E$7*(1-B887/'MSD Calculation'!$D$5), 0))</f>
        <v>9.9935345209844276E-3</v>
      </c>
      <c r="F887" s="30">
        <f>IF(B887="",0,IF($B887&lt;$F$5,0,IF($B887&gt;'MSD Calculation'!$D$5,0,IF($N$4="Closed-form",1/2*(1-COS(2*PI()*($B887-$F$5)/$F$6))*$F$8,IF($N$4="General",1/2*(1-COS(2*PI()*($B887-$F$5)/$F$6))*$F$9,"Error")))))</f>
        <v>1.6808341469780241E-3</v>
      </c>
      <c r="G887" s="30">
        <f>IF(B887="",0,IF($B887&lt;$G$5,0,IF($B887&gt;'MSD Calculation'!$D$5,0,IF($N$4="Closed-form",1/2*(1-COS(2*PI()*($B887-$G$5)/$G$6))*$G$8,IF($N$4="General",1/2*(1-COS(2*PI()*($B887-$G$5)/$G$6))*$G$9,"Error")))))</f>
        <v>0</v>
      </c>
      <c r="H887" s="30">
        <f>IF(B887="",0,IF($B887&lt;$H$5,0,IF($B887&gt;'MSD Calculation'!$D$5,0,IF($N$4="Closed-form",1/2*(1-COS(2*PI()*($B887-$H$5)/$H$6))*$H$8,IF($N$4="General",1/2*(1-COS(2*PI()*($B887-$H$5)/$H$6))*$H$9,"Error")))))</f>
        <v>0</v>
      </c>
      <c r="I887" s="30">
        <f>IF(B887="",0,IF($B887&lt;$I$5,0,IF($B887&gt;'MSD Calculation'!$D$5,0,IF($N$4="Closed-form",1/2*(1-COS(2*PI()*($B887-$I$5)/$I$6))*$I$8,IF($N$4="General",1/2*(1-COS(2*PI()*($B887-$I$5)/$I$6))*$I$9,"Error")))))</f>
        <v>0</v>
      </c>
      <c r="J887" s="15" t="s">
        <v>14</v>
      </c>
      <c r="K887" s="3"/>
      <c r="L887" s="17">
        <v>8.699999999999859</v>
      </c>
      <c r="M887" s="34">
        <f>L887/'MSD Calculation'!$D$5</f>
        <v>0.29391891891891414</v>
      </c>
      <c r="N887" s="34">
        <f>'MSD Calculation'!$D$24-L887</f>
        <v>9.800000000000141</v>
      </c>
      <c r="O887" s="35">
        <f t="shared" si="65"/>
        <v>9.9935345209844276E-3</v>
      </c>
      <c r="P887" s="35">
        <f t="shared" si="66"/>
        <v>1.1674368667962452E-2</v>
      </c>
      <c r="Q887" s="35">
        <f t="shared" si="67"/>
        <v>1.1674368667962452E-2</v>
      </c>
      <c r="R887" s="35">
        <f t="shared" si="68"/>
        <v>1.1674368667962452E-2</v>
      </c>
      <c r="S887" s="35">
        <f t="shared" si="69"/>
        <v>1.1674368667962452E-2</v>
      </c>
      <c r="T887" s="11" t="s">
        <v>14</v>
      </c>
    </row>
    <row r="888" spans="2:20" x14ac:dyDescent="0.35">
      <c r="B888" s="63">
        <v>8.7099999999998587</v>
      </c>
      <c r="C888" s="34">
        <f>B888/'MSD Calculation'!$D$5</f>
        <v>0.29425675675675195</v>
      </c>
      <c r="D888" s="34">
        <f>'MSD Calculation'!$D$24-B888</f>
        <v>9.7900000000001413</v>
      </c>
      <c r="E888" s="30">
        <f>IF(B888="",0,IF(B888&lt;'MSD Calculation'!$D$5,$E$7*(1-B888/'MSD Calculation'!$D$5), 0))</f>
        <v>9.9887529255198431E-3</v>
      </c>
      <c r="F888" s="30">
        <f>IF(B888="",0,IF($B888&lt;$F$5,0,IF($B888&gt;'MSD Calculation'!$D$5,0,IF($N$4="Closed-form",1/2*(1-COS(2*PI()*($B888-$F$5)/$F$6))*$F$8,IF($N$4="General",1/2*(1-COS(2*PI()*($B888-$F$5)/$F$6))*$F$9,"Error")))))</f>
        <v>1.6885301609900283E-3</v>
      </c>
      <c r="G888" s="30">
        <f>IF(B888="",0,IF($B888&lt;$G$5,0,IF($B888&gt;'MSD Calculation'!$D$5,0,IF($N$4="Closed-form",1/2*(1-COS(2*PI()*($B888-$G$5)/$G$6))*$G$8,IF($N$4="General",1/2*(1-COS(2*PI()*($B888-$G$5)/$G$6))*$G$9,"Error")))))</f>
        <v>0</v>
      </c>
      <c r="H888" s="30">
        <f>IF(B888="",0,IF($B888&lt;$H$5,0,IF($B888&gt;'MSD Calculation'!$D$5,0,IF($N$4="Closed-form",1/2*(1-COS(2*PI()*($B888-$H$5)/$H$6))*$H$8,IF($N$4="General",1/2*(1-COS(2*PI()*($B888-$H$5)/$H$6))*$H$9,"Error")))))</f>
        <v>0</v>
      </c>
      <c r="I888" s="30">
        <f>IF(B888="",0,IF($B888&lt;$I$5,0,IF($B888&gt;'MSD Calculation'!$D$5,0,IF($N$4="Closed-form",1/2*(1-COS(2*PI()*($B888-$I$5)/$I$6))*$I$8,IF($N$4="General",1/2*(1-COS(2*PI()*($B888-$I$5)/$I$6))*$I$9,"Error")))))</f>
        <v>0</v>
      </c>
      <c r="J888" s="15" t="s">
        <v>14</v>
      </c>
      <c r="K888" s="3"/>
      <c r="L888" s="17">
        <v>8.7099999999998587</v>
      </c>
      <c r="M888" s="34">
        <f>L888/'MSD Calculation'!$D$5</f>
        <v>0.29425675675675195</v>
      </c>
      <c r="N888" s="34">
        <f>'MSD Calculation'!$D$24-L888</f>
        <v>9.7900000000001413</v>
      </c>
      <c r="O888" s="35">
        <f t="shared" si="65"/>
        <v>9.9887529255198431E-3</v>
      </c>
      <c r="P888" s="35">
        <f t="shared" si="66"/>
        <v>1.1677283086509872E-2</v>
      </c>
      <c r="Q888" s="35">
        <f t="shared" si="67"/>
        <v>1.1677283086509872E-2</v>
      </c>
      <c r="R888" s="35">
        <f t="shared" si="68"/>
        <v>1.1677283086509872E-2</v>
      </c>
      <c r="S888" s="35">
        <f t="shared" si="69"/>
        <v>1.1677283086509872E-2</v>
      </c>
      <c r="T888" s="11" t="s">
        <v>14</v>
      </c>
    </row>
    <row r="889" spans="2:20" x14ac:dyDescent="0.35">
      <c r="B889" s="63">
        <v>8.7199999999998585</v>
      </c>
      <c r="C889" s="34">
        <f>B889/'MSD Calculation'!$D$5</f>
        <v>0.29459459459458981</v>
      </c>
      <c r="D889" s="34">
        <f>'MSD Calculation'!$D$24-B889</f>
        <v>9.7800000000001415</v>
      </c>
      <c r="E889" s="30">
        <f>IF(B889="",0,IF(B889&lt;'MSD Calculation'!$D$5,$E$7*(1-B889/'MSD Calculation'!$D$5), 0))</f>
        <v>9.9839713300552569E-3</v>
      </c>
      <c r="F889" s="30">
        <f>IF(B889="",0,IF($B889&lt;$F$5,0,IF($B889&gt;'MSD Calculation'!$D$5,0,IF($N$4="Closed-form",1/2*(1-COS(2*PI()*($B889-$F$5)/$F$6))*$F$8,IF($N$4="General",1/2*(1-COS(2*PI()*($B889-$F$5)/$F$6))*$F$9,"Error")))))</f>
        <v>1.6962400417945391E-3</v>
      </c>
      <c r="G889" s="30">
        <f>IF(B889="",0,IF($B889&lt;$G$5,0,IF($B889&gt;'MSD Calculation'!$D$5,0,IF($N$4="Closed-form",1/2*(1-COS(2*PI()*($B889-$G$5)/$G$6))*$G$8,IF($N$4="General",1/2*(1-COS(2*PI()*($B889-$G$5)/$G$6))*$G$9,"Error")))))</f>
        <v>0</v>
      </c>
      <c r="H889" s="30">
        <f>IF(B889="",0,IF($B889&lt;$H$5,0,IF($B889&gt;'MSD Calculation'!$D$5,0,IF($N$4="Closed-form",1/2*(1-COS(2*PI()*($B889-$H$5)/$H$6))*$H$8,IF($N$4="General",1/2*(1-COS(2*PI()*($B889-$H$5)/$H$6))*$H$9,"Error")))))</f>
        <v>0</v>
      </c>
      <c r="I889" s="30">
        <f>IF(B889="",0,IF($B889&lt;$I$5,0,IF($B889&gt;'MSD Calculation'!$D$5,0,IF($N$4="Closed-form",1/2*(1-COS(2*PI()*($B889-$I$5)/$I$6))*$I$8,IF($N$4="General",1/2*(1-COS(2*PI()*($B889-$I$5)/$I$6))*$I$9,"Error")))))</f>
        <v>0</v>
      </c>
      <c r="J889" s="15" t="s">
        <v>14</v>
      </c>
      <c r="K889" s="3"/>
      <c r="L889" s="17">
        <v>8.7199999999998585</v>
      </c>
      <c r="M889" s="34">
        <f>L889/'MSD Calculation'!$D$5</f>
        <v>0.29459459459458981</v>
      </c>
      <c r="N889" s="34">
        <f>'MSD Calculation'!$D$24-L889</f>
        <v>9.7800000000001415</v>
      </c>
      <c r="O889" s="35">
        <f t="shared" si="65"/>
        <v>9.9839713300552569E-3</v>
      </c>
      <c r="P889" s="35">
        <f t="shared" si="66"/>
        <v>1.1680211371849797E-2</v>
      </c>
      <c r="Q889" s="35">
        <f t="shared" si="67"/>
        <v>1.1680211371849797E-2</v>
      </c>
      <c r="R889" s="35">
        <f t="shared" si="68"/>
        <v>1.1680211371849797E-2</v>
      </c>
      <c r="S889" s="35">
        <f t="shared" si="69"/>
        <v>1.1680211371849797E-2</v>
      </c>
      <c r="T889" s="11" t="s">
        <v>14</v>
      </c>
    </row>
    <row r="890" spans="2:20" x14ac:dyDescent="0.35">
      <c r="B890" s="63">
        <v>8.7299999999998583</v>
      </c>
      <c r="C890" s="34">
        <f>B890/'MSD Calculation'!$D$5</f>
        <v>0.29493243243242762</v>
      </c>
      <c r="D890" s="34">
        <f>'MSD Calculation'!$D$24-B890</f>
        <v>9.7700000000001417</v>
      </c>
      <c r="E890" s="30">
        <f>IF(B890="",0,IF(B890&lt;'MSD Calculation'!$D$5,$E$7*(1-B890/'MSD Calculation'!$D$5), 0))</f>
        <v>9.9791897345906707E-3</v>
      </c>
      <c r="F890" s="30">
        <f>IF(B890="",0,IF($B890&lt;$F$5,0,IF($B890&gt;'MSD Calculation'!$D$5,0,IF($N$4="Closed-form",1/2*(1-COS(2*PI()*($B890-$F$5)/$F$6))*$F$8,IF($N$4="General",1/2*(1-COS(2*PI()*($B890-$F$5)/$F$6))*$F$9,"Error")))))</f>
        <v>1.7039637555722464E-3</v>
      </c>
      <c r="G890" s="30">
        <f>IF(B890="",0,IF($B890&lt;$G$5,0,IF($B890&gt;'MSD Calculation'!$D$5,0,IF($N$4="Closed-form",1/2*(1-COS(2*PI()*($B890-$G$5)/$G$6))*$G$8,IF($N$4="General",1/2*(1-COS(2*PI()*($B890-$G$5)/$G$6))*$G$9,"Error")))))</f>
        <v>0</v>
      </c>
      <c r="H890" s="30">
        <f>IF(B890="",0,IF($B890&lt;$H$5,0,IF($B890&gt;'MSD Calculation'!$D$5,0,IF($N$4="Closed-form",1/2*(1-COS(2*PI()*($B890-$H$5)/$H$6))*$H$8,IF($N$4="General",1/2*(1-COS(2*PI()*($B890-$H$5)/$H$6))*$H$9,"Error")))))</f>
        <v>0</v>
      </c>
      <c r="I890" s="30">
        <f>IF(B890="",0,IF($B890&lt;$I$5,0,IF($B890&gt;'MSD Calculation'!$D$5,0,IF($N$4="Closed-form",1/2*(1-COS(2*PI()*($B890-$I$5)/$I$6))*$I$8,IF($N$4="General",1/2*(1-COS(2*PI()*($B890-$I$5)/$I$6))*$I$9,"Error")))))</f>
        <v>0</v>
      </c>
      <c r="J890" s="15" t="s">
        <v>14</v>
      </c>
      <c r="K890" s="3"/>
      <c r="L890" s="17">
        <v>8.7299999999998583</v>
      </c>
      <c r="M890" s="34">
        <f>L890/'MSD Calculation'!$D$5</f>
        <v>0.29493243243242762</v>
      </c>
      <c r="N890" s="34">
        <f>'MSD Calculation'!$D$24-L890</f>
        <v>9.7700000000001417</v>
      </c>
      <c r="O890" s="35">
        <f t="shared" si="65"/>
        <v>9.9791897345906707E-3</v>
      </c>
      <c r="P890" s="35">
        <f t="shared" si="66"/>
        <v>1.1683153490162917E-2</v>
      </c>
      <c r="Q890" s="35">
        <f t="shared" si="67"/>
        <v>1.1683153490162917E-2</v>
      </c>
      <c r="R890" s="35">
        <f t="shared" si="68"/>
        <v>1.1683153490162917E-2</v>
      </c>
      <c r="S890" s="35">
        <f t="shared" si="69"/>
        <v>1.1683153490162917E-2</v>
      </c>
      <c r="T890" s="11" t="s">
        <v>14</v>
      </c>
    </row>
    <row r="891" spans="2:20" x14ac:dyDescent="0.35">
      <c r="B891" s="63">
        <v>8.7399999999998581</v>
      </c>
      <c r="C891" s="34">
        <f>B891/'MSD Calculation'!$D$5</f>
        <v>0.29527027027026548</v>
      </c>
      <c r="D891" s="34">
        <f>'MSD Calculation'!$D$24-B891</f>
        <v>9.7600000000001419</v>
      </c>
      <c r="E891" s="30">
        <f>IF(B891="",0,IF(B891&lt;'MSD Calculation'!$D$5,$E$7*(1-B891/'MSD Calculation'!$D$5), 0))</f>
        <v>9.9744081391260862E-3</v>
      </c>
      <c r="F891" s="30">
        <f>IF(B891="",0,IF($B891&lt;$F$5,0,IF($B891&gt;'MSD Calculation'!$D$5,0,IF($N$4="Closed-form",1/2*(1-COS(2*PI()*($B891-$F$5)/$F$6))*$F$8,IF($N$4="General",1/2*(1-COS(2*PI()*($B891-$F$5)/$F$6))*$F$9,"Error")))))</f>
        <v>1.7117012684431645E-3</v>
      </c>
      <c r="G891" s="30">
        <f>IF(B891="",0,IF($B891&lt;$G$5,0,IF($B891&gt;'MSD Calculation'!$D$5,0,IF($N$4="Closed-form",1/2*(1-COS(2*PI()*($B891-$G$5)/$G$6))*$G$8,IF($N$4="General",1/2*(1-COS(2*PI()*($B891-$G$5)/$G$6))*$G$9,"Error")))))</f>
        <v>0</v>
      </c>
      <c r="H891" s="30">
        <f>IF(B891="",0,IF($B891&lt;$H$5,0,IF($B891&gt;'MSD Calculation'!$D$5,0,IF($N$4="Closed-form",1/2*(1-COS(2*PI()*($B891-$H$5)/$H$6))*$H$8,IF($N$4="General",1/2*(1-COS(2*PI()*($B891-$H$5)/$H$6))*$H$9,"Error")))))</f>
        <v>0</v>
      </c>
      <c r="I891" s="30">
        <f>IF(B891="",0,IF($B891&lt;$I$5,0,IF($B891&gt;'MSD Calculation'!$D$5,0,IF($N$4="Closed-form",1/2*(1-COS(2*PI()*($B891-$I$5)/$I$6))*$I$8,IF($N$4="General",1/2*(1-COS(2*PI()*($B891-$I$5)/$I$6))*$I$9,"Error")))))</f>
        <v>0</v>
      </c>
      <c r="J891" s="15" t="s">
        <v>14</v>
      </c>
      <c r="K891" s="3"/>
      <c r="L891" s="17">
        <v>8.7399999999998581</v>
      </c>
      <c r="M891" s="34">
        <f>L891/'MSD Calculation'!$D$5</f>
        <v>0.29527027027026548</v>
      </c>
      <c r="N891" s="34">
        <f>'MSD Calculation'!$D$24-L891</f>
        <v>9.7600000000001419</v>
      </c>
      <c r="O891" s="35">
        <f t="shared" si="65"/>
        <v>9.9744081391260862E-3</v>
      </c>
      <c r="P891" s="35">
        <f t="shared" si="66"/>
        <v>1.1686109407569251E-2</v>
      </c>
      <c r="Q891" s="35">
        <f t="shared" si="67"/>
        <v>1.1686109407569251E-2</v>
      </c>
      <c r="R891" s="35">
        <f t="shared" si="68"/>
        <v>1.1686109407569251E-2</v>
      </c>
      <c r="S891" s="35">
        <f t="shared" si="69"/>
        <v>1.1686109407569251E-2</v>
      </c>
      <c r="T891" s="11" t="s">
        <v>14</v>
      </c>
    </row>
    <row r="892" spans="2:20" x14ac:dyDescent="0.35">
      <c r="B892" s="63">
        <v>8.7499999999998579</v>
      </c>
      <c r="C892" s="34">
        <f>B892/'MSD Calculation'!$D$5</f>
        <v>0.29560810810810328</v>
      </c>
      <c r="D892" s="34">
        <f>'MSD Calculation'!$D$24-B892</f>
        <v>9.7500000000001421</v>
      </c>
      <c r="E892" s="30">
        <f>IF(B892="",0,IF(B892&lt;'MSD Calculation'!$D$5,$E$7*(1-B892/'MSD Calculation'!$D$5), 0))</f>
        <v>9.9696265436615E-3</v>
      </c>
      <c r="F892" s="30">
        <f>IF(B892="",0,IF($B892&lt;$F$5,0,IF($B892&gt;'MSD Calculation'!$D$5,0,IF($N$4="Closed-form",1/2*(1-COS(2*PI()*($B892-$F$5)/$F$6))*$F$8,IF($N$4="General",1/2*(1-COS(2*PI()*($B892-$F$5)/$F$6))*$F$9,"Error")))))</f>
        <v>1.7194525464667757E-3</v>
      </c>
      <c r="G892" s="30">
        <f>IF(B892="",0,IF($B892&lt;$G$5,0,IF($B892&gt;'MSD Calculation'!$D$5,0,IF($N$4="Closed-form",1/2*(1-COS(2*PI()*($B892-$G$5)/$G$6))*$G$8,IF($N$4="General",1/2*(1-COS(2*PI()*($B892-$G$5)/$G$6))*$G$9,"Error")))))</f>
        <v>0</v>
      </c>
      <c r="H892" s="30">
        <f>IF(B892="",0,IF($B892&lt;$H$5,0,IF($B892&gt;'MSD Calculation'!$D$5,0,IF($N$4="Closed-form",1/2*(1-COS(2*PI()*($B892-$H$5)/$H$6))*$H$8,IF($N$4="General",1/2*(1-COS(2*PI()*($B892-$H$5)/$H$6))*$H$9,"Error")))))</f>
        <v>0</v>
      </c>
      <c r="I892" s="30">
        <f>IF(B892="",0,IF($B892&lt;$I$5,0,IF($B892&gt;'MSD Calculation'!$D$5,0,IF($N$4="Closed-form",1/2*(1-COS(2*PI()*($B892-$I$5)/$I$6))*$I$8,IF($N$4="General",1/2*(1-COS(2*PI()*($B892-$I$5)/$I$6))*$I$9,"Error")))))</f>
        <v>0</v>
      </c>
      <c r="J892" s="15" t="s">
        <v>14</v>
      </c>
      <c r="K892" s="3"/>
      <c r="L892" s="17">
        <v>8.7499999999998579</v>
      </c>
      <c r="M892" s="34">
        <f>L892/'MSD Calculation'!$D$5</f>
        <v>0.29560810810810328</v>
      </c>
      <c r="N892" s="34">
        <f>'MSD Calculation'!$D$24-L892</f>
        <v>9.7500000000001421</v>
      </c>
      <c r="O892" s="35">
        <f t="shared" si="65"/>
        <v>9.9696265436615E-3</v>
      </c>
      <c r="P892" s="35">
        <f t="shared" si="66"/>
        <v>1.1689079090128276E-2</v>
      </c>
      <c r="Q892" s="35">
        <f t="shared" si="67"/>
        <v>1.1689079090128276E-2</v>
      </c>
      <c r="R892" s="35">
        <f t="shared" si="68"/>
        <v>1.1689079090128276E-2</v>
      </c>
      <c r="S892" s="35">
        <f t="shared" si="69"/>
        <v>1.1689079090128276E-2</v>
      </c>
      <c r="T892" s="11" t="s">
        <v>14</v>
      </c>
    </row>
    <row r="893" spans="2:20" x14ac:dyDescent="0.35">
      <c r="B893" s="63">
        <v>8.7599999999998577</v>
      </c>
      <c r="C893" s="34">
        <f>B893/'MSD Calculation'!$D$5</f>
        <v>0.29594594594594115</v>
      </c>
      <c r="D893" s="34">
        <f>'MSD Calculation'!$D$24-B893</f>
        <v>9.7400000000001423</v>
      </c>
      <c r="E893" s="30">
        <f>IF(B893="",0,IF(B893&lt;'MSD Calculation'!$D$5,$E$7*(1-B893/'MSD Calculation'!$D$5), 0))</f>
        <v>9.9648449481969138E-3</v>
      </c>
      <c r="F893" s="30">
        <f>IF(B893="",0,IF($B893&lt;$F$5,0,IF($B893&gt;'MSD Calculation'!$D$5,0,IF($N$4="Closed-form",1/2*(1-COS(2*PI()*($B893-$F$5)/$F$6))*$F$8,IF($N$4="General",1/2*(1-COS(2*PI()*($B893-$F$5)/$F$6))*$F$9,"Error")))))</f>
        <v>1.7272175556421819E-3</v>
      </c>
      <c r="G893" s="30">
        <f>IF(B893="",0,IF($B893&lt;$G$5,0,IF($B893&gt;'MSD Calculation'!$D$5,0,IF($N$4="Closed-form",1/2*(1-COS(2*PI()*($B893-$G$5)/$G$6))*$G$8,IF($N$4="General",1/2*(1-COS(2*PI()*($B893-$G$5)/$G$6))*$G$9,"Error")))))</f>
        <v>0</v>
      </c>
      <c r="H893" s="30">
        <f>IF(B893="",0,IF($B893&lt;$H$5,0,IF($B893&gt;'MSD Calculation'!$D$5,0,IF($N$4="Closed-form",1/2*(1-COS(2*PI()*($B893-$H$5)/$H$6))*$H$8,IF($N$4="General",1/2*(1-COS(2*PI()*($B893-$H$5)/$H$6))*$H$9,"Error")))))</f>
        <v>0</v>
      </c>
      <c r="I893" s="30">
        <f>IF(B893="",0,IF($B893&lt;$I$5,0,IF($B893&gt;'MSD Calculation'!$D$5,0,IF($N$4="Closed-form",1/2*(1-COS(2*PI()*($B893-$I$5)/$I$6))*$I$8,IF($N$4="General",1/2*(1-COS(2*PI()*($B893-$I$5)/$I$6))*$I$9,"Error")))))</f>
        <v>0</v>
      </c>
      <c r="J893" s="15" t="s">
        <v>14</v>
      </c>
      <c r="K893" s="3"/>
      <c r="L893" s="17">
        <v>8.7599999999998577</v>
      </c>
      <c r="M893" s="34">
        <f>L893/'MSD Calculation'!$D$5</f>
        <v>0.29594594594594115</v>
      </c>
      <c r="N893" s="34">
        <f>'MSD Calculation'!$D$24-L893</f>
        <v>9.7400000000001423</v>
      </c>
      <c r="O893" s="35">
        <f t="shared" si="65"/>
        <v>9.9648449481969138E-3</v>
      </c>
      <c r="P893" s="35">
        <f t="shared" si="66"/>
        <v>1.1692062503839095E-2</v>
      </c>
      <c r="Q893" s="35">
        <f t="shared" si="67"/>
        <v>1.1692062503839095E-2</v>
      </c>
      <c r="R893" s="35">
        <f t="shared" si="68"/>
        <v>1.1692062503839095E-2</v>
      </c>
      <c r="S893" s="35">
        <f t="shared" si="69"/>
        <v>1.1692062503839095E-2</v>
      </c>
      <c r="T893" s="11" t="s">
        <v>14</v>
      </c>
    </row>
    <row r="894" spans="2:20" x14ac:dyDescent="0.35">
      <c r="B894" s="63">
        <v>8.7699999999998575</v>
      </c>
      <c r="C894" s="34">
        <f>B894/'MSD Calculation'!$D$5</f>
        <v>0.29628378378377895</v>
      </c>
      <c r="D894" s="34">
        <f>'MSD Calculation'!$D$24-B894</f>
        <v>9.7300000000001425</v>
      </c>
      <c r="E894" s="30">
        <f>IF(B894="",0,IF(B894&lt;'MSD Calculation'!$D$5,$E$7*(1-B894/'MSD Calculation'!$D$5), 0))</f>
        <v>9.9600633527323276E-3</v>
      </c>
      <c r="F894" s="30">
        <f>IF(B894="",0,IF($B894&lt;$F$5,0,IF($B894&gt;'MSD Calculation'!$D$5,0,IF($N$4="Closed-form",1/2*(1-COS(2*PI()*($B894-$F$5)/$F$6))*$F$8,IF($N$4="General",1/2*(1-COS(2*PI()*($B894-$F$5)/$F$6))*$F$9,"Error")))))</f>
        <v>1.7349962619082543E-3</v>
      </c>
      <c r="G894" s="30">
        <f>IF(B894="",0,IF($B894&lt;$G$5,0,IF($B894&gt;'MSD Calculation'!$D$5,0,IF($N$4="Closed-form",1/2*(1-COS(2*PI()*($B894-$G$5)/$G$6))*$G$8,IF($N$4="General",1/2*(1-COS(2*PI()*($B894-$G$5)/$G$6))*$G$9,"Error")))))</f>
        <v>0</v>
      </c>
      <c r="H894" s="30">
        <f>IF(B894="",0,IF($B894&lt;$H$5,0,IF($B894&gt;'MSD Calculation'!$D$5,0,IF($N$4="Closed-form",1/2*(1-COS(2*PI()*($B894-$H$5)/$H$6))*$H$8,IF($N$4="General",1/2*(1-COS(2*PI()*($B894-$H$5)/$H$6))*$H$9,"Error")))))</f>
        <v>0</v>
      </c>
      <c r="I894" s="30">
        <f>IF(B894="",0,IF($B894&lt;$I$5,0,IF($B894&gt;'MSD Calculation'!$D$5,0,IF($N$4="Closed-form",1/2*(1-COS(2*PI()*($B894-$I$5)/$I$6))*$I$8,IF($N$4="General",1/2*(1-COS(2*PI()*($B894-$I$5)/$I$6))*$I$9,"Error")))))</f>
        <v>0</v>
      </c>
      <c r="J894" s="15" t="s">
        <v>14</v>
      </c>
      <c r="K894" s="3"/>
      <c r="L894" s="17">
        <v>8.7699999999998575</v>
      </c>
      <c r="M894" s="34">
        <f>L894/'MSD Calculation'!$D$5</f>
        <v>0.29628378378377895</v>
      </c>
      <c r="N894" s="34">
        <f>'MSD Calculation'!$D$24-L894</f>
        <v>9.7300000000001425</v>
      </c>
      <c r="O894" s="35">
        <f t="shared" si="65"/>
        <v>9.9600633527323276E-3</v>
      </c>
      <c r="P894" s="35">
        <f t="shared" si="66"/>
        <v>1.1695059614640582E-2</v>
      </c>
      <c r="Q894" s="35">
        <f t="shared" si="67"/>
        <v>1.1695059614640582E-2</v>
      </c>
      <c r="R894" s="35">
        <f t="shared" si="68"/>
        <v>1.1695059614640582E-2</v>
      </c>
      <c r="S894" s="35">
        <f t="shared" si="69"/>
        <v>1.1695059614640582E-2</v>
      </c>
      <c r="T894" s="11" t="s">
        <v>14</v>
      </c>
    </row>
    <row r="895" spans="2:20" x14ac:dyDescent="0.35">
      <c r="B895" s="63">
        <v>8.7799999999998573</v>
      </c>
      <c r="C895" s="34">
        <f>B895/'MSD Calculation'!$D$5</f>
        <v>0.29662162162161676</v>
      </c>
      <c r="D895" s="34">
        <f>'MSD Calculation'!$D$24-B895</f>
        <v>9.7200000000001427</v>
      </c>
      <c r="E895" s="30">
        <f>IF(B895="",0,IF(B895&lt;'MSD Calculation'!$D$5,$E$7*(1-B895/'MSD Calculation'!$D$5), 0))</f>
        <v>9.9552817572677432E-3</v>
      </c>
      <c r="F895" s="30">
        <f>IF(B895="",0,IF($B895&lt;$F$5,0,IF($B895&gt;'MSD Calculation'!$D$5,0,IF($N$4="Closed-form",1/2*(1-COS(2*PI()*($B895-$F$5)/$F$6))*$F$8,IF($N$4="General",1/2*(1-COS(2*PI()*($B895-$F$5)/$F$6))*$F$9,"Error")))))</f>
        <v>1.7427886311437814E-3</v>
      </c>
      <c r="G895" s="30">
        <f>IF(B895="",0,IF($B895&lt;$G$5,0,IF($B895&gt;'MSD Calculation'!$D$5,0,IF($N$4="Closed-form",1/2*(1-COS(2*PI()*($B895-$G$5)/$G$6))*$G$8,IF($N$4="General",1/2*(1-COS(2*PI()*($B895-$G$5)/$G$6))*$G$9,"Error")))))</f>
        <v>0</v>
      </c>
      <c r="H895" s="30">
        <f>IF(B895="",0,IF($B895&lt;$H$5,0,IF($B895&gt;'MSD Calculation'!$D$5,0,IF($N$4="Closed-form",1/2*(1-COS(2*PI()*($B895-$H$5)/$H$6))*$H$8,IF($N$4="General",1/2*(1-COS(2*PI()*($B895-$H$5)/$H$6))*$H$9,"Error")))))</f>
        <v>0</v>
      </c>
      <c r="I895" s="30">
        <f>IF(B895="",0,IF($B895&lt;$I$5,0,IF($B895&gt;'MSD Calculation'!$D$5,0,IF($N$4="Closed-form",1/2*(1-COS(2*PI()*($B895-$I$5)/$I$6))*$I$8,IF($N$4="General",1/2*(1-COS(2*PI()*($B895-$I$5)/$I$6))*$I$9,"Error")))))</f>
        <v>0</v>
      </c>
      <c r="J895" s="15" t="s">
        <v>14</v>
      </c>
      <c r="K895" s="3"/>
      <c r="L895" s="17">
        <v>8.7799999999998573</v>
      </c>
      <c r="M895" s="34">
        <f>L895/'MSD Calculation'!$D$5</f>
        <v>0.29662162162161676</v>
      </c>
      <c r="N895" s="34">
        <f>'MSD Calculation'!$D$24-L895</f>
        <v>9.7200000000001427</v>
      </c>
      <c r="O895" s="35">
        <f t="shared" si="65"/>
        <v>9.9552817572677432E-3</v>
      </c>
      <c r="P895" s="35">
        <f t="shared" si="66"/>
        <v>1.1698070388411525E-2</v>
      </c>
      <c r="Q895" s="35">
        <f t="shared" si="67"/>
        <v>1.1698070388411525E-2</v>
      </c>
      <c r="R895" s="35">
        <f t="shared" si="68"/>
        <v>1.1698070388411525E-2</v>
      </c>
      <c r="S895" s="35">
        <f t="shared" si="69"/>
        <v>1.1698070388411525E-2</v>
      </c>
      <c r="T895" s="11" t="s">
        <v>14</v>
      </c>
    </row>
    <row r="896" spans="2:20" x14ac:dyDescent="0.35">
      <c r="B896" s="63">
        <v>8.789999999999857</v>
      </c>
      <c r="C896" s="34">
        <f>B896/'MSD Calculation'!$D$5</f>
        <v>0.29695945945945462</v>
      </c>
      <c r="D896" s="34">
        <f>'MSD Calculation'!$D$24-B896</f>
        <v>9.710000000000143</v>
      </c>
      <c r="E896" s="30">
        <f>IF(B896="",0,IF(B896&lt;'MSD Calculation'!$D$5,$E$7*(1-B896/'MSD Calculation'!$D$5), 0))</f>
        <v>9.950500161803157E-3</v>
      </c>
      <c r="F896" s="30">
        <f>IF(B896="",0,IF($B896&lt;$F$5,0,IF($B896&gt;'MSD Calculation'!$D$5,0,IF($N$4="Closed-form",1/2*(1-COS(2*PI()*($B896-$F$5)/$F$6))*$F$8,IF($N$4="General",1/2*(1-COS(2*PI()*($B896-$F$5)/$F$6))*$F$9,"Error")))))</f>
        <v>1.7505946291676202E-3</v>
      </c>
      <c r="G896" s="30">
        <f>IF(B896="",0,IF($B896&lt;$G$5,0,IF($B896&gt;'MSD Calculation'!$D$5,0,IF($N$4="Closed-form",1/2*(1-COS(2*PI()*($B896-$G$5)/$G$6))*$G$8,IF($N$4="General",1/2*(1-COS(2*PI()*($B896-$G$5)/$G$6))*$G$9,"Error")))))</f>
        <v>0</v>
      </c>
      <c r="H896" s="30">
        <f>IF(B896="",0,IF($B896&lt;$H$5,0,IF($B896&gt;'MSD Calculation'!$D$5,0,IF($N$4="Closed-form",1/2*(1-COS(2*PI()*($B896-$H$5)/$H$6))*$H$8,IF($N$4="General",1/2*(1-COS(2*PI()*($B896-$H$5)/$H$6))*$H$9,"Error")))))</f>
        <v>0</v>
      </c>
      <c r="I896" s="30">
        <f>IF(B896="",0,IF($B896&lt;$I$5,0,IF($B896&gt;'MSD Calculation'!$D$5,0,IF($N$4="Closed-form",1/2*(1-COS(2*PI()*($B896-$I$5)/$I$6))*$I$8,IF($N$4="General",1/2*(1-COS(2*PI()*($B896-$I$5)/$I$6))*$I$9,"Error")))))</f>
        <v>0</v>
      </c>
      <c r="J896" s="15" t="s">
        <v>14</v>
      </c>
      <c r="K896" s="3"/>
      <c r="L896" s="17">
        <v>8.789999999999857</v>
      </c>
      <c r="M896" s="34">
        <f>L896/'MSD Calculation'!$D$5</f>
        <v>0.29695945945945462</v>
      </c>
      <c r="N896" s="34">
        <f>'MSD Calculation'!$D$24-L896</f>
        <v>9.710000000000143</v>
      </c>
      <c r="O896" s="35">
        <f t="shared" si="65"/>
        <v>9.950500161803157E-3</v>
      </c>
      <c r="P896" s="35">
        <f t="shared" si="66"/>
        <v>1.1701094790970777E-2</v>
      </c>
      <c r="Q896" s="35">
        <f t="shared" si="67"/>
        <v>1.1701094790970777E-2</v>
      </c>
      <c r="R896" s="35">
        <f t="shared" si="68"/>
        <v>1.1701094790970777E-2</v>
      </c>
      <c r="S896" s="35">
        <f t="shared" si="69"/>
        <v>1.1701094790970777E-2</v>
      </c>
      <c r="T896" s="11" t="s">
        <v>14</v>
      </c>
    </row>
    <row r="897" spans="2:20" x14ac:dyDescent="0.35">
      <c r="B897" s="63">
        <v>8.7999999999998568</v>
      </c>
      <c r="C897" s="34">
        <f>B897/'MSD Calculation'!$D$5</f>
        <v>0.29729729729729243</v>
      </c>
      <c r="D897" s="34">
        <f>'MSD Calculation'!$D$24-B897</f>
        <v>9.7000000000001432</v>
      </c>
      <c r="E897" s="30">
        <f>IF(B897="",0,IF(B897&lt;'MSD Calculation'!$D$5,$E$7*(1-B897/'MSD Calculation'!$D$5), 0))</f>
        <v>9.9457185663385708E-3</v>
      </c>
      <c r="F897" s="30">
        <f>IF(B897="",0,IF($B897&lt;$F$5,0,IF($B897&gt;'MSD Calculation'!$D$5,0,IF($N$4="Closed-form",1/2*(1-COS(2*PI()*($B897-$F$5)/$F$6))*$F$8,IF($N$4="General",1/2*(1-COS(2*PI()*($B897-$F$5)/$F$6))*$F$9,"Error")))))</f>
        <v>1.7584142217388426E-3</v>
      </c>
      <c r="G897" s="30">
        <f>IF(B897="",0,IF($B897&lt;$G$5,0,IF($B897&gt;'MSD Calculation'!$D$5,0,IF($N$4="Closed-form",1/2*(1-COS(2*PI()*($B897-$G$5)/$G$6))*$G$8,IF($N$4="General",1/2*(1-COS(2*PI()*($B897-$G$5)/$G$6))*$G$9,"Error")))))</f>
        <v>0</v>
      </c>
      <c r="H897" s="30">
        <f>IF(B897="",0,IF($B897&lt;$H$5,0,IF($B897&gt;'MSD Calculation'!$D$5,0,IF($N$4="Closed-form",1/2*(1-COS(2*PI()*($B897-$H$5)/$H$6))*$H$8,IF($N$4="General",1/2*(1-COS(2*PI()*($B897-$H$5)/$H$6))*$H$9,"Error")))))</f>
        <v>0</v>
      </c>
      <c r="I897" s="30">
        <f>IF(B897="",0,IF($B897&lt;$I$5,0,IF($B897&gt;'MSD Calculation'!$D$5,0,IF($N$4="Closed-form",1/2*(1-COS(2*PI()*($B897-$I$5)/$I$6))*$I$8,IF($N$4="General",1/2*(1-COS(2*PI()*($B897-$I$5)/$I$6))*$I$9,"Error")))))</f>
        <v>0</v>
      </c>
      <c r="J897" s="15" t="s">
        <v>14</v>
      </c>
      <c r="K897" s="3"/>
      <c r="L897" s="17">
        <v>8.7999999999998568</v>
      </c>
      <c r="M897" s="34">
        <f>L897/'MSD Calculation'!$D$5</f>
        <v>0.29729729729729243</v>
      </c>
      <c r="N897" s="34">
        <f>'MSD Calculation'!$D$24-L897</f>
        <v>9.7000000000001432</v>
      </c>
      <c r="O897" s="35">
        <f t="shared" si="65"/>
        <v>9.9457185663385708E-3</v>
      </c>
      <c r="P897" s="35">
        <f t="shared" si="66"/>
        <v>1.1704132788077413E-2</v>
      </c>
      <c r="Q897" s="35">
        <f t="shared" si="67"/>
        <v>1.1704132788077413E-2</v>
      </c>
      <c r="R897" s="35">
        <f t="shared" si="68"/>
        <v>1.1704132788077413E-2</v>
      </c>
      <c r="S897" s="35">
        <f t="shared" si="69"/>
        <v>1.1704132788077413E-2</v>
      </c>
      <c r="T897" s="11" t="s">
        <v>14</v>
      </c>
    </row>
    <row r="898" spans="2:20" x14ac:dyDescent="0.35">
      <c r="B898" s="63">
        <v>8.8099999999998566</v>
      </c>
      <c r="C898" s="34">
        <f>B898/'MSD Calculation'!$D$5</f>
        <v>0.29763513513513029</v>
      </c>
      <c r="D898" s="34">
        <f>'MSD Calculation'!$D$24-B898</f>
        <v>9.6900000000001434</v>
      </c>
      <c r="E898" s="30">
        <f>IF(B898="",0,IF(B898&lt;'MSD Calculation'!$D$5,$E$7*(1-B898/'MSD Calculation'!$D$5), 0))</f>
        <v>9.9409369708739845E-3</v>
      </c>
      <c r="F898" s="30">
        <f>IF(B898="",0,IF($B898&lt;$F$5,0,IF($B898&gt;'MSD Calculation'!$D$5,0,IF($N$4="Closed-form",1/2*(1-COS(2*PI()*($B898-$F$5)/$F$6))*$F$8,IF($N$4="General",1/2*(1-COS(2*PI()*($B898-$F$5)/$F$6))*$F$9,"Error")))))</f>
        <v>1.7662473745568917E-3</v>
      </c>
      <c r="G898" s="30">
        <f>IF(B898="",0,IF($B898&lt;$G$5,0,IF($B898&gt;'MSD Calculation'!$D$5,0,IF($N$4="Closed-form",1/2*(1-COS(2*PI()*($B898-$G$5)/$G$6))*$G$8,IF($N$4="General",1/2*(1-COS(2*PI()*($B898-$G$5)/$G$6))*$G$9,"Error")))))</f>
        <v>0</v>
      </c>
      <c r="H898" s="30">
        <f>IF(B898="",0,IF($B898&lt;$H$5,0,IF($B898&gt;'MSD Calculation'!$D$5,0,IF($N$4="Closed-form",1/2*(1-COS(2*PI()*($B898-$H$5)/$H$6))*$H$8,IF($N$4="General",1/2*(1-COS(2*PI()*($B898-$H$5)/$H$6))*$H$9,"Error")))))</f>
        <v>0</v>
      </c>
      <c r="I898" s="30">
        <f>IF(B898="",0,IF($B898&lt;$I$5,0,IF($B898&gt;'MSD Calculation'!$D$5,0,IF($N$4="Closed-form",1/2*(1-COS(2*PI()*($B898-$I$5)/$I$6))*$I$8,IF($N$4="General",1/2*(1-COS(2*PI()*($B898-$I$5)/$I$6))*$I$9,"Error")))))</f>
        <v>0</v>
      </c>
      <c r="J898" s="15" t="s">
        <v>14</v>
      </c>
      <c r="K898" s="3"/>
      <c r="L898" s="17">
        <v>8.8099999999998566</v>
      </c>
      <c r="M898" s="34">
        <f>L898/'MSD Calculation'!$D$5</f>
        <v>0.29763513513513029</v>
      </c>
      <c r="N898" s="34">
        <f>'MSD Calculation'!$D$24-L898</f>
        <v>9.6900000000001434</v>
      </c>
      <c r="O898" s="35">
        <f t="shared" si="65"/>
        <v>9.9409369708739845E-3</v>
      </c>
      <c r="P898" s="35">
        <f t="shared" si="66"/>
        <v>1.1707184345430876E-2</v>
      </c>
      <c r="Q898" s="35">
        <f t="shared" si="67"/>
        <v>1.1707184345430876E-2</v>
      </c>
      <c r="R898" s="35">
        <f t="shared" si="68"/>
        <v>1.1707184345430876E-2</v>
      </c>
      <c r="S898" s="35">
        <f t="shared" si="69"/>
        <v>1.1707184345430876E-2</v>
      </c>
      <c r="T898" s="11" t="s">
        <v>14</v>
      </c>
    </row>
    <row r="899" spans="2:20" x14ac:dyDescent="0.35">
      <c r="B899" s="63">
        <v>8.8199999999998564</v>
      </c>
      <c r="C899" s="34">
        <f>B899/'MSD Calculation'!$D$5</f>
        <v>0.2979729729729681</v>
      </c>
      <c r="D899" s="34">
        <f>'MSD Calculation'!$D$24-B899</f>
        <v>9.6800000000001436</v>
      </c>
      <c r="E899" s="30">
        <f>IF(B899="",0,IF(B899&lt;'MSD Calculation'!$D$5,$E$7*(1-B899/'MSD Calculation'!$D$5), 0))</f>
        <v>9.9361553754094001E-3</v>
      </c>
      <c r="F899" s="30">
        <f>IF(B899="",0,IF($B899&lt;$F$5,0,IF($B899&gt;'MSD Calculation'!$D$5,0,IF($N$4="Closed-form",1/2*(1-COS(2*PI()*($B899-$F$5)/$F$6))*$F$8,IF($N$4="General",1/2*(1-COS(2*PI()*($B899-$F$5)/$F$6))*$F$9,"Error")))))</f>
        <v>1.7740940532617268E-3</v>
      </c>
      <c r="G899" s="30">
        <f>IF(B899="",0,IF($B899&lt;$G$5,0,IF($B899&gt;'MSD Calculation'!$D$5,0,IF($N$4="Closed-form",1/2*(1-COS(2*PI()*($B899-$G$5)/$G$6))*$G$8,IF($N$4="General",1/2*(1-COS(2*PI()*($B899-$G$5)/$G$6))*$G$9,"Error")))))</f>
        <v>0</v>
      </c>
      <c r="H899" s="30">
        <f>IF(B899="",0,IF($B899&lt;$H$5,0,IF($B899&gt;'MSD Calculation'!$D$5,0,IF($N$4="Closed-form",1/2*(1-COS(2*PI()*($B899-$H$5)/$H$6))*$H$8,IF($N$4="General",1/2*(1-COS(2*PI()*($B899-$H$5)/$H$6))*$H$9,"Error")))))</f>
        <v>0</v>
      </c>
      <c r="I899" s="30">
        <f>IF(B899="",0,IF($B899&lt;$I$5,0,IF($B899&gt;'MSD Calculation'!$D$5,0,IF($N$4="Closed-form",1/2*(1-COS(2*PI()*($B899-$I$5)/$I$6))*$I$8,IF($N$4="General",1/2*(1-COS(2*PI()*($B899-$I$5)/$I$6))*$I$9,"Error")))))</f>
        <v>0</v>
      </c>
      <c r="J899" s="15" t="s">
        <v>14</v>
      </c>
      <c r="K899" s="3"/>
      <c r="L899" s="17">
        <v>8.8199999999998564</v>
      </c>
      <c r="M899" s="34">
        <f>L899/'MSD Calculation'!$D$5</f>
        <v>0.2979729729729681</v>
      </c>
      <c r="N899" s="34">
        <f>'MSD Calculation'!$D$24-L899</f>
        <v>9.6800000000001436</v>
      </c>
      <c r="O899" s="35">
        <f t="shared" si="65"/>
        <v>9.9361553754094001E-3</v>
      </c>
      <c r="P899" s="35">
        <f t="shared" si="66"/>
        <v>1.1710249428671127E-2</v>
      </c>
      <c r="Q899" s="35">
        <f t="shared" si="67"/>
        <v>1.1710249428671127E-2</v>
      </c>
      <c r="R899" s="35">
        <f t="shared" si="68"/>
        <v>1.1710249428671127E-2</v>
      </c>
      <c r="S899" s="35">
        <f t="shared" si="69"/>
        <v>1.1710249428671127E-2</v>
      </c>
      <c r="T899" s="11" t="s">
        <v>14</v>
      </c>
    </row>
    <row r="900" spans="2:20" x14ac:dyDescent="0.35">
      <c r="B900" s="63">
        <v>8.8299999999998562</v>
      </c>
      <c r="C900" s="34">
        <f>B900/'MSD Calculation'!$D$5</f>
        <v>0.29831081081080596</v>
      </c>
      <c r="D900" s="34">
        <f>'MSD Calculation'!$D$24-B900</f>
        <v>9.6700000000001438</v>
      </c>
      <c r="E900" s="30">
        <f>IF(B900="",0,IF(B900&lt;'MSD Calculation'!$D$5,$E$7*(1-B900/'MSD Calculation'!$D$5), 0))</f>
        <v>9.9313737799448139E-3</v>
      </c>
      <c r="F900" s="30">
        <f>IF(B900="",0,IF($B900&lt;$F$5,0,IF($B900&gt;'MSD Calculation'!$D$5,0,IF($N$4="Closed-form",1/2*(1-COS(2*PI()*($B900-$F$5)/$F$6))*$F$8,IF($N$4="General",1/2*(1-COS(2*PI()*($B900-$F$5)/$F$6))*$F$9,"Error")))))</f>
        <v>1.7819542234339748E-3</v>
      </c>
      <c r="G900" s="30">
        <f>IF(B900="",0,IF($B900&lt;$G$5,0,IF($B900&gt;'MSD Calculation'!$D$5,0,IF($N$4="Closed-form",1/2*(1-COS(2*PI()*($B900-$G$5)/$G$6))*$G$8,IF($N$4="General",1/2*(1-COS(2*PI()*($B900-$G$5)/$G$6))*$G$9,"Error")))))</f>
        <v>0</v>
      </c>
      <c r="H900" s="30">
        <f>IF(B900="",0,IF($B900&lt;$H$5,0,IF($B900&gt;'MSD Calculation'!$D$5,0,IF($N$4="Closed-form",1/2*(1-COS(2*PI()*($B900-$H$5)/$H$6))*$H$8,IF($N$4="General",1/2*(1-COS(2*PI()*($B900-$H$5)/$H$6))*$H$9,"Error")))))</f>
        <v>0</v>
      </c>
      <c r="I900" s="30">
        <f>IF(B900="",0,IF($B900&lt;$I$5,0,IF($B900&gt;'MSD Calculation'!$D$5,0,IF($N$4="Closed-form",1/2*(1-COS(2*PI()*($B900-$I$5)/$I$6))*$I$8,IF($N$4="General",1/2*(1-COS(2*PI()*($B900-$I$5)/$I$6))*$I$9,"Error")))))</f>
        <v>0</v>
      </c>
      <c r="J900" s="15" t="s">
        <v>14</v>
      </c>
      <c r="K900" s="3"/>
      <c r="L900" s="17">
        <v>8.8299999999998562</v>
      </c>
      <c r="M900" s="34">
        <f>L900/'MSD Calculation'!$D$5</f>
        <v>0.29831081081080596</v>
      </c>
      <c r="N900" s="34">
        <f>'MSD Calculation'!$D$24-L900</f>
        <v>9.6700000000001438</v>
      </c>
      <c r="O900" s="35">
        <f t="shared" si="65"/>
        <v>9.9313737799448139E-3</v>
      </c>
      <c r="P900" s="35">
        <f t="shared" si="66"/>
        <v>1.1713328003378789E-2</v>
      </c>
      <c r="Q900" s="35">
        <f t="shared" si="67"/>
        <v>1.1713328003378789E-2</v>
      </c>
      <c r="R900" s="35">
        <f t="shared" si="68"/>
        <v>1.1713328003378789E-2</v>
      </c>
      <c r="S900" s="35">
        <f t="shared" si="69"/>
        <v>1.1713328003378789E-2</v>
      </c>
      <c r="T900" s="11" t="s">
        <v>14</v>
      </c>
    </row>
    <row r="901" spans="2:20" x14ac:dyDescent="0.35">
      <c r="B901" s="63">
        <v>8.839999999999856</v>
      </c>
      <c r="C901" s="34">
        <f>B901/'MSD Calculation'!$D$5</f>
        <v>0.29864864864864377</v>
      </c>
      <c r="D901" s="34">
        <f>'MSD Calculation'!$D$24-B901</f>
        <v>9.660000000000144</v>
      </c>
      <c r="E901" s="30">
        <f>IF(B901="",0,IF(B901&lt;'MSD Calculation'!$D$5,$E$7*(1-B901/'MSD Calculation'!$D$5), 0))</f>
        <v>9.9265921844802294E-3</v>
      </c>
      <c r="F901" s="30">
        <f>IF(B901="",0,IF($B901&lt;$F$5,0,IF($B901&gt;'MSD Calculation'!$D$5,0,IF($N$4="Closed-form",1/2*(1-COS(2*PI()*($B901-$F$5)/$F$6))*$F$8,IF($N$4="General",1/2*(1-COS(2*PI()*($B901-$F$5)/$F$6))*$F$9,"Error")))))</f>
        <v>1.7898278505950843E-3</v>
      </c>
      <c r="G901" s="30">
        <f>IF(B901="",0,IF($B901&lt;$G$5,0,IF($B901&gt;'MSD Calculation'!$D$5,0,IF($N$4="Closed-form",1/2*(1-COS(2*PI()*($B901-$G$5)/$G$6))*$G$8,IF($N$4="General",1/2*(1-COS(2*PI()*($B901-$G$5)/$G$6))*$G$9,"Error")))))</f>
        <v>0</v>
      </c>
      <c r="H901" s="30">
        <f>IF(B901="",0,IF($B901&lt;$H$5,0,IF($B901&gt;'MSD Calculation'!$D$5,0,IF($N$4="Closed-form",1/2*(1-COS(2*PI()*($B901-$H$5)/$H$6))*$H$8,IF($N$4="General",1/2*(1-COS(2*PI()*($B901-$H$5)/$H$6))*$H$9,"Error")))))</f>
        <v>0</v>
      </c>
      <c r="I901" s="30">
        <f>IF(B901="",0,IF($B901&lt;$I$5,0,IF($B901&gt;'MSD Calculation'!$D$5,0,IF($N$4="Closed-form",1/2*(1-COS(2*PI()*($B901-$I$5)/$I$6))*$I$8,IF($N$4="General",1/2*(1-COS(2*PI()*($B901-$I$5)/$I$6))*$I$9,"Error")))))</f>
        <v>0</v>
      </c>
      <c r="J901" s="15" t="s">
        <v>14</v>
      </c>
      <c r="K901" s="3"/>
      <c r="L901" s="17">
        <v>8.839999999999856</v>
      </c>
      <c r="M901" s="34">
        <f>L901/'MSD Calculation'!$D$5</f>
        <v>0.29864864864864377</v>
      </c>
      <c r="N901" s="34">
        <f>'MSD Calculation'!$D$24-L901</f>
        <v>9.660000000000144</v>
      </c>
      <c r="O901" s="35">
        <f t="shared" si="65"/>
        <v>9.9265921844802294E-3</v>
      </c>
      <c r="P901" s="35">
        <f t="shared" si="66"/>
        <v>1.1716420035075314E-2</v>
      </c>
      <c r="Q901" s="35">
        <f t="shared" si="67"/>
        <v>1.1716420035075314E-2</v>
      </c>
      <c r="R901" s="35">
        <f t="shared" si="68"/>
        <v>1.1716420035075314E-2</v>
      </c>
      <c r="S901" s="35">
        <f t="shared" si="69"/>
        <v>1.1716420035075314E-2</v>
      </c>
      <c r="T901" s="11" t="s">
        <v>14</v>
      </c>
    </row>
    <row r="902" spans="2:20" x14ac:dyDescent="0.35">
      <c r="B902" s="63">
        <v>8.8499999999998558</v>
      </c>
      <c r="C902" s="34">
        <f>B902/'MSD Calculation'!$D$5</f>
        <v>0.29898648648648157</v>
      </c>
      <c r="D902" s="34">
        <f>'MSD Calculation'!$D$24-B902</f>
        <v>9.6500000000001442</v>
      </c>
      <c r="E902" s="30">
        <f>IF(B902="",0,IF(B902&lt;'MSD Calculation'!$D$5,$E$7*(1-B902/'MSD Calculation'!$D$5), 0))</f>
        <v>9.9218105890156432E-3</v>
      </c>
      <c r="F902" s="30">
        <f>IF(B902="",0,IF($B902&lt;$F$5,0,IF($B902&gt;'MSD Calculation'!$D$5,0,IF($N$4="Closed-form",1/2*(1-COS(2*PI()*($B902-$F$5)/$F$6))*$F$8,IF($N$4="General",1/2*(1-COS(2*PI()*($B902-$F$5)/$F$6))*$F$9,"Error")))))</f>
        <v>1.7977149002074756E-3</v>
      </c>
      <c r="G902" s="30">
        <f>IF(B902="",0,IF($B902&lt;$G$5,0,IF($B902&gt;'MSD Calculation'!$D$5,0,IF($N$4="Closed-form",1/2*(1-COS(2*PI()*($B902-$G$5)/$G$6))*$G$8,IF($N$4="General",1/2*(1-COS(2*PI()*($B902-$G$5)/$G$6))*$G$9,"Error")))))</f>
        <v>0</v>
      </c>
      <c r="H902" s="30">
        <f>IF(B902="",0,IF($B902&lt;$H$5,0,IF($B902&gt;'MSD Calculation'!$D$5,0,IF($N$4="Closed-form",1/2*(1-COS(2*PI()*($B902-$H$5)/$H$6))*$H$8,IF($N$4="General",1/2*(1-COS(2*PI()*($B902-$H$5)/$H$6))*$H$9,"Error")))))</f>
        <v>0</v>
      </c>
      <c r="I902" s="30">
        <f>IF(B902="",0,IF($B902&lt;$I$5,0,IF($B902&gt;'MSD Calculation'!$D$5,0,IF($N$4="Closed-form",1/2*(1-COS(2*PI()*($B902-$I$5)/$I$6))*$I$8,IF($N$4="General",1/2*(1-COS(2*PI()*($B902-$I$5)/$I$6))*$I$9,"Error")))))</f>
        <v>0</v>
      </c>
      <c r="J902" s="15" t="s">
        <v>14</v>
      </c>
      <c r="K902" s="3"/>
      <c r="L902" s="17">
        <v>8.8499999999998558</v>
      </c>
      <c r="M902" s="34">
        <f>L902/'MSD Calculation'!$D$5</f>
        <v>0.29898648648648157</v>
      </c>
      <c r="N902" s="34">
        <f>'MSD Calculation'!$D$24-L902</f>
        <v>9.6500000000001442</v>
      </c>
      <c r="O902" s="35">
        <f t="shared" si="65"/>
        <v>9.9218105890156432E-3</v>
      </c>
      <c r="P902" s="35">
        <f t="shared" si="66"/>
        <v>1.1719525489223118E-2</v>
      </c>
      <c r="Q902" s="35">
        <f t="shared" si="67"/>
        <v>1.1719525489223118E-2</v>
      </c>
      <c r="R902" s="35">
        <f t="shared" si="68"/>
        <v>1.1719525489223118E-2</v>
      </c>
      <c r="S902" s="35">
        <f t="shared" si="69"/>
        <v>1.1719525489223118E-2</v>
      </c>
      <c r="T902" s="11" t="s">
        <v>14</v>
      </c>
    </row>
    <row r="903" spans="2:20" x14ac:dyDescent="0.35">
      <c r="B903" s="63">
        <v>8.8599999999998555</v>
      </c>
      <c r="C903" s="34">
        <f>B903/'MSD Calculation'!$D$5</f>
        <v>0.29932432432431944</v>
      </c>
      <c r="D903" s="34">
        <f>'MSD Calculation'!$D$24-B903</f>
        <v>9.6400000000001445</v>
      </c>
      <c r="E903" s="30">
        <f>IF(B903="",0,IF(B903&lt;'MSD Calculation'!$D$5,$E$7*(1-B903/'MSD Calculation'!$D$5), 0))</f>
        <v>9.917028993551057E-3</v>
      </c>
      <c r="F903" s="30">
        <f>IF(B903="",0,IF($B903&lt;$F$5,0,IF($B903&gt;'MSD Calculation'!$D$5,0,IF($N$4="Closed-form",1/2*(1-COS(2*PI()*($B903-$F$5)/$F$6))*$F$8,IF($N$4="General",1/2*(1-COS(2*PI()*($B903-$F$5)/$F$6))*$F$9,"Error")))))</f>
        <v>1.8056153376746894E-3</v>
      </c>
      <c r="G903" s="30">
        <f>IF(B903="",0,IF($B903&lt;$G$5,0,IF($B903&gt;'MSD Calculation'!$D$5,0,IF($N$4="Closed-form",1/2*(1-COS(2*PI()*($B903-$G$5)/$G$6))*$G$8,IF($N$4="General",1/2*(1-COS(2*PI()*($B903-$G$5)/$G$6))*$G$9,"Error")))))</f>
        <v>0</v>
      </c>
      <c r="H903" s="30">
        <f>IF(B903="",0,IF($B903&lt;$H$5,0,IF($B903&gt;'MSD Calculation'!$D$5,0,IF($N$4="Closed-form",1/2*(1-COS(2*PI()*($B903-$H$5)/$H$6))*$H$8,IF($N$4="General",1/2*(1-COS(2*PI()*($B903-$H$5)/$H$6))*$H$9,"Error")))))</f>
        <v>0</v>
      </c>
      <c r="I903" s="30">
        <f>IF(B903="",0,IF($B903&lt;$I$5,0,IF($B903&gt;'MSD Calculation'!$D$5,0,IF($N$4="Closed-form",1/2*(1-COS(2*PI()*($B903-$I$5)/$I$6))*$I$8,IF($N$4="General",1/2*(1-COS(2*PI()*($B903-$I$5)/$I$6))*$I$9,"Error")))))</f>
        <v>0</v>
      </c>
      <c r="J903" s="15" t="s">
        <v>14</v>
      </c>
      <c r="K903" s="3"/>
      <c r="L903" s="17">
        <v>8.8599999999998555</v>
      </c>
      <c r="M903" s="34">
        <f>L903/'MSD Calculation'!$D$5</f>
        <v>0.29932432432431944</v>
      </c>
      <c r="N903" s="34">
        <f>'MSD Calculation'!$D$24-L903</f>
        <v>9.6400000000001445</v>
      </c>
      <c r="O903" s="35">
        <f t="shared" si="65"/>
        <v>9.917028993551057E-3</v>
      </c>
      <c r="P903" s="35">
        <f t="shared" si="66"/>
        <v>1.1722644331225746E-2</v>
      </c>
      <c r="Q903" s="35">
        <f t="shared" si="67"/>
        <v>1.1722644331225746E-2</v>
      </c>
      <c r="R903" s="35">
        <f t="shared" si="68"/>
        <v>1.1722644331225746E-2</v>
      </c>
      <c r="S903" s="35">
        <f t="shared" si="69"/>
        <v>1.1722644331225746E-2</v>
      </c>
      <c r="T903" s="11" t="s">
        <v>14</v>
      </c>
    </row>
    <row r="904" spans="2:20" x14ac:dyDescent="0.35">
      <c r="B904" s="63">
        <v>8.8699999999998553</v>
      </c>
      <c r="C904" s="34">
        <f>B904/'MSD Calculation'!$D$5</f>
        <v>0.29966216216215724</v>
      </c>
      <c r="D904" s="34">
        <f>'MSD Calculation'!$D$24-B904</f>
        <v>9.6300000000001447</v>
      </c>
      <c r="E904" s="30">
        <f>IF(B904="",0,IF(B904&lt;'MSD Calculation'!$D$5,$E$7*(1-B904/'MSD Calculation'!$D$5), 0))</f>
        <v>9.9122473980864708E-3</v>
      </c>
      <c r="F904" s="30">
        <f>IF(B904="",0,IF($B904&lt;$F$5,0,IF($B904&gt;'MSD Calculation'!$D$5,0,IF($N$4="Closed-form",1/2*(1-COS(2*PI()*($B904-$F$5)/$F$6))*$F$8,IF($N$4="General",1/2*(1-COS(2*PI()*($B904-$F$5)/$F$6))*$F$9,"Error")))))</f>
        <v>1.8135291283415415E-3</v>
      </c>
      <c r="G904" s="30">
        <f>IF(B904="",0,IF($B904&lt;$G$5,0,IF($B904&gt;'MSD Calculation'!$D$5,0,IF($N$4="Closed-form",1/2*(1-COS(2*PI()*($B904-$G$5)/$G$6))*$G$8,IF($N$4="General",1/2*(1-COS(2*PI()*($B904-$G$5)/$G$6))*$G$9,"Error")))))</f>
        <v>0</v>
      </c>
      <c r="H904" s="30">
        <f>IF(B904="",0,IF($B904&lt;$H$5,0,IF($B904&gt;'MSD Calculation'!$D$5,0,IF($N$4="Closed-form",1/2*(1-COS(2*PI()*($B904-$H$5)/$H$6))*$H$8,IF($N$4="General",1/2*(1-COS(2*PI()*($B904-$H$5)/$H$6))*$H$9,"Error")))))</f>
        <v>0</v>
      </c>
      <c r="I904" s="30">
        <f>IF(B904="",0,IF($B904&lt;$I$5,0,IF($B904&gt;'MSD Calculation'!$D$5,0,IF($N$4="Closed-form",1/2*(1-COS(2*PI()*($B904-$I$5)/$I$6))*$I$8,IF($N$4="General",1/2*(1-COS(2*PI()*($B904-$I$5)/$I$6))*$I$9,"Error")))))</f>
        <v>0</v>
      </c>
      <c r="J904" s="15" t="s">
        <v>14</v>
      </c>
      <c r="K904" s="3"/>
      <c r="L904" s="17">
        <v>8.8699999999998553</v>
      </c>
      <c r="M904" s="34">
        <f>L904/'MSD Calculation'!$D$5</f>
        <v>0.29966216216215724</v>
      </c>
      <c r="N904" s="34">
        <f>'MSD Calculation'!$D$24-L904</f>
        <v>9.6300000000001447</v>
      </c>
      <c r="O904" s="35">
        <f t="shared" si="65"/>
        <v>9.9122473980864708E-3</v>
      </c>
      <c r="P904" s="35">
        <f t="shared" si="66"/>
        <v>1.1725776526428013E-2</v>
      </c>
      <c r="Q904" s="35">
        <f t="shared" si="67"/>
        <v>1.1725776526428013E-2</v>
      </c>
      <c r="R904" s="35">
        <f t="shared" si="68"/>
        <v>1.1725776526428013E-2</v>
      </c>
      <c r="S904" s="35">
        <f t="shared" si="69"/>
        <v>1.1725776526428013E-2</v>
      </c>
      <c r="T904" s="11" t="s">
        <v>14</v>
      </c>
    </row>
    <row r="905" spans="2:20" x14ac:dyDescent="0.35">
      <c r="B905" s="63">
        <v>8.8799999999998551</v>
      </c>
      <c r="C905" s="34">
        <f>B905/'MSD Calculation'!$D$5</f>
        <v>0.2999999999999951</v>
      </c>
      <c r="D905" s="34">
        <f>'MSD Calculation'!$D$24-B905</f>
        <v>9.6200000000001449</v>
      </c>
      <c r="E905" s="30">
        <f>IF(B905="",0,IF(B905&lt;'MSD Calculation'!$D$5,$E$7*(1-B905/'MSD Calculation'!$D$5), 0))</f>
        <v>9.9074658026218846E-3</v>
      </c>
      <c r="F905" s="30">
        <f>IF(B905="",0,IF($B905&lt;$F$5,0,IF($B905&gt;'MSD Calculation'!$D$5,0,IF($N$4="Closed-form",1/2*(1-COS(2*PI()*($B905-$F$5)/$F$6))*$F$8,IF($N$4="General",1/2*(1-COS(2*PI()*($B905-$F$5)/$F$6))*$F$9,"Error")))))</f>
        <v>1.8214562374942751E-3</v>
      </c>
      <c r="G905" s="30">
        <f>IF(B905="",0,IF($B905&lt;$G$5,0,IF($B905&gt;'MSD Calculation'!$D$5,0,IF($N$4="Closed-form",1/2*(1-COS(2*PI()*($B905-$G$5)/$G$6))*$G$8,IF($N$4="General",1/2*(1-COS(2*PI()*($B905-$G$5)/$G$6))*$G$9,"Error")))))</f>
        <v>0</v>
      </c>
      <c r="H905" s="30">
        <f>IF(B905="",0,IF($B905&lt;$H$5,0,IF($B905&gt;'MSD Calculation'!$D$5,0,IF($N$4="Closed-form",1/2*(1-COS(2*PI()*($B905-$H$5)/$H$6))*$H$8,IF($N$4="General",1/2*(1-COS(2*PI()*($B905-$H$5)/$H$6))*$H$9,"Error")))))</f>
        <v>0</v>
      </c>
      <c r="I905" s="30">
        <f>IF(B905="",0,IF($B905&lt;$I$5,0,IF($B905&gt;'MSD Calculation'!$D$5,0,IF($N$4="Closed-form",1/2*(1-COS(2*PI()*($B905-$I$5)/$I$6))*$I$8,IF($N$4="General",1/2*(1-COS(2*PI()*($B905-$I$5)/$I$6))*$I$9,"Error")))))</f>
        <v>0</v>
      </c>
      <c r="J905" s="15" t="s">
        <v>14</v>
      </c>
      <c r="K905" s="3"/>
      <c r="L905" s="17">
        <v>8.8799999999998551</v>
      </c>
      <c r="M905" s="34">
        <f>L905/'MSD Calculation'!$D$5</f>
        <v>0.2999999999999951</v>
      </c>
      <c r="N905" s="34">
        <f>'MSD Calculation'!$D$24-L905</f>
        <v>9.6200000000001449</v>
      </c>
      <c r="O905" s="35">
        <f t="shared" si="65"/>
        <v>9.9074658026218846E-3</v>
      </c>
      <c r="P905" s="35">
        <f t="shared" si="66"/>
        <v>1.172892204011616E-2</v>
      </c>
      <c r="Q905" s="35">
        <f t="shared" si="67"/>
        <v>1.172892204011616E-2</v>
      </c>
      <c r="R905" s="35">
        <f t="shared" si="68"/>
        <v>1.172892204011616E-2</v>
      </c>
      <c r="S905" s="35">
        <f t="shared" si="69"/>
        <v>1.172892204011616E-2</v>
      </c>
      <c r="T905" s="11" t="s">
        <v>14</v>
      </c>
    </row>
    <row r="906" spans="2:20" x14ac:dyDescent="0.35">
      <c r="B906" s="63">
        <v>8.8899999999998549</v>
      </c>
      <c r="C906" s="34">
        <f>B906/'MSD Calculation'!$D$5</f>
        <v>0.30033783783783291</v>
      </c>
      <c r="D906" s="34">
        <f>'MSD Calculation'!$D$24-B906</f>
        <v>9.6100000000001451</v>
      </c>
      <c r="E906" s="30">
        <f>IF(B906="",0,IF(B906&lt;'MSD Calculation'!$D$5,$E$7*(1-B906/'MSD Calculation'!$D$5), 0))</f>
        <v>9.9026842071572984E-3</v>
      </c>
      <c r="F906" s="30">
        <f>IF(B906="",0,IF($B906&lt;$F$5,0,IF($B906&gt;'MSD Calculation'!$D$5,0,IF($N$4="Closed-form",1/2*(1-COS(2*PI()*($B906-$F$5)/$F$6))*$F$8,IF($N$4="General",1/2*(1-COS(2*PI()*($B906-$F$5)/$F$6))*$F$9,"Error")))))</f>
        <v>1.8293966303607107E-3</v>
      </c>
      <c r="G906" s="30">
        <f>IF(B906="",0,IF($B906&lt;$G$5,0,IF($B906&gt;'MSD Calculation'!$D$5,0,IF($N$4="Closed-form",1/2*(1-COS(2*PI()*($B906-$G$5)/$G$6))*$G$8,IF($N$4="General",1/2*(1-COS(2*PI()*($B906-$G$5)/$G$6))*$G$9,"Error")))))</f>
        <v>0</v>
      </c>
      <c r="H906" s="30">
        <f>IF(B906="",0,IF($B906&lt;$H$5,0,IF($B906&gt;'MSD Calculation'!$D$5,0,IF($N$4="Closed-form",1/2*(1-COS(2*PI()*($B906-$H$5)/$H$6))*$H$8,IF($N$4="General",1/2*(1-COS(2*PI()*($B906-$H$5)/$H$6))*$H$9,"Error")))))</f>
        <v>0</v>
      </c>
      <c r="I906" s="30">
        <f>IF(B906="",0,IF($B906&lt;$I$5,0,IF($B906&gt;'MSD Calculation'!$D$5,0,IF($N$4="Closed-form",1/2*(1-COS(2*PI()*($B906-$I$5)/$I$6))*$I$8,IF($N$4="General",1/2*(1-COS(2*PI()*($B906-$I$5)/$I$6))*$I$9,"Error")))))</f>
        <v>0</v>
      </c>
      <c r="J906" s="15" t="s">
        <v>14</v>
      </c>
      <c r="K906" s="3"/>
      <c r="L906" s="17">
        <v>8.8899999999998549</v>
      </c>
      <c r="M906" s="34">
        <f>L906/'MSD Calculation'!$D$5</f>
        <v>0.30033783783783291</v>
      </c>
      <c r="N906" s="34">
        <f>'MSD Calculation'!$D$24-L906</f>
        <v>9.6100000000001451</v>
      </c>
      <c r="O906" s="35">
        <f t="shared" si="65"/>
        <v>9.9026842071572984E-3</v>
      </c>
      <c r="P906" s="35">
        <f t="shared" si="66"/>
        <v>1.1732080837518009E-2</v>
      </c>
      <c r="Q906" s="35">
        <f t="shared" si="67"/>
        <v>1.1732080837518009E-2</v>
      </c>
      <c r="R906" s="35">
        <f t="shared" si="68"/>
        <v>1.1732080837518009E-2</v>
      </c>
      <c r="S906" s="35">
        <f t="shared" si="69"/>
        <v>1.1732080837518009E-2</v>
      </c>
      <c r="T906" s="11" t="s">
        <v>14</v>
      </c>
    </row>
    <row r="907" spans="2:20" x14ac:dyDescent="0.35">
      <c r="B907" s="63">
        <v>8.8999999999998547</v>
      </c>
      <c r="C907" s="34">
        <f>B907/'MSD Calculation'!$D$5</f>
        <v>0.30067567567567077</v>
      </c>
      <c r="D907" s="34">
        <f>'MSD Calculation'!$D$24-B907</f>
        <v>9.6000000000001453</v>
      </c>
      <c r="E907" s="30">
        <f>IF(B907="",0,IF(B907&lt;'MSD Calculation'!$D$5,$E$7*(1-B907/'MSD Calculation'!$D$5), 0))</f>
        <v>9.8979026116927139E-3</v>
      </c>
      <c r="F907" s="30">
        <f>IF(B907="",0,IF($B907&lt;$F$5,0,IF($B907&gt;'MSD Calculation'!$D$5,0,IF($N$4="Closed-form",1/2*(1-COS(2*PI()*($B907-$F$5)/$F$6))*$F$8,IF($N$4="General",1/2*(1-COS(2*PI()*($B907-$F$5)/$F$6))*$F$9,"Error")))))</f>
        <v>1.837350272110401E-3</v>
      </c>
      <c r="G907" s="30">
        <f>IF(B907="",0,IF($B907&lt;$G$5,0,IF($B907&gt;'MSD Calculation'!$D$5,0,IF($N$4="Closed-form",1/2*(1-COS(2*PI()*($B907-$G$5)/$G$6))*$G$8,IF($N$4="General",1/2*(1-COS(2*PI()*($B907-$G$5)/$G$6))*$G$9,"Error")))))</f>
        <v>0</v>
      </c>
      <c r="H907" s="30">
        <f>IF(B907="",0,IF($B907&lt;$H$5,0,IF($B907&gt;'MSD Calculation'!$D$5,0,IF($N$4="Closed-form",1/2*(1-COS(2*PI()*($B907-$H$5)/$H$6))*$H$8,IF($N$4="General",1/2*(1-COS(2*PI()*($B907-$H$5)/$H$6))*$H$9,"Error")))))</f>
        <v>0</v>
      </c>
      <c r="I907" s="30">
        <f>IF(B907="",0,IF($B907&lt;$I$5,0,IF($B907&gt;'MSD Calculation'!$D$5,0,IF($N$4="Closed-form",1/2*(1-COS(2*PI()*($B907-$I$5)/$I$6))*$I$8,IF($N$4="General",1/2*(1-COS(2*PI()*($B907-$I$5)/$I$6))*$I$9,"Error")))))</f>
        <v>0</v>
      </c>
      <c r="J907" s="15" t="s">
        <v>14</v>
      </c>
      <c r="K907" s="3"/>
      <c r="L907" s="17">
        <v>8.8999999999998547</v>
      </c>
      <c r="M907" s="34">
        <f>L907/'MSD Calculation'!$D$5</f>
        <v>0.30067567567567077</v>
      </c>
      <c r="N907" s="34">
        <f>'MSD Calculation'!$D$24-L907</f>
        <v>9.6000000000001453</v>
      </c>
      <c r="O907" s="35">
        <f t="shared" si="65"/>
        <v>9.8979026116927139E-3</v>
      </c>
      <c r="P907" s="35">
        <f t="shared" si="66"/>
        <v>1.1735252883803116E-2</v>
      </c>
      <c r="Q907" s="35">
        <f t="shared" si="67"/>
        <v>1.1735252883803116E-2</v>
      </c>
      <c r="R907" s="35">
        <f t="shared" si="68"/>
        <v>1.1735252883803116E-2</v>
      </c>
      <c r="S907" s="35">
        <f t="shared" si="69"/>
        <v>1.1735252883803116E-2</v>
      </c>
      <c r="T907" s="11" t="s">
        <v>14</v>
      </c>
    </row>
    <row r="908" spans="2:20" x14ac:dyDescent="0.35">
      <c r="B908" s="63">
        <v>8.9099999999998545</v>
      </c>
      <c r="C908" s="34">
        <f>B908/'MSD Calculation'!$D$5</f>
        <v>0.30101351351350858</v>
      </c>
      <c r="D908" s="34">
        <f>'MSD Calculation'!$D$24-B908</f>
        <v>9.5900000000001455</v>
      </c>
      <c r="E908" s="30">
        <f>IF(B908="",0,IF(B908&lt;'MSD Calculation'!$D$5,$E$7*(1-B908/'MSD Calculation'!$D$5), 0))</f>
        <v>9.8931210162281277E-3</v>
      </c>
      <c r="F908" s="30">
        <f>IF(B908="",0,IF($B908&lt;$F$5,0,IF($B908&gt;'MSD Calculation'!$D$5,0,IF($N$4="Closed-form",1/2*(1-COS(2*PI()*($B908-$F$5)/$F$6))*$F$8,IF($N$4="General",1/2*(1-COS(2*PI()*($B908-$F$5)/$F$6))*$F$9,"Error")))))</f>
        <v>1.845317127854781E-3</v>
      </c>
      <c r="G908" s="30">
        <f>IF(B908="",0,IF($B908&lt;$G$5,0,IF($B908&gt;'MSD Calculation'!$D$5,0,IF($N$4="Closed-form",1/2*(1-COS(2*PI()*($B908-$G$5)/$G$6))*$G$8,IF($N$4="General",1/2*(1-COS(2*PI()*($B908-$G$5)/$G$6))*$G$9,"Error")))))</f>
        <v>0</v>
      </c>
      <c r="H908" s="30">
        <f>IF(B908="",0,IF($B908&lt;$H$5,0,IF($B908&gt;'MSD Calculation'!$D$5,0,IF($N$4="Closed-form",1/2*(1-COS(2*PI()*($B908-$H$5)/$H$6))*$H$8,IF($N$4="General",1/2*(1-COS(2*PI()*($B908-$H$5)/$H$6))*$H$9,"Error")))))</f>
        <v>0</v>
      </c>
      <c r="I908" s="30">
        <f>IF(B908="",0,IF($B908&lt;$I$5,0,IF($B908&gt;'MSD Calculation'!$D$5,0,IF($N$4="Closed-form",1/2*(1-COS(2*PI()*($B908-$I$5)/$I$6))*$I$8,IF($N$4="General",1/2*(1-COS(2*PI()*($B908-$I$5)/$I$6))*$I$9,"Error")))))</f>
        <v>0</v>
      </c>
      <c r="J908" s="15" t="s">
        <v>14</v>
      </c>
      <c r="K908" s="3"/>
      <c r="L908" s="17">
        <v>8.9099999999998545</v>
      </c>
      <c r="M908" s="34">
        <f>L908/'MSD Calculation'!$D$5</f>
        <v>0.30101351351350858</v>
      </c>
      <c r="N908" s="34">
        <f>'MSD Calculation'!$D$24-L908</f>
        <v>9.5900000000001455</v>
      </c>
      <c r="O908" s="35">
        <f t="shared" si="65"/>
        <v>9.8931210162281277E-3</v>
      </c>
      <c r="P908" s="35">
        <f t="shared" si="66"/>
        <v>1.1738438144082909E-2</v>
      </c>
      <c r="Q908" s="35">
        <f t="shared" si="67"/>
        <v>1.1738438144082909E-2</v>
      </c>
      <c r="R908" s="35">
        <f t="shared" si="68"/>
        <v>1.1738438144082909E-2</v>
      </c>
      <c r="S908" s="35">
        <f t="shared" si="69"/>
        <v>1.1738438144082909E-2</v>
      </c>
      <c r="T908" s="11" t="s">
        <v>14</v>
      </c>
    </row>
    <row r="909" spans="2:20" x14ac:dyDescent="0.35">
      <c r="B909" s="63">
        <v>8.9199999999998543</v>
      </c>
      <c r="C909" s="34">
        <f>B909/'MSD Calculation'!$D$5</f>
        <v>0.30135135135134639</v>
      </c>
      <c r="D909" s="34">
        <f>'MSD Calculation'!$D$24-B909</f>
        <v>9.5800000000001457</v>
      </c>
      <c r="E909" s="30">
        <f>IF(B909="",0,IF(B909&lt;'MSD Calculation'!$D$5,$E$7*(1-B909/'MSD Calculation'!$D$5), 0))</f>
        <v>9.8883394207635433E-3</v>
      </c>
      <c r="F909" s="30">
        <f>IF(B909="",0,IF($B909&lt;$F$5,0,IF($B909&gt;'MSD Calculation'!$D$5,0,IF($N$4="Closed-form",1/2*(1-COS(2*PI()*($B909-$F$5)/$F$6))*$F$8,IF($N$4="General",1/2*(1-COS(2*PI()*($B909-$F$5)/$F$6))*$F$9,"Error")))))</f>
        <v>1.8532971626473247E-3</v>
      </c>
      <c r="G909" s="30">
        <f>IF(B909="",0,IF($B909&lt;$G$5,0,IF($B909&gt;'MSD Calculation'!$D$5,0,IF($N$4="Closed-form",1/2*(1-COS(2*PI()*($B909-$G$5)/$G$6))*$G$8,IF($N$4="General",1/2*(1-COS(2*PI()*($B909-$G$5)/$G$6))*$G$9,"Error")))))</f>
        <v>0</v>
      </c>
      <c r="H909" s="30">
        <f>IF(B909="",0,IF($B909&lt;$H$5,0,IF($B909&gt;'MSD Calculation'!$D$5,0,IF($N$4="Closed-form",1/2*(1-COS(2*PI()*($B909-$H$5)/$H$6))*$H$8,IF($N$4="General",1/2*(1-COS(2*PI()*($B909-$H$5)/$H$6))*$H$9,"Error")))))</f>
        <v>0</v>
      </c>
      <c r="I909" s="30">
        <f>IF(B909="",0,IF($B909&lt;$I$5,0,IF($B909&gt;'MSD Calculation'!$D$5,0,IF($N$4="Closed-form",1/2*(1-COS(2*PI()*($B909-$I$5)/$I$6))*$I$8,IF($N$4="General",1/2*(1-COS(2*PI()*($B909-$I$5)/$I$6))*$I$9,"Error")))))</f>
        <v>0</v>
      </c>
      <c r="J909" s="15" t="s">
        <v>14</v>
      </c>
      <c r="K909" s="3"/>
      <c r="L909" s="17">
        <v>8.9199999999998543</v>
      </c>
      <c r="M909" s="34">
        <f>L909/'MSD Calculation'!$D$5</f>
        <v>0.30135135135134639</v>
      </c>
      <c r="N909" s="34">
        <f>'MSD Calculation'!$D$24-L909</f>
        <v>9.5800000000001457</v>
      </c>
      <c r="O909" s="35">
        <f t="shared" si="65"/>
        <v>9.8883394207635433E-3</v>
      </c>
      <c r="P909" s="35">
        <f t="shared" si="66"/>
        <v>1.1741636583410868E-2</v>
      </c>
      <c r="Q909" s="35">
        <f t="shared" si="67"/>
        <v>1.1741636583410868E-2</v>
      </c>
      <c r="R909" s="35">
        <f t="shared" si="68"/>
        <v>1.1741636583410868E-2</v>
      </c>
      <c r="S909" s="35">
        <f t="shared" si="69"/>
        <v>1.1741636583410868E-2</v>
      </c>
      <c r="T909" s="11" t="s">
        <v>14</v>
      </c>
    </row>
    <row r="910" spans="2:20" x14ac:dyDescent="0.35">
      <c r="B910" s="63">
        <v>8.9299999999998541</v>
      </c>
      <c r="C910" s="34">
        <f>B910/'MSD Calculation'!$D$5</f>
        <v>0.30168918918918425</v>
      </c>
      <c r="D910" s="34">
        <f>'MSD Calculation'!$D$24-B910</f>
        <v>9.5700000000001459</v>
      </c>
      <c r="E910" s="30">
        <f>IF(B910="",0,IF(B910&lt;'MSD Calculation'!$D$5,$E$7*(1-B910/'MSD Calculation'!$D$5), 0))</f>
        <v>9.8835578252989571E-3</v>
      </c>
      <c r="F910" s="30">
        <f>IF(B910="",0,IF($B910&lt;$F$5,0,IF($B910&gt;'MSD Calculation'!$D$5,0,IF($N$4="Closed-form",1/2*(1-COS(2*PI()*($B910-$F$5)/$F$6))*$F$8,IF($N$4="General",1/2*(1-COS(2*PI()*($B910-$F$5)/$F$6))*$F$9,"Error")))))</f>
        <v>1.8612903414836951E-3</v>
      </c>
      <c r="G910" s="30">
        <f>IF(B910="",0,IF($B910&lt;$G$5,0,IF($B910&gt;'MSD Calculation'!$D$5,0,IF($N$4="Closed-form",1/2*(1-COS(2*PI()*($B910-$G$5)/$G$6))*$G$8,IF($N$4="General",1/2*(1-COS(2*PI()*($B910-$G$5)/$G$6))*$G$9,"Error")))))</f>
        <v>0</v>
      </c>
      <c r="H910" s="30">
        <f>IF(B910="",0,IF($B910&lt;$H$5,0,IF($B910&gt;'MSD Calculation'!$D$5,0,IF($N$4="Closed-form",1/2*(1-COS(2*PI()*($B910-$H$5)/$H$6))*$H$8,IF($N$4="General",1/2*(1-COS(2*PI()*($B910-$H$5)/$H$6))*$H$9,"Error")))))</f>
        <v>0</v>
      </c>
      <c r="I910" s="30">
        <f>IF(B910="",0,IF($B910&lt;$I$5,0,IF($B910&gt;'MSD Calculation'!$D$5,0,IF($N$4="Closed-form",1/2*(1-COS(2*PI()*($B910-$I$5)/$I$6))*$I$8,IF($N$4="General",1/2*(1-COS(2*PI()*($B910-$I$5)/$I$6))*$I$9,"Error")))))</f>
        <v>0</v>
      </c>
      <c r="J910" s="15" t="s">
        <v>14</v>
      </c>
      <c r="K910" s="3"/>
      <c r="L910" s="17">
        <v>8.9299999999998541</v>
      </c>
      <c r="M910" s="34">
        <f>L910/'MSD Calculation'!$D$5</f>
        <v>0.30168918918918425</v>
      </c>
      <c r="N910" s="34">
        <f>'MSD Calculation'!$D$24-L910</f>
        <v>9.5700000000001459</v>
      </c>
      <c r="O910" s="35">
        <f t="shared" si="65"/>
        <v>9.8835578252989571E-3</v>
      </c>
      <c r="P910" s="35">
        <f t="shared" si="66"/>
        <v>1.1744848166782652E-2</v>
      </c>
      <c r="Q910" s="35">
        <f t="shared" si="67"/>
        <v>1.1744848166782652E-2</v>
      </c>
      <c r="R910" s="35">
        <f t="shared" si="68"/>
        <v>1.1744848166782652E-2</v>
      </c>
      <c r="S910" s="35">
        <f t="shared" si="69"/>
        <v>1.1744848166782652E-2</v>
      </c>
      <c r="T910" s="11" t="s">
        <v>14</v>
      </c>
    </row>
    <row r="911" spans="2:20" x14ac:dyDescent="0.35">
      <c r="B911" s="63">
        <v>8.9399999999998538</v>
      </c>
      <c r="C911" s="34">
        <f>B911/'MSD Calculation'!$D$5</f>
        <v>0.30202702702702205</v>
      </c>
      <c r="D911" s="34">
        <f>'MSD Calculation'!$D$24-B911</f>
        <v>9.5600000000001462</v>
      </c>
      <c r="E911" s="30">
        <f>IF(B911="",0,IF(B911&lt;'MSD Calculation'!$D$5,$E$7*(1-B911/'MSD Calculation'!$D$5), 0))</f>
        <v>9.8787762298343726E-3</v>
      </c>
      <c r="F911" s="30">
        <f>IF(B911="",0,IF($B911&lt;$F$5,0,IF($B911&gt;'MSD Calculation'!$D$5,0,IF($N$4="Closed-form",1/2*(1-COS(2*PI()*($B911-$F$5)/$F$6))*$F$8,IF($N$4="General",1/2*(1-COS(2*PI()*($B911-$F$5)/$F$6))*$F$9,"Error")))))</f>
        <v>1.8692966293018982E-3</v>
      </c>
      <c r="G911" s="30">
        <f>IF(B911="",0,IF($B911&lt;$G$5,0,IF($B911&gt;'MSD Calculation'!$D$5,0,IF($N$4="Closed-form",1/2*(1-COS(2*PI()*($B911-$G$5)/$G$6))*$G$8,IF($N$4="General",1/2*(1-COS(2*PI()*($B911-$G$5)/$G$6))*$G$9,"Error")))))</f>
        <v>0</v>
      </c>
      <c r="H911" s="30">
        <f>IF(B911="",0,IF($B911&lt;$H$5,0,IF($B911&gt;'MSD Calculation'!$D$5,0,IF($N$4="Closed-form",1/2*(1-COS(2*PI()*($B911-$H$5)/$H$6))*$H$8,IF($N$4="General",1/2*(1-COS(2*PI()*($B911-$H$5)/$H$6))*$H$9,"Error")))))</f>
        <v>0</v>
      </c>
      <c r="I911" s="30">
        <f>IF(B911="",0,IF($B911&lt;$I$5,0,IF($B911&gt;'MSD Calculation'!$D$5,0,IF($N$4="Closed-form",1/2*(1-COS(2*PI()*($B911-$I$5)/$I$6))*$I$8,IF($N$4="General",1/2*(1-COS(2*PI()*($B911-$I$5)/$I$6))*$I$9,"Error")))))</f>
        <v>0</v>
      </c>
      <c r="J911" s="15" t="s">
        <v>14</v>
      </c>
      <c r="K911" s="3"/>
      <c r="L911" s="17">
        <v>8.9399999999998538</v>
      </c>
      <c r="M911" s="34">
        <f>L911/'MSD Calculation'!$D$5</f>
        <v>0.30202702702702205</v>
      </c>
      <c r="N911" s="34">
        <f>'MSD Calculation'!$D$24-L911</f>
        <v>9.5600000000001462</v>
      </c>
      <c r="O911" s="35">
        <f t="shared" si="65"/>
        <v>9.8787762298343726E-3</v>
      </c>
      <c r="P911" s="35">
        <f t="shared" si="66"/>
        <v>1.1748072859136271E-2</v>
      </c>
      <c r="Q911" s="35">
        <f t="shared" si="67"/>
        <v>1.1748072859136271E-2</v>
      </c>
      <c r="R911" s="35">
        <f t="shared" si="68"/>
        <v>1.1748072859136271E-2</v>
      </c>
      <c r="S911" s="35">
        <f t="shared" si="69"/>
        <v>1.1748072859136271E-2</v>
      </c>
      <c r="T911" s="11" t="s">
        <v>14</v>
      </c>
    </row>
    <row r="912" spans="2:20" x14ac:dyDescent="0.35">
      <c r="B912" s="63">
        <v>8.9499999999998536</v>
      </c>
      <c r="C912" s="34">
        <f>B912/'MSD Calculation'!$D$5</f>
        <v>0.30236486486485992</v>
      </c>
      <c r="D912" s="34">
        <f>'MSD Calculation'!$D$24-B912</f>
        <v>9.5500000000001464</v>
      </c>
      <c r="E912" s="30">
        <f>IF(B912="",0,IF(B912&lt;'MSD Calculation'!$D$5,$E$7*(1-B912/'MSD Calculation'!$D$5), 0))</f>
        <v>9.8739946343697847E-3</v>
      </c>
      <c r="F912" s="30">
        <f>IF(B912="",0,IF($B912&lt;$F$5,0,IF($B912&gt;'MSD Calculation'!$D$5,0,IF($N$4="Closed-form",1/2*(1-COS(2*PI()*($B912-$F$5)/$F$6))*$F$8,IF($N$4="General",1/2*(1-COS(2*PI()*($B912-$F$5)/$F$6))*$F$9,"Error")))))</f>
        <v>1.8773159909824396E-3</v>
      </c>
      <c r="G912" s="30">
        <f>IF(B912="",0,IF($B912&lt;$G$5,0,IF($B912&gt;'MSD Calculation'!$D$5,0,IF($N$4="Closed-form",1/2*(1-COS(2*PI()*($B912-$G$5)/$G$6))*$G$8,IF($N$4="General",1/2*(1-COS(2*PI()*($B912-$G$5)/$G$6))*$G$9,"Error")))))</f>
        <v>0</v>
      </c>
      <c r="H912" s="30">
        <f>IF(B912="",0,IF($B912&lt;$H$5,0,IF($B912&gt;'MSD Calculation'!$D$5,0,IF($N$4="Closed-form",1/2*(1-COS(2*PI()*($B912-$H$5)/$H$6))*$H$8,IF($N$4="General",1/2*(1-COS(2*PI()*($B912-$H$5)/$H$6))*$H$9,"Error")))))</f>
        <v>0</v>
      </c>
      <c r="I912" s="30">
        <f>IF(B912="",0,IF($B912&lt;$I$5,0,IF($B912&gt;'MSD Calculation'!$D$5,0,IF($N$4="Closed-form",1/2*(1-COS(2*PI()*($B912-$I$5)/$I$6))*$I$8,IF($N$4="General",1/2*(1-COS(2*PI()*($B912-$I$5)/$I$6))*$I$9,"Error")))))</f>
        <v>0</v>
      </c>
      <c r="J912" s="15" t="s">
        <v>14</v>
      </c>
      <c r="K912" s="3"/>
      <c r="L912" s="17">
        <v>8.9499999999998536</v>
      </c>
      <c r="M912" s="34">
        <f>L912/'MSD Calculation'!$D$5</f>
        <v>0.30236486486485992</v>
      </c>
      <c r="N912" s="34">
        <f>'MSD Calculation'!$D$24-L912</f>
        <v>9.5500000000001464</v>
      </c>
      <c r="O912" s="35">
        <f t="shared" si="65"/>
        <v>9.8739946343697847E-3</v>
      </c>
      <c r="P912" s="35">
        <f t="shared" si="66"/>
        <v>1.1751310625352224E-2</v>
      </c>
      <c r="Q912" s="35">
        <f t="shared" si="67"/>
        <v>1.1751310625352224E-2</v>
      </c>
      <c r="R912" s="35">
        <f t="shared" si="68"/>
        <v>1.1751310625352224E-2</v>
      </c>
      <c r="S912" s="35">
        <f t="shared" si="69"/>
        <v>1.1751310625352224E-2</v>
      </c>
      <c r="T912" s="11" t="s">
        <v>14</v>
      </c>
    </row>
    <row r="913" spans="2:20" x14ac:dyDescent="0.35">
      <c r="B913" s="63">
        <v>8.9599999999998534</v>
      </c>
      <c r="C913" s="34">
        <f>B913/'MSD Calculation'!$D$5</f>
        <v>0.30270270270269772</v>
      </c>
      <c r="D913" s="34">
        <f>'MSD Calculation'!$D$24-B913</f>
        <v>9.5400000000001466</v>
      </c>
      <c r="E913" s="30">
        <f>IF(B913="",0,IF(B913&lt;'MSD Calculation'!$D$5,$E$7*(1-B913/'MSD Calculation'!$D$5), 0))</f>
        <v>9.8692130389052002E-3</v>
      </c>
      <c r="F913" s="30">
        <f>IF(B913="",0,IF($B913&lt;$F$5,0,IF($B913&gt;'MSD Calculation'!$D$5,0,IF($N$4="Closed-form",1/2*(1-COS(2*PI()*($B913-$F$5)/$F$6))*$F$8,IF($N$4="General",1/2*(1-COS(2*PI()*($B913-$F$5)/$F$6))*$F$9,"Error")))))</f>
        <v>1.8853483913484758E-3</v>
      </c>
      <c r="G913" s="30">
        <f>IF(B913="",0,IF($B913&lt;$G$5,0,IF($B913&gt;'MSD Calculation'!$D$5,0,IF($N$4="Closed-form",1/2*(1-COS(2*PI()*($B913-$G$5)/$G$6))*$G$8,IF($N$4="General",1/2*(1-COS(2*PI()*($B913-$G$5)/$G$6))*$G$9,"Error")))))</f>
        <v>0</v>
      </c>
      <c r="H913" s="30">
        <f>IF(B913="",0,IF($B913&lt;$H$5,0,IF($B913&gt;'MSD Calculation'!$D$5,0,IF($N$4="Closed-form",1/2*(1-COS(2*PI()*($B913-$H$5)/$H$6))*$H$8,IF($N$4="General",1/2*(1-COS(2*PI()*($B913-$H$5)/$H$6))*$H$9,"Error")))))</f>
        <v>0</v>
      </c>
      <c r="I913" s="30">
        <f>IF(B913="",0,IF($B913&lt;$I$5,0,IF($B913&gt;'MSD Calculation'!$D$5,0,IF($N$4="Closed-form",1/2*(1-COS(2*PI()*($B913-$I$5)/$I$6))*$I$8,IF($N$4="General",1/2*(1-COS(2*PI()*($B913-$I$5)/$I$6))*$I$9,"Error")))))</f>
        <v>0</v>
      </c>
      <c r="J913" s="15" t="s">
        <v>14</v>
      </c>
      <c r="K913" s="3"/>
      <c r="L913" s="17">
        <v>8.9599999999998534</v>
      </c>
      <c r="M913" s="34">
        <f>L913/'MSD Calculation'!$D$5</f>
        <v>0.30270270270269772</v>
      </c>
      <c r="N913" s="34">
        <f>'MSD Calculation'!$D$24-L913</f>
        <v>9.5400000000001466</v>
      </c>
      <c r="O913" s="35">
        <f t="shared" si="65"/>
        <v>9.8692130389052002E-3</v>
      </c>
      <c r="P913" s="35">
        <f t="shared" si="66"/>
        <v>1.1754561430253677E-2</v>
      </c>
      <c r="Q913" s="35">
        <f t="shared" si="67"/>
        <v>1.1754561430253677E-2</v>
      </c>
      <c r="R913" s="35">
        <f t="shared" si="68"/>
        <v>1.1754561430253677E-2</v>
      </c>
      <c r="S913" s="35">
        <f t="shared" si="69"/>
        <v>1.1754561430253677E-2</v>
      </c>
      <c r="T913" s="11" t="s">
        <v>14</v>
      </c>
    </row>
    <row r="914" spans="2:20" x14ac:dyDescent="0.35">
      <c r="B914" s="63">
        <v>8.9699999999998532</v>
      </c>
      <c r="C914" s="34">
        <f>B914/'MSD Calculation'!$D$5</f>
        <v>0.30304054054053559</v>
      </c>
      <c r="D914" s="34">
        <f>'MSD Calculation'!$D$24-B914</f>
        <v>9.5300000000001468</v>
      </c>
      <c r="E914" s="30">
        <f>IF(B914="",0,IF(B914&lt;'MSD Calculation'!$D$5,$E$7*(1-B914/'MSD Calculation'!$D$5), 0))</f>
        <v>9.8644314434406122E-3</v>
      </c>
      <c r="F914" s="30">
        <f>IF(B914="",0,IF($B914&lt;$F$5,0,IF($B914&gt;'MSD Calculation'!$D$5,0,IF($N$4="Closed-form",1/2*(1-COS(2*PI()*($B914-$F$5)/$F$6))*$F$8,IF($N$4="General",1/2*(1-COS(2*PI()*($B914-$F$5)/$F$6))*$F$9,"Error")))))</f>
        <v>1.8933937951659686E-3</v>
      </c>
      <c r="G914" s="30">
        <f>IF(B914="",0,IF($B914&lt;$G$5,0,IF($B914&gt;'MSD Calculation'!$D$5,0,IF($N$4="Closed-form",1/2*(1-COS(2*PI()*($B914-$G$5)/$G$6))*$G$8,IF($N$4="General",1/2*(1-COS(2*PI()*($B914-$G$5)/$G$6))*$G$9,"Error")))))</f>
        <v>0</v>
      </c>
      <c r="H914" s="30">
        <f>IF(B914="",0,IF($B914&lt;$H$5,0,IF($B914&gt;'MSD Calculation'!$D$5,0,IF($N$4="Closed-form",1/2*(1-COS(2*PI()*($B914-$H$5)/$H$6))*$H$8,IF($N$4="General",1/2*(1-COS(2*PI()*($B914-$H$5)/$H$6))*$H$9,"Error")))))</f>
        <v>0</v>
      </c>
      <c r="I914" s="30">
        <f>IF(B914="",0,IF($B914&lt;$I$5,0,IF($B914&gt;'MSD Calculation'!$D$5,0,IF($N$4="Closed-form",1/2*(1-COS(2*PI()*($B914-$I$5)/$I$6))*$I$8,IF($N$4="General",1/2*(1-COS(2*PI()*($B914-$I$5)/$I$6))*$I$9,"Error")))))</f>
        <v>0</v>
      </c>
      <c r="J914" s="15" t="s">
        <v>14</v>
      </c>
      <c r="K914" s="3"/>
      <c r="L914" s="17">
        <v>8.9699999999998532</v>
      </c>
      <c r="M914" s="34">
        <f>L914/'MSD Calculation'!$D$5</f>
        <v>0.30304054054053559</v>
      </c>
      <c r="N914" s="34">
        <f>'MSD Calculation'!$D$24-L914</f>
        <v>9.5300000000001468</v>
      </c>
      <c r="O914" s="35">
        <f t="shared" ref="O914:O977" si="70">E914</f>
        <v>9.8644314434406122E-3</v>
      </c>
      <c r="P914" s="35">
        <f t="shared" ref="P914:P977" si="71">E914+F914</f>
        <v>1.175782523860658E-2</v>
      </c>
      <c r="Q914" s="35">
        <f t="shared" ref="Q914:Q977" si="72">E914+F914+G914</f>
        <v>1.175782523860658E-2</v>
      </c>
      <c r="R914" s="35">
        <f t="shared" ref="R914:R977" si="73">+E914+F914+G914+H914</f>
        <v>1.175782523860658E-2</v>
      </c>
      <c r="S914" s="35">
        <f t="shared" ref="S914:S977" si="74">E914+F914+G914+H914+I914</f>
        <v>1.175782523860658E-2</v>
      </c>
      <c r="T914" s="11" t="s">
        <v>14</v>
      </c>
    </row>
    <row r="915" spans="2:20" x14ac:dyDescent="0.35">
      <c r="B915" s="63">
        <v>8.979999999999853</v>
      </c>
      <c r="C915" s="34">
        <f>B915/'MSD Calculation'!$D$5</f>
        <v>0.30337837837837339</v>
      </c>
      <c r="D915" s="34">
        <f>'MSD Calculation'!$D$24-B915</f>
        <v>9.520000000000147</v>
      </c>
      <c r="E915" s="30">
        <f>IF(B915="",0,IF(B915&lt;'MSD Calculation'!$D$5,$E$7*(1-B915/'MSD Calculation'!$D$5), 0))</f>
        <v>9.8596498479760278E-3</v>
      </c>
      <c r="F915" s="30">
        <f>IF(B915="",0,IF($B915&lt;$F$5,0,IF($B915&gt;'MSD Calculation'!$D$5,0,IF($N$4="Closed-form",1/2*(1-COS(2*PI()*($B915-$F$5)/$F$6))*$F$8,IF($N$4="General",1/2*(1-COS(2*PI()*($B915-$F$5)/$F$6))*$F$9,"Error")))))</f>
        <v>1.9014521671438403E-3</v>
      </c>
      <c r="G915" s="30">
        <f>IF(B915="",0,IF($B915&lt;$G$5,0,IF($B915&gt;'MSD Calculation'!$D$5,0,IF($N$4="Closed-form",1/2*(1-COS(2*PI()*($B915-$G$5)/$G$6))*$G$8,IF($N$4="General",1/2*(1-COS(2*PI()*($B915-$G$5)/$G$6))*$G$9,"Error")))))</f>
        <v>0</v>
      </c>
      <c r="H915" s="30">
        <f>IF(B915="",0,IF($B915&lt;$H$5,0,IF($B915&gt;'MSD Calculation'!$D$5,0,IF($N$4="Closed-form",1/2*(1-COS(2*PI()*($B915-$H$5)/$H$6))*$H$8,IF($N$4="General",1/2*(1-COS(2*PI()*($B915-$H$5)/$H$6))*$H$9,"Error")))))</f>
        <v>0</v>
      </c>
      <c r="I915" s="30">
        <f>IF(B915="",0,IF($B915&lt;$I$5,0,IF($B915&gt;'MSD Calculation'!$D$5,0,IF($N$4="Closed-form",1/2*(1-COS(2*PI()*($B915-$I$5)/$I$6))*$I$8,IF($N$4="General",1/2*(1-COS(2*PI()*($B915-$I$5)/$I$6))*$I$9,"Error")))))</f>
        <v>0</v>
      </c>
      <c r="J915" s="15" t="s">
        <v>14</v>
      </c>
      <c r="K915" s="3"/>
      <c r="L915" s="17">
        <v>8.979999999999853</v>
      </c>
      <c r="M915" s="34">
        <f>L915/'MSD Calculation'!$D$5</f>
        <v>0.30337837837837339</v>
      </c>
      <c r="N915" s="34">
        <f>'MSD Calculation'!$D$24-L915</f>
        <v>9.520000000000147</v>
      </c>
      <c r="O915" s="35">
        <f t="shared" si="70"/>
        <v>9.8596498479760278E-3</v>
      </c>
      <c r="P915" s="35">
        <f t="shared" si="71"/>
        <v>1.1761102015119868E-2</v>
      </c>
      <c r="Q915" s="35">
        <f t="shared" si="72"/>
        <v>1.1761102015119868E-2</v>
      </c>
      <c r="R915" s="35">
        <f t="shared" si="73"/>
        <v>1.1761102015119868E-2</v>
      </c>
      <c r="S915" s="35">
        <f t="shared" si="74"/>
        <v>1.1761102015119868E-2</v>
      </c>
      <c r="T915" s="11" t="s">
        <v>14</v>
      </c>
    </row>
    <row r="916" spans="2:20" x14ac:dyDescent="0.35">
      <c r="B916" s="63">
        <v>8.9899999999998528</v>
      </c>
      <c r="C916" s="34">
        <f>B916/'MSD Calculation'!$D$5</f>
        <v>0.30371621621621125</v>
      </c>
      <c r="D916" s="34">
        <f>'MSD Calculation'!$D$24-B916</f>
        <v>9.5100000000001472</v>
      </c>
      <c r="E916" s="30">
        <f>IF(B916="",0,IF(B916&lt;'MSD Calculation'!$D$5,$E$7*(1-B916/'MSD Calculation'!$D$5), 0))</f>
        <v>9.8548682525114416E-3</v>
      </c>
      <c r="F916" s="30">
        <f>IF(B916="",0,IF($B916&lt;$F$5,0,IF($B916&gt;'MSD Calculation'!$D$5,0,IF($N$4="Closed-form",1/2*(1-COS(2*PI()*($B916-$F$5)/$F$6))*$F$8,IF($N$4="General",1/2*(1-COS(2*PI()*($B916-$F$5)/$F$6))*$F$9,"Error")))))</f>
        <v>1.90952347193413E-3</v>
      </c>
      <c r="G916" s="30">
        <f>IF(B916="",0,IF($B916&lt;$G$5,0,IF($B916&gt;'MSD Calculation'!$D$5,0,IF($N$4="Closed-form",1/2*(1-COS(2*PI()*($B916-$G$5)/$G$6))*$G$8,IF($N$4="General",1/2*(1-COS(2*PI()*($B916-$G$5)/$G$6))*$G$9,"Error")))))</f>
        <v>0</v>
      </c>
      <c r="H916" s="30">
        <f>IF(B916="",0,IF($B916&lt;$H$5,0,IF($B916&gt;'MSD Calculation'!$D$5,0,IF($N$4="Closed-form",1/2*(1-COS(2*PI()*($B916-$H$5)/$H$6))*$H$8,IF($N$4="General",1/2*(1-COS(2*PI()*($B916-$H$5)/$H$6))*$H$9,"Error")))))</f>
        <v>0</v>
      </c>
      <c r="I916" s="30">
        <f>IF(B916="",0,IF($B916&lt;$I$5,0,IF($B916&gt;'MSD Calculation'!$D$5,0,IF($N$4="Closed-form",1/2*(1-COS(2*PI()*($B916-$I$5)/$I$6))*$I$8,IF($N$4="General",1/2*(1-COS(2*PI()*($B916-$I$5)/$I$6))*$I$9,"Error")))))</f>
        <v>0</v>
      </c>
      <c r="J916" s="15" t="s">
        <v>14</v>
      </c>
      <c r="K916" s="3"/>
      <c r="L916" s="17">
        <v>8.9899999999998528</v>
      </c>
      <c r="M916" s="34">
        <f>L916/'MSD Calculation'!$D$5</f>
        <v>0.30371621621621125</v>
      </c>
      <c r="N916" s="34">
        <f>'MSD Calculation'!$D$24-L916</f>
        <v>9.5100000000001472</v>
      </c>
      <c r="O916" s="35">
        <f t="shared" si="70"/>
        <v>9.8548682525114416E-3</v>
      </c>
      <c r="P916" s="35">
        <f t="shared" si="71"/>
        <v>1.1764391724445572E-2</v>
      </c>
      <c r="Q916" s="35">
        <f t="shared" si="72"/>
        <v>1.1764391724445572E-2</v>
      </c>
      <c r="R916" s="35">
        <f t="shared" si="73"/>
        <v>1.1764391724445572E-2</v>
      </c>
      <c r="S916" s="35">
        <f t="shared" si="74"/>
        <v>1.1764391724445572E-2</v>
      </c>
      <c r="T916" s="11" t="s">
        <v>14</v>
      </c>
    </row>
    <row r="917" spans="2:20" x14ac:dyDescent="0.35">
      <c r="B917" s="63">
        <v>8.9999999999998526</v>
      </c>
      <c r="C917" s="34">
        <f>B917/'MSD Calculation'!$D$5</f>
        <v>0.30405405405404906</v>
      </c>
      <c r="D917" s="34">
        <f>'MSD Calculation'!$D$24-B917</f>
        <v>9.5000000000001474</v>
      </c>
      <c r="E917" s="30">
        <f>IF(B917="",0,IF(B917&lt;'MSD Calculation'!$D$5,$E$7*(1-B917/'MSD Calculation'!$D$5), 0))</f>
        <v>9.8500866570468571E-3</v>
      </c>
      <c r="F917" s="30">
        <f>IF(B917="",0,IF($B917&lt;$F$5,0,IF($B917&gt;'MSD Calculation'!$D$5,0,IF($N$4="Closed-form",1/2*(1-COS(2*PI()*($B917-$F$5)/$F$6))*$F$8,IF($N$4="General",1/2*(1-COS(2*PI()*($B917-$F$5)/$F$6))*$F$9,"Error")))))</f>
        <v>1.9176076741321451E-3</v>
      </c>
      <c r="G917" s="30">
        <f>IF(B917="",0,IF($B917&lt;$G$5,0,IF($B917&gt;'MSD Calculation'!$D$5,0,IF($N$4="Closed-form",1/2*(1-COS(2*PI()*($B917-$G$5)/$G$6))*$G$8,IF($N$4="General",1/2*(1-COS(2*PI()*($B917-$G$5)/$G$6))*$G$9,"Error")))))</f>
        <v>0</v>
      </c>
      <c r="H917" s="30">
        <f>IF(B917="",0,IF($B917&lt;$H$5,0,IF($B917&gt;'MSD Calculation'!$D$5,0,IF($N$4="Closed-form",1/2*(1-COS(2*PI()*($B917-$H$5)/$H$6))*$H$8,IF($N$4="General",1/2*(1-COS(2*PI()*($B917-$H$5)/$H$6))*$H$9,"Error")))))</f>
        <v>0</v>
      </c>
      <c r="I917" s="30">
        <f>IF(B917="",0,IF($B917&lt;$I$5,0,IF($B917&gt;'MSD Calculation'!$D$5,0,IF($N$4="Closed-form",1/2*(1-COS(2*PI()*($B917-$I$5)/$I$6))*$I$8,IF($N$4="General",1/2*(1-COS(2*PI()*($B917-$I$5)/$I$6))*$I$9,"Error")))))</f>
        <v>0</v>
      </c>
      <c r="J917" s="15" t="s">
        <v>14</v>
      </c>
      <c r="K917" s="3"/>
      <c r="L917" s="17">
        <v>8.9999999999998526</v>
      </c>
      <c r="M917" s="34">
        <f>L917/'MSD Calculation'!$D$5</f>
        <v>0.30405405405404906</v>
      </c>
      <c r="N917" s="34">
        <f>'MSD Calculation'!$D$24-L917</f>
        <v>9.5000000000001474</v>
      </c>
      <c r="O917" s="35">
        <f t="shared" si="70"/>
        <v>9.8500866570468571E-3</v>
      </c>
      <c r="P917" s="35">
        <f t="shared" si="71"/>
        <v>1.1767694331179003E-2</v>
      </c>
      <c r="Q917" s="35">
        <f t="shared" si="72"/>
        <v>1.1767694331179003E-2</v>
      </c>
      <c r="R917" s="35">
        <f t="shared" si="73"/>
        <v>1.1767694331179003E-2</v>
      </c>
      <c r="S917" s="35">
        <f t="shared" si="74"/>
        <v>1.1767694331179003E-2</v>
      </c>
      <c r="T917" s="11" t="s">
        <v>14</v>
      </c>
    </row>
    <row r="918" spans="2:20" x14ac:dyDescent="0.35">
      <c r="B918" s="63">
        <v>9.0099999999998523</v>
      </c>
      <c r="C918" s="34">
        <f>B918/'MSD Calculation'!$D$5</f>
        <v>0.30439189189188687</v>
      </c>
      <c r="D918" s="34">
        <f>'MSD Calculation'!$D$24-B918</f>
        <v>9.4900000000001477</v>
      </c>
      <c r="E918" s="30">
        <f>IF(B918="",0,IF(B918&lt;'MSD Calculation'!$D$5,$E$7*(1-B918/'MSD Calculation'!$D$5), 0))</f>
        <v>9.8453050615822709E-3</v>
      </c>
      <c r="F918" s="30">
        <f>IF(B918="",0,IF($B918&lt;$F$5,0,IF($B918&gt;'MSD Calculation'!$D$5,0,IF($N$4="Closed-form",1/2*(1-COS(2*PI()*($B918-$F$5)/$F$6))*$F$8,IF($N$4="General",1/2*(1-COS(2*PI()*($B918-$F$5)/$F$6))*$F$9,"Error")))))</f>
        <v>1.9257047382766196E-3</v>
      </c>
      <c r="G918" s="30">
        <f>IF(B918="",0,IF($B918&lt;$G$5,0,IF($B918&gt;'MSD Calculation'!$D$5,0,IF($N$4="Closed-form",1/2*(1-COS(2*PI()*($B918-$G$5)/$G$6))*$G$8,IF($N$4="General",1/2*(1-COS(2*PI()*($B918-$G$5)/$G$6))*$G$9,"Error")))))</f>
        <v>0</v>
      </c>
      <c r="H918" s="30">
        <f>IF(B918="",0,IF($B918&lt;$H$5,0,IF($B918&gt;'MSD Calculation'!$D$5,0,IF($N$4="Closed-form",1/2*(1-COS(2*PI()*($B918-$H$5)/$H$6))*$H$8,IF($N$4="General",1/2*(1-COS(2*PI()*($B918-$H$5)/$H$6))*$H$9,"Error")))))</f>
        <v>0</v>
      </c>
      <c r="I918" s="30">
        <f>IF(B918="",0,IF($B918&lt;$I$5,0,IF($B918&gt;'MSD Calculation'!$D$5,0,IF($N$4="Closed-form",1/2*(1-COS(2*PI()*($B918-$I$5)/$I$6))*$I$8,IF($N$4="General",1/2*(1-COS(2*PI()*($B918-$I$5)/$I$6))*$I$9,"Error")))))</f>
        <v>0</v>
      </c>
      <c r="J918" s="15" t="s">
        <v>14</v>
      </c>
      <c r="K918" s="3"/>
      <c r="L918" s="17">
        <v>9.0099999999998523</v>
      </c>
      <c r="M918" s="34">
        <f>L918/'MSD Calculation'!$D$5</f>
        <v>0.30439189189188687</v>
      </c>
      <c r="N918" s="34">
        <f>'MSD Calculation'!$D$24-L918</f>
        <v>9.4900000000001477</v>
      </c>
      <c r="O918" s="35">
        <f t="shared" si="70"/>
        <v>9.8453050615822709E-3</v>
      </c>
      <c r="P918" s="35">
        <f t="shared" si="71"/>
        <v>1.177100979985889E-2</v>
      </c>
      <c r="Q918" s="35">
        <f t="shared" si="72"/>
        <v>1.177100979985889E-2</v>
      </c>
      <c r="R918" s="35">
        <f t="shared" si="73"/>
        <v>1.177100979985889E-2</v>
      </c>
      <c r="S918" s="35">
        <f t="shared" si="74"/>
        <v>1.177100979985889E-2</v>
      </c>
      <c r="T918" s="11" t="s">
        <v>14</v>
      </c>
    </row>
    <row r="919" spans="2:20" x14ac:dyDescent="0.35">
      <c r="B919" s="63">
        <v>9.0199999999998521</v>
      </c>
      <c r="C919" s="34">
        <f>B919/'MSD Calculation'!$D$5</f>
        <v>0.30472972972972473</v>
      </c>
      <c r="D919" s="34">
        <f>'MSD Calculation'!$D$24-B919</f>
        <v>9.4800000000001479</v>
      </c>
      <c r="E919" s="30">
        <f>IF(B919="",0,IF(B919&lt;'MSD Calculation'!$D$5,$E$7*(1-B919/'MSD Calculation'!$D$5), 0))</f>
        <v>9.8405234661176864E-3</v>
      </c>
      <c r="F919" s="30">
        <f>IF(B919="",0,IF($B919&lt;$F$5,0,IF($B919&gt;'MSD Calculation'!$D$5,0,IF($N$4="Closed-form",1/2*(1-COS(2*PI()*($B919-$F$5)/$F$6))*$F$8,IF($N$4="General",1/2*(1-COS(2*PI()*($B919-$F$5)/$F$6))*$F$9,"Error")))))</f>
        <v>1.9338146288498689E-3</v>
      </c>
      <c r="G919" s="30">
        <f>IF(B919="",0,IF($B919&lt;$G$5,0,IF($B919&gt;'MSD Calculation'!$D$5,0,IF($N$4="Closed-form",1/2*(1-COS(2*PI()*($B919-$G$5)/$G$6))*$G$8,IF($N$4="General",1/2*(1-COS(2*PI()*($B919-$G$5)/$G$6))*$G$9,"Error")))))</f>
        <v>0</v>
      </c>
      <c r="H919" s="30">
        <f>IF(B919="",0,IF($B919&lt;$H$5,0,IF($B919&gt;'MSD Calculation'!$D$5,0,IF($N$4="Closed-form",1/2*(1-COS(2*PI()*($B919-$H$5)/$H$6))*$H$8,IF($N$4="General",1/2*(1-COS(2*PI()*($B919-$H$5)/$H$6))*$H$9,"Error")))))</f>
        <v>0</v>
      </c>
      <c r="I919" s="30">
        <f>IF(B919="",0,IF($B919&lt;$I$5,0,IF($B919&gt;'MSD Calculation'!$D$5,0,IF($N$4="Closed-form",1/2*(1-COS(2*PI()*($B919-$I$5)/$I$6))*$I$8,IF($N$4="General",1/2*(1-COS(2*PI()*($B919-$I$5)/$I$6))*$I$9,"Error")))))</f>
        <v>0</v>
      </c>
      <c r="J919" s="15" t="s">
        <v>14</v>
      </c>
      <c r="K919" s="3"/>
      <c r="L919" s="17">
        <v>9.0199999999998521</v>
      </c>
      <c r="M919" s="34">
        <f>L919/'MSD Calculation'!$D$5</f>
        <v>0.30472972972972473</v>
      </c>
      <c r="N919" s="34">
        <f>'MSD Calculation'!$D$24-L919</f>
        <v>9.4800000000001479</v>
      </c>
      <c r="O919" s="35">
        <f t="shared" si="70"/>
        <v>9.8405234661176864E-3</v>
      </c>
      <c r="P919" s="35">
        <f t="shared" si="71"/>
        <v>1.1774338094967555E-2</v>
      </c>
      <c r="Q919" s="35">
        <f t="shared" si="72"/>
        <v>1.1774338094967555E-2</v>
      </c>
      <c r="R919" s="35">
        <f t="shared" si="73"/>
        <v>1.1774338094967555E-2</v>
      </c>
      <c r="S919" s="35">
        <f t="shared" si="74"/>
        <v>1.1774338094967555E-2</v>
      </c>
      <c r="T919" s="11" t="s">
        <v>14</v>
      </c>
    </row>
    <row r="920" spans="2:20" x14ac:dyDescent="0.35">
      <c r="B920" s="63">
        <v>9.0299999999998519</v>
      </c>
      <c r="C920" s="34">
        <f>B920/'MSD Calculation'!$D$5</f>
        <v>0.30506756756756254</v>
      </c>
      <c r="D920" s="34">
        <f>'MSD Calculation'!$D$24-B920</f>
        <v>9.4700000000001481</v>
      </c>
      <c r="E920" s="30">
        <f>IF(B920="",0,IF(B920&lt;'MSD Calculation'!$D$5,$E$7*(1-B920/'MSD Calculation'!$D$5), 0))</f>
        <v>9.8357418706531002E-3</v>
      </c>
      <c r="F920" s="30">
        <f>IF(B920="",0,IF($B920&lt;$F$5,0,IF($B920&gt;'MSD Calculation'!$D$5,0,IF($N$4="Closed-form",1/2*(1-COS(2*PI()*($B920-$F$5)/$F$6))*$F$8,IF($N$4="General",1/2*(1-COS(2*PI()*($B920-$F$5)/$F$6))*$F$9,"Error")))))</f>
        <v>1.9419373102779465E-3</v>
      </c>
      <c r="G920" s="30">
        <f>IF(B920="",0,IF($B920&lt;$G$5,0,IF($B920&gt;'MSD Calculation'!$D$5,0,IF($N$4="Closed-form",1/2*(1-COS(2*PI()*($B920-$G$5)/$G$6))*$G$8,IF($N$4="General",1/2*(1-COS(2*PI()*($B920-$G$5)/$G$6))*$G$9,"Error")))))</f>
        <v>0</v>
      </c>
      <c r="H920" s="30">
        <f>IF(B920="",0,IF($B920&lt;$H$5,0,IF($B920&gt;'MSD Calculation'!$D$5,0,IF($N$4="Closed-form",1/2*(1-COS(2*PI()*($B920-$H$5)/$H$6))*$H$8,IF($N$4="General",1/2*(1-COS(2*PI()*($B920-$H$5)/$H$6))*$H$9,"Error")))))</f>
        <v>0</v>
      </c>
      <c r="I920" s="30">
        <f>IF(B920="",0,IF($B920&lt;$I$5,0,IF($B920&gt;'MSD Calculation'!$D$5,0,IF($N$4="Closed-form",1/2*(1-COS(2*PI()*($B920-$I$5)/$I$6))*$I$8,IF($N$4="General",1/2*(1-COS(2*PI()*($B920-$I$5)/$I$6))*$I$9,"Error")))))</f>
        <v>0</v>
      </c>
      <c r="J920" s="15" t="s">
        <v>14</v>
      </c>
      <c r="K920" s="3"/>
      <c r="L920" s="17">
        <v>9.0299999999998519</v>
      </c>
      <c r="M920" s="34">
        <f>L920/'MSD Calculation'!$D$5</f>
        <v>0.30506756756756254</v>
      </c>
      <c r="N920" s="34">
        <f>'MSD Calculation'!$D$24-L920</f>
        <v>9.4700000000001481</v>
      </c>
      <c r="O920" s="35">
        <f t="shared" si="70"/>
        <v>9.8357418706531002E-3</v>
      </c>
      <c r="P920" s="35">
        <f t="shared" si="71"/>
        <v>1.1777679180931047E-2</v>
      </c>
      <c r="Q920" s="35">
        <f t="shared" si="72"/>
        <v>1.1777679180931047E-2</v>
      </c>
      <c r="R920" s="35">
        <f t="shared" si="73"/>
        <v>1.1777679180931047E-2</v>
      </c>
      <c r="S920" s="35">
        <f t="shared" si="74"/>
        <v>1.1777679180931047E-2</v>
      </c>
      <c r="T920" s="11" t="s">
        <v>14</v>
      </c>
    </row>
    <row r="921" spans="2:20" x14ac:dyDescent="0.35">
      <c r="B921" s="63">
        <v>9.0399999999998517</v>
      </c>
      <c r="C921" s="34">
        <f>B921/'MSD Calculation'!$D$5</f>
        <v>0.3054054054054004</v>
      </c>
      <c r="D921" s="34">
        <f>'MSD Calculation'!$D$24-B921</f>
        <v>9.4600000000001483</v>
      </c>
      <c r="E921" s="30">
        <f>IF(B921="",0,IF(B921&lt;'MSD Calculation'!$D$5,$E$7*(1-B921/'MSD Calculation'!$D$5), 0))</f>
        <v>9.830960275188514E-3</v>
      </c>
      <c r="F921" s="30">
        <f>IF(B921="",0,IF($B921&lt;$F$5,0,IF($B921&gt;'MSD Calculation'!$D$5,0,IF($N$4="Closed-form",1/2*(1-COS(2*PI()*($B921-$F$5)/$F$6))*$F$8,IF($N$4="General",1/2*(1-COS(2*PI()*($B921-$F$5)/$F$6))*$F$9,"Error")))))</f>
        <v>1.9500727469307963E-3</v>
      </c>
      <c r="G921" s="30">
        <f>IF(B921="",0,IF($B921&lt;$G$5,0,IF($B921&gt;'MSD Calculation'!$D$5,0,IF($N$4="Closed-form",1/2*(1-COS(2*PI()*($B921-$G$5)/$G$6))*$G$8,IF($N$4="General",1/2*(1-COS(2*PI()*($B921-$G$5)/$G$6))*$G$9,"Error")))))</f>
        <v>0</v>
      </c>
      <c r="H921" s="30">
        <f>IF(B921="",0,IF($B921&lt;$H$5,0,IF($B921&gt;'MSD Calculation'!$D$5,0,IF($N$4="Closed-form",1/2*(1-COS(2*PI()*($B921-$H$5)/$H$6))*$H$8,IF($N$4="General",1/2*(1-COS(2*PI()*($B921-$H$5)/$H$6))*$H$9,"Error")))))</f>
        <v>0</v>
      </c>
      <c r="I921" s="30">
        <f>IF(B921="",0,IF($B921&lt;$I$5,0,IF($B921&gt;'MSD Calculation'!$D$5,0,IF($N$4="Closed-form",1/2*(1-COS(2*PI()*($B921-$I$5)/$I$6))*$I$8,IF($N$4="General",1/2*(1-COS(2*PI()*($B921-$I$5)/$I$6))*$I$9,"Error")))))</f>
        <v>0</v>
      </c>
      <c r="J921" s="15" t="s">
        <v>14</v>
      </c>
      <c r="K921" s="3"/>
      <c r="L921" s="17">
        <v>9.0399999999998517</v>
      </c>
      <c r="M921" s="34">
        <f>L921/'MSD Calculation'!$D$5</f>
        <v>0.3054054054054004</v>
      </c>
      <c r="N921" s="34">
        <f>'MSD Calculation'!$D$24-L921</f>
        <v>9.4600000000001483</v>
      </c>
      <c r="O921" s="35">
        <f t="shared" si="70"/>
        <v>9.830960275188514E-3</v>
      </c>
      <c r="P921" s="35">
        <f t="shared" si="71"/>
        <v>1.178103302211931E-2</v>
      </c>
      <c r="Q921" s="35">
        <f t="shared" si="72"/>
        <v>1.178103302211931E-2</v>
      </c>
      <c r="R921" s="35">
        <f t="shared" si="73"/>
        <v>1.178103302211931E-2</v>
      </c>
      <c r="S921" s="35">
        <f t="shared" si="74"/>
        <v>1.178103302211931E-2</v>
      </c>
      <c r="T921" s="11" t="s">
        <v>14</v>
      </c>
    </row>
    <row r="922" spans="2:20" x14ac:dyDescent="0.35">
      <c r="B922" s="63">
        <v>9.0499999999998515</v>
      </c>
      <c r="C922" s="34">
        <f>B922/'MSD Calculation'!$D$5</f>
        <v>0.30574324324323821</v>
      </c>
      <c r="D922" s="34">
        <f>'MSD Calculation'!$D$24-B922</f>
        <v>9.4500000000001485</v>
      </c>
      <c r="E922" s="30">
        <f>IF(B922="",0,IF(B922&lt;'MSD Calculation'!$D$5,$E$7*(1-B922/'MSD Calculation'!$D$5), 0))</f>
        <v>9.8261786797239278E-3</v>
      </c>
      <c r="F922" s="30">
        <f>IF(B922="",0,IF($B922&lt;$F$5,0,IF($B922&gt;'MSD Calculation'!$D$5,0,IF($N$4="Closed-form",1/2*(1-COS(2*PI()*($B922-$F$5)/$F$6))*$F$8,IF($N$4="General",1/2*(1-COS(2*PI()*($B922-$F$5)/$F$6))*$F$9,"Error")))))</f>
        <v>1.9582209031224125E-3</v>
      </c>
      <c r="G922" s="30">
        <f>IF(B922="",0,IF($B922&lt;$G$5,0,IF($B922&gt;'MSD Calculation'!$D$5,0,IF($N$4="Closed-form",1/2*(1-COS(2*PI()*($B922-$G$5)/$G$6))*$G$8,IF($N$4="General",1/2*(1-COS(2*PI()*($B922-$G$5)/$G$6))*$G$9,"Error")))))</f>
        <v>0</v>
      </c>
      <c r="H922" s="30">
        <f>IF(B922="",0,IF($B922&lt;$H$5,0,IF($B922&gt;'MSD Calculation'!$D$5,0,IF($N$4="Closed-form",1/2*(1-COS(2*PI()*($B922-$H$5)/$H$6))*$H$8,IF($N$4="General",1/2*(1-COS(2*PI()*($B922-$H$5)/$H$6))*$H$9,"Error")))))</f>
        <v>0</v>
      </c>
      <c r="I922" s="30">
        <f>IF(B922="",0,IF($B922&lt;$I$5,0,IF($B922&gt;'MSD Calculation'!$D$5,0,IF($N$4="Closed-form",1/2*(1-COS(2*PI()*($B922-$I$5)/$I$6))*$I$8,IF($N$4="General",1/2*(1-COS(2*PI()*($B922-$I$5)/$I$6))*$I$9,"Error")))))</f>
        <v>0</v>
      </c>
      <c r="J922" s="15" t="s">
        <v>14</v>
      </c>
      <c r="K922" s="3"/>
      <c r="L922" s="17">
        <v>9.0499999999998515</v>
      </c>
      <c r="M922" s="34">
        <f>L922/'MSD Calculation'!$D$5</f>
        <v>0.30574324324323821</v>
      </c>
      <c r="N922" s="34">
        <f>'MSD Calculation'!$D$24-L922</f>
        <v>9.4500000000001485</v>
      </c>
      <c r="O922" s="35">
        <f t="shared" si="70"/>
        <v>9.8261786797239278E-3</v>
      </c>
      <c r="P922" s="35">
        <f t="shared" si="71"/>
        <v>1.178439958284634E-2</v>
      </c>
      <c r="Q922" s="35">
        <f t="shared" si="72"/>
        <v>1.178439958284634E-2</v>
      </c>
      <c r="R922" s="35">
        <f t="shared" si="73"/>
        <v>1.178439958284634E-2</v>
      </c>
      <c r="S922" s="35">
        <f t="shared" si="74"/>
        <v>1.178439958284634E-2</v>
      </c>
      <c r="T922" s="11" t="s">
        <v>14</v>
      </c>
    </row>
    <row r="923" spans="2:20" x14ac:dyDescent="0.35">
      <c r="B923" s="63">
        <v>9.0599999999998513</v>
      </c>
      <c r="C923" s="34">
        <f>B923/'MSD Calculation'!$D$5</f>
        <v>0.30608108108107607</v>
      </c>
      <c r="D923" s="34">
        <f>'MSD Calculation'!$D$24-B923</f>
        <v>9.4400000000001487</v>
      </c>
      <c r="E923" s="30">
        <f>IF(B923="",0,IF(B923&lt;'MSD Calculation'!$D$5,$E$7*(1-B923/'MSD Calculation'!$D$5), 0))</f>
        <v>9.8213970842593416E-3</v>
      </c>
      <c r="F923" s="30">
        <f>IF(B923="",0,IF($B923&lt;$F$5,0,IF($B923&gt;'MSD Calculation'!$D$5,0,IF($N$4="Closed-form",1/2*(1-COS(2*PI()*($B923-$F$5)/$F$6))*$F$8,IF($N$4="General",1/2*(1-COS(2*PI()*($B923-$F$5)/$F$6))*$F$9,"Error")))))</f>
        <v>1.9663817431109973E-3</v>
      </c>
      <c r="G923" s="30">
        <f>IF(B923="",0,IF($B923&lt;$G$5,0,IF($B923&gt;'MSD Calculation'!$D$5,0,IF($N$4="Closed-form",1/2*(1-COS(2*PI()*($B923-$G$5)/$G$6))*$G$8,IF($N$4="General",1/2*(1-COS(2*PI()*($B923-$G$5)/$G$6))*$G$9,"Error")))))</f>
        <v>0</v>
      </c>
      <c r="H923" s="30">
        <f>IF(B923="",0,IF($B923&lt;$H$5,0,IF($B923&gt;'MSD Calculation'!$D$5,0,IF($N$4="Closed-form",1/2*(1-COS(2*PI()*($B923-$H$5)/$H$6))*$H$8,IF($N$4="General",1/2*(1-COS(2*PI()*($B923-$H$5)/$H$6))*$H$9,"Error")))))</f>
        <v>0</v>
      </c>
      <c r="I923" s="30">
        <f>IF(B923="",0,IF($B923&lt;$I$5,0,IF($B923&gt;'MSD Calculation'!$D$5,0,IF($N$4="Closed-form",1/2*(1-COS(2*PI()*($B923-$I$5)/$I$6))*$I$8,IF($N$4="General",1/2*(1-COS(2*PI()*($B923-$I$5)/$I$6))*$I$9,"Error")))))</f>
        <v>0</v>
      </c>
      <c r="J923" s="15" t="s">
        <v>14</v>
      </c>
      <c r="K923" s="3"/>
      <c r="L923" s="17">
        <v>9.0599999999998513</v>
      </c>
      <c r="M923" s="34">
        <f>L923/'MSD Calculation'!$D$5</f>
        <v>0.30608108108107607</v>
      </c>
      <c r="N923" s="34">
        <f>'MSD Calculation'!$D$24-L923</f>
        <v>9.4400000000001487</v>
      </c>
      <c r="O923" s="35">
        <f t="shared" si="70"/>
        <v>9.8213970842593416E-3</v>
      </c>
      <c r="P923" s="35">
        <f t="shared" si="71"/>
        <v>1.1787778827370339E-2</v>
      </c>
      <c r="Q923" s="35">
        <f t="shared" si="72"/>
        <v>1.1787778827370339E-2</v>
      </c>
      <c r="R923" s="35">
        <f t="shared" si="73"/>
        <v>1.1787778827370339E-2</v>
      </c>
      <c r="S923" s="35">
        <f t="shared" si="74"/>
        <v>1.1787778827370339E-2</v>
      </c>
      <c r="T923" s="11" t="s">
        <v>14</v>
      </c>
    </row>
    <row r="924" spans="2:20" x14ac:dyDescent="0.35">
      <c r="B924" s="63">
        <v>9.0699999999998511</v>
      </c>
      <c r="C924" s="34">
        <f>B924/'MSD Calculation'!$D$5</f>
        <v>0.30641891891891387</v>
      </c>
      <c r="D924" s="34">
        <f>'MSD Calculation'!$D$24-B924</f>
        <v>9.4300000000001489</v>
      </c>
      <c r="E924" s="30">
        <f>IF(B924="",0,IF(B924&lt;'MSD Calculation'!$D$5,$E$7*(1-B924/'MSD Calculation'!$D$5), 0))</f>
        <v>9.8166154887947554E-3</v>
      </c>
      <c r="F924" s="30">
        <f>IF(B924="",0,IF($B924&lt;$F$5,0,IF($B924&gt;'MSD Calculation'!$D$5,0,IF($N$4="Closed-form",1/2*(1-COS(2*PI()*($B924-$F$5)/$F$6))*$F$8,IF($N$4="General",1/2*(1-COS(2*PI()*($B924-$F$5)/$F$6))*$F$9,"Error")))))</f>
        <v>1.9745552310991127E-3</v>
      </c>
      <c r="G924" s="30">
        <f>IF(B924="",0,IF($B924&lt;$G$5,0,IF($B924&gt;'MSD Calculation'!$D$5,0,IF($N$4="Closed-form",1/2*(1-COS(2*PI()*($B924-$G$5)/$G$6))*$G$8,IF($N$4="General",1/2*(1-COS(2*PI()*($B924-$G$5)/$G$6))*$G$9,"Error")))))</f>
        <v>0</v>
      </c>
      <c r="H924" s="30">
        <f>IF(B924="",0,IF($B924&lt;$H$5,0,IF($B924&gt;'MSD Calculation'!$D$5,0,IF($N$4="Closed-form",1/2*(1-COS(2*PI()*($B924-$H$5)/$H$6))*$H$8,IF($N$4="General",1/2*(1-COS(2*PI()*($B924-$H$5)/$H$6))*$H$9,"Error")))))</f>
        <v>0</v>
      </c>
      <c r="I924" s="30">
        <f>IF(B924="",0,IF($B924&lt;$I$5,0,IF($B924&gt;'MSD Calculation'!$D$5,0,IF($N$4="Closed-form",1/2*(1-COS(2*PI()*($B924-$I$5)/$I$6))*$I$8,IF($N$4="General",1/2*(1-COS(2*PI()*($B924-$I$5)/$I$6))*$I$9,"Error")))))</f>
        <v>0</v>
      </c>
      <c r="J924" s="15" t="s">
        <v>14</v>
      </c>
      <c r="K924" s="3"/>
      <c r="L924" s="17">
        <v>9.0699999999998511</v>
      </c>
      <c r="M924" s="34">
        <f>L924/'MSD Calculation'!$D$5</f>
        <v>0.30641891891891387</v>
      </c>
      <c r="N924" s="34">
        <f>'MSD Calculation'!$D$24-L924</f>
        <v>9.4300000000001489</v>
      </c>
      <c r="O924" s="35">
        <f t="shared" si="70"/>
        <v>9.8166154887947554E-3</v>
      </c>
      <c r="P924" s="35">
        <f t="shared" si="71"/>
        <v>1.1791170719893869E-2</v>
      </c>
      <c r="Q924" s="35">
        <f t="shared" si="72"/>
        <v>1.1791170719893869E-2</v>
      </c>
      <c r="R924" s="35">
        <f t="shared" si="73"/>
        <v>1.1791170719893869E-2</v>
      </c>
      <c r="S924" s="35">
        <f t="shared" si="74"/>
        <v>1.1791170719893869E-2</v>
      </c>
      <c r="T924" s="11" t="s">
        <v>14</v>
      </c>
    </row>
    <row r="925" spans="2:20" x14ac:dyDescent="0.35">
      <c r="B925" s="63">
        <v>9.0799999999998509</v>
      </c>
      <c r="C925" s="34">
        <f>B925/'MSD Calculation'!$D$5</f>
        <v>0.30675675675675168</v>
      </c>
      <c r="D925" s="34">
        <f>'MSD Calculation'!$D$24-B925</f>
        <v>9.4200000000001491</v>
      </c>
      <c r="E925" s="30">
        <f>IF(B925="",0,IF(B925&lt;'MSD Calculation'!$D$5,$E$7*(1-B925/'MSD Calculation'!$D$5), 0))</f>
        <v>9.811833893330171E-3</v>
      </c>
      <c r="F925" s="30">
        <f>IF(B925="",0,IF($B925&lt;$F$5,0,IF($B925&gt;'MSD Calculation'!$D$5,0,IF($N$4="Closed-form",1/2*(1-COS(2*PI()*($B925-$F$5)/$F$6))*$F$8,IF($N$4="General",1/2*(1-COS(2*PI()*($B925-$F$5)/$F$6))*$F$9,"Error")))))</f>
        <v>1.9827413312338417E-3</v>
      </c>
      <c r="G925" s="30">
        <f>IF(B925="",0,IF($B925&lt;$G$5,0,IF($B925&gt;'MSD Calculation'!$D$5,0,IF($N$4="Closed-form",1/2*(1-COS(2*PI()*($B925-$G$5)/$G$6))*$G$8,IF($N$4="General",1/2*(1-COS(2*PI()*($B925-$G$5)/$G$6))*$G$9,"Error")))))</f>
        <v>0</v>
      </c>
      <c r="H925" s="30">
        <f>IF(B925="",0,IF($B925&lt;$H$5,0,IF($B925&gt;'MSD Calculation'!$D$5,0,IF($N$4="Closed-form",1/2*(1-COS(2*PI()*($B925-$H$5)/$H$6))*$H$8,IF($N$4="General",1/2*(1-COS(2*PI()*($B925-$H$5)/$H$6))*$H$9,"Error")))))</f>
        <v>0</v>
      </c>
      <c r="I925" s="30">
        <f>IF(B925="",0,IF($B925&lt;$I$5,0,IF($B925&gt;'MSD Calculation'!$D$5,0,IF($N$4="Closed-form",1/2*(1-COS(2*PI()*($B925-$I$5)/$I$6))*$I$8,IF($N$4="General",1/2*(1-COS(2*PI()*($B925-$I$5)/$I$6))*$I$9,"Error")))))</f>
        <v>0</v>
      </c>
      <c r="J925" s="15" t="s">
        <v>14</v>
      </c>
      <c r="K925" s="3"/>
      <c r="L925" s="17">
        <v>9.0799999999998509</v>
      </c>
      <c r="M925" s="34">
        <f>L925/'MSD Calculation'!$D$5</f>
        <v>0.30675675675675168</v>
      </c>
      <c r="N925" s="34">
        <f>'MSD Calculation'!$D$24-L925</f>
        <v>9.4200000000001491</v>
      </c>
      <c r="O925" s="35">
        <f t="shared" si="70"/>
        <v>9.811833893330171E-3</v>
      </c>
      <c r="P925" s="35">
        <f t="shared" si="71"/>
        <v>1.1794575224564013E-2</v>
      </c>
      <c r="Q925" s="35">
        <f t="shared" si="72"/>
        <v>1.1794575224564013E-2</v>
      </c>
      <c r="R925" s="35">
        <f t="shared" si="73"/>
        <v>1.1794575224564013E-2</v>
      </c>
      <c r="S925" s="35">
        <f t="shared" si="74"/>
        <v>1.1794575224564013E-2</v>
      </c>
      <c r="T925" s="11" t="s">
        <v>14</v>
      </c>
    </row>
    <row r="926" spans="2:20" x14ac:dyDescent="0.35">
      <c r="B926" s="63">
        <v>9.0899999999998506</v>
      </c>
      <c r="C926" s="34">
        <f>B926/'MSD Calculation'!$D$5</f>
        <v>0.30709459459458954</v>
      </c>
      <c r="D926" s="34">
        <f>'MSD Calculation'!$D$24-B926</f>
        <v>9.4100000000001494</v>
      </c>
      <c r="E926" s="30">
        <f>IF(B926="",0,IF(B926&lt;'MSD Calculation'!$D$5,$E$7*(1-B926/'MSD Calculation'!$D$5), 0))</f>
        <v>9.8070522978655848E-3</v>
      </c>
      <c r="F926" s="30">
        <f>IF(B926="",0,IF($B926&lt;$F$5,0,IF($B926&gt;'MSD Calculation'!$D$5,0,IF($N$4="Closed-form",1/2*(1-COS(2*PI()*($B926-$F$5)/$F$6))*$F$8,IF($N$4="General",1/2*(1-COS(2*PI()*($B926-$F$5)/$F$6))*$F$9,"Error")))))</f>
        <v>1.9909400076069447E-3</v>
      </c>
      <c r="G926" s="30">
        <f>IF(B926="",0,IF($B926&lt;$G$5,0,IF($B926&gt;'MSD Calculation'!$D$5,0,IF($N$4="Closed-form",1/2*(1-COS(2*PI()*($B926-$G$5)/$G$6))*$G$8,IF($N$4="General",1/2*(1-COS(2*PI()*($B926-$G$5)/$G$6))*$G$9,"Error")))))</f>
        <v>0</v>
      </c>
      <c r="H926" s="30">
        <f>IF(B926="",0,IF($B926&lt;$H$5,0,IF($B926&gt;'MSD Calculation'!$D$5,0,IF($N$4="Closed-form",1/2*(1-COS(2*PI()*($B926-$H$5)/$H$6))*$H$8,IF($N$4="General",1/2*(1-COS(2*PI()*($B926-$H$5)/$H$6))*$H$9,"Error")))))</f>
        <v>0</v>
      </c>
      <c r="I926" s="30">
        <f>IF(B926="",0,IF($B926&lt;$I$5,0,IF($B926&gt;'MSD Calculation'!$D$5,0,IF($N$4="Closed-form",1/2*(1-COS(2*PI()*($B926-$I$5)/$I$6))*$I$8,IF($N$4="General",1/2*(1-COS(2*PI()*($B926-$I$5)/$I$6))*$I$9,"Error")))))</f>
        <v>0</v>
      </c>
      <c r="J926" s="15" t="s">
        <v>14</v>
      </c>
      <c r="K926" s="3"/>
      <c r="L926" s="17">
        <v>9.0899999999998506</v>
      </c>
      <c r="M926" s="34">
        <f>L926/'MSD Calculation'!$D$5</f>
        <v>0.30709459459458954</v>
      </c>
      <c r="N926" s="34">
        <f>'MSD Calculation'!$D$24-L926</f>
        <v>9.4100000000001494</v>
      </c>
      <c r="O926" s="35">
        <f t="shared" si="70"/>
        <v>9.8070522978655848E-3</v>
      </c>
      <c r="P926" s="35">
        <f t="shared" si="71"/>
        <v>1.1797992305472529E-2</v>
      </c>
      <c r="Q926" s="35">
        <f t="shared" si="72"/>
        <v>1.1797992305472529E-2</v>
      </c>
      <c r="R926" s="35">
        <f t="shared" si="73"/>
        <v>1.1797992305472529E-2</v>
      </c>
      <c r="S926" s="35">
        <f t="shared" si="74"/>
        <v>1.1797992305472529E-2</v>
      </c>
      <c r="T926" s="11" t="s">
        <v>14</v>
      </c>
    </row>
    <row r="927" spans="2:20" x14ac:dyDescent="0.35">
      <c r="B927" s="63">
        <v>9.0999999999998504</v>
      </c>
      <c r="C927" s="34">
        <f>B927/'MSD Calculation'!$D$5</f>
        <v>0.30743243243242735</v>
      </c>
      <c r="D927" s="34">
        <f>'MSD Calculation'!$D$24-B927</f>
        <v>9.4000000000001496</v>
      </c>
      <c r="E927" s="30">
        <f>IF(B927="",0,IF(B927&lt;'MSD Calculation'!$D$5,$E$7*(1-B927/'MSD Calculation'!$D$5), 0))</f>
        <v>9.8022707024010003E-3</v>
      </c>
      <c r="F927" s="30">
        <f>IF(B927="",0,IF($B927&lt;$F$5,0,IF($B927&gt;'MSD Calculation'!$D$5,0,IF($N$4="Closed-form",1/2*(1-COS(2*PI()*($B927-$F$5)/$F$6))*$F$8,IF($N$4="General",1/2*(1-COS(2*PI()*($B927-$F$5)/$F$6))*$F$9,"Error")))))</f>
        <v>1.9991512242550154E-3</v>
      </c>
      <c r="G927" s="30">
        <f>IF(B927="",0,IF($B927&lt;$G$5,0,IF($B927&gt;'MSD Calculation'!$D$5,0,IF($N$4="Closed-form",1/2*(1-COS(2*PI()*($B927-$G$5)/$G$6))*$G$8,IF($N$4="General",1/2*(1-COS(2*PI()*($B927-$G$5)/$G$6))*$G$9,"Error")))))</f>
        <v>0</v>
      </c>
      <c r="H927" s="30">
        <f>IF(B927="",0,IF($B927&lt;$H$5,0,IF($B927&gt;'MSD Calculation'!$D$5,0,IF($N$4="Closed-form",1/2*(1-COS(2*PI()*($B927-$H$5)/$H$6))*$H$8,IF($N$4="General",1/2*(1-COS(2*PI()*($B927-$H$5)/$H$6))*$H$9,"Error")))))</f>
        <v>0</v>
      </c>
      <c r="I927" s="30">
        <f>IF(B927="",0,IF($B927&lt;$I$5,0,IF($B927&gt;'MSD Calculation'!$D$5,0,IF($N$4="Closed-form",1/2*(1-COS(2*PI()*($B927-$I$5)/$I$6))*$I$8,IF($N$4="General",1/2*(1-COS(2*PI()*($B927-$I$5)/$I$6))*$I$9,"Error")))))</f>
        <v>0</v>
      </c>
      <c r="J927" s="15" t="s">
        <v>14</v>
      </c>
      <c r="K927" s="3"/>
      <c r="L927" s="17">
        <v>9.0999999999998504</v>
      </c>
      <c r="M927" s="34">
        <f>L927/'MSD Calculation'!$D$5</f>
        <v>0.30743243243242735</v>
      </c>
      <c r="N927" s="34">
        <f>'MSD Calculation'!$D$24-L927</f>
        <v>9.4000000000001496</v>
      </c>
      <c r="O927" s="35">
        <f t="shared" si="70"/>
        <v>9.8022707024010003E-3</v>
      </c>
      <c r="P927" s="35">
        <f t="shared" si="71"/>
        <v>1.1801421926656015E-2</v>
      </c>
      <c r="Q927" s="35">
        <f t="shared" si="72"/>
        <v>1.1801421926656015E-2</v>
      </c>
      <c r="R927" s="35">
        <f t="shared" si="73"/>
        <v>1.1801421926656015E-2</v>
      </c>
      <c r="S927" s="35">
        <f t="shared" si="74"/>
        <v>1.1801421926656015E-2</v>
      </c>
      <c r="T927" s="11" t="s">
        <v>14</v>
      </c>
    </row>
    <row r="928" spans="2:20" x14ac:dyDescent="0.35">
      <c r="B928" s="63">
        <v>9.1099999999998502</v>
      </c>
      <c r="C928" s="34">
        <f>B928/'MSD Calculation'!$D$5</f>
        <v>0.30777027027026521</v>
      </c>
      <c r="D928" s="34">
        <f>'MSD Calculation'!$D$24-B928</f>
        <v>9.3900000000001498</v>
      </c>
      <c r="E928" s="30">
        <f>IF(B928="",0,IF(B928&lt;'MSD Calculation'!$D$5,$E$7*(1-B928/'MSD Calculation'!$D$5), 0))</f>
        <v>9.7974891069364141E-3</v>
      </c>
      <c r="F928" s="30">
        <f>IF(B928="",0,IF($B928&lt;$F$5,0,IF($B928&gt;'MSD Calculation'!$D$5,0,IF($N$4="Closed-form",1/2*(1-COS(2*PI()*($B928-$F$5)/$F$6))*$F$8,IF($N$4="General",1/2*(1-COS(2*PI()*($B928-$F$5)/$F$6))*$F$9,"Error")))))</f>
        <v>2.0073749451596404E-3</v>
      </c>
      <c r="G928" s="30">
        <f>IF(B928="",0,IF($B928&lt;$G$5,0,IF($B928&gt;'MSD Calculation'!$D$5,0,IF($N$4="Closed-form",1/2*(1-COS(2*PI()*($B928-$G$5)/$G$6))*$G$8,IF($N$4="General",1/2*(1-COS(2*PI()*($B928-$G$5)/$G$6))*$G$9,"Error")))))</f>
        <v>0</v>
      </c>
      <c r="H928" s="30">
        <f>IF(B928="",0,IF($B928&lt;$H$5,0,IF($B928&gt;'MSD Calculation'!$D$5,0,IF($N$4="Closed-form",1/2*(1-COS(2*PI()*($B928-$H$5)/$H$6))*$H$8,IF($N$4="General",1/2*(1-COS(2*PI()*($B928-$H$5)/$H$6))*$H$9,"Error")))))</f>
        <v>0</v>
      </c>
      <c r="I928" s="30">
        <f>IF(B928="",0,IF($B928&lt;$I$5,0,IF($B928&gt;'MSD Calculation'!$D$5,0,IF($N$4="Closed-form",1/2*(1-COS(2*PI()*($B928-$I$5)/$I$6))*$I$8,IF($N$4="General",1/2*(1-COS(2*PI()*($B928-$I$5)/$I$6))*$I$9,"Error")))))</f>
        <v>0</v>
      </c>
      <c r="J928" s="15" t="s">
        <v>14</v>
      </c>
      <c r="K928" s="3"/>
      <c r="L928" s="17">
        <v>9.1099999999998502</v>
      </c>
      <c r="M928" s="34">
        <f>L928/'MSD Calculation'!$D$5</f>
        <v>0.30777027027026521</v>
      </c>
      <c r="N928" s="34">
        <f>'MSD Calculation'!$D$24-L928</f>
        <v>9.3900000000001498</v>
      </c>
      <c r="O928" s="35">
        <f t="shared" si="70"/>
        <v>9.7974891069364141E-3</v>
      </c>
      <c r="P928" s="35">
        <f t="shared" si="71"/>
        <v>1.1804864052096055E-2</v>
      </c>
      <c r="Q928" s="35">
        <f t="shared" si="72"/>
        <v>1.1804864052096055E-2</v>
      </c>
      <c r="R928" s="35">
        <f t="shared" si="73"/>
        <v>1.1804864052096055E-2</v>
      </c>
      <c r="S928" s="35">
        <f t="shared" si="74"/>
        <v>1.1804864052096055E-2</v>
      </c>
      <c r="T928" s="11" t="s">
        <v>14</v>
      </c>
    </row>
    <row r="929" spans="2:20" x14ac:dyDescent="0.35">
      <c r="B929" s="63">
        <v>9.11999999999985</v>
      </c>
      <c r="C929" s="34">
        <f>B929/'MSD Calculation'!$D$5</f>
        <v>0.30810810810810302</v>
      </c>
      <c r="D929" s="34">
        <f>'MSD Calculation'!$D$24-B929</f>
        <v>9.38000000000015</v>
      </c>
      <c r="E929" s="30">
        <f>IF(B929="",0,IF(B929&lt;'MSD Calculation'!$D$5,$E$7*(1-B929/'MSD Calculation'!$D$5), 0))</f>
        <v>9.7927075114718296E-3</v>
      </c>
      <c r="F929" s="30">
        <f>IF(B929="",0,IF($B929&lt;$F$5,0,IF($B929&gt;'MSD Calculation'!$D$5,0,IF($N$4="Closed-form",1/2*(1-COS(2*PI()*($B929-$F$5)/$F$6))*$F$8,IF($N$4="General",1/2*(1-COS(2*PI()*($B929-$F$5)/$F$6))*$F$9,"Error")))))</f>
        <v>2.0156111342475571E-3</v>
      </c>
      <c r="G929" s="30">
        <f>IF(B929="",0,IF($B929&lt;$G$5,0,IF($B929&gt;'MSD Calculation'!$D$5,0,IF($N$4="Closed-form",1/2*(1-COS(2*PI()*($B929-$G$5)/$G$6))*$G$8,IF($N$4="General",1/2*(1-COS(2*PI()*($B929-$G$5)/$G$6))*$G$9,"Error")))))</f>
        <v>0</v>
      </c>
      <c r="H929" s="30">
        <f>IF(B929="",0,IF($B929&lt;$H$5,0,IF($B929&gt;'MSD Calculation'!$D$5,0,IF($N$4="Closed-form",1/2*(1-COS(2*PI()*($B929-$H$5)/$H$6))*$H$8,IF($N$4="General",1/2*(1-COS(2*PI()*($B929-$H$5)/$H$6))*$H$9,"Error")))))</f>
        <v>0</v>
      </c>
      <c r="I929" s="30">
        <f>IF(B929="",0,IF($B929&lt;$I$5,0,IF($B929&gt;'MSD Calculation'!$D$5,0,IF($N$4="Closed-form",1/2*(1-COS(2*PI()*($B929-$I$5)/$I$6))*$I$8,IF($N$4="General",1/2*(1-COS(2*PI()*($B929-$I$5)/$I$6))*$I$9,"Error")))))</f>
        <v>0</v>
      </c>
      <c r="J929" s="15" t="s">
        <v>14</v>
      </c>
      <c r="K929" s="3"/>
      <c r="L929" s="17">
        <v>9.11999999999985</v>
      </c>
      <c r="M929" s="34">
        <f>L929/'MSD Calculation'!$D$5</f>
        <v>0.30810810810810302</v>
      </c>
      <c r="N929" s="34">
        <f>'MSD Calculation'!$D$24-L929</f>
        <v>9.38000000000015</v>
      </c>
      <c r="O929" s="35">
        <f t="shared" si="70"/>
        <v>9.7927075114718296E-3</v>
      </c>
      <c r="P929" s="35">
        <f t="shared" si="71"/>
        <v>1.1808318645719386E-2</v>
      </c>
      <c r="Q929" s="35">
        <f t="shared" si="72"/>
        <v>1.1808318645719386E-2</v>
      </c>
      <c r="R929" s="35">
        <f t="shared" si="73"/>
        <v>1.1808318645719386E-2</v>
      </c>
      <c r="S929" s="35">
        <f t="shared" si="74"/>
        <v>1.1808318645719386E-2</v>
      </c>
      <c r="T929" s="11" t="s">
        <v>14</v>
      </c>
    </row>
    <row r="930" spans="2:20" x14ac:dyDescent="0.35">
      <c r="B930" s="63">
        <v>9.1299999999998498</v>
      </c>
      <c r="C930" s="34">
        <f>B930/'MSD Calculation'!$D$5</f>
        <v>0.30844594594594088</v>
      </c>
      <c r="D930" s="34">
        <f>'MSD Calculation'!$D$24-B930</f>
        <v>9.3700000000001502</v>
      </c>
      <c r="E930" s="30">
        <f>IF(B930="",0,IF(B930&lt;'MSD Calculation'!$D$5,$E$7*(1-B930/'MSD Calculation'!$D$5), 0))</f>
        <v>9.7879259160072417E-3</v>
      </c>
      <c r="F930" s="30">
        <f>IF(B930="",0,IF($B930&lt;$F$5,0,IF($B930&gt;'MSD Calculation'!$D$5,0,IF($N$4="Closed-form",1/2*(1-COS(2*PI()*($B930-$F$5)/$F$6))*$F$8,IF($N$4="General",1/2*(1-COS(2*PI()*($B930-$F$5)/$F$6))*$F$9,"Error")))))</f>
        <v>2.0238597553908096E-3</v>
      </c>
      <c r="G930" s="30">
        <f>IF(B930="",0,IF($B930&lt;$G$5,0,IF($B930&gt;'MSD Calculation'!$D$5,0,IF($N$4="Closed-form",1/2*(1-COS(2*PI()*($B930-$G$5)/$G$6))*$G$8,IF($N$4="General",1/2*(1-COS(2*PI()*($B930-$G$5)/$G$6))*$G$9,"Error")))))</f>
        <v>0</v>
      </c>
      <c r="H930" s="30">
        <f>IF(B930="",0,IF($B930&lt;$H$5,0,IF($B930&gt;'MSD Calculation'!$D$5,0,IF($N$4="Closed-form",1/2*(1-COS(2*PI()*($B930-$H$5)/$H$6))*$H$8,IF($N$4="General",1/2*(1-COS(2*PI()*($B930-$H$5)/$H$6))*$H$9,"Error")))))</f>
        <v>0</v>
      </c>
      <c r="I930" s="30">
        <f>IF(B930="",0,IF($B930&lt;$I$5,0,IF($B930&gt;'MSD Calculation'!$D$5,0,IF($N$4="Closed-form",1/2*(1-COS(2*PI()*($B930-$I$5)/$I$6))*$I$8,IF($N$4="General",1/2*(1-COS(2*PI()*($B930-$I$5)/$I$6))*$I$9,"Error")))))</f>
        <v>0</v>
      </c>
      <c r="J930" s="15" t="s">
        <v>14</v>
      </c>
      <c r="K930" s="3"/>
      <c r="L930" s="17">
        <v>9.1299999999998498</v>
      </c>
      <c r="M930" s="34">
        <f>L930/'MSD Calculation'!$D$5</f>
        <v>0.30844594594594088</v>
      </c>
      <c r="N930" s="34">
        <f>'MSD Calculation'!$D$24-L930</f>
        <v>9.3700000000001502</v>
      </c>
      <c r="O930" s="35">
        <f t="shared" si="70"/>
        <v>9.7879259160072417E-3</v>
      </c>
      <c r="P930" s="35">
        <f t="shared" si="71"/>
        <v>1.1811785671398052E-2</v>
      </c>
      <c r="Q930" s="35">
        <f t="shared" si="72"/>
        <v>1.1811785671398052E-2</v>
      </c>
      <c r="R930" s="35">
        <f t="shared" si="73"/>
        <v>1.1811785671398052E-2</v>
      </c>
      <c r="S930" s="35">
        <f t="shared" si="74"/>
        <v>1.1811785671398052E-2</v>
      </c>
      <c r="T930" s="11" t="s">
        <v>14</v>
      </c>
    </row>
    <row r="931" spans="2:20" x14ac:dyDescent="0.35">
      <c r="B931" s="63">
        <v>9.1399999999998496</v>
      </c>
      <c r="C931" s="34">
        <f>B931/'MSD Calculation'!$D$5</f>
        <v>0.30878378378377869</v>
      </c>
      <c r="D931" s="34">
        <f>'MSD Calculation'!$D$24-B931</f>
        <v>9.3600000000001504</v>
      </c>
      <c r="E931" s="30">
        <f>IF(B931="",0,IF(B931&lt;'MSD Calculation'!$D$5,$E$7*(1-B931/'MSD Calculation'!$D$5), 0))</f>
        <v>9.7831443205426572E-3</v>
      </c>
      <c r="F931" s="30">
        <f>IF(B931="",0,IF($B931&lt;$F$5,0,IF($B931&gt;'MSD Calculation'!$D$5,0,IF($N$4="Closed-form",1/2*(1-COS(2*PI()*($B931-$F$5)/$F$6))*$F$8,IF($N$4="General",1/2*(1-COS(2*PI()*($B931-$F$5)/$F$6))*$F$9,"Error")))))</f>
        <v>2.0321207724069107E-3</v>
      </c>
      <c r="G931" s="30">
        <f>IF(B931="",0,IF($B931&lt;$G$5,0,IF($B931&gt;'MSD Calculation'!$D$5,0,IF($N$4="Closed-form",1/2*(1-COS(2*PI()*($B931-$G$5)/$G$6))*$G$8,IF($N$4="General",1/2*(1-COS(2*PI()*($B931-$G$5)/$G$6))*$G$9,"Error")))))</f>
        <v>0</v>
      </c>
      <c r="H931" s="30">
        <f>IF(B931="",0,IF($B931&lt;$H$5,0,IF($B931&gt;'MSD Calculation'!$D$5,0,IF($N$4="Closed-form",1/2*(1-COS(2*PI()*($B931-$H$5)/$H$6))*$H$8,IF($N$4="General",1/2*(1-COS(2*PI()*($B931-$H$5)/$H$6))*$H$9,"Error")))))</f>
        <v>0</v>
      </c>
      <c r="I931" s="30">
        <f>IF(B931="",0,IF($B931&lt;$I$5,0,IF($B931&gt;'MSD Calculation'!$D$5,0,IF($N$4="Closed-form",1/2*(1-COS(2*PI()*($B931-$I$5)/$I$6))*$I$8,IF($N$4="General",1/2*(1-COS(2*PI()*($B931-$I$5)/$I$6))*$I$9,"Error")))))</f>
        <v>0</v>
      </c>
      <c r="J931" s="15" t="s">
        <v>14</v>
      </c>
      <c r="K931" s="3"/>
      <c r="L931" s="17">
        <v>9.1399999999998496</v>
      </c>
      <c r="M931" s="34">
        <f>L931/'MSD Calculation'!$D$5</f>
        <v>0.30878378378377869</v>
      </c>
      <c r="N931" s="34">
        <f>'MSD Calculation'!$D$24-L931</f>
        <v>9.3600000000001504</v>
      </c>
      <c r="O931" s="35">
        <f t="shared" si="70"/>
        <v>9.7831443205426572E-3</v>
      </c>
      <c r="P931" s="35">
        <f t="shared" si="71"/>
        <v>1.1815265092949568E-2</v>
      </c>
      <c r="Q931" s="35">
        <f t="shared" si="72"/>
        <v>1.1815265092949568E-2</v>
      </c>
      <c r="R931" s="35">
        <f t="shared" si="73"/>
        <v>1.1815265092949568E-2</v>
      </c>
      <c r="S931" s="35">
        <f t="shared" si="74"/>
        <v>1.1815265092949568E-2</v>
      </c>
      <c r="T931" s="11" t="s">
        <v>14</v>
      </c>
    </row>
    <row r="932" spans="2:20" x14ac:dyDescent="0.35">
      <c r="B932" s="63">
        <v>9.1499999999998494</v>
      </c>
      <c r="C932" s="34">
        <f>B932/'MSD Calculation'!$D$5</f>
        <v>0.30912162162161649</v>
      </c>
      <c r="D932" s="34">
        <f>'MSD Calculation'!$D$24-B932</f>
        <v>9.3500000000001506</v>
      </c>
      <c r="E932" s="30">
        <f>IF(B932="",0,IF(B932&lt;'MSD Calculation'!$D$5,$E$7*(1-B932/'MSD Calculation'!$D$5), 0))</f>
        <v>9.778362725078071E-3</v>
      </c>
      <c r="F932" s="30">
        <f>IF(B932="",0,IF($B932&lt;$F$5,0,IF($B932&gt;'MSD Calculation'!$D$5,0,IF($N$4="Closed-form",1/2*(1-COS(2*PI()*($B932-$F$5)/$F$6))*$F$8,IF($N$4="General",1/2*(1-COS(2*PI()*($B932-$F$5)/$F$6))*$F$9,"Error")))))</f>
        <v>2.0403941490589978E-3</v>
      </c>
      <c r="G932" s="30">
        <f>IF(B932="",0,IF($B932&lt;$G$5,0,IF($B932&gt;'MSD Calculation'!$D$5,0,IF($N$4="Closed-form",1/2*(1-COS(2*PI()*($B932-$G$5)/$G$6))*$G$8,IF($N$4="General",1/2*(1-COS(2*PI()*($B932-$G$5)/$G$6))*$G$9,"Error")))))</f>
        <v>0</v>
      </c>
      <c r="H932" s="30">
        <f>IF(B932="",0,IF($B932&lt;$H$5,0,IF($B932&gt;'MSD Calculation'!$D$5,0,IF($N$4="Closed-form",1/2*(1-COS(2*PI()*($B932-$H$5)/$H$6))*$H$8,IF($N$4="General",1/2*(1-COS(2*PI()*($B932-$H$5)/$H$6))*$H$9,"Error")))))</f>
        <v>0</v>
      </c>
      <c r="I932" s="30">
        <f>IF(B932="",0,IF($B932&lt;$I$5,0,IF($B932&gt;'MSD Calculation'!$D$5,0,IF($N$4="Closed-form",1/2*(1-COS(2*PI()*($B932-$I$5)/$I$6))*$I$8,IF($N$4="General",1/2*(1-COS(2*PI()*($B932-$I$5)/$I$6))*$I$9,"Error")))))</f>
        <v>0</v>
      </c>
      <c r="J932" s="15" t="s">
        <v>14</v>
      </c>
      <c r="K932" s="3"/>
      <c r="L932" s="17">
        <v>9.1499999999998494</v>
      </c>
      <c r="M932" s="34">
        <f>L932/'MSD Calculation'!$D$5</f>
        <v>0.30912162162161649</v>
      </c>
      <c r="N932" s="34">
        <f>'MSD Calculation'!$D$24-L932</f>
        <v>9.3500000000001506</v>
      </c>
      <c r="O932" s="35">
        <f t="shared" si="70"/>
        <v>9.778362725078071E-3</v>
      </c>
      <c r="P932" s="35">
        <f t="shared" si="71"/>
        <v>1.1818756874137068E-2</v>
      </c>
      <c r="Q932" s="35">
        <f t="shared" si="72"/>
        <v>1.1818756874137068E-2</v>
      </c>
      <c r="R932" s="35">
        <f t="shared" si="73"/>
        <v>1.1818756874137068E-2</v>
      </c>
      <c r="S932" s="35">
        <f t="shared" si="74"/>
        <v>1.1818756874137068E-2</v>
      </c>
      <c r="T932" s="11" t="s">
        <v>14</v>
      </c>
    </row>
    <row r="933" spans="2:20" x14ac:dyDescent="0.35">
      <c r="B933" s="63">
        <v>9.1599999999998492</v>
      </c>
      <c r="C933" s="34">
        <f>B933/'MSD Calculation'!$D$5</f>
        <v>0.30945945945945436</v>
      </c>
      <c r="D933" s="34">
        <f>'MSD Calculation'!$D$24-B933</f>
        <v>9.3400000000001508</v>
      </c>
      <c r="E933" s="30">
        <f>IF(B933="",0,IF(B933&lt;'MSD Calculation'!$D$5,$E$7*(1-B933/'MSD Calculation'!$D$5), 0))</f>
        <v>9.7735811296134848E-3</v>
      </c>
      <c r="F933" s="30">
        <f>IF(B933="",0,IF($B933&lt;$F$5,0,IF($B933&gt;'MSD Calculation'!$D$5,0,IF($N$4="Closed-form",1/2*(1-COS(2*PI()*($B933-$F$5)/$F$6))*$F$8,IF($N$4="General",1/2*(1-COS(2*PI()*($B933-$F$5)/$F$6))*$F$9,"Error")))))</f>
        <v>2.0486798490559933E-3</v>
      </c>
      <c r="G933" s="30">
        <f>IF(B933="",0,IF($B933&lt;$G$5,0,IF($B933&gt;'MSD Calculation'!$D$5,0,IF($N$4="Closed-form",1/2*(1-COS(2*PI()*($B933-$G$5)/$G$6))*$G$8,IF($N$4="General",1/2*(1-COS(2*PI()*($B933-$G$5)/$G$6))*$G$9,"Error")))))</f>
        <v>0</v>
      </c>
      <c r="H933" s="30">
        <f>IF(B933="",0,IF($B933&lt;$H$5,0,IF($B933&gt;'MSD Calculation'!$D$5,0,IF($N$4="Closed-form",1/2*(1-COS(2*PI()*($B933-$H$5)/$H$6))*$H$8,IF($N$4="General",1/2*(1-COS(2*PI()*($B933-$H$5)/$H$6))*$H$9,"Error")))))</f>
        <v>0</v>
      </c>
      <c r="I933" s="30">
        <f>IF(B933="",0,IF($B933&lt;$I$5,0,IF($B933&gt;'MSD Calculation'!$D$5,0,IF($N$4="Closed-form",1/2*(1-COS(2*PI()*($B933-$I$5)/$I$6))*$I$8,IF($N$4="General",1/2*(1-COS(2*PI()*($B933-$I$5)/$I$6))*$I$9,"Error")))))</f>
        <v>0</v>
      </c>
      <c r="J933" s="15" t="s">
        <v>14</v>
      </c>
      <c r="K933" s="3"/>
      <c r="L933" s="17">
        <v>9.1599999999998492</v>
      </c>
      <c r="M933" s="34">
        <f>L933/'MSD Calculation'!$D$5</f>
        <v>0.30945945945945436</v>
      </c>
      <c r="N933" s="34">
        <f>'MSD Calculation'!$D$24-L933</f>
        <v>9.3400000000001508</v>
      </c>
      <c r="O933" s="35">
        <f t="shared" si="70"/>
        <v>9.7735811296134848E-3</v>
      </c>
      <c r="P933" s="35">
        <f t="shared" si="71"/>
        <v>1.1822260978669478E-2</v>
      </c>
      <c r="Q933" s="35">
        <f t="shared" si="72"/>
        <v>1.1822260978669478E-2</v>
      </c>
      <c r="R933" s="35">
        <f t="shared" si="73"/>
        <v>1.1822260978669478E-2</v>
      </c>
      <c r="S933" s="35">
        <f t="shared" si="74"/>
        <v>1.1822260978669478E-2</v>
      </c>
      <c r="T933" s="11" t="s">
        <v>14</v>
      </c>
    </row>
    <row r="934" spans="2:20" x14ac:dyDescent="0.35">
      <c r="B934" s="63">
        <v>9.1699999999998489</v>
      </c>
      <c r="C934" s="34">
        <f>B934/'MSD Calculation'!$D$5</f>
        <v>0.30979729729729216</v>
      </c>
      <c r="D934" s="34">
        <f>'MSD Calculation'!$D$24-B934</f>
        <v>9.3300000000001511</v>
      </c>
      <c r="E934" s="30">
        <f>IF(B934="",0,IF(B934&lt;'MSD Calculation'!$D$5,$E$7*(1-B934/'MSD Calculation'!$D$5), 0))</f>
        <v>9.7687995341488986E-3</v>
      </c>
      <c r="F934" s="30">
        <f>IF(B934="",0,IF($B934&lt;$F$5,0,IF($B934&gt;'MSD Calculation'!$D$5,0,IF($N$4="Closed-form",1/2*(1-COS(2*PI()*($B934-$F$5)/$F$6))*$F$8,IF($N$4="General",1/2*(1-COS(2*PI()*($B934-$F$5)/$F$6))*$F$9,"Error")))))</f>
        <v>2.0569778360527637E-3</v>
      </c>
      <c r="G934" s="30">
        <f>IF(B934="",0,IF($B934&lt;$G$5,0,IF($B934&gt;'MSD Calculation'!$D$5,0,IF($N$4="Closed-form",1/2*(1-COS(2*PI()*($B934-$G$5)/$G$6))*$G$8,IF($N$4="General",1/2*(1-COS(2*PI()*($B934-$G$5)/$G$6))*$G$9,"Error")))))</f>
        <v>0</v>
      </c>
      <c r="H934" s="30">
        <f>IF(B934="",0,IF($B934&lt;$H$5,0,IF($B934&gt;'MSD Calculation'!$D$5,0,IF($N$4="Closed-form",1/2*(1-COS(2*PI()*($B934-$H$5)/$H$6))*$H$8,IF($N$4="General",1/2*(1-COS(2*PI()*($B934-$H$5)/$H$6))*$H$9,"Error")))))</f>
        <v>0</v>
      </c>
      <c r="I934" s="30">
        <f>IF(B934="",0,IF($B934&lt;$I$5,0,IF($B934&gt;'MSD Calculation'!$D$5,0,IF($N$4="Closed-form",1/2*(1-COS(2*PI()*($B934-$I$5)/$I$6))*$I$8,IF($N$4="General",1/2*(1-COS(2*PI()*($B934-$I$5)/$I$6))*$I$9,"Error")))))</f>
        <v>0</v>
      </c>
      <c r="J934" s="15" t="s">
        <v>14</v>
      </c>
      <c r="K934" s="3"/>
      <c r="L934" s="17">
        <v>9.1699999999998489</v>
      </c>
      <c r="M934" s="34">
        <f>L934/'MSD Calculation'!$D$5</f>
        <v>0.30979729729729216</v>
      </c>
      <c r="N934" s="34">
        <f>'MSD Calculation'!$D$24-L934</f>
        <v>9.3300000000001511</v>
      </c>
      <c r="O934" s="35">
        <f t="shared" si="70"/>
        <v>9.7687995341488986E-3</v>
      </c>
      <c r="P934" s="35">
        <f t="shared" si="71"/>
        <v>1.1825777370201662E-2</v>
      </c>
      <c r="Q934" s="35">
        <f t="shared" si="72"/>
        <v>1.1825777370201662E-2</v>
      </c>
      <c r="R934" s="35">
        <f t="shared" si="73"/>
        <v>1.1825777370201662E-2</v>
      </c>
      <c r="S934" s="35">
        <f t="shared" si="74"/>
        <v>1.1825777370201662E-2</v>
      </c>
      <c r="T934" s="11" t="s">
        <v>14</v>
      </c>
    </row>
    <row r="935" spans="2:20" x14ac:dyDescent="0.35">
      <c r="B935" s="63">
        <v>9.1799999999998487</v>
      </c>
      <c r="C935" s="34">
        <f>B935/'MSD Calculation'!$D$5</f>
        <v>0.31013513513513002</v>
      </c>
      <c r="D935" s="34">
        <f>'MSD Calculation'!$D$24-B935</f>
        <v>9.3200000000001513</v>
      </c>
      <c r="E935" s="30">
        <f>IF(B935="",0,IF(B935&lt;'MSD Calculation'!$D$5,$E$7*(1-B935/'MSD Calculation'!$D$5), 0))</f>
        <v>9.7640179386843141E-3</v>
      </c>
      <c r="F935" s="30">
        <f>IF(B935="",0,IF($B935&lt;$F$5,0,IF($B935&gt;'MSD Calculation'!$D$5,0,IF($N$4="Closed-form",1/2*(1-COS(2*PI()*($B935-$F$5)/$F$6))*$F$8,IF($N$4="General",1/2*(1-COS(2*PI()*($B935-$F$5)/$F$6))*$F$9,"Error")))))</f>
        <v>2.0652880736502779E-3</v>
      </c>
      <c r="G935" s="30">
        <f>IF(B935="",0,IF($B935&lt;$G$5,0,IF($B935&gt;'MSD Calculation'!$D$5,0,IF($N$4="Closed-form",1/2*(1-COS(2*PI()*($B935-$G$5)/$G$6))*$G$8,IF($N$4="General",1/2*(1-COS(2*PI()*($B935-$G$5)/$G$6))*$G$9,"Error")))))</f>
        <v>0</v>
      </c>
      <c r="H935" s="30">
        <f>IF(B935="",0,IF($B935&lt;$H$5,0,IF($B935&gt;'MSD Calculation'!$D$5,0,IF($N$4="Closed-form",1/2*(1-COS(2*PI()*($B935-$H$5)/$H$6))*$H$8,IF($N$4="General",1/2*(1-COS(2*PI()*($B935-$H$5)/$H$6))*$H$9,"Error")))))</f>
        <v>0</v>
      </c>
      <c r="I935" s="30">
        <f>IF(B935="",0,IF($B935&lt;$I$5,0,IF($B935&gt;'MSD Calculation'!$D$5,0,IF($N$4="Closed-form",1/2*(1-COS(2*PI()*($B935-$I$5)/$I$6))*$I$8,IF($N$4="General",1/2*(1-COS(2*PI()*($B935-$I$5)/$I$6))*$I$9,"Error")))))</f>
        <v>0</v>
      </c>
      <c r="J935" s="15" t="s">
        <v>14</v>
      </c>
      <c r="K935" s="3"/>
      <c r="L935" s="17">
        <v>9.1799999999998487</v>
      </c>
      <c r="M935" s="34">
        <f>L935/'MSD Calculation'!$D$5</f>
        <v>0.31013513513513002</v>
      </c>
      <c r="N935" s="34">
        <f>'MSD Calculation'!$D$24-L935</f>
        <v>9.3200000000001513</v>
      </c>
      <c r="O935" s="35">
        <f t="shared" si="70"/>
        <v>9.7640179386843141E-3</v>
      </c>
      <c r="P935" s="35">
        <f t="shared" si="71"/>
        <v>1.1829306012334593E-2</v>
      </c>
      <c r="Q935" s="35">
        <f t="shared" si="72"/>
        <v>1.1829306012334593E-2</v>
      </c>
      <c r="R935" s="35">
        <f t="shared" si="73"/>
        <v>1.1829306012334593E-2</v>
      </c>
      <c r="S935" s="35">
        <f t="shared" si="74"/>
        <v>1.1829306012334593E-2</v>
      </c>
      <c r="T935" s="11" t="s">
        <v>14</v>
      </c>
    </row>
    <row r="936" spans="2:20" x14ac:dyDescent="0.35">
      <c r="B936" s="63">
        <v>9.1899999999998485</v>
      </c>
      <c r="C936" s="34">
        <f>B936/'MSD Calculation'!$D$5</f>
        <v>0.31047297297296783</v>
      </c>
      <c r="D936" s="34">
        <f>'MSD Calculation'!$D$24-B936</f>
        <v>9.3100000000001515</v>
      </c>
      <c r="E936" s="30">
        <f>IF(B936="",0,IF(B936&lt;'MSD Calculation'!$D$5,$E$7*(1-B936/'MSD Calculation'!$D$5), 0))</f>
        <v>9.7592363432197279E-3</v>
      </c>
      <c r="F936" s="30">
        <f>IF(B936="",0,IF($B936&lt;$F$5,0,IF($B936&gt;'MSD Calculation'!$D$5,0,IF($N$4="Closed-form",1/2*(1-COS(2*PI()*($B936-$F$5)/$F$6))*$F$8,IF($N$4="General",1/2*(1-COS(2*PI()*($B936-$F$5)/$F$6))*$F$9,"Error")))))</f>
        <v>2.0736105253957682E-3</v>
      </c>
      <c r="G936" s="30">
        <f>IF(B936="",0,IF($B936&lt;$G$5,0,IF($B936&gt;'MSD Calculation'!$D$5,0,IF($N$4="Closed-form",1/2*(1-COS(2*PI()*($B936-$G$5)/$G$6))*$G$8,IF($N$4="General",1/2*(1-COS(2*PI()*($B936-$G$5)/$G$6))*$G$9,"Error")))))</f>
        <v>0</v>
      </c>
      <c r="H936" s="30">
        <f>IF(B936="",0,IF($B936&lt;$H$5,0,IF($B936&gt;'MSD Calculation'!$D$5,0,IF($N$4="Closed-form",1/2*(1-COS(2*PI()*($B936-$H$5)/$H$6))*$H$8,IF($N$4="General",1/2*(1-COS(2*PI()*($B936-$H$5)/$H$6))*$H$9,"Error")))))</f>
        <v>0</v>
      </c>
      <c r="I936" s="30">
        <f>IF(B936="",0,IF($B936&lt;$I$5,0,IF($B936&gt;'MSD Calculation'!$D$5,0,IF($N$4="Closed-form",1/2*(1-COS(2*PI()*($B936-$I$5)/$I$6))*$I$8,IF($N$4="General",1/2*(1-COS(2*PI()*($B936-$I$5)/$I$6))*$I$9,"Error")))))</f>
        <v>0</v>
      </c>
      <c r="J936" s="15" t="s">
        <v>14</v>
      </c>
      <c r="K936" s="3"/>
      <c r="L936" s="17">
        <v>9.1899999999998485</v>
      </c>
      <c r="M936" s="34">
        <f>L936/'MSD Calculation'!$D$5</f>
        <v>0.31047297297296783</v>
      </c>
      <c r="N936" s="34">
        <f>'MSD Calculation'!$D$24-L936</f>
        <v>9.3100000000001515</v>
      </c>
      <c r="O936" s="35">
        <f t="shared" si="70"/>
        <v>9.7592363432197279E-3</v>
      </c>
      <c r="P936" s="35">
        <f t="shared" si="71"/>
        <v>1.1832846868615497E-2</v>
      </c>
      <c r="Q936" s="35">
        <f t="shared" si="72"/>
        <v>1.1832846868615497E-2</v>
      </c>
      <c r="R936" s="35">
        <f t="shared" si="73"/>
        <v>1.1832846868615497E-2</v>
      </c>
      <c r="S936" s="35">
        <f t="shared" si="74"/>
        <v>1.1832846868615497E-2</v>
      </c>
      <c r="T936" s="11" t="s">
        <v>14</v>
      </c>
    </row>
    <row r="937" spans="2:20" x14ac:dyDescent="0.35">
      <c r="B937" s="63">
        <v>9.1999999999998483</v>
      </c>
      <c r="C937" s="34">
        <f>B937/'MSD Calculation'!$D$5</f>
        <v>0.31081081081080569</v>
      </c>
      <c r="D937" s="34">
        <f>'MSD Calculation'!$D$24-B937</f>
        <v>9.3000000000001517</v>
      </c>
      <c r="E937" s="30">
        <f>IF(B937="",0,IF(B937&lt;'MSD Calculation'!$D$5,$E$7*(1-B937/'MSD Calculation'!$D$5), 0))</f>
        <v>9.7544547477551435E-3</v>
      </c>
      <c r="F937" s="30">
        <f>IF(B937="",0,IF($B937&lt;$F$5,0,IF($B937&gt;'MSD Calculation'!$D$5,0,IF($N$4="Closed-form",1/2*(1-COS(2*PI()*($B937-$F$5)/$F$6))*$F$8,IF($N$4="General",1/2*(1-COS(2*PI()*($B937-$F$5)/$F$6))*$F$9,"Error")))))</f>
        <v>2.0819451547828892E-3</v>
      </c>
      <c r="G937" s="30">
        <f>IF(B937="",0,IF($B937&lt;$G$5,0,IF($B937&gt;'MSD Calculation'!$D$5,0,IF($N$4="Closed-form",1/2*(1-COS(2*PI()*($B937-$G$5)/$G$6))*$G$8,IF($N$4="General",1/2*(1-COS(2*PI()*($B937-$G$5)/$G$6))*$G$9,"Error")))))</f>
        <v>0</v>
      </c>
      <c r="H937" s="30">
        <f>IF(B937="",0,IF($B937&lt;$H$5,0,IF($B937&gt;'MSD Calculation'!$D$5,0,IF($N$4="Closed-form",1/2*(1-COS(2*PI()*($B937-$H$5)/$H$6))*$H$8,IF($N$4="General",1/2*(1-COS(2*PI()*($B937-$H$5)/$H$6))*$H$9,"Error")))))</f>
        <v>0</v>
      </c>
      <c r="I937" s="30">
        <f>IF(B937="",0,IF($B937&lt;$I$5,0,IF($B937&gt;'MSD Calculation'!$D$5,0,IF($N$4="Closed-form",1/2*(1-COS(2*PI()*($B937-$I$5)/$I$6))*$I$8,IF($N$4="General",1/2*(1-COS(2*PI()*($B937-$I$5)/$I$6))*$I$9,"Error")))))</f>
        <v>0</v>
      </c>
      <c r="J937" s="15" t="s">
        <v>14</v>
      </c>
      <c r="K937" s="3"/>
      <c r="L937" s="17">
        <v>9.1999999999998483</v>
      </c>
      <c r="M937" s="34">
        <f>L937/'MSD Calculation'!$D$5</f>
        <v>0.31081081081080569</v>
      </c>
      <c r="N937" s="34">
        <f>'MSD Calculation'!$D$24-L937</f>
        <v>9.3000000000001517</v>
      </c>
      <c r="O937" s="35">
        <f t="shared" si="70"/>
        <v>9.7544547477551435E-3</v>
      </c>
      <c r="P937" s="35">
        <f t="shared" si="71"/>
        <v>1.1836399902538033E-2</v>
      </c>
      <c r="Q937" s="35">
        <f t="shared" si="72"/>
        <v>1.1836399902538033E-2</v>
      </c>
      <c r="R937" s="35">
        <f t="shared" si="73"/>
        <v>1.1836399902538033E-2</v>
      </c>
      <c r="S937" s="35">
        <f t="shared" si="74"/>
        <v>1.1836399902538033E-2</v>
      </c>
      <c r="T937" s="11" t="s">
        <v>14</v>
      </c>
    </row>
    <row r="938" spans="2:20" x14ac:dyDescent="0.35">
      <c r="B938" s="63">
        <v>9.2099999999998481</v>
      </c>
      <c r="C938" s="34">
        <f>B938/'MSD Calculation'!$D$5</f>
        <v>0.3111486486486435</v>
      </c>
      <c r="D938" s="34">
        <f>'MSD Calculation'!$D$24-B938</f>
        <v>9.2900000000001519</v>
      </c>
      <c r="E938" s="30">
        <f>IF(B938="",0,IF(B938&lt;'MSD Calculation'!$D$5,$E$7*(1-B938/'MSD Calculation'!$D$5), 0))</f>
        <v>9.7496731522905573E-3</v>
      </c>
      <c r="F938" s="30">
        <f>IF(B938="",0,IF($B938&lt;$F$5,0,IF($B938&gt;'MSD Calculation'!$D$5,0,IF($N$4="Closed-form",1/2*(1-COS(2*PI()*($B938-$F$5)/$F$6))*$F$8,IF($N$4="General",1/2*(1-COS(2*PI()*($B938-$F$5)/$F$6))*$F$9,"Error")))))</f>
        <v>2.0902919252518797E-3</v>
      </c>
      <c r="G938" s="30">
        <f>IF(B938="",0,IF($B938&lt;$G$5,0,IF($B938&gt;'MSD Calculation'!$D$5,0,IF($N$4="Closed-form",1/2*(1-COS(2*PI()*($B938-$G$5)/$G$6))*$G$8,IF($N$4="General",1/2*(1-COS(2*PI()*($B938-$G$5)/$G$6))*$G$9,"Error")))))</f>
        <v>0</v>
      </c>
      <c r="H938" s="30">
        <f>IF(B938="",0,IF($B938&lt;$H$5,0,IF($B938&gt;'MSD Calculation'!$D$5,0,IF($N$4="Closed-form",1/2*(1-COS(2*PI()*($B938-$H$5)/$H$6))*$H$8,IF($N$4="General",1/2*(1-COS(2*PI()*($B938-$H$5)/$H$6))*$H$9,"Error")))))</f>
        <v>0</v>
      </c>
      <c r="I938" s="30">
        <f>IF(B938="",0,IF($B938&lt;$I$5,0,IF($B938&gt;'MSD Calculation'!$D$5,0,IF($N$4="Closed-form",1/2*(1-COS(2*PI()*($B938-$I$5)/$I$6))*$I$8,IF($N$4="General",1/2*(1-COS(2*PI()*($B938-$I$5)/$I$6))*$I$9,"Error")))))</f>
        <v>0</v>
      </c>
      <c r="J938" s="15" t="s">
        <v>14</v>
      </c>
      <c r="K938" s="3"/>
      <c r="L938" s="17">
        <v>9.2099999999998481</v>
      </c>
      <c r="M938" s="34">
        <f>L938/'MSD Calculation'!$D$5</f>
        <v>0.3111486486486435</v>
      </c>
      <c r="N938" s="34">
        <f>'MSD Calculation'!$D$24-L938</f>
        <v>9.2900000000001519</v>
      </c>
      <c r="O938" s="35">
        <f t="shared" si="70"/>
        <v>9.7496731522905573E-3</v>
      </c>
      <c r="P938" s="35">
        <f t="shared" si="71"/>
        <v>1.1839965077542437E-2</v>
      </c>
      <c r="Q938" s="35">
        <f t="shared" si="72"/>
        <v>1.1839965077542437E-2</v>
      </c>
      <c r="R938" s="35">
        <f t="shared" si="73"/>
        <v>1.1839965077542437E-2</v>
      </c>
      <c r="S938" s="35">
        <f t="shared" si="74"/>
        <v>1.1839965077542437E-2</v>
      </c>
      <c r="T938" s="11" t="s">
        <v>14</v>
      </c>
    </row>
    <row r="939" spans="2:20" x14ac:dyDescent="0.35">
      <c r="B939" s="63">
        <v>9.2199999999998479</v>
      </c>
      <c r="C939" s="34">
        <f>B939/'MSD Calculation'!$D$5</f>
        <v>0.31148648648648131</v>
      </c>
      <c r="D939" s="34">
        <f>'MSD Calculation'!$D$24-B939</f>
        <v>9.2800000000001521</v>
      </c>
      <c r="E939" s="30">
        <f>IF(B939="",0,IF(B939&lt;'MSD Calculation'!$D$5,$E$7*(1-B939/'MSD Calculation'!$D$5), 0))</f>
        <v>9.7448915568259728E-3</v>
      </c>
      <c r="F939" s="30">
        <f>IF(B939="",0,IF($B939&lt;$F$5,0,IF($B939&gt;'MSD Calculation'!$D$5,0,IF($N$4="Closed-form",1/2*(1-COS(2*PI()*($B939-$F$5)/$F$6))*$F$8,IF($N$4="General",1/2*(1-COS(2*PI()*($B939-$F$5)/$F$6))*$F$9,"Error")))))</f>
        <v>2.0986508001897201E-3</v>
      </c>
      <c r="G939" s="30">
        <f>IF(B939="",0,IF($B939&lt;$G$5,0,IF($B939&gt;'MSD Calculation'!$D$5,0,IF($N$4="Closed-form",1/2*(1-COS(2*PI()*($B939-$G$5)/$G$6))*$G$8,IF($N$4="General",1/2*(1-COS(2*PI()*($B939-$G$5)/$G$6))*$G$9,"Error")))))</f>
        <v>0</v>
      </c>
      <c r="H939" s="30">
        <f>IF(B939="",0,IF($B939&lt;$H$5,0,IF($B939&gt;'MSD Calculation'!$D$5,0,IF($N$4="Closed-form",1/2*(1-COS(2*PI()*($B939-$H$5)/$H$6))*$H$8,IF($N$4="General",1/2*(1-COS(2*PI()*($B939-$H$5)/$H$6))*$H$9,"Error")))))</f>
        <v>0</v>
      </c>
      <c r="I939" s="30">
        <f>IF(B939="",0,IF($B939&lt;$I$5,0,IF($B939&gt;'MSD Calculation'!$D$5,0,IF($N$4="Closed-form",1/2*(1-COS(2*PI()*($B939-$I$5)/$I$6))*$I$8,IF($N$4="General",1/2*(1-COS(2*PI()*($B939-$I$5)/$I$6))*$I$9,"Error")))))</f>
        <v>0</v>
      </c>
      <c r="J939" s="15" t="s">
        <v>14</v>
      </c>
      <c r="K939" s="3"/>
      <c r="L939" s="17">
        <v>9.2199999999998479</v>
      </c>
      <c r="M939" s="34">
        <f>L939/'MSD Calculation'!$D$5</f>
        <v>0.31148648648648131</v>
      </c>
      <c r="N939" s="34">
        <f>'MSD Calculation'!$D$24-L939</f>
        <v>9.2800000000001521</v>
      </c>
      <c r="O939" s="35">
        <f t="shared" si="70"/>
        <v>9.7448915568259728E-3</v>
      </c>
      <c r="P939" s="35">
        <f t="shared" si="71"/>
        <v>1.1843542357015693E-2</v>
      </c>
      <c r="Q939" s="35">
        <f t="shared" si="72"/>
        <v>1.1843542357015693E-2</v>
      </c>
      <c r="R939" s="35">
        <f t="shared" si="73"/>
        <v>1.1843542357015693E-2</v>
      </c>
      <c r="S939" s="35">
        <f t="shared" si="74"/>
        <v>1.1843542357015693E-2</v>
      </c>
      <c r="T939" s="11" t="s">
        <v>14</v>
      </c>
    </row>
    <row r="940" spans="2:20" x14ac:dyDescent="0.35">
      <c r="B940" s="63">
        <v>9.2299999999998477</v>
      </c>
      <c r="C940" s="34">
        <f>B940/'MSD Calculation'!$D$5</f>
        <v>0.31182432432431917</v>
      </c>
      <c r="D940" s="34">
        <f>'MSD Calculation'!$D$24-B940</f>
        <v>9.2700000000001523</v>
      </c>
      <c r="E940" s="30">
        <f>IF(B940="",0,IF(B940&lt;'MSD Calculation'!$D$5,$E$7*(1-B940/'MSD Calculation'!$D$5), 0))</f>
        <v>9.7401099613613849E-3</v>
      </c>
      <c r="F940" s="30">
        <f>IF(B940="",0,IF($B940&lt;$F$5,0,IF($B940&gt;'MSD Calculation'!$D$5,0,IF($N$4="Closed-form",1/2*(1-COS(2*PI()*($B940-$F$5)/$F$6))*$F$8,IF($N$4="General",1/2*(1-COS(2*PI()*($B940-$F$5)/$F$6))*$F$9,"Error")))))</f>
        <v>2.1070217429302956E-3</v>
      </c>
      <c r="G940" s="30">
        <f>IF(B940="",0,IF($B940&lt;$G$5,0,IF($B940&gt;'MSD Calculation'!$D$5,0,IF($N$4="Closed-form",1/2*(1-COS(2*PI()*($B940-$G$5)/$G$6))*$G$8,IF($N$4="General",1/2*(1-COS(2*PI()*($B940-$G$5)/$G$6))*$G$9,"Error")))))</f>
        <v>0</v>
      </c>
      <c r="H940" s="30">
        <f>IF(B940="",0,IF($B940&lt;$H$5,0,IF($B940&gt;'MSD Calculation'!$D$5,0,IF($N$4="Closed-form",1/2*(1-COS(2*PI()*($B940-$H$5)/$H$6))*$H$8,IF($N$4="General",1/2*(1-COS(2*PI()*($B940-$H$5)/$H$6))*$H$9,"Error")))))</f>
        <v>0</v>
      </c>
      <c r="I940" s="30">
        <f>IF(B940="",0,IF($B940&lt;$I$5,0,IF($B940&gt;'MSD Calculation'!$D$5,0,IF($N$4="Closed-form",1/2*(1-COS(2*PI()*($B940-$I$5)/$I$6))*$I$8,IF($N$4="General",1/2*(1-COS(2*PI()*($B940-$I$5)/$I$6))*$I$9,"Error")))))</f>
        <v>0</v>
      </c>
      <c r="J940" s="15" t="s">
        <v>14</v>
      </c>
      <c r="K940" s="3"/>
      <c r="L940" s="17">
        <v>9.2299999999998477</v>
      </c>
      <c r="M940" s="34">
        <f>L940/'MSD Calculation'!$D$5</f>
        <v>0.31182432432431917</v>
      </c>
      <c r="N940" s="34">
        <f>'MSD Calculation'!$D$24-L940</f>
        <v>9.2700000000001523</v>
      </c>
      <c r="O940" s="35">
        <f t="shared" si="70"/>
        <v>9.7401099613613849E-3</v>
      </c>
      <c r="P940" s="35">
        <f t="shared" si="71"/>
        <v>1.1847131704291681E-2</v>
      </c>
      <c r="Q940" s="35">
        <f t="shared" si="72"/>
        <v>1.1847131704291681E-2</v>
      </c>
      <c r="R940" s="35">
        <f t="shared" si="73"/>
        <v>1.1847131704291681E-2</v>
      </c>
      <c r="S940" s="35">
        <f t="shared" si="74"/>
        <v>1.1847131704291681E-2</v>
      </c>
      <c r="T940" s="11" t="s">
        <v>14</v>
      </c>
    </row>
    <row r="941" spans="2:20" x14ac:dyDescent="0.35">
      <c r="B941" s="63">
        <v>9.2399999999998474</v>
      </c>
      <c r="C941" s="34">
        <f>B941/'MSD Calculation'!$D$5</f>
        <v>0.31216216216215698</v>
      </c>
      <c r="D941" s="34">
        <f>'MSD Calculation'!$D$24-B941</f>
        <v>9.2600000000001526</v>
      </c>
      <c r="E941" s="30">
        <f>IF(B941="",0,IF(B941&lt;'MSD Calculation'!$D$5,$E$7*(1-B941/'MSD Calculation'!$D$5), 0))</f>
        <v>9.7353283658968004E-3</v>
      </c>
      <c r="F941" s="30">
        <f>IF(B941="",0,IF($B941&lt;$F$5,0,IF($B941&gt;'MSD Calculation'!$D$5,0,IF($N$4="Closed-form",1/2*(1-COS(2*PI()*($B941-$F$5)/$F$6))*$F$8,IF($N$4="General",1/2*(1-COS(2*PI()*($B941-$F$5)/$F$6))*$F$9,"Error")))))</f>
        <v>2.1154047167545554E-3</v>
      </c>
      <c r="G941" s="30">
        <f>IF(B941="",0,IF($B941&lt;$G$5,0,IF($B941&gt;'MSD Calculation'!$D$5,0,IF($N$4="Closed-form",1/2*(1-COS(2*PI()*($B941-$G$5)/$G$6))*$G$8,IF($N$4="General",1/2*(1-COS(2*PI()*($B941-$G$5)/$G$6))*$G$9,"Error")))))</f>
        <v>0</v>
      </c>
      <c r="H941" s="30">
        <f>IF(B941="",0,IF($B941&lt;$H$5,0,IF($B941&gt;'MSD Calculation'!$D$5,0,IF($N$4="Closed-form",1/2*(1-COS(2*PI()*($B941-$H$5)/$H$6))*$H$8,IF($N$4="General",1/2*(1-COS(2*PI()*($B941-$H$5)/$H$6))*$H$9,"Error")))))</f>
        <v>0</v>
      </c>
      <c r="I941" s="30">
        <f>IF(B941="",0,IF($B941&lt;$I$5,0,IF($B941&gt;'MSD Calculation'!$D$5,0,IF($N$4="Closed-form",1/2*(1-COS(2*PI()*($B941-$I$5)/$I$6))*$I$8,IF($N$4="General",1/2*(1-COS(2*PI()*($B941-$I$5)/$I$6))*$I$9,"Error")))))</f>
        <v>0</v>
      </c>
      <c r="J941" s="15" t="s">
        <v>14</v>
      </c>
      <c r="K941" s="3"/>
      <c r="L941" s="17">
        <v>9.2399999999998474</v>
      </c>
      <c r="M941" s="34">
        <f>L941/'MSD Calculation'!$D$5</f>
        <v>0.31216216216215698</v>
      </c>
      <c r="N941" s="34">
        <f>'MSD Calculation'!$D$24-L941</f>
        <v>9.2600000000001526</v>
      </c>
      <c r="O941" s="35">
        <f t="shared" si="70"/>
        <v>9.7353283658968004E-3</v>
      </c>
      <c r="P941" s="35">
        <f t="shared" si="71"/>
        <v>1.1850733082651357E-2</v>
      </c>
      <c r="Q941" s="35">
        <f t="shared" si="72"/>
        <v>1.1850733082651357E-2</v>
      </c>
      <c r="R941" s="35">
        <f t="shared" si="73"/>
        <v>1.1850733082651357E-2</v>
      </c>
      <c r="S941" s="35">
        <f t="shared" si="74"/>
        <v>1.1850733082651357E-2</v>
      </c>
      <c r="T941" s="11" t="s">
        <v>14</v>
      </c>
    </row>
    <row r="942" spans="2:20" x14ac:dyDescent="0.35">
      <c r="B942" s="63">
        <v>9.2499999999998472</v>
      </c>
      <c r="C942" s="34">
        <f>B942/'MSD Calculation'!$D$5</f>
        <v>0.31249999999999484</v>
      </c>
      <c r="D942" s="34">
        <f>'MSD Calculation'!$D$24-B942</f>
        <v>9.2500000000001528</v>
      </c>
      <c r="E942" s="30">
        <f>IF(B942="",0,IF(B942&lt;'MSD Calculation'!$D$5,$E$7*(1-B942/'MSD Calculation'!$D$5), 0))</f>
        <v>9.7305467704322125E-3</v>
      </c>
      <c r="F942" s="30">
        <f>IF(B942="",0,IF($B942&lt;$F$5,0,IF($B942&gt;'MSD Calculation'!$D$5,0,IF($N$4="Closed-form",1/2*(1-COS(2*PI()*($B942-$F$5)/$F$6))*$F$8,IF($N$4="General",1/2*(1-COS(2*PI()*($B942-$F$5)/$F$6))*$F$9,"Error")))))</f>
        <v>2.1237996848906759E-3</v>
      </c>
      <c r="G942" s="30">
        <f>IF(B942="",0,IF($B942&lt;$G$5,0,IF($B942&gt;'MSD Calculation'!$D$5,0,IF($N$4="Closed-form",1/2*(1-COS(2*PI()*($B942-$G$5)/$G$6))*$G$8,IF($N$4="General",1/2*(1-COS(2*PI()*($B942-$G$5)/$G$6))*$G$9,"Error")))))</f>
        <v>0</v>
      </c>
      <c r="H942" s="30">
        <f>IF(B942="",0,IF($B942&lt;$H$5,0,IF($B942&gt;'MSD Calculation'!$D$5,0,IF($N$4="Closed-form",1/2*(1-COS(2*PI()*($B942-$H$5)/$H$6))*$H$8,IF($N$4="General",1/2*(1-COS(2*PI()*($B942-$H$5)/$H$6))*$H$9,"Error")))))</f>
        <v>0</v>
      </c>
      <c r="I942" s="30">
        <f>IF(B942="",0,IF($B942&lt;$I$5,0,IF($B942&gt;'MSD Calculation'!$D$5,0,IF($N$4="Closed-form",1/2*(1-COS(2*PI()*($B942-$I$5)/$I$6))*$I$8,IF($N$4="General",1/2*(1-COS(2*PI()*($B942-$I$5)/$I$6))*$I$9,"Error")))))</f>
        <v>0</v>
      </c>
      <c r="J942" s="15" t="s">
        <v>14</v>
      </c>
      <c r="K942" s="3"/>
      <c r="L942" s="17">
        <v>9.2499999999998472</v>
      </c>
      <c r="M942" s="34">
        <f>L942/'MSD Calculation'!$D$5</f>
        <v>0.31249999999999484</v>
      </c>
      <c r="N942" s="34">
        <f>'MSD Calculation'!$D$24-L942</f>
        <v>9.2500000000001528</v>
      </c>
      <c r="O942" s="35">
        <f t="shared" si="70"/>
        <v>9.7305467704322125E-3</v>
      </c>
      <c r="P942" s="35">
        <f t="shared" si="71"/>
        <v>1.1854346455322889E-2</v>
      </c>
      <c r="Q942" s="35">
        <f t="shared" si="72"/>
        <v>1.1854346455322889E-2</v>
      </c>
      <c r="R942" s="35">
        <f t="shared" si="73"/>
        <v>1.1854346455322889E-2</v>
      </c>
      <c r="S942" s="35">
        <f t="shared" si="74"/>
        <v>1.1854346455322889E-2</v>
      </c>
      <c r="T942" s="11" t="s">
        <v>14</v>
      </c>
    </row>
    <row r="943" spans="2:20" x14ac:dyDescent="0.35">
      <c r="B943" s="63">
        <v>9.259999999999847</v>
      </c>
      <c r="C943" s="34">
        <f>B943/'MSD Calculation'!$D$5</f>
        <v>0.31283783783783264</v>
      </c>
      <c r="D943" s="34">
        <f>'MSD Calculation'!$D$24-B943</f>
        <v>9.240000000000153</v>
      </c>
      <c r="E943" s="30">
        <f>IF(B943="",0,IF(B943&lt;'MSD Calculation'!$D$5,$E$7*(1-B943/'MSD Calculation'!$D$5), 0))</f>
        <v>9.725765174967628E-3</v>
      </c>
      <c r="F943" s="30">
        <f>IF(B943="",0,IF($B943&lt;$F$5,0,IF($B943&gt;'MSD Calculation'!$D$5,0,IF($N$4="Closed-form",1/2*(1-COS(2*PI()*($B943-$F$5)/$F$6))*$F$8,IF($N$4="General",1/2*(1-COS(2*PI()*($B943-$F$5)/$F$6))*$F$9,"Error")))))</f>
        <v>2.1322066105142192E-3</v>
      </c>
      <c r="G943" s="30">
        <f>IF(B943="",0,IF($B943&lt;$G$5,0,IF($B943&gt;'MSD Calculation'!$D$5,0,IF($N$4="Closed-form",1/2*(1-COS(2*PI()*($B943-$G$5)/$G$6))*$G$8,IF($N$4="General",1/2*(1-COS(2*PI()*($B943-$G$5)/$G$6))*$G$9,"Error")))))</f>
        <v>0</v>
      </c>
      <c r="H943" s="30">
        <f>IF(B943="",0,IF($B943&lt;$H$5,0,IF($B943&gt;'MSD Calculation'!$D$5,0,IF($N$4="Closed-form",1/2*(1-COS(2*PI()*($B943-$H$5)/$H$6))*$H$8,IF($N$4="General",1/2*(1-COS(2*PI()*($B943-$H$5)/$H$6))*$H$9,"Error")))))</f>
        <v>0</v>
      </c>
      <c r="I943" s="30">
        <f>IF(B943="",0,IF($B943&lt;$I$5,0,IF($B943&gt;'MSD Calculation'!$D$5,0,IF($N$4="Closed-form",1/2*(1-COS(2*PI()*($B943-$I$5)/$I$6))*$I$8,IF($N$4="General",1/2*(1-COS(2*PI()*($B943-$I$5)/$I$6))*$I$9,"Error")))))</f>
        <v>0</v>
      </c>
      <c r="J943" s="15" t="s">
        <v>14</v>
      </c>
      <c r="K943" s="3"/>
      <c r="L943" s="17">
        <v>9.259999999999847</v>
      </c>
      <c r="M943" s="34">
        <f>L943/'MSD Calculation'!$D$5</f>
        <v>0.31283783783783264</v>
      </c>
      <c r="N943" s="34">
        <f>'MSD Calculation'!$D$24-L943</f>
        <v>9.240000000000153</v>
      </c>
      <c r="O943" s="35">
        <f t="shared" si="70"/>
        <v>9.725765174967628E-3</v>
      </c>
      <c r="P943" s="35">
        <f t="shared" si="71"/>
        <v>1.1857971785481848E-2</v>
      </c>
      <c r="Q943" s="35">
        <f t="shared" si="72"/>
        <v>1.1857971785481848E-2</v>
      </c>
      <c r="R943" s="35">
        <f t="shared" si="73"/>
        <v>1.1857971785481848E-2</v>
      </c>
      <c r="S943" s="35">
        <f t="shared" si="74"/>
        <v>1.1857971785481848E-2</v>
      </c>
      <c r="T943" s="11" t="s">
        <v>14</v>
      </c>
    </row>
    <row r="944" spans="2:20" x14ac:dyDescent="0.35">
      <c r="B944" s="63">
        <v>9.2699999999998468</v>
      </c>
      <c r="C944" s="34">
        <f>B944/'MSD Calculation'!$D$5</f>
        <v>0.31317567567567051</v>
      </c>
      <c r="D944" s="34">
        <f>'MSD Calculation'!$D$24-B944</f>
        <v>9.2300000000001532</v>
      </c>
      <c r="E944" s="30">
        <f>IF(B944="",0,IF(B944&lt;'MSD Calculation'!$D$5,$E$7*(1-B944/'MSD Calculation'!$D$5), 0))</f>
        <v>9.7209835795030418E-3</v>
      </c>
      <c r="F944" s="30">
        <f>IF(B944="",0,IF($B944&lt;$F$5,0,IF($B944&gt;'MSD Calculation'!$D$5,0,IF($N$4="Closed-form",1/2*(1-COS(2*PI()*($B944-$F$5)/$F$6))*$F$8,IF($N$4="General",1/2*(1-COS(2*PI()*($B944-$F$5)/$F$6))*$F$9,"Error")))))</f>
        <v>2.140625456748296E-3</v>
      </c>
      <c r="G944" s="30">
        <f>IF(B944="",0,IF($B944&lt;$G$5,0,IF($B944&gt;'MSD Calculation'!$D$5,0,IF($N$4="Closed-form",1/2*(1-COS(2*PI()*($B944-$G$5)/$G$6))*$G$8,IF($N$4="General",1/2*(1-COS(2*PI()*($B944-$G$5)/$G$6))*$G$9,"Error")))))</f>
        <v>0</v>
      </c>
      <c r="H944" s="30">
        <f>IF(B944="",0,IF($B944&lt;$H$5,0,IF($B944&gt;'MSD Calculation'!$D$5,0,IF($N$4="Closed-form",1/2*(1-COS(2*PI()*($B944-$H$5)/$H$6))*$H$8,IF($N$4="General",1/2*(1-COS(2*PI()*($B944-$H$5)/$H$6))*$H$9,"Error")))))</f>
        <v>0</v>
      </c>
      <c r="I944" s="30">
        <f>IF(B944="",0,IF($B944&lt;$I$5,0,IF($B944&gt;'MSD Calculation'!$D$5,0,IF($N$4="Closed-form",1/2*(1-COS(2*PI()*($B944-$I$5)/$I$6))*$I$8,IF($N$4="General",1/2*(1-COS(2*PI()*($B944-$I$5)/$I$6))*$I$9,"Error")))))</f>
        <v>0</v>
      </c>
      <c r="J944" s="15" t="s">
        <v>14</v>
      </c>
      <c r="K944" s="3"/>
      <c r="L944" s="17">
        <v>9.2699999999998468</v>
      </c>
      <c r="M944" s="34">
        <f>L944/'MSD Calculation'!$D$5</f>
        <v>0.31317567567567051</v>
      </c>
      <c r="N944" s="34">
        <f>'MSD Calculation'!$D$24-L944</f>
        <v>9.2300000000001532</v>
      </c>
      <c r="O944" s="35">
        <f t="shared" si="70"/>
        <v>9.7209835795030418E-3</v>
      </c>
      <c r="P944" s="35">
        <f t="shared" si="71"/>
        <v>1.1861609036251337E-2</v>
      </c>
      <c r="Q944" s="35">
        <f t="shared" si="72"/>
        <v>1.1861609036251337E-2</v>
      </c>
      <c r="R944" s="35">
        <f t="shared" si="73"/>
        <v>1.1861609036251337E-2</v>
      </c>
      <c r="S944" s="35">
        <f t="shared" si="74"/>
        <v>1.1861609036251337E-2</v>
      </c>
      <c r="T944" s="11" t="s">
        <v>14</v>
      </c>
    </row>
    <row r="945" spans="2:20" x14ac:dyDescent="0.35">
      <c r="B945" s="63">
        <v>9.2799999999998466</v>
      </c>
      <c r="C945" s="34">
        <f>B945/'MSD Calculation'!$D$5</f>
        <v>0.31351351351350831</v>
      </c>
      <c r="D945" s="34">
        <f>'MSD Calculation'!$D$24-B945</f>
        <v>9.2200000000001534</v>
      </c>
      <c r="E945" s="30">
        <f>IF(B945="",0,IF(B945&lt;'MSD Calculation'!$D$5,$E$7*(1-B945/'MSD Calculation'!$D$5), 0))</f>
        <v>9.7162019840384573E-3</v>
      </c>
      <c r="F945" s="30">
        <f>IF(B945="",0,IF($B945&lt;$F$5,0,IF($B945&gt;'MSD Calculation'!$D$5,0,IF($N$4="Closed-form",1/2*(1-COS(2*PI()*($B945-$F$5)/$F$6))*$F$8,IF($N$4="General",1/2*(1-COS(2*PI()*($B945-$F$5)/$F$6))*$F$9,"Error")))))</f>
        <v>2.1490561866637291E-3</v>
      </c>
      <c r="G945" s="30">
        <f>IF(B945="",0,IF($B945&lt;$G$5,0,IF($B945&gt;'MSD Calculation'!$D$5,0,IF($N$4="Closed-form",1/2*(1-COS(2*PI()*($B945-$G$5)/$G$6))*$G$8,IF($N$4="General",1/2*(1-COS(2*PI()*($B945-$G$5)/$G$6))*$G$9,"Error")))))</f>
        <v>0</v>
      </c>
      <c r="H945" s="30">
        <f>IF(B945="",0,IF($B945&lt;$H$5,0,IF($B945&gt;'MSD Calculation'!$D$5,0,IF($N$4="Closed-form",1/2*(1-COS(2*PI()*($B945-$H$5)/$H$6))*$H$8,IF($N$4="General",1/2*(1-COS(2*PI()*($B945-$H$5)/$H$6))*$H$9,"Error")))))</f>
        <v>0</v>
      </c>
      <c r="I945" s="30">
        <f>IF(B945="",0,IF($B945&lt;$I$5,0,IF($B945&gt;'MSD Calculation'!$D$5,0,IF($N$4="Closed-form",1/2*(1-COS(2*PI()*($B945-$I$5)/$I$6))*$I$8,IF($N$4="General",1/2*(1-COS(2*PI()*($B945-$I$5)/$I$6))*$I$9,"Error")))))</f>
        <v>0</v>
      </c>
      <c r="J945" s="15" t="s">
        <v>14</v>
      </c>
      <c r="K945" s="3"/>
      <c r="L945" s="17">
        <v>9.2799999999998466</v>
      </c>
      <c r="M945" s="34">
        <f>L945/'MSD Calculation'!$D$5</f>
        <v>0.31351351351350831</v>
      </c>
      <c r="N945" s="34">
        <f>'MSD Calculation'!$D$24-L945</f>
        <v>9.2200000000001534</v>
      </c>
      <c r="O945" s="35">
        <f t="shared" si="70"/>
        <v>9.7162019840384573E-3</v>
      </c>
      <c r="P945" s="35">
        <f t="shared" si="71"/>
        <v>1.1865258170702187E-2</v>
      </c>
      <c r="Q945" s="35">
        <f t="shared" si="72"/>
        <v>1.1865258170702187E-2</v>
      </c>
      <c r="R945" s="35">
        <f t="shared" si="73"/>
        <v>1.1865258170702187E-2</v>
      </c>
      <c r="S945" s="35">
        <f t="shared" si="74"/>
        <v>1.1865258170702187E-2</v>
      </c>
      <c r="T945" s="11" t="s">
        <v>14</v>
      </c>
    </row>
    <row r="946" spans="2:20" x14ac:dyDescent="0.35">
      <c r="B946" s="63">
        <v>9.2899999999998464</v>
      </c>
      <c r="C946" s="34">
        <f>B946/'MSD Calculation'!$D$5</f>
        <v>0.31385135135134612</v>
      </c>
      <c r="D946" s="34">
        <f>'MSD Calculation'!$D$24-B946</f>
        <v>9.2100000000001536</v>
      </c>
      <c r="E946" s="30">
        <f>IF(B946="",0,IF(B946&lt;'MSD Calculation'!$D$5,$E$7*(1-B946/'MSD Calculation'!$D$5), 0))</f>
        <v>9.7114203885738711E-3</v>
      </c>
      <c r="F946" s="30">
        <f>IF(B946="",0,IF($B946&lt;$F$5,0,IF($B946&gt;'MSD Calculation'!$D$5,0,IF($N$4="Closed-form",1/2*(1-COS(2*PI()*($B946-$F$5)/$F$6))*$F$8,IF($N$4="General",1/2*(1-COS(2*PI()*($B946-$F$5)/$F$6))*$F$9,"Error")))))</f>
        <v>2.1574987632792123E-3</v>
      </c>
      <c r="G946" s="30">
        <f>IF(B946="",0,IF($B946&lt;$G$5,0,IF($B946&gt;'MSD Calculation'!$D$5,0,IF($N$4="Closed-form",1/2*(1-COS(2*PI()*($B946-$G$5)/$G$6))*$G$8,IF($N$4="General",1/2*(1-COS(2*PI()*($B946-$G$5)/$G$6))*$G$9,"Error")))))</f>
        <v>0</v>
      </c>
      <c r="H946" s="30">
        <f>IF(B946="",0,IF($B946&lt;$H$5,0,IF($B946&gt;'MSD Calculation'!$D$5,0,IF($N$4="Closed-form",1/2*(1-COS(2*PI()*($B946-$H$5)/$H$6))*$H$8,IF($N$4="General",1/2*(1-COS(2*PI()*($B946-$H$5)/$H$6))*$H$9,"Error")))))</f>
        <v>0</v>
      </c>
      <c r="I946" s="30">
        <f>IF(B946="",0,IF($B946&lt;$I$5,0,IF($B946&gt;'MSD Calculation'!$D$5,0,IF($N$4="Closed-form",1/2*(1-COS(2*PI()*($B946-$I$5)/$I$6))*$I$8,IF($N$4="General",1/2*(1-COS(2*PI()*($B946-$I$5)/$I$6))*$I$9,"Error")))))</f>
        <v>0</v>
      </c>
      <c r="J946" s="15" t="s">
        <v>14</v>
      </c>
      <c r="K946" s="3"/>
      <c r="L946" s="17">
        <v>9.2899999999998464</v>
      </c>
      <c r="M946" s="34">
        <f>L946/'MSD Calculation'!$D$5</f>
        <v>0.31385135135134612</v>
      </c>
      <c r="N946" s="34">
        <f>'MSD Calculation'!$D$24-L946</f>
        <v>9.2100000000001536</v>
      </c>
      <c r="O946" s="35">
        <f t="shared" si="70"/>
        <v>9.7114203885738711E-3</v>
      </c>
      <c r="P946" s="35">
        <f t="shared" si="71"/>
        <v>1.1868919151853084E-2</v>
      </c>
      <c r="Q946" s="35">
        <f t="shared" si="72"/>
        <v>1.1868919151853084E-2</v>
      </c>
      <c r="R946" s="35">
        <f t="shared" si="73"/>
        <v>1.1868919151853084E-2</v>
      </c>
      <c r="S946" s="35">
        <f t="shared" si="74"/>
        <v>1.1868919151853084E-2</v>
      </c>
      <c r="T946" s="11" t="s">
        <v>14</v>
      </c>
    </row>
    <row r="947" spans="2:20" x14ac:dyDescent="0.35">
      <c r="B947" s="63">
        <v>9.2999999999998462</v>
      </c>
      <c r="C947" s="34">
        <f>B947/'MSD Calculation'!$D$5</f>
        <v>0.31418918918918398</v>
      </c>
      <c r="D947" s="34">
        <f>'MSD Calculation'!$D$24-B947</f>
        <v>9.2000000000001538</v>
      </c>
      <c r="E947" s="30">
        <f>IF(B947="",0,IF(B947&lt;'MSD Calculation'!$D$5,$E$7*(1-B947/'MSD Calculation'!$D$5), 0))</f>
        <v>9.7066387931092867E-3</v>
      </c>
      <c r="F947" s="30">
        <f>IF(B947="",0,IF($B947&lt;$F$5,0,IF($B947&gt;'MSD Calculation'!$D$5,0,IF($N$4="Closed-form",1/2*(1-COS(2*PI()*($B947-$F$5)/$F$6))*$F$8,IF($N$4="General",1/2*(1-COS(2*PI()*($B947-$F$5)/$F$6))*$F$9,"Error")))))</f>
        <v>2.1659531495614726E-3</v>
      </c>
      <c r="G947" s="30">
        <f>IF(B947="",0,IF($B947&lt;$G$5,0,IF($B947&gt;'MSD Calculation'!$D$5,0,IF($N$4="Closed-form",1/2*(1-COS(2*PI()*($B947-$G$5)/$G$6))*$G$8,IF($N$4="General",1/2*(1-COS(2*PI()*($B947-$G$5)/$G$6))*$G$9,"Error")))))</f>
        <v>0</v>
      </c>
      <c r="H947" s="30">
        <f>IF(B947="",0,IF($B947&lt;$H$5,0,IF($B947&gt;'MSD Calculation'!$D$5,0,IF($N$4="Closed-form",1/2*(1-COS(2*PI()*($B947-$H$5)/$H$6))*$H$8,IF($N$4="General",1/2*(1-COS(2*PI()*($B947-$H$5)/$H$6))*$H$9,"Error")))))</f>
        <v>0</v>
      </c>
      <c r="I947" s="30">
        <f>IF(B947="",0,IF($B947&lt;$I$5,0,IF($B947&gt;'MSD Calculation'!$D$5,0,IF($N$4="Closed-form",1/2*(1-COS(2*PI()*($B947-$I$5)/$I$6))*$I$8,IF($N$4="General",1/2*(1-COS(2*PI()*($B947-$I$5)/$I$6))*$I$9,"Error")))))</f>
        <v>0</v>
      </c>
      <c r="J947" s="15" t="s">
        <v>14</v>
      </c>
      <c r="K947" s="3"/>
      <c r="L947" s="17">
        <v>9.2999999999998462</v>
      </c>
      <c r="M947" s="34">
        <f>L947/'MSD Calculation'!$D$5</f>
        <v>0.31418918918918398</v>
      </c>
      <c r="N947" s="34">
        <f>'MSD Calculation'!$D$24-L947</f>
        <v>9.2000000000001538</v>
      </c>
      <c r="O947" s="35">
        <f t="shared" si="70"/>
        <v>9.7066387931092867E-3</v>
      </c>
      <c r="P947" s="35">
        <f t="shared" si="71"/>
        <v>1.1872591942670759E-2</v>
      </c>
      <c r="Q947" s="35">
        <f t="shared" si="72"/>
        <v>1.1872591942670759E-2</v>
      </c>
      <c r="R947" s="35">
        <f t="shared" si="73"/>
        <v>1.1872591942670759E-2</v>
      </c>
      <c r="S947" s="35">
        <f t="shared" si="74"/>
        <v>1.1872591942670759E-2</v>
      </c>
      <c r="T947" s="11" t="s">
        <v>14</v>
      </c>
    </row>
    <row r="948" spans="2:20" x14ac:dyDescent="0.35">
      <c r="B948" s="63">
        <v>9.309999999999846</v>
      </c>
      <c r="C948" s="34">
        <f>B948/'MSD Calculation'!$D$5</f>
        <v>0.31452702702702179</v>
      </c>
      <c r="D948" s="34">
        <f>'MSD Calculation'!$D$24-B948</f>
        <v>9.190000000000154</v>
      </c>
      <c r="E948" s="30">
        <f>IF(B948="",0,IF(B948&lt;'MSD Calculation'!$D$5,$E$7*(1-B948/'MSD Calculation'!$D$5), 0))</f>
        <v>9.7018571976447004E-3</v>
      </c>
      <c r="F948" s="30">
        <f>IF(B948="",0,IF($B948&lt;$F$5,0,IF($B948&gt;'MSD Calculation'!$D$5,0,IF($N$4="Closed-form",1/2*(1-COS(2*PI()*($B948-$F$5)/$F$6))*$F$8,IF($N$4="General",1/2*(1-COS(2*PI()*($B948-$F$5)/$F$6))*$F$9,"Error")))))</f>
        <v>2.1744193084254366E-3</v>
      </c>
      <c r="G948" s="30">
        <f>IF(B948="",0,IF($B948&lt;$G$5,0,IF($B948&gt;'MSD Calculation'!$D$5,0,IF($N$4="Closed-form",1/2*(1-COS(2*PI()*($B948-$G$5)/$G$6))*$G$8,IF($N$4="General",1/2*(1-COS(2*PI()*($B948-$G$5)/$G$6))*$G$9,"Error")))))</f>
        <v>0</v>
      </c>
      <c r="H948" s="30">
        <f>IF(B948="",0,IF($B948&lt;$H$5,0,IF($B948&gt;'MSD Calculation'!$D$5,0,IF($N$4="Closed-form",1/2*(1-COS(2*PI()*($B948-$H$5)/$H$6))*$H$8,IF($N$4="General",1/2*(1-COS(2*PI()*($B948-$H$5)/$H$6))*$H$9,"Error")))))</f>
        <v>0</v>
      </c>
      <c r="I948" s="30">
        <f>IF(B948="",0,IF($B948&lt;$I$5,0,IF($B948&gt;'MSD Calculation'!$D$5,0,IF($N$4="Closed-form",1/2*(1-COS(2*PI()*($B948-$I$5)/$I$6))*$I$8,IF($N$4="General",1/2*(1-COS(2*PI()*($B948-$I$5)/$I$6))*$I$9,"Error")))))</f>
        <v>0</v>
      </c>
      <c r="J948" s="15" t="s">
        <v>14</v>
      </c>
      <c r="K948" s="3"/>
      <c r="L948" s="17">
        <v>9.309999999999846</v>
      </c>
      <c r="M948" s="34">
        <f>L948/'MSD Calculation'!$D$5</f>
        <v>0.31452702702702179</v>
      </c>
      <c r="N948" s="34">
        <f>'MSD Calculation'!$D$24-L948</f>
        <v>9.190000000000154</v>
      </c>
      <c r="O948" s="35">
        <f t="shared" si="70"/>
        <v>9.7018571976447004E-3</v>
      </c>
      <c r="P948" s="35">
        <f t="shared" si="71"/>
        <v>1.1876276506070137E-2</v>
      </c>
      <c r="Q948" s="35">
        <f t="shared" si="72"/>
        <v>1.1876276506070137E-2</v>
      </c>
      <c r="R948" s="35">
        <f t="shared" si="73"/>
        <v>1.1876276506070137E-2</v>
      </c>
      <c r="S948" s="35">
        <f t="shared" si="74"/>
        <v>1.1876276506070137E-2</v>
      </c>
      <c r="T948" s="11" t="s">
        <v>14</v>
      </c>
    </row>
    <row r="949" spans="2:20" x14ac:dyDescent="0.35">
      <c r="B949" s="63">
        <v>9.3199999999998457</v>
      </c>
      <c r="C949" s="34">
        <f>B949/'MSD Calculation'!$D$5</f>
        <v>0.31486486486485965</v>
      </c>
      <c r="D949" s="34">
        <f>'MSD Calculation'!$D$24-B949</f>
        <v>9.1800000000001543</v>
      </c>
      <c r="E949" s="30">
        <f>IF(B949="",0,IF(B949&lt;'MSD Calculation'!$D$5,$E$7*(1-B949/'MSD Calculation'!$D$5), 0))</f>
        <v>9.6970756021801142E-3</v>
      </c>
      <c r="F949" s="30">
        <f>IF(B949="",0,IF($B949&lt;$F$5,0,IF($B949&gt;'MSD Calculation'!$D$5,0,IF($N$4="Closed-form",1/2*(1-COS(2*PI()*($B949-$F$5)/$F$6))*$F$8,IF($N$4="General",1/2*(1-COS(2*PI()*($B949-$F$5)/$F$6))*$F$9,"Error")))))</f>
        <v>2.1828972027343897E-3</v>
      </c>
      <c r="G949" s="30">
        <f>IF(B949="",0,IF($B949&lt;$G$5,0,IF($B949&gt;'MSD Calculation'!$D$5,0,IF($N$4="Closed-form",1/2*(1-COS(2*PI()*($B949-$G$5)/$G$6))*$G$8,IF($N$4="General",1/2*(1-COS(2*PI()*($B949-$G$5)/$G$6))*$G$9,"Error")))))</f>
        <v>0</v>
      </c>
      <c r="H949" s="30">
        <f>IF(B949="",0,IF($B949&lt;$H$5,0,IF($B949&gt;'MSD Calculation'!$D$5,0,IF($N$4="Closed-form",1/2*(1-COS(2*PI()*($B949-$H$5)/$H$6))*$H$8,IF($N$4="General",1/2*(1-COS(2*PI()*($B949-$H$5)/$H$6))*$H$9,"Error")))))</f>
        <v>0</v>
      </c>
      <c r="I949" s="30">
        <f>IF(B949="",0,IF($B949&lt;$I$5,0,IF($B949&gt;'MSD Calculation'!$D$5,0,IF($N$4="Closed-form",1/2*(1-COS(2*PI()*($B949-$I$5)/$I$6))*$I$8,IF($N$4="General",1/2*(1-COS(2*PI()*($B949-$I$5)/$I$6))*$I$9,"Error")))))</f>
        <v>0</v>
      </c>
      <c r="J949" s="15" t="s">
        <v>14</v>
      </c>
      <c r="K949" s="3"/>
      <c r="L949" s="17">
        <v>9.3199999999998457</v>
      </c>
      <c r="M949" s="34">
        <f>L949/'MSD Calculation'!$D$5</f>
        <v>0.31486486486485965</v>
      </c>
      <c r="N949" s="34">
        <f>'MSD Calculation'!$D$24-L949</f>
        <v>9.1800000000001543</v>
      </c>
      <c r="O949" s="35">
        <f t="shared" si="70"/>
        <v>9.6970756021801142E-3</v>
      </c>
      <c r="P949" s="35">
        <f t="shared" si="71"/>
        <v>1.1879972804914504E-2</v>
      </c>
      <c r="Q949" s="35">
        <f t="shared" si="72"/>
        <v>1.1879972804914504E-2</v>
      </c>
      <c r="R949" s="35">
        <f t="shared" si="73"/>
        <v>1.1879972804914504E-2</v>
      </c>
      <c r="S949" s="35">
        <f t="shared" si="74"/>
        <v>1.1879972804914504E-2</v>
      </c>
      <c r="T949" s="11" t="s">
        <v>14</v>
      </c>
    </row>
    <row r="950" spans="2:20" x14ac:dyDescent="0.35">
      <c r="B950" s="63">
        <v>9.3299999999998455</v>
      </c>
      <c r="C950" s="34">
        <f>B950/'MSD Calculation'!$D$5</f>
        <v>0.31520270270269746</v>
      </c>
      <c r="D950" s="34">
        <f>'MSD Calculation'!$D$24-B950</f>
        <v>9.1700000000001545</v>
      </c>
      <c r="E950" s="30">
        <f>IF(B950="",0,IF(B950&lt;'MSD Calculation'!$D$5,$E$7*(1-B950/'MSD Calculation'!$D$5), 0))</f>
        <v>9.692294006715528E-3</v>
      </c>
      <c r="F950" s="30">
        <f>IF(B950="",0,IF($B950&lt;$F$5,0,IF($B950&gt;'MSD Calculation'!$D$5,0,IF($N$4="Closed-form",1/2*(1-COS(2*PI()*($B950-$F$5)/$F$6))*$F$8,IF($N$4="General",1/2*(1-COS(2*PI()*($B950-$F$5)/$F$6))*$F$9,"Error")))))</f>
        <v>2.1913867953001404E-3</v>
      </c>
      <c r="G950" s="30">
        <f>IF(B950="",0,IF($B950&lt;$G$5,0,IF($B950&gt;'MSD Calculation'!$D$5,0,IF($N$4="Closed-form",1/2*(1-COS(2*PI()*($B950-$G$5)/$G$6))*$G$8,IF($N$4="General",1/2*(1-COS(2*PI()*($B950-$G$5)/$G$6))*$G$9,"Error")))))</f>
        <v>0</v>
      </c>
      <c r="H950" s="30">
        <f>IF(B950="",0,IF($B950&lt;$H$5,0,IF($B950&gt;'MSD Calculation'!$D$5,0,IF($N$4="Closed-form",1/2*(1-COS(2*PI()*($B950-$H$5)/$H$6))*$H$8,IF($N$4="General",1/2*(1-COS(2*PI()*($B950-$H$5)/$H$6))*$H$9,"Error")))))</f>
        <v>0</v>
      </c>
      <c r="I950" s="30">
        <f>IF(B950="",0,IF($B950&lt;$I$5,0,IF($B950&gt;'MSD Calculation'!$D$5,0,IF($N$4="Closed-form",1/2*(1-COS(2*PI()*($B950-$I$5)/$I$6))*$I$8,IF($N$4="General",1/2*(1-COS(2*PI()*($B950-$I$5)/$I$6))*$I$9,"Error")))))</f>
        <v>0</v>
      </c>
      <c r="J950" s="15" t="s">
        <v>14</v>
      </c>
      <c r="K950" s="3"/>
      <c r="L950" s="17">
        <v>9.3299999999998455</v>
      </c>
      <c r="M950" s="34">
        <f>L950/'MSD Calculation'!$D$5</f>
        <v>0.31520270270269746</v>
      </c>
      <c r="N950" s="34">
        <f>'MSD Calculation'!$D$24-L950</f>
        <v>9.1700000000001545</v>
      </c>
      <c r="O950" s="35">
        <f t="shared" si="70"/>
        <v>9.692294006715528E-3</v>
      </c>
      <c r="P950" s="35">
        <f t="shared" si="71"/>
        <v>1.1883680802015668E-2</v>
      </c>
      <c r="Q950" s="35">
        <f t="shared" si="72"/>
        <v>1.1883680802015668E-2</v>
      </c>
      <c r="R950" s="35">
        <f t="shared" si="73"/>
        <v>1.1883680802015668E-2</v>
      </c>
      <c r="S950" s="35">
        <f t="shared" si="74"/>
        <v>1.1883680802015668E-2</v>
      </c>
      <c r="T950" s="11" t="s">
        <v>14</v>
      </c>
    </row>
    <row r="951" spans="2:20" x14ac:dyDescent="0.35">
      <c r="B951" s="63">
        <v>9.3399999999998453</v>
      </c>
      <c r="C951" s="34">
        <f>B951/'MSD Calculation'!$D$5</f>
        <v>0.31554054054053532</v>
      </c>
      <c r="D951" s="34">
        <f>'MSD Calculation'!$D$24-B951</f>
        <v>9.1600000000001547</v>
      </c>
      <c r="E951" s="30">
        <f>IF(B951="",0,IF(B951&lt;'MSD Calculation'!$D$5,$E$7*(1-B951/'MSD Calculation'!$D$5), 0))</f>
        <v>9.6875124112509418E-3</v>
      </c>
      <c r="F951" s="30">
        <f>IF(B951="",0,IF($B951&lt;$F$5,0,IF($B951&gt;'MSD Calculation'!$D$5,0,IF($N$4="Closed-form",1/2*(1-COS(2*PI()*($B951-$F$5)/$F$6))*$F$8,IF($N$4="General",1/2*(1-COS(2*PI()*($B951-$F$5)/$F$6))*$F$9,"Error")))))</f>
        <v>2.1998880488831797E-3</v>
      </c>
      <c r="G951" s="30">
        <f>IF(B951="",0,IF($B951&lt;$G$5,0,IF($B951&gt;'MSD Calculation'!$D$5,0,IF($N$4="Closed-form",1/2*(1-COS(2*PI()*($B951-$G$5)/$G$6))*$G$8,IF($N$4="General",1/2*(1-COS(2*PI()*($B951-$G$5)/$G$6))*$G$9,"Error")))))</f>
        <v>0</v>
      </c>
      <c r="H951" s="30">
        <f>IF(B951="",0,IF($B951&lt;$H$5,0,IF($B951&gt;'MSD Calculation'!$D$5,0,IF($N$4="Closed-form",1/2*(1-COS(2*PI()*($B951-$H$5)/$H$6))*$H$8,IF($N$4="General",1/2*(1-COS(2*PI()*($B951-$H$5)/$H$6))*$H$9,"Error")))))</f>
        <v>0</v>
      </c>
      <c r="I951" s="30">
        <f>IF(B951="",0,IF($B951&lt;$I$5,0,IF($B951&gt;'MSD Calculation'!$D$5,0,IF($N$4="Closed-form",1/2*(1-COS(2*PI()*($B951-$I$5)/$I$6))*$I$8,IF($N$4="General",1/2*(1-COS(2*PI()*($B951-$I$5)/$I$6))*$I$9,"Error")))))</f>
        <v>0</v>
      </c>
      <c r="J951" s="15" t="s">
        <v>14</v>
      </c>
      <c r="K951" s="3"/>
      <c r="L951" s="17">
        <v>9.3399999999998453</v>
      </c>
      <c r="M951" s="34">
        <f>L951/'MSD Calculation'!$D$5</f>
        <v>0.31554054054053532</v>
      </c>
      <c r="N951" s="34">
        <f>'MSD Calculation'!$D$24-L951</f>
        <v>9.1600000000001547</v>
      </c>
      <c r="O951" s="35">
        <f t="shared" si="70"/>
        <v>9.6875124112509418E-3</v>
      </c>
      <c r="P951" s="35">
        <f t="shared" si="71"/>
        <v>1.1887400460134121E-2</v>
      </c>
      <c r="Q951" s="35">
        <f t="shared" si="72"/>
        <v>1.1887400460134121E-2</v>
      </c>
      <c r="R951" s="35">
        <f t="shared" si="73"/>
        <v>1.1887400460134121E-2</v>
      </c>
      <c r="S951" s="35">
        <f t="shared" si="74"/>
        <v>1.1887400460134121E-2</v>
      </c>
      <c r="T951" s="11" t="s">
        <v>14</v>
      </c>
    </row>
    <row r="952" spans="2:20" x14ac:dyDescent="0.35">
      <c r="B952" s="63">
        <v>9.3499999999998451</v>
      </c>
      <c r="C952" s="34">
        <f>B952/'MSD Calculation'!$D$5</f>
        <v>0.31587837837837313</v>
      </c>
      <c r="D952" s="34">
        <f>'MSD Calculation'!$D$24-B952</f>
        <v>9.1500000000001549</v>
      </c>
      <c r="E952" s="30">
        <f>IF(B952="",0,IF(B952&lt;'MSD Calculation'!$D$5,$E$7*(1-B952/'MSD Calculation'!$D$5), 0))</f>
        <v>9.6827308157863556E-3</v>
      </c>
      <c r="F952" s="30">
        <f>IF(B952="",0,IF($B952&lt;$F$5,0,IF($B952&gt;'MSD Calculation'!$D$5,0,IF($N$4="Closed-form",1/2*(1-COS(2*PI()*($B952-$F$5)/$F$6))*$F$8,IF($N$4="General",1/2*(1-COS(2*PI()*($B952-$F$5)/$F$6))*$F$9,"Error")))))</f>
        <v>2.2084009261928526E-3</v>
      </c>
      <c r="G952" s="30">
        <f>IF(B952="",0,IF($B952&lt;$G$5,0,IF($B952&gt;'MSD Calculation'!$D$5,0,IF($N$4="Closed-form",1/2*(1-COS(2*PI()*($B952-$G$5)/$G$6))*$G$8,IF($N$4="General",1/2*(1-COS(2*PI()*($B952-$G$5)/$G$6))*$G$9,"Error")))))</f>
        <v>0</v>
      </c>
      <c r="H952" s="30">
        <f>IF(B952="",0,IF($B952&lt;$H$5,0,IF($B952&gt;'MSD Calculation'!$D$5,0,IF($N$4="Closed-form",1/2*(1-COS(2*PI()*($B952-$H$5)/$H$6))*$H$8,IF($N$4="General",1/2*(1-COS(2*PI()*($B952-$H$5)/$H$6))*$H$9,"Error")))))</f>
        <v>0</v>
      </c>
      <c r="I952" s="30">
        <f>IF(B952="",0,IF($B952&lt;$I$5,0,IF($B952&gt;'MSD Calculation'!$D$5,0,IF($N$4="Closed-form",1/2*(1-COS(2*PI()*($B952-$I$5)/$I$6))*$I$8,IF($N$4="General",1/2*(1-COS(2*PI()*($B952-$I$5)/$I$6))*$I$9,"Error")))))</f>
        <v>0</v>
      </c>
      <c r="J952" s="15" t="s">
        <v>14</v>
      </c>
      <c r="K952" s="3"/>
      <c r="L952" s="17">
        <v>9.3499999999998451</v>
      </c>
      <c r="M952" s="34">
        <f>L952/'MSD Calculation'!$D$5</f>
        <v>0.31587837837837313</v>
      </c>
      <c r="N952" s="34">
        <f>'MSD Calculation'!$D$24-L952</f>
        <v>9.1500000000001549</v>
      </c>
      <c r="O952" s="35">
        <f t="shared" si="70"/>
        <v>9.6827308157863556E-3</v>
      </c>
      <c r="P952" s="35">
        <f t="shared" si="71"/>
        <v>1.1891131741979208E-2</v>
      </c>
      <c r="Q952" s="35">
        <f t="shared" si="72"/>
        <v>1.1891131741979208E-2</v>
      </c>
      <c r="R952" s="35">
        <f t="shared" si="73"/>
        <v>1.1891131741979208E-2</v>
      </c>
      <c r="S952" s="35">
        <f t="shared" si="74"/>
        <v>1.1891131741979208E-2</v>
      </c>
      <c r="T952" s="11" t="s">
        <v>14</v>
      </c>
    </row>
    <row r="953" spans="2:20" x14ac:dyDescent="0.35">
      <c r="B953" s="63">
        <v>9.3599999999998449</v>
      </c>
      <c r="C953" s="34">
        <f>B953/'MSD Calculation'!$D$5</f>
        <v>0.31621621621621099</v>
      </c>
      <c r="D953" s="34">
        <f>'MSD Calculation'!$D$24-B953</f>
        <v>9.1400000000001551</v>
      </c>
      <c r="E953" s="30">
        <f>IF(B953="",0,IF(B953&lt;'MSD Calculation'!$D$5,$E$7*(1-B953/'MSD Calculation'!$D$5), 0))</f>
        <v>9.6779492203217712E-3</v>
      </c>
      <c r="F953" s="30">
        <f>IF(B953="",0,IF($B953&lt;$F$5,0,IF($B953&gt;'MSD Calculation'!$D$5,0,IF($N$4="Closed-form",1/2*(1-COS(2*PI()*($B953-$F$5)/$F$6))*$F$8,IF($N$4="General",1/2*(1-COS(2*PI()*($B953-$F$5)/$F$6))*$F$9,"Error")))))</f>
        <v>2.2169253898875136E-3</v>
      </c>
      <c r="G953" s="30">
        <f>IF(B953="",0,IF($B953&lt;$G$5,0,IF($B953&gt;'MSD Calculation'!$D$5,0,IF($N$4="Closed-form",1/2*(1-COS(2*PI()*($B953-$G$5)/$G$6))*$G$8,IF($N$4="General",1/2*(1-COS(2*PI()*($B953-$G$5)/$G$6))*$G$9,"Error")))))</f>
        <v>0</v>
      </c>
      <c r="H953" s="30">
        <f>IF(B953="",0,IF($B953&lt;$H$5,0,IF($B953&gt;'MSD Calculation'!$D$5,0,IF($N$4="Closed-form",1/2*(1-COS(2*PI()*($B953-$H$5)/$H$6))*$H$8,IF($N$4="General",1/2*(1-COS(2*PI()*($B953-$H$5)/$H$6))*$H$9,"Error")))))</f>
        <v>0</v>
      </c>
      <c r="I953" s="30">
        <f>IF(B953="",0,IF($B953&lt;$I$5,0,IF($B953&gt;'MSD Calculation'!$D$5,0,IF($N$4="Closed-form",1/2*(1-COS(2*PI()*($B953-$I$5)/$I$6))*$I$8,IF($N$4="General",1/2*(1-COS(2*PI()*($B953-$I$5)/$I$6))*$I$9,"Error")))))</f>
        <v>0</v>
      </c>
      <c r="J953" s="15" t="s">
        <v>14</v>
      </c>
      <c r="K953" s="3"/>
      <c r="L953" s="17">
        <v>9.3599999999998449</v>
      </c>
      <c r="M953" s="34">
        <f>L953/'MSD Calculation'!$D$5</f>
        <v>0.31621621621621099</v>
      </c>
      <c r="N953" s="34">
        <f>'MSD Calculation'!$D$24-L953</f>
        <v>9.1400000000001551</v>
      </c>
      <c r="O953" s="35">
        <f t="shared" si="70"/>
        <v>9.6779492203217712E-3</v>
      </c>
      <c r="P953" s="35">
        <f t="shared" si="71"/>
        <v>1.1894874610209286E-2</v>
      </c>
      <c r="Q953" s="35">
        <f t="shared" si="72"/>
        <v>1.1894874610209286E-2</v>
      </c>
      <c r="R953" s="35">
        <f t="shared" si="73"/>
        <v>1.1894874610209286E-2</v>
      </c>
      <c r="S953" s="35">
        <f t="shared" si="74"/>
        <v>1.1894874610209286E-2</v>
      </c>
      <c r="T953" s="11" t="s">
        <v>14</v>
      </c>
    </row>
    <row r="954" spans="2:20" x14ac:dyDescent="0.35">
      <c r="B954" s="63">
        <v>9.3699999999998447</v>
      </c>
      <c r="C954" s="34">
        <f>B954/'MSD Calculation'!$D$5</f>
        <v>0.31655405405404879</v>
      </c>
      <c r="D954" s="34">
        <f>'MSD Calculation'!$D$24-B954</f>
        <v>9.1300000000001553</v>
      </c>
      <c r="E954" s="30">
        <f>IF(B954="",0,IF(B954&lt;'MSD Calculation'!$D$5,$E$7*(1-B954/'MSD Calculation'!$D$5), 0))</f>
        <v>9.673167624857185E-3</v>
      </c>
      <c r="F954" s="30">
        <f>IF(B954="",0,IF($B954&lt;$F$5,0,IF($B954&gt;'MSD Calculation'!$D$5,0,IF($N$4="Closed-form",1/2*(1-COS(2*PI()*($B954-$F$5)/$F$6))*$F$8,IF($N$4="General",1/2*(1-COS(2*PI()*($B954-$F$5)/$F$6))*$F$9,"Error")))))</f>
        <v>2.2254614025746943E-3</v>
      </c>
      <c r="G954" s="30">
        <f>IF(B954="",0,IF($B954&lt;$G$5,0,IF($B954&gt;'MSD Calculation'!$D$5,0,IF($N$4="Closed-form",1/2*(1-COS(2*PI()*($B954-$G$5)/$G$6))*$G$8,IF($N$4="General",1/2*(1-COS(2*PI()*($B954-$G$5)/$G$6))*$G$9,"Error")))))</f>
        <v>0</v>
      </c>
      <c r="H954" s="30">
        <f>IF(B954="",0,IF($B954&lt;$H$5,0,IF($B954&gt;'MSD Calculation'!$D$5,0,IF($N$4="Closed-form",1/2*(1-COS(2*PI()*($B954-$H$5)/$H$6))*$H$8,IF($N$4="General",1/2*(1-COS(2*PI()*($B954-$H$5)/$H$6))*$H$9,"Error")))))</f>
        <v>0</v>
      </c>
      <c r="I954" s="30">
        <f>IF(B954="",0,IF($B954&lt;$I$5,0,IF($B954&gt;'MSD Calculation'!$D$5,0,IF($N$4="Closed-form",1/2*(1-COS(2*PI()*($B954-$I$5)/$I$6))*$I$8,IF($N$4="General",1/2*(1-COS(2*PI()*($B954-$I$5)/$I$6))*$I$9,"Error")))))</f>
        <v>0</v>
      </c>
      <c r="J954" s="15" t="s">
        <v>14</v>
      </c>
      <c r="K954" s="3"/>
      <c r="L954" s="17">
        <v>9.3699999999998447</v>
      </c>
      <c r="M954" s="34">
        <f>L954/'MSD Calculation'!$D$5</f>
        <v>0.31655405405404879</v>
      </c>
      <c r="N954" s="34">
        <f>'MSD Calculation'!$D$24-L954</f>
        <v>9.1300000000001553</v>
      </c>
      <c r="O954" s="35">
        <f t="shared" si="70"/>
        <v>9.673167624857185E-3</v>
      </c>
      <c r="P954" s="35">
        <f t="shared" si="71"/>
        <v>1.1898629027431879E-2</v>
      </c>
      <c r="Q954" s="35">
        <f t="shared" si="72"/>
        <v>1.1898629027431879E-2</v>
      </c>
      <c r="R954" s="35">
        <f t="shared" si="73"/>
        <v>1.1898629027431879E-2</v>
      </c>
      <c r="S954" s="35">
        <f t="shared" si="74"/>
        <v>1.1898629027431879E-2</v>
      </c>
      <c r="T954" s="11" t="s">
        <v>14</v>
      </c>
    </row>
    <row r="955" spans="2:20" x14ac:dyDescent="0.35">
      <c r="B955" s="63">
        <v>9.3799999999998445</v>
      </c>
      <c r="C955" s="34">
        <f>B955/'MSD Calculation'!$D$5</f>
        <v>0.3168918918918866</v>
      </c>
      <c r="D955" s="34">
        <f>'MSD Calculation'!$D$24-B955</f>
        <v>9.1200000000001555</v>
      </c>
      <c r="E955" s="30">
        <f>IF(B955="",0,IF(B955&lt;'MSD Calculation'!$D$5,$E$7*(1-B955/'MSD Calculation'!$D$5), 0))</f>
        <v>9.6683860293926005E-3</v>
      </c>
      <c r="F955" s="30">
        <f>IF(B955="",0,IF($B955&lt;$F$5,0,IF($B955&gt;'MSD Calculation'!$D$5,0,IF($N$4="Closed-form",1/2*(1-COS(2*PI()*($B955-$F$5)/$F$6))*$F$8,IF($N$4="General",1/2*(1-COS(2*PI()*($B955-$F$5)/$F$6))*$F$9,"Error")))))</f>
        <v>2.2340089268112671E-3</v>
      </c>
      <c r="G955" s="30">
        <f>IF(B955="",0,IF($B955&lt;$G$5,0,IF($B955&gt;'MSD Calculation'!$D$5,0,IF($N$4="Closed-form",1/2*(1-COS(2*PI()*($B955-$G$5)/$G$6))*$G$8,IF($N$4="General",1/2*(1-COS(2*PI()*($B955-$G$5)/$G$6))*$G$9,"Error")))))</f>
        <v>0</v>
      </c>
      <c r="H955" s="30">
        <f>IF(B955="",0,IF($B955&lt;$H$5,0,IF($B955&gt;'MSD Calculation'!$D$5,0,IF($N$4="Closed-form",1/2*(1-COS(2*PI()*($B955-$H$5)/$H$6))*$H$8,IF($N$4="General",1/2*(1-COS(2*PI()*($B955-$H$5)/$H$6))*$H$9,"Error")))))</f>
        <v>0</v>
      </c>
      <c r="I955" s="30">
        <f>IF(B955="",0,IF($B955&lt;$I$5,0,IF($B955&gt;'MSD Calculation'!$D$5,0,IF($N$4="Closed-form",1/2*(1-COS(2*PI()*($B955-$I$5)/$I$6))*$I$8,IF($N$4="General",1/2*(1-COS(2*PI()*($B955-$I$5)/$I$6))*$I$9,"Error")))))</f>
        <v>0</v>
      </c>
      <c r="J955" s="15" t="s">
        <v>14</v>
      </c>
      <c r="K955" s="3"/>
      <c r="L955" s="17">
        <v>9.3799999999998445</v>
      </c>
      <c r="M955" s="34">
        <f>L955/'MSD Calculation'!$D$5</f>
        <v>0.3168918918918866</v>
      </c>
      <c r="N955" s="34">
        <f>'MSD Calculation'!$D$24-L955</f>
        <v>9.1200000000001555</v>
      </c>
      <c r="O955" s="35">
        <f t="shared" si="70"/>
        <v>9.6683860293926005E-3</v>
      </c>
      <c r="P955" s="35">
        <f t="shared" si="71"/>
        <v>1.1902394956203868E-2</v>
      </c>
      <c r="Q955" s="35">
        <f t="shared" si="72"/>
        <v>1.1902394956203868E-2</v>
      </c>
      <c r="R955" s="35">
        <f t="shared" si="73"/>
        <v>1.1902394956203868E-2</v>
      </c>
      <c r="S955" s="35">
        <f t="shared" si="74"/>
        <v>1.1902394956203868E-2</v>
      </c>
      <c r="T955" s="11" t="s">
        <v>14</v>
      </c>
    </row>
    <row r="956" spans="2:20" x14ac:dyDescent="0.35">
      <c r="B956" s="63">
        <v>9.3899999999998442</v>
      </c>
      <c r="C956" s="34">
        <f>B956/'MSD Calculation'!$D$5</f>
        <v>0.31722972972972446</v>
      </c>
      <c r="D956" s="34">
        <f>'MSD Calculation'!$D$24-B956</f>
        <v>9.1100000000001558</v>
      </c>
      <c r="E956" s="30">
        <f>IF(B956="",0,IF(B956&lt;'MSD Calculation'!$D$5,$E$7*(1-B956/'MSD Calculation'!$D$5), 0))</f>
        <v>9.6636044339280143E-3</v>
      </c>
      <c r="F956" s="30">
        <f>IF(B956="",0,IF($B956&lt;$F$5,0,IF($B956&gt;'MSD Calculation'!$D$5,0,IF($N$4="Closed-form",1/2*(1-COS(2*PI()*($B956-$F$5)/$F$6))*$F$8,IF($N$4="General",1/2*(1-COS(2*PI()*($B956-$F$5)/$F$6))*$F$9,"Error")))))</f>
        <v>2.2425679251036079E-3</v>
      </c>
      <c r="G956" s="30">
        <f>IF(B956="",0,IF($B956&lt;$G$5,0,IF($B956&gt;'MSD Calculation'!$D$5,0,IF($N$4="Closed-form",1/2*(1-COS(2*PI()*($B956-$G$5)/$G$6))*$G$8,IF($N$4="General",1/2*(1-COS(2*PI()*($B956-$G$5)/$G$6))*$G$9,"Error")))))</f>
        <v>0</v>
      </c>
      <c r="H956" s="30">
        <f>IF(B956="",0,IF($B956&lt;$H$5,0,IF($B956&gt;'MSD Calculation'!$D$5,0,IF($N$4="Closed-form",1/2*(1-COS(2*PI()*($B956-$H$5)/$H$6))*$H$8,IF($N$4="General",1/2*(1-COS(2*PI()*($B956-$H$5)/$H$6))*$H$9,"Error")))))</f>
        <v>0</v>
      </c>
      <c r="I956" s="30">
        <f>IF(B956="",0,IF($B956&lt;$I$5,0,IF($B956&gt;'MSD Calculation'!$D$5,0,IF($N$4="Closed-form",1/2*(1-COS(2*PI()*($B956-$I$5)/$I$6))*$I$8,IF($N$4="General",1/2*(1-COS(2*PI()*($B956-$I$5)/$I$6))*$I$9,"Error")))))</f>
        <v>0</v>
      </c>
      <c r="J956" s="15" t="s">
        <v>14</v>
      </c>
      <c r="K956" s="3"/>
      <c r="L956" s="17">
        <v>9.3899999999998442</v>
      </c>
      <c r="M956" s="34">
        <f>L956/'MSD Calculation'!$D$5</f>
        <v>0.31722972972972446</v>
      </c>
      <c r="N956" s="34">
        <f>'MSD Calculation'!$D$24-L956</f>
        <v>9.1100000000001558</v>
      </c>
      <c r="O956" s="35">
        <f t="shared" si="70"/>
        <v>9.6636044339280143E-3</v>
      </c>
      <c r="P956" s="35">
        <f t="shared" si="71"/>
        <v>1.1906172359031622E-2</v>
      </c>
      <c r="Q956" s="35">
        <f t="shared" si="72"/>
        <v>1.1906172359031622E-2</v>
      </c>
      <c r="R956" s="35">
        <f t="shared" si="73"/>
        <v>1.1906172359031622E-2</v>
      </c>
      <c r="S956" s="35">
        <f t="shared" si="74"/>
        <v>1.1906172359031622E-2</v>
      </c>
      <c r="T956" s="11" t="s">
        <v>14</v>
      </c>
    </row>
    <row r="957" spans="2:20" x14ac:dyDescent="0.35">
      <c r="B957" s="63">
        <v>9.399999999999844</v>
      </c>
      <c r="C957" s="34">
        <f>B957/'MSD Calculation'!$D$5</f>
        <v>0.31756756756756227</v>
      </c>
      <c r="D957" s="34">
        <f>'MSD Calculation'!$D$24-B957</f>
        <v>9.100000000000156</v>
      </c>
      <c r="E957" s="30">
        <f>IF(B957="",0,IF(B957&lt;'MSD Calculation'!$D$5,$E$7*(1-B957/'MSD Calculation'!$D$5), 0))</f>
        <v>9.6588228384634298E-3</v>
      </c>
      <c r="F957" s="30">
        <f>IF(B957="",0,IF($B957&lt;$F$5,0,IF($B957&gt;'MSD Calculation'!$D$5,0,IF($N$4="Closed-form",1/2*(1-COS(2*PI()*($B957-$F$5)/$F$6))*$F$8,IF($N$4="General",1/2*(1-COS(2*PI()*($B957-$F$5)/$F$6))*$F$9,"Error")))))</f>
        <v>2.2511383599077648E-3</v>
      </c>
      <c r="G957" s="30">
        <f>IF(B957="",0,IF($B957&lt;$G$5,0,IF($B957&gt;'MSD Calculation'!$D$5,0,IF($N$4="Closed-form",1/2*(1-COS(2*PI()*($B957-$G$5)/$G$6))*$G$8,IF($N$4="General",1/2*(1-COS(2*PI()*($B957-$G$5)/$G$6))*$G$9,"Error")))))</f>
        <v>0</v>
      </c>
      <c r="H957" s="30">
        <f>IF(B957="",0,IF($B957&lt;$H$5,0,IF($B957&gt;'MSD Calculation'!$D$5,0,IF($N$4="Closed-form",1/2*(1-COS(2*PI()*($B957-$H$5)/$H$6))*$H$8,IF($N$4="General",1/2*(1-COS(2*PI()*($B957-$H$5)/$H$6))*$H$9,"Error")))))</f>
        <v>0</v>
      </c>
      <c r="I957" s="30">
        <f>IF(B957="",0,IF($B957&lt;$I$5,0,IF($B957&gt;'MSD Calculation'!$D$5,0,IF($N$4="Closed-form",1/2*(1-COS(2*PI()*($B957-$I$5)/$I$6))*$I$8,IF($N$4="General",1/2*(1-COS(2*PI()*($B957-$I$5)/$I$6))*$I$9,"Error")))))</f>
        <v>0</v>
      </c>
      <c r="J957" s="15" t="s">
        <v>14</v>
      </c>
      <c r="K957" s="3"/>
      <c r="L957" s="17">
        <v>9.399999999999844</v>
      </c>
      <c r="M957" s="34">
        <f>L957/'MSD Calculation'!$D$5</f>
        <v>0.31756756756756227</v>
      </c>
      <c r="N957" s="34">
        <f>'MSD Calculation'!$D$24-L957</f>
        <v>9.100000000000156</v>
      </c>
      <c r="O957" s="35">
        <f t="shared" si="70"/>
        <v>9.6588228384634298E-3</v>
      </c>
      <c r="P957" s="35">
        <f t="shared" si="71"/>
        <v>1.1909961198371195E-2</v>
      </c>
      <c r="Q957" s="35">
        <f t="shared" si="72"/>
        <v>1.1909961198371195E-2</v>
      </c>
      <c r="R957" s="35">
        <f t="shared" si="73"/>
        <v>1.1909961198371195E-2</v>
      </c>
      <c r="S957" s="35">
        <f t="shared" si="74"/>
        <v>1.1909961198371195E-2</v>
      </c>
      <c r="T957" s="11" t="s">
        <v>14</v>
      </c>
    </row>
    <row r="958" spans="2:20" x14ac:dyDescent="0.35">
      <c r="B958" s="63">
        <v>9.4099999999998438</v>
      </c>
      <c r="C958" s="34">
        <f>B958/'MSD Calculation'!$D$5</f>
        <v>0.31790540540540013</v>
      </c>
      <c r="D958" s="34">
        <f>'MSD Calculation'!$D$24-B958</f>
        <v>9.0900000000001562</v>
      </c>
      <c r="E958" s="30">
        <f>IF(B958="",0,IF(B958&lt;'MSD Calculation'!$D$5,$E$7*(1-B958/'MSD Calculation'!$D$5), 0))</f>
        <v>9.6540412429988419E-3</v>
      </c>
      <c r="F958" s="30">
        <f>IF(B958="",0,IF($B958&lt;$F$5,0,IF($B958&gt;'MSD Calculation'!$D$5,0,IF($N$4="Closed-form",1/2*(1-COS(2*PI()*($B958-$F$5)/$F$6))*$F$8,IF($N$4="General",1/2*(1-COS(2*PI()*($B958-$F$5)/$F$6))*$F$9,"Error")))))</f>
        <v>2.259720193629616E-3</v>
      </c>
      <c r="G958" s="30">
        <f>IF(B958="",0,IF($B958&lt;$G$5,0,IF($B958&gt;'MSD Calculation'!$D$5,0,IF($N$4="Closed-form",1/2*(1-COS(2*PI()*($B958-$G$5)/$G$6))*$G$8,IF($N$4="General",1/2*(1-COS(2*PI()*($B958-$G$5)/$G$6))*$G$9,"Error")))))</f>
        <v>0</v>
      </c>
      <c r="H958" s="30">
        <f>IF(B958="",0,IF($B958&lt;$H$5,0,IF($B958&gt;'MSD Calculation'!$D$5,0,IF($N$4="Closed-form",1/2*(1-COS(2*PI()*($B958-$H$5)/$H$6))*$H$8,IF($N$4="General",1/2*(1-COS(2*PI()*($B958-$H$5)/$H$6))*$H$9,"Error")))))</f>
        <v>0</v>
      </c>
      <c r="I958" s="30">
        <f>IF(B958="",0,IF($B958&lt;$I$5,0,IF($B958&gt;'MSD Calculation'!$D$5,0,IF($N$4="Closed-form",1/2*(1-COS(2*PI()*($B958-$I$5)/$I$6))*$I$8,IF($N$4="General",1/2*(1-COS(2*PI()*($B958-$I$5)/$I$6))*$I$9,"Error")))))</f>
        <v>0</v>
      </c>
      <c r="J958" s="15" t="s">
        <v>14</v>
      </c>
      <c r="K958" s="3"/>
      <c r="L958" s="17">
        <v>9.4099999999998438</v>
      </c>
      <c r="M958" s="34">
        <f>L958/'MSD Calculation'!$D$5</f>
        <v>0.31790540540540013</v>
      </c>
      <c r="N958" s="34">
        <f>'MSD Calculation'!$D$24-L958</f>
        <v>9.0900000000001562</v>
      </c>
      <c r="O958" s="35">
        <f t="shared" si="70"/>
        <v>9.6540412429988419E-3</v>
      </c>
      <c r="P958" s="35">
        <f t="shared" si="71"/>
        <v>1.1913761436628457E-2</v>
      </c>
      <c r="Q958" s="35">
        <f t="shared" si="72"/>
        <v>1.1913761436628457E-2</v>
      </c>
      <c r="R958" s="35">
        <f t="shared" si="73"/>
        <v>1.1913761436628457E-2</v>
      </c>
      <c r="S958" s="35">
        <f t="shared" si="74"/>
        <v>1.1913761436628457E-2</v>
      </c>
      <c r="T958" s="11" t="s">
        <v>14</v>
      </c>
    </row>
    <row r="959" spans="2:20" x14ac:dyDescent="0.35">
      <c r="B959" s="63">
        <v>9.4199999999998436</v>
      </c>
      <c r="C959" s="34">
        <f>B959/'MSD Calculation'!$D$5</f>
        <v>0.31824324324323794</v>
      </c>
      <c r="D959" s="34">
        <f>'MSD Calculation'!$D$24-B959</f>
        <v>9.0800000000001564</v>
      </c>
      <c r="E959" s="30">
        <f>IF(B959="",0,IF(B959&lt;'MSD Calculation'!$D$5,$E$7*(1-B959/'MSD Calculation'!$D$5), 0))</f>
        <v>9.6492596475342574E-3</v>
      </c>
      <c r="F959" s="30">
        <f>IF(B959="",0,IF($B959&lt;$F$5,0,IF($B959&gt;'MSD Calculation'!$D$5,0,IF($N$4="Closed-form",1/2*(1-COS(2*PI()*($B959-$F$5)/$F$6))*$F$8,IF($N$4="General",1/2*(1-COS(2*PI()*($B959-$F$5)/$F$6))*$F$9,"Error")))))</f>
        <v>2.2683133886250407E-3</v>
      </c>
      <c r="G959" s="30">
        <f>IF(B959="",0,IF($B959&lt;$G$5,0,IF($B959&gt;'MSD Calculation'!$D$5,0,IF($N$4="Closed-form",1/2*(1-COS(2*PI()*($B959-$G$5)/$G$6))*$G$8,IF($N$4="General",1/2*(1-COS(2*PI()*($B959-$G$5)/$G$6))*$G$9,"Error")))))</f>
        <v>0</v>
      </c>
      <c r="H959" s="30">
        <f>IF(B959="",0,IF($B959&lt;$H$5,0,IF($B959&gt;'MSD Calculation'!$D$5,0,IF($N$4="Closed-form",1/2*(1-COS(2*PI()*($B959-$H$5)/$H$6))*$H$8,IF($N$4="General",1/2*(1-COS(2*PI()*($B959-$H$5)/$H$6))*$H$9,"Error")))))</f>
        <v>0</v>
      </c>
      <c r="I959" s="30">
        <f>IF(B959="",0,IF($B959&lt;$I$5,0,IF($B959&gt;'MSD Calculation'!$D$5,0,IF($N$4="Closed-form",1/2*(1-COS(2*PI()*($B959-$I$5)/$I$6))*$I$8,IF($N$4="General",1/2*(1-COS(2*PI()*($B959-$I$5)/$I$6))*$I$9,"Error")))))</f>
        <v>0</v>
      </c>
      <c r="J959" s="15" t="s">
        <v>14</v>
      </c>
      <c r="K959" s="3"/>
      <c r="L959" s="17">
        <v>9.4199999999998436</v>
      </c>
      <c r="M959" s="34">
        <f>L959/'MSD Calculation'!$D$5</f>
        <v>0.31824324324323794</v>
      </c>
      <c r="N959" s="34">
        <f>'MSD Calculation'!$D$24-L959</f>
        <v>9.0800000000001564</v>
      </c>
      <c r="O959" s="35">
        <f t="shared" si="70"/>
        <v>9.6492596475342574E-3</v>
      </c>
      <c r="P959" s="35">
        <f t="shared" si="71"/>
        <v>1.1917573036159299E-2</v>
      </c>
      <c r="Q959" s="35">
        <f t="shared" si="72"/>
        <v>1.1917573036159299E-2</v>
      </c>
      <c r="R959" s="35">
        <f t="shared" si="73"/>
        <v>1.1917573036159299E-2</v>
      </c>
      <c r="S959" s="35">
        <f t="shared" si="74"/>
        <v>1.1917573036159299E-2</v>
      </c>
      <c r="T959" s="11" t="s">
        <v>14</v>
      </c>
    </row>
    <row r="960" spans="2:20" x14ac:dyDescent="0.35">
      <c r="B960" s="63">
        <v>9.4299999999998434</v>
      </c>
      <c r="C960" s="34">
        <f>B960/'MSD Calculation'!$D$5</f>
        <v>0.3185810810810758</v>
      </c>
      <c r="D960" s="34">
        <f>'MSD Calculation'!$D$24-B960</f>
        <v>9.0700000000001566</v>
      </c>
      <c r="E960" s="30">
        <f>IF(B960="",0,IF(B960&lt;'MSD Calculation'!$D$5,$E$7*(1-B960/'MSD Calculation'!$D$5), 0))</f>
        <v>9.6444780520696695E-3</v>
      </c>
      <c r="F960" s="30">
        <f>IF(B960="",0,IF($B960&lt;$F$5,0,IF($B960&gt;'MSD Calculation'!$D$5,0,IF($N$4="Closed-form",1/2*(1-COS(2*PI()*($B960-$F$5)/$F$6))*$F$8,IF($N$4="General",1/2*(1-COS(2*PI()*($B960-$F$5)/$F$6))*$F$9,"Error")))))</f>
        <v>2.2769179072000822E-3</v>
      </c>
      <c r="G960" s="30">
        <f>IF(B960="",0,IF($B960&lt;$G$5,0,IF($B960&gt;'MSD Calculation'!$D$5,0,IF($N$4="Closed-form",1/2*(1-COS(2*PI()*($B960-$G$5)/$G$6))*$G$8,IF($N$4="General",1/2*(1-COS(2*PI()*($B960-$G$5)/$G$6))*$G$9,"Error")))))</f>
        <v>0</v>
      </c>
      <c r="H960" s="30">
        <f>IF(B960="",0,IF($B960&lt;$H$5,0,IF($B960&gt;'MSD Calculation'!$D$5,0,IF($N$4="Closed-form",1/2*(1-COS(2*PI()*($B960-$H$5)/$H$6))*$H$8,IF($N$4="General",1/2*(1-COS(2*PI()*($B960-$H$5)/$H$6))*$H$9,"Error")))))</f>
        <v>0</v>
      </c>
      <c r="I960" s="30">
        <f>IF(B960="",0,IF($B960&lt;$I$5,0,IF($B960&gt;'MSD Calculation'!$D$5,0,IF($N$4="Closed-form",1/2*(1-COS(2*PI()*($B960-$I$5)/$I$6))*$I$8,IF($N$4="General",1/2*(1-COS(2*PI()*($B960-$I$5)/$I$6))*$I$9,"Error")))))</f>
        <v>0</v>
      </c>
      <c r="J960" s="15" t="s">
        <v>14</v>
      </c>
      <c r="K960" s="3"/>
      <c r="L960" s="17">
        <v>9.4299999999998434</v>
      </c>
      <c r="M960" s="34">
        <f>L960/'MSD Calculation'!$D$5</f>
        <v>0.3185810810810758</v>
      </c>
      <c r="N960" s="34">
        <f>'MSD Calculation'!$D$24-L960</f>
        <v>9.0700000000001566</v>
      </c>
      <c r="O960" s="35">
        <f t="shared" si="70"/>
        <v>9.6444780520696695E-3</v>
      </c>
      <c r="P960" s="35">
        <f t="shared" si="71"/>
        <v>1.1921395959269752E-2</v>
      </c>
      <c r="Q960" s="35">
        <f t="shared" si="72"/>
        <v>1.1921395959269752E-2</v>
      </c>
      <c r="R960" s="35">
        <f t="shared" si="73"/>
        <v>1.1921395959269752E-2</v>
      </c>
      <c r="S960" s="35">
        <f t="shared" si="74"/>
        <v>1.1921395959269752E-2</v>
      </c>
      <c r="T960" s="11" t="s">
        <v>14</v>
      </c>
    </row>
    <row r="961" spans="2:20" x14ac:dyDescent="0.35">
      <c r="B961" s="63">
        <v>9.4399999999998432</v>
      </c>
      <c r="C961" s="34">
        <f>B961/'MSD Calculation'!$D$5</f>
        <v>0.31891891891891361</v>
      </c>
      <c r="D961" s="34">
        <f>'MSD Calculation'!$D$24-B961</f>
        <v>9.0600000000001568</v>
      </c>
      <c r="E961" s="30">
        <f>IF(B961="",0,IF(B961&lt;'MSD Calculation'!$D$5,$E$7*(1-B961/'MSD Calculation'!$D$5), 0))</f>
        <v>9.639696456605085E-3</v>
      </c>
      <c r="F961" s="30">
        <f>IF(B961="",0,IF($B961&lt;$F$5,0,IF($B961&gt;'MSD Calculation'!$D$5,0,IF($N$4="Closed-form",1/2*(1-COS(2*PI()*($B961-$F$5)/$F$6))*$F$8,IF($N$4="General",1/2*(1-COS(2*PI()*($B961-$F$5)/$F$6))*$F$9,"Error")))))</f>
        <v>2.2855337116111122E-3</v>
      </c>
      <c r="G961" s="30">
        <f>IF(B961="",0,IF($B961&lt;$G$5,0,IF($B961&gt;'MSD Calculation'!$D$5,0,IF($N$4="Closed-form",1/2*(1-COS(2*PI()*($B961-$G$5)/$G$6))*$G$8,IF($N$4="General",1/2*(1-COS(2*PI()*($B961-$G$5)/$G$6))*$G$9,"Error")))))</f>
        <v>0</v>
      </c>
      <c r="H961" s="30">
        <f>IF(B961="",0,IF($B961&lt;$H$5,0,IF($B961&gt;'MSD Calculation'!$D$5,0,IF($N$4="Closed-form",1/2*(1-COS(2*PI()*($B961-$H$5)/$H$6))*$H$8,IF($N$4="General",1/2*(1-COS(2*PI()*($B961-$H$5)/$H$6))*$H$9,"Error")))))</f>
        <v>0</v>
      </c>
      <c r="I961" s="30">
        <f>IF(B961="",0,IF($B961&lt;$I$5,0,IF($B961&gt;'MSD Calculation'!$D$5,0,IF($N$4="Closed-form",1/2*(1-COS(2*PI()*($B961-$I$5)/$I$6))*$I$8,IF($N$4="General",1/2*(1-COS(2*PI()*($B961-$I$5)/$I$6))*$I$9,"Error")))))</f>
        <v>0</v>
      </c>
      <c r="J961" s="15" t="s">
        <v>14</v>
      </c>
      <c r="K961" s="3"/>
      <c r="L961" s="17">
        <v>9.4399999999998432</v>
      </c>
      <c r="M961" s="34">
        <f>L961/'MSD Calculation'!$D$5</f>
        <v>0.31891891891891361</v>
      </c>
      <c r="N961" s="34">
        <f>'MSD Calculation'!$D$24-L961</f>
        <v>9.0600000000001568</v>
      </c>
      <c r="O961" s="35">
        <f t="shared" si="70"/>
        <v>9.639696456605085E-3</v>
      </c>
      <c r="P961" s="35">
        <f t="shared" si="71"/>
        <v>1.1925230168216196E-2</v>
      </c>
      <c r="Q961" s="35">
        <f t="shared" si="72"/>
        <v>1.1925230168216196E-2</v>
      </c>
      <c r="R961" s="35">
        <f t="shared" si="73"/>
        <v>1.1925230168216196E-2</v>
      </c>
      <c r="S961" s="35">
        <f t="shared" si="74"/>
        <v>1.1925230168216196E-2</v>
      </c>
      <c r="T961" s="11" t="s">
        <v>14</v>
      </c>
    </row>
    <row r="962" spans="2:20" x14ac:dyDescent="0.35">
      <c r="B962" s="63">
        <v>9.449999999999843</v>
      </c>
      <c r="C962" s="34">
        <f>B962/'MSD Calculation'!$D$5</f>
        <v>0.31925675675675141</v>
      </c>
      <c r="D962" s="34">
        <f>'MSD Calculation'!$D$24-B962</f>
        <v>9.050000000000157</v>
      </c>
      <c r="E962" s="30">
        <f>IF(B962="",0,IF(B962&lt;'MSD Calculation'!$D$5,$E$7*(1-B962/'MSD Calculation'!$D$5), 0))</f>
        <v>9.6349148611404988E-3</v>
      </c>
      <c r="F962" s="30">
        <f>IF(B962="",0,IF($B962&lt;$F$5,0,IF($B962&gt;'MSD Calculation'!$D$5,0,IF($N$4="Closed-form",1/2*(1-COS(2*PI()*($B962-$F$5)/$F$6))*$F$8,IF($N$4="General",1/2*(1-COS(2*PI()*($B962-$F$5)/$F$6))*$F$9,"Error")))))</f>
        <v>2.2941607640649957E-3</v>
      </c>
      <c r="G962" s="30">
        <f>IF(B962="",0,IF($B962&lt;$G$5,0,IF($B962&gt;'MSD Calculation'!$D$5,0,IF($N$4="Closed-form",1/2*(1-COS(2*PI()*($B962-$G$5)/$G$6))*$G$8,IF($N$4="General",1/2*(1-COS(2*PI()*($B962-$G$5)/$G$6))*$G$9,"Error")))))</f>
        <v>0</v>
      </c>
      <c r="H962" s="30">
        <f>IF(B962="",0,IF($B962&lt;$H$5,0,IF($B962&gt;'MSD Calculation'!$D$5,0,IF($N$4="Closed-form",1/2*(1-COS(2*PI()*($B962-$H$5)/$H$6))*$H$8,IF($N$4="General",1/2*(1-COS(2*PI()*($B962-$H$5)/$H$6))*$H$9,"Error")))))</f>
        <v>0</v>
      </c>
      <c r="I962" s="30">
        <f>IF(B962="",0,IF($B962&lt;$I$5,0,IF($B962&gt;'MSD Calculation'!$D$5,0,IF($N$4="Closed-form",1/2*(1-COS(2*PI()*($B962-$I$5)/$I$6))*$I$8,IF($N$4="General",1/2*(1-COS(2*PI()*($B962-$I$5)/$I$6))*$I$9,"Error")))))</f>
        <v>0</v>
      </c>
      <c r="J962" s="15" t="s">
        <v>14</v>
      </c>
      <c r="K962" s="3"/>
      <c r="L962" s="17">
        <v>9.449999999999843</v>
      </c>
      <c r="M962" s="34">
        <f>L962/'MSD Calculation'!$D$5</f>
        <v>0.31925675675675141</v>
      </c>
      <c r="N962" s="34">
        <f>'MSD Calculation'!$D$24-L962</f>
        <v>9.050000000000157</v>
      </c>
      <c r="O962" s="35">
        <f t="shared" si="70"/>
        <v>9.6349148611404988E-3</v>
      </c>
      <c r="P962" s="35">
        <f t="shared" si="71"/>
        <v>1.1929075625205494E-2</v>
      </c>
      <c r="Q962" s="35">
        <f t="shared" si="72"/>
        <v>1.1929075625205494E-2</v>
      </c>
      <c r="R962" s="35">
        <f t="shared" si="73"/>
        <v>1.1929075625205494E-2</v>
      </c>
      <c r="S962" s="35">
        <f t="shared" si="74"/>
        <v>1.1929075625205494E-2</v>
      </c>
      <c r="T962" s="11" t="s">
        <v>14</v>
      </c>
    </row>
    <row r="963" spans="2:20" x14ac:dyDescent="0.35">
      <c r="B963" s="63">
        <v>9.4599999999998428</v>
      </c>
      <c r="C963" s="34">
        <f>B963/'MSD Calculation'!$D$5</f>
        <v>0.31959459459458928</v>
      </c>
      <c r="D963" s="34">
        <f>'MSD Calculation'!$D$24-B963</f>
        <v>9.0400000000001572</v>
      </c>
      <c r="E963" s="30">
        <f>IF(B963="",0,IF(B963&lt;'MSD Calculation'!$D$5,$E$7*(1-B963/'MSD Calculation'!$D$5), 0))</f>
        <v>9.6301332656759144E-3</v>
      </c>
      <c r="F963" s="30">
        <f>IF(B963="",0,IF($B963&lt;$F$5,0,IF($B963&gt;'MSD Calculation'!$D$5,0,IF($N$4="Closed-form",1/2*(1-COS(2*PI()*($B963-$F$5)/$F$6))*$F$8,IF($N$4="General",1/2*(1-COS(2*PI()*($B963-$F$5)/$F$6))*$F$9,"Error")))))</f>
        <v>2.3027990267192613E-3</v>
      </c>
      <c r="G963" s="30">
        <f>IF(B963="",0,IF($B963&lt;$G$5,0,IF($B963&gt;'MSD Calculation'!$D$5,0,IF($N$4="Closed-form",1/2*(1-COS(2*PI()*($B963-$G$5)/$G$6))*$G$8,IF($N$4="General",1/2*(1-COS(2*PI()*($B963-$G$5)/$G$6))*$G$9,"Error")))))</f>
        <v>0</v>
      </c>
      <c r="H963" s="30">
        <f>IF(B963="",0,IF($B963&lt;$H$5,0,IF($B963&gt;'MSD Calculation'!$D$5,0,IF($N$4="Closed-form",1/2*(1-COS(2*PI()*($B963-$H$5)/$H$6))*$H$8,IF($N$4="General",1/2*(1-COS(2*PI()*($B963-$H$5)/$H$6))*$H$9,"Error")))))</f>
        <v>0</v>
      </c>
      <c r="I963" s="30">
        <f>IF(B963="",0,IF($B963&lt;$I$5,0,IF($B963&gt;'MSD Calculation'!$D$5,0,IF($N$4="Closed-form",1/2*(1-COS(2*PI()*($B963-$I$5)/$I$6))*$I$8,IF($N$4="General",1/2*(1-COS(2*PI()*($B963-$I$5)/$I$6))*$I$9,"Error")))))</f>
        <v>0</v>
      </c>
      <c r="J963" s="15" t="s">
        <v>14</v>
      </c>
      <c r="K963" s="3"/>
      <c r="L963" s="17">
        <v>9.4599999999998428</v>
      </c>
      <c r="M963" s="34">
        <f>L963/'MSD Calculation'!$D$5</f>
        <v>0.31959459459458928</v>
      </c>
      <c r="N963" s="34">
        <f>'MSD Calculation'!$D$24-L963</f>
        <v>9.0400000000001572</v>
      </c>
      <c r="O963" s="35">
        <f t="shared" si="70"/>
        <v>9.6301332656759144E-3</v>
      </c>
      <c r="P963" s="35">
        <f t="shared" si="71"/>
        <v>1.1932932292395176E-2</v>
      </c>
      <c r="Q963" s="35">
        <f t="shared" si="72"/>
        <v>1.1932932292395176E-2</v>
      </c>
      <c r="R963" s="35">
        <f t="shared" si="73"/>
        <v>1.1932932292395176E-2</v>
      </c>
      <c r="S963" s="35">
        <f t="shared" si="74"/>
        <v>1.1932932292395176E-2</v>
      </c>
      <c r="T963" s="11" t="s">
        <v>14</v>
      </c>
    </row>
    <row r="964" spans="2:20" x14ac:dyDescent="0.35">
      <c r="B964" s="63">
        <v>9.4699999999998425</v>
      </c>
      <c r="C964" s="34">
        <f>B964/'MSD Calculation'!$D$5</f>
        <v>0.31993243243242708</v>
      </c>
      <c r="D964" s="34">
        <f>'MSD Calculation'!$D$24-B964</f>
        <v>9.0300000000001575</v>
      </c>
      <c r="E964" s="30">
        <f>IF(B964="",0,IF(B964&lt;'MSD Calculation'!$D$5,$E$7*(1-B964/'MSD Calculation'!$D$5), 0))</f>
        <v>9.6253516702113281E-3</v>
      </c>
      <c r="F964" s="30">
        <f>IF(B964="",0,IF($B964&lt;$F$5,0,IF($B964&gt;'MSD Calculation'!$D$5,0,IF($N$4="Closed-form",1/2*(1-COS(2*PI()*($B964-$F$5)/$F$6))*$F$8,IF($N$4="General",1/2*(1-COS(2*PI()*($B964-$F$5)/$F$6))*$F$9,"Error")))))</f>
        <v>2.3114484616822634E-3</v>
      </c>
      <c r="G964" s="30">
        <f>IF(B964="",0,IF($B964&lt;$G$5,0,IF($B964&gt;'MSD Calculation'!$D$5,0,IF($N$4="Closed-form",1/2*(1-COS(2*PI()*($B964-$G$5)/$G$6))*$G$8,IF($N$4="General",1/2*(1-COS(2*PI()*($B964-$G$5)/$G$6))*$G$9,"Error")))))</f>
        <v>0</v>
      </c>
      <c r="H964" s="30">
        <f>IF(B964="",0,IF($B964&lt;$H$5,0,IF($B964&gt;'MSD Calculation'!$D$5,0,IF($N$4="Closed-form",1/2*(1-COS(2*PI()*($B964-$H$5)/$H$6))*$H$8,IF($N$4="General",1/2*(1-COS(2*PI()*($B964-$H$5)/$H$6))*$H$9,"Error")))))</f>
        <v>0</v>
      </c>
      <c r="I964" s="30">
        <f>IF(B964="",0,IF($B964&lt;$I$5,0,IF($B964&gt;'MSD Calculation'!$D$5,0,IF($N$4="Closed-form",1/2*(1-COS(2*PI()*($B964-$I$5)/$I$6))*$I$8,IF($N$4="General",1/2*(1-COS(2*PI()*($B964-$I$5)/$I$6))*$I$9,"Error")))))</f>
        <v>0</v>
      </c>
      <c r="J964" s="15" t="s">
        <v>14</v>
      </c>
      <c r="K964" s="3"/>
      <c r="L964" s="17">
        <v>9.4699999999998425</v>
      </c>
      <c r="M964" s="34">
        <f>L964/'MSD Calculation'!$D$5</f>
        <v>0.31993243243242708</v>
      </c>
      <c r="N964" s="34">
        <f>'MSD Calculation'!$D$24-L964</f>
        <v>9.0300000000001575</v>
      </c>
      <c r="O964" s="35">
        <f t="shared" si="70"/>
        <v>9.6253516702113281E-3</v>
      </c>
      <c r="P964" s="35">
        <f t="shared" si="71"/>
        <v>1.1936800131893591E-2</v>
      </c>
      <c r="Q964" s="35">
        <f t="shared" si="72"/>
        <v>1.1936800131893591E-2</v>
      </c>
      <c r="R964" s="35">
        <f t="shared" si="73"/>
        <v>1.1936800131893591E-2</v>
      </c>
      <c r="S964" s="35">
        <f t="shared" si="74"/>
        <v>1.1936800131893591E-2</v>
      </c>
      <c r="T964" s="11" t="s">
        <v>14</v>
      </c>
    </row>
    <row r="965" spans="2:20" x14ac:dyDescent="0.35">
      <c r="B965" s="63">
        <v>9.4799999999998423</v>
      </c>
      <c r="C965" s="34">
        <f>B965/'MSD Calculation'!$D$5</f>
        <v>0.32027027027026495</v>
      </c>
      <c r="D965" s="34">
        <f>'MSD Calculation'!$D$24-B965</f>
        <v>9.0200000000001577</v>
      </c>
      <c r="E965" s="30">
        <f>IF(B965="",0,IF(B965&lt;'MSD Calculation'!$D$5,$E$7*(1-B965/'MSD Calculation'!$D$5), 0))</f>
        <v>9.6205700747467437E-3</v>
      </c>
      <c r="F965" s="30">
        <f>IF(B965="",0,IF($B965&lt;$F$5,0,IF($B965&gt;'MSD Calculation'!$D$5,0,IF($N$4="Closed-form",1/2*(1-COS(2*PI()*($B965-$F$5)/$F$6))*$F$8,IF($N$4="General",1/2*(1-COS(2*PI()*($B965-$F$5)/$F$6))*$F$9,"Error")))))</f>
        <v>2.3201090310133467E-3</v>
      </c>
      <c r="G965" s="30">
        <f>IF(B965="",0,IF($B965&lt;$G$5,0,IF($B965&gt;'MSD Calculation'!$D$5,0,IF($N$4="Closed-form",1/2*(1-COS(2*PI()*($B965-$G$5)/$G$6))*$G$8,IF($N$4="General",1/2*(1-COS(2*PI()*($B965-$G$5)/$G$6))*$G$9,"Error")))))</f>
        <v>0</v>
      </c>
      <c r="H965" s="30">
        <f>IF(B965="",0,IF($B965&lt;$H$5,0,IF($B965&gt;'MSD Calculation'!$D$5,0,IF($N$4="Closed-form",1/2*(1-COS(2*PI()*($B965-$H$5)/$H$6))*$H$8,IF($N$4="General",1/2*(1-COS(2*PI()*($B965-$H$5)/$H$6))*$H$9,"Error")))))</f>
        <v>0</v>
      </c>
      <c r="I965" s="30">
        <f>IF(B965="",0,IF($B965&lt;$I$5,0,IF($B965&gt;'MSD Calculation'!$D$5,0,IF($N$4="Closed-form",1/2*(1-COS(2*PI()*($B965-$I$5)/$I$6))*$I$8,IF($N$4="General",1/2*(1-COS(2*PI()*($B965-$I$5)/$I$6))*$I$9,"Error")))))</f>
        <v>0</v>
      </c>
      <c r="J965" s="15" t="s">
        <v>14</v>
      </c>
      <c r="K965" s="3"/>
      <c r="L965" s="17">
        <v>9.4799999999998423</v>
      </c>
      <c r="M965" s="34">
        <f>L965/'MSD Calculation'!$D$5</f>
        <v>0.32027027027026495</v>
      </c>
      <c r="N965" s="34">
        <f>'MSD Calculation'!$D$24-L965</f>
        <v>9.0200000000001577</v>
      </c>
      <c r="O965" s="35">
        <f t="shared" si="70"/>
        <v>9.6205700747467437E-3</v>
      </c>
      <c r="P965" s="35">
        <f t="shared" si="71"/>
        <v>1.1940679105760091E-2</v>
      </c>
      <c r="Q965" s="35">
        <f t="shared" si="72"/>
        <v>1.1940679105760091E-2</v>
      </c>
      <c r="R965" s="35">
        <f t="shared" si="73"/>
        <v>1.1940679105760091E-2</v>
      </c>
      <c r="S965" s="35">
        <f t="shared" si="74"/>
        <v>1.1940679105760091E-2</v>
      </c>
      <c r="T965" s="11" t="s">
        <v>14</v>
      </c>
    </row>
    <row r="966" spans="2:20" x14ac:dyDescent="0.35">
      <c r="B966" s="63">
        <v>9.4899999999998421</v>
      </c>
      <c r="C966" s="34">
        <f>B966/'MSD Calculation'!$D$5</f>
        <v>0.32060810810810275</v>
      </c>
      <c r="D966" s="34">
        <f>'MSD Calculation'!$D$24-B966</f>
        <v>9.0100000000001579</v>
      </c>
      <c r="E966" s="30">
        <f>IF(B966="",0,IF(B966&lt;'MSD Calculation'!$D$5,$E$7*(1-B966/'MSD Calculation'!$D$5), 0))</f>
        <v>9.6157884792821575E-3</v>
      </c>
      <c r="F966" s="30">
        <f>IF(B966="",0,IF($B966&lt;$F$5,0,IF($B966&gt;'MSD Calculation'!$D$5,0,IF($N$4="Closed-form",1/2*(1-COS(2*PI()*($B966-$F$5)/$F$6))*$F$8,IF($N$4="General",1/2*(1-COS(2*PI()*($B966-$F$5)/$F$6))*$F$9,"Error")))))</f>
        <v>2.3287806967230182E-3</v>
      </c>
      <c r="G966" s="30">
        <f>IF(B966="",0,IF($B966&lt;$G$5,0,IF($B966&gt;'MSD Calculation'!$D$5,0,IF($N$4="Closed-form",1/2*(1-COS(2*PI()*($B966-$G$5)/$G$6))*$G$8,IF($N$4="General",1/2*(1-COS(2*PI()*($B966-$G$5)/$G$6))*$G$9,"Error")))))</f>
        <v>0</v>
      </c>
      <c r="H966" s="30">
        <f>IF(B966="",0,IF($B966&lt;$H$5,0,IF($B966&gt;'MSD Calculation'!$D$5,0,IF($N$4="Closed-form",1/2*(1-COS(2*PI()*($B966-$H$5)/$H$6))*$H$8,IF($N$4="General",1/2*(1-COS(2*PI()*($B966-$H$5)/$H$6))*$H$9,"Error")))))</f>
        <v>0</v>
      </c>
      <c r="I966" s="30">
        <f>IF(B966="",0,IF($B966&lt;$I$5,0,IF($B966&gt;'MSD Calculation'!$D$5,0,IF($N$4="Closed-form",1/2*(1-COS(2*PI()*($B966-$I$5)/$I$6))*$I$8,IF($N$4="General",1/2*(1-COS(2*PI()*($B966-$I$5)/$I$6))*$I$9,"Error")))))</f>
        <v>0</v>
      </c>
      <c r="J966" s="15" t="s">
        <v>14</v>
      </c>
      <c r="K966" s="3"/>
      <c r="L966" s="17">
        <v>9.4899999999998421</v>
      </c>
      <c r="M966" s="34">
        <f>L966/'MSD Calculation'!$D$5</f>
        <v>0.32060810810810275</v>
      </c>
      <c r="N966" s="34">
        <f>'MSD Calculation'!$D$24-L966</f>
        <v>9.0100000000001579</v>
      </c>
      <c r="O966" s="35">
        <f t="shared" si="70"/>
        <v>9.6157884792821575E-3</v>
      </c>
      <c r="P966" s="35">
        <f t="shared" si="71"/>
        <v>1.1944569176005176E-2</v>
      </c>
      <c r="Q966" s="35">
        <f t="shared" si="72"/>
        <v>1.1944569176005176E-2</v>
      </c>
      <c r="R966" s="35">
        <f t="shared" si="73"/>
        <v>1.1944569176005176E-2</v>
      </c>
      <c r="S966" s="35">
        <f t="shared" si="74"/>
        <v>1.1944569176005176E-2</v>
      </c>
      <c r="T966" s="11" t="s">
        <v>14</v>
      </c>
    </row>
    <row r="967" spans="2:20" x14ac:dyDescent="0.35">
      <c r="B967" s="63">
        <v>9.4999999999998419</v>
      </c>
      <c r="C967" s="34">
        <f>B967/'MSD Calculation'!$D$5</f>
        <v>0.32094594594594061</v>
      </c>
      <c r="D967" s="34">
        <f>'MSD Calculation'!$D$24-B967</f>
        <v>9.0000000000001581</v>
      </c>
      <c r="E967" s="30">
        <f>IF(B967="",0,IF(B967&lt;'MSD Calculation'!$D$5,$E$7*(1-B967/'MSD Calculation'!$D$5), 0))</f>
        <v>9.6110068838175713E-3</v>
      </c>
      <c r="F967" s="30">
        <f>IF(B967="",0,IF($B967&lt;$F$5,0,IF($B967&gt;'MSD Calculation'!$D$5,0,IF($N$4="Closed-form",1/2*(1-COS(2*PI()*($B967-$F$5)/$F$6))*$F$8,IF($N$4="General",1/2*(1-COS(2*PI()*($B967-$F$5)/$F$6))*$F$9,"Error")))))</f>
        <v>2.3374634207731105E-3</v>
      </c>
      <c r="G967" s="30">
        <f>IF(B967="",0,IF($B967&lt;$G$5,0,IF($B967&gt;'MSD Calculation'!$D$5,0,IF($N$4="Closed-form",1/2*(1-COS(2*PI()*($B967-$G$5)/$G$6))*$G$8,IF($N$4="General",1/2*(1-COS(2*PI()*($B967-$G$5)/$G$6))*$G$9,"Error")))))</f>
        <v>0</v>
      </c>
      <c r="H967" s="30">
        <f>IF(B967="",0,IF($B967&lt;$H$5,0,IF($B967&gt;'MSD Calculation'!$D$5,0,IF($N$4="Closed-form",1/2*(1-COS(2*PI()*($B967-$H$5)/$H$6))*$H$8,IF($N$4="General",1/2*(1-COS(2*PI()*($B967-$H$5)/$H$6))*$H$9,"Error")))))</f>
        <v>0</v>
      </c>
      <c r="I967" s="30">
        <f>IF(B967="",0,IF($B967&lt;$I$5,0,IF($B967&gt;'MSD Calculation'!$D$5,0,IF($N$4="Closed-form",1/2*(1-COS(2*PI()*($B967-$I$5)/$I$6))*$I$8,IF($N$4="General",1/2*(1-COS(2*PI()*($B967-$I$5)/$I$6))*$I$9,"Error")))))</f>
        <v>0</v>
      </c>
      <c r="J967" s="15" t="s">
        <v>14</v>
      </c>
      <c r="K967" s="3"/>
      <c r="L967" s="17">
        <v>9.4999999999998419</v>
      </c>
      <c r="M967" s="34">
        <f>L967/'MSD Calculation'!$D$5</f>
        <v>0.32094594594594061</v>
      </c>
      <c r="N967" s="34">
        <f>'MSD Calculation'!$D$24-L967</f>
        <v>9.0000000000001581</v>
      </c>
      <c r="O967" s="35">
        <f t="shared" si="70"/>
        <v>9.6110068838175713E-3</v>
      </c>
      <c r="P967" s="35">
        <f t="shared" si="71"/>
        <v>1.1948470304590682E-2</v>
      </c>
      <c r="Q967" s="35">
        <f t="shared" si="72"/>
        <v>1.1948470304590682E-2</v>
      </c>
      <c r="R967" s="35">
        <f t="shared" si="73"/>
        <v>1.1948470304590682E-2</v>
      </c>
      <c r="S967" s="35">
        <f t="shared" si="74"/>
        <v>1.1948470304590682E-2</v>
      </c>
      <c r="T967" s="11" t="s">
        <v>14</v>
      </c>
    </row>
    <row r="968" spans="2:20" x14ac:dyDescent="0.35">
      <c r="B968" s="63">
        <v>9.5099999999998417</v>
      </c>
      <c r="C968" s="34">
        <f>B968/'MSD Calculation'!$D$5</f>
        <v>0.32128378378377842</v>
      </c>
      <c r="D968" s="34">
        <f>'MSD Calculation'!$D$24-B968</f>
        <v>8.9900000000001583</v>
      </c>
      <c r="E968" s="30">
        <f>IF(B968="",0,IF(B968&lt;'MSD Calculation'!$D$5,$E$7*(1-B968/'MSD Calculation'!$D$5), 0))</f>
        <v>9.6062252883529851E-3</v>
      </c>
      <c r="F968" s="30">
        <f>IF(B968="",0,IF($B968&lt;$F$5,0,IF($B968&gt;'MSD Calculation'!$D$5,0,IF($N$4="Closed-form",1/2*(1-COS(2*PI()*($B968-$F$5)/$F$6))*$F$8,IF($N$4="General",1/2*(1-COS(2*PI()*($B968-$F$5)/$F$6))*$F$9,"Error")))))</f>
        <v>2.3461571650769462E-3</v>
      </c>
      <c r="G968" s="30">
        <f>IF(B968="",0,IF($B968&lt;$G$5,0,IF($B968&gt;'MSD Calculation'!$D$5,0,IF($N$4="Closed-form",1/2*(1-COS(2*PI()*($B968-$G$5)/$G$6))*$G$8,IF($N$4="General",1/2*(1-COS(2*PI()*($B968-$G$5)/$G$6))*$G$9,"Error")))))</f>
        <v>0</v>
      </c>
      <c r="H968" s="30">
        <f>IF(B968="",0,IF($B968&lt;$H$5,0,IF($B968&gt;'MSD Calculation'!$D$5,0,IF($N$4="Closed-form",1/2*(1-COS(2*PI()*($B968-$H$5)/$H$6))*$H$8,IF($N$4="General",1/2*(1-COS(2*PI()*($B968-$H$5)/$H$6))*$H$9,"Error")))))</f>
        <v>0</v>
      </c>
      <c r="I968" s="30">
        <f>IF(B968="",0,IF($B968&lt;$I$5,0,IF($B968&gt;'MSD Calculation'!$D$5,0,IF($N$4="Closed-form",1/2*(1-COS(2*PI()*($B968-$I$5)/$I$6))*$I$8,IF($N$4="General",1/2*(1-COS(2*PI()*($B968-$I$5)/$I$6))*$I$9,"Error")))))</f>
        <v>0</v>
      </c>
      <c r="J968" s="15" t="s">
        <v>14</v>
      </c>
      <c r="K968" s="3"/>
      <c r="L968" s="17">
        <v>9.5099999999998417</v>
      </c>
      <c r="M968" s="34">
        <f>L968/'MSD Calculation'!$D$5</f>
        <v>0.32128378378377842</v>
      </c>
      <c r="N968" s="34">
        <f>'MSD Calculation'!$D$24-L968</f>
        <v>8.9900000000001583</v>
      </c>
      <c r="O968" s="35">
        <f t="shared" si="70"/>
        <v>9.6062252883529851E-3</v>
      </c>
      <c r="P968" s="35">
        <f t="shared" si="71"/>
        <v>1.1952382453429932E-2</v>
      </c>
      <c r="Q968" s="35">
        <f t="shared" si="72"/>
        <v>1.1952382453429932E-2</v>
      </c>
      <c r="R968" s="35">
        <f t="shared" si="73"/>
        <v>1.1952382453429932E-2</v>
      </c>
      <c r="S968" s="35">
        <f t="shared" si="74"/>
        <v>1.1952382453429932E-2</v>
      </c>
      <c r="T968" s="11" t="s">
        <v>14</v>
      </c>
    </row>
    <row r="969" spans="2:20" x14ac:dyDescent="0.35">
      <c r="B969" s="63">
        <v>9.5199999999998415</v>
      </c>
      <c r="C969" s="34">
        <f>B969/'MSD Calculation'!$D$5</f>
        <v>0.32162162162161623</v>
      </c>
      <c r="D969" s="34">
        <f>'MSD Calculation'!$D$24-B969</f>
        <v>8.9800000000001585</v>
      </c>
      <c r="E969" s="30">
        <f>IF(B969="",0,IF(B969&lt;'MSD Calculation'!$D$5,$E$7*(1-B969/'MSD Calculation'!$D$5), 0))</f>
        <v>9.6014436928884006E-3</v>
      </c>
      <c r="F969" s="30">
        <f>IF(B969="",0,IF($B969&lt;$F$5,0,IF($B969&gt;'MSD Calculation'!$D$5,0,IF($N$4="Closed-form",1/2*(1-COS(2*PI()*($B969-$F$5)/$F$6))*$F$8,IF($N$4="General",1/2*(1-COS(2*PI()*($B969-$F$5)/$F$6))*$F$9,"Error")))))</f>
        <v>2.3548618914995098E-3</v>
      </c>
      <c r="G969" s="30">
        <f>IF(B969="",0,IF($B969&lt;$G$5,0,IF($B969&gt;'MSD Calculation'!$D$5,0,IF($N$4="Closed-form",1/2*(1-COS(2*PI()*($B969-$G$5)/$G$6))*$G$8,IF($N$4="General",1/2*(1-COS(2*PI()*($B969-$G$5)/$G$6))*$G$9,"Error")))))</f>
        <v>0</v>
      </c>
      <c r="H969" s="30">
        <f>IF(B969="",0,IF($B969&lt;$H$5,0,IF($B969&gt;'MSD Calculation'!$D$5,0,IF($N$4="Closed-form",1/2*(1-COS(2*PI()*($B969-$H$5)/$H$6))*$H$8,IF($N$4="General",1/2*(1-COS(2*PI()*($B969-$H$5)/$H$6))*$H$9,"Error")))))</f>
        <v>0</v>
      </c>
      <c r="I969" s="30">
        <f>IF(B969="",0,IF($B969&lt;$I$5,0,IF($B969&gt;'MSD Calculation'!$D$5,0,IF($N$4="Closed-form",1/2*(1-COS(2*PI()*($B969-$I$5)/$I$6))*$I$8,IF($N$4="General",1/2*(1-COS(2*PI()*($B969-$I$5)/$I$6))*$I$9,"Error")))))</f>
        <v>0</v>
      </c>
      <c r="J969" s="15" t="s">
        <v>14</v>
      </c>
      <c r="K969" s="3"/>
      <c r="L969" s="17">
        <v>9.5199999999998415</v>
      </c>
      <c r="M969" s="34">
        <f>L969/'MSD Calculation'!$D$5</f>
        <v>0.32162162162161623</v>
      </c>
      <c r="N969" s="34">
        <f>'MSD Calculation'!$D$24-L969</f>
        <v>8.9800000000001585</v>
      </c>
      <c r="O969" s="35">
        <f t="shared" si="70"/>
        <v>9.6014436928884006E-3</v>
      </c>
      <c r="P969" s="35">
        <f t="shared" si="71"/>
        <v>1.195630558438791E-2</v>
      </c>
      <c r="Q969" s="35">
        <f t="shared" si="72"/>
        <v>1.195630558438791E-2</v>
      </c>
      <c r="R969" s="35">
        <f t="shared" si="73"/>
        <v>1.195630558438791E-2</v>
      </c>
      <c r="S969" s="35">
        <f t="shared" si="74"/>
        <v>1.195630558438791E-2</v>
      </c>
      <c r="T969" s="11" t="s">
        <v>14</v>
      </c>
    </row>
    <row r="970" spans="2:20" x14ac:dyDescent="0.35">
      <c r="B970" s="63">
        <v>9.5299999999998413</v>
      </c>
      <c r="C970" s="34">
        <f>B970/'MSD Calculation'!$D$5</f>
        <v>0.32195945945945409</v>
      </c>
      <c r="D970" s="34">
        <f>'MSD Calculation'!$D$24-B970</f>
        <v>8.9700000000001587</v>
      </c>
      <c r="E970" s="30">
        <f>IF(B970="",0,IF(B970&lt;'MSD Calculation'!$D$5,$E$7*(1-B970/'MSD Calculation'!$D$5), 0))</f>
        <v>9.5966620974238127E-3</v>
      </c>
      <c r="F970" s="30">
        <f>IF(B970="",0,IF($B970&lt;$F$5,0,IF($B970&gt;'MSD Calculation'!$D$5,0,IF($N$4="Closed-form",1/2*(1-COS(2*PI()*($B970-$F$5)/$F$6))*$F$8,IF($N$4="General",1/2*(1-COS(2*PI()*($B970-$F$5)/$F$6))*$F$9,"Error")))))</f>
        <v>2.3635775618576142E-3</v>
      </c>
      <c r="G970" s="30">
        <f>IF(B970="",0,IF($B970&lt;$G$5,0,IF($B970&gt;'MSD Calculation'!$D$5,0,IF($N$4="Closed-form",1/2*(1-COS(2*PI()*($B970-$G$5)/$G$6))*$G$8,IF($N$4="General",1/2*(1-COS(2*PI()*($B970-$G$5)/$G$6))*$G$9,"Error")))))</f>
        <v>0</v>
      </c>
      <c r="H970" s="30">
        <f>IF(B970="",0,IF($B970&lt;$H$5,0,IF($B970&gt;'MSD Calculation'!$D$5,0,IF($N$4="Closed-form",1/2*(1-COS(2*PI()*($B970-$H$5)/$H$6))*$H$8,IF($N$4="General",1/2*(1-COS(2*PI()*($B970-$H$5)/$H$6))*$H$9,"Error")))))</f>
        <v>0</v>
      </c>
      <c r="I970" s="30">
        <f>IF(B970="",0,IF($B970&lt;$I$5,0,IF($B970&gt;'MSD Calculation'!$D$5,0,IF($N$4="Closed-form",1/2*(1-COS(2*PI()*($B970-$I$5)/$I$6))*$I$8,IF($N$4="General",1/2*(1-COS(2*PI()*($B970-$I$5)/$I$6))*$I$9,"Error")))))</f>
        <v>0</v>
      </c>
      <c r="J970" s="15" t="s">
        <v>14</v>
      </c>
      <c r="K970" s="3"/>
      <c r="L970" s="17">
        <v>9.5299999999998413</v>
      </c>
      <c r="M970" s="34">
        <f>L970/'MSD Calculation'!$D$5</f>
        <v>0.32195945945945409</v>
      </c>
      <c r="N970" s="34">
        <f>'MSD Calculation'!$D$24-L970</f>
        <v>8.9700000000001587</v>
      </c>
      <c r="O970" s="35">
        <f t="shared" si="70"/>
        <v>9.5966620974238127E-3</v>
      </c>
      <c r="P970" s="35">
        <f t="shared" si="71"/>
        <v>1.1960239659281427E-2</v>
      </c>
      <c r="Q970" s="35">
        <f t="shared" si="72"/>
        <v>1.1960239659281427E-2</v>
      </c>
      <c r="R970" s="35">
        <f t="shared" si="73"/>
        <v>1.1960239659281427E-2</v>
      </c>
      <c r="S970" s="35">
        <f t="shared" si="74"/>
        <v>1.1960239659281427E-2</v>
      </c>
      <c r="T970" s="11" t="s">
        <v>14</v>
      </c>
    </row>
    <row r="971" spans="2:20" x14ac:dyDescent="0.35">
      <c r="B971" s="63">
        <v>9.5399999999998411</v>
      </c>
      <c r="C971" s="34">
        <f>B971/'MSD Calculation'!$D$5</f>
        <v>0.3222972972972919</v>
      </c>
      <c r="D971" s="34">
        <f>'MSD Calculation'!$D$24-B971</f>
        <v>8.9600000000001589</v>
      </c>
      <c r="E971" s="30">
        <f>IF(B971="",0,IF(B971&lt;'MSD Calculation'!$D$5,$E$7*(1-B971/'MSD Calculation'!$D$5), 0))</f>
        <v>9.5918805019592282E-3</v>
      </c>
      <c r="F971" s="30">
        <f>IF(B971="",0,IF($B971&lt;$F$5,0,IF($B971&gt;'MSD Calculation'!$D$5,0,IF($N$4="Closed-form",1/2*(1-COS(2*PI()*($B971-$F$5)/$F$6))*$F$8,IF($N$4="General",1/2*(1-COS(2*PI()*($B971-$F$5)/$F$6))*$F$9,"Error")))))</f>
        <v>2.3723041379200625E-3</v>
      </c>
      <c r="G971" s="30">
        <f>IF(B971="",0,IF($B971&lt;$G$5,0,IF($B971&gt;'MSD Calculation'!$D$5,0,IF($N$4="Closed-form",1/2*(1-COS(2*PI()*($B971-$G$5)/$G$6))*$G$8,IF($N$4="General",1/2*(1-COS(2*PI()*($B971-$G$5)/$G$6))*$G$9,"Error")))))</f>
        <v>0</v>
      </c>
      <c r="H971" s="30">
        <f>IF(B971="",0,IF($B971&lt;$H$5,0,IF($B971&gt;'MSD Calculation'!$D$5,0,IF($N$4="Closed-form",1/2*(1-COS(2*PI()*($B971-$H$5)/$H$6))*$H$8,IF($N$4="General",1/2*(1-COS(2*PI()*($B971-$H$5)/$H$6))*$H$9,"Error")))))</f>
        <v>0</v>
      </c>
      <c r="I971" s="30">
        <f>IF(B971="",0,IF($B971&lt;$I$5,0,IF($B971&gt;'MSD Calculation'!$D$5,0,IF($N$4="Closed-form",1/2*(1-COS(2*PI()*($B971-$I$5)/$I$6))*$I$8,IF($N$4="General",1/2*(1-COS(2*PI()*($B971-$I$5)/$I$6))*$I$9,"Error")))))</f>
        <v>0</v>
      </c>
      <c r="J971" s="15" t="s">
        <v>14</v>
      </c>
      <c r="K971" s="3"/>
      <c r="L971" s="17">
        <v>9.5399999999998411</v>
      </c>
      <c r="M971" s="34">
        <f>L971/'MSD Calculation'!$D$5</f>
        <v>0.3222972972972919</v>
      </c>
      <c r="N971" s="34">
        <f>'MSD Calculation'!$D$24-L971</f>
        <v>8.9600000000001589</v>
      </c>
      <c r="O971" s="35">
        <f t="shared" si="70"/>
        <v>9.5918805019592282E-3</v>
      </c>
      <c r="P971" s="35">
        <f t="shared" si="71"/>
        <v>1.1964184639879291E-2</v>
      </c>
      <c r="Q971" s="35">
        <f t="shared" si="72"/>
        <v>1.1964184639879291E-2</v>
      </c>
      <c r="R971" s="35">
        <f t="shared" si="73"/>
        <v>1.1964184639879291E-2</v>
      </c>
      <c r="S971" s="35">
        <f t="shared" si="74"/>
        <v>1.1964184639879291E-2</v>
      </c>
      <c r="T971" s="11" t="s">
        <v>14</v>
      </c>
    </row>
    <row r="972" spans="2:20" x14ac:dyDescent="0.35">
      <c r="B972" s="63">
        <v>9.5499999999998408</v>
      </c>
      <c r="C972" s="34">
        <f>B972/'MSD Calculation'!$D$5</f>
        <v>0.32263513513512976</v>
      </c>
      <c r="D972" s="34">
        <f>'MSD Calculation'!$D$24-B972</f>
        <v>8.9500000000001592</v>
      </c>
      <c r="E972" s="30">
        <f>IF(B972="",0,IF(B972&lt;'MSD Calculation'!$D$5,$E$7*(1-B972/'MSD Calculation'!$D$5), 0))</f>
        <v>9.587098906494642E-3</v>
      </c>
      <c r="F972" s="30">
        <f>IF(B972="",0,IF($B972&lt;$F$5,0,IF($B972&gt;'MSD Calculation'!$D$5,0,IF($N$4="Closed-form",1/2*(1-COS(2*PI()*($B972-$F$5)/$F$6))*$F$8,IF($N$4="General",1/2*(1-COS(2*PI()*($B972-$F$5)/$F$6))*$F$9,"Error")))))</f>
        <v>2.3810415814078255E-3</v>
      </c>
      <c r="G972" s="30">
        <f>IF(B972="",0,IF($B972&lt;$G$5,0,IF($B972&gt;'MSD Calculation'!$D$5,0,IF($N$4="Closed-form",1/2*(1-COS(2*PI()*($B972-$G$5)/$G$6))*$G$8,IF($N$4="General",1/2*(1-COS(2*PI()*($B972-$G$5)/$G$6))*$G$9,"Error")))))</f>
        <v>0</v>
      </c>
      <c r="H972" s="30">
        <f>IF(B972="",0,IF($B972&lt;$H$5,0,IF($B972&gt;'MSD Calculation'!$D$5,0,IF($N$4="Closed-form",1/2*(1-COS(2*PI()*($B972-$H$5)/$H$6))*$H$8,IF($N$4="General",1/2*(1-COS(2*PI()*($B972-$H$5)/$H$6))*$H$9,"Error")))))</f>
        <v>0</v>
      </c>
      <c r="I972" s="30">
        <f>IF(B972="",0,IF($B972&lt;$I$5,0,IF($B972&gt;'MSD Calculation'!$D$5,0,IF($N$4="Closed-form",1/2*(1-COS(2*PI()*($B972-$I$5)/$I$6))*$I$8,IF($N$4="General",1/2*(1-COS(2*PI()*($B972-$I$5)/$I$6))*$I$9,"Error")))))</f>
        <v>0</v>
      </c>
      <c r="J972" s="15" t="s">
        <v>14</v>
      </c>
      <c r="K972" s="3"/>
      <c r="L972" s="17">
        <v>9.5499999999998408</v>
      </c>
      <c r="M972" s="34">
        <f>L972/'MSD Calculation'!$D$5</f>
        <v>0.32263513513512976</v>
      </c>
      <c r="N972" s="34">
        <f>'MSD Calculation'!$D$24-L972</f>
        <v>8.9500000000001592</v>
      </c>
      <c r="O972" s="35">
        <f t="shared" si="70"/>
        <v>9.587098906494642E-3</v>
      </c>
      <c r="P972" s="35">
        <f t="shared" si="71"/>
        <v>1.1968140487902467E-2</v>
      </c>
      <c r="Q972" s="35">
        <f t="shared" si="72"/>
        <v>1.1968140487902467E-2</v>
      </c>
      <c r="R972" s="35">
        <f t="shared" si="73"/>
        <v>1.1968140487902467E-2</v>
      </c>
      <c r="S972" s="35">
        <f t="shared" si="74"/>
        <v>1.1968140487902467E-2</v>
      </c>
      <c r="T972" s="11" t="s">
        <v>14</v>
      </c>
    </row>
    <row r="973" spans="2:20" x14ac:dyDescent="0.35">
      <c r="B973" s="63">
        <v>9.5599999999998406</v>
      </c>
      <c r="C973" s="34">
        <f>B973/'MSD Calculation'!$D$5</f>
        <v>0.32297297297296756</v>
      </c>
      <c r="D973" s="34">
        <f>'MSD Calculation'!$D$24-B973</f>
        <v>8.9400000000001594</v>
      </c>
      <c r="E973" s="30">
        <f>IF(B973="",0,IF(B973&lt;'MSD Calculation'!$D$5,$E$7*(1-B973/'MSD Calculation'!$D$5), 0))</f>
        <v>9.5823173110300575E-3</v>
      </c>
      <c r="F973" s="30">
        <f>IF(B973="",0,IF($B973&lt;$F$5,0,IF($B973&gt;'MSD Calculation'!$D$5,0,IF($N$4="Closed-form",1/2*(1-COS(2*PI()*($B973-$F$5)/$F$6))*$F$8,IF($N$4="General",1/2*(1-COS(2*PI()*($B973-$F$5)/$F$6))*$F$9,"Error")))))</f>
        <v>2.3897898539941981E-3</v>
      </c>
      <c r="G973" s="30">
        <f>IF(B973="",0,IF($B973&lt;$G$5,0,IF($B973&gt;'MSD Calculation'!$D$5,0,IF($N$4="Closed-form",1/2*(1-COS(2*PI()*($B973-$G$5)/$G$6))*$G$8,IF($N$4="General",1/2*(1-COS(2*PI()*($B973-$G$5)/$G$6))*$G$9,"Error")))))</f>
        <v>0</v>
      </c>
      <c r="H973" s="30">
        <f>IF(B973="",0,IF($B973&lt;$H$5,0,IF($B973&gt;'MSD Calculation'!$D$5,0,IF($N$4="Closed-form",1/2*(1-COS(2*PI()*($B973-$H$5)/$H$6))*$H$8,IF($N$4="General",1/2*(1-COS(2*PI()*($B973-$H$5)/$H$6))*$H$9,"Error")))))</f>
        <v>0</v>
      </c>
      <c r="I973" s="30">
        <f>IF(B973="",0,IF($B973&lt;$I$5,0,IF($B973&gt;'MSD Calculation'!$D$5,0,IF($N$4="Closed-form",1/2*(1-COS(2*PI()*($B973-$I$5)/$I$6))*$I$8,IF($N$4="General",1/2*(1-COS(2*PI()*($B973-$I$5)/$I$6))*$I$9,"Error")))))</f>
        <v>0</v>
      </c>
      <c r="J973" s="15" t="s">
        <v>14</v>
      </c>
      <c r="K973" s="3"/>
      <c r="L973" s="17">
        <v>9.5599999999998406</v>
      </c>
      <c r="M973" s="34">
        <f>L973/'MSD Calculation'!$D$5</f>
        <v>0.32297297297296756</v>
      </c>
      <c r="N973" s="34">
        <f>'MSD Calculation'!$D$24-L973</f>
        <v>8.9400000000001594</v>
      </c>
      <c r="O973" s="35">
        <f t="shared" si="70"/>
        <v>9.5823173110300575E-3</v>
      </c>
      <c r="P973" s="35">
        <f t="shared" si="71"/>
        <v>1.1972107165024256E-2</v>
      </c>
      <c r="Q973" s="35">
        <f t="shared" si="72"/>
        <v>1.1972107165024256E-2</v>
      </c>
      <c r="R973" s="35">
        <f t="shared" si="73"/>
        <v>1.1972107165024256E-2</v>
      </c>
      <c r="S973" s="35">
        <f t="shared" si="74"/>
        <v>1.1972107165024256E-2</v>
      </c>
      <c r="T973" s="11" t="s">
        <v>14</v>
      </c>
    </row>
    <row r="974" spans="2:20" x14ac:dyDescent="0.35">
      <c r="B974" s="63">
        <v>9.5699999999998404</v>
      </c>
      <c r="C974" s="34">
        <f>B974/'MSD Calculation'!$D$5</f>
        <v>0.32331081081080543</v>
      </c>
      <c r="D974" s="34">
        <f>'MSD Calculation'!$D$24-B974</f>
        <v>8.9300000000001596</v>
      </c>
      <c r="E974" s="30">
        <f>IF(B974="",0,IF(B974&lt;'MSD Calculation'!$D$5,$E$7*(1-B974/'MSD Calculation'!$D$5), 0))</f>
        <v>9.5775357155654713E-3</v>
      </c>
      <c r="F974" s="30">
        <f>IF(B974="",0,IF($B974&lt;$F$5,0,IF($B974&gt;'MSD Calculation'!$D$5,0,IF($N$4="Closed-form",1/2*(1-COS(2*PI()*($B974-$F$5)/$F$6))*$F$8,IF($N$4="General",1/2*(1-COS(2*PI()*($B974-$F$5)/$F$6))*$F$9,"Error")))))</f>
        <v>2.3985489173049789E-3</v>
      </c>
      <c r="G974" s="30">
        <f>IF(B974="",0,IF($B974&lt;$G$5,0,IF($B974&gt;'MSD Calculation'!$D$5,0,IF($N$4="Closed-form",1/2*(1-COS(2*PI()*($B974-$G$5)/$G$6))*$G$8,IF($N$4="General",1/2*(1-COS(2*PI()*($B974-$G$5)/$G$6))*$G$9,"Error")))))</f>
        <v>0</v>
      </c>
      <c r="H974" s="30">
        <f>IF(B974="",0,IF($B974&lt;$H$5,0,IF($B974&gt;'MSD Calculation'!$D$5,0,IF($N$4="Closed-form",1/2*(1-COS(2*PI()*($B974-$H$5)/$H$6))*$H$8,IF($N$4="General",1/2*(1-COS(2*PI()*($B974-$H$5)/$H$6))*$H$9,"Error")))))</f>
        <v>0</v>
      </c>
      <c r="I974" s="30">
        <f>IF(B974="",0,IF($B974&lt;$I$5,0,IF($B974&gt;'MSD Calculation'!$D$5,0,IF($N$4="Closed-form",1/2*(1-COS(2*PI()*($B974-$I$5)/$I$6))*$I$8,IF($N$4="General",1/2*(1-COS(2*PI()*($B974-$I$5)/$I$6))*$I$9,"Error")))))</f>
        <v>0</v>
      </c>
      <c r="J974" s="15" t="s">
        <v>14</v>
      </c>
      <c r="K974" s="3"/>
      <c r="L974" s="17">
        <v>9.5699999999998404</v>
      </c>
      <c r="M974" s="34">
        <f>L974/'MSD Calculation'!$D$5</f>
        <v>0.32331081081080543</v>
      </c>
      <c r="N974" s="34">
        <f>'MSD Calculation'!$D$24-L974</f>
        <v>8.9300000000001596</v>
      </c>
      <c r="O974" s="35">
        <f t="shared" si="70"/>
        <v>9.5775357155654713E-3</v>
      </c>
      <c r="P974" s="35">
        <f t="shared" si="71"/>
        <v>1.197608463287045E-2</v>
      </c>
      <c r="Q974" s="35">
        <f t="shared" si="72"/>
        <v>1.197608463287045E-2</v>
      </c>
      <c r="R974" s="35">
        <f t="shared" si="73"/>
        <v>1.197608463287045E-2</v>
      </c>
      <c r="S974" s="35">
        <f t="shared" si="74"/>
        <v>1.197608463287045E-2</v>
      </c>
      <c r="T974" s="11" t="s">
        <v>14</v>
      </c>
    </row>
    <row r="975" spans="2:20" x14ac:dyDescent="0.35">
      <c r="B975" s="63">
        <v>9.5799999999998402</v>
      </c>
      <c r="C975" s="34">
        <f>B975/'MSD Calculation'!$D$5</f>
        <v>0.32364864864864323</v>
      </c>
      <c r="D975" s="34">
        <f>'MSD Calculation'!$D$24-B975</f>
        <v>8.9200000000001598</v>
      </c>
      <c r="E975" s="30">
        <f>IF(B975="",0,IF(B975&lt;'MSD Calculation'!$D$5,$E$7*(1-B975/'MSD Calculation'!$D$5), 0))</f>
        <v>9.5727541201008869E-3</v>
      </c>
      <c r="F975" s="30">
        <f>IF(B975="",0,IF($B975&lt;$F$5,0,IF($B975&gt;'MSD Calculation'!$D$5,0,IF($N$4="Closed-form",1/2*(1-COS(2*PI()*($B975-$F$5)/$F$6))*$F$8,IF($N$4="General",1/2*(1-COS(2*PI()*($B975-$F$5)/$F$6))*$F$9,"Error")))))</f>
        <v>2.4073187329186315E-3</v>
      </c>
      <c r="G975" s="30">
        <f>IF(B975="",0,IF($B975&lt;$G$5,0,IF($B975&gt;'MSD Calculation'!$D$5,0,IF($N$4="Closed-form",1/2*(1-COS(2*PI()*($B975-$G$5)/$G$6))*$G$8,IF($N$4="General",1/2*(1-COS(2*PI()*($B975-$G$5)/$G$6))*$G$9,"Error")))))</f>
        <v>0</v>
      </c>
      <c r="H975" s="30">
        <f>IF(B975="",0,IF($B975&lt;$H$5,0,IF($B975&gt;'MSD Calculation'!$D$5,0,IF($N$4="Closed-form",1/2*(1-COS(2*PI()*($B975-$H$5)/$H$6))*$H$8,IF($N$4="General",1/2*(1-COS(2*PI()*($B975-$H$5)/$H$6))*$H$9,"Error")))))</f>
        <v>0</v>
      </c>
      <c r="I975" s="30">
        <f>IF(B975="",0,IF($B975&lt;$I$5,0,IF($B975&gt;'MSD Calculation'!$D$5,0,IF($N$4="Closed-form",1/2*(1-COS(2*PI()*($B975-$I$5)/$I$6))*$I$8,IF($N$4="General",1/2*(1-COS(2*PI()*($B975-$I$5)/$I$6))*$I$9,"Error")))))</f>
        <v>0</v>
      </c>
      <c r="J975" s="15" t="s">
        <v>14</v>
      </c>
      <c r="K975" s="3"/>
      <c r="L975" s="17">
        <v>9.5799999999998402</v>
      </c>
      <c r="M975" s="34">
        <f>L975/'MSD Calculation'!$D$5</f>
        <v>0.32364864864864323</v>
      </c>
      <c r="N975" s="34">
        <f>'MSD Calculation'!$D$24-L975</f>
        <v>8.9200000000001598</v>
      </c>
      <c r="O975" s="35">
        <f t="shared" si="70"/>
        <v>9.5727541201008869E-3</v>
      </c>
      <c r="P975" s="35">
        <f t="shared" si="71"/>
        <v>1.1980072853019517E-2</v>
      </c>
      <c r="Q975" s="35">
        <f t="shared" si="72"/>
        <v>1.1980072853019517E-2</v>
      </c>
      <c r="R975" s="35">
        <f t="shared" si="73"/>
        <v>1.1980072853019517E-2</v>
      </c>
      <c r="S975" s="35">
        <f t="shared" si="74"/>
        <v>1.1980072853019517E-2</v>
      </c>
      <c r="T975" s="11" t="s">
        <v>14</v>
      </c>
    </row>
    <row r="976" spans="2:20" x14ac:dyDescent="0.35">
      <c r="B976" s="63">
        <v>9.58999999999984</v>
      </c>
      <c r="C976" s="34">
        <f>B976/'MSD Calculation'!$D$5</f>
        <v>0.32398648648648104</v>
      </c>
      <c r="D976" s="34">
        <f>'MSD Calculation'!$D$24-B976</f>
        <v>8.91000000000016</v>
      </c>
      <c r="E976" s="30">
        <f>IF(B976="",0,IF(B976&lt;'MSD Calculation'!$D$5,$E$7*(1-B976/'MSD Calculation'!$D$5), 0))</f>
        <v>9.5679725246363007E-3</v>
      </c>
      <c r="F976" s="30">
        <f>IF(B976="",0,IF($B976&lt;$F$5,0,IF($B976&gt;'MSD Calculation'!$D$5,0,IF($N$4="Closed-form",1/2*(1-COS(2*PI()*($B976-$F$5)/$F$6))*$F$8,IF($N$4="General",1/2*(1-COS(2*PI()*($B976-$F$5)/$F$6))*$F$9,"Error")))))</f>
        <v>2.416099262366452E-3</v>
      </c>
      <c r="G976" s="30">
        <f>IF(B976="",0,IF($B976&lt;$G$5,0,IF($B976&gt;'MSD Calculation'!$D$5,0,IF($N$4="Closed-form",1/2*(1-COS(2*PI()*($B976-$G$5)/$G$6))*$G$8,IF($N$4="General",1/2*(1-COS(2*PI()*($B976-$G$5)/$G$6))*$G$9,"Error")))))</f>
        <v>0</v>
      </c>
      <c r="H976" s="30">
        <f>IF(B976="",0,IF($B976&lt;$H$5,0,IF($B976&gt;'MSD Calculation'!$D$5,0,IF($N$4="Closed-form",1/2*(1-COS(2*PI()*($B976-$H$5)/$H$6))*$H$8,IF($N$4="General",1/2*(1-COS(2*PI()*($B976-$H$5)/$H$6))*$H$9,"Error")))))</f>
        <v>0</v>
      </c>
      <c r="I976" s="30">
        <f>IF(B976="",0,IF($B976&lt;$I$5,0,IF($B976&gt;'MSD Calculation'!$D$5,0,IF($N$4="Closed-form",1/2*(1-COS(2*PI()*($B976-$I$5)/$I$6))*$I$8,IF($N$4="General",1/2*(1-COS(2*PI()*($B976-$I$5)/$I$6))*$I$9,"Error")))))</f>
        <v>0</v>
      </c>
      <c r="J976" s="15" t="s">
        <v>14</v>
      </c>
      <c r="K976" s="3"/>
      <c r="L976" s="17">
        <v>9.58999999999984</v>
      </c>
      <c r="M976" s="34">
        <f>L976/'MSD Calculation'!$D$5</f>
        <v>0.32398648648648104</v>
      </c>
      <c r="N976" s="34">
        <f>'MSD Calculation'!$D$24-L976</f>
        <v>8.91000000000016</v>
      </c>
      <c r="O976" s="35">
        <f t="shared" si="70"/>
        <v>9.5679725246363007E-3</v>
      </c>
      <c r="P976" s="35">
        <f t="shared" si="71"/>
        <v>1.1984071787002754E-2</v>
      </c>
      <c r="Q976" s="35">
        <f t="shared" si="72"/>
        <v>1.1984071787002754E-2</v>
      </c>
      <c r="R976" s="35">
        <f t="shared" si="73"/>
        <v>1.1984071787002754E-2</v>
      </c>
      <c r="S976" s="35">
        <f t="shared" si="74"/>
        <v>1.1984071787002754E-2</v>
      </c>
      <c r="T976" s="11" t="s">
        <v>14</v>
      </c>
    </row>
    <row r="977" spans="2:20" x14ac:dyDescent="0.35">
      <c r="B977" s="63">
        <v>9.5999999999998398</v>
      </c>
      <c r="C977" s="34">
        <f>B977/'MSD Calculation'!$D$5</f>
        <v>0.3243243243243189</v>
      </c>
      <c r="D977" s="34">
        <f>'MSD Calculation'!$D$24-B977</f>
        <v>8.9000000000001602</v>
      </c>
      <c r="E977" s="30">
        <f>IF(B977="",0,IF(B977&lt;'MSD Calculation'!$D$5,$E$7*(1-B977/'MSD Calculation'!$D$5), 0))</f>
        <v>9.5631909291717145E-3</v>
      </c>
      <c r="F977" s="30">
        <f>IF(B977="",0,IF($B977&lt;$F$5,0,IF($B977&gt;'MSD Calculation'!$D$5,0,IF($N$4="Closed-form",1/2*(1-COS(2*PI()*($B977-$F$5)/$F$6))*$F$8,IF($N$4="General",1/2*(1-COS(2*PI()*($B977-$F$5)/$F$6))*$F$9,"Error")))))</f>
        <v>2.4248904671327438E-3</v>
      </c>
      <c r="G977" s="30">
        <f>IF(B977="",0,IF($B977&lt;$G$5,0,IF($B977&gt;'MSD Calculation'!$D$5,0,IF($N$4="Closed-form",1/2*(1-COS(2*PI()*($B977-$G$5)/$G$6))*$G$8,IF($N$4="General",1/2*(1-COS(2*PI()*($B977-$G$5)/$G$6))*$G$9,"Error")))))</f>
        <v>0</v>
      </c>
      <c r="H977" s="30">
        <f>IF(B977="",0,IF($B977&lt;$H$5,0,IF($B977&gt;'MSD Calculation'!$D$5,0,IF($N$4="Closed-form",1/2*(1-COS(2*PI()*($B977-$H$5)/$H$6))*$H$8,IF($N$4="General",1/2*(1-COS(2*PI()*($B977-$H$5)/$H$6))*$H$9,"Error")))))</f>
        <v>0</v>
      </c>
      <c r="I977" s="30">
        <f>IF(B977="",0,IF($B977&lt;$I$5,0,IF($B977&gt;'MSD Calculation'!$D$5,0,IF($N$4="Closed-form",1/2*(1-COS(2*PI()*($B977-$I$5)/$I$6))*$I$8,IF($N$4="General",1/2*(1-COS(2*PI()*($B977-$I$5)/$I$6))*$I$9,"Error")))))</f>
        <v>0</v>
      </c>
      <c r="J977" s="15" t="s">
        <v>14</v>
      </c>
      <c r="K977" s="3"/>
      <c r="L977" s="17">
        <v>9.5999999999998398</v>
      </c>
      <c r="M977" s="34">
        <f>L977/'MSD Calculation'!$D$5</f>
        <v>0.3243243243243189</v>
      </c>
      <c r="N977" s="34">
        <f>'MSD Calculation'!$D$24-L977</f>
        <v>8.9000000000001602</v>
      </c>
      <c r="O977" s="35">
        <f t="shared" si="70"/>
        <v>9.5631909291717145E-3</v>
      </c>
      <c r="P977" s="35">
        <f t="shared" si="71"/>
        <v>1.1988081396304459E-2</v>
      </c>
      <c r="Q977" s="35">
        <f t="shared" si="72"/>
        <v>1.1988081396304459E-2</v>
      </c>
      <c r="R977" s="35">
        <f t="shared" si="73"/>
        <v>1.1988081396304459E-2</v>
      </c>
      <c r="S977" s="35">
        <f t="shared" si="74"/>
        <v>1.1988081396304459E-2</v>
      </c>
      <c r="T977" s="11" t="s">
        <v>14</v>
      </c>
    </row>
    <row r="978" spans="2:20" x14ac:dyDescent="0.35">
      <c r="B978" s="63">
        <v>9.6099999999998396</v>
      </c>
      <c r="C978" s="34">
        <f>B978/'MSD Calculation'!$D$5</f>
        <v>0.32466216216215671</v>
      </c>
      <c r="D978" s="34">
        <f>'MSD Calculation'!$D$24-B978</f>
        <v>8.8900000000001604</v>
      </c>
      <c r="E978" s="30">
        <f>IF(B978="",0,IF(B978&lt;'MSD Calculation'!$D$5,$E$7*(1-B978/'MSD Calculation'!$D$5), 0))</f>
        <v>9.5584093337071283E-3</v>
      </c>
      <c r="F978" s="30">
        <f>IF(B978="",0,IF($B978&lt;$F$5,0,IF($B978&gt;'MSD Calculation'!$D$5,0,IF($N$4="Closed-form",1/2*(1-COS(2*PI()*($B978-$F$5)/$F$6))*$F$8,IF($N$4="General",1/2*(1-COS(2*PI()*($B978-$F$5)/$F$6))*$F$9,"Error")))))</f>
        <v>2.4336923086549821E-3</v>
      </c>
      <c r="G978" s="30">
        <f>IF(B978="",0,IF($B978&lt;$G$5,0,IF($B978&gt;'MSD Calculation'!$D$5,0,IF($N$4="Closed-form",1/2*(1-COS(2*PI()*($B978-$G$5)/$G$6))*$G$8,IF($N$4="General",1/2*(1-COS(2*PI()*($B978-$G$5)/$G$6))*$G$9,"Error")))))</f>
        <v>0</v>
      </c>
      <c r="H978" s="30">
        <f>IF(B978="",0,IF($B978&lt;$H$5,0,IF($B978&gt;'MSD Calculation'!$D$5,0,IF($N$4="Closed-form",1/2*(1-COS(2*PI()*($B978-$H$5)/$H$6))*$H$8,IF($N$4="General",1/2*(1-COS(2*PI()*($B978-$H$5)/$H$6))*$H$9,"Error")))))</f>
        <v>0</v>
      </c>
      <c r="I978" s="30">
        <f>IF(B978="",0,IF($B978&lt;$I$5,0,IF($B978&gt;'MSD Calculation'!$D$5,0,IF($N$4="Closed-form",1/2*(1-COS(2*PI()*($B978-$I$5)/$I$6))*$I$8,IF($N$4="General",1/2*(1-COS(2*PI()*($B978-$I$5)/$I$6))*$I$9,"Error")))))</f>
        <v>0</v>
      </c>
      <c r="J978" s="15" t="s">
        <v>14</v>
      </c>
      <c r="K978" s="3"/>
      <c r="L978" s="17">
        <v>9.6099999999998396</v>
      </c>
      <c r="M978" s="34">
        <f>L978/'MSD Calculation'!$D$5</f>
        <v>0.32466216216215671</v>
      </c>
      <c r="N978" s="34">
        <f>'MSD Calculation'!$D$24-L978</f>
        <v>8.8900000000001604</v>
      </c>
      <c r="O978" s="35">
        <f t="shared" ref="O978:O1041" si="75">E978</f>
        <v>9.5584093337071283E-3</v>
      </c>
      <c r="P978" s="35">
        <f t="shared" ref="P978:P1041" si="76">E978+F978</f>
        <v>1.1992101642362109E-2</v>
      </c>
      <c r="Q978" s="35">
        <f t="shared" ref="Q978:Q1041" si="77">E978+F978+G978</f>
        <v>1.1992101642362109E-2</v>
      </c>
      <c r="R978" s="35">
        <f t="shared" ref="R978:R1041" si="78">+E978+F978+G978+H978</f>
        <v>1.1992101642362109E-2</v>
      </c>
      <c r="S978" s="35">
        <f t="shared" ref="S978:S1041" si="79">E978+F978+G978+H978+I978</f>
        <v>1.1992101642362109E-2</v>
      </c>
      <c r="T978" s="11" t="s">
        <v>14</v>
      </c>
    </row>
    <row r="979" spans="2:20" x14ac:dyDescent="0.35">
      <c r="B979" s="63">
        <v>9.6199999999998393</v>
      </c>
      <c r="C979" s="34">
        <f>B979/'MSD Calculation'!$D$5</f>
        <v>0.32499999999999457</v>
      </c>
      <c r="D979" s="34">
        <f>'MSD Calculation'!$D$24-B979</f>
        <v>8.8800000000001607</v>
      </c>
      <c r="E979" s="30">
        <f>IF(B979="",0,IF(B979&lt;'MSD Calculation'!$D$5,$E$7*(1-B979/'MSD Calculation'!$D$5), 0))</f>
        <v>9.5536277382425421E-3</v>
      </c>
      <c r="F979" s="30">
        <f>IF(B979="",0,IF($B979&lt;$F$5,0,IF($B979&gt;'MSD Calculation'!$D$5,0,IF($N$4="Closed-form",1/2*(1-COS(2*PI()*($B979-$F$5)/$F$6))*$F$8,IF($N$4="General",1/2*(1-COS(2*PI()*($B979-$F$5)/$F$6))*$F$9,"Error")))))</f>
        <v>2.4425047483239816E-3</v>
      </c>
      <c r="G979" s="30">
        <f>IF(B979="",0,IF($B979&lt;$G$5,0,IF($B979&gt;'MSD Calculation'!$D$5,0,IF($N$4="Closed-form",1/2*(1-COS(2*PI()*($B979-$G$5)/$G$6))*$G$8,IF($N$4="General",1/2*(1-COS(2*PI()*($B979-$G$5)/$G$6))*$G$9,"Error")))))</f>
        <v>0</v>
      </c>
      <c r="H979" s="30">
        <f>IF(B979="",0,IF($B979&lt;$H$5,0,IF($B979&gt;'MSD Calculation'!$D$5,0,IF($N$4="Closed-form",1/2*(1-COS(2*PI()*($B979-$H$5)/$H$6))*$H$8,IF($N$4="General",1/2*(1-COS(2*PI()*($B979-$H$5)/$H$6))*$H$9,"Error")))))</f>
        <v>0</v>
      </c>
      <c r="I979" s="30">
        <f>IF(B979="",0,IF($B979&lt;$I$5,0,IF($B979&gt;'MSD Calculation'!$D$5,0,IF($N$4="Closed-form",1/2*(1-COS(2*PI()*($B979-$I$5)/$I$6))*$I$8,IF($N$4="General",1/2*(1-COS(2*PI()*($B979-$I$5)/$I$6))*$I$9,"Error")))))</f>
        <v>0</v>
      </c>
      <c r="J979" s="15" t="s">
        <v>14</v>
      </c>
      <c r="K979" s="3"/>
      <c r="L979" s="17">
        <v>9.6199999999998393</v>
      </c>
      <c r="M979" s="34">
        <f>L979/'MSD Calculation'!$D$5</f>
        <v>0.32499999999999457</v>
      </c>
      <c r="N979" s="34">
        <f>'MSD Calculation'!$D$24-L979</f>
        <v>8.8800000000001607</v>
      </c>
      <c r="O979" s="35">
        <f t="shared" si="75"/>
        <v>9.5536277382425421E-3</v>
      </c>
      <c r="P979" s="35">
        <f t="shared" si="76"/>
        <v>1.1996132486566523E-2</v>
      </c>
      <c r="Q979" s="35">
        <f t="shared" si="77"/>
        <v>1.1996132486566523E-2</v>
      </c>
      <c r="R979" s="35">
        <f t="shared" si="78"/>
        <v>1.1996132486566523E-2</v>
      </c>
      <c r="S979" s="35">
        <f t="shared" si="79"/>
        <v>1.1996132486566523E-2</v>
      </c>
      <c r="T979" s="11" t="s">
        <v>14</v>
      </c>
    </row>
    <row r="980" spans="2:20" x14ac:dyDescent="0.35">
      <c r="B980" s="63">
        <v>9.6299999999998391</v>
      </c>
      <c r="C980" s="34">
        <f>B980/'MSD Calculation'!$D$5</f>
        <v>0.32533783783783238</v>
      </c>
      <c r="D980" s="34">
        <f>'MSD Calculation'!$D$24-B980</f>
        <v>8.8700000000001609</v>
      </c>
      <c r="E980" s="30">
        <f>IF(B980="",0,IF(B980&lt;'MSD Calculation'!$D$5,$E$7*(1-B980/'MSD Calculation'!$D$5), 0))</f>
        <v>9.5488461427779558E-3</v>
      </c>
      <c r="F980" s="30">
        <f>IF(B980="",0,IF($B980&lt;$F$5,0,IF($B980&gt;'MSD Calculation'!$D$5,0,IF($N$4="Closed-form",1/2*(1-COS(2*PI()*($B980-$F$5)/$F$6))*$F$8,IF($N$4="General",1/2*(1-COS(2*PI()*($B980-$F$5)/$F$6))*$F$9,"Error")))))</f>
        <v>2.451327747484073E-3</v>
      </c>
      <c r="G980" s="30">
        <f>IF(B980="",0,IF($B980&lt;$G$5,0,IF($B980&gt;'MSD Calculation'!$D$5,0,IF($N$4="Closed-form",1/2*(1-COS(2*PI()*($B980-$G$5)/$G$6))*$G$8,IF($N$4="General",1/2*(1-COS(2*PI()*($B980-$G$5)/$G$6))*$G$9,"Error")))))</f>
        <v>0</v>
      </c>
      <c r="H980" s="30">
        <f>IF(B980="",0,IF($B980&lt;$H$5,0,IF($B980&gt;'MSD Calculation'!$D$5,0,IF($N$4="Closed-form",1/2*(1-COS(2*PI()*($B980-$H$5)/$H$6))*$H$8,IF($N$4="General",1/2*(1-COS(2*PI()*($B980-$H$5)/$H$6))*$H$9,"Error")))))</f>
        <v>0</v>
      </c>
      <c r="I980" s="30">
        <f>IF(B980="",0,IF($B980&lt;$I$5,0,IF($B980&gt;'MSD Calculation'!$D$5,0,IF($N$4="Closed-form",1/2*(1-COS(2*PI()*($B980-$I$5)/$I$6))*$I$8,IF($N$4="General",1/2*(1-COS(2*PI()*($B980-$I$5)/$I$6))*$I$9,"Error")))))</f>
        <v>0</v>
      </c>
      <c r="J980" s="15" t="s">
        <v>14</v>
      </c>
      <c r="K980" s="3"/>
      <c r="L980" s="17">
        <v>9.6299999999998391</v>
      </c>
      <c r="M980" s="34">
        <f>L980/'MSD Calculation'!$D$5</f>
        <v>0.32533783783783238</v>
      </c>
      <c r="N980" s="34">
        <f>'MSD Calculation'!$D$24-L980</f>
        <v>8.8700000000001609</v>
      </c>
      <c r="O980" s="35">
        <f t="shared" si="75"/>
        <v>9.5488461427779558E-3</v>
      </c>
      <c r="P980" s="35">
        <f t="shared" si="76"/>
        <v>1.2000173890262028E-2</v>
      </c>
      <c r="Q980" s="35">
        <f t="shared" si="77"/>
        <v>1.2000173890262028E-2</v>
      </c>
      <c r="R980" s="35">
        <f t="shared" si="78"/>
        <v>1.2000173890262028E-2</v>
      </c>
      <c r="S980" s="35">
        <f t="shared" si="79"/>
        <v>1.2000173890262028E-2</v>
      </c>
      <c r="T980" s="11" t="s">
        <v>14</v>
      </c>
    </row>
    <row r="981" spans="2:20" x14ac:dyDescent="0.35">
      <c r="B981" s="63">
        <v>9.6399999999998389</v>
      </c>
      <c r="C981" s="34">
        <f>B981/'MSD Calculation'!$D$5</f>
        <v>0.32567567567567024</v>
      </c>
      <c r="D981" s="34">
        <f>'MSD Calculation'!$D$24-B981</f>
        <v>8.8600000000001611</v>
      </c>
      <c r="E981" s="30">
        <f>IF(B981="",0,IF(B981&lt;'MSD Calculation'!$D$5,$E$7*(1-B981/'MSD Calculation'!$D$5), 0))</f>
        <v>9.5440645473133714E-3</v>
      </c>
      <c r="F981" s="30">
        <f>IF(B981="",0,IF($B981&lt;$F$5,0,IF($B981&gt;'MSD Calculation'!$D$5,0,IF($N$4="Closed-form",1/2*(1-COS(2*PI()*($B981-$F$5)/$F$6))*$F$8,IF($N$4="General",1/2*(1-COS(2*PI()*($B981-$F$5)/$F$6))*$F$9,"Error")))))</f>
        <v>2.460161267433265E-3</v>
      </c>
      <c r="G981" s="30">
        <f>IF(B981="",0,IF($B981&lt;$G$5,0,IF($B981&gt;'MSD Calculation'!$D$5,0,IF($N$4="Closed-form",1/2*(1-COS(2*PI()*($B981-$G$5)/$G$6))*$G$8,IF($N$4="General",1/2*(1-COS(2*PI()*($B981-$G$5)/$G$6))*$G$9,"Error")))))</f>
        <v>0</v>
      </c>
      <c r="H981" s="30">
        <f>IF(B981="",0,IF($B981&lt;$H$5,0,IF($B981&gt;'MSD Calculation'!$D$5,0,IF($N$4="Closed-form",1/2*(1-COS(2*PI()*($B981-$H$5)/$H$6))*$H$8,IF($N$4="General",1/2*(1-COS(2*PI()*($B981-$H$5)/$H$6))*$H$9,"Error")))))</f>
        <v>0</v>
      </c>
      <c r="I981" s="30">
        <f>IF(B981="",0,IF($B981&lt;$I$5,0,IF($B981&gt;'MSD Calculation'!$D$5,0,IF($N$4="Closed-form",1/2*(1-COS(2*PI()*($B981-$I$5)/$I$6))*$I$8,IF($N$4="General",1/2*(1-COS(2*PI()*($B981-$I$5)/$I$6))*$I$9,"Error")))))</f>
        <v>0</v>
      </c>
      <c r="J981" s="15" t="s">
        <v>14</v>
      </c>
      <c r="K981" s="3"/>
      <c r="L981" s="17">
        <v>9.6399999999998389</v>
      </c>
      <c r="M981" s="34">
        <f>L981/'MSD Calculation'!$D$5</f>
        <v>0.32567567567567024</v>
      </c>
      <c r="N981" s="34">
        <f>'MSD Calculation'!$D$24-L981</f>
        <v>8.8600000000001611</v>
      </c>
      <c r="O981" s="35">
        <f t="shared" si="75"/>
        <v>9.5440645473133714E-3</v>
      </c>
      <c r="P981" s="35">
        <f t="shared" si="76"/>
        <v>1.2004225814746637E-2</v>
      </c>
      <c r="Q981" s="35">
        <f t="shared" si="77"/>
        <v>1.2004225814746637E-2</v>
      </c>
      <c r="R981" s="35">
        <f t="shared" si="78"/>
        <v>1.2004225814746637E-2</v>
      </c>
      <c r="S981" s="35">
        <f t="shared" si="79"/>
        <v>1.2004225814746637E-2</v>
      </c>
      <c r="T981" s="11" t="s">
        <v>14</v>
      </c>
    </row>
    <row r="982" spans="2:20" x14ac:dyDescent="0.35">
      <c r="B982" s="63">
        <v>9.6499999999998387</v>
      </c>
      <c r="C982" s="34">
        <f>B982/'MSD Calculation'!$D$5</f>
        <v>0.32601351351350805</v>
      </c>
      <c r="D982" s="34">
        <f>'MSD Calculation'!$D$24-B982</f>
        <v>8.8500000000001613</v>
      </c>
      <c r="E982" s="30">
        <f>IF(B982="",0,IF(B982&lt;'MSD Calculation'!$D$5,$E$7*(1-B982/'MSD Calculation'!$D$5), 0))</f>
        <v>9.5392829518487852E-3</v>
      </c>
      <c r="F982" s="30">
        <f>IF(B982="",0,IF($B982&lt;$F$5,0,IF($B982&gt;'MSD Calculation'!$D$5,0,IF($N$4="Closed-form",1/2*(1-COS(2*PI()*($B982-$F$5)/$F$6))*$F$8,IF($N$4="General",1/2*(1-COS(2*PI()*($B982-$F$5)/$F$6))*$F$9,"Error")))))</f>
        <v>2.4690052694234165E-3</v>
      </c>
      <c r="G982" s="30">
        <f>IF(B982="",0,IF($B982&lt;$G$5,0,IF($B982&gt;'MSD Calculation'!$D$5,0,IF($N$4="Closed-form",1/2*(1-COS(2*PI()*($B982-$G$5)/$G$6))*$G$8,IF($N$4="General",1/2*(1-COS(2*PI()*($B982-$G$5)/$G$6))*$G$9,"Error")))))</f>
        <v>0</v>
      </c>
      <c r="H982" s="30">
        <f>IF(B982="",0,IF($B982&lt;$H$5,0,IF($B982&gt;'MSD Calculation'!$D$5,0,IF($N$4="Closed-form",1/2*(1-COS(2*PI()*($B982-$H$5)/$H$6))*$H$8,IF($N$4="General",1/2*(1-COS(2*PI()*($B982-$H$5)/$H$6))*$H$9,"Error")))))</f>
        <v>0</v>
      </c>
      <c r="I982" s="30">
        <f>IF(B982="",0,IF($B982&lt;$I$5,0,IF($B982&gt;'MSD Calculation'!$D$5,0,IF($N$4="Closed-form",1/2*(1-COS(2*PI()*($B982-$I$5)/$I$6))*$I$8,IF($N$4="General",1/2*(1-COS(2*PI()*($B982-$I$5)/$I$6))*$I$9,"Error")))))</f>
        <v>0</v>
      </c>
      <c r="J982" s="15" t="s">
        <v>14</v>
      </c>
      <c r="K982" s="3"/>
      <c r="L982" s="17">
        <v>9.6499999999998387</v>
      </c>
      <c r="M982" s="34">
        <f>L982/'MSD Calculation'!$D$5</f>
        <v>0.32601351351350805</v>
      </c>
      <c r="N982" s="34">
        <f>'MSD Calculation'!$D$24-L982</f>
        <v>8.8500000000001613</v>
      </c>
      <c r="O982" s="35">
        <f t="shared" si="75"/>
        <v>9.5392829518487852E-3</v>
      </c>
      <c r="P982" s="35">
        <f t="shared" si="76"/>
        <v>1.2008288221272201E-2</v>
      </c>
      <c r="Q982" s="35">
        <f t="shared" si="77"/>
        <v>1.2008288221272201E-2</v>
      </c>
      <c r="R982" s="35">
        <f t="shared" si="78"/>
        <v>1.2008288221272201E-2</v>
      </c>
      <c r="S982" s="35">
        <f t="shared" si="79"/>
        <v>1.2008288221272201E-2</v>
      </c>
      <c r="T982" s="11" t="s">
        <v>14</v>
      </c>
    </row>
    <row r="983" spans="2:20" x14ac:dyDescent="0.35">
      <c r="B983" s="63">
        <v>9.6599999999998385</v>
      </c>
      <c r="C983" s="34">
        <f>B983/'MSD Calculation'!$D$5</f>
        <v>0.32635135135134585</v>
      </c>
      <c r="D983" s="34">
        <f>'MSD Calculation'!$D$24-B983</f>
        <v>8.8400000000001615</v>
      </c>
      <c r="E983" s="30">
        <f>IF(B983="",0,IF(B983&lt;'MSD Calculation'!$D$5,$E$7*(1-B983/'MSD Calculation'!$D$5), 0))</f>
        <v>9.5345013563842007E-3</v>
      </c>
      <c r="F983" s="30">
        <f>IF(B983="",0,IF($B983&lt;$F$5,0,IF($B983&gt;'MSD Calculation'!$D$5,0,IF($N$4="Closed-form",1/2*(1-COS(2*PI()*($B983-$F$5)/$F$6))*$F$8,IF($N$4="General",1/2*(1-COS(2*PI()*($B983-$F$5)/$F$6))*$F$9,"Error")))))</f>
        <v>2.4778597146604079E-3</v>
      </c>
      <c r="G983" s="30">
        <f>IF(B983="",0,IF($B983&lt;$G$5,0,IF($B983&gt;'MSD Calculation'!$D$5,0,IF($N$4="Closed-form",1/2*(1-COS(2*PI()*($B983-$G$5)/$G$6))*$G$8,IF($N$4="General",1/2*(1-COS(2*PI()*($B983-$G$5)/$G$6))*$G$9,"Error")))))</f>
        <v>0</v>
      </c>
      <c r="H983" s="30">
        <f>IF(B983="",0,IF($B983&lt;$H$5,0,IF($B983&gt;'MSD Calculation'!$D$5,0,IF($N$4="Closed-form",1/2*(1-COS(2*PI()*($B983-$H$5)/$H$6))*$H$8,IF($N$4="General",1/2*(1-COS(2*PI()*($B983-$H$5)/$H$6))*$H$9,"Error")))))</f>
        <v>0</v>
      </c>
      <c r="I983" s="30">
        <f>IF(B983="",0,IF($B983&lt;$I$5,0,IF($B983&gt;'MSD Calculation'!$D$5,0,IF($N$4="Closed-form",1/2*(1-COS(2*PI()*($B983-$I$5)/$I$6))*$I$8,IF($N$4="General",1/2*(1-COS(2*PI()*($B983-$I$5)/$I$6))*$I$9,"Error")))))</f>
        <v>0</v>
      </c>
      <c r="J983" s="15" t="s">
        <v>14</v>
      </c>
      <c r="K983" s="3"/>
      <c r="L983" s="17">
        <v>9.6599999999998385</v>
      </c>
      <c r="M983" s="34">
        <f>L983/'MSD Calculation'!$D$5</f>
        <v>0.32635135135134585</v>
      </c>
      <c r="N983" s="34">
        <f>'MSD Calculation'!$D$24-L983</f>
        <v>8.8400000000001615</v>
      </c>
      <c r="O983" s="35">
        <f t="shared" si="75"/>
        <v>9.5345013563842007E-3</v>
      </c>
      <c r="P983" s="35">
        <f t="shared" si="76"/>
        <v>1.2012361071044609E-2</v>
      </c>
      <c r="Q983" s="35">
        <f t="shared" si="77"/>
        <v>1.2012361071044609E-2</v>
      </c>
      <c r="R983" s="35">
        <f t="shared" si="78"/>
        <v>1.2012361071044609E-2</v>
      </c>
      <c r="S983" s="35">
        <f t="shared" si="79"/>
        <v>1.2012361071044609E-2</v>
      </c>
      <c r="T983" s="11" t="s">
        <v>14</v>
      </c>
    </row>
    <row r="984" spans="2:20" x14ac:dyDescent="0.35">
      <c r="B984" s="63">
        <v>9.6699999999998383</v>
      </c>
      <c r="C984" s="34">
        <f>B984/'MSD Calculation'!$D$5</f>
        <v>0.32668918918918372</v>
      </c>
      <c r="D984" s="34">
        <f>'MSD Calculation'!$D$24-B984</f>
        <v>8.8300000000001617</v>
      </c>
      <c r="E984" s="30">
        <f>IF(B984="",0,IF(B984&lt;'MSD Calculation'!$D$5,$E$7*(1-B984/'MSD Calculation'!$D$5), 0))</f>
        <v>9.5297197609196145E-3</v>
      </c>
      <c r="F984" s="30">
        <f>IF(B984="",0,IF($B984&lt;$F$5,0,IF($B984&gt;'MSD Calculation'!$D$5,0,IF($N$4="Closed-form",1/2*(1-COS(2*PI()*($B984-$F$5)/$F$6))*$F$8,IF($N$4="General",1/2*(1-COS(2*PI()*($B984-$F$5)/$F$6))*$F$9,"Error")))))</f>
        <v>2.4867245643043104E-3</v>
      </c>
      <c r="G984" s="30">
        <f>IF(B984="",0,IF($B984&lt;$G$5,0,IF($B984&gt;'MSD Calculation'!$D$5,0,IF($N$4="Closed-form",1/2*(1-COS(2*PI()*($B984-$G$5)/$G$6))*$G$8,IF($N$4="General",1/2*(1-COS(2*PI()*($B984-$G$5)/$G$6))*$G$9,"Error")))))</f>
        <v>0</v>
      </c>
      <c r="H984" s="30">
        <f>IF(B984="",0,IF($B984&lt;$H$5,0,IF($B984&gt;'MSD Calculation'!$D$5,0,IF($N$4="Closed-form",1/2*(1-COS(2*PI()*($B984-$H$5)/$H$6))*$H$8,IF($N$4="General",1/2*(1-COS(2*PI()*($B984-$H$5)/$H$6))*$H$9,"Error")))))</f>
        <v>0</v>
      </c>
      <c r="I984" s="30">
        <f>IF(B984="",0,IF($B984&lt;$I$5,0,IF($B984&gt;'MSD Calculation'!$D$5,0,IF($N$4="Closed-form",1/2*(1-COS(2*PI()*($B984-$I$5)/$I$6))*$I$8,IF($N$4="General",1/2*(1-COS(2*PI()*($B984-$I$5)/$I$6))*$I$9,"Error")))))</f>
        <v>0</v>
      </c>
      <c r="J984" s="15" t="s">
        <v>14</v>
      </c>
      <c r="K984" s="3"/>
      <c r="L984" s="17">
        <v>9.6699999999998383</v>
      </c>
      <c r="M984" s="34">
        <f>L984/'MSD Calculation'!$D$5</f>
        <v>0.32668918918918372</v>
      </c>
      <c r="N984" s="34">
        <f>'MSD Calculation'!$D$24-L984</f>
        <v>8.8300000000001617</v>
      </c>
      <c r="O984" s="35">
        <f t="shared" si="75"/>
        <v>9.5297197609196145E-3</v>
      </c>
      <c r="P984" s="35">
        <f t="shared" si="76"/>
        <v>1.2016444325223925E-2</v>
      </c>
      <c r="Q984" s="35">
        <f t="shared" si="77"/>
        <v>1.2016444325223925E-2</v>
      </c>
      <c r="R984" s="35">
        <f t="shared" si="78"/>
        <v>1.2016444325223925E-2</v>
      </c>
      <c r="S984" s="35">
        <f t="shared" si="79"/>
        <v>1.2016444325223925E-2</v>
      </c>
      <c r="T984" s="11" t="s">
        <v>14</v>
      </c>
    </row>
    <row r="985" spans="2:20" x14ac:dyDescent="0.35">
      <c r="B985" s="63">
        <v>9.6799999999998381</v>
      </c>
      <c r="C985" s="34">
        <f>B985/'MSD Calculation'!$D$5</f>
        <v>0.32702702702702152</v>
      </c>
      <c r="D985" s="34">
        <f>'MSD Calculation'!$D$24-B985</f>
        <v>8.8200000000001619</v>
      </c>
      <c r="E985" s="30">
        <f>IF(B985="",0,IF(B985&lt;'MSD Calculation'!$D$5,$E$7*(1-B985/'MSD Calculation'!$D$5), 0))</f>
        <v>9.52493816545503E-3</v>
      </c>
      <c r="F985" s="30">
        <f>IF(B985="",0,IF($B985&lt;$F$5,0,IF($B985&gt;'MSD Calculation'!$D$5,0,IF($N$4="Closed-form",1/2*(1-COS(2*PI()*($B985-$F$5)/$F$6))*$F$8,IF($N$4="General",1/2*(1-COS(2*PI()*($B985-$F$5)/$F$6))*$F$9,"Error")))))</f>
        <v>2.4955997794695577E-3</v>
      </c>
      <c r="G985" s="30">
        <f>IF(B985="",0,IF($B985&lt;$G$5,0,IF($B985&gt;'MSD Calculation'!$D$5,0,IF($N$4="Closed-form",1/2*(1-COS(2*PI()*($B985-$G$5)/$G$6))*$G$8,IF($N$4="General",1/2*(1-COS(2*PI()*($B985-$G$5)/$G$6))*$G$9,"Error")))))</f>
        <v>0</v>
      </c>
      <c r="H985" s="30">
        <f>IF(B985="",0,IF($B985&lt;$H$5,0,IF($B985&gt;'MSD Calculation'!$D$5,0,IF($N$4="Closed-form",1/2*(1-COS(2*PI()*($B985-$H$5)/$H$6))*$H$8,IF($N$4="General",1/2*(1-COS(2*PI()*($B985-$H$5)/$H$6))*$H$9,"Error")))))</f>
        <v>0</v>
      </c>
      <c r="I985" s="30">
        <f>IF(B985="",0,IF($B985&lt;$I$5,0,IF($B985&gt;'MSD Calculation'!$D$5,0,IF($N$4="Closed-form",1/2*(1-COS(2*PI()*($B985-$I$5)/$I$6))*$I$8,IF($N$4="General",1/2*(1-COS(2*PI()*($B985-$I$5)/$I$6))*$I$9,"Error")))))</f>
        <v>0</v>
      </c>
      <c r="J985" s="15" t="s">
        <v>14</v>
      </c>
      <c r="K985" s="3"/>
      <c r="L985" s="17">
        <v>9.6799999999998381</v>
      </c>
      <c r="M985" s="34">
        <f>L985/'MSD Calculation'!$D$5</f>
        <v>0.32702702702702152</v>
      </c>
      <c r="N985" s="34">
        <f>'MSD Calculation'!$D$24-L985</f>
        <v>8.8200000000001619</v>
      </c>
      <c r="O985" s="35">
        <f t="shared" si="75"/>
        <v>9.52493816545503E-3</v>
      </c>
      <c r="P985" s="35">
        <f t="shared" si="76"/>
        <v>1.2020537944924588E-2</v>
      </c>
      <c r="Q985" s="35">
        <f t="shared" si="77"/>
        <v>1.2020537944924588E-2</v>
      </c>
      <c r="R985" s="35">
        <f t="shared" si="78"/>
        <v>1.2020537944924588E-2</v>
      </c>
      <c r="S985" s="35">
        <f t="shared" si="79"/>
        <v>1.2020537944924588E-2</v>
      </c>
      <c r="T985" s="11" t="s">
        <v>14</v>
      </c>
    </row>
    <row r="986" spans="2:20" x14ac:dyDescent="0.35">
      <c r="B986" s="63">
        <v>9.6899999999998379</v>
      </c>
      <c r="C986" s="34">
        <f>B986/'MSD Calculation'!$D$5</f>
        <v>0.32736486486485938</v>
      </c>
      <c r="D986" s="34">
        <f>'MSD Calculation'!$D$24-B986</f>
        <v>8.8100000000001621</v>
      </c>
      <c r="E986" s="30">
        <f>IF(B986="",0,IF(B986&lt;'MSD Calculation'!$D$5,$E$7*(1-B986/'MSD Calculation'!$D$5), 0))</f>
        <v>9.5201565699904421E-3</v>
      </c>
      <c r="F986" s="30">
        <f>IF(B986="",0,IF($B986&lt;$F$5,0,IF($B986&gt;'MSD Calculation'!$D$5,0,IF($N$4="Closed-form",1/2*(1-COS(2*PI()*($B986-$F$5)/$F$6))*$F$8,IF($N$4="General",1/2*(1-COS(2*PI()*($B986-$F$5)/$F$6))*$F$9,"Error")))))</f>
        <v>2.5044853212251119E-3</v>
      </c>
      <c r="G986" s="30">
        <f>IF(B986="",0,IF($B986&lt;$G$5,0,IF($B986&gt;'MSD Calculation'!$D$5,0,IF($N$4="Closed-form",1/2*(1-COS(2*PI()*($B986-$G$5)/$G$6))*$G$8,IF($N$4="General",1/2*(1-COS(2*PI()*($B986-$G$5)/$G$6))*$G$9,"Error")))))</f>
        <v>0</v>
      </c>
      <c r="H986" s="30">
        <f>IF(B986="",0,IF($B986&lt;$H$5,0,IF($B986&gt;'MSD Calculation'!$D$5,0,IF($N$4="Closed-form",1/2*(1-COS(2*PI()*($B986-$H$5)/$H$6))*$H$8,IF($N$4="General",1/2*(1-COS(2*PI()*($B986-$H$5)/$H$6))*$H$9,"Error")))))</f>
        <v>0</v>
      </c>
      <c r="I986" s="30">
        <f>IF(B986="",0,IF($B986&lt;$I$5,0,IF($B986&gt;'MSD Calculation'!$D$5,0,IF($N$4="Closed-form",1/2*(1-COS(2*PI()*($B986-$I$5)/$I$6))*$I$8,IF($N$4="General",1/2*(1-COS(2*PI()*($B986-$I$5)/$I$6))*$I$9,"Error")))))</f>
        <v>0</v>
      </c>
      <c r="J986" s="15" t="s">
        <v>14</v>
      </c>
      <c r="K986" s="3"/>
      <c r="L986" s="17">
        <v>9.6899999999998379</v>
      </c>
      <c r="M986" s="34">
        <f>L986/'MSD Calculation'!$D$5</f>
        <v>0.32736486486485938</v>
      </c>
      <c r="N986" s="34">
        <f>'MSD Calculation'!$D$24-L986</f>
        <v>8.8100000000001621</v>
      </c>
      <c r="O986" s="35">
        <f t="shared" si="75"/>
        <v>9.5201565699904421E-3</v>
      </c>
      <c r="P986" s="35">
        <f t="shared" si="76"/>
        <v>1.2024641891215554E-2</v>
      </c>
      <c r="Q986" s="35">
        <f t="shared" si="77"/>
        <v>1.2024641891215554E-2</v>
      </c>
      <c r="R986" s="35">
        <f t="shared" si="78"/>
        <v>1.2024641891215554E-2</v>
      </c>
      <c r="S986" s="35">
        <f t="shared" si="79"/>
        <v>1.2024641891215554E-2</v>
      </c>
      <c r="T986" s="11" t="s">
        <v>14</v>
      </c>
    </row>
    <row r="987" spans="2:20" x14ac:dyDescent="0.35">
      <c r="B987" s="63">
        <v>9.6999999999998376</v>
      </c>
      <c r="C987" s="34">
        <f>B987/'MSD Calculation'!$D$5</f>
        <v>0.32770270270269719</v>
      </c>
      <c r="D987" s="34">
        <f>'MSD Calculation'!$D$24-B987</f>
        <v>8.8000000000001624</v>
      </c>
      <c r="E987" s="30">
        <f>IF(B987="",0,IF(B987&lt;'MSD Calculation'!$D$5,$E$7*(1-B987/'MSD Calculation'!$D$5), 0))</f>
        <v>9.5153749745258576E-3</v>
      </c>
      <c r="F987" s="30">
        <f>IF(B987="",0,IF($B987&lt;$F$5,0,IF($B987&gt;'MSD Calculation'!$D$5,0,IF($N$4="Closed-form",1/2*(1-COS(2*PI()*($B987-$F$5)/$F$6))*$F$8,IF($N$4="General",1/2*(1-COS(2*PI()*($B987-$F$5)/$F$6))*$F$9,"Error")))))</f>
        <v>2.5133811505946408E-3</v>
      </c>
      <c r="G987" s="30">
        <f>IF(B987="",0,IF($B987&lt;$G$5,0,IF($B987&gt;'MSD Calculation'!$D$5,0,IF($N$4="Closed-form",1/2*(1-COS(2*PI()*($B987-$G$5)/$G$6))*$G$8,IF($N$4="General",1/2*(1-COS(2*PI()*($B987-$G$5)/$G$6))*$G$9,"Error")))))</f>
        <v>0</v>
      </c>
      <c r="H987" s="30">
        <f>IF(B987="",0,IF($B987&lt;$H$5,0,IF($B987&gt;'MSD Calculation'!$D$5,0,IF($N$4="Closed-form",1/2*(1-COS(2*PI()*($B987-$H$5)/$H$6))*$H$8,IF($N$4="General",1/2*(1-COS(2*PI()*($B987-$H$5)/$H$6))*$H$9,"Error")))))</f>
        <v>0</v>
      </c>
      <c r="I987" s="30">
        <f>IF(B987="",0,IF($B987&lt;$I$5,0,IF($B987&gt;'MSD Calculation'!$D$5,0,IF($N$4="Closed-form",1/2*(1-COS(2*PI()*($B987-$I$5)/$I$6))*$I$8,IF($N$4="General",1/2*(1-COS(2*PI()*($B987-$I$5)/$I$6))*$I$9,"Error")))))</f>
        <v>0</v>
      </c>
      <c r="J987" s="15" t="s">
        <v>14</v>
      </c>
      <c r="K987" s="3"/>
      <c r="L987" s="17">
        <v>9.6999999999998376</v>
      </c>
      <c r="M987" s="34">
        <f>L987/'MSD Calculation'!$D$5</f>
        <v>0.32770270270269719</v>
      </c>
      <c r="N987" s="34">
        <f>'MSD Calculation'!$D$24-L987</f>
        <v>8.8000000000001624</v>
      </c>
      <c r="O987" s="35">
        <f t="shared" si="75"/>
        <v>9.5153749745258576E-3</v>
      </c>
      <c r="P987" s="35">
        <f t="shared" si="76"/>
        <v>1.2028756125120499E-2</v>
      </c>
      <c r="Q987" s="35">
        <f t="shared" si="77"/>
        <v>1.2028756125120499E-2</v>
      </c>
      <c r="R987" s="35">
        <f t="shared" si="78"/>
        <v>1.2028756125120499E-2</v>
      </c>
      <c r="S987" s="35">
        <f t="shared" si="79"/>
        <v>1.2028756125120499E-2</v>
      </c>
      <c r="T987" s="11" t="s">
        <v>14</v>
      </c>
    </row>
    <row r="988" spans="2:20" x14ac:dyDescent="0.35">
      <c r="B988" s="63">
        <v>9.7099999999998374</v>
      </c>
      <c r="C988" s="34">
        <f>B988/'MSD Calculation'!$D$5</f>
        <v>0.32804054054053505</v>
      </c>
      <c r="D988" s="34">
        <f>'MSD Calculation'!$D$24-B988</f>
        <v>8.7900000000001626</v>
      </c>
      <c r="E988" s="30">
        <f>IF(B988="",0,IF(B988&lt;'MSD Calculation'!$D$5,$E$7*(1-B988/'MSD Calculation'!$D$5), 0))</f>
        <v>9.5105933790612697E-3</v>
      </c>
      <c r="F988" s="30">
        <f>IF(B988="",0,IF($B988&lt;$F$5,0,IF($B988&gt;'MSD Calculation'!$D$5,0,IF($N$4="Closed-form",1/2*(1-COS(2*PI()*($B988-$F$5)/$F$6))*$F$8,IF($N$4="General",1/2*(1-COS(2*PI()*($B988-$F$5)/$F$6))*$F$9,"Error")))))</f>
        <v>2.522287228556686E-3</v>
      </c>
      <c r="G988" s="30">
        <f>IF(B988="",0,IF($B988&lt;$G$5,0,IF($B988&gt;'MSD Calculation'!$D$5,0,IF($N$4="Closed-form",1/2*(1-COS(2*PI()*($B988-$G$5)/$G$6))*$G$8,IF($N$4="General",1/2*(1-COS(2*PI()*($B988-$G$5)/$G$6))*$G$9,"Error")))))</f>
        <v>6.3949939217490938E-9</v>
      </c>
      <c r="H988" s="30">
        <f>IF(B988="",0,IF($B988&lt;$H$5,0,IF($B988&gt;'MSD Calculation'!$D$5,0,IF($N$4="Closed-form",1/2*(1-COS(2*PI()*($B988-$H$5)/$H$6))*$H$8,IF($N$4="General",1/2*(1-COS(2*PI()*($B988-$H$5)/$H$6))*$H$9,"Error")))))</f>
        <v>0</v>
      </c>
      <c r="I988" s="30">
        <f>IF(B988="",0,IF($B988&lt;$I$5,0,IF($B988&gt;'MSD Calculation'!$D$5,0,IF($N$4="Closed-form",1/2*(1-COS(2*PI()*($B988-$I$5)/$I$6))*$I$8,IF($N$4="General",1/2*(1-COS(2*PI()*($B988-$I$5)/$I$6))*$I$9,"Error")))))</f>
        <v>0</v>
      </c>
      <c r="J988" s="15" t="s">
        <v>14</v>
      </c>
      <c r="K988" s="3"/>
      <c r="L988" s="17">
        <v>9.7099999999998374</v>
      </c>
      <c r="M988" s="34">
        <f>L988/'MSD Calculation'!$D$5</f>
        <v>0.32804054054053505</v>
      </c>
      <c r="N988" s="34">
        <f>'MSD Calculation'!$D$24-L988</f>
        <v>8.7900000000001626</v>
      </c>
      <c r="O988" s="35">
        <f t="shared" si="75"/>
        <v>9.5105933790612697E-3</v>
      </c>
      <c r="P988" s="35">
        <f t="shared" si="76"/>
        <v>1.2032880607617955E-2</v>
      </c>
      <c r="Q988" s="35">
        <f t="shared" si="77"/>
        <v>1.2032887002611877E-2</v>
      </c>
      <c r="R988" s="35">
        <f t="shared" si="78"/>
        <v>1.2032887002611877E-2</v>
      </c>
      <c r="S988" s="35">
        <f t="shared" si="79"/>
        <v>1.2032887002611877E-2</v>
      </c>
      <c r="T988" s="11" t="s">
        <v>14</v>
      </c>
    </row>
    <row r="989" spans="2:20" x14ac:dyDescent="0.35">
      <c r="B989" s="63">
        <v>9.7199999999998372</v>
      </c>
      <c r="C989" s="34">
        <f>B989/'MSD Calculation'!$D$5</f>
        <v>0.32837837837837286</v>
      </c>
      <c r="D989" s="34">
        <f>'MSD Calculation'!$D$24-B989</f>
        <v>8.7800000000001628</v>
      </c>
      <c r="E989" s="30">
        <f>IF(B989="",0,IF(B989&lt;'MSD Calculation'!$D$5,$E$7*(1-B989/'MSD Calculation'!$D$5), 0))</f>
        <v>9.5058117835966852E-3</v>
      </c>
      <c r="F989" s="30">
        <f>IF(B989="",0,IF($B989&lt;$F$5,0,IF($B989&gt;'MSD Calculation'!$D$5,0,IF($N$4="Closed-form",1/2*(1-COS(2*PI()*($B989-$F$5)/$F$6))*$F$8,IF($N$4="General",1/2*(1-COS(2*PI()*($B989-$F$5)/$F$6))*$F$9,"Error")))))</f>
        <v>2.5312035160448294E-3</v>
      </c>
      <c r="G989" s="30">
        <f>IF(B989="",0,IF($B989&lt;$G$5,0,IF($B989&gt;'MSD Calculation'!$D$5,0,IF($N$4="Closed-form",1/2*(1-COS(2*PI()*($B989-$G$5)/$G$6))*$G$8,IF($N$4="General",1/2*(1-COS(2*PI()*($B989-$G$5)/$G$6))*$G$9,"Error")))))</f>
        <v>2.5579931415164874E-8</v>
      </c>
      <c r="H989" s="30">
        <f>IF(B989="",0,IF($B989&lt;$H$5,0,IF($B989&gt;'MSD Calculation'!$D$5,0,IF($N$4="Closed-form",1/2*(1-COS(2*PI()*($B989-$H$5)/$H$6))*$H$8,IF($N$4="General",1/2*(1-COS(2*PI()*($B989-$H$5)/$H$6))*$H$9,"Error")))))</f>
        <v>0</v>
      </c>
      <c r="I989" s="30">
        <f>IF(B989="",0,IF($B989&lt;$I$5,0,IF($B989&gt;'MSD Calculation'!$D$5,0,IF($N$4="Closed-form",1/2*(1-COS(2*PI()*($B989-$I$5)/$I$6))*$I$8,IF($N$4="General",1/2*(1-COS(2*PI()*($B989-$I$5)/$I$6))*$I$9,"Error")))))</f>
        <v>0</v>
      </c>
      <c r="J989" s="15" t="s">
        <v>14</v>
      </c>
      <c r="K989" s="3"/>
      <c r="L989" s="17">
        <v>9.7199999999998372</v>
      </c>
      <c r="M989" s="34">
        <f>L989/'MSD Calculation'!$D$5</f>
        <v>0.32837837837837286</v>
      </c>
      <c r="N989" s="34">
        <f>'MSD Calculation'!$D$24-L989</f>
        <v>8.7800000000001628</v>
      </c>
      <c r="O989" s="35">
        <f t="shared" si="75"/>
        <v>9.5058117835966852E-3</v>
      </c>
      <c r="P989" s="35">
        <f t="shared" si="76"/>
        <v>1.2037015299641515E-2</v>
      </c>
      <c r="Q989" s="35">
        <f t="shared" si="77"/>
        <v>1.2037040879572929E-2</v>
      </c>
      <c r="R989" s="35">
        <f t="shared" si="78"/>
        <v>1.2037040879572929E-2</v>
      </c>
      <c r="S989" s="35">
        <f t="shared" si="79"/>
        <v>1.2037040879572929E-2</v>
      </c>
      <c r="T989" s="11" t="s">
        <v>14</v>
      </c>
    </row>
    <row r="990" spans="2:20" x14ac:dyDescent="0.35">
      <c r="B990" s="63">
        <v>9.729999999999837</v>
      </c>
      <c r="C990" s="34">
        <f>B990/'MSD Calculation'!$D$5</f>
        <v>0.32871621621621067</v>
      </c>
      <c r="D990" s="34">
        <f>'MSD Calculation'!$D$24-B990</f>
        <v>8.770000000000163</v>
      </c>
      <c r="E990" s="30">
        <f>IF(B990="",0,IF(B990&lt;'MSD Calculation'!$D$5,$E$7*(1-B990/'MSD Calculation'!$D$5), 0))</f>
        <v>9.501030188132099E-3</v>
      </c>
      <c r="F990" s="30">
        <f>IF(B990="",0,IF($B990&lt;$F$5,0,IF($B990&gt;'MSD Calculation'!$D$5,0,IF($N$4="Closed-form",1/2*(1-COS(2*PI()*($B990-$F$5)/$F$6))*$F$8,IF($N$4="General",1/2*(1-COS(2*PI()*($B990-$F$5)/$F$6))*$F$9,"Error")))))</f>
        <v>2.5401299739478741E-3</v>
      </c>
      <c r="G990" s="30">
        <f>IF(B990="",0,IF($B990&lt;$G$5,0,IF($B990&gt;'MSD Calculation'!$D$5,0,IF($N$4="Closed-form",1/2*(1-COS(2*PI()*($B990-$G$5)/$G$6))*$G$8,IF($N$4="General",1/2*(1-COS(2*PI()*($B990-$G$5)/$G$6))*$G$9,"Error")))))</f>
        <v>5.7554679664137492E-8</v>
      </c>
      <c r="H990" s="30">
        <f>IF(B990="",0,IF($B990&lt;$H$5,0,IF($B990&gt;'MSD Calculation'!$D$5,0,IF($N$4="Closed-form",1/2*(1-COS(2*PI()*($B990-$H$5)/$H$6))*$H$8,IF($N$4="General",1/2*(1-COS(2*PI()*($B990-$H$5)/$H$6))*$H$9,"Error")))))</f>
        <v>0</v>
      </c>
      <c r="I990" s="30">
        <f>IF(B990="",0,IF($B990&lt;$I$5,0,IF($B990&gt;'MSD Calculation'!$D$5,0,IF($N$4="Closed-form",1/2*(1-COS(2*PI()*($B990-$I$5)/$I$6))*$I$8,IF($N$4="General",1/2*(1-COS(2*PI()*($B990-$I$5)/$I$6))*$I$9,"Error")))))</f>
        <v>0</v>
      </c>
      <c r="J990" s="15" t="s">
        <v>14</v>
      </c>
      <c r="K990" s="3"/>
      <c r="L990" s="17">
        <v>9.729999999999837</v>
      </c>
      <c r="M990" s="34">
        <f>L990/'MSD Calculation'!$D$5</f>
        <v>0.32871621621621067</v>
      </c>
      <c r="N990" s="34">
        <f>'MSD Calculation'!$D$24-L990</f>
        <v>8.770000000000163</v>
      </c>
      <c r="O990" s="35">
        <f t="shared" si="75"/>
        <v>9.501030188132099E-3</v>
      </c>
      <c r="P990" s="35">
        <f t="shared" si="76"/>
        <v>1.2041160162079973E-2</v>
      </c>
      <c r="Q990" s="35">
        <f t="shared" si="77"/>
        <v>1.2041217716759638E-2</v>
      </c>
      <c r="R990" s="35">
        <f t="shared" si="78"/>
        <v>1.2041217716759638E-2</v>
      </c>
      <c r="S990" s="35">
        <f t="shared" si="79"/>
        <v>1.2041217716759638E-2</v>
      </c>
      <c r="T990" s="11" t="s">
        <v>14</v>
      </c>
    </row>
    <row r="991" spans="2:20" x14ac:dyDescent="0.35">
      <c r="B991" s="63">
        <v>9.7399999999998368</v>
      </c>
      <c r="C991" s="34">
        <f>B991/'MSD Calculation'!$D$5</f>
        <v>0.32905405405404853</v>
      </c>
      <c r="D991" s="34">
        <f>'MSD Calculation'!$D$24-B991</f>
        <v>8.7600000000001632</v>
      </c>
      <c r="E991" s="30">
        <f>IF(B991="",0,IF(B991&lt;'MSD Calculation'!$D$5,$E$7*(1-B991/'MSD Calculation'!$D$5), 0))</f>
        <v>9.4962485926675146E-3</v>
      </c>
      <c r="F991" s="30">
        <f>IF(B991="",0,IF($B991&lt;$F$5,0,IF($B991&gt;'MSD Calculation'!$D$5,0,IF($N$4="Closed-form",1/2*(1-COS(2*PI()*($B991-$F$5)/$F$6))*$F$8,IF($N$4="General",1/2*(1-COS(2*PI()*($B991-$F$5)/$F$6))*$F$9,"Error")))))</f>
        <v>2.5490665631100083E-3</v>
      </c>
      <c r="G991" s="30">
        <f>IF(B991="",0,IF($B991&lt;$G$5,0,IF($B991&gt;'MSD Calculation'!$D$5,0,IF($N$4="Closed-form",1/2*(1-COS(2*PI()*($B991-$G$5)/$G$6))*$G$8,IF($N$4="General",1/2*(1-COS(2*PI()*($B991-$G$5)/$G$6))*$G$9,"Error")))))</f>
        <v>1.0231901730909921E-7</v>
      </c>
      <c r="H991" s="30">
        <f>IF(B991="",0,IF($B991&lt;$H$5,0,IF($B991&gt;'MSD Calculation'!$D$5,0,IF($N$4="Closed-form",1/2*(1-COS(2*PI()*($B991-$H$5)/$H$6))*$H$8,IF($N$4="General",1/2*(1-COS(2*PI()*($B991-$H$5)/$H$6))*$H$9,"Error")))))</f>
        <v>0</v>
      </c>
      <c r="I991" s="30">
        <f>IF(B991="",0,IF($B991&lt;$I$5,0,IF($B991&gt;'MSD Calculation'!$D$5,0,IF($N$4="Closed-form",1/2*(1-COS(2*PI()*($B991-$I$5)/$I$6))*$I$8,IF($N$4="General",1/2*(1-COS(2*PI()*($B991-$I$5)/$I$6))*$I$9,"Error")))))</f>
        <v>0</v>
      </c>
      <c r="J991" s="15" t="s">
        <v>14</v>
      </c>
      <c r="K991" s="3"/>
      <c r="L991" s="17">
        <v>9.7399999999998368</v>
      </c>
      <c r="M991" s="34">
        <f>L991/'MSD Calculation'!$D$5</f>
        <v>0.32905405405404853</v>
      </c>
      <c r="N991" s="34">
        <f>'MSD Calculation'!$D$24-L991</f>
        <v>8.7600000000001632</v>
      </c>
      <c r="O991" s="35">
        <f t="shared" si="75"/>
        <v>9.4962485926675146E-3</v>
      </c>
      <c r="P991" s="35">
        <f t="shared" si="76"/>
        <v>1.2045315155777524E-2</v>
      </c>
      <c r="Q991" s="35">
        <f t="shared" si="77"/>
        <v>1.2045417474794833E-2</v>
      </c>
      <c r="R991" s="35">
        <f t="shared" si="78"/>
        <v>1.2045417474794833E-2</v>
      </c>
      <c r="S991" s="35">
        <f t="shared" si="79"/>
        <v>1.2045417474794833E-2</v>
      </c>
      <c r="T991" s="11" t="s">
        <v>14</v>
      </c>
    </row>
    <row r="992" spans="2:20" x14ac:dyDescent="0.35">
      <c r="B992" s="63">
        <v>9.7499999999998366</v>
      </c>
      <c r="C992" s="34">
        <f>B992/'MSD Calculation'!$D$5</f>
        <v>0.32939189189188633</v>
      </c>
      <c r="D992" s="34">
        <f>'MSD Calculation'!$D$24-B992</f>
        <v>8.7500000000001634</v>
      </c>
      <c r="E992" s="30">
        <f>IF(B992="",0,IF(B992&lt;'MSD Calculation'!$D$5,$E$7*(1-B992/'MSD Calculation'!$D$5), 0))</f>
        <v>9.4914669972029284E-3</v>
      </c>
      <c r="F992" s="30">
        <f>IF(B992="",0,IF($B992&lt;$F$5,0,IF($B992&gt;'MSD Calculation'!$D$5,0,IF($N$4="Closed-form",1/2*(1-COS(2*PI()*($B992-$F$5)/$F$6))*$F$8,IF($N$4="General",1/2*(1-COS(2*PI()*($B992-$F$5)/$F$6))*$F$9,"Error")))))</f>
        <v>2.5580132443309782E-3</v>
      </c>
      <c r="G992" s="30">
        <f>IF(B992="",0,IF($B992&lt;$G$5,0,IF($B992&gt;'MSD Calculation'!$D$5,0,IF($N$4="Closed-form",1/2*(1-COS(2*PI()*($B992-$G$5)/$G$6))*$G$8,IF($N$4="General",1/2*(1-COS(2*PI()*($B992-$G$5)/$G$6))*$G$9,"Error")))))</f>
        <v>1.5987263444907552E-7</v>
      </c>
      <c r="H992" s="30">
        <f>IF(B992="",0,IF($B992&lt;$H$5,0,IF($B992&gt;'MSD Calculation'!$D$5,0,IF($N$4="Closed-form",1/2*(1-COS(2*PI()*($B992-$H$5)/$H$6))*$H$8,IF($N$4="General",1/2*(1-COS(2*PI()*($B992-$H$5)/$H$6))*$H$9,"Error")))))</f>
        <v>0</v>
      </c>
      <c r="I992" s="30">
        <f>IF(B992="",0,IF($B992&lt;$I$5,0,IF($B992&gt;'MSD Calculation'!$D$5,0,IF($N$4="Closed-form",1/2*(1-COS(2*PI()*($B992-$I$5)/$I$6))*$I$8,IF($N$4="General",1/2*(1-COS(2*PI()*($B992-$I$5)/$I$6))*$I$9,"Error")))))</f>
        <v>0</v>
      </c>
      <c r="J992" s="15" t="s">
        <v>14</v>
      </c>
      <c r="K992" s="3"/>
      <c r="L992" s="17">
        <v>9.7499999999998366</v>
      </c>
      <c r="M992" s="34">
        <f>L992/'MSD Calculation'!$D$5</f>
        <v>0.32939189189188633</v>
      </c>
      <c r="N992" s="34">
        <f>'MSD Calculation'!$D$24-L992</f>
        <v>8.7500000000001634</v>
      </c>
      <c r="O992" s="35">
        <f t="shared" si="75"/>
        <v>9.4914669972029284E-3</v>
      </c>
      <c r="P992" s="35">
        <f t="shared" si="76"/>
        <v>1.2049480241533907E-2</v>
      </c>
      <c r="Q992" s="35">
        <f t="shared" si="77"/>
        <v>1.2049640114168356E-2</v>
      </c>
      <c r="R992" s="35">
        <f t="shared" si="78"/>
        <v>1.2049640114168356E-2</v>
      </c>
      <c r="S992" s="35">
        <f t="shared" si="79"/>
        <v>1.2049640114168356E-2</v>
      </c>
      <c r="T992" s="11" t="s">
        <v>14</v>
      </c>
    </row>
    <row r="993" spans="2:20" x14ac:dyDescent="0.35">
      <c r="B993" s="63">
        <v>9.7599999999998364</v>
      </c>
      <c r="C993" s="34">
        <f>B993/'MSD Calculation'!$D$5</f>
        <v>0.3297297297297242</v>
      </c>
      <c r="D993" s="34">
        <f>'MSD Calculation'!$D$24-B993</f>
        <v>8.7400000000001636</v>
      </c>
      <c r="E993" s="30">
        <f>IF(B993="",0,IF(B993&lt;'MSD Calculation'!$D$5,$E$7*(1-B993/'MSD Calculation'!$D$5), 0))</f>
        <v>9.4866854017383439E-3</v>
      </c>
      <c r="F993" s="30">
        <f>IF(B993="",0,IF($B993&lt;$F$5,0,IF($B993&gt;'MSD Calculation'!$D$5,0,IF($N$4="Closed-form",1/2*(1-COS(2*PI()*($B993-$F$5)/$F$6))*$F$8,IF($N$4="General",1/2*(1-COS(2*PI()*($B993-$F$5)/$F$6))*$F$9,"Error")))))</f>
        <v>2.566969978366264E-3</v>
      </c>
      <c r="G993" s="30">
        <f>IF(B993="",0,IF($B993&lt;$G$5,0,IF($B993&gt;'MSD Calculation'!$D$5,0,IF($N$4="Closed-form",1/2*(1-COS(2*PI()*($B993-$G$5)/$G$6))*$G$8,IF($N$4="General",1/2*(1-COS(2*PI()*($B993-$G$5)/$G$6))*$G$9,"Error")))))</f>
        <v>2.3021513264373623E-7</v>
      </c>
      <c r="H993" s="30">
        <f>IF(B993="",0,IF($B993&lt;$H$5,0,IF($B993&gt;'MSD Calculation'!$D$5,0,IF($N$4="Closed-form",1/2*(1-COS(2*PI()*($B993-$H$5)/$H$6))*$H$8,IF($N$4="General",1/2*(1-COS(2*PI()*($B993-$H$5)/$H$6))*$H$9,"Error")))))</f>
        <v>0</v>
      </c>
      <c r="I993" s="30">
        <f>IF(B993="",0,IF($B993&lt;$I$5,0,IF($B993&gt;'MSD Calculation'!$D$5,0,IF($N$4="Closed-form",1/2*(1-COS(2*PI()*($B993-$I$5)/$I$6))*$I$8,IF($N$4="General",1/2*(1-COS(2*PI()*($B993-$I$5)/$I$6))*$I$9,"Error")))))</f>
        <v>0</v>
      </c>
      <c r="J993" s="15" t="s">
        <v>14</v>
      </c>
      <c r="K993" s="3"/>
      <c r="L993" s="17">
        <v>9.7599999999998364</v>
      </c>
      <c r="M993" s="34">
        <f>L993/'MSD Calculation'!$D$5</f>
        <v>0.3297297297297242</v>
      </c>
      <c r="N993" s="34">
        <f>'MSD Calculation'!$D$24-L993</f>
        <v>8.7400000000001636</v>
      </c>
      <c r="O993" s="35">
        <f t="shared" si="75"/>
        <v>9.4866854017383439E-3</v>
      </c>
      <c r="P993" s="35">
        <f t="shared" si="76"/>
        <v>1.2053655380104607E-2</v>
      </c>
      <c r="Q993" s="35">
        <f t="shared" si="77"/>
        <v>1.205388559523725E-2</v>
      </c>
      <c r="R993" s="35">
        <f t="shared" si="78"/>
        <v>1.205388559523725E-2</v>
      </c>
      <c r="S993" s="35">
        <f t="shared" si="79"/>
        <v>1.205388559523725E-2</v>
      </c>
      <c r="T993" s="11" t="s">
        <v>14</v>
      </c>
    </row>
    <row r="994" spans="2:20" x14ac:dyDescent="0.35">
      <c r="B994" s="63">
        <v>9.7699999999998361</v>
      </c>
      <c r="C994" s="34">
        <f>B994/'MSD Calculation'!$D$5</f>
        <v>0.330067567567562</v>
      </c>
      <c r="D994" s="34">
        <f>'MSD Calculation'!$D$24-B994</f>
        <v>8.7300000000001639</v>
      </c>
      <c r="E994" s="30">
        <f>IF(B994="",0,IF(B994&lt;'MSD Calculation'!$D$5,$E$7*(1-B994/'MSD Calculation'!$D$5), 0))</f>
        <v>9.4819038062737577E-3</v>
      </c>
      <c r="F994" s="30">
        <f>IF(B994="",0,IF($B994&lt;$F$5,0,IF($B994&gt;'MSD Calculation'!$D$5,0,IF($N$4="Closed-form",1/2*(1-COS(2*PI()*($B994-$F$5)/$F$6))*$F$8,IF($N$4="General",1/2*(1-COS(2*PI()*($B994-$F$5)/$F$6))*$F$9,"Error")))))</f>
        <v>2.5759367259272493E-3</v>
      </c>
      <c r="G994" s="30">
        <f>IF(B994="",0,IF($B994&lt;$G$5,0,IF($B994&gt;'MSD Calculation'!$D$5,0,IF($N$4="Closed-form",1/2*(1-COS(2*PI()*($B994-$G$5)/$G$6))*$G$8,IF($N$4="General",1/2*(1-COS(2*PI()*($B994-$G$5)/$G$6))*$G$9,"Error")))))</f>
        <v>3.1334602491565168E-7</v>
      </c>
      <c r="H994" s="30">
        <f>IF(B994="",0,IF($B994&lt;$H$5,0,IF($B994&gt;'MSD Calculation'!$D$5,0,IF($N$4="Closed-form",1/2*(1-COS(2*PI()*($B994-$H$5)/$H$6))*$H$8,IF($N$4="General",1/2*(1-COS(2*PI()*($B994-$H$5)/$H$6))*$H$9,"Error")))))</f>
        <v>0</v>
      </c>
      <c r="I994" s="30">
        <f>IF(B994="",0,IF($B994&lt;$I$5,0,IF($B994&gt;'MSD Calculation'!$D$5,0,IF($N$4="Closed-form",1/2*(1-COS(2*PI()*($B994-$I$5)/$I$6))*$I$8,IF($N$4="General",1/2*(1-COS(2*PI()*($B994-$I$5)/$I$6))*$I$9,"Error")))))</f>
        <v>0</v>
      </c>
      <c r="J994" s="15" t="s">
        <v>14</v>
      </c>
      <c r="K994" s="3"/>
      <c r="L994" s="17">
        <v>9.7699999999998361</v>
      </c>
      <c r="M994" s="34">
        <f>L994/'MSD Calculation'!$D$5</f>
        <v>0.330067567567562</v>
      </c>
      <c r="N994" s="34">
        <f>'MSD Calculation'!$D$24-L994</f>
        <v>8.7300000000001639</v>
      </c>
      <c r="O994" s="35">
        <f t="shared" si="75"/>
        <v>9.4819038062737577E-3</v>
      </c>
      <c r="P994" s="35">
        <f t="shared" si="76"/>
        <v>1.2057840532201007E-2</v>
      </c>
      <c r="Q994" s="35">
        <f t="shared" si="77"/>
        <v>1.2058153878225923E-2</v>
      </c>
      <c r="R994" s="35">
        <f t="shared" si="78"/>
        <v>1.2058153878225923E-2</v>
      </c>
      <c r="S994" s="35">
        <f t="shared" si="79"/>
        <v>1.2058153878225923E-2</v>
      </c>
      <c r="T994" s="11" t="s">
        <v>14</v>
      </c>
    </row>
    <row r="995" spans="2:20" x14ac:dyDescent="0.35">
      <c r="B995" s="63">
        <v>9.7799999999998359</v>
      </c>
      <c r="C995" s="34">
        <f>B995/'MSD Calculation'!$D$5</f>
        <v>0.33040540540539987</v>
      </c>
      <c r="D995" s="34">
        <f>'MSD Calculation'!$D$24-B995</f>
        <v>8.7200000000001641</v>
      </c>
      <c r="E995" s="30">
        <f>IF(B995="",0,IF(B995&lt;'MSD Calculation'!$D$5,$E$7*(1-B995/'MSD Calculation'!$D$5), 0))</f>
        <v>9.4771222108091715E-3</v>
      </c>
      <c r="F995" s="30">
        <f>IF(B995="",0,IF($B995&lt;$F$5,0,IF($B995&gt;'MSD Calculation'!$D$5,0,IF($N$4="Closed-form",1/2*(1-COS(2*PI()*($B995-$F$5)/$F$6))*$F$8,IF($N$4="General",1/2*(1-COS(2*PI()*($B995-$F$5)/$F$6))*$F$9,"Error")))))</f>
        <v>2.584913447681391E-3</v>
      </c>
      <c r="G995" s="30">
        <f>IF(B995="",0,IF($B995&lt;$G$5,0,IF($B995&gt;'MSD Calculation'!$D$5,0,IF($N$4="Closed-form",1/2*(1-COS(2*PI()*($B995-$G$5)/$G$6))*$G$8,IF($N$4="General",1/2*(1-COS(2*PI()*($B995-$G$5)/$G$6))*$G$9,"Error")))))</f>
        <v>4.0926473575439504E-7</v>
      </c>
      <c r="H995" s="30">
        <f>IF(B995="",0,IF($B995&lt;$H$5,0,IF($B995&gt;'MSD Calculation'!$D$5,0,IF($N$4="Closed-form",1/2*(1-COS(2*PI()*($B995-$H$5)/$H$6))*$H$8,IF($N$4="General",1/2*(1-COS(2*PI()*($B995-$H$5)/$H$6))*$H$9,"Error")))))</f>
        <v>0</v>
      </c>
      <c r="I995" s="30">
        <f>IF(B995="",0,IF($B995&lt;$I$5,0,IF($B995&gt;'MSD Calculation'!$D$5,0,IF($N$4="Closed-form",1/2*(1-COS(2*PI()*($B995-$I$5)/$I$6))*$I$8,IF($N$4="General",1/2*(1-COS(2*PI()*($B995-$I$5)/$I$6))*$I$9,"Error")))))</f>
        <v>0</v>
      </c>
      <c r="J995" s="15" t="s">
        <v>14</v>
      </c>
      <c r="K995" s="3"/>
      <c r="L995" s="17">
        <v>9.7799999999998359</v>
      </c>
      <c r="M995" s="34">
        <f>L995/'MSD Calculation'!$D$5</f>
        <v>0.33040540540539987</v>
      </c>
      <c r="N995" s="34">
        <f>'MSD Calculation'!$D$24-L995</f>
        <v>8.7200000000001641</v>
      </c>
      <c r="O995" s="35">
        <f t="shared" si="75"/>
        <v>9.4771222108091715E-3</v>
      </c>
      <c r="P995" s="35">
        <f t="shared" si="76"/>
        <v>1.2062035658490563E-2</v>
      </c>
      <c r="Q995" s="35">
        <f t="shared" si="77"/>
        <v>1.2062444923226317E-2</v>
      </c>
      <c r="R995" s="35">
        <f t="shared" si="78"/>
        <v>1.2062444923226317E-2</v>
      </c>
      <c r="S995" s="35">
        <f t="shared" si="79"/>
        <v>1.2062444923226317E-2</v>
      </c>
      <c r="T995" s="11" t="s">
        <v>14</v>
      </c>
    </row>
    <row r="996" spans="2:20" x14ac:dyDescent="0.35">
      <c r="B996" s="63">
        <v>9.7899999999998357</v>
      </c>
      <c r="C996" s="34">
        <f>B996/'MSD Calculation'!$D$5</f>
        <v>0.33074324324323767</v>
      </c>
      <c r="D996" s="34">
        <f>'MSD Calculation'!$D$24-B996</f>
        <v>8.7100000000001643</v>
      </c>
      <c r="E996" s="30">
        <f>IF(B996="",0,IF(B996&lt;'MSD Calculation'!$D$5,$E$7*(1-B996/'MSD Calculation'!$D$5), 0))</f>
        <v>9.4723406153445853E-3</v>
      </c>
      <c r="F996" s="30">
        <f>IF(B996="",0,IF($B996&lt;$F$5,0,IF($B996&gt;'MSD Calculation'!$D$5,0,IF($N$4="Closed-form",1/2*(1-COS(2*PI()*($B996-$F$5)/$F$6))*$F$8,IF($N$4="General",1/2*(1-COS(2*PI()*($B996-$F$5)/$F$6))*$F$9,"Error")))))</f>
        <v>2.593900104252395E-3</v>
      </c>
      <c r="G996" s="30">
        <f>IF(B996="",0,IF($B996&lt;$G$5,0,IF($B996&gt;'MSD Calculation'!$D$5,0,IF($N$4="Closed-form",1/2*(1-COS(2*PI()*($B996-$G$5)/$G$6))*$G$8,IF($N$4="General",1/2*(1-COS(2*PI()*($B996-$G$5)/$G$6))*$G$9,"Error")))))</f>
        <v>5.1797060112002916E-7</v>
      </c>
      <c r="H996" s="30">
        <f>IF(B996="",0,IF($B996&lt;$H$5,0,IF($B996&gt;'MSD Calculation'!$D$5,0,IF($N$4="Closed-form",1/2*(1-COS(2*PI()*($B996-$H$5)/$H$6))*$H$8,IF($N$4="General",1/2*(1-COS(2*PI()*($B996-$H$5)/$H$6))*$H$9,"Error")))))</f>
        <v>0</v>
      </c>
      <c r="I996" s="30">
        <f>IF(B996="",0,IF($B996&lt;$I$5,0,IF($B996&gt;'MSD Calculation'!$D$5,0,IF($N$4="Closed-form",1/2*(1-COS(2*PI()*($B996-$I$5)/$I$6))*$I$8,IF($N$4="General",1/2*(1-COS(2*PI()*($B996-$I$5)/$I$6))*$I$9,"Error")))))</f>
        <v>0</v>
      </c>
      <c r="J996" s="15" t="s">
        <v>14</v>
      </c>
      <c r="K996" s="3"/>
      <c r="L996" s="17">
        <v>9.7899999999998357</v>
      </c>
      <c r="M996" s="34">
        <f>L996/'MSD Calculation'!$D$5</f>
        <v>0.33074324324323767</v>
      </c>
      <c r="N996" s="34">
        <f>'MSD Calculation'!$D$24-L996</f>
        <v>8.7100000000001643</v>
      </c>
      <c r="O996" s="35">
        <f t="shared" si="75"/>
        <v>9.4723406153445853E-3</v>
      </c>
      <c r="P996" s="35">
        <f t="shared" si="76"/>
        <v>1.206624071959698E-2</v>
      </c>
      <c r="Q996" s="35">
        <f t="shared" si="77"/>
        <v>1.20667586901981E-2</v>
      </c>
      <c r="R996" s="35">
        <f t="shared" si="78"/>
        <v>1.20667586901981E-2</v>
      </c>
      <c r="S996" s="35">
        <f t="shared" si="79"/>
        <v>1.20667586901981E-2</v>
      </c>
      <c r="T996" s="11" t="s">
        <v>14</v>
      </c>
    </row>
    <row r="997" spans="2:20" x14ac:dyDescent="0.35">
      <c r="B997" s="63">
        <v>9.7999999999998355</v>
      </c>
      <c r="C997" s="34">
        <f>B997/'MSD Calculation'!$D$5</f>
        <v>0.33108108108107553</v>
      </c>
      <c r="D997" s="34">
        <f>'MSD Calculation'!$D$24-B997</f>
        <v>8.7000000000001645</v>
      </c>
      <c r="E997" s="30">
        <f>IF(B997="",0,IF(B997&lt;'MSD Calculation'!$D$5,$E$7*(1-B997/'MSD Calculation'!$D$5), 0))</f>
        <v>9.4675590198799991E-3</v>
      </c>
      <c r="F997" s="30">
        <f>IF(B997="",0,IF($B997&lt;$F$5,0,IF($B997&gt;'MSD Calculation'!$D$5,0,IF($N$4="Closed-form",1/2*(1-COS(2*PI()*($B997-$F$5)/$F$6))*$F$8,IF($N$4="General",1/2*(1-COS(2*PI()*($B997-$F$5)/$F$6))*$F$9,"Error")))))</f>
        <v>2.6028966562203918E-3</v>
      </c>
      <c r="G997" s="30">
        <f>IF(B997="",0,IF($B997&lt;$G$5,0,IF($B997&gt;'MSD Calculation'!$D$5,0,IF($N$4="Closed-form",1/2*(1-COS(2*PI()*($B997-$G$5)/$G$6))*$G$8,IF($N$4="General",1/2*(1-COS(2*PI()*($B997-$G$5)/$G$6))*$G$9,"Error")))))</f>
        <v>6.3946286844802914E-7</v>
      </c>
      <c r="H997" s="30">
        <f>IF(B997="",0,IF($B997&lt;$H$5,0,IF($B997&gt;'MSD Calculation'!$D$5,0,IF($N$4="Closed-form",1/2*(1-COS(2*PI()*($B997-$H$5)/$H$6))*$H$8,IF($N$4="General",1/2*(1-COS(2*PI()*($B997-$H$5)/$H$6))*$H$9,"Error")))))</f>
        <v>0</v>
      </c>
      <c r="I997" s="30">
        <f>IF(B997="",0,IF($B997&lt;$I$5,0,IF($B997&gt;'MSD Calculation'!$D$5,0,IF($N$4="Closed-form",1/2*(1-COS(2*PI()*($B997-$I$5)/$I$6))*$I$8,IF($N$4="General",1/2*(1-COS(2*PI()*($B997-$I$5)/$I$6))*$I$9,"Error")))))</f>
        <v>0</v>
      </c>
      <c r="J997" s="15" t="s">
        <v>14</v>
      </c>
      <c r="K997" s="3"/>
      <c r="L997" s="17">
        <v>9.7999999999998355</v>
      </c>
      <c r="M997" s="34">
        <f>L997/'MSD Calculation'!$D$5</f>
        <v>0.33108108108107553</v>
      </c>
      <c r="N997" s="34">
        <f>'MSD Calculation'!$D$24-L997</f>
        <v>8.7000000000001645</v>
      </c>
      <c r="O997" s="35">
        <f t="shared" si="75"/>
        <v>9.4675590198799991E-3</v>
      </c>
      <c r="P997" s="35">
        <f t="shared" si="76"/>
        <v>1.2070455676100392E-2</v>
      </c>
      <c r="Q997" s="35">
        <f t="shared" si="77"/>
        <v>1.207109513896884E-2</v>
      </c>
      <c r="R997" s="35">
        <f t="shared" si="78"/>
        <v>1.207109513896884E-2</v>
      </c>
      <c r="S997" s="35">
        <f t="shared" si="79"/>
        <v>1.207109513896884E-2</v>
      </c>
      <c r="T997" s="11" t="s">
        <v>14</v>
      </c>
    </row>
    <row r="998" spans="2:20" x14ac:dyDescent="0.35">
      <c r="B998" s="63">
        <v>9.8099999999998353</v>
      </c>
      <c r="C998" s="34">
        <f>B998/'MSD Calculation'!$D$5</f>
        <v>0.33141891891891334</v>
      </c>
      <c r="D998" s="34">
        <f>'MSD Calculation'!$D$24-B998</f>
        <v>8.6900000000001647</v>
      </c>
      <c r="E998" s="30">
        <f>IF(B998="",0,IF(B998&lt;'MSD Calculation'!$D$5,$E$7*(1-B998/'MSD Calculation'!$D$5), 0))</f>
        <v>9.4627774244154129E-3</v>
      </c>
      <c r="F998" s="30">
        <f>IF(B998="",0,IF($B998&lt;$F$5,0,IF($B998&gt;'MSD Calculation'!$D$5,0,IF($N$4="Closed-form",1/2*(1-COS(2*PI()*($B998-$F$5)/$F$6))*$F$8,IF($N$4="General",1/2*(1-COS(2*PI()*($B998-$F$5)/$F$6))*$F$9,"Error")))))</f>
        <v>2.6119030641220996E-3</v>
      </c>
      <c r="G998" s="30">
        <f>IF(B998="",0,IF($B998&lt;$G$5,0,IF($B998&gt;'MSD Calculation'!$D$5,0,IF($N$4="Closed-form",1/2*(1-COS(2*PI()*($B998-$G$5)/$G$6))*$G$8,IF($N$4="General",1/2*(1-COS(2*PI()*($B998-$G$5)/$G$6))*$G$9,"Error")))))</f>
        <v>7.7374069665399999E-7</v>
      </c>
      <c r="H998" s="30">
        <f>IF(B998="",0,IF($B998&lt;$H$5,0,IF($B998&gt;'MSD Calculation'!$D$5,0,IF($N$4="Closed-form",1/2*(1-COS(2*PI()*($B998-$H$5)/$H$6))*$H$8,IF($N$4="General",1/2*(1-COS(2*PI()*($B998-$H$5)/$H$6))*$H$9,"Error")))))</f>
        <v>0</v>
      </c>
      <c r="I998" s="30">
        <f>IF(B998="",0,IF($B998&lt;$I$5,0,IF($B998&gt;'MSD Calculation'!$D$5,0,IF($N$4="Closed-form",1/2*(1-COS(2*PI()*($B998-$I$5)/$I$6))*$I$8,IF($N$4="General",1/2*(1-COS(2*PI()*($B998-$I$5)/$I$6))*$I$9,"Error")))))</f>
        <v>0</v>
      </c>
      <c r="J998" s="15" t="s">
        <v>14</v>
      </c>
      <c r="K998" s="3"/>
      <c r="L998" s="17">
        <v>9.8099999999998353</v>
      </c>
      <c r="M998" s="34">
        <f>L998/'MSD Calculation'!$D$5</f>
        <v>0.33141891891891334</v>
      </c>
      <c r="N998" s="34">
        <f>'MSD Calculation'!$D$24-L998</f>
        <v>8.6900000000001647</v>
      </c>
      <c r="O998" s="35">
        <f t="shared" si="75"/>
        <v>9.4627774244154129E-3</v>
      </c>
      <c r="P998" s="35">
        <f t="shared" si="76"/>
        <v>1.2074680488537513E-2</v>
      </c>
      <c r="Q998" s="35">
        <f t="shared" si="77"/>
        <v>1.2075454229234167E-2</v>
      </c>
      <c r="R998" s="35">
        <f t="shared" si="78"/>
        <v>1.2075454229234167E-2</v>
      </c>
      <c r="S998" s="35">
        <f t="shared" si="79"/>
        <v>1.2075454229234167E-2</v>
      </c>
      <c r="T998" s="11" t="s">
        <v>14</v>
      </c>
    </row>
    <row r="999" spans="2:20" x14ac:dyDescent="0.35">
      <c r="B999" s="63">
        <v>9.8199999999998351</v>
      </c>
      <c r="C999" s="34">
        <f>B999/'MSD Calculation'!$D$5</f>
        <v>0.33175675675675115</v>
      </c>
      <c r="D999" s="34">
        <f>'MSD Calculation'!$D$24-B999</f>
        <v>8.6800000000001649</v>
      </c>
      <c r="E999" s="30">
        <f>IF(B999="",0,IF(B999&lt;'MSD Calculation'!$D$5,$E$7*(1-B999/'MSD Calculation'!$D$5), 0))</f>
        <v>9.4579958289508284E-3</v>
      </c>
      <c r="F999" s="30">
        <f>IF(B999="",0,IF($B999&lt;$F$5,0,IF($B999&gt;'MSD Calculation'!$D$5,0,IF($N$4="Closed-form",1/2*(1-COS(2*PI()*($B999-$F$5)/$F$6))*$F$8,IF($N$4="General",1/2*(1-COS(2*PI()*($B999-$F$5)/$F$6))*$F$9,"Error")))))</f>
        <v>2.6209192884510098E-3</v>
      </c>
      <c r="G999" s="30">
        <f>IF(B999="",0,IF($B999&lt;$G$5,0,IF($B999&gt;'MSD Calculation'!$D$5,0,IF($N$4="Closed-form",1/2*(1-COS(2*PI()*($B999-$G$5)/$G$6))*$G$8,IF($N$4="General",1/2*(1-COS(2*PI()*($B999-$G$5)/$G$6))*$G$9,"Error")))))</f>
        <v>9.2080315614003525E-7</v>
      </c>
      <c r="H999" s="30">
        <f>IF(B999="",0,IF($B999&lt;$H$5,0,IF($B999&gt;'MSD Calculation'!$D$5,0,IF($N$4="Closed-form",1/2*(1-COS(2*PI()*($B999-$H$5)/$H$6))*$H$8,IF($N$4="General",1/2*(1-COS(2*PI()*($B999-$H$5)/$H$6))*$H$9,"Error")))))</f>
        <v>0</v>
      </c>
      <c r="I999" s="30">
        <f>IF(B999="",0,IF($B999&lt;$I$5,0,IF($B999&gt;'MSD Calculation'!$D$5,0,IF($N$4="Closed-form",1/2*(1-COS(2*PI()*($B999-$I$5)/$I$6))*$I$8,IF($N$4="General",1/2*(1-COS(2*PI()*($B999-$I$5)/$I$6))*$I$9,"Error")))))</f>
        <v>0</v>
      </c>
      <c r="J999" s="15" t="s">
        <v>14</v>
      </c>
      <c r="K999" s="3"/>
      <c r="L999" s="17">
        <v>9.8199999999998351</v>
      </c>
      <c r="M999" s="34">
        <f>L999/'MSD Calculation'!$D$5</f>
        <v>0.33175675675675115</v>
      </c>
      <c r="N999" s="34">
        <f>'MSD Calculation'!$D$24-L999</f>
        <v>8.6800000000001649</v>
      </c>
      <c r="O999" s="35">
        <f t="shared" si="75"/>
        <v>9.4579958289508284E-3</v>
      </c>
      <c r="P999" s="35">
        <f t="shared" si="76"/>
        <v>1.2078915117401837E-2</v>
      </c>
      <c r="Q999" s="35">
        <f t="shared" si="77"/>
        <v>1.2079835920557978E-2</v>
      </c>
      <c r="R999" s="35">
        <f t="shared" si="78"/>
        <v>1.2079835920557978E-2</v>
      </c>
      <c r="S999" s="35">
        <f t="shared" si="79"/>
        <v>1.2079835920557978E-2</v>
      </c>
      <c r="T999" s="11" t="s">
        <v>14</v>
      </c>
    </row>
    <row r="1000" spans="2:20" x14ac:dyDescent="0.35">
      <c r="B1000" s="63">
        <v>9.8299999999998349</v>
      </c>
      <c r="C1000" s="34">
        <f>B1000/'MSD Calculation'!$D$5</f>
        <v>0.33209459459458901</v>
      </c>
      <c r="D1000" s="34">
        <f>'MSD Calculation'!$D$24-B1000</f>
        <v>8.6700000000001651</v>
      </c>
      <c r="E1000" s="30">
        <f>IF(B1000="",0,IF(B1000&lt;'MSD Calculation'!$D$5,$E$7*(1-B1000/'MSD Calculation'!$D$5), 0))</f>
        <v>9.4532142334862422E-3</v>
      </c>
      <c r="F1000" s="30">
        <f>IF(B1000="",0,IF($B1000&lt;$F$5,0,IF($B1000&gt;'MSD Calculation'!$D$5,0,IF($N$4="Closed-form",1/2*(1-COS(2*PI()*($B1000-$F$5)/$F$6))*$F$8,IF($N$4="General",1/2*(1-COS(2*PI()*($B1000-$F$5)/$F$6))*$F$9,"Error")))))</f>
        <v>2.6299452896575482E-3</v>
      </c>
      <c r="G1000" s="30">
        <f>IF(B1000="",0,IF($B1000&lt;$G$5,0,IF($B1000&gt;'MSD Calculation'!$D$5,0,IF($N$4="Closed-form",1/2*(1-COS(2*PI()*($B1000-$G$5)/$G$6))*$G$8,IF($N$4="General",1/2*(1-COS(2*PI()*($B1000-$G$5)/$G$6))*$G$9,"Error")))))</f>
        <v>1.0806492288010752E-6</v>
      </c>
      <c r="H1000" s="30">
        <f>IF(B1000="",0,IF($B1000&lt;$H$5,0,IF($B1000&gt;'MSD Calculation'!$D$5,0,IF($N$4="Closed-form",1/2*(1-COS(2*PI()*($B1000-$H$5)/$H$6))*$H$8,IF($N$4="General",1/2*(1-COS(2*PI()*($B1000-$H$5)/$H$6))*$H$9,"Error")))))</f>
        <v>0</v>
      </c>
      <c r="I1000" s="30">
        <f>IF(B1000="",0,IF($B1000&lt;$I$5,0,IF($B1000&gt;'MSD Calculation'!$D$5,0,IF($N$4="Closed-form",1/2*(1-COS(2*PI()*($B1000-$I$5)/$I$6))*$I$8,IF($N$4="General",1/2*(1-COS(2*PI()*($B1000-$I$5)/$I$6))*$I$9,"Error")))))</f>
        <v>0</v>
      </c>
      <c r="J1000" s="15" t="s">
        <v>14</v>
      </c>
      <c r="K1000" s="3"/>
      <c r="L1000" s="17">
        <v>9.8299999999998349</v>
      </c>
      <c r="M1000" s="34">
        <f>L1000/'MSD Calculation'!$D$5</f>
        <v>0.33209459459458901</v>
      </c>
      <c r="N1000" s="34">
        <f>'MSD Calculation'!$D$24-L1000</f>
        <v>8.6700000000001651</v>
      </c>
      <c r="O1000" s="35">
        <f t="shared" si="75"/>
        <v>9.4532142334862422E-3</v>
      </c>
      <c r="P1000" s="35">
        <f t="shared" si="76"/>
        <v>1.208315952314379E-2</v>
      </c>
      <c r="Q1000" s="35">
        <f t="shared" si="77"/>
        <v>1.2084240172372591E-2</v>
      </c>
      <c r="R1000" s="35">
        <f t="shared" si="78"/>
        <v>1.2084240172372591E-2</v>
      </c>
      <c r="S1000" s="35">
        <f t="shared" si="79"/>
        <v>1.2084240172372591E-2</v>
      </c>
      <c r="T1000" s="11" t="s">
        <v>14</v>
      </c>
    </row>
    <row r="1001" spans="2:20" x14ac:dyDescent="0.35">
      <c r="B1001" s="63">
        <v>9.8399999999998347</v>
      </c>
      <c r="C1001" s="34">
        <f>B1001/'MSD Calculation'!$D$5</f>
        <v>0.33243243243242682</v>
      </c>
      <c r="D1001" s="34">
        <f>'MSD Calculation'!$D$24-B1001</f>
        <v>8.6600000000001653</v>
      </c>
      <c r="E1001" s="30">
        <f>IF(B1001="",0,IF(B1001&lt;'MSD Calculation'!$D$5,$E$7*(1-B1001/'MSD Calculation'!$D$5), 0))</f>
        <v>9.4484326380216577E-3</v>
      </c>
      <c r="F1001" s="30">
        <f>IF(B1001="",0,IF($B1001&lt;$F$5,0,IF($B1001&gt;'MSD Calculation'!$D$5,0,IF($N$4="Closed-form",1/2*(1-COS(2*PI()*($B1001-$F$5)/$F$6))*$F$8,IF($N$4="General",1/2*(1-COS(2*PI()*($B1001-$F$5)/$F$6))*$F$9,"Error")))))</f>
        <v>2.6389810281492606E-3</v>
      </c>
      <c r="G1001" s="30">
        <f>IF(B1001="",0,IF($B1001&lt;$G$5,0,IF($B1001&gt;'MSD Calculation'!$D$5,0,IF($N$4="Closed-form",1/2*(1-COS(2*PI()*($B1001-$G$5)/$G$6))*$G$8,IF($N$4="General",1/2*(1-COS(2*PI()*($B1001-$G$5)/$G$6))*$G$9,"Error")))))</f>
        <v>1.2532778080314701E-6</v>
      </c>
      <c r="H1001" s="30">
        <f>IF(B1001="",0,IF($B1001&lt;$H$5,0,IF($B1001&gt;'MSD Calculation'!$D$5,0,IF($N$4="Closed-form",1/2*(1-COS(2*PI()*($B1001-$H$5)/$H$6))*$H$8,IF($N$4="General",1/2*(1-COS(2*PI()*($B1001-$H$5)/$H$6))*$H$9,"Error")))))</f>
        <v>0</v>
      </c>
      <c r="I1001" s="30">
        <f>IF(B1001="",0,IF($B1001&lt;$I$5,0,IF($B1001&gt;'MSD Calculation'!$D$5,0,IF($N$4="Closed-form",1/2*(1-COS(2*PI()*($B1001-$I$5)/$I$6))*$I$8,IF($N$4="General",1/2*(1-COS(2*PI()*($B1001-$I$5)/$I$6))*$I$9,"Error")))))</f>
        <v>0</v>
      </c>
      <c r="J1001" s="15" t="s">
        <v>14</v>
      </c>
      <c r="K1001" s="3"/>
      <c r="L1001" s="17">
        <v>9.8399999999998347</v>
      </c>
      <c r="M1001" s="34">
        <f>L1001/'MSD Calculation'!$D$5</f>
        <v>0.33243243243242682</v>
      </c>
      <c r="N1001" s="34">
        <f>'MSD Calculation'!$D$24-L1001</f>
        <v>8.6600000000001653</v>
      </c>
      <c r="O1001" s="35">
        <f t="shared" si="75"/>
        <v>9.4484326380216577E-3</v>
      </c>
      <c r="P1001" s="35">
        <f t="shared" si="76"/>
        <v>1.2087413666170919E-2</v>
      </c>
      <c r="Q1001" s="35">
        <f t="shared" si="77"/>
        <v>1.208866694397895E-2</v>
      </c>
      <c r="R1001" s="35">
        <f t="shared" si="78"/>
        <v>1.208866694397895E-2</v>
      </c>
      <c r="S1001" s="35">
        <f t="shared" si="79"/>
        <v>1.208866694397895E-2</v>
      </c>
      <c r="T1001" s="11" t="s">
        <v>14</v>
      </c>
    </row>
    <row r="1002" spans="2:20" x14ac:dyDescent="0.35">
      <c r="B1002" s="63">
        <v>9.8499999999998344</v>
      </c>
      <c r="C1002" s="34">
        <f>B1002/'MSD Calculation'!$D$5</f>
        <v>0.33277027027026468</v>
      </c>
      <c r="D1002" s="34">
        <f>'MSD Calculation'!$D$24-B1002</f>
        <v>8.6500000000001656</v>
      </c>
      <c r="E1002" s="30">
        <f>IF(B1002="",0,IF(B1002&lt;'MSD Calculation'!$D$5,$E$7*(1-B1002/'MSD Calculation'!$D$5), 0))</f>
        <v>9.4436510425570715E-3</v>
      </c>
      <c r="F1002" s="30">
        <f>IF(B1002="",0,IF($B1002&lt;$F$5,0,IF($B1002&gt;'MSD Calculation'!$D$5,0,IF($N$4="Closed-form",1/2*(1-COS(2*PI()*($B1002-$F$5)/$F$6))*$F$8,IF($N$4="General",1/2*(1-COS(2*PI()*($B1002-$F$5)/$F$6))*$F$9,"Error")))))</f>
        <v>2.6480264642909776E-3</v>
      </c>
      <c r="G1002" s="30">
        <f>IF(B1002="",0,IF($B1002&lt;$G$5,0,IF($B1002&gt;'MSD Calculation'!$D$5,0,IF($N$4="Closed-form",1/2*(1-COS(2*PI()*($B1002-$G$5)/$G$6))*$G$8,IF($N$4="General",1/2*(1-COS(2*PI()*($B1002-$G$5)/$G$6))*$G$9,"Error")))))</f>
        <v>1.4386876987331855E-6</v>
      </c>
      <c r="H1002" s="30">
        <f>IF(B1002="",0,IF($B1002&lt;$H$5,0,IF($B1002&gt;'MSD Calculation'!$D$5,0,IF($N$4="Closed-form",1/2*(1-COS(2*PI()*($B1002-$H$5)/$H$6))*$H$8,IF($N$4="General",1/2*(1-COS(2*PI()*($B1002-$H$5)/$H$6))*$H$9,"Error")))))</f>
        <v>0</v>
      </c>
      <c r="I1002" s="30">
        <f>IF(B1002="",0,IF($B1002&lt;$I$5,0,IF($B1002&gt;'MSD Calculation'!$D$5,0,IF($N$4="Closed-form",1/2*(1-COS(2*PI()*($B1002-$I$5)/$I$6))*$I$8,IF($N$4="General",1/2*(1-COS(2*PI()*($B1002-$I$5)/$I$6))*$I$9,"Error")))))</f>
        <v>0</v>
      </c>
      <c r="J1002" s="15" t="s">
        <v>14</v>
      </c>
      <c r="K1002" s="3"/>
      <c r="L1002" s="17">
        <v>9.8499999999998344</v>
      </c>
      <c r="M1002" s="34">
        <f>L1002/'MSD Calculation'!$D$5</f>
        <v>0.33277027027026468</v>
      </c>
      <c r="N1002" s="34">
        <f>'MSD Calculation'!$D$24-L1002</f>
        <v>8.6500000000001656</v>
      </c>
      <c r="O1002" s="35">
        <f t="shared" si="75"/>
        <v>9.4436510425570715E-3</v>
      </c>
      <c r="P1002" s="35">
        <f t="shared" si="76"/>
        <v>1.2091677506848048E-2</v>
      </c>
      <c r="Q1002" s="35">
        <f t="shared" si="77"/>
        <v>1.2093116194546781E-2</v>
      </c>
      <c r="R1002" s="35">
        <f t="shared" si="78"/>
        <v>1.2093116194546781E-2</v>
      </c>
      <c r="S1002" s="35">
        <f t="shared" si="79"/>
        <v>1.2093116194546781E-2</v>
      </c>
      <c r="T1002" s="11" t="s">
        <v>14</v>
      </c>
    </row>
    <row r="1003" spans="2:20" x14ac:dyDescent="0.35">
      <c r="B1003" s="63">
        <v>9.8599999999998342</v>
      </c>
      <c r="C1003" s="34">
        <f>B1003/'MSD Calculation'!$D$5</f>
        <v>0.33310810810810249</v>
      </c>
      <c r="D1003" s="34">
        <f>'MSD Calculation'!$D$24-B1003</f>
        <v>8.6400000000001658</v>
      </c>
      <c r="E1003" s="30">
        <f>IF(B1003="",0,IF(B1003&lt;'MSD Calculation'!$D$5,$E$7*(1-B1003/'MSD Calculation'!$D$5), 0))</f>
        <v>9.4388694470924871E-3</v>
      </c>
      <c r="F1003" s="30">
        <f>IF(B1003="",0,IF($B1003&lt;$F$5,0,IF($B1003&gt;'MSD Calculation'!$D$5,0,IF($N$4="Closed-form",1/2*(1-COS(2*PI()*($B1003-$F$5)/$F$6))*$F$8,IF($N$4="General",1/2*(1-COS(2*PI()*($B1003-$F$5)/$F$6))*$F$9,"Error")))))</f>
        <v>2.657081558404988E-3</v>
      </c>
      <c r="G1003" s="30">
        <f>IF(B1003="",0,IF($B1003&lt;$G$5,0,IF($B1003&gt;'MSD Calculation'!$D$5,0,IF($N$4="Closed-form",1/2*(1-COS(2*PI()*($B1003-$G$5)/$G$6))*$G$8,IF($N$4="General",1/2*(1-COS(2*PI()*($B1003-$G$5)/$G$6))*$G$9,"Error")))))</f>
        <v>1.6368776173240062E-6</v>
      </c>
      <c r="H1003" s="30">
        <f>IF(B1003="",0,IF($B1003&lt;$H$5,0,IF($B1003&gt;'MSD Calculation'!$D$5,0,IF($N$4="Closed-form",1/2*(1-COS(2*PI()*($B1003-$H$5)/$H$6))*$H$8,IF($N$4="General",1/2*(1-COS(2*PI()*($B1003-$H$5)/$H$6))*$H$9,"Error")))))</f>
        <v>0</v>
      </c>
      <c r="I1003" s="30">
        <f>IF(B1003="",0,IF($B1003&lt;$I$5,0,IF($B1003&gt;'MSD Calculation'!$D$5,0,IF($N$4="Closed-form",1/2*(1-COS(2*PI()*($B1003-$I$5)/$I$6))*$I$8,IF($N$4="General",1/2*(1-COS(2*PI()*($B1003-$I$5)/$I$6))*$I$9,"Error")))))</f>
        <v>0</v>
      </c>
      <c r="J1003" s="15" t="s">
        <v>14</v>
      </c>
      <c r="K1003" s="3"/>
      <c r="L1003" s="17">
        <v>9.8599999999998342</v>
      </c>
      <c r="M1003" s="34">
        <f>L1003/'MSD Calculation'!$D$5</f>
        <v>0.33310810810810249</v>
      </c>
      <c r="N1003" s="34">
        <f>'MSD Calculation'!$D$24-L1003</f>
        <v>8.6400000000001658</v>
      </c>
      <c r="O1003" s="35">
        <f t="shared" si="75"/>
        <v>9.4388694470924871E-3</v>
      </c>
      <c r="P1003" s="35">
        <f t="shared" si="76"/>
        <v>1.2095951005497475E-2</v>
      </c>
      <c r="Q1003" s="35">
        <f t="shared" si="77"/>
        <v>1.2097587883114798E-2</v>
      </c>
      <c r="R1003" s="35">
        <f t="shared" si="78"/>
        <v>1.2097587883114798E-2</v>
      </c>
      <c r="S1003" s="35">
        <f t="shared" si="79"/>
        <v>1.2097587883114798E-2</v>
      </c>
      <c r="T1003" s="11" t="s">
        <v>14</v>
      </c>
    </row>
    <row r="1004" spans="2:20" x14ac:dyDescent="0.35">
      <c r="B1004" s="63">
        <v>9.869999999999834</v>
      </c>
      <c r="C1004" s="34">
        <f>B1004/'MSD Calculation'!$D$5</f>
        <v>0.33344594594594035</v>
      </c>
      <c r="D1004" s="34">
        <f>'MSD Calculation'!$D$24-B1004</f>
        <v>8.630000000000166</v>
      </c>
      <c r="E1004" s="30">
        <f>IF(B1004="",0,IF(B1004&lt;'MSD Calculation'!$D$5,$E$7*(1-B1004/'MSD Calculation'!$D$5), 0))</f>
        <v>9.4340878516278991E-3</v>
      </c>
      <c r="F1004" s="30">
        <f>IF(B1004="",0,IF($B1004&lt;$F$5,0,IF($B1004&gt;'MSD Calculation'!$D$5,0,IF($N$4="Closed-form",1/2*(1-COS(2*PI()*($B1004-$F$5)/$F$6))*$F$8,IF($N$4="General",1/2*(1-COS(2*PI()*($B1004-$F$5)/$F$6))*$F$9,"Error")))))</f>
        <v>2.6661462707712204E-3</v>
      </c>
      <c r="G1004" s="30">
        <f>IF(B1004="",0,IF($B1004&lt;$G$5,0,IF($B1004&gt;'MSD Calculation'!$D$5,0,IF($N$4="Closed-form",1/2*(1-COS(2*PI()*($B1004-$G$5)/$G$6))*$G$8,IF($N$4="General",1/2*(1-COS(2*PI()*($B1004-$G$5)/$G$6))*$G$9,"Error")))))</f>
        <v>1.8478461917459454E-6</v>
      </c>
      <c r="H1004" s="30">
        <f>IF(B1004="",0,IF($B1004&lt;$H$5,0,IF($B1004&gt;'MSD Calculation'!$D$5,0,IF($N$4="Closed-form",1/2*(1-COS(2*PI()*($B1004-$H$5)/$H$6))*$H$8,IF($N$4="General",1/2*(1-COS(2*PI()*($B1004-$H$5)/$H$6))*$H$9,"Error")))))</f>
        <v>0</v>
      </c>
      <c r="I1004" s="30">
        <f>IF(B1004="",0,IF($B1004&lt;$I$5,0,IF($B1004&gt;'MSD Calculation'!$D$5,0,IF($N$4="Closed-form",1/2*(1-COS(2*PI()*($B1004-$I$5)/$I$6))*$I$8,IF($N$4="General",1/2*(1-COS(2*PI()*($B1004-$I$5)/$I$6))*$I$9,"Error")))))</f>
        <v>0</v>
      </c>
      <c r="J1004" s="15" t="s">
        <v>14</v>
      </c>
      <c r="K1004" s="3"/>
      <c r="L1004" s="17">
        <v>9.869999999999834</v>
      </c>
      <c r="M1004" s="34">
        <f>L1004/'MSD Calculation'!$D$5</f>
        <v>0.33344594594594035</v>
      </c>
      <c r="N1004" s="34">
        <f>'MSD Calculation'!$D$24-L1004</f>
        <v>8.630000000000166</v>
      </c>
      <c r="O1004" s="35">
        <f t="shared" si="75"/>
        <v>9.4340878516278991E-3</v>
      </c>
      <c r="P1004" s="35">
        <f t="shared" si="76"/>
        <v>1.210023412239912E-2</v>
      </c>
      <c r="Q1004" s="35">
        <f t="shared" si="77"/>
        <v>1.2102081968590866E-2</v>
      </c>
      <c r="R1004" s="35">
        <f t="shared" si="78"/>
        <v>1.2102081968590866E-2</v>
      </c>
      <c r="S1004" s="35">
        <f t="shared" si="79"/>
        <v>1.2102081968590866E-2</v>
      </c>
      <c r="T1004" s="11" t="s">
        <v>14</v>
      </c>
    </row>
    <row r="1005" spans="2:20" x14ac:dyDescent="0.35">
      <c r="B1005" s="63">
        <v>9.8799999999998338</v>
      </c>
      <c r="C1005" s="34">
        <f>B1005/'MSD Calculation'!$D$5</f>
        <v>0.33378378378377815</v>
      </c>
      <c r="D1005" s="34">
        <f>'MSD Calculation'!$D$24-B1005</f>
        <v>8.6200000000001662</v>
      </c>
      <c r="E1005" s="30">
        <f>IF(B1005="",0,IF(B1005&lt;'MSD Calculation'!$D$5,$E$7*(1-B1005/'MSD Calculation'!$D$5), 0))</f>
        <v>9.4293062561633147E-3</v>
      </c>
      <c r="F1005" s="30">
        <f>IF(B1005="",0,IF($B1005&lt;$F$5,0,IF($B1005&gt;'MSD Calculation'!$D$5,0,IF($N$4="Closed-form",1/2*(1-COS(2*PI()*($B1005-$F$5)/$F$6))*$F$8,IF($N$4="General",1/2*(1-COS(2*PI()*($B1005-$F$5)/$F$6))*$F$9,"Error")))))</f>
        <v>2.6752205616274124E-3</v>
      </c>
      <c r="G1005" s="30">
        <f>IF(B1005="",0,IF($B1005&lt;$G$5,0,IF($B1005&gt;'MSD Calculation'!$D$5,0,IF($N$4="Closed-form",1/2*(1-COS(2*PI()*($B1005-$G$5)/$G$6))*$G$8,IF($N$4="General",1/2*(1-COS(2*PI()*($B1005-$G$5)/$G$6))*$G$9,"Error")))))</f>
        <v>2.0715919614755012E-6</v>
      </c>
      <c r="H1005" s="30">
        <f>IF(B1005="",0,IF($B1005&lt;$H$5,0,IF($B1005&gt;'MSD Calculation'!$D$5,0,IF($N$4="Closed-form",1/2*(1-COS(2*PI()*($B1005-$H$5)/$H$6))*$H$8,IF($N$4="General",1/2*(1-COS(2*PI()*($B1005-$H$5)/$H$6))*$H$9,"Error")))))</f>
        <v>0</v>
      </c>
      <c r="I1005" s="30">
        <f>IF(B1005="",0,IF($B1005&lt;$I$5,0,IF($B1005&gt;'MSD Calculation'!$D$5,0,IF($N$4="Closed-form",1/2*(1-COS(2*PI()*($B1005-$I$5)/$I$6))*$I$8,IF($N$4="General",1/2*(1-COS(2*PI()*($B1005-$I$5)/$I$6))*$I$9,"Error")))))</f>
        <v>0</v>
      </c>
      <c r="J1005" s="15" t="s">
        <v>14</v>
      </c>
      <c r="K1005" s="3"/>
      <c r="L1005" s="17">
        <v>9.8799999999998338</v>
      </c>
      <c r="M1005" s="34">
        <f>L1005/'MSD Calculation'!$D$5</f>
        <v>0.33378378378377815</v>
      </c>
      <c r="N1005" s="34">
        <f>'MSD Calculation'!$D$24-L1005</f>
        <v>8.6200000000001662</v>
      </c>
      <c r="O1005" s="35">
        <f t="shared" si="75"/>
        <v>9.4293062561633147E-3</v>
      </c>
      <c r="P1005" s="35">
        <f t="shared" si="76"/>
        <v>1.2104526817790727E-2</v>
      </c>
      <c r="Q1005" s="35">
        <f t="shared" si="77"/>
        <v>1.2106598409752202E-2</v>
      </c>
      <c r="R1005" s="35">
        <f t="shared" si="78"/>
        <v>1.2106598409752202E-2</v>
      </c>
      <c r="S1005" s="35">
        <f t="shared" si="79"/>
        <v>1.2106598409752202E-2</v>
      </c>
      <c r="T1005" s="11" t="s">
        <v>14</v>
      </c>
    </row>
    <row r="1006" spans="2:20" x14ac:dyDescent="0.35">
      <c r="B1006" s="63">
        <v>9.8899999999998336</v>
      </c>
      <c r="C1006" s="34">
        <f>B1006/'MSD Calculation'!$D$5</f>
        <v>0.33412162162161596</v>
      </c>
      <c r="D1006" s="34">
        <f>'MSD Calculation'!$D$24-B1006</f>
        <v>8.6100000000001664</v>
      </c>
      <c r="E1006" s="30">
        <f>IF(B1006="",0,IF(B1006&lt;'MSD Calculation'!$D$5,$E$7*(1-B1006/'MSD Calculation'!$D$5), 0))</f>
        <v>9.4245246606987285E-3</v>
      </c>
      <c r="F1006" s="30">
        <f>IF(B1006="",0,IF($B1006&lt;$F$5,0,IF($B1006&gt;'MSD Calculation'!$D$5,0,IF($N$4="Closed-form",1/2*(1-COS(2*PI()*($B1006-$F$5)/$F$6))*$F$8,IF($N$4="General",1/2*(1-COS(2*PI()*($B1006-$F$5)/$F$6))*$F$9,"Error")))))</f>
        <v>2.6843043911692829E-3</v>
      </c>
      <c r="G1006" s="30">
        <f>IF(B1006="",0,IF($B1006&lt;$G$5,0,IF($B1006&gt;'MSD Calculation'!$D$5,0,IF($N$4="Closed-form",1/2*(1-COS(2*PI()*($B1006-$G$5)/$G$6))*$G$8,IF($N$4="General",1/2*(1-COS(2*PI()*($B1006-$G$5)/$G$6))*$G$9,"Error")))))</f>
        <v>2.3081133775330905E-6</v>
      </c>
      <c r="H1006" s="30">
        <f>IF(B1006="",0,IF($B1006&lt;$H$5,0,IF($B1006&gt;'MSD Calculation'!$D$5,0,IF($N$4="Closed-form",1/2*(1-COS(2*PI()*($B1006-$H$5)/$H$6))*$H$8,IF($N$4="General",1/2*(1-COS(2*PI()*($B1006-$H$5)/$H$6))*$H$9,"Error")))))</f>
        <v>0</v>
      </c>
      <c r="I1006" s="30">
        <f>IF(B1006="",0,IF($B1006&lt;$I$5,0,IF($B1006&gt;'MSD Calculation'!$D$5,0,IF($N$4="Closed-form",1/2*(1-COS(2*PI()*($B1006-$I$5)/$I$6))*$I$8,IF($N$4="General",1/2*(1-COS(2*PI()*($B1006-$I$5)/$I$6))*$I$9,"Error")))))</f>
        <v>0</v>
      </c>
      <c r="J1006" s="15" t="s">
        <v>14</v>
      </c>
      <c r="K1006" s="3"/>
      <c r="L1006" s="17">
        <v>9.8899999999998336</v>
      </c>
      <c r="M1006" s="34">
        <f>L1006/'MSD Calculation'!$D$5</f>
        <v>0.33412162162161596</v>
      </c>
      <c r="N1006" s="34">
        <f>'MSD Calculation'!$D$24-L1006</f>
        <v>8.6100000000001664</v>
      </c>
      <c r="O1006" s="35">
        <f t="shared" si="75"/>
        <v>9.4245246606987285E-3</v>
      </c>
      <c r="P1006" s="35">
        <f t="shared" si="76"/>
        <v>1.2108829051868011E-2</v>
      </c>
      <c r="Q1006" s="35">
        <f t="shared" si="77"/>
        <v>1.2111137165245544E-2</v>
      </c>
      <c r="R1006" s="35">
        <f t="shared" si="78"/>
        <v>1.2111137165245544E-2</v>
      </c>
      <c r="S1006" s="35">
        <f t="shared" si="79"/>
        <v>1.2111137165245544E-2</v>
      </c>
      <c r="T1006" s="11" t="s">
        <v>14</v>
      </c>
    </row>
    <row r="1007" spans="2:20" x14ac:dyDescent="0.35">
      <c r="B1007" s="63">
        <v>9.8999999999998334</v>
      </c>
      <c r="C1007" s="34">
        <f>B1007/'MSD Calculation'!$D$5</f>
        <v>0.33445945945945382</v>
      </c>
      <c r="D1007" s="34">
        <f>'MSD Calculation'!$D$24-B1007</f>
        <v>8.6000000000001666</v>
      </c>
      <c r="E1007" s="30">
        <f>IF(B1007="",0,IF(B1007&lt;'MSD Calculation'!$D$5,$E$7*(1-B1007/'MSD Calculation'!$D$5), 0))</f>
        <v>9.4197430652341423E-3</v>
      </c>
      <c r="F1007" s="30">
        <f>IF(B1007="",0,IF($B1007&lt;$F$5,0,IF($B1007&gt;'MSD Calculation'!$D$5,0,IF($N$4="Closed-form",1/2*(1-COS(2*PI()*($B1007-$F$5)/$F$6))*$F$8,IF($N$4="General",1/2*(1-COS(2*PI()*($B1007-$F$5)/$F$6))*$F$9,"Error")))))</f>
        <v>2.6933977195507126E-3</v>
      </c>
      <c r="G1007" s="30">
        <f>IF(B1007="",0,IF($B1007&lt;$G$5,0,IF($B1007&gt;'MSD Calculation'!$D$5,0,IF($N$4="Closed-form",1/2*(1-COS(2*PI()*($B1007-$G$5)/$G$6))*$G$8,IF($N$4="General",1/2*(1-COS(2*PI()*($B1007-$G$5)/$G$6))*$G$9,"Error")))))</f>
        <v>2.5574088024941271E-6</v>
      </c>
      <c r="H1007" s="30">
        <f>IF(B1007="",0,IF($B1007&lt;$H$5,0,IF($B1007&gt;'MSD Calculation'!$D$5,0,IF($N$4="Closed-form",1/2*(1-COS(2*PI()*($B1007-$H$5)/$H$6))*$H$8,IF($N$4="General",1/2*(1-COS(2*PI()*($B1007-$H$5)/$H$6))*$H$9,"Error")))))</f>
        <v>0</v>
      </c>
      <c r="I1007" s="30">
        <f>IF(B1007="",0,IF($B1007&lt;$I$5,0,IF($B1007&gt;'MSD Calculation'!$D$5,0,IF($N$4="Closed-form",1/2*(1-COS(2*PI()*($B1007-$I$5)/$I$6))*$I$8,IF($N$4="General",1/2*(1-COS(2*PI()*($B1007-$I$5)/$I$6))*$I$9,"Error")))))</f>
        <v>0</v>
      </c>
      <c r="J1007" s="15" t="s">
        <v>14</v>
      </c>
      <c r="K1007" s="3"/>
      <c r="L1007" s="17">
        <v>9.8999999999998334</v>
      </c>
      <c r="M1007" s="34">
        <f>L1007/'MSD Calculation'!$D$5</f>
        <v>0.33445945945945382</v>
      </c>
      <c r="N1007" s="34">
        <f>'MSD Calculation'!$D$24-L1007</f>
        <v>8.6000000000001666</v>
      </c>
      <c r="O1007" s="35">
        <f t="shared" si="75"/>
        <v>9.4197430652341423E-3</v>
      </c>
      <c r="P1007" s="35">
        <f t="shared" si="76"/>
        <v>1.2113140784784855E-2</v>
      </c>
      <c r="Q1007" s="35">
        <f t="shared" si="77"/>
        <v>1.2115698193587349E-2</v>
      </c>
      <c r="R1007" s="35">
        <f t="shared" si="78"/>
        <v>1.2115698193587349E-2</v>
      </c>
      <c r="S1007" s="35">
        <f t="shared" si="79"/>
        <v>1.2115698193587349E-2</v>
      </c>
      <c r="T1007" s="11" t="s">
        <v>14</v>
      </c>
    </row>
    <row r="1008" spans="2:20" x14ac:dyDescent="0.35">
      <c r="B1008" s="63">
        <v>9.9099999999998332</v>
      </c>
      <c r="C1008" s="34">
        <f>B1008/'MSD Calculation'!$D$5</f>
        <v>0.33479729729729163</v>
      </c>
      <c r="D1008" s="34">
        <f>'MSD Calculation'!$D$24-B1008</f>
        <v>8.5900000000001668</v>
      </c>
      <c r="E1008" s="30">
        <f>IF(B1008="",0,IF(B1008&lt;'MSD Calculation'!$D$5,$E$7*(1-B1008/'MSD Calculation'!$D$5), 0))</f>
        <v>9.4149614697695561E-3</v>
      </c>
      <c r="F1008" s="30">
        <f>IF(B1008="",0,IF($B1008&lt;$F$5,0,IF($B1008&gt;'MSD Calculation'!$D$5,0,IF($N$4="Closed-form",1/2*(1-COS(2*PI()*($B1008-$F$5)/$F$6))*$F$8,IF($N$4="General",1/2*(1-COS(2*PI()*($B1008-$F$5)/$F$6))*$F$9,"Error")))))</f>
        <v>2.7025005068839147E-3</v>
      </c>
      <c r="G1008" s="30">
        <f>IF(B1008="",0,IF($B1008&lt;$G$5,0,IF($B1008&gt;'MSD Calculation'!$D$5,0,IF($N$4="Closed-form",1/2*(1-COS(2*PI()*($B1008-$G$5)/$G$6))*$G$8,IF($N$4="General",1/2*(1-COS(2*PI()*($B1008-$G$5)/$G$6))*$G$9,"Error")))))</f>
        <v>2.8194765105000942E-6</v>
      </c>
      <c r="H1008" s="30">
        <f>IF(B1008="",0,IF($B1008&lt;$H$5,0,IF($B1008&gt;'MSD Calculation'!$D$5,0,IF($N$4="Closed-form",1/2*(1-COS(2*PI()*($B1008-$H$5)/$H$6))*$H$8,IF($N$4="General",1/2*(1-COS(2*PI()*($B1008-$H$5)/$H$6))*$H$9,"Error")))))</f>
        <v>0</v>
      </c>
      <c r="I1008" s="30">
        <f>IF(B1008="",0,IF($B1008&lt;$I$5,0,IF($B1008&gt;'MSD Calculation'!$D$5,0,IF($N$4="Closed-form",1/2*(1-COS(2*PI()*($B1008-$I$5)/$I$6))*$I$8,IF($N$4="General",1/2*(1-COS(2*PI()*($B1008-$I$5)/$I$6))*$I$9,"Error")))))</f>
        <v>0</v>
      </c>
      <c r="J1008" s="15" t="s">
        <v>14</v>
      </c>
      <c r="K1008" s="3"/>
      <c r="L1008" s="17">
        <v>9.9099999999998332</v>
      </c>
      <c r="M1008" s="34">
        <f>L1008/'MSD Calculation'!$D$5</f>
        <v>0.33479729729729163</v>
      </c>
      <c r="N1008" s="34">
        <f>'MSD Calculation'!$D$24-L1008</f>
        <v>8.5900000000001668</v>
      </c>
      <c r="O1008" s="35">
        <f t="shared" si="75"/>
        <v>9.4149614697695561E-3</v>
      </c>
      <c r="P1008" s="35">
        <f t="shared" si="76"/>
        <v>1.2117461976653471E-2</v>
      </c>
      <c r="Q1008" s="35">
        <f t="shared" si="77"/>
        <v>1.2120281453163972E-2</v>
      </c>
      <c r="R1008" s="35">
        <f t="shared" si="78"/>
        <v>1.2120281453163972E-2</v>
      </c>
      <c r="S1008" s="35">
        <f t="shared" si="79"/>
        <v>1.2120281453163972E-2</v>
      </c>
      <c r="T1008" s="11" t="s">
        <v>14</v>
      </c>
    </row>
    <row r="1009" spans="2:20" x14ac:dyDescent="0.35">
      <c r="B1009" s="63">
        <v>9.919999999999833</v>
      </c>
      <c r="C1009" s="34">
        <f>B1009/'MSD Calculation'!$D$5</f>
        <v>0.33513513513512949</v>
      </c>
      <c r="D1009" s="34">
        <f>'MSD Calculation'!$D$24-B1009</f>
        <v>8.580000000000167</v>
      </c>
      <c r="E1009" s="30">
        <f>IF(B1009="",0,IF(B1009&lt;'MSD Calculation'!$D$5,$E$7*(1-B1009/'MSD Calculation'!$D$5), 0))</f>
        <v>9.4101798743049716E-3</v>
      </c>
      <c r="F1009" s="30">
        <f>IF(B1009="",0,IF($B1009&lt;$F$5,0,IF($B1009&gt;'MSD Calculation'!$D$5,0,IF($N$4="Closed-form",1/2*(1-COS(2*PI()*($B1009-$F$5)/$F$6))*$F$8,IF($N$4="General",1/2*(1-COS(2*PI()*($B1009-$F$5)/$F$6))*$F$9,"Error")))))</f>
        <v>2.7116127132396093E-3</v>
      </c>
      <c r="G1009" s="30">
        <f>IF(B1009="",0,IF($B1009&lt;$G$5,0,IF($B1009&gt;'MSD Calculation'!$D$5,0,IF($N$4="Closed-form",1/2*(1-COS(2*PI()*($B1009-$G$5)/$G$6))*$G$8,IF($N$4="General",1/2*(1-COS(2*PI()*($B1009-$G$5)/$G$6))*$G$9,"Error")))))</f>
        <v>3.0943146872710605E-6</v>
      </c>
      <c r="H1009" s="30">
        <f>IF(B1009="",0,IF($B1009&lt;$H$5,0,IF($B1009&gt;'MSD Calculation'!$D$5,0,IF($N$4="Closed-form",1/2*(1-COS(2*PI()*($B1009-$H$5)/$H$6))*$H$8,IF($N$4="General",1/2*(1-COS(2*PI()*($B1009-$H$5)/$H$6))*$H$9,"Error")))))</f>
        <v>0</v>
      </c>
      <c r="I1009" s="30">
        <f>IF(B1009="",0,IF($B1009&lt;$I$5,0,IF($B1009&gt;'MSD Calculation'!$D$5,0,IF($N$4="Closed-form",1/2*(1-COS(2*PI()*($B1009-$I$5)/$I$6))*$I$8,IF($N$4="General",1/2*(1-COS(2*PI()*($B1009-$I$5)/$I$6))*$I$9,"Error")))))</f>
        <v>0</v>
      </c>
      <c r="J1009" s="15" t="s">
        <v>14</v>
      </c>
      <c r="K1009" s="3"/>
      <c r="L1009" s="17">
        <v>9.919999999999833</v>
      </c>
      <c r="M1009" s="34">
        <f>L1009/'MSD Calculation'!$D$5</f>
        <v>0.33513513513512949</v>
      </c>
      <c r="N1009" s="34">
        <f>'MSD Calculation'!$D$24-L1009</f>
        <v>8.580000000000167</v>
      </c>
      <c r="O1009" s="35">
        <f t="shared" si="75"/>
        <v>9.4101798743049716E-3</v>
      </c>
      <c r="P1009" s="35">
        <f t="shared" si="76"/>
        <v>1.2121792587544582E-2</v>
      </c>
      <c r="Q1009" s="35">
        <f t="shared" si="77"/>
        <v>1.2124886902231853E-2</v>
      </c>
      <c r="R1009" s="35">
        <f t="shared" si="78"/>
        <v>1.2124886902231853E-2</v>
      </c>
      <c r="S1009" s="35">
        <f t="shared" si="79"/>
        <v>1.2124886902231853E-2</v>
      </c>
      <c r="T1009" s="11" t="s">
        <v>14</v>
      </c>
    </row>
    <row r="1010" spans="2:20" x14ac:dyDescent="0.35">
      <c r="B1010" s="63">
        <v>9.9299999999998327</v>
      </c>
      <c r="C1010" s="34">
        <f>B1010/'MSD Calculation'!$D$5</f>
        <v>0.3354729729729673</v>
      </c>
      <c r="D1010" s="34">
        <f>'MSD Calculation'!$D$24-B1010</f>
        <v>8.5700000000001673</v>
      </c>
      <c r="E1010" s="30">
        <f>IF(B1010="",0,IF(B1010&lt;'MSD Calculation'!$D$5,$E$7*(1-B1010/'MSD Calculation'!$D$5), 0))</f>
        <v>9.4053982788403854E-3</v>
      </c>
      <c r="F1010" s="30">
        <f>IF(B1010="",0,IF($B1010&lt;$F$5,0,IF($B1010&gt;'MSD Calculation'!$D$5,0,IF($N$4="Closed-form",1/2*(1-COS(2*PI()*($B1010-$F$5)/$F$6))*$F$8,IF($N$4="General",1/2*(1-COS(2*PI()*($B1010-$F$5)/$F$6))*$F$9,"Error")))))</f>
        <v>2.7207342986472031E-3</v>
      </c>
      <c r="G1010" s="30">
        <f>IF(B1010="",0,IF($B1010&lt;$G$5,0,IF($B1010&gt;'MSD Calculation'!$D$5,0,IF($N$4="Closed-form",1/2*(1-COS(2*PI()*($B1010-$G$5)/$G$6))*$G$8,IF($N$4="General",1/2*(1-COS(2*PI()*($B1010-$G$5)/$G$6))*$G$9,"Error")))))</f>
        <v>3.3819214301173676E-6</v>
      </c>
      <c r="H1010" s="30">
        <f>IF(B1010="",0,IF($B1010&lt;$H$5,0,IF($B1010&gt;'MSD Calculation'!$D$5,0,IF($N$4="Closed-form",1/2*(1-COS(2*PI()*($B1010-$H$5)/$H$6))*$H$8,IF($N$4="General",1/2*(1-COS(2*PI()*($B1010-$H$5)/$H$6))*$H$9,"Error")))))</f>
        <v>0</v>
      </c>
      <c r="I1010" s="30">
        <f>IF(B1010="",0,IF($B1010&lt;$I$5,0,IF($B1010&gt;'MSD Calculation'!$D$5,0,IF($N$4="Closed-form",1/2*(1-COS(2*PI()*($B1010-$I$5)/$I$6))*$I$8,IF($N$4="General",1/2*(1-COS(2*PI()*($B1010-$I$5)/$I$6))*$I$9,"Error")))))</f>
        <v>0</v>
      </c>
      <c r="J1010" s="15" t="s">
        <v>14</v>
      </c>
      <c r="K1010" s="3"/>
      <c r="L1010" s="17">
        <v>9.9299999999998327</v>
      </c>
      <c r="M1010" s="34">
        <f>L1010/'MSD Calculation'!$D$5</f>
        <v>0.3354729729729673</v>
      </c>
      <c r="N1010" s="34">
        <f>'MSD Calculation'!$D$24-L1010</f>
        <v>8.5700000000001673</v>
      </c>
      <c r="O1010" s="35">
        <f t="shared" si="75"/>
        <v>9.4053982788403854E-3</v>
      </c>
      <c r="P1010" s="35">
        <f t="shared" si="76"/>
        <v>1.2126132577487589E-2</v>
      </c>
      <c r="Q1010" s="35">
        <f t="shared" si="77"/>
        <v>1.2129514498917707E-2</v>
      </c>
      <c r="R1010" s="35">
        <f t="shared" si="78"/>
        <v>1.2129514498917707E-2</v>
      </c>
      <c r="S1010" s="35">
        <f t="shared" si="79"/>
        <v>1.2129514498917707E-2</v>
      </c>
      <c r="T1010" s="11" t="s">
        <v>14</v>
      </c>
    </row>
    <row r="1011" spans="2:20" x14ac:dyDescent="0.35">
      <c r="B1011" s="63">
        <v>9.9399999999998325</v>
      </c>
      <c r="C1011" s="34">
        <f>B1011/'MSD Calculation'!$D$5</f>
        <v>0.33581081081080516</v>
      </c>
      <c r="D1011" s="34">
        <f>'MSD Calculation'!$D$24-B1011</f>
        <v>8.5600000000001675</v>
      </c>
      <c r="E1011" s="30">
        <f>IF(B1011="",0,IF(B1011&lt;'MSD Calculation'!$D$5,$E$7*(1-B1011/'MSD Calculation'!$D$5), 0))</f>
        <v>9.4006166833758009E-3</v>
      </c>
      <c r="F1011" s="30">
        <f>IF(B1011="",0,IF($B1011&lt;$F$5,0,IF($B1011&gt;'MSD Calculation'!$D$5,0,IF($N$4="Closed-form",1/2*(1-COS(2*PI()*($B1011-$F$5)/$F$6))*$F$8,IF($N$4="General",1/2*(1-COS(2*PI()*($B1011-$F$5)/$F$6))*$F$9,"Error")))))</f>
        <v>2.7298652230949572E-3</v>
      </c>
      <c r="G1011" s="30">
        <f>IF(B1011="",0,IF($B1011&lt;$G$5,0,IF($B1011&gt;'MSD Calculation'!$D$5,0,IF($N$4="Closed-form",1/2*(1-COS(2*PI()*($B1011-$G$5)/$G$6))*$G$8,IF($N$4="General",1/2*(1-COS(2*PI()*($B1011-$G$5)/$G$6))*$G$9,"Error")))))</f>
        <v>3.6822947479539912E-6</v>
      </c>
      <c r="H1011" s="30">
        <f>IF(B1011="",0,IF($B1011&lt;$H$5,0,IF($B1011&gt;'MSD Calculation'!$D$5,0,IF($N$4="Closed-form",1/2*(1-COS(2*PI()*($B1011-$H$5)/$H$6))*$H$8,IF($N$4="General",1/2*(1-COS(2*PI()*($B1011-$H$5)/$H$6))*$H$9,"Error")))))</f>
        <v>0</v>
      </c>
      <c r="I1011" s="30">
        <f>IF(B1011="",0,IF($B1011&lt;$I$5,0,IF($B1011&gt;'MSD Calculation'!$D$5,0,IF($N$4="Closed-form",1/2*(1-COS(2*PI()*($B1011-$I$5)/$I$6))*$I$8,IF($N$4="General",1/2*(1-COS(2*PI()*($B1011-$I$5)/$I$6))*$I$9,"Error")))))</f>
        <v>0</v>
      </c>
      <c r="J1011" s="15" t="s">
        <v>14</v>
      </c>
      <c r="K1011" s="3"/>
      <c r="L1011" s="17">
        <v>9.9399999999998325</v>
      </c>
      <c r="M1011" s="34">
        <f>L1011/'MSD Calculation'!$D$5</f>
        <v>0.33581081081080516</v>
      </c>
      <c r="N1011" s="34">
        <f>'MSD Calculation'!$D$24-L1011</f>
        <v>8.5600000000001675</v>
      </c>
      <c r="O1011" s="35">
        <f t="shared" si="75"/>
        <v>9.4006166833758009E-3</v>
      </c>
      <c r="P1011" s="35">
        <f t="shared" si="76"/>
        <v>1.2130481906470758E-2</v>
      </c>
      <c r="Q1011" s="35">
        <f t="shared" si="77"/>
        <v>1.2134164201218713E-2</v>
      </c>
      <c r="R1011" s="35">
        <f t="shared" si="78"/>
        <v>1.2134164201218713E-2</v>
      </c>
      <c r="S1011" s="35">
        <f t="shared" si="79"/>
        <v>1.2134164201218713E-2</v>
      </c>
      <c r="T1011" s="11" t="s">
        <v>14</v>
      </c>
    </row>
    <row r="1012" spans="2:20" x14ac:dyDescent="0.35">
      <c r="B1012" s="63">
        <v>9.9499999999998323</v>
      </c>
      <c r="C1012" s="34">
        <f>B1012/'MSD Calculation'!$D$5</f>
        <v>0.33614864864864297</v>
      </c>
      <c r="D1012" s="34">
        <f>'MSD Calculation'!$D$24-B1012</f>
        <v>8.5500000000001677</v>
      </c>
      <c r="E1012" s="30">
        <f>IF(B1012="",0,IF(B1012&lt;'MSD Calculation'!$D$5,$E$7*(1-B1012/'MSD Calculation'!$D$5), 0))</f>
        <v>9.3958350879112147E-3</v>
      </c>
      <c r="F1012" s="30">
        <f>IF(B1012="",0,IF($B1012&lt;$F$5,0,IF($B1012&gt;'MSD Calculation'!$D$5,0,IF($N$4="Closed-form",1/2*(1-COS(2*PI()*($B1012-$F$5)/$F$6))*$F$8,IF($N$4="General",1/2*(1-COS(2*PI()*($B1012-$F$5)/$F$6))*$F$9,"Error")))))</f>
        <v>2.7390054465301714E-3</v>
      </c>
      <c r="G1012" s="30">
        <f>IF(B1012="",0,IF($B1012&lt;$G$5,0,IF($B1012&gt;'MSD Calculation'!$D$5,0,IF($N$4="Closed-form",1/2*(1-COS(2*PI()*($B1012-$G$5)/$G$6))*$G$8,IF($N$4="General",1/2*(1-COS(2*PI()*($B1012-$G$5)/$G$6))*$G$9,"Error")))))</f>
        <v>3.9954325613126388E-6</v>
      </c>
      <c r="H1012" s="30">
        <f>IF(B1012="",0,IF($B1012&lt;$H$5,0,IF($B1012&gt;'MSD Calculation'!$D$5,0,IF($N$4="Closed-form",1/2*(1-COS(2*PI()*($B1012-$H$5)/$H$6))*$H$8,IF($N$4="General",1/2*(1-COS(2*PI()*($B1012-$H$5)/$H$6))*$H$9,"Error")))))</f>
        <v>0</v>
      </c>
      <c r="I1012" s="30">
        <f>IF(B1012="",0,IF($B1012&lt;$I$5,0,IF($B1012&gt;'MSD Calculation'!$D$5,0,IF($N$4="Closed-form",1/2*(1-COS(2*PI()*($B1012-$I$5)/$I$6))*$I$8,IF($N$4="General",1/2*(1-COS(2*PI()*($B1012-$I$5)/$I$6))*$I$9,"Error")))))</f>
        <v>0</v>
      </c>
      <c r="J1012" s="15" t="s">
        <v>14</v>
      </c>
      <c r="K1012" s="3"/>
      <c r="L1012" s="17">
        <v>9.9499999999998323</v>
      </c>
      <c r="M1012" s="34">
        <f>L1012/'MSD Calculation'!$D$5</f>
        <v>0.33614864864864297</v>
      </c>
      <c r="N1012" s="34">
        <f>'MSD Calculation'!$D$24-L1012</f>
        <v>8.5500000000001677</v>
      </c>
      <c r="O1012" s="35">
        <f t="shared" si="75"/>
        <v>9.3958350879112147E-3</v>
      </c>
      <c r="P1012" s="35">
        <f t="shared" si="76"/>
        <v>1.2134840534441386E-2</v>
      </c>
      <c r="Q1012" s="35">
        <f t="shared" si="77"/>
        <v>1.2138835967002699E-2</v>
      </c>
      <c r="R1012" s="35">
        <f t="shared" si="78"/>
        <v>1.2138835967002699E-2</v>
      </c>
      <c r="S1012" s="35">
        <f t="shared" si="79"/>
        <v>1.2138835967002699E-2</v>
      </c>
      <c r="T1012" s="11" t="s">
        <v>14</v>
      </c>
    </row>
    <row r="1013" spans="2:20" x14ac:dyDescent="0.35">
      <c r="B1013" s="63">
        <v>9.9599999999998321</v>
      </c>
      <c r="C1013" s="34">
        <f>B1013/'MSD Calculation'!$D$5</f>
        <v>0.33648648648648077</v>
      </c>
      <c r="D1013" s="34">
        <f>'MSD Calculation'!$D$24-B1013</f>
        <v>8.5400000000001679</v>
      </c>
      <c r="E1013" s="30">
        <f>IF(B1013="",0,IF(B1013&lt;'MSD Calculation'!$D$5,$E$7*(1-B1013/'MSD Calculation'!$D$5), 0))</f>
        <v>9.3910534924466285E-3</v>
      </c>
      <c r="F1013" s="30">
        <f>IF(B1013="",0,IF($B1013&lt;$F$5,0,IF($B1013&gt;'MSD Calculation'!$D$5,0,IF($N$4="Closed-form",1/2*(1-COS(2*PI()*($B1013-$F$5)/$F$6))*$F$8,IF($N$4="General",1/2*(1-COS(2*PI()*($B1013-$F$5)/$F$6))*$F$9,"Error")))))</f>
        <v>2.7481549288593554E-3</v>
      </c>
      <c r="G1013" s="30">
        <f>IF(B1013="",0,IF($B1013&lt;$G$5,0,IF($B1013&gt;'MSD Calculation'!$D$5,0,IF($N$4="Closed-form",1/2*(1-COS(2*PI()*($B1013-$G$5)/$G$6))*$G$8,IF($N$4="General",1/2*(1-COS(2*PI()*($B1013-$G$5)/$G$6))*$G$9,"Error")))))</f>
        <v>4.3213327023577535E-6</v>
      </c>
      <c r="H1013" s="30">
        <f>IF(B1013="",0,IF($B1013&lt;$H$5,0,IF($B1013&gt;'MSD Calculation'!$D$5,0,IF($N$4="Closed-form",1/2*(1-COS(2*PI()*($B1013-$H$5)/$H$6))*$H$8,IF($N$4="General",1/2*(1-COS(2*PI()*($B1013-$H$5)/$H$6))*$H$9,"Error")))))</f>
        <v>0</v>
      </c>
      <c r="I1013" s="30">
        <f>IF(B1013="",0,IF($B1013&lt;$I$5,0,IF($B1013&gt;'MSD Calculation'!$D$5,0,IF($N$4="Closed-form",1/2*(1-COS(2*PI()*($B1013-$I$5)/$I$6))*$I$8,IF($N$4="General",1/2*(1-COS(2*PI()*($B1013-$I$5)/$I$6))*$I$9,"Error")))))</f>
        <v>0</v>
      </c>
      <c r="J1013" s="15" t="s">
        <v>14</v>
      </c>
      <c r="K1013" s="3"/>
      <c r="L1013" s="17">
        <v>9.9599999999998321</v>
      </c>
      <c r="M1013" s="34">
        <f>L1013/'MSD Calculation'!$D$5</f>
        <v>0.33648648648648077</v>
      </c>
      <c r="N1013" s="34">
        <f>'MSD Calculation'!$D$24-L1013</f>
        <v>8.5400000000001679</v>
      </c>
      <c r="O1013" s="35">
        <f t="shared" si="75"/>
        <v>9.3910534924466285E-3</v>
      </c>
      <c r="P1013" s="35">
        <f t="shared" si="76"/>
        <v>1.2139208421305983E-2</v>
      </c>
      <c r="Q1013" s="35">
        <f t="shared" si="77"/>
        <v>1.2143529754008342E-2</v>
      </c>
      <c r="R1013" s="35">
        <f t="shared" si="78"/>
        <v>1.2143529754008342E-2</v>
      </c>
      <c r="S1013" s="35">
        <f t="shared" si="79"/>
        <v>1.2143529754008342E-2</v>
      </c>
      <c r="T1013" s="11" t="s">
        <v>14</v>
      </c>
    </row>
    <row r="1014" spans="2:20" x14ac:dyDescent="0.35">
      <c r="B1014" s="63">
        <v>9.9699999999998319</v>
      </c>
      <c r="C1014" s="34">
        <f>B1014/'MSD Calculation'!$D$5</f>
        <v>0.33682432432431864</v>
      </c>
      <c r="D1014" s="34">
        <f>'MSD Calculation'!$D$24-B1014</f>
        <v>8.5300000000001681</v>
      </c>
      <c r="E1014" s="30">
        <f>IF(B1014="",0,IF(B1014&lt;'MSD Calculation'!$D$5,$E$7*(1-B1014/'MSD Calculation'!$D$5), 0))</f>
        <v>9.3862718969820423E-3</v>
      </c>
      <c r="F1014" s="30">
        <f>IF(B1014="",0,IF($B1014&lt;$F$5,0,IF($B1014&gt;'MSD Calculation'!$D$5,0,IF($N$4="Closed-form",1/2*(1-COS(2*PI()*($B1014-$F$5)/$F$6))*$F$8,IF($N$4="General",1/2*(1-COS(2*PI()*($B1014-$F$5)/$F$6))*$F$9,"Error")))))</f>
        <v>2.7573136299484003E-3</v>
      </c>
      <c r="G1014" s="30">
        <f>IF(B1014="",0,IF($B1014&lt;$G$5,0,IF($B1014&gt;'MSD Calculation'!$D$5,0,IF($N$4="Closed-form",1/2*(1-COS(2*PI()*($B1014-$G$5)/$G$6))*$G$8,IF($N$4="General",1/2*(1-COS(2*PI()*($B1014-$G$5)/$G$6))*$G$9,"Error")))))</f>
        <v>4.6599929149010709E-6</v>
      </c>
      <c r="H1014" s="30">
        <f>IF(B1014="",0,IF($B1014&lt;$H$5,0,IF($B1014&gt;'MSD Calculation'!$D$5,0,IF($N$4="Closed-form",1/2*(1-COS(2*PI()*($B1014-$H$5)/$H$6))*$H$8,IF($N$4="General",1/2*(1-COS(2*PI()*($B1014-$H$5)/$H$6))*$H$9,"Error")))))</f>
        <v>0</v>
      </c>
      <c r="I1014" s="30">
        <f>IF(B1014="",0,IF($B1014&lt;$I$5,0,IF($B1014&gt;'MSD Calculation'!$D$5,0,IF($N$4="Closed-form",1/2*(1-COS(2*PI()*($B1014-$I$5)/$I$6))*$I$8,IF($N$4="General",1/2*(1-COS(2*PI()*($B1014-$I$5)/$I$6))*$I$9,"Error")))))</f>
        <v>0</v>
      </c>
      <c r="J1014" s="15" t="s">
        <v>14</v>
      </c>
      <c r="K1014" s="3"/>
      <c r="L1014" s="17">
        <v>9.9699999999998319</v>
      </c>
      <c r="M1014" s="34">
        <f>L1014/'MSD Calculation'!$D$5</f>
        <v>0.33682432432431864</v>
      </c>
      <c r="N1014" s="34">
        <f>'MSD Calculation'!$D$24-L1014</f>
        <v>8.5300000000001681</v>
      </c>
      <c r="O1014" s="35">
        <f t="shared" si="75"/>
        <v>9.3862718969820423E-3</v>
      </c>
      <c r="P1014" s="35">
        <f t="shared" si="76"/>
        <v>1.2143585526930442E-2</v>
      </c>
      <c r="Q1014" s="35">
        <f t="shared" si="77"/>
        <v>1.2148245519845342E-2</v>
      </c>
      <c r="R1014" s="35">
        <f t="shared" si="78"/>
        <v>1.2148245519845342E-2</v>
      </c>
      <c r="S1014" s="35">
        <f t="shared" si="79"/>
        <v>1.2148245519845342E-2</v>
      </c>
      <c r="T1014" s="11" t="s">
        <v>14</v>
      </c>
    </row>
    <row r="1015" spans="2:20" x14ac:dyDescent="0.35">
      <c r="B1015" s="63">
        <v>9.9799999999998317</v>
      </c>
      <c r="C1015" s="34">
        <f>B1015/'MSD Calculation'!$D$5</f>
        <v>0.33716216216215644</v>
      </c>
      <c r="D1015" s="34">
        <f>'MSD Calculation'!$D$24-B1015</f>
        <v>8.5200000000001683</v>
      </c>
      <c r="E1015" s="30">
        <f>IF(B1015="",0,IF(B1015&lt;'MSD Calculation'!$D$5,$E$7*(1-B1015/'MSD Calculation'!$D$5), 0))</f>
        <v>9.3814903015174578E-3</v>
      </c>
      <c r="F1015" s="30">
        <f>IF(B1015="",0,IF($B1015&lt;$F$5,0,IF($B1015&gt;'MSD Calculation'!$D$5,0,IF($N$4="Closed-form",1/2*(1-COS(2*PI()*($B1015-$F$5)/$F$6))*$F$8,IF($N$4="General",1/2*(1-COS(2*PI()*($B1015-$F$5)/$F$6))*$F$9,"Error")))))</f>
        <v>2.7664815096227636E-3</v>
      </c>
      <c r="G1015" s="30">
        <f>IF(B1015="",0,IF($B1015&lt;$G$5,0,IF($B1015&gt;'MSD Calculation'!$D$5,0,IF($N$4="Closed-form",1/2*(1-COS(2*PI()*($B1015-$G$5)/$G$6))*$G$8,IF($N$4="General",1/2*(1-COS(2*PI()*($B1015-$G$5)/$G$6))*$G$9,"Error")))))</f>
        <v>5.0114108544165977E-6</v>
      </c>
      <c r="H1015" s="30">
        <f>IF(B1015="",0,IF($B1015&lt;$H$5,0,IF($B1015&gt;'MSD Calculation'!$D$5,0,IF($N$4="Closed-form",1/2*(1-COS(2*PI()*($B1015-$H$5)/$H$6))*$H$8,IF($N$4="General",1/2*(1-COS(2*PI()*($B1015-$H$5)/$H$6))*$H$9,"Error")))))</f>
        <v>0</v>
      </c>
      <c r="I1015" s="30">
        <f>IF(B1015="",0,IF($B1015&lt;$I$5,0,IF($B1015&gt;'MSD Calculation'!$D$5,0,IF($N$4="Closed-form",1/2*(1-COS(2*PI()*($B1015-$I$5)/$I$6))*$I$8,IF($N$4="General",1/2*(1-COS(2*PI()*($B1015-$I$5)/$I$6))*$I$9,"Error")))))</f>
        <v>0</v>
      </c>
      <c r="J1015" s="15" t="s">
        <v>14</v>
      </c>
      <c r="K1015" s="3"/>
      <c r="L1015" s="17">
        <v>9.9799999999998317</v>
      </c>
      <c r="M1015" s="34">
        <f>L1015/'MSD Calculation'!$D$5</f>
        <v>0.33716216216215644</v>
      </c>
      <c r="N1015" s="34">
        <f>'MSD Calculation'!$D$24-L1015</f>
        <v>8.5200000000001683</v>
      </c>
      <c r="O1015" s="35">
        <f t="shared" si="75"/>
        <v>9.3814903015174578E-3</v>
      </c>
      <c r="P1015" s="35">
        <f t="shared" si="76"/>
        <v>1.2147971811140221E-2</v>
      </c>
      <c r="Q1015" s="35">
        <f t="shared" si="77"/>
        <v>1.2152983221994639E-2</v>
      </c>
      <c r="R1015" s="35">
        <f t="shared" si="78"/>
        <v>1.2152983221994639E-2</v>
      </c>
      <c r="S1015" s="35">
        <f t="shared" si="79"/>
        <v>1.2152983221994639E-2</v>
      </c>
      <c r="T1015" s="11" t="s">
        <v>14</v>
      </c>
    </row>
    <row r="1016" spans="2:20" x14ac:dyDescent="0.35">
      <c r="B1016" s="63">
        <v>9.9899999999998315</v>
      </c>
      <c r="C1016" s="34">
        <f>B1016/'MSD Calculation'!$D$5</f>
        <v>0.3374999999999943</v>
      </c>
      <c r="D1016" s="34">
        <f>'MSD Calculation'!$D$24-B1016</f>
        <v>8.5100000000001685</v>
      </c>
      <c r="E1016" s="30">
        <f>IF(B1016="",0,IF(B1016&lt;'MSD Calculation'!$D$5,$E$7*(1-B1016/'MSD Calculation'!$D$5), 0))</f>
        <v>9.3767087060528699E-3</v>
      </c>
      <c r="F1016" s="30">
        <f>IF(B1016="",0,IF($B1016&lt;$F$5,0,IF($B1016&gt;'MSD Calculation'!$D$5,0,IF($N$4="Closed-form",1/2*(1-COS(2*PI()*($B1016-$F$5)/$F$6))*$F$8,IF($N$4="General",1/2*(1-COS(2*PI()*($B1016-$F$5)/$F$6))*$F$9,"Error")))))</f>
        <v>2.7756585276676408E-3</v>
      </c>
      <c r="G1016" s="30">
        <f>IF(B1016="",0,IF($B1016&lt;$G$5,0,IF($B1016&gt;'MSD Calculation'!$D$5,0,IF($N$4="Closed-form",1/2*(1-COS(2*PI()*($B1016-$G$5)/$G$6))*$G$8,IF($N$4="General",1/2*(1-COS(2*PI()*($B1016-$G$5)/$G$6))*$G$9,"Error")))))</f>
        <v>5.3755840880576327E-6</v>
      </c>
      <c r="H1016" s="30">
        <f>IF(B1016="",0,IF($B1016&lt;$H$5,0,IF($B1016&gt;'MSD Calculation'!$D$5,0,IF($N$4="Closed-form",1/2*(1-COS(2*PI()*($B1016-$H$5)/$H$6))*$H$8,IF($N$4="General",1/2*(1-COS(2*PI()*($B1016-$H$5)/$H$6))*$H$9,"Error")))))</f>
        <v>0</v>
      </c>
      <c r="I1016" s="30">
        <f>IF(B1016="",0,IF($B1016&lt;$I$5,0,IF($B1016&gt;'MSD Calculation'!$D$5,0,IF($N$4="Closed-form",1/2*(1-COS(2*PI()*($B1016-$I$5)/$I$6))*$I$8,IF($N$4="General",1/2*(1-COS(2*PI()*($B1016-$I$5)/$I$6))*$I$9,"Error")))))</f>
        <v>0</v>
      </c>
      <c r="J1016" s="15" t="s">
        <v>14</v>
      </c>
      <c r="K1016" s="3"/>
      <c r="L1016" s="17">
        <v>9.9899999999998315</v>
      </c>
      <c r="M1016" s="34">
        <f>L1016/'MSD Calculation'!$D$5</f>
        <v>0.3374999999999943</v>
      </c>
      <c r="N1016" s="34">
        <f>'MSD Calculation'!$D$24-L1016</f>
        <v>8.5100000000001685</v>
      </c>
      <c r="O1016" s="35">
        <f t="shared" si="75"/>
        <v>9.3767087060528699E-3</v>
      </c>
      <c r="P1016" s="35">
        <f t="shared" si="76"/>
        <v>1.2152367233720511E-2</v>
      </c>
      <c r="Q1016" s="35">
        <f t="shared" si="77"/>
        <v>1.2157742817808568E-2</v>
      </c>
      <c r="R1016" s="35">
        <f t="shared" si="78"/>
        <v>1.2157742817808568E-2</v>
      </c>
      <c r="S1016" s="35">
        <f t="shared" si="79"/>
        <v>1.2157742817808568E-2</v>
      </c>
      <c r="T1016" s="11" t="s">
        <v>14</v>
      </c>
    </row>
    <row r="1017" spans="2:20" x14ac:dyDescent="0.35">
      <c r="B1017" s="63">
        <v>9.9999999999998312</v>
      </c>
      <c r="C1017" s="34">
        <f>B1017/'MSD Calculation'!$D$5</f>
        <v>0.33783783783783211</v>
      </c>
      <c r="D1017" s="34">
        <f>'MSD Calculation'!$D$24-B1017</f>
        <v>8.5000000000001688</v>
      </c>
      <c r="E1017" s="30">
        <f>IF(B1017="",0,IF(B1017&lt;'MSD Calculation'!$D$5,$E$7*(1-B1017/'MSD Calculation'!$D$5), 0))</f>
        <v>9.3719271105882854E-3</v>
      </c>
      <c r="F1017" s="30">
        <f>IF(B1017="",0,IF($B1017&lt;$F$5,0,IF($B1017&gt;'MSD Calculation'!$D$5,0,IF($N$4="Closed-form",1/2*(1-COS(2*PI()*($B1017-$F$5)/$F$6))*$F$8,IF($N$4="General",1/2*(1-COS(2*PI()*($B1017-$F$5)/$F$6))*$F$9,"Error")))))</f>
        <v>2.7848446438281387E-3</v>
      </c>
      <c r="G1017" s="30">
        <f>IF(B1017="",0,IF($B1017&lt;$G$5,0,IF($B1017&gt;'MSD Calculation'!$D$5,0,IF($N$4="Closed-form",1/2*(1-COS(2*PI()*($B1017-$G$5)/$G$6))*$G$8,IF($N$4="General",1/2*(1-COS(2*PI()*($B1017-$G$5)/$G$6))*$G$9,"Error")))))</f>
        <v>5.7525100946729702E-6</v>
      </c>
      <c r="H1017" s="30">
        <f>IF(B1017="",0,IF($B1017&lt;$H$5,0,IF($B1017&gt;'MSD Calculation'!$D$5,0,IF($N$4="Closed-form",1/2*(1-COS(2*PI()*($B1017-$H$5)/$H$6))*$H$8,IF($N$4="General",1/2*(1-COS(2*PI()*($B1017-$H$5)/$H$6))*$H$9,"Error")))))</f>
        <v>0</v>
      </c>
      <c r="I1017" s="30">
        <f>IF(B1017="",0,IF($B1017&lt;$I$5,0,IF($B1017&gt;'MSD Calculation'!$D$5,0,IF($N$4="Closed-form",1/2*(1-COS(2*PI()*($B1017-$I$5)/$I$6))*$I$8,IF($N$4="General",1/2*(1-COS(2*PI()*($B1017-$I$5)/$I$6))*$I$9,"Error")))))</f>
        <v>0</v>
      </c>
      <c r="J1017" s="15" t="s">
        <v>14</v>
      </c>
      <c r="K1017" s="3"/>
      <c r="L1017" s="17">
        <v>9.9999999999998312</v>
      </c>
      <c r="M1017" s="34">
        <f>L1017/'MSD Calculation'!$D$5</f>
        <v>0.33783783783783211</v>
      </c>
      <c r="N1017" s="34">
        <f>'MSD Calculation'!$D$24-L1017</f>
        <v>8.5000000000001688</v>
      </c>
      <c r="O1017" s="35">
        <f t="shared" si="75"/>
        <v>9.3719271105882854E-3</v>
      </c>
      <c r="P1017" s="35">
        <f t="shared" si="76"/>
        <v>1.2156771754416424E-2</v>
      </c>
      <c r="Q1017" s="35">
        <f t="shared" si="77"/>
        <v>1.2162524264511096E-2</v>
      </c>
      <c r="R1017" s="35">
        <f t="shared" si="78"/>
        <v>1.2162524264511096E-2</v>
      </c>
      <c r="S1017" s="35">
        <f t="shared" si="79"/>
        <v>1.2162524264511096E-2</v>
      </c>
      <c r="T1017" s="11" t="s">
        <v>14</v>
      </c>
    </row>
    <row r="1018" spans="2:20" x14ac:dyDescent="0.35">
      <c r="B1018" s="63">
        <v>10.009999999999831</v>
      </c>
      <c r="C1018" s="34">
        <f>B1018/'MSD Calculation'!$D$5</f>
        <v>0.33817567567566997</v>
      </c>
      <c r="D1018" s="34">
        <f>'MSD Calculation'!$D$24-B1018</f>
        <v>8.490000000000169</v>
      </c>
      <c r="E1018" s="30">
        <f>IF(B1018="",0,IF(B1018&lt;'MSD Calculation'!$D$5,$E$7*(1-B1018/'MSD Calculation'!$D$5), 0))</f>
        <v>9.3671455151236992E-3</v>
      </c>
      <c r="F1018" s="30">
        <f>IF(B1018="",0,IF($B1018&lt;$F$5,0,IF($B1018&gt;'MSD Calculation'!$D$5,0,IF($N$4="Closed-form",1/2*(1-COS(2*PI()*($B1018-$F$5)/$F$6))*$F$8,IF($N$4="General",1/2*(1-COS(2*PI()*($B1018-$F$5)/$F$6))*$F$9,"Error")))))</f>
        <v>2.7940398178094598E-3</v>
      </c>
      <c r="G1018" s="30">
        <f>IF(B1018="",0,IF($B1018&lt;$G$5,0,IF($B1018&gt;'MSD Calculation'!$D$5,0,IF($N$4="Closed-form",1/2*(1-COS(2*PI()*($B1018-$G$5)/$G$6))*$G$8,IF($N$4="General",1/2*(1-COS(2*PI()*($B1018-$G$5)/$G$6))*$G$9,"Error")))))</f>
        <v>6.1421862648247488E-6</v>
      </c>
      <c r="H1018" s="30">
        <f>IF(B1018="",0,IF($B1018&lt;$H$5,0,IF($B1018&gt;'MSD Calculation'!$D$5,0,IF($N$4="Closed-form",1/2*(1-COS(2*PI()*($B1018-$H$5)/$H$6))*$H$8,IF($N$4="General",1/2*(1-COS(2*PI()*($B1018-$H$5)/$H$6))*$H$9,"Error")))))</f>
        <v>0</v>
      </c>
      <c r="I1018" s="30">
        <f>IF(B1018="",0,IF($B1018&lt;$I$5,0,IF($B1018&gt;'MSD Calculation'!$D$5,0,IF($N$4="Closed-form",1/2*(1-COS(2*PI()*($B1018-$I$5)/$I$6))*$I$8,IF($N$4="General",1/2*(1-COS(2*PI()*($B1018-$I$5)/$I$6))*$I$9,"Error")))))</f>
        <v>0</v>
      </c>
      <c r="J1018" s="15" t="s">
        <v>14</v>
      </c>
      <c r="K1018" s="3"/>
      <c r="L1018" s="17">
        <v>10.009999999999831</v>
      </c>
      <c r="M1018" s="34">
        <f>L1018/'MSD Calculation'!$D$5</f>
        <v>0.33817567567566997</v>
      </c>
      <c r="N1018" s="34">
        <f>'MSD Calculation'!$D$24-L1018</f>
        <v>8.490000000000169</v>
      </c>
      <c r="O1018" s="35">
        <f t="shared" si="75"/>
        <v>9.3671455151236992E-3</v>
      </c>
      <c r="P1018" s="35">
        <f t="shared" si="76"/>
        <v>1.2161185332933158E-2</v>
      </c>
      <c r="Q1018" s="35">
        <f t="shared" si="77"/>
        <v>1.2167327519197984E-2</v>
      </c>
      <c r="R1018" s="35">
        <f t="shared" si="78"/>
        <v>1.2167327519197984E-2</v>
      </c>
      <c r="S1018" s="35">
        <f t="shared" si="79"/>
        <v>1.2167327519197984E-2</v>
      </c>
      <c r="T1018" s="11" t="s">
        <v>14</v>
      </c>
    </row>
    <row r="1019" spans="2:20" x14ac:dyDescent="0.35">
      <c r="B1019" s="63">
        <v>10.019999999999831</v>
      </c>
      <c r="C1019" s="34">
        <f>B1019/'MSD Calculation'!$D$5</f>
        <v>0.33851351351350778</v>
      </c>
      <c r="D1019" s="34">
        <f>'MSD Calculation'!$D$24-B1019</f>
        <v>8.4800000000001692</v>
      </c>
      <c r="E1019" s="30">
        <f>IF(B1019="",0,IF(B1019&lt;'MSD Calculation'!$D$5,$E$7*(1-B1019/'MSD Calculation'!$D$5), 0))</f>
        <v>9.3623639196591148E-3</v>
      </c>
      <c r="F1019" s="30">
        <f>IF(B1019="",0,IF($B1019&lt;$F$5,0,IF($B1019&gt;'MSD Calculation'!$D$5,0,IF($N$4="Closed-form",1/2*(1-COS(2*PI()*($B1019-$F$5)/$F$6))*$F$8,IF($N$4="General",1/2*(1-COS(2*PI()*($B1019-$F$5)/$F$6))*$F$9,"Error")))))</f>
        <v>2.803244009277072E-3</v>
      </c>
      <c r="G1019" s="30">
        <f>IF(B1019="",0,IF($B1019&lt;$G$5,0,IF($B1019&gt;'MSD Calculation'!$D$5,0,IF($N$4="Closed-form",1/2*(1-COS(2*PI()*($B1019-$G$5)/$G$6))*$G$8,IF($N$4="General",1/2*(1-COS(2*PI()*($B1019-$G$5)/$G$6))*$G$9,"Error")))))</f>
        <v>6.5446099008069047E-6</v>
      </c>
      <c r="H1019" s="30">
        <f>IF(B1019="",0,IF($B1019&lt;$H$5,0,IF($B1019&gt;'MSD Calculation'!$D$5,0,IF($N$4="Closed-form",1/2*(1-COS(2*PI()*($B1019-$H$5)/$H$6))*$H$8,IF($N$4="General",1/2*(1-COS(2*PI()*($B1019-$H$5)/$H$6))*$H$9,"Error")))))</f>
        <v>0</v>
      </c>
      <c r="I1019" s="30">
        <f>IF(B1019="",0,IF($B1019&lt;$I$5,0,IF($B1019&gt;'MSD Calculation'!$D$5,0,IF($N$4="Closed-form",1/2*(1-COS(2*PI()*($B1019-$I$5)/$I$6))*$I$8,IF($N$4="General",1/2*(1-COS(2*PI()*($B1019-$I$5)/$I$6))*$I$9,"Error")))))</f>
        <v>0</v>
      </c>
      <c r="J1019" s="15" t="s">
        <v>14</v>
      </c>
      <c r="K1019" s="3"/>
      <c r="L1019" s="17">
        <v>10.019999999999831</v>
      </c>
      <c r="M1019" s="34">
        <f>L1019/'MSD Calculation'!$D$5</f>
        <v>0.33851351351350778</v>
      </c>
      <c r="N1019" s="34">
        <f>'MSD Calculation'!$D$24-L1019</f>
        <v>8.4800000000001692</v>
      </c>
      <c r="O1019" s="35">
        <f t="shared" si="75"/>
        <v>9.3623639196591148E-3</v>
      </c>
      <c r="P1019" s="35">
        <f t="shared" si="76"/>
        <v>1.2165607928936187E-2</v>
      </c>
      <c r="Q1019" s="35">
        <f t="shared" si="77"/>
        <v>1.2172152538836994E-2</v>
      </c>
      <c r="R1019" s="35">
        <f t="shared" si="78"/>
        <v>1.2172152538836994E-2</v>
      </c>
      <c r="S1019" s="35">
        <f t="shared" si="79"/>
        <v>1.2172152538836994E-2</v>
      </c>
      <c r="T1019" s="11" t="s">
        <v>14</v>
      </c>
    </row>
    <row r="1020" spans="2:20" x14ac:dyDescent="0.35">
      <c r="B1020" s="63">
        <v>10.029999999999831</v>
      </c>
      <c r="C1020" s="34">
        <f>B1020/'MSD Calculation'!$D$5</f>
        <v>0.33885135135134559</v>
      </c>
      <c r="D1020" s="34">
        <f>'MSD Calculation'!$D$24-B1020</f>
        <v>8.4700000000001694</v>
      </c>
      <c r="E1020" s="30">
        <f>IF(B1020="",0,IF(B1020&lt;'MSD Calculation'!$D$5,$E$7*(1-B1020/'MSD Calculation'!$D$5), 0))</f>
        <v>9.3575823241945286E-3</v>
      </c>
      <c r="F1020" s="30">
        <f>IF(B1020="",0,IF($B1020&lt;$F$5,0,IF($B1020&gt;'MSD Calculation'!$D$5,0,IF($N$4="Closed-form",1/2*(1-COS(2*PI()*($B1020-$F$5)/$F$6))*$F$8,IF($N$4="General",1/2*(1-COS(2*PI()*($B1020-$F$5)/$F$6))*$F$9,"Error")))))</f>
        <v>2.8124571778568872E-3</v>
      </c>
      <c r="G1020" s="30">
        <f>IF(B1020="",0,IF($B1020&lt;$G$5,0,IF($B1020&gt;'MSD Calculation'!$D$5,0,IF($N$4="Closed-form",1/2*(1-COS(2*PI()*($B1020-$G$5)/$G$6))*$G$8,IF($N$4="General",1/2*(1-COS(2*PI()*($B1020-$G$5)/$G$6))*$G$9,"Error")))))</f>
        <v>6.959778216662614E-6</v>
      </c>
      <c r="H1020" s="30">
        <f>IF(B1020="",0,IF($B1020&lt;$H$5,0,IF($B1020&gt;'MSD Calculation'!$D$5,0,IF($N$4="Closed-form",1/2*(1-COS(2*PI()*($B1020-$H$5)/$H$6))*$H$8,IF($N$4="General",1/2*(1-COS(2*PI()*($B1020-$H$5)/$H$6))*$H$9,"Error")))))</f>
        <v>0</v>
      </c>
      <c r="I1020" s="30">
        <f>IF(B1020="",0,IF($B1020&lt;$I$5,0,IF($B1020&gt;'MSD Calculation'!$D$5,0,IF($N$4="Closed-form",1/2*(1-COS(2*PI()*($B1020-$I$5)/$I$6))*$I$8,IF($N$4="General",1/2*(1-COS(2*PI()*($B1020-$I$5)/$I$6))*$I$9,"Error")))))</f>
        <v>0</v>
      </c>
      <c r="J1020" s="15" t="s">
        <v>14</v>
      </c>
      <c r="K1020" s="3"/>
      <c r="L1020" s="17">
        <v>10.029999999999831</v>
      </c>
      <c r="M1020" s="34">
        <f>L1020/'MSD Calculation'!$D$5</f>
        <v>0.33885135135134559</v>
      </c>
      <c r="N1020" s="34">
        <f>'MSD Calculation'!$D$24-L1020</f>
        <v>8.4700000000001694</v>
      </c>
      <c r="O1020" s="35">
        <f t="shared" si="75"/>
        <v>9.3575823241945286E-3</v>
      </c>
      <c r="P1020" s="35">
        <f t="shared" si="76"/>
        <v>1.2170039502051415E-2</v>
      </c>
      <c r="Q1020" s="35">
        <f t="shared" si="77"/>
        <v>1.2176999280268077E-2</v>
      </c>
      <c r="R1020" s="35">
        <f t="shared" si="78"/>
        <v>1.2176999280268077E-2</v>
      </c>
      <c r="S1020" s="35">
        <f t="shared" si="79"/>
        <v>1.2176999280268077E-2</v>
      </c>
      <c r="T1020" s="11" t="s">
        <v>14</v>
      </c>
    </row>
    <row r="1021" spans="2:20" x14ac:dyDescent="0.35">
      <c r="B1021" s="63">
        <v>10.03999999999983</v>
      </c>
      <c r="C1021" s="34">
        <f>B1021/'MSD Calculation'!$D$5</f>
        <v>0.33918918918918345</v>
      </c>
      <c r="D1021" s="34">
        <f>'MSD Calculation'!$D$24-B1021</f>
        <v>8.4600000000001696</v>
      </c>
      <c r="E1021" s="30">
        <f>IF(B1021="",0,IF(B1021&lt;'MSD Calculation'!$D$5,$E$7*(1-B1021/'MSD Calculation'!$D$5), 0))</f>
        <v>9.3528007287299424E-3</v>
      </c>
      <c r="F1021" s="30">
        <f>IF(B1021="",0,IF($B1021&lt;$F$5,0,IF($B1021&gt;'MSD Calculation'!$D$5,0,IF($N$4="Closed-form",1/2*(1-COS(2*PI()*($B1021-$F$5)/$F$6))*$F$8,IF($N$4="General",1/2*(1-COS(2*PI()*($B1021-$F$5)/$F$6))*$F$9,"Error")))))</f>
        <v>2.8216792831354419E-3</v>
      </c>
      <c r="G1021" s="30">
        <f>IF(B1021="",0,IF($B1021&lt;$G$5,0,IF($B1021&gt;'MSD Calculation'!$D$5,0,IF($N$4="Closed-form",1/2*(1-COS(2*PI()*($B1021-$G$5)/$G$6))*$G$8,IF($N$4="General",1/2*(1-COS(2*PI()*($B1021-$G$5)/$G$6))*$G$9,"Error")))))</f>
        <v>7.3876883382047976E-6</v>
      </c>
      <c r="H1021" s="30">
        <f>IF(B1021="",0,IF($B1021&lt;$H$5,0,IF($B1021&gt;'MSD Calculation'!$D$5,0,IF($N$4="Closed-form",1/2*(1-COS(2*PI()*($B1021-$H$5)/$H$6))*$H$8,IF($N$4="General",1/2*(1-COS(2*PI()*($B1021-$H$5)/$H$6))*$H$9,"Error")))))</f>
        <v>0</v>
      </c>
      <c r="I1021" s="30">
        <f>IF(B1021="",0,IF($B1021&lt;$I$5,0,IF($B1021&gt;'MSD Calculation'!$D$5,0,IF($N$4="Closed-form",1/2*(1-COS(2*PI()*($B1021-$I$5)/$I$6))*$I$8,IF($N$4="General",1/2*(1-COS(2*PI()*($B1021-$I$5)/$I$6))*$I$9,"Error")))))</f>
        <v>0</v>
      </c>
      <c r="J1021" s="15" t="s">
        <v>14</v>
      </c>
      <c r="K1021" s="3"/>
      <c r="L1021" s="17">
        <v>10.03999999999983</v>
      </c>
      <c r="M1021" s="34">
        <f>L1021/'MSD Calculation'!$D$5</f>
        <v>0.33918918918918345</v>
      </c>
      <c r="N1021" s="34">
        <f>'MSD Calculation'!$D$24-L1021</f>
        <v>8.4600000000001696</v>
      </c>
      <c r="O1021" s="35">
        <f t="shared" si="75"/>
        <v>9.3528007287299424E-3</v>
      </c>
      <c r="P1021" s="35">
        <f t="shared" si="76"/>
        <v>1.2174480011865385E-2</v>
      </c>
      <c r="Q1021" s="35">
        <f t="shared" si="77"/>
        <v>1.218186770020359E-2</v>
      </c>
      <c r="R1021" s="35">
        <f t="shared" si="78"/>
        <v>1.218186770020359E-2</v>
      </c>
      <c r="S1021" s="35">
        <f t="shared" si="79"/>
        <v>1.218186770020359E-2</v>
      </c>
      <c r="T1021" s="11" t="s">
        <v>14</v>
      </c>
    </row>
    <row r="1022" spans="2:20" x14ac:dyDescent="0.35">
      <c r="B1022" s="63">
        <v>10.04999999999983</v>
      </c>
      <c r="C1022" s="34">
        <f>B1022/'MSD Calculation'!$D$5</f>
        <v>0.33952702702702126</v>
      </c>
      <c r="D1022" s="34">
        <f>'MSD Calculation'!$D$24-B1022</f>
        <v>8.4500000000001698</v>
      </c>
      <c r="E1022" s="30">
        <f>IF(B1022="",0,IF(B1022&lt;'MSD Calculation'!$D$5,$E$7*(1-B1022/'MSD Calculation'!$D$5), 0))</f>
        <v>9.3480191332653579E-3</v>
      </c>
      <c r="F1022" s="30">
        <f>IF(B1022="",0,IF($B1022&lt;$F$5,0,IF($B1022&gt;'MSD Calculation'!$D$5,0,IF($N$4="Closed-form",1/2*(1-COS(2*PI()*($B1022-$F$5)/$F$6))*$F$8,IF($N$4="General",1/2*(1-COS(2*PI()*($B1022-$F$5)/$F$6))*$F$9,"Error")))))</f>
        <v>2.8309102846600697E-3</v>
      </c>
      <c r="G1022" s="30">
        <f>IF(B1022="",0,IF($B1022&lt;$G$5,0,IF($B1022&gt;'MSD Calculation'!$D$5,0,IF($N$4="Closed-form",1/2*(1-COS(2*PI()*($B1022-$G$5)/$G$6))*$G$8,IF($N$4="General",1/2*(1-COS(2*PI()*($B1022-$G$5)/$G$6))*$G$9,"Error")))))</f>
        <v>7.8283373030356071E-6</v>
      </c>
      <c r="H1022" s="30">
        <f>IF(B1022="",0,IF($B1022&lt;$H$5,0,IF($B1022&gt;'MSD Calculation'!$D$5,0,IF($N$4="Closed-form",1/2*(1-COS(2*PI()*($B1022-$H$5)/$H$6))*$H$8,IF($N$4="General",1/2*(1-COS(2*PI()*($B1022-$H$5)/$H$6))*$H$9,"Error")))))</f>
        <v>0</v>
      </c>
      <c r="I1022" s="30">
        <f>IF(B1022="",0,IF($B1022&lt;$I$5,0,IF($B1022&gt;'MSD Calculation'!$D$5,0,IF($N$4="Closed-form",1/2*(1-COS(2*PI()*($B1022-$I$5)/$I$6))*$I$8,IF($N$4="General",1/2*(1-COS(2*PI()*($B1022-$I$5)/$I$6))*$I$9,"Error")))))</f>
        <v>0</v>
      </c>
      <c r="J1022" s="15" t="s">
        <v>14</v>
      </c>
      <c r="K1022" s="3"/>
      <c r="L1022" s="17">
        <v>10.04999999999983</v>
      </c>
      <c r="M1022" s="34">
        <f>L1022/'MSD Calculation'!$D$5</f>
        <v>0.33952702702702126</v>
      </c>
      <c r="N1022" s="34">
        <f>'MSD Calculation'!$D$24-L1022</f>
        <v>8.4500000000001698</v>
      </c>
      <c r="O1022" s="35">
        <f t="shared" si="75"/>
        <v>9.3480191332653579E-3</v>
      </c>
      <c r="P1022" s="35">
        <f t="shared" si="76"/>
        <v>1.2178929417925428E-2</v>
      </c>
      <c r="Q1022" s="35">
        <f t="shared" si="77"/>
        <v>1.2186757755228464E-2</v>
      </c>
      <c r="R1022" s="35">
        <f t="shared" si="78"/>
        <v>1.2186757755228464E-2</v>
      </c>
      <c r="S1022" s="35">
        <f t="shared" si="79"/>
        <v>1.2186757755228464E-2</v>
      </c>
      <c r="T1022" s="11" t="s">
        <v>14</v>
      </c>
    </row>
    <row r="1023" spans="2:20" x14ac:dyDescent="0.35">
      <c r="B1023" s="63">
        <v>10.05999999999983</v>
      </c>
      <c r="C1023" s="34">
        <f>B1023/'MSD Calculation'!$D$5</f>
        <v>0.33986486486485912</v>
      </c>
      <c r="D1023" s="34">
        <f>'MSD Calculation'!$D$24-B1023</f>
        <v>8.44000000000017</v>
      </c>
      <c r="E1023" s="30">
        <f>IF(B1023="",0,IF(B1023&lt;'MSD Calculation'!$D$5,$E$7*(1-B1023/'MSD Calculation'!$D$5), 0))</f>
        <v>9.3432375378007717E-3</v>
      </c>
      <c r="F1023" s="30">
        <f>IF(B1023="",0,IF($B1023&lt;$F$5,0,IF($B1023&gt;'MSD Calculation'!$D$5,0,IF($N$4="Closed-form",1/2*(1-COS(2*PI()*($B1023-$F$5)/$F$6))*$F$8,IF($N$4="General",1/2*(1-COS(2*PI()*($B1023-$F$5)/$F$6))*$F$9,"Error")))))</f>
        <v>2.8401501419390821E-3</v>
      </c>
      <c r="G1023" s="30">
        <f>IF(B1023="",0,IF($B1023&lt;$G$5,0,IF($B1023&gt;'MSD Calculation'!$D$5,0,IF($N$4="Closed-form",1/2*(1-COS(2*PI()*($B1023-$G$5)/$G$6))*$G$8,IF($N$4="General",1/2*(1-COS(2*PI()*($B1023-$G$5)/$G$6))*$G$9,"Error")))))</f>
        <v>8.2817220605667394E-6</v>
      </c>
      <c r="H1023" s="30">
        <f>IF(B1023="",0,IF($B1023&lt;$H$5,0,IF($B1023&gt;'MSD Calculation'!$D$5,0,IF($N$4="Closed-form",1/2*(1-COS(2*PI()*($B1023-$H$5)/$H$6))*$H$8,IF($N$4="General",1/2*(1-COS(2*PI()*($B1023-$H$5)/$H$6))*$H$9,"Error")))))</f>
        <v>0</v>
      </c>
      <c r="I1023" s="30">
        <f>IF(B1023="",0,IF($B1023&lt;$I$5,0,IF($B1023&gt;'MSD Calculation'!$D$5,0,IF($N$4="Closed-form",1/2*(1-COS(2*PI()*($B1023-$I$5)/$I$6))*$I$8,IF($N$4="General",1/2*(1-COS(2*PI()*($B1023-$I$5)/$I$6))*$I$9,"Error")))))</f>
        <v>0</v>
      </c>
      <c r="J1023" s="15" t="s">
        <v>14</v>
      </c>
      <c r="K1023" s="3"/>
      <c r="L1023" s="17">
        <v>10.05999999999983</v>
      </c>
      <c r="M1023" s="34">
        <f>L1023/'MSD Calculation'!$D$5</f>
        <v>0.33986486486485912</v>
      </c>
      <c r="N1023" s="34">
        <f>'MSD Calculation'!$D$24-L1023</f>
        <v>8.44000000000017</v>
      </c>
      <c r="O1023" s="35">
        <f t="shared" si="75"/>
        <v>9.3432375378007717E-3</v>
      </c>
      <c r="P1023" s="35">
        <f t="shared" si="76"/>
        <v>1.2183387679739853E-2</v>
      </c>
      <c r="Q1023" s="35">
        <f t="shared" si="77"/>
        <v>1.219166940180042E-2</v>
      </c>
      <c r="R1023" s="35">
        <f t="shared" si="78"/>
        <v>1.219166940180042E-2</v>
      </c>
      <c r="S1023" s="35">
        <f t="shared" si="79"/>
        <v>1.219166940180042E-2</v>
      </c>
      <c r="T1023" s="11" t="s">
        <v>14</v>
      </c>
    </row>
    <row r="1024" spans="2:20" x14ac:dyDescent="0.35">
      <c r="B1024" s="63">
        <v>10.06999999999983</v>
      </c>
      <c r="C1024" s="34">
        <f>B1024/'MSD Calculation'!$D$5</f>
        <v>0.34020270270269692</v>
      </c>
      <c r="D1024" s="34">
        <f>'MSD Calculation'!$D$24-B1024</f>
        <v>8.4300000000001702</v>
      </c>
      <c r="E1024" s="30">
        <f>IF(B1024="",0,IF(B1024&lt;'MSD Calculation'!$D$5,$E$7*(1-B1024/'MSD Calculation'!$D$5), 0))</f>
        <v>9.3384559423361855E-3</v>
      </c>
      <c r="F1024" s="30">
        <f>IF(B1024="",0,IF($B1024&lt;$F$5,0,IF($B1024&gt;'MSD Calculation'!$D$5,0,IF($N$4="Closed-form",1/2*(1-COS(2*PI()*($B1024-$F$5)/$F$6))*$F$8,IF($N$4="General",1/2*(1-COS(2*PI()*($B1024-$F$5)/$F$6))*$F$9,"Error")))))</f>
        <v>2.849398814441944E-3</v>
      </c>
      <c r="G1024" s="30">
        <f>IF(B1024="",0,IF($B1024&lt;$G$5,0,IF($B1024&gt;'MSD Calculation'!$D$5,0,IF($N$4="Closed-form",1/2*(1-COS(2*PI()*($B1024-$G$5)/$G$6))*$G$8,IF($N$4="General",1/2*(1-COS(2*PI()*($B1024-$G$5)/$G$6))*$G$9,"Error")))))</f>
        <v>8.7478394720407511E-6</v>
      </c>
      <c r="H1024" s="30">
        <f>IF(B1024="",0,IF($B1024&lt;$H$5,0,IF($B1024&gt;'MSD Calculation'!$D$5,0,IF($N$4="Closed-form",1/2*(1-COS(2*PI()*($B1024-$H$5)/$H$6))*$H$8,IF($N$4="General",1/2*(1-COS(2*PI()*($B1024-$H$5)/$H$6))*$H$9,"Error")))))</f>
        <v>0</v>
      </c>
      <c r="I1024" s="30">
        <f>IF(B1024="",0,IF($B1024&lt;$I$5,0,IF($B1024&gt;'MSD Calculation'!$D$5,0,IF($N$4="Closed-form",1/2*(1-COS(2*PI()*($B1024-$I$5)/$I$6))*$I$8,IF($N$4="General",1/2*(1-COS(2*PI()*($B1024-$I$5)/$I$6))*$I$9,"Error")))))</f>
        <v>0</v>
      </c>
      <c r="J1024" s="15" t="s">
        <v>14</v>
      </c>
      <c r="K1024" s="3"/>
      <c r="L1024" s="17">
        <v>10.06999999999983</v>
      </c>
      <c r="M1024" s="34">
        <f>L1024/'MSD Calculation'!$D$5</f>
        <v>0.34020270270269692</v>
      </c>
      <c r="N1024" s="34">
        <f>'MSD Calculation'!$D$24-L1024</f>
        <v>8.4300000000001702</v>
      </c>
      <c r="O1024" s="35">
        <f t="shared" si="75"/>
        <v>9.3384559423361855E-3</v>
      </c>
      <c r="P1024" s="35">
        <f t="shared" si="76"/>
        <v>1.2187854756778129E-2</v>
      </c>
      <c r="Q1024" s="35">
        <f t="shared" si="77"/>
        <v>1.219660259625017E-2</v>
      </c>
      <c r="R1024" s="35">
        <f t="shared" si="78"/>
        <v>1.219660259625017E-2</v>
      </c>
      <c r="S1024" s="35">
        <f t="shared" si="79"/>
        <v>1.219660259625017E-2</v>
      </c>
      <c r="T1024" s="11" t="s">
        <v>14</v>
      </c>
    </row>
    <row r="1025" spans="2:20" x14ac:dyDescent="0.35">
      <c r="B1025" s="63">
        <v>10.07999999999983</v>
      </c>
      <c r="C1025" s="34">
        <f>B1025/'MSD Calculation'!$D$5</f>
        <v>0.34054054054053479</v>
      </c>
      <c r="D1025" s="34">
        <f>'MSD Calculation'!$D$24-B1025</f>
        <v>8.4200000000001705</v>
      </c>
      <c r="E1025" s="30">
        <f>IF(B1025="",0,IF(B1025&lt;'MSD Calculation'!$D$5,$E$7*(1-B1025/'MSD Calculation'!$D$5), 0))</f>
        <v>9.3336743468715993E-3</v>
      </c>
      <c r="F1025" s="30">
        <f>IF(B1025="",0,IF($B1025&lt;$F$5,0,IF($B1025&gt;'MSD Calculation'!$D$5,0,IF($N$4="Closed-form",1/2*(1-COS(2*PI()*($B1025-$F$5)/$F$6))*$F$8,IF($N$4="General",1/2*(1-COS(2*PI()*($B1025-$F$5)/$F$6))*$F$9,"Error")))))</f>
        <v>2.8586562615994533E-3</v>
      </c>
      <c r="G1025" s="30">
        <f>IF(B1025="",0,IF($B1025&lt;$G$5,0,IF($B1025&gt;'MSD Calculation'!$D$5,0,IF($N$4="Closed-form",1/2*(1-COS(2*PI()*($B1025-$G$5)/$G$6))*$G$8,IF($N$4="General",1/2*(1-COS(2*PI()*($B1025-$G$5)/$G$6))*$G$9,"Error")))))</f>
        <v>9.2266863105528218E-6</v>
      </c>
      <c r="H1025" s="30">
        <f>IF(B1025="",0,IF($B1025&lt;$H$5,0,IF($B1025&gt;'MSD Calculation'!$D$5,0,IF($N$4="Closed-form",1/2*(1-COS(2*PI()*($B1025-$H$5)/$H$6))*$H$8,IF($N$4="General",1/2*(1-COS(2*PI()*($B1025-$H$5)/$H$6))*$H$9,"Error")))))</f>
        <v>0</v>
      </c>
      <c r="I1025" s="30">
        <f>IF(B1025="",0,IF($B1025&lt;$I$5,0,IF($B1025&gt;'MSD Calculation'!$D$5,0,IF($N$4="Closed-form",1/2*(1-COS(2*PI()*($B1025-$I$5)/$I$6))*$I$8,IF($N$4="General",1/2*(1-COS(2*PI()*($B1025-$I$5)/$I$6))*$I$9,"Error")))))</f>
        <v>0</v>
      </c>
      <c r="J1025" s="15" t="s">
        <v>14</v>
      </c>
      <c r="K1025" s="3"/>
      <c r="L1025" s="17">
        <v>10.07999999999983</v>
      </c>
      <c r="M1025" s="34">
        <f>L1025/'MSD Calculation'!$D$5</f>
        <v>0.34054054054053479</v>
      </c>
      <c r="N1025" s="34">
        <f>'MSD Calculation'!$D$24-L1025</f>
        <v>8.4200000000001705</v>
      </c>
      <c r="O1025" s="35">
        <f t="shared" si="75"/>
        <v>9.3336743468715993E-3</v>
      </c>
      <c r="P1025" s="35">
        <f t="shared" si="76"/>
        <v>1.2192330608471053E-2</v>
      </c>
      <c r="Q1025" s="35">
        <f t="shared" si="77"/>
        <v>1.2201557294781605E-2</v>
      </c>
      <c r="R1025" s="35">
        <f t="shared" si="78"/>
        <v>1.2201557294781605E-2</v>
      </c>
      <c r="S1025" s="35">
        <f t="shared" si="79"/>
        <v>1.2201557294781605E-2</v>
      </c>
      <c r="T1025" s="11" t="s">
        <v>14</v>
      </c>
    </row>
    <row r="1026" spans="2:20" x14ac:dyDescent="0.35">
      <c r="B1026" s="63">
        <v>10.089999999999829</v>
      </c>
      <c r="C1026" s="34">
        <f>B1026/'MSD Calculation'!$D$5</f>
        <v>0.34087837837837259</v>
      </c>
      <c r="D1026" s="34">
        <f>'MSD Calculation'!$D$24-B1026</f>
        <v>8.4100000000001707</v>
      </c>
      <c r="E1026" s="30">
        <f>IF(B1026="",0,IF(B1026&lt;'MSD Calculation'!$D$5,$E$7*(1-B1026/'MSD Calculation'!$D$5), 0))</f>
        <v>9.3288927514070131E-3</v>
      </c>
      <c r="F1026" s="30">
        <f>IF(B1026="",0,IF($B1026&lt;$F$5,0,IF($B1026&gt;'MSD Calculation'!$D$5,0,IF($N$4="Closed-form",1/2*(1-COS(2*PI()*($B1026-$F$5)/$F$6))*$F$8,IF($N$4="General",1/2*(1-COS(2*PI()*($B1026-$F$5)/$F$6))*$F$9,"Error")))))</f>
        <v>2.8679224428039174E-3</v>
      </c>
      <c r="G1026" s="30">
        <f>IF(B1026="",0,IF($B1026&lt;$G$5,0,IF($B1026&gt;'MSD Calculation'!$D$5,0,IF($N$4="Closed-form",1/2*(1-COS(2*PI()*($B1026-$G$5)/$G$6))*$G$8,IF($N$4="General",1/2*(1-COS(2*PI()*($B1026-$G$5)/$G$6))*$G$9,"Error")))))</f>
        <v>9.7182592610726823E-6</v>
      </c>
      <c r="H1026" s="30">
        <f>IF(B1026="",0,IF($B1026&lt;$H$5,0,IF($B1026&gt;'MSD Calculation'!$D$5,0,IF($N$4="Closed-form",1/2*(1-COS(2*PI()*($B1026-$H$5)/$H$6))*$H$8,IF($N$4="General",1/2*(1-COS(2*PI()*($B1026-$H$5)/$H$6))*$H$9,"Error")))))</f>
        <v>0</v>
      </c>
      <c r="I1026" s="30">
        <f>IF(B1026="",0,IF($B1026&lt;$I$5,0,IF($B1026&gt;'MSD Calculation'!$D$5,0,IF($N$4="Closed-form",1/2*(1-COS(2*PI()*($B1026-$I$5)/$I$6))*$I$8,IF($N$4="General",1/2*(1-COS(2*PI()*($B1026-$I$5)/$I$6))*$I$9,"Error")))))</f>
        <v>0</v>
      </c>
      <c r="J1026" s="15" t="s">
        <v>14</v>
      </c>
      <c r="K1026" s="3"/>
      <c r="L1026" s="17">
        <v>10.089999999999829</v>
      </c>
      <c r="M1026" s="34">
        <f>L1026/'MSD Calculation'!$D$5</f>
        <v>0.34087837837837259</v>
      </c>
      <c r="N1026" s="34">
        <f>'MSD Calculation'!$D$24-L1026</f>
        <v>8.4100000000001707</v>
      </c>
      <c r="O1026" s="35">
        <f t="shared" si="75"/>
        <v>9.3288927514070131E-3</v>
      </c>
      <c r="P1026" s="35">
        <f t="shared" si="76"/>
        <v>1.219681519421093E-2</v>
      </c>
      <c r="Q1026" s="35">
        <f t="shared" si="77"/>
        <v>1.2206533453472003E-2</v>
      </c>
      <c r="R1026" s="35">
        <f t="shared" si="78"/>
        <v>1.2206533453472003E-2</v>
      </c>
      <c r="S1026" s="35">
        <f t="shared" si="79"/>
        <v>1.2206533453472003E-2</v>
      </c>
      <c r="T1026" s="11" t="s">
        <v>14</v>
      </c>
    </row>
    <row r="1027" spans="2:20" x14ac:dyDescent="0.35">
      <c r="B1027" s="63">
        <v>10.099999999999829</v>
      </c>
      <c r="C1027" s="34">
        <f>B1027/'MSD Calculation'!$D$5</f>
        <v>0.3412162162162104</v>
      </c>
      <c r="D1027" s="34">
        <f>'MSD Calculation'!$D$24-B1027</f>
        <v>8.4000000000001709</v>
      </c>
      <c r="E1027" s="30">
        <f>IF(B1027="",0,IF(B1027&lt;'MSD Calculation'!$D$5,$E$7*(1-B1027/'MSD Calculation'!$D$5), 0))</f>
        <v>9.3241111559424286E-3</v>
      </c>
      <c r="F1027" s="30">
        <f>IF(B1027="",0,IF($B1027&lt;$F$5,0,IF($B1027&gt;'MSD Calculation'!$D$5,0,IF($N$4="Closed-form",1/2*(1-COS(2*PI()*($B1027-$F$5)/$F$6))*$F$8,IF($N$4="General",1/2*(1-COS(2*PI()*($B1027-$F$5)/$F$6))*$F$9,"Error")))))</f>
        <v>2.8771973174093342E-3</v>
      </c>
      <c r="G1027" s="30">
        <f>IF(B1027="",0,IF($B1027&lt;$G$5,0,IF($B1027&gt;'MSD Calculation'!$D$5,0,IF($N$4="Closed-form",1/2*(1-COS(2*PI()*($B1027-$G$5)/$G$6))*$G$8,IF($N$4="General",1/2*(1-COS(2*PI()*($B1027-$G$5)/$G$6))*$G$9,"Error")))))</f>
        <v>1.0222554920468419E-5</v>
      </c>
      <c r="H1027" s="30">
        <f>IF(B1027="",0,IF($B1027&lt;$H$5,0,IF($B1027&gt;'MSD Calculation'!$D$5,0,IF($N$4="Closed-form",1/2*(1-COS(2*PI()*($B1027-$H$5)/$H$6))*$H$8,IF($N$4="General",1/2*(1-COS(2*PI()*($B1027-$H$5)/$H$6))*$H$9,"Error")))))</f>
        <v>0</v>
      </c>
      <c r="I1027" s="30">
        <f>IF(B1027="",0,IF($B1027&lt;$I$5,0,IF($B1027&gt;'MSD Calculation'!$D$5,0,IF($N$4="Closed-form",1/2*(1-COS(2*PI()*($B1027-$I$5)/$I$6))*$I$8,IF($N$4="General",1/2*(1-COS(2*PI()*($B1027-$I$5)/$I$6))*$I$9,"Error")))))</f>
        <v>0</v>
      </c>
      <c r="J1027" s="15" t="s">
        <v>14</v>
      </c>
      <c r="K1027" s="3"/>
      <c r="L1027" s="17">
        <v>10.099999999999829</v>
      </c>
      <c r="M1027" s="34">
        <f>L1027/'MSD Calculation'!$D$5</f>
        <v>0.3412162162162104</v>
      </c>
      <c r="N1027" s="34">
        <f>'MSD Calculation'!$D$24-L1027</f>
        <v>8.4000000000001709</v>
      </c>
      <c r="O1027" s="35">
        <f t="shared" si="75"/>
        <v>9.3241111559424286E-3</v>
      </c>
      <c r="P1027" s="35">
        <f t="shared" si="76"/>
        <v>1.2201308473351763E-2</v>
      </c>
      <c r="Q1027" s="35">
        <f t="shared" si="77"/>
        <v>1.2211531028272231E-2</v>
      </c>
      <c r="R1027" s="35">
        <f t="shared" si="78"/>
        <v>1.2211531028272231E-2</v>
      </c>
      <c r="S1027" s="35">
        <f t="shared" si="79"/>
        <v>1.2211531028272231E-2</v>
      </c>
      <c r="T1027" s="11" t="s">
        <v>14</v>
      </c>
    </row>
    <row r="1028" spans="2:20" x14ac:dyDescent="0.35">
      <c r="B1028" s="63">
        <v>10.109999999999829</v>
      </c>
      <c r="C1028" s="34">
        <f>B1028/'MSD Calculation'!$D$5</f>
        <v>0.34155405405404826</v>
      </c>
      <c r="D1028" s="34">
        <f>'MSD Calculation'!$D$24-B1028</f>
        <v>8.3900000000001711</v>
      </c>
      <c r="E1028" s="30">
        <f>IF(B1028="",0,IF(B1028&lt;'MSD Calculation'!$D$5,$E$7*(1-B1028/'MSD Calculation'!$D$5), 0))</f>
        <v>9.3193295604778424E-3</v>
      </c>
      <c r="F1028" s="30">
        <f>IF(B1028="",0,IF($B1028&lt;$F$5,0,IF($B1028&gt;'MSD Calculation'!$D$5,0,IF($N$4="Closed-form",1/2*(1-COS(2*PI()*($B1028-$F$5)/$F$6))*$F$8,IF($N$4="General",1/2*(1-COS(2*PI()*($B1028-$F$5)/$F$6))*$F$9,"Error")))))</f>
        <v>2.8864808447315623E-3</v>
      </c>
      <c r="G1028" s="30">
        <f>IF(B1028="",0,IF($B1028&lt;$G$5,0,IF($B1028&gt;'MSD Calculation'!$D$5,0,IF($N$4="Closed-form",1/2*(1-COS(2*PI()*($B1028-$G$5)/$G$6))*$G$8,IF($N$4="General",1/2*(1-COS(2*PI()*($B1028-$G$5)/$G$6))*$G$9,"Error")))))</f>
        <v>1.073956979752903E-5</v>
      </c>
      <c r="H1028" s="30">
        <f>IF(B1028="",0,IF($B1028&lt;$H$5,0,IF($B1028&gt;'MSD Calculation'!$D$5,0,IF($N$4="Closed-form",1/2*(1-COS(2*PI()*($B1028-$H$5)/$H$6))*$H$8,IF($N$4="General",1/2*(1-COS(2*PI()*($B1028-$H$5)/$H$6))*$H$9,"Error")))))</f>
        <v>0</v>
      </c>
      <c r="I1028" s="30">
        <f>IF(B1028="",0,IF($B1028&lt;$I$5,0,IF($B1028&gt;'MSD Calculation'!$D$5,0,IF($N$4="Closed-form",1/2*(1-COS(2*PI()*($B1028-$I$5)/$I$6))*$I$8,IF($N$4="General",1/2*(1-COS(2*PI()*($B1028-$I$5)/$I$6))*$I$9,"Error")))))</f>
        <v>0</v>
      </c>
      <c r="J1028" s="15" t="s">
        <v>14</v>
      </c>
      <c r="K1028" s="3"/>
      <c r="L1028" s="17">
        <v>10.109999999999829</v>
      </c>
      <c r="M1028" s="34">
        <f>L1028/'MSD Calculation'!$D$5</f>
        <v>0.34155405405404826</v>
      </c>
      <c r="N1028" s="34">
        <f>'MSD Calculation'!$D$24-L1028</f>
        <v>8.3900000000001711</v>
      </c>
      <c r="O1028" s="35">
        <f t="shared" si="75"/>
        <v>9.3193295604778424E-3</v>
      </c>
      <c r="P1028" s="35">
        <f t="shared" si="76"/>
        <v>1.2205810405209405E-2</v>
      </c>
      <c r="Q1028" s="35">
        <f t="shared" si="77"/>
        <v>1.2216549975006935E-2</v>
      </c>
      <c r="R1028" s="35">
        <f t="shared" si="78"/>
        <v>1.2216549975006935E-2</v>
      </c>
      <c r="S1028" s="35">
        <f t="shared" si="79"/>
        <v>1.2216549975006935E-2</v>
      </c>
      <c r="T1028" s="11" t="s">
        <v>14</v>
      </c>
    </row>
    <row r="1029" spans="2:20" x14ac:dyDescent="0.35">
      <c r="B1029" s="63">
        <v>10.119999999999829</v>
      </c>
      <c r="C1029" s="34">
        <f>B1029/'MSD Calculation'!$D$5</f>
        <v>0.34189189189188607</v>
      </c>
      <c r="D1029" s="34">
        <f>'MSD Calculation'!$D$24-B1029</f>
        <v>8.3800000000001713</v>
      </c>
      <c r="E1029" s="30">
        <f>IF(B1029="",0,IF(B1029&lt;'MSD Calculation'!$D$5,$E$7*(1-B1029/'MSD Calculation'!$D$5), 0))</f>
        <v>9.3145479650132562E-3</v>
      </c>
      <c r="F1029" s="30">
        <f>IF(B1029="",0,IF($B1029&lt;$F$5,0,IF($B1029&gt;'MSD Calculation'!$D$5,0,IF($N$4="Closed-form",1/2*(1-COS(2*PI()*($B1029-$F$5)/$F$6))*$F$8,IF($N$4="General",1/2*(1-COS(2*PI()*($B1029-$F$5)/$F$6))*$F$9,"Error")))))</f>
        <v>2.895772984048512E-3</v>
      </c>
      <c r="G1029" s="30">
        <f>IF(B1029="",0,IF($B1029&lt;$G$5,0,IF($B1029&gt;'MSD Calculation'!$D$5,0,IF($N$4="Closed-form",1/2*(1-COS(2*PI()*($B1029-$G$5)/$G$6))*$G$8,IF($N$4="General",1/2*(1-COS(2*PI()*($B1029-$G$5)/$G$6))*$G$9,"Error")))))</f>
        <v>1.1269300312989452E-5</v>
      </c>
      <c r="H1029" s="30">
        <f>IF(B1029="",0,IF($B1029&lt;$H$5,0,IF($B1029&gt;'MSD Calculation'!$D$5,0,IF($N$4="Closed-form",1/2*(1-COS(2*PI()*($B1029-$H$5)/$H$6))*$H$8,IF($N$4="General",1/2*(1-COS(2*PI()*($B1029-$H$5)/$H$6))*$H$9,"Error")))))</f>
        <v>0</v>
      </c>
      <c r="I1029" s="30">
        <f>IF(B1029="",0,IF($B1029&lt;$I$5,0,IF($B1029&gt;'MSD Calculation'!$D$5,0,IF($N$4="Closed-form",1/2*(1-COS(2*PI()*($B1029-$I$5)/$I$6))*$I$8,IF($N$4="General",1/2*(1-COS(2*PI()*($B1029-$I$5)/$I$6))*$I$9,"Error")))))</f>
        <v>0</v>
      </c>
      <c r="J1029" s="15" t="s">
        <v>14</v>
      </c>
      <c r="K1029" s="3"/>
      <c r="L1029" s="17">
        <v>10.119999999999829</v>
      </c>
      <c r="M1029" s="34">
        <f>L1029/'MSD Calculation'!$D$5</f>
        <v>0.34189189189188607</v>
      </c>
      <c r="N1029" s="34">
        <f>'MSD Calculation'!$D$24-L1029</f>
        <v>8.3800000000001713</v>
      </c>
      <c r="O1029" s="35">
        <f t="shared" si="75"/>
        <v>9.3145479650132562E-3</v>
      </c>
      <c r="P1029" s="35">
        <f t="shared" si="76"/>
        <v>1.2210320949061769E-2</v>
      </c>
      <c r="Q1029" s="35">
        <f t="shared" si="77"/>
        <v>1.2221590249374758E-2</v>
      </c>
      <c r="R1029" s="35">
        <f t="shared" si="78"/>
        <v>1.2221590249374758E-2</v>
      </c>
      <c r="S1029" s="35">
        <f t="shared" si="79"/>
        <v>1.2221590249374758E-2</v>
      </c>
      <c r="T1029" s="11" t="s">
        <v>14</v>
      </c>
    </row>
    <row r="1030" spans="2:20" x14ac:dyDescent="0.35">
      <c r="B1030" s="63">
        <v>10.129999999999828</v>
      </c>
      <c r="C1030" s="34">
        <f>B1030/'MSD Calculation'!$D$5</f>
        <v>0.34222972972972393</v>
      </c>
      <c r="D1030" s="34">
        <f>'MSD Calculation'!$D$24-B1030</f>
        <v>8.3700000000001715</v>
      </c>
      <c r="E1030" s="30">
        <f>IF(B1030="",0,IF(B1030&lt;'MSD Calculation'!$D$5,$E$7*(1-B1030/'MSD Calculation'!$D$5), 0))</f>
        <v>9.3097663695486717E-3</v>
      </c>
      <c r="F1030" s="30">
        <f>IF(B1030="",0,IF($B1030&lt;$F$5,0,IF($B1030&gt;'MSD Calculation'!$D$5,0,IF($N$4="Closed-form",1/2*(1-COS(2*PI()*($B1030-$F$5)/$F$6))*$F$8,IF($N$4="General",1/2*(1-COS(2*PI()*($B1030-$F$5)/$F$6))*$F$9,"Error")))))</f>
        <v>2.9050736946003132E-3</v>
      </c>
      <c r="G1030" s="30">
        <f>IF(B1030="",0,IF($B1030&lt;$G$5,0,IF($B1030&gt;'MSD Calculation'!$D$5,0,IF($N$4="Closed-form",1/2*(1-COS(2*PI()*($B1030-$G$5)/$G$6))*$G$8,IF($N$4="General",1/2*(1-COS(2*PI()*($B1030-$G$5)/$G$6))*$G$9,"Error")))))</f>
        <v>1.1811742799554764E-5</v>
      </c>
      <c r="H1030" s="30">
        <f>IF(B1030="",0,IF($B1030&lt;$H$5,0,IF($B1030&gt;'MSD Calculation'!$D$5,0,IF($N$4="Closed-form",1/2*(1-COS(2*PI()*($B1030-$H$5)/$H$6))*$H$8,IF($N$4="General",1/2*(1-COS(2*PI()*($B1030-$H$5)/$H$6))*$H$9,"Error")))))</f>
        <v>0</v>
      </c>
      <c r="I1030" s="30">
        <f>IF(B1030="",0,IF($B1030&lt;$I$5,0,IF($B1030&gt;'MSD Calculation'!$D$5,0,IF($N$4="Closed-form",1/2*(1-COS(2*PI()*($B1030-$I$5)/$I$6))*$I$8,IF($N$4="General",1/2*(1-COS(2*PI()*($B1030-$I$5)/$I$6))*$I$9,"Error")))))</f>
        <v>0</v>
      </c>
      <c r="J1030" s="15" t="s">
        <v>14</v>
      </c>
      <c r="K1030" s="3"/>
      <c r="L1030" s="17">
        <v>10.129999999999828</v>
      </c>
      <c r="M1030" s="34">
        <f>L1030/'MSD Calculation'!$D$5</f>
        <v>0.34222972972972393</v>
      </c>
      <c r="N1030" s="34">
        <f>'MSD Calculation'!$D$24-L1030</f>
        <v>8.3700000000001715</v>
      </c>
      <c r="O1030" s="35">
        <f t="shared" si="75"/>
        <v>9.3097663695486717E-3</v>
      </c>
      <c r="P1030" s="35">
        <f t="shared" si="76"/>
        <v>1.2214840064148986E-2</v>
      </c>
      <c r="Q1030" s="35">
        <f t="shared" si="77"/>
        <v>1.2226651806948541E-2</v>
      </c>
      <c r="R1030" s="35">
        <f t="shared" si="78"/>
        <v>1.2226651806948541E-2</v>
      </c>
      <c r="S1030" s="35">
        <f t="shared" si="79"/>
        <v>1.2226651806948541E-2</v>
      </c>
      <c r="T1030" s="11" t="s">
        <v>14</v>
      </c>
    </row>
    <row r="1031" spans="2:20" x14ac:dyDescent="0.35">
      <c r="B1031" s="63">
        <v>10.139999999999828</v>
      </c>
      <c r="C1031" s="34">
        <f>B1031/'MSD Calculation'!$D$5</f>
        <v>0.34256756756756174</v>
      </c>
      <c r="D1031" s="34">
        <f>'MSD Calculation'!$D$24-B1031</f>
        <v>8.3600000000001717</v>
      </c>
      <c r="E1031" s="30">
        <f>IF(B1031="",0,IF(B1031&lt;'MSD Calculation'!$D$5,$E$7*(1-B1031/'MSD Calculation'!$D$5), 0))</f>
        <v>9.3049847740840855E-3</v>
      </c>
      <c r="F1031" s="30">
        <f>IF(B1031="",0,IF($B1031&lt;$F$5,0,IF($B1031&gt;'MSD Calculation'!$D$5,0,IF($N$4="Closed-form",1/2*(1-COS(2*PI()*($B1031-$F$5)/$F$6))*$F$8,IF($N$4="General",1/2*(1-COS(2*PI()*($B1031-$F$5)/$F$6))*$F$9,"Error")))))</f>
        <v>2.9143829355894983E-3</v>
      </c>
      <c r="G1031" s="30">
        <f>IF(B1031="",0,IF($B1031&lt;$G$5,0,IF($B1031&gt;'MSD Calculation'!$D$5,0,IF($N$4="Closed-form",1/2*(1-COS(2*PI()*($B1031-$G$5)/$G$6))*$G$8,IF($N$4="General",1/2*(1-COS(2*PI()*($B1031-$G$5)/$G$6))*$G$9,"Error")))))</f>
        <v>1.2366893501925617E-5</v>
      </c>
      <c r="H1031" s="30">
        <f>IF(B1031="",0,IF($B1031&lt;$H$5,0,IF($B1031&gt;'MSD Calculation'!$D$5,0,IF($N$4="Closed-form",1/2*(1-COS(2*PI()*($B1031-$H$5)/$H$6))*$H$8,IF($N$4="General",1/2*(1-COS(2*PI()*($B1031-$H$5)/$H$6))*$H$9,"Error")))))</f>
        <v>0</v>
      </c>
      <c r="I1031" s="30">
        <f>IF(B1031="",0,IF($B1031&lt;$I$5,0,IF($B1031&gt;'MSD Calculation'!$D$5,0,IF($N$4="Closed-form",1/2*(1-COS(2*PI()*($B1031-$I$5)/$I$6))*$I$8,IF($N$4="General",1/2*(1-COS(2*PI()*($B1031-$I$5)/$I$6))*$I$9,"Error")))))</f>
        <v>0</v>
      </c>
      <c r="J1031" s="15" t="s">
        <v>14</v>
      </c>
      <c r="K1031" s="3"/>
      <c r="L1031" s="17">
        <v>10.139999999999828</v>
      </c>
      <c r="M1031" s="34">
        <f>L1031/'MSD Calculation'!$D$5</f>
        <v>0.34256756756756174</v>
      </c>
      <c r="N1031" s="34">
        <f>'MSD Calculation'!$D$24-L1031</f>
        <v>8.3600000000001717</v>
      </c>
      <c r="O1031" s="35">
        <f t="shared" si="75"/>
        <v>9.3049847740840855E-3</v>
      </c>
      <c r="P1031" s="35">
        <f t="shared" si="76"/>
        <v>1.2219367709673584E-2</v>
      </c>
      <c r="Q1031" s="35">
        <f t="shared" si="77"/>
        <v>1.2231734603175509E-2</v>
      </c>
      <c r="R1031" s="35">
        <f t="shared" si="78"/>
        <v>1.2231734603175509E-2</v>
      </c>
      <c r="S1031" s="35">
        <f t="shared" si="79"/>
        <v>1.2231734603175509E-2</v>
      </c>
      <c r="T1031" s="11" t="s">
        <v>14</v>
      </c>
    </row>
    <row r="1032" spans="2:20" x14ac:dyDescent="0.35">
      <c r="B1032" s="63">
        <v>10.149999999999828</v>
      </c>
      <c r="C1032" s="34">
        <f>B1032/'MSD Calculation'!$D$5</f>
        <v>0.3429054054053996</v>
      </c>
      <c r="D1032" s="34">
        <f>'MSD Calculation'!$D$24-B1032</f>
        <v>8.350000000000172</v>
      </c>
      <c r="E1032" s="30">
        <f>IF(B1032="",0,IF(B1032&lt;'MSD Calculation'!$D$5,$E$7*(1-B1032/'MSD Calculation'!$D$5), 0))</f>
        <v>9.3002031786194993E-3</v>
      </c>
      <c r="F1032" s="30">
        <f>IF(B1032="",0,IF($B1032&lt;$F$5,0,IF($B1032&gt;'MSD Calculation'!$D$5,0,IF($N$4="Closed-form",1/2*(1-COS(2*PI()*($B1032-$F$5)/$F$6))*$F$8,IF($N$4="General",1/2*(1-COS(2*PI()*($B1032-$F$5)/$F$6))*$F$9,"Error")))))</f>
        <v>2.9237006661811836E-3</v>
      </c>
      <c r="G1032" s="30">
        <f>IF(B1032="",0,IF($B1032&lt;$G$5,0,IF($B1032&gt;'MSD Calculation'!$D$5,0,IF($N$4="Closed-form",1/2*(1-COS(2*PI()*($B1032-$G$5)/$G$6))*$G$8,IF($N$4="General",1/2*(1-COS(2*PI()*($B1032-$G$5)/$G$6))*$G$9,"Error")))))</f>
        <v>1.2934748576824902E-5</v>
      </c>
      <c r="H1032" s="30">
        <f>IF(B1032="",0,IF($B1032&lt;$H$5,0,IF($B1032&gt;'MSD Calculation'!$D$5,0,IF($N$4="Closed-form",1/2*(1-COS(2*PI()*($B1032-$H$5)/$H$6))*$H$8,IF($N$4="General",1/2*(1-COS(2*PI()*($B1032-$H$5)/$H$6))*$H$9,"Error")))))</f>
        <v>0</v>
      </c>
      <c r="I1032" s="30">
        <f>IF(B1032="",0,IF($B1032&lt;$I$5,0,IF($B1032&gt;'MSD Calculation'!$D$5,0,IF($N$4="Closed-form",1/2*(1-COS(2*PI()*($B1032-$I$5)/$I$6))*$I$8,IF($N$4="General",1/2*(1-COS(2*PI()*($B1032-$I$5)/$I$6))*$I$9,"Error")))))</f>
        <v>0</v>
      </c>
      <c r="J1032" s="15" t="s">
        <v>14</v>
      </c>
      <c r="K1032" s="3"/>
      <c r="L1032" s="17">
        <v>10.149999999999828</v>
      </c>
      <c r="M1032" s="34">
        <f>L1032/'MSD Calculation'!$D$5</f>
        <v>0.3429054054053996</v>
      </c>
      <c r="N1032" s="34">
        <f>'MSD Calculation'!$D$24-L1032</f>
        <v>8.350000000000172</v>
      </c>
      <c r="O1032" s="35">
        <f t="shared" si="75"/>
        <v>9.3002031786194993E-3</v>
      </c>
      <c r="P1032" s="35">
        <f t="shared" si="76"/>
        <v>1.2223903844800682E-2</v>
      </c>
      <c r="Q1032" s="35">
        <f t="shared" si="77"/>
        <v>1.2236838593377507E-2</v>
      </c>
      <c r="R1032" s="35">
        <f t="shared" si="78"/>
        <v>1.2236838593377507E-2</v>
      </c>
      <c r="S1032" s="35">
        <f t="shared" si="79"/>
        <v>1.2236838593377507E-2</v>
      </c>
      <c r="T1032" s="11" t="s">
        <v>14</v>
      </c>
    </row>
    <row r="1033" spans="2:20" x14ac:dyDescent="0.35">
      <c r="B1033" s="63">
        <v>10.159999999999828</v>
      </c>
      <c r="C1033" s="34">
        <f>B1033/'MSD Calculation'!$D$5</f>
        <v>0.34324324324323741</v>
      </c>
      <c r="D1033" s="34">
        <f>'MSD Calculation'!$D$24-B1033</f>
        <v>8.3400000000001722</v>
      </c>
      <c r="E1033" s="30">
        <f>IF(B1033="",0,IF(B1033&lt;'MSD Calculation'!$D$5,$E$7*(1-B1033/'MSD Calculation'!$D$5), 0))</f>
        <v>9.2954215831549131E-3</v>
      </c>
      <c r="F1033" s="30">
        <f>IF(B1033="",0,IF($B1033&lt;$F$5,0,IF($B1033&gt;'MSD Calculation'!$D$5,0,IF($N$4="Closed-form",1/2*(1-COS(2*PI()*($B1033-$F$5)/$F$6))*$F$8,IF($N$4="General",1/2*(1-COS(2*PI()*($B1033-$F$5)/$F$6))*$F$9,"Error")))))</f>
        <v>2.9330268455032417E-3</v>
      </c>
      <c r="G1033" s="30">
        <f>IF(B1033="",0,IF($B1033&lt;$G$5,0,IF($B1033&gt;'MSD Calculation'!$D$5,0,IF($N$4="Closed-form",1/2*(1-COS(2*PI()*($B1033-$G$5)/$G$6))*$G$8,IF($N$4="General",1/2*(1-COS(2*PI()*($B1033-$G$5)/$G$6))*$G$9,"Error")))))</f>
        <v>1.3515304093023183E-5</v>
      </c>
      <c r="H1033" s="30">
        <f>IF(B1033="",0,IF($B1033&lt;$H$5,0,IF($B1033&gt;'MSD Calculation'!$D$5,0,IF($N$4="Closed-form",1/2*(1-COS(2*PI()*($B1033-$H$5)/$H$6))*$H$8,IF($N$4="General",1/2*(1-COS(2*PI()*($B1033-$H$5)/$H$6))*$H$9,"Error")))))</f>
        <v>0</v>
      </c>
      <c r="I1033" s="30">
        <f>IF(B1033="",0,IF($B1033&lt;$I$5,0,IF($B1033&gt;'MSD Calculation'!$D$5,0,IF($N$4="Closed-form",1/2*(1-COS(2*PI()*($B1033-$I$5)/$I$6))*$I$8,IF($N$4="General",1/2*(1-COS(2*PI()*($B1033-$I$5)/$I$6))*$I$9,"Error")))))</f>
        <v>0</v>
      </c>
      <c r="J1033" s="15" t="s">
        <v>14</v>
      </c>
      <c r="K1033" s="3"/>
      <c r="L1033" s="17">
        <v>10.159999999999828</v>
      </c>
      <c r="M1033" s="34">
        <f>L1033/'MSD Calculation'!$D$5</f>
        <v>0.34324324324323741</v>
      </c>
      <c r="N1033" s="34">
        <f>'MSD Calculation'!$D$24-L1033</f>
        <v>8.3400000000001722</v>
      </c>
      <c r="O1033" s="35">
        <f t="shared" si="75"/>
        <v>9.2954215831549131E-3</v>
      </c>
      <c r="P1033" s="35">
        <f t="shared" si="76"/>
        <v>1.2228448428658155E-2</v>
      </c>
      <c r="Q1033" s="35">
        <f t="shared" si="77"/>
        <v>1.2241963732751179E-2</v>
      </c>
      <c r="R1033" s="35">
        <f t="shared" si="78"/>
        <v>1.2241963732751179E-2</v>
      </c>
      <c r="S1033" s="35">
        <f t="shared" si="79"/>
        <v>1.2241963732751179E-2</v>
      </c>
      <c r="T1033" s="11" t="s">
        <v>14</v>
      </c>
    </row>
    <row r="1034" spans="2:20" x14ac:dyDescent="0.35">
      <c r="B1034" s="63">
        <v>10.169999999999828</v>
      </c>
      <c r="C1034" s="34">
        <f>B1034/'MSD Calculation'!$D$5</f>
        <v>0.34358108108107527</v>
      </c>
      <c r="D1034" s="34">
        <f>'MSD Calculation'!$D$24-B1034</f>
        <v>8.3300000000001724</v>
      </c>
      <c r="E1034" s="30">
        <f>IF(B1034="",0,IF(B1034&lt;'MSD Calculation'!$D$5,$E$7*(1-B1034/'MSD Calculation'!$D$5), 0))</f>
        <v>9.2906399876903269E-3</v>
      </c>
      <c r="F1034" s="30">
        <f>IF(B1034="",0,IF($B1034&lt;$F$5,0,IF($B1034&gt;'MSD Calculation'!$D$5,0,IF($N$4="Closed-form",1/2*(1-COS(2*PI()*($B1034-$F$5)/$F$6))*$F$8,IF($N$4="General",1/2*(1-COS(2*PI()*($B1034-$F$5)/$F$6))*$F$9,"Error")))))</f>
        <v>2.9423614326464899E-3</v>
      </c>
      <c r="G1034" s="30">
        <f>IF(B1034="",0,IF($B1034&lt;$G$5,0,IF($B1034&gt;'MSD Calculation'!$D$5,0,IF($N$4="Closed-form",1/2*(1-COS(2*PI()*($B1034-$G$5)/$G$6))*$G$8,IF($N$4="General",1/2*(1-COS(2*PI()*($B1034-$G$5)/$G$6))*$G$9,"Error")))))</f>
        <v>1.4108556031367206E-5</v>
      </c>
      <c r="H1034" s="30">
        <f>IF(B1034="",0,IF($B1034&lt;$H$5,0,IF($B1034&gt;'MSD Calculation'!$D$5,0,IF($N$4="Closed-form",1/2*(1-COS(2*PI()*($B1034-$H$5)/$H$6))*$H$8,IF($N$4="General",1/2*(1-COS(2*PI()*($B1034-$H$5)/$H$6))*$H$9,"Error")))))</f>
        <v>0</v>
      </c>
      <c r="I1034" s="30">
        <f>IF(B1034="",0,IF($B1034&lt;$I$5,0,IF($B1034&gt;'MSD Calculation'!$D$5,0,IF($N$4="Closed-form",1/2*(1-COS(2*PI()*($B1034-$I$5)/$I$6))*$I$8,IF($N$4="General",1/2*(1-COS(2*PI()*($B1034-$I$5)/$I$6))*$I$9,"Error")))))</f>
        <v>0</v>
      </c>
      <c r="J1034" s="15" t="s">
        <v>14</v>
      </c>
      <c r="K1034" s="3"/>
      <c r="L1034" s="17">
        <v>10.169999999999828</v>
      </c>
      <c r="M1034" s="34">
        <f>L1034/'MSD Calculation'!$D$5</f>
        <v>0.34358108108107527</v>
      </c>
      <c r="N1034" s="34">
        <f>'MSD Calculation'!$D$24-L1034</f>
        <v>8.3300000000001724</v>
      </c>
      <c r="O1034" s="35">
        <f t="shared" si="75"/>
        <v>9.2906399876903269E-3</v>
      </c>
      <c r="P1034" s="35">
        <f t="shared" si="76"/>
        <v>1.2233001420336818E-2</v>
      </c>
      <c r="Q1034" s="35">
        <f t="shared" si="77"/>
        <v>1.2247109976368185E-2</v>
      </c>
      <c r="R1034" s="35">
        <f t="shared" si="78"/>
        <v>1.2247109976368185E-2</v>
      </c>
      <c r="S1034" s="35">
        <f t="shared" si="79"/>
        <v>1.2247109976368185E-2</v>
      </c>
      <c r="T1034" s="11" t="s">
        <v>14</v>
      </c>
    </row>
    <row r="1035" spans="2:20" x14ac:dyDescent="0.35">
      <c r="B1035" s="63">
        <v>10.179999999999827</v>
      </c>
      <c r="C1035" s="34">
        <f>B1035/'MSD Calculation'!$D$5</f>
        <v>0.34391891891891307</v>
      </c>
      <c r="D1035" s="34">
        <f>'MSD Calculation'!$D$24-B1035</f>
        <v>8.3200000000001726</v>
      </c>
      <c r="E1035" s="30">
        <f>IF(B1035="",0,IF(B1035&lt;'MSD Calculation'!$D$5,$E$7*(1-B1035/'MSD Calculation'!$D$5), 0))</f>
        <v>9.2858583922257407E-3</v>
      </c>
      <c r="F1035" s="30">
        <f>IF(B1035="",0,IF($B1035&lt;$F$5,0,IF($B1035&gt;'MSD Calculation'!$D$5,0,IF($N$4="Closed-form",1/2*(1-COS(2*PI()*($B1035-$F$5)/$F$6))*$F$8,IF($N$4="General",1/2*(1-COS(2*PI()*($B1035-$F$5)/$F$6))*$F$9,"Error")))))</f>
        <v>2.951704386664861E-3</v>
      </c>
      <c r="G1035" s="30">
        <f>IF(B1035="",0,IF($B1035&lt;$G$5,0,IF($B1035&gt;'MSD Calculation'!$D$5,0,IF($N$4="Closed-form",1/2*(1-COS(2*PI()*($B1035-$G$5)/$G$6))*$G$8,IF($N$4="General",1/2*(1-COS(2*PI()*($B1035-$G$5)/$G$6))*$G$9,"Error")))))</f>
        <v>1.4714500284806771E-5</v>
      </c>
      <c r="H1035" s="30">
        <f>IF(B1035="",0,IF($B1035&lt;$H$5,0,IF($B1035&gt;'MSD Calculation'!$D$5,0,IF($N$4="Closed-form",1/2*(1-COS(2*PI()*($B1035-$H$5)/$H$6))*$H$8,IF($N$4="General",1/2*(1-COS(2*PI()*($B1035-$H$5)/$H$6))*$H$9,"Error")))))</f>
        <v>0</v>
      </c>
      <c r="I1035" s="30">
        <f>IF(B1035="",0,IF($B1035&lt;$I$5,0,IF($B1035&gt;'MSD Calculation'!$D$5,0,IF($N$4="Closed-form",1/2*(1-COS(2*PI()*($B1035-$I$5)/$I$6))*$I$8,IF($N$4="General",1/2*(1-COS(2*PI()*($B1035-$I$5)/$I$6))*$I$9,"Error")))))</f>
        <v>0</v>
      </c>
      <c r="J1035" s="15" t="s">
        <v>14</v>
      </c>
      <c r="K1035" s="3"/>
      <c r="L1035" s="17">
        <v>10.179999999999827</v>
      </c>
      <c r="M1035" s="34">
        <f>L1035/'MSD Calculation'!$D$5</f>
        <v>0.34391891891891307</v>
      </c>
      <c r="N1035" s="34">
        <f>'MSD Calculation'!$D$24-L1035</f>
        <v>8.3200000000001726</v>
      </c>
      <c r="O1035" s="35">
        <f t="shared" si="75"/>
        <v>9.2858583922257407E-3</v>
      </c>
      <c r="P1035" s="35">
        <f t="shared" si="76"/>
        <v>1.2237562778890602E-2</v>
      </c>
      <c r="Q1035" s="35">
        <f t="shared" si="77"/>
        <v>1.2252277279175409E-2</v>
      </c>
      <c r="R1035" s="35">
        <f t="shared" si="78"/>
        <v>1.2252277279175409E-2</v>
      </c>
      <c r="S1035" s="35">
        <f t="shared" si="79"/>
        <v>1.2252277279175409E-2</v>
      </c>
      <c r="T1035" s="11" t="s">
        <v>14</v>
      </c>
    </row>
    <row r="1036" spans="2:20" x14ac:dyDescent="0.35">
      <c r="B1036" s="63">
        <v>10.189999999999827</v>
      </c>
      <c r="C1036" s="34">
        <f>B1036/'MSD Calculation'!$D$5</f>
        <v>0.34425675675675088</v>
      </c>
      <c r="D1036" s="34">
        <f>'MSD Calculation'!$D$24-B1036</f>
        <v>8.3100000000001728</v>
      </c>
      <c r="E1036" s="30">
        <f>IF(B1036="",0,IF(B1036&lt;'MSD Calculation'!$D$5,$E$7*(1-B1036/'MSD Calculation'!$D$5), 0))</f>
        <v>9.2810767967611563E-3</v>
      </c>
      <c r="F1036" s="30">
        <f>IF(B1036="",0,IF($B1036&lt;$F$5,0,IF($B1036&gt;'MSD Calculation'!$D$5,0,IF($N$4="Closed-form",1/2*(1-COS(2*PI()*($B1036-$F$5)/$F$6))*$F$8,IF($N$4="General",1/2*(1-COS(2*PI()*($B1036-$F$5)/$F$6))*$F$9,"Error")))))</f>
        <v>2.961055666575587E-3</v>
      </c>
      <c r="G1036" s="30">
        <f>IF(B1036="",0,IF($B1036&lt;$G$5,0,IF($B1036&gt;'MSD Calculation'!$D$5,0,IF($N$4="Closed-form",1/2*(1-COS(2*PI()*($B1036-$G$5)/$G$6))*$G$8,IF($N$4="General",1/2*(1-COS(2*PI()*($B1036-$G$5)/$G$6))*$G$9,"Error")))))</f>
        <v>1.5333132658423448E-5</v>
      </c>
      <c r="H1036" s="30">
        <f>IF(B1036="",0,IF($B1036&lt;$H$5,0,IF($B1036&gt;'MSD Calculation'!$D$5,0,IF($N$4="Closed-form",1/2*(1-COS(2*PI()*($B1036-$H$5)/$H$6))*$H$8,IF($N$4="General",1/2*(1-COS(2*PI()*($B1036-$H$5)/$H$6))*$H$9,"Error")))))</f>
        <v>0</v>
      </c>
      <c r="I1036" s="30">
        <f>IF(B1036="",0,IF($B1036&lt;$I$5,0,IF($B1036&gt;'MSD Calculation'!$D$5,0,IF($N$4="Closed-form",1/2*(1-COS(2*PI()*($B1036-$I$5)/$I$6))*$I$8,IF($N$4="General",1/2*(1-COS(2*PI()*($B1036-$I$5)/$I$6))*$I$9,"Error")))))</f>
        <v>0</v>
      </c>
      <c r="J1036" s="15" t="s">
        <v>14</v>
      </c>
      <c r="K1036" s="3"/>
      <c r="L1036" s="17">
        <v>10.189999999999827</v>
      </c>
      <c r="M1036" s="34">
        <f>L1036/'MSD Calculation'!$D$5</f>
        <v>0.34425675675675088</v>
      </c>
      <c r="N1036" s="34">
        <f>'MSD Calculation'!$D$24-L1036</f>
        <v>8.3100000000001728</v>
      </c>
      <c r="O1036" s="35">
        <f t="shared" si="75"/>
        <v>9.2810767967611563E-3</v>
      </c>
      <c r="P1036" s="35">
        <f t="shared" si="76"/>
        <v>1.2242132463336743E-2</v>
      </c>
      <c r="Q1036" s="35">
        <f t="shared" si="77"/>
        <v>1.2257465595995167E-2</v>
      </c>
      <c r="R1036" s="35">
        <f t="shared" si="78"/>
        <v>1.2257465595995167E-2</v>
      </c>
      <c r="S1036" s="35">
        <f t="shared" si="79"/>
        <v>1.2257465595995167E-2</v>
      </c>
      <c r="T1036" s="11" t="s">
        <v>14</v>
      </c>
    </row>
    <row r="1037" spans="2:20" x14ac:dyDescent="0.35">
      <c r="B1037" s="63">
        <v>10.199999999999827</v>
      </c>
      <c r="C1037" s="34">
        <f>B1037/'MSD Calculation'!$D$5</f>
        <v>0.34459459459458874</v>
      </c>
      <c r="D1037" s="34">
        <f>'MSD Calculation'!$D$24-B1037</f>
        <v>8.300000000000173</v>
      </c>
      <c r="E1037" s="30">
        <f>IF(B1037="",0,IF(B1037&lt;'MSD Calculation'!$D$5,$E$7*(1-B1037/'MSD Calculation'!$D$5), 0))</f>
        <v>9.2762952012965701E-3</v>
      </c>
      <c r="F1037" s="30">
        <f>IF(B1037="",0,IF($B1037&lt;$F$5,0,IF($B1037&gt;'MSD Calculation'!$D$5,0,IF($N$4="Closed-form",1/2*(1-COS(2*PI()*($B1037-$F$5)/$F$6))*$F$8,IF($N$4="General",1/2*(1-COS(2*PI()*($B1037-$F$5)/$F$6))*$F$9,"Error")))))</f>
        <v>2.9704152313593797E-3</v>
      </c>
      <c r="G1037" s="30">
        <f>IF(B1037="",0,IF($B1037&lt;$G$5,0,IF($B1037&gt;'MSD Calculation'!$D$5,0,IF($N$4="Closed-form",1/2*(1-COS(2*PI()*($B1037-$G$5)/$G$6))*$G$8,IF($N$4="General",1/2*(1-COS(2*PI()*($B1037-$G$5)/$G$6))*$G$9,"Error")))))</f>
        <v>1.5964448869459697E-5</v>
      </c>
      <c r="H1037" s="30">
        <f>IF(B1037="",0,IF($B1037&lt;$H$5,0,IF($B1037&gt;'MSD Calculation'!$D$5,0,IF($N$4="Closed-form",1/2*(1-COS(2*PI()*($B1037-$H$5)/$H$6))*$H$8,IF($N$4="General",1/2*(1-COS(2*PI()*($B1037-$H$5)/$H$6))*$H$9,"Error")))))</f>
        <v>0</v>
      </c>
      <c r="I1037" s="30">
        <f>IF(B1037="",0,IF($B1037&lt;$I$5,0,IF($B1037&gt;'MSD Calculation'!$D$5,0,IF($N$4="Closed-form",1/2*(1-COS(2*PI()*($B1037-$I$5)/$I$6))*$I$8,IF($N$4="General",1/2*(1-COS(2*PI()*($B1037-$I$5)/$I$6))*$I$9,"Error")))))</f>
        <v>0</v>
      </c>
      <c r="J1037" s="15" t="s">
        <v>14</v>
      </c>
      <c r="K1037" s="3"/>
      <c r="L1037" s="17">
        <v>10.199999999999827</v>
      </c>
      <c r="M1037" s="34">
        <f>L1037/'MSD Calculation'!$D$5</f>
        <v>0.34459459459458874</v>
      </c>
      <c r="N1037" s="34">
        <f>'MSD Calculation'!$D$24-L1037</f>
        <v>8.300000000000173</v>
      </c>
      <c r="O1037" s="35">
        <f t="shared" si="75"/>
        <v>9.2762952012965701E-3</v>
      </c>
      <c r="P1037" s="35">
        <f t="shared" si="76"/>
        <v>1.224671043265595E-2</v>
      </c>
      <c r="Q1037" s="35">
        <f t="shared" si="77"/>
        <v>1.2262674881525409E-2</v>
      </c>
      <c r="R1037" s="35">
        <f t="shared" si="78"/>
        <v>1.2262674881525409E-2</v>
      </c>
      <c r="S1037" s="35">
        <f t="shared" si="79"/>
        <v>1.2262674881525409E-2</v>
      </c>
      <c r="T1037" s="11" t="s">
        <v>14</v>
      </c>
    </row>
    <row r="1038" spans="2:20" x14ac:dyDescent="0.35">
      <c r="B1038" s="63">
        <v>10.209999999999827</v>
      </c>
      <c r="C1038" s="34">
        <f>B1038/'MSD Calculation'!$D$5</f>
        <v>0.34493243243242655</v>
      </c>
      <c r="D1038" s="34">
        <f>'MSD Calculation'!$D$24-B1038</f>
        <v>8.2900000000001732</v>
      </c>
      <c r="E1038" s="30">
        <f>IF(B1038="",0,IF(B1038&lt;'MSD Calculation'!$D$5,$E$7*(1-B1038/'MSD Calculation'!$D$5), 0))</f>
        <v>9.2715136058319856E-3</v>
      </c>
      <c r="F1038" s="30">
        <f>IF(B1038="",0,IF($B1038&lt;$F$5,0,IF($B1038&gt;'MSD Calculation'!$D$5,0,IF($N$4="Closed-form",1/2*(1-COS(2*PI()*($B1038-$F$5)/$F$6))*$F$8,IF($N$4="General",1/2*(1-COS(2*PI()*($B1038-$F$5)/$F$6))*$F$9,"Error")))))</f>
        <v>2.9797830399606096E-3</v>
      </c>
      <c r="G1038" s="30">
        <f>IF(B1038="",0,IF($B1038&lt;$G$5,0,IF($B1038&gt;'MSD Calculation'!$D$5,0,IF($N$4="Closed-form",1/2*(1-COS(2*PI()*($B1038-$G$5)/$G$6))*$G$8,IF($N$4="General",1/2*(1-COS(2*PI()*($B1038-$G$5)/$G$6))*$G$9,"Error")))))</f>
        <v>1.660844454734862E-5</v>
      </c>
      <c r="H1038" s="30">
        <f>IF(B1038="",0,IF($B1038&lt;$H$5,0,IF($B1038&gt;'MSD Calculation'!$D$5,0,IF($N$4="Closed-form",1/2*(1-COS(2*PI()*($B1038-$H$5)/$H$6))*$H$8,IF($N$4="General",1/2*(1-COS(2*PI()*($B1038-$H$5)/$H$6))*$H$9,"Error")))))</f>
        <v>0</v>
      </c>
      <c r="I1038" s="30">
        <f>IF(B1038="",0,IF($B1038&lt;$I$5,0,IF($B1038&gt;'MSD Calculation'!$D$5,0,IF($N$4="Closed-form",1/2*(1-COS(2*PI()*($B1038-$I$5)/$I$6))*$I$8,IF($N$4="General",1/2*(1-COS(2*PI()*($B1038-$I$5)/$I$6))*$I$9,"Error")))))</f>
        <v>0</v>
      </c>
      <c r="J1038" s="15" t="s">
        <v>14</v>
      </c>
      <c r="K1038" s="3"/>
      <c r="L1038" s="17">
        <v>10.209999999999827</v>
      </c>
      <c r="M1038" s="34">
        <f>L1038/'MSD Calculation'!$D$5</f>
        <v>0.34493243243242655</v>
      </c>
      <c r="N1038" s="34">
        <f>'MSD Calculation'!$D$24-L1038</f>
        <v>8.2900000000001732</v>
      </c>
      <c r="O1038" s="35">
        <f t="shared" si="75"/>
        <v>9.2715136058319856E-3</v>
      </c>
      <c r="P1038" s="35">
        <f t="shared" si="76"/>
        <v>1.2251296645792595E-2</v>
      </c>
      <c r="Q1038" s="35">
        <f t="shared" si="77"/>
        <v>1.2267905090339943E-2</v>
      </c>
      <c r="R1038" s="35">
        <f t="shared" si="78"/>
        <v>1.2267905090339943E-2</v>
      </c>
      <c r="S1038" s="35">
        <f t="shared" si="79"/>
        <v>1.2267905090339943E-2</v>
      </c>
      <c r="T1038" s="11" t="s">
        <v>14</v>
      </c>
    </row>
    <row r="1039" spans="2:20" x14ac:dyDescent="0.35">
      <c r="B1039" s="63">
        <v>10.219999999999827</v>
      </c>
      <c r="C1039" s="34">
        <f>B1039/'MSD Calculation'!$D$5</f>
        <v>0.34527027027026441</v>
      </c>
      <c r="D1039" s="34">
        <f>'MSD Calculation'!$D$24-B1039</f>
        <v>8.2800000000001734</v>
      </c>
      <c r="E1039" s="30">
        <f>IF(B1039="",0,IF(B1039&lt;'MSD Calculation'!$D$5,$E$7*(1-B1039/'MSD Calculation'!$D$5), 0))</f>
        <v>9.2667320103673994E-3</v>
      </c>
      <c r="F1039" s="30">
        <f>IF(B1039="",0,IF($B1039&lt;$F$5,0,IF($B1039&gt;'MSD Calculation'!$D$5,0,IF($N$4="Closed-form",1/2*(1-COS(2*PI()*($B1039-$F$5)/$F$6))*$F$8,IF($N$4="General",1/2*(1-COS(2*PI()*($B1039-$F$5)/$F$6))*$F$9,"Error")))))</f>
        <v>2.9891590512874837E-3</v>
      </c>
      <c r="G1039" s="30">
        <f>IF(B1039="",0,IF($B1039&lt;$G$5,0,IF($B1039&gt;'MSD Calculation'!$D$5,0,IF($N$4="Closed-form",1/2*(1-COS(2*PI()*($B1039-$G$5)/$G$6))*$G$8,IF($N$4="General",1/2*(1-COS(2*PI()*($B1039-$G$5)/$G$6))*$G$9,"Error")))))</f>
        <v>1.7265115233743891E-5</v>
      </c>
      <c r="H1039" s="30">
        <f>IF(B1039="",0,IF($B1039&lt;$H$5,0,IF($B1039&gt;'MSD Calculation'!$D$5,0,IF($N$4="Closed-form",1/2*(1-COS(2*PI()*($B1039-$H$5)/$H$6))*$H$8,IF($N$4="General",1/2*(1-COS(2*PI()*($B1039-$H$5)/$H$6))*$H$9,"Error")))))</f>
        <v>0</v>
      </c>
      <c r="I1039" s="30">
        <f>IF(B1039="",0,IF($B1039&lt;$I$5,0,IF($B1039&gt;'MSD Calculation'!$D$5,0,IF($N$4="Closed-form",1/2*(1-COS(2*PI()*($B1039-$I$5)/$I$6))*$I$8,IF($N$4="General",1/2*(1-COS(2*PI()*($B1039-$I$5)/$I$6))*$I$9,"Error")))))</f>
        <v>0</v>
      </c>
      <c r="J1039" s="15" t="s">
        <v>14</v>
      </c>
      <c r="K1039" s="3"/>
      <c r="L1039" s="17">
        <v>10.219999999999827</v>
      </c>
      <c r="M1039" s="34">
        <f>L1039/'MSD Calculation'!$D$5</f>
        <v>0.34527027027026441</v>
      </c>
      <c r="N1039" s="34">
        <f>'MSD Calculation'!$D$24-L1039</f>
        <v>8.2800000000001734</v>
      </c>
      <c r="O1039" s="35">
        <f t="shared" si="75"/>
        <v>9.2667320103673994E-3</v>
      </c>
      <c r="P1039" s="35">
        <f t="shared" si="76"/>
        <v>1.2255891061654884E-2</v>
      </c>
      <c r="Q1039" s="35">
        <f t="shared" si="77"/>
        <v>1.2273156176888627E-2</v>
      </c>
      <c r="R1039" s="35">
        <f t="shared" si="78"/>
        <v>1.2273156176888627E-2</v>
      </c>
      <c r="S1039" s="35">
        <f t="shared" si="79"/>
        <v>1.2273156176888627E-2</v>
      </c>
      <c r="T1039" s="11" t="s">
        <v>14</v>
      </c>
    </row>
    <row r="1040" spans="2:20" x14ac:dyDescent="0.35">
      <c r="B1040" s="63">
        <v>10.229999999999826</v>
      </c>
      <c r="C1040" s="34">
        <f>B1040/'MSD Calculation'!$D$5</f>
        <v>0.34560810810810222</v>
      </c>
      <c r="D1040" s="34">
        <f>'MSD Calculation'!$D$24-B1040</f>
        <v>8.2700000000001737</v>
      </c>
      <c r="E1040" s="30">
        <f>IF(B1040="",0,IF(B1040&lt;'MSD Calculation'!$D$5,$E$7*(1-B1040/'MSD Calculation'!$D$5), 0))</f>
        <v>9.2619504149028149E-3</v>
      </c>
      <c r="F1040" s="30">
        <f>IF(B1040="",0,IF($B1040&lt;$F$5,0,IF($B1040&gt;'MSD Calculation'!$D$5,0,IF($N$4="Closed-form",1/2*(1-COS(2*PI()*($B1040-$F$5)/$F$6))*$F$8,IF($N$4="General",1/2*(1-COS(2*PI()*($B1040-$F$5)/$F$6))*$F$9,"Error")))))</f>
        <v>2.9985432242122306E-3</v>
      </c>
      <c r="G1040" s="30">
        <f>IF(B1040="",0,IF($B1040&lt;$G$5,0,IF($B1040&gt;'MSD Calculation'!$D$5,0,IF($N$4="Closed-form",1/2*(1-COS(2*PI()*($B1040-$G$5)/$G$6))*$G$8,IF($N$4="General",1/2*(1-COS(2*PI()*($B1040-$G$5)/$G$6))*$G$9,"Error")))))</f>
        <v>1.793445638255095E-5</v>
      </c>
      <c r="H1040" s="30">
        <f>IF(B1040="",0,IF($B1040&lt;$H$5,0,IF($B1040&gt;'MSD Calculation'!$D$5,0,IF($N$4="Closed-form",1/2*(1-COS(2*PI()*($B1040-$H$5)/$H$6))*$H$8,IF($N$4="General",1/2*(1-COS(2*PI()*($B1040-$H$5)/$H$6))*$H$9,"Error")))))</f>
        <v>0</v>
      </c>
      <c r="I1040" s="30">
        <f>IF(B1040="",0,IF($B1040&lt;$I$5,0,IF($B1040&gt;'MSD Calculation'!$D$5,0,IF($N$4="Closed-form",1/2*(1-COS(2*PI()*($B1040-$I$5)/$I$6))*$I$8,IF($N$4="General",1/2*(1-COS(2*PI()*($B1040-$I$5)/$I$6))*$I$9,"Error")))))</f>
        <v>0</v>
      </c>
      <c r="J1040" s="15" t="s">
        <v>14</v>
      </c>
      <c r="K1040" s="3"/>
      <c r="L1040" s="17">
        <v>10.229999999999826</v>
      </c>
      <c r="M1040" s="34">
        <f>L1040/'MSD Calculation'!$D$5</f>
        <v>0.34560810810810222</v>
      </c>
      <c r="N1040" s="34">
        <f>'MSD Calculation'!$D$24-L1040</f>
        <v>8.2700000000001737</v>
      </c>
      <c r="O1040" s="35">
        <f t="shared" si="75"/>
        <v>9.2619504149028149E-3</v>
      </c>
      <c r="P1040" s="35">
        <f t="shared" si="76"/>
        <v>1.2260493639115046E-2</v>
      </c>
      <c r="Q1040" s="35">
        <f t="shared" si="77"/>
        <v>1.2278428095497597E-2</v>
      </c>
      <c r="R1040" s="35">
        <f t="shared" si="78"/>
        <v>1.2278428095497597E-2</v>
      </c>
      <c r="S1040" s="35">
        <f t="shared" si="79"/>
        <v>1.2278428095497597E-2</v>
      </c>
      <c r="T1040" s="11" t="s">
        <v>14</v>
      </c>
    </row>
    <row r="1041" spans="2:20" x14ac:dyDescent="0.35">
      <c r="B1041" s="63">
        <v>10.239999999999826</v>
      </c>
      <c r="C1041" s="34">
        <f>B1041/'MSD Calculation'!$D$5</f>
        <v>0.34594594594594008</v>
      </c>
      <c r="D1041" s="34">
        <f>'MSD Calculation'!$D$24-B1041</f>
        <v>8.2600000000001739</v>
      </c>
      <c r="E1041" s="30">
        <f>IF(B1041="",0,IF(B1041&lt;'MSD Calculation'!$D$5,$E$7*(1-B1041/'MSD Calculation'!$D$5), 0))</f>
        <v>9.257168819438227E-3</v>
      </c>
      <c r="F1041" s="30">
        <f>IF(B1041="",0,IF($B1041&lt;$F$5,0,IF($B1041&gt;'MSD Calculation'!$D$5,0,IF($N$4="Closed-form",1/2*(1-COS(2*PI()*($B1041-$F$5)/$F$6))*$F$8,IF($N$4="General",1/2*(1-COS(2*PI()*($B1041-$F$5)/$F$6))*$F$9,"Error")))))</f>
        <v>3.0079355175712768E-3</v>
      </c>
      <c r="G1041" s="30">
        <f>IF(B1041="",0,IF($B1041&lt;$G$5,0,IF($B1041&gt;'MSD Calculation'!$D$5,0,IF($N$4="Closed-form",1/2*(1-COS(2*PI()*($B1041-$G$5)/$G$6))*$G$8,IF($N$4="General",1/2*(1-COS(2*PI()*($B1041-$G$5)/$G$6))*$G$9,"Error")))))</f>
        <v>1.8616463359958376E-5</v>
      </c>
      <c r="H1041" s="30">
        <f>IF(B1041="",0,IF($B1041&lt;$H$5,0,IF($B1041&gt;'MSD Calculation'!$D$5,0,IF($N$4="Closed-form",1/2*(1-COS(2*PI()*($B1041-$H$5)/$H$6))*$H$8,IF($N$4="General",1/2*(1-COS(2*PI()*($B1041-$H$5)/$H$6))*$H$9,"Error")))))</f>
        <v>0</v>
      </c>
      <c r="I1041" s="30">
        <f>IF(B1041="",0,IF($B1041&lt;$I$5,0,IF($B1041&gt;'MSD Calculation'!$D$5,0,IF($N$4="Closed-form",1/2*(1-COS(2*PI()*($B1041-$I$5)/$I$6))*$I$8,IF($N$4="General",1/2*(1-COS(2*PI()*($B1041-$I$5)/$I$6))*$I$9,"Error")))))</f>
        <v>0</v>
      </c>
      <c r="J1041" s="15" t="s">
        <v>14</v>
      </c>
      <c r="K1041" s="3"/>
      <c r="L1041" s="17">
        <v>10.239999999999826</v>
      </c>
      <c r="M1041" s="34">
        <f>L1041/'MSD Calculation'!$D$5</f>
        <v>0.34594594594594008</v>
      </c>
      <c r="N1041" s="34">
        <f>'MSD Calculation'!$D$24-L1041</f>
        <v>8.2600000000001739</v>
      </c>
      <c r="O1041" s="35">
        <f t="shared" si="75"/>
        <v>9.257168819438227E-3</v>
      </c>
      <c r="P1041" s="35">
        <f t="shared" si="76"/>
        <v>1.2265104337009504E-2</v>
      </c>
      <c r="Q1041" s="35">
        <f t="shared" si="77"/>
        <v>1.2283720800369463E-2</v>
      </c>
      <c r="R1041" s="35">
        <f t="shared" si="78"/>
        <v>1.2283720800369463E-2</v>
      </c>
      <c r="S1041" s="35">
        <f t="shared" si="79"/>
        <v>1.2283720800369463E-2</v>
      </c>
      <c r="T1041" s="11" t="s">
        <v>14</v>
      </c>
    </row>
    <row r="1042" spans="2:20" x14ac:dyDescent="0.35">
      <c r="B1042" s="63">
        <v>10.249999999999826</v>
      </c>
      <c r="C1042" s="34">
        <f>B1042/'MSD Calculation'!$D$5</f>
        <v>0.34628378378377789</v>
      </c>
      <c r="D1042" s="34">
        <f>'MSD Calculation'!$D$24-B1042</f>
        <v>8.2500000000001741</v>
      </c>
      <c r="E1042" s="30">
        <f>IF(B1042="",0,IF(B1042&lt;'MSD Calculation'!$D$5,$E$7*(1-B1042/'MSD Calculation'!$D$5), 0))</f>
        <v>9.2523872239736425E-3</v>
      </c>
      <c r="F1042" s="30">
        <f>IF(B1042="",0,IF($B1042&lt;$F$5,0,IF($B1042&gt;'MSD Calculation'!$D$5,0,IF($N$4="Closed-form",1/2*(1-COS(2*PI()*($B1042-$F$5)/$F$6))*$F$8,IF($N$4="General",1/2*(1-COS(2*PI()*($B1042-$F$5)/$F$6))*$F$9,"Error")))))</f>
        <v>3.0173358901654265E-3</v>
      </c>
      <c r="G1042" s="30">
        <f>IF(B1042="",0,IF($B1042&lt;$G$5,0,IF($B1042&gt;'MSD Calculation'!$D$5,0,IF($N$4="Closed-form",1/2*(1-COS(2*PI()*($B1042-$G$5)/$G$6))*$G$8,IF($N$4="General",1/2*(1-COS(2*PI()*($B1042-$G$5)/$G$6))*$G$9,"Error")))))</f>
        <v>1.9311131444469477E-5</v>
      </c>
      <c r="H1042" s="30">
        <f>IF(B1042="",0,IF($B1042&lt;$H$5,0,IF($B1042&gt;'MSD Calculation'!$D$5,0,IF($N$4="Closed-form",1/2*(1-COS(2*PI()*($B1042-$H$5)/$H$6))*$H$8,IF($N$4="General",1/2*(1-COS(2*PI()*($B1042-$H$5)/$H$6))*$H$9,"Error")))))</f>
        <v>0</v>
      </c>
      <c r="I1042" s="30">
        <f>IF(B1042="",0,IF($B1042&lt;$I$5,0,IF($B1042&gt;'MSD Calculation'!$D$5,0,IF($N$4="Closed-form",1/2*(1-COS(2*PI()*($B1042-$I$5)/$I$6))*$I$8,IF($N$4="General",1/2*(1-COS(2*PI()*($B1042-$I$5)/$I$6))*$I$9,"Error")))))</f>
        <v>0</v>
      </c>
      <c r="J1042" s="15" t="s">
        <v>14</v>
      </c>
      <c r="K1042" s="3"/>
      <c r="L1042" s="17">
        <v>10.249999999999826</v>
      </c>
      <c r="M1042" s="34">
        <f>L1042/'MSD Calculation'!$D$5</f>
        <v>0.34628378378377789</v>
      </c>
      <c r="N1042" s="34">
        <f>'MSD Calculation'!$D$24-L1042</f>
        <v>8.2500000000001741</v>
      </c>
      <c r="O1042" s="35">
        <f t="shared" ref="O1042:O1105" si="80">E1042</f>
        <v>9.2523872239736425E-3</v>
      </c>
      <c r="P1042" s="35">
        <f t="shared" ref="P1042:P1105" si="81">E1042+F1042</f>
        <v>1.2269723114139069E-2</v>
      </c>
      <c r="Q1042" s="35">
        <f t="shared" ref="Q1042:Q1105" si="82">E1042+F1042+G1042</f>
        <v>1.2289034245583539E-2</v>
      </c>
      <c r="R1042" s="35">
        <f t="shared" ref="R1042:R1105" si="83">+E1042+F1042+G1042+H1042</f>
        <v>1.2289034245583539E-2</v>
      </c>
      <c r="S1042" s="35">
        <f t="shared" ref="S1042:S1105" si="84">E1042+F1042+G1042+H1042+I1042</f>
        <v>1.2289034245583539E-2</v>
      </c>
      <c r="T1042" s="11" t="s">
        <v>14</v>
      </c>
    </row>
    <row r="1043" spans="2:20" x14ac:dyDescent="0.35">
      <c r="B1043" s="63">
        <v>10.259999999999826</v>
      </c>
      <c r="C1043" s="34">
        <f>B1043/'MSD Calculation'!$D$5</f>
        <v>0.34662162162161569</v>
      </c>
      <c r="D1043" s="34">
        <f>'MSD Calculation'!$D$24-B1043</f>
        <v>8.2400000000001743</v>
      </c>
      <c r="E1043" s="30">
        <f>IF(B1043="",0,IF(B1043&lt;'MSD Calculation'!$D$5,$E$7*(1-B1043/'MSD Calculation'!$D$5), 0))</f>
        <v>9.2476056285090563E-3</v>
      </c>
      <c r="F1043" s="30">
        <f>IF(B1043="",0,IF($B1043&lt;$F$5,0,IF($B1043&gt;'MSD Calculation'!$D$5,0,IF($N$4="Closed-form",1/2*(1-COS(2*PI()*($B1043-$F$5)/$F$6))*$F$8,IF($N$4="General",1/2*(1-COS(2*PI()*($B1043-$F$5)/$F$6))*$F$9,"Error")))))</f>
        <v>3.026744300760048E-3</v>
      </c>
      <c r="G1043" s="30">
        <f>IF(B1043="",0,IF($B1043&lt;$G$5,0,IF($B1043&gt;'MSD Calculation'!$D$5,0,IF($N$4="Closed-form",1/2*(1-COS(2*PI()*($B1043-$G$5)/$G$6))*$G$8,IF($N$4="General",1/2*(1-COS(2*PI()*($B1043-$G$5)/$G$6))*$G$9,"Error")))))</f>
        <v>2.001845582693592E-5</v>
      </c>
      <c r="H1043" s="30">
        <f>IF(B1043="",0,IF($B1043&lt;$H$5,0,IF($B1043&gt;'MSD Calculation'!$D$5,0,IF($N$4="Closed-form",1/2*(1-COS(2*PI()*($B1043-$H$5)/$H$6))*$H$8,IF($N$4="General",1/2*(1-COS(2*PI()*($B1043-$H$5)/$H$6))*$H$9,"Error")))))</f>
        <v>0</v>
      </c>
      <c r="I1043" s="30">
        <f>IF(B1043="",0,IF($B1043&lt;$I$5,0,IF($B1043&gt;'MSD Calculation'!$D$5,0,IF($N$4="Closed-form",1/2*(1-COS(2*PI()*($B1043-$I$5)/$I$6))*$I$8,IF($N$4="General",1/2*(1-COS(2*PI()*($B1043-$I$5)/$I$6))*$I$9,"Error")))))</f>
        <v>0</v>
      </c>
      <c r="J1043" s="15" t="s">
        <v>14</v>
      </c>
      <c r="K1043" s="3"/>
      <c r="L1043" s="17">
        <v>10.259999999999826</v>
      </c>
      <c r="M1043" s="34">
        <f>L1043/'MSD Calculation'!$D$5</f>
        <v>0.34662162162161569</v>
      </c>
      <c r="N1043" s="34">
        <f>'MSD Calculation'!$D$24-L1043</f>
        <v>8.2400000000001743</v>
      </c>
      <c r="O1043" s="35">
        <f t="shared" si="80"/>
        <v>9.2476056285090563E-3</v>
      </c>
      <c r="P1043" s="35">
        <f t="shared" si="81"/>
        <v>1.2274349929269105E-2</v>
      </c>
      <c r="Q1043" s="35">
        <f t="shared" si="82"/>
        <v>1.229436838509604E-2</v>
      </c>
      <c r="R1043" s="35">
        <f t="shared" si="83"/>
        <v>1.229436838509604E-2</v>
      </c>
      <c r="S1043" s="35">
        <f t="shared" si="84"/>
        <v>1.229436838509604E-2</v>
      </c>
      <c r="T1043" s="11" t="s">
        <v>14</v>
      </c>
    </row>
    <row r="1044" spans="2:20" x14ac:dyDescent="0.35">
      <c r="B1044" s="63">
        <v>10.269999999999825</v>
      </c>
      <c r="C1044" s="34">
        <f>B1044/'MSD Calculation'!$D$5</f>
        <v>0.34695945945945356</v>
      </c>
      <c r="D1044" s="34">
        <f>'MSD Calculation'!$D$24-B1044</f>
        <v>8.2300000000001745</v>
      </c>
      <c r="E1044" s="30">
        <f>IF(B1044="",0,IF(B1044&lt;'MSD Calculation'!$D$5,$E$7*(1-B1044/'MSD Calculation'!$D$5), 0))</f>
        <v>9.2428240330444701E-3</v>
      </c>
      <c r="F1044" s="30">
        <f>IF(B1044="",0,IF($B1044&lt;$F$5,0,IF($B1044&gt;'MSD Calculation'!$D$5,0,IF($N$4="Closed-form",1/2*(1-COS(2*PI()*($B1044-$F$5)/$F$6))*$F$8,IF($N$4="General",1/2*(1-COS(2*PI()*($B1044-$F$5)/$F$6))*$F$9,"Error")))))</f>
        <v>3.0361607080852506E-3</v>
      </c>
      <c r="G1044" s="30">
        <f>IF(B1044="",0,IF($B1044&lt;$G$5,0,IF($B1044&gt;'MSD Calculation'!$D$5,0,IF($N$4="Closed-form",1/2*(1-COS(2*PI()*($B1044-$G$5)/$G$6))*$G$8,IF($N$4="General",1/2*(1-COS(2*PI()*($B1044-$G$5)/$G$6))*$G$9,"Error")))))</f>
        <v>2.0738431610590564E-5</v>
      </c>
      <c r="H1044" s="30">
        <f>IF(B1044="",0,IF($B1044&lt;$H$5,0,IF($B1044&gt;'MSD Calculation'!$D$5,0,IF($N$4="Closed-form",1/2*(1-COS(2*PI()*($B1044-$H$5)/$H$6))*$H$8,IF($N$4="General",1/2*(1-COS(2*PI()*($B1044-$H$5)/$H$6))*$H$9,"Error")))))</f>
        <v>0</v>
      </c>
      <c r="I1044" s="30">
        <f>IF(B1044="",0,IF($B1044&lt;$I$5,0,IF($B1044&gt;'MSD Calculation'!$D$5,0,IF($N$4="Closed-form",1/2*(1-COS(2*PI()*($B1044-$I$5)/$I$6))*$I$8,IF($N$4="General",1/2*(1-COS(2*PI()*($B1044-$I$5)/$I$6))*$I$9,"Error")))))</f>
        <v>0</v>
      </c>
      <c r="J1044" s="15" t="s">
        <v>14</v>
      </c>
      <c r="K1044" s="3"/>
      <c r="L1044" s="17">
        <v>10.269999999999825</v>
      </c>
      <c r="M1044" s="34">
        <f>L1044/'MSD Calculation'!$D$5</f>
        <v>0.34695945945945356</v>
      </c>
      <c r="N1044" s="34">
        <f>'MSD Calculation'!$D$24-L1044</f>
        <v>8.2300000000001745</v>
      </c>
      <c r="O1044" s="35">
        <f t="shared" si="80"/>
        <v>9.2428240330444701E-3</v>
      </c>
      <c r="P1044" s="35">
        <f t="shared" si="81"/>
        <v>1.227898474112972E-2</v>
      </c>
      <c r="Q1044" s="35">
        <f t="shared" si="82"/>
        <v>1.229972317274031E-2</v>
      </c>
      <c r="R1044" s="35">
        <f t="shared" si="83"/>
        <v>1.229972317274031E-2</v>
      </c>
      <c r="S1044" s="35">
        <f t="shared" si="84"/>
        <v>1.229972317274031E-2</v>
      </c>
      <c r="T1044" s="11" t="s">
        <v>14</v>
      </c>
    </row>
    <row r="1045" spans="2:20" x14ac:dyDescent="0.35">
      <c r="B1045" s="63">
        <v>10.279999999999825</v>
      </c>
      <c r="C1045" s="34">
        <f>B1045/'MSD Calculation'!$D$5</f>
        <v>0.34729729729729136</v>
      </c>
      <c r="D1045" s="34">
        <f>'MSD Calculation'!$D$24-B1045</f>
        <v>8.2200000000001747</v>
      </c>
      <c r="E1045" s="30">
        <f>IF(B1045="",0,IF(B1045&lt;'MSD Calculation'!$D$5,$E$7*(1-B1045/'MSD Calculation'!$D$5), 0))</f>
        <v>9.2380424375798839E-3</v>
      </c>
      <c r="F1045" s="30">
        <f>IF(B1045="",0,IF($B1045&lt;$F$5,0,IF($B1045&gt;'MSD Calculation'!$D$5,0,IF($N$4="Closed-form",1/2*(1-COS(2*PI()*($B1045-$F$5)/$F$6))*$F$8,IF($N$4="General",1/2*(1-COS(2*PI()*($B1045-$F$5)/$F$6))*$F$9,"Error")))))</f>
        <v>3.0455850708360622E-3</v>
      </c>
      <c r="G1045" s="30">
        <f>IF(B1045="",0,IF($B1045&lt;$G$5,0,IF($B1045&gt;'MSD Calculation'!$D$5,0,IF($N$4="Closed-form",1/2*(1-COS(2*PI()*($B1045-$G$5)/$G$6))*$G$8,IF($N$4="General",1/2*(1-COS(2*PI()*($B1045-$G$5)/$G$6))*$G$9,"Error")))))</f>
        <v>2.1471053811080678E-5</v>
      </c>
      <c r="H1045" s="30">
        <f>IF(B1045="",0,IF($B1045&lt;$H$5,0,IF($B1045&gt;'MSD Calculation'!$D$5,0,IF($N$4="Closed-form",1/2*(1-COS(2*PI()*($B1045-$H$5)/$H$6))*$H$8,IF($N$4="General",1/2*(1-COS(2*PI()*($B1045-$H$5)/$H$6))*$H$9,"Error")))))</f>
        <v>0</v>
      </c>
      <c r="I1045" s="30">
        <f>IF(B1045="",0,IF($B1045&lt;$I$5,0,IF($B1045&gt;'MSD Calculation'!$D$5,0,IF($N$4="Closed-form",1/2*(1-COS(2*PI()*($B1045-$I$5)/$I$6))*$I$8,IF($N$4="General",1/2*(1-COS(2*PI()*($B1045-$I$5)/$I$6))*$I$9,"Error")))))</f>
        <v>0</v>
      </c>
      <c r="J1045" s="15" t="s">
        <v>14</v>
      </c>
      <c r="K1045" s="3"/>
      <c r="L1045" s="17">
        <v>10.279999999999825</v>
      </c>
      <c r="M1045" s="34">
        <f>L1045/'MSD Calculation'!$D$5</f>
        <v>0.34729729729729136</v>
      </c>
      <c r="N1045" s="34">
        <f>'MSD Calculation'!$D$24-L1045</f>
        <v>8.2200000000001747</v>
      </c>
      <c r="O1045" s="35">
        <f t="shared" si="80"/>
        <v>9.2380424375798839E-3</v>
      </c>
      <c r="P1045" s="35">
        <f t="shared" si="81"/>
        <v>1.2283627508415947E-2</v>
      </c>
      <c r="Q1045" s="35">
        <f t="shared" si="82"/>
        <v>1.2305098562227028E-2</v>
      </c>
      <c r="R1045" s="35">
        <f t="shared" si="83"/>
        <v>1.2305098562227028E-2</v>
      </c>
      <c r="S1045" s="35">
        <f t="shared" si="84"/>
        <v>1.2305098562227028E-2</v>
      </c>
      <c r="T1045" s="11" t="s">
        <v>14</v>
      </c>
    </row>
    <row r="1046" spans="2:20" x14ac:dyDescent="0.35">
      <c r="B1046" s="63">
        <v>10.289999999999825</v>
      </c>
      <c r="C1046" s="34">
        <f>B1046/'MSD Calculation'!$D$5</f>
        <v>0.34763513513512923</v>
      </c>
      <c r="D1046" s="34">
        <f>'MSD Calculation'!$D$24-B1046</f>
        <v>8.2100000000001749</v>
      </c>
      <c r="E1046" s="30">
        <f>IF(B1046="",0,IF(B1046&lt;'MSD Calculation'!$D$5,$E$7*(1-B1046/'MSD Calculation'!$D$5), 0))</f>
        <v>9.2332608421152994E-3</v>
      </c>
      <c r="F1046" s="30">
        <f>IF(B1046="",0,IF($B1046&lt;$F$5,0,IF($B1046&gt;'MSD Calculation'!$D$5,0,IF($N$4="Closed-form",1/2*(1-COS(2*PI()*($B1046-$F$5)/$F$6))*$F$8,IF($N$4="General",1/2*(1-COS(2*PI()*($B1046-$F$5)/$F$6))*$F$9,"Error")))))</f>
        <v>3.0550173476726191E-3</v>
      </c>
      <c r="G1046" s="30">
        <f>IF(B1046="",0,IF($B1046&lt;$G$5,0,IF($B1046&gt;'MSD Calculation'!$D$5,0,IF($N$4="Closed-form",1/2*(1-COS(2*PI()*($B1046-$G$5)/$G$6))*$G$8,IF($N$4="General",1/2*(1-COS(2*PI()*($B1046-$G$5)/$G$6))*$G$9,"Error")))))</f>
        <v>2.2216317356504034E-5</v>
      </c>
      <c r="H1046" s="30">
        <f>IF(B1046="",0,IF($B1046&lt;$H$5,0,IF($B1046&gt;'MSD Calculation'!$D$5,0,IF($N$4="Closed-form",1/2*(1-COS(2*PI()*($B1046-$H$5)/$H$6))*$H$8,IF($N$4="General",1/2*(1-COS(2*PI()*($B1046-$H$5)/$H$6))*$H$9,"Error")))))</f>
        <v>0</v>
      </c>
      <c r="I1046" s="30">
        <f>IF(B1046="",0,IF($B1046&lt;$I$5,0,IF($B1046&gt;'MSD Calculation'!$D$5,0,IF($N$4="Closed-form",1/2*(1-COS(2*PI()*($B1046-$I$5)/$I$6))*$I$8,IF($N$4="General",1/2*(1-COS(2*PI()*($B1046-$I$5)/$I$6))*$I$9,"Error")))))</f>
        <v>0</v>
      </c>
      <c r="J1046" s="15" t="s">
        <v>14</v>
      </c>
      <c r="K1046" s="3"/>
      <c r="L1046" s="17">
        <v>10.289999999999825</v>
      </c>
      <c r="M1046" s="34">
        <f>L1046/'MSD Calculation'!$D$5</f>
        <v>0.34763513513512923</v>
      </c>
      <c r="N1046" s="34">
        <f>'MSD Calculation'!$D$24-L1046</f>
        <v>8.2100000000001749</v>
      </c>
      <c r="O1046" s="35">
        <f t="shared" si="80"/>
        <v>9.2332608421152994E-3</v>
      </c>
      <c r="P1046" s="35">
        <f t="shared" si="81"/>
        <v>1.2288278189787918E-2</v>
      </c>
      <c r="Q1046" s="35">
        <f t="shared" si="82"/>
        <v>1.2310494507144422E-2</v>
      </c>
      <c r="R1046" s="35">
        <f t="shared" si="83"/>
        <v>1.2310494507144422E-2</v>
      </c>
      <c r="S1046" s="35">
        <f t="shared" si="84"/>
        <v>1.2310494507144422E-2</v>
      </c>
      <c r="T1046" s="11" t="s">
        <v>14</v>
      </c>
    </row>
    <row r="1047" spans="2:20" x14ac:dyDescent="0.35">
      <c r="B1047" s="63">
        <v>10.299999999999825</v>
      </c>
      <c r="C1047" s="34">
        <f>B1047/'MSD Calculation'!$D$5</f>
        <v>0.34797297297296703</v>
      </c>
      <c r="D1047" s="34">
        <f>'MSD Calculation'!$D$24-B1047</f>
        <v>8.2000000000001751</v>
      </c>
      <c r="E1047" s="30">
        <f>IF(B1047="",0,IF(B1047&lt;'MSD Calculation'!$D$5,$E$7*(1-B1047/'MSD Calculation'!$D$5), 0))</f>
        <v>9.2284792466507132E-3</v>
      </c>
      <c r="F1047" s="30">
        <f>IF(B1047="",0,IF($B1047&lt;$F$5,0,IF($B1047&gt;'MSD Calculation'!$D$5,0,IF($N$4="Closed-form",1/2*(1-COS(2*PI()*($B1047-$F$5)/$F$6))*$F$8,IF($N$4="General",1/2*(1-COS(2*PI()*($B1047-$F$5)/$F$6))*$F$9,"Error")))))</f>
        <v>3.0644574972203392E-3</v>
      </c>
      <c r="G1047" s="30">
        <f>IF(B1047="",0,IF($B1047&lt;$G$5,0,IF($B1047&gt;'MSD Calculation'!$D$5,0,IF($N$4="Closed-form",1/2*(1-COS(2*PI()*($B1047-$G$5)/$G$6))*$G$8,IF($N$4="General",1/2*(1-COS(2*PI()*($B1047-$G$5)/$G$6))*$G$9,"Error")))))</f>
        <v>2.2974217087442156E-5</v>
      </c>
      <c r="H1047" s="30">
        <f>IF(B1047="",0,IF($B1047&lt;$H$5,0,IF($B1047&gt;'MSD Calculation'!$D$5,0,IF($N$4="Closed-form",1/2*(1-COS(2*PI()*($B1047-$H$5)/$H$6))*$H$8,IF($N$4="General",1/2*(1-COS(2*PI()*($B1047-$H$5)/$H$6))*$H$9,"Error")))))</f>
        <v>0</v>
      </c>
      <c r="I1047" s="30">
        <f>IF(B1047="",0,IF($B1047&lt;$I$5,0,IF($B1047&gt;'MSD Calculation'!$D$5,0,IF($N$4="Closed-form",1/2*(1-COS(2*PI()*($B1047-$I$5)/$I$6))*$I$8,IF($N$4="General",1/2*(1-COS(2*PI()*($B1047-$I$5)/$I$6))*$I$9,"Error")))))</f>
        <v>0</v>
      </c>
      <c r="J1047" s="15" t="s">
        <v>14</v>
      </c>
      <c r="K1047" s="3"/>
      <c r="L1047" s="17">
        <v>10.299999999999825</v>
      </c>
      <c r="M1047" s="34">
        <f>L1047/'MSD Calculation'!$D$5</f>
        <v>0.34797297297296703</v>
      </c>
      <c r="N1047" s="34">
        <f>'MSD Calculation'!$D$24-L1047</f>
        <v>8.2000000000001751</v>
      </c>
      <c r="O1047" s="35">
        <f t="shared" si="80"/>
        <v>9.2284792466507132E-3</v>
      </c>
      <c r="P1047" s="35">
        <f t="shared" si="81"/>
        <v>1.2292936743871052E-2</v>
      </c>
      <c r="Q1047" s="35">
        <f t="shared" si="82"/>
        <v>1.2315910960958494E-2</v>
      </c>
      <c r="R1047" s="35">
        <f t="shared" si="83"/>
        <v>1.2315910960958494E-2</v>
      </c>
      <c r="S1047" s="35">
        <f t="shared" si="84"/>
        <v>1.2315910960958494E-2</v>
      </c>
      <c r="T1047" s="11" t="s">
        <v>14</v>
      </c>
    </row>
    <row r="1048" spans="2:20" x14ac:dyDescent="0.35">
      <c r="B1048" s="63">
        <v>10.309999999999825</v>
      </c>
      <c r="C1048" s="34">
        <f>B1048/'MSD Calculation'!$D$5</f>
        <v>0.34831081081080489</v>
      </c>
      <c r="D1048" s="34">
        <f>'MSD Calculation'!$D$24-B1048</f>
        <v>8.1900000000001754</v>
      </c>
      <c r="E1048" s="30">
        <f>IF(B1048="",0,IF(B1048&lt;'MSD Calculation'!$D$5,$E$7*(1-B1048/'MSD Calculation'!$D$5), 0))</f>
        <v>9.2236976511861288E-3</v>
      </c>
      <c r="F1048" s="30">
        <f>IF(B1048="",0,IF($B1048&lt;$F$5,0,IF($B1048&gt;'MSD Calculation'!$D$5,0,IF($N$4="Closed-form",1/2*(1-COS(2*PI()*($B1048-$F$5)/$F$6))*$F$8,IF($N$4="General",1/2*(1-COS(2*PI()*($B1048-$F$5)/$F$6))*$F$9,"Error")))))</f>
        <v>3.0739054780701074E-3</v>
      </c>
      <c r="G1048" s="30">
        <f>IF(B1048="",0,IF($B1048&lt;$G$5,0,IF($B1048&gt;'MSD Calculation'!$D$5,0,IF($N$4="Closed-form",1/2*(1-COS(2*PI()*($B1048-$G$5)/$G$6))*$G$8,IF($N$4="General",1/2*(1-COS(2*PI()*($B1048-$G$5)/$G$6))*$G$9,"Error")))))</f>
        <v>2.3744747756997633E-5</v>
      </c>
      <c r="H1048" s="30">
        <f>IF(B1048="",0,IF($B1048&lt;$H$5,0,IF($B1048&gt;'MSD Calculation'!$D$5,0,IF($N$4="Closed-form",1/2*(1-COS(2*PI()*($B1048-$H$5)/$H$6))*$H$8,IF($N$4="General",1/2*(1-COS(2*PI()*($B1048-$H$5)/$H$6))*$H$9,"Error")))))</f>
        <v>0</v>
      </c>
      <c r="I1048" s="30">
        <f>IF(B1048="",0,IF($B1048&lt;$I$5,0,IF($B1048&gt;'MSD Calculation'!$D$5,0,IF($N$4="Closed-form",1/2*(1-COS(2*PI()*($B1048-$I$5)/$I$6))*$I$8,IF($N$4="General",1/2*(1-COS(2*PI()*($B1048-$I$5)/$I$6))*$I$9,"Error")))))</f>
        <v>0</v>
      </c>
      <c r="J1048" s="15" t="s">
        <v>14</v>
      </c>
      <c r="K1048" s="3"/>
      <c r="L1048" s="17">
        <v>10.309999999999825</v>
      </c>
      <c r="M1048" s="34">
        <f>L1048/'MSD Calculation'!$D$5</f>
        <v>0.34831081081080489</v>
      </c>
      <c r="N1048" s="34">
        <f>'MSD Calculation'!$D$24-L1048</f>
        <v>8.1900000000001754</v>
      </c>
      <c r="O1048" s="35">
        <f t="shared" si="80"/>
        <v>9.2236976511861288E-3</v>
      </c>
      <c r="P1048" s="35">
        <f t="shared" si="81"/>
        <v>1.2297603129256237E-2</v>
      </c>
      <c r="Q1048" s="35">
        <f t="shared" si="82"/>
        <v>1.2321347877013234E-2</v>
      </c>
      <c r="R1048" s="35">
        <f t="shared" si="83"/>
        <v>1.2321347877013234E-2</v>
      </c>
      <c r="S1048" s="35">
        <f t="shared" si="84"/>
        <v>1.2321347877013234E-2</v>
      </c>
      <c r="T1048" s="11" t="s">
        <v>14</v>
      </c>
    </row>
    <row r="1049" spans="2:20" x14ac:dyDescent="0.35">
      <c r="B1049" s="63">
        <v>10.319999999999824</v>
      </c>
      <c r="C1049" s="34">
        <f>B1049/'MSD Calculation'!$D$5</f>
        <v>0.3486486486486427</v>
      </c>
      <c r="D1049" s="34">
        <f>'MSD Calculation'!$D$24-B1049</f>
        <v>8.1800000000001756</v>
      </c>
      <c r="E1049" s="30">
        <f>IF(B1049="",0,IF(B1049&lt;'MSD Calculation'!$D$5,$E$7*(1-B1049/'MSD Calculation'!$D$5), 0))</f>
        <v>9.2189160557215426E-3</v>
      </c>
      <c r="F1049" s="30">
        <f>IF(B1049="",0,IF($B1049&lt;$F$5,0,IF($B1049&gt;'MSD Calculation'!$D$5,0,IF($N$4="Closed-form",1/2*(1-COS(2*PI()*($B1049-$F$5)/$F$6))*$F$8,IF($N$4="General",1/2*(1-COS(2*PI()*($B1049-$F$5)/$F$6))*$F$9,"Error")))))</f>
        <v>3.0833612487784602E-3</v>
      </c>
      <c r="G1049" s="30">
        <f>IF(B1049="",0,IF($B1049&lt;$G$5,0,IF($B1049&gt;'MSD Calculation'!$D$5,0,IF($N$4="Closed-form",1/2*(1-COS(2*PI()*($B1049-$G$5)/$G$6))*$G$8,IF($N$4="General",1/2*(1-COS(2*PI()*($B1049-$G$5)/$G$6))*$G$9,"Error")))))</f>
        <v>2.4527904030829394E-5</v>
      </c>
      <c r="H1049" s="30">
        <f>IF(B1049="",0,IF($B1049&lt;$H$5,0,IF($B1049&gt;'MSD Calculation'!$D$5,0,IF($N$4="Closed-form",1/2*(1-COS(2*PI()*($B1049-$H$5)/$H$6))*$H$8,IF($N$4="General",1/2*(1-COS(2*PI()*($B1049-$H$5)/$H$6))*$H$9,"Error")))))</f>
        <v>0</v>
      </c>
      <c r="I1049" s="30">
        <f>IF(B1049="",0,IF($B1049&lt;$I$5,0,IF($B1049&gt;'MSD Calculation'!$D$5,0,IF($N$4="Closed-form",1/2*(1-COS(2*PI()*($B1049-$I$5)/$I$6))*$I$8,IF($N$4="General",1/2*(1-COS(2*PI()*($B1049-$I$5)/$I$6))*$I$9,"Error")))))</f>
        <v>0</v>
      </c>
      <c r="J1049" s="15" t="s">
        <v>14</v>
      </c>
      <c r="K1049" s="3"/>
      <c r="L1049" s="17">
        <v>10.319999999999824</v>
      </c>
      <c r="M1049" s="34">
        <f>L1049/'MSD Calculation'!$D$5</f>
        <v>0.3486486486486427</v>
      </c>
      <c r="N1049" s="34">
        <f>'MSD Calculation'!$D$24-L1049</f>
        <v>8.1800000000001756</v>
      </c>
      <c r="O1049" s="35">
        <f t="shared" si="80"/>
        <v>9.2189160557215426E-3</v>
      </c>
      <c r="P1049" s="35">
        <f t="shared" si="81"/>
        <v>1.2302277304500002E-2</v>
      </c>
      <c r="Q1049" s="35">
        <f t="shared" si="82"/>
        <v>1.2326805208530831E-2</v>
      </c>
      <c r="R1049" s="35">
        <f t="shared" si="83"/>
        <v>1.2326805208530831E-2</v>
      </c>
      <c r="S1049" s="35">
        <f t="shared" si="84"/>
        <v>1.2326805208530831E-2</v>
      </c>
      <c r="T1049" s="11" t="s">
        <v>14</v>
      </c>
    </row>
    <row r="1050" spans="2:20" x14ac:dyDescent="0.35">
      <c r="B1050" s="63">
        <v>10.329999999999824</v>
      </c>
      <c r="C1050" s="34">
        <f>B1050/'MSD Calculation'!$D$5</f>
        <v>0.34898648648648051</v>
      </c>
      <c r="D1050" s="34">
        <f>'MSD Calculation'!$D$24-B1050</f>
        <v>8.1700000000001758</v>
      </c>
      <c r="E1050" s="30">
        <f>IF(B1050="",0,IF(B1050&lt;'MSD Calculation'!$D$5,$E$7*(1-B1050/'MSD Calculation'!$D$5), 0))</f>
        <v>9.2141344602569581E-3</v>
      </c>
      <c r="F1050" s="30">
        <f>IF(B1050="",0,IF($B1050&lt;$F$5,0,IF($B1050&gt;'MSD Calculation'!$D$5,0,IF($N$4="Closed-form",1/2*(1-COS(2*PI()*($B1050-$F$5)/$F$6))*$F$8,IF($N$4="General",1/2*(1-COS(2*PI()*($B1050-$F$5)/$F$6))*$F$9,"Error")))))</f>
        <v>3.0928247678677578E-3</v>
      </c>
      <c r="G1050" s="30">
        <f>IF(B1050="",0,IF($B1050&lt;$G$5,0,IF($B1050&gt;'MSD Calculation'!$D$5,0,IF($N$4="Closed-form",1/2*(1-COS(2*PI()*($B1050-$G$5)/$G$6))*$G$8,IF($N$4="General",1/2*(1-COS(2*PI()*($B1050-$G$5)/$G$6))*$G$9,"Error")))))</f>
        <v>2.5323680487190263E-5</v>
      </c>
      <c r="H1050" s="30">
        <f>IF(B1050="",0,IF($B1050&lt;$H$5,0,IF($B1050&gt;'MSD Calculation'!$D$5,0,IF($N$4="Closed-form",1/2*(1-COS(2*PI()*($B1050-$H$5)/$H$6))*$H$8,IF($N$4="General",1/2*(1-COS(2*PI()*($B1050-$H$5)/$H$6))*$H$9,"Error")))))</f>
        <v>0</v>
      </c>
      <c r="I1050" s="30">
        <f>IF(B1050="",0,IF($B1050&lt;$I$5,0,IF($B1050&gt;'MSD Calculation'!$D$5,0,IF($N$4="Closed-form",1/2*(1-COS(2*PI()*($B1050-$I$5)/$I$6))*$I$8,IF($N$4="General",1/2*(1-COS(2*PI()*($B1050-$I$5)/$I$6))*$I$9,"Error")))))</f>
        <v>0</v>
      </c>
      <c r="J1050" s="15" t="s">
        <v>14</v>
      </c>
      <c r="K1050" s="3"/>
      <c r="L1050" s="17">
        <v>10.329999999999824</v>
      </c>
      <c r="M1050" s="34">
        <f>L1050/'MSD Calculation'!$D$5</f>
        <v>0.34898648648648051</v>
      </c>
      <c r="N1050" s="34">
        <f>'MSD Calculation'!$D$24-L1050</f>
        <v>8.1700000000001758</v>
      </c>
      <c r="O1050" s="35">
        <f t="shared" si="80"/>
        <v>9.2141344602569581E-3</v>
      </c>
      <c r="P1050" s="35">
        <f t="shared" si="81"/>
        <v>1.2306959228124716E-2</v>
      </c>
      <c r="Q1050" s="35">
        <f t="shared" si="82"/>
        <v>1.2332282908611906E-2</v>
      </c>
      <c r="R1050" s="35">
        <f t="shared" si="83"/>
        <v>1.2332282908611906E-2</v>
      </c>
      <c r="S1050" s="35">
        <f t="shared" si="84"/>
        <v>1.2332282908611906E-2</v>
      </c>
      <c r="T1050" s="11" t="s">
        <v>14</v>
      </c>
    </row>
    <row r="1051" spans="2:20" x14ac:dyDescent="0.35">
      <c r="B1051" s="63">
        <v>10.339999999999824</v>
      </c>
      <c r="C1051" s="34">
        <f>B1051/'MSD Calculation'!$D$5</f>
        <v>0.34932432432431837</v>
      </c>
      <c r="D1051" s="34">
        <f>'MSD Calculation'!$D$24-B1051</f>
        <v>8.160000000000176</v>
      </c>
      <c r="E1051" s="30">
        <f>IF(B1051="",0,IF(B1051&lt;'MSD Calculation'!$D$5,$E$7*(1-B1051/'MSD Calculation'!$D$5), 0))</f>
        <v>9.2093528647923702E-3</v>
      </c>
      <c r="F1051" s="30">
        <f>IF(B1051="",0,IF($B1051&lt;$F$5,0,IF($B1051&gt;'MSD Calculation'!$D$5,0,IF($N$4="Closed-form",1/2*(1-COS(2*PI()*($B1051-$F$5)/$F$6))*$F$8,IF($N$4="General",1/2*(1-COS(2*PI()*($B1051-$F$5)/$F$6))*$F$9,"Error")))))</f>
        <v>3.1022959938263777E-3</v>
      </c>
      <c r="G1051" s="30">
        <f>IF(B1051="",0,IF($B1051&lt;$G$5,0,IF($B1051&gt;'MSD Calculation'!$D$5,0,IF($N$4="Closed-form",1/2*(1-COS(2*PI()*($B1051-$G$5)/$G$6))*$G$8,IF($N$4="General",1/2*(1-COS(2*PI()*($B1051-$G$5)/$G$6))*$G$9,"Error")))))</f>
        <v>2.6132071616963868E-5</v>
      </c>
      <c r="H1051" s="30">
        <f>IF(B1051="",0,IF($B1051&lt;$H$5,0,IF($B1051&gt;'MSD Calculation'!$D$5,0,IF($N$4="Closed-form",1/2*(1-COS(2*PI()*($B1051-$H$5)/$H$6))*$H$8,IF($N$4="General",1/2*(1-COS(2*PI()*($B1051-$H$5)/$H$6))*$H$9,"Error")))))</f>
        <v>0</v>
      </c>
      <c r="I1051" s="30">
        <f>IF(B1051="",0,IF($B1051&lt;$I$5,0,IF($B1051&gt;'MSD Calculation'!$D$5,0,IF($N$4="Closed-form",1/2*(1-COS(2*PI()*($B1051-$I$5)/$I$6))*$I$8,IF($N$4="General",1/2*(1-COS(2*PI()*($B1051-$I$5)/$I$6))*$I$9,"Error")))))</f>
        <v>0</v>
      </c>
      <c r="J1051" s="15" t="s">
        <v>14</v>
      </c>
      <c r="K1051" s="3"/>
      <c r="L1051" s="17">
        <v>10.339999999999824</v>
      </c>
      <c r="M1051" s="34">
        <f>L1051/'MSD Calculation'!$D$5</f>
        <v>0.34932432432431837</v>
      </c>
      <c r="N1051" s="34">
        <f>'MSD Calculation'!$D$24-L1051</f>
        <v>8.160000000000176</v>
      </c>
      <c r="O1051" s="35">
        <f t="shared" si="80"/>
        <v>9.2093528647923702E-3</v>
      </c>
      <c r="P1051" s="35">
        <f t="shared" si="81"/>
        <v>1.2311648858618747E-2</v>
      </c>
      <c r="Q1051" s="35">
        <f t="shared" si="82"/>
        <v>1.2337780930235711E-2</v>
      </c>
      <c r="R1051" s="35">
        <f t="shared" si="83"/>
        <v>1.2337780930235711E-2</v>
      </c>
      <c r="S1051" s="35">
        <f t="shared" si="84"/>
        <v>1.2337780930235711E-2</v>
      </c>
      <c r="T1051" s="11" t="s">
        <v>14</v>
      </c>
    </row>
    <row r="1052" spans="2:20" x14ac:dyDescent="0.35">
      <c r="B1052" s="63">
        <v>10.349999999999824</v>
      </c>
      <c r="C1052" s="34">
        <f>B1052/'MSD Calculation'!$D$5</f>
        <v>0.34966216216215618</v>
      </c>
      <c r="D1052" s="34">
        <f>'MSD Calculation'!$D$24-B1052</f>
        <v>8.1500000000001762</v>
      </c>
      <c r="E1052" s="30">
        <f>IF(B1052="",0,IF(B1052&lt;'MSD Calculation'!$D$5,$E$7*(1-B1052/'MSD Calculation'!$D$5), 0))</f>
        <v>9.2045712693277857E-3</v>
      </c>
      <c r="F1052" s="30">
        <f>IF(B1052="",0,IF($B1052&lt;$F$5,0,IF($B1052&gt;'MSD Calculation'!$D$5,0,IF($N$4="Closed-form",1/2*(1-COS(2*PI()*($B1052-$F$5)/$F$6))*$F$8,IF($N$4="General",1/2*(1-COS(2*PI()*($B1052-$F$5)/$F$6))*$F$9,"Error")))))</f>
        <v>3.1117748851088888E-3</v>
      </c>
      <c r="G1052" s="30">
        <f>IF(B1052="",0,IF($B1052&lt;$G$5,0,IF($B1052&gt;'MSD Calculation'!$D$5,0,IF($N$4="Closed-form",1/2*(1-COS(2*PI()*($B1052-$G$5)/$G$6))*$G$8,IF($N$4="General",1/2*(1-COS(2*PI()*($B1052-$G$5)/$G$6))*$G$9,"Error")))))</f>
        <v>2.6953071823703605E-5</v>
      </c>
      <c r="H1052" s="30">
        <f>IF(B1052="",0,IF($B1052&lt;$H$5,0,IF($B1052&gt;'MSD Calculation'!$D$5,0,IF($N$4="Closed-form",1/2*(1-COS(2*PI()*($B1052-$H$5)/$H$6))*$H$8,IF($N$4="General",1/2*(1-COS(2*PI()*($B1052-$H$5)/$H$6))*$H$9,"Error")))))</f>
        <v>0</v>
      </c>
      <c r="I1052" s="30">
        <f>IF(B1052="",0,IF($B1052&lt;$I$5,0,IF($B1052&gt;'MSD Calculation'!$D$5,0,IF($N$4="Closed-form",1/2*(1-COS(2*PI()*($B1052-$I$5)/$I$6))*$I$8,IF($N$4="General",1/2*(1-COS(2*PI()*($B1052-$I$5)/$I$6))*$I$9,"Error")))))</f>
        <v>0</v>
      </c>
      <c r="J1052" s="15" t="s">
        <v>14</v>
      </c>
      <c r="K1052" s="3"/>
      <c r="L1052" s="17">
        <v>10.349999999999824</v>
      </c>
      <c r="M1052" s="34">
        <f>L1052/'MSD Calculation'!$D$5</f>
        <v>0.34966216216215618</v>
      </c>
      <c r="N1052" s="34">
        <f>'MSD Calculation'!$D$24-L1052</f>
        <v>8.1500000000001762</v>
      </c>
      <c r="O1052" s="35">
        <f t="shared" si="80"/>
        <v>9.2045712693277857E-3</v>
      </c>
      <c r="P1052" s="35">
        <f t="shared" si="81"/>
        <v>1.2316346154436674E-2</v>
      </c>
      <c r="Q1052" s="35">
        <f t="shared" si="82"/>
        <v>1.2343299226260377E-2</v>
      </c>
      <c r="R1052" s="35">
        <f t="shared" si="83"/>
        <v>1.2343299226260377E-2</v>
      </c>
      <c r="S1052" s="35">
        <f t="shared" si="84"/>
        <v>1.2343299226260377E-2</v>
      </c>
      <c r="T1052" s="11" t="s">
        <v>14</v>
      </c>
    </row>
    <row r="1053" spans="2:20" x14ac:dyDescent="0.35">
      <c r="B1053" s="63">
        <v>10.359999999999824</v>
      </c>
      <c r="C1053" s="34">
        <f>B1053/'MSD Calculation'!$D$5</f>
        <v>0.34999999999999404</v>
      </c>
      <c r="D1053" s="34">
        <f>'MSD Calculation'!$D$24-B1053</f>
        <v>8.1400000000001764</v>
      </c>
      <c r="E1053" s="30">
        <f>IF(B1053="",0,IF(B1053&lt;'MSD Calculation'!$D$5,$E$7*(1-B1053/'MSD Calculation'!$D$5), 0))</f>
        <v>9.1997896738631978E-3</v>
      </c>
      <c r="F1053" s="30">
        <f>IF(B1053="",0,IF($B1053&lt;$F$5,0,IF($B1053&gt;'MSD Calculation'!$D$5,0,IF($N$4="Closed-form",1/2*(1-COS(2*PI()*($B1053-$F$5)/$F$6))*$F$8,IF($N$4="General",1/2*(1-COS(2*PI()*($B1053-$F$5)/$F$6))*$F$9,"Error")))))</f>
        <v>3.1212614001362351E-3</v>
      </c>
      <c r="G1053" s="30">
        <f>IF(B1053="",0,IF($B1053&lt;$G$5,0,IF($B1053&gt;'MSD Calculation'!$D$5,0,IF($N$4="Closed-form",1/2*(1-COS(2*PI()*($B1053-$G$5)/$G$6))*$G$8,IF($N$4="General",1/2*(1-COS(2*PI()*($B1053-$G$5)/$G$6))*$G$9,"Error")))))</f>
        <v>2.7786675423670594E-5</v>
      </c>
      <c r="H1053" s="30">
        <f>IF(B1053="",0,IF($B1053&lt;$H$5,0,IF($B1053&gt;'MSD Calculation'!$D$5,0,IF($N$4="Closed-form",1/2*(1-COS(2*PI()*($B1053-$H$5)/$H$6))*$H$8,IF($N$4="General",1/2*(1-COS(2*PI()*($B1053-$H$5)/$H$6))*$H$9,"Error")))))</f>
        <v>0</v>
      </c>
      <c r="I1053" s="30">
        <f>IF(B1053="",0,IF($B1053&lt;$I$5,0,IF($B1053&gt;'MSD Calculation'!$D$5,0,IF($N$4="Closed-form",1/2*(1-COS(2*PI()*($B1053-$I$5)/$I$6))*$I$8,IF($N$4="General",1/2*(1-COS(2*PI()*($B1053-$I$5)/$I$6))*$I$9,"Error")))))</f>
        <v>0</v>
      </c>
      <c r="J1053" s="15" t="s">
        <v>14</v>
      </c>
      <c r="K1053" s="3"/>
      <c r="L1053" s="17">
        <v>10.359999999999824</v>
      </c>
      <c r="M1053" s="34">
        <f>L1053/'MSD Calculation'!$D$5</f>
        <v>0.34999999999999404</v>
      </c>
      <c r="N1053" s="34">
        <f>'MSD Calculation'!$D$24-L1053</f>
        <v>8.1400000000001764</v>
      </c>
      <c r="O1053" s="35">
        <f t="shared" si="80"/>
        <v>9.1997896738631978E-3</v>
      </c>
      <c r="P1053" s="35">
        <f t="shared" si="81"/>
        <v>1.2321051073999433E-2</v>
      </c>
      <c r="Q1053" s="35">
        <f t="shared" si="82"/>
        <v>1.2348837749423103E-2</v>
      </c>
      <c r="R1053" s="35">
        <f t="shared" si="83"/>
        <v>1.2348837749423103E-2</v>
      </c>
      <c r="S1053" s="35">
        <f t="shared" si="84"/>
        <v>1.2348837749423103E-2</v>
      </c>
      <c r="T1053" s="11" t="s">
        <v>14</v>
      </c>
    </row>
    <row r="1054" spans="2:20" x14ac:dyDescent="0.35">
      <c r="B1054" s="63">
        <v>10.369999999999823</v>
      </c>
      <c r="C1054" s="34">
        <f>B1054/'MSD Calculation'!$D$5</f>
        <v>0.35033783783783184</v>
      </c>
      <c r="D1054" s="34">
        <f>'MSD Calculation'!$D$24-B1054</f>
        <v>8.1300000000001766</v>
      </c>
      <c r="E1054" s="30">
        <f>IF(B1054="",0,IF(B1054&lt;'MSD Calculation'!$D$5,$E$7*(1-B1054/'MSD Calculation'!$D$5), 0))</f>
        <v>9.1950080783986133E-3</v>
      </c>
      <c r="F1054" s="30">
        <f>IF(B1054="",0,IF($B1054&lt;$F$5,0,IF($B1054&gt;'MSD Calculation'!$D$5,0,IF($N$4="Closed-form",1/2*(1-COS(2*PI()*($B1054-$F$5)/$F$6))*$F$8,IF($N$4="General",1/2*(1-COS(2*PI()*($B1054-$F$5)/$F$6))*$F$9,"Error")))))</f>
        <v>3.1307554972959221E-3</v>
      </c>
      <c r="G1054" s="30">
        <f>IF(B1054="",0,IF($B1054&lt;$G$5,0,IF($B1054&gt;'MSD Calculation'!$D$5,0,IF($N$4="Closed-form",1/2*(1-COS(2*PI()*($B1054-$G$5)/$G$6))*$G$8,IF($N$4="General",1/2*(1-COS(2*PI()*($B1054-$G$5)/$G$6))*$G$9,"Error")))))</f>
        <v>2.8632876645873677E-5</v>
      </c>
      <c r="H1054" s="30">
        <f>IF(B1054="",0,IF($B1054&lt;$H$5,0,IF($B1054&gt;'MSD Calculation'!$D$5,0,IF($N$4="Closed-form",1/2*(1-COS(2*PI()*($B1054-$H$5)/$H$6))*$H$8,IF($N$4="General",1/2*(1-COS(2*PI()*($B1054-$H$5)/$H$6))*$H$9,"Error")))))</f>
        <v>0</v>
      </c>
      <c r="I1054" s="30">
        <f>IF(B1054="",0,IF($B1054&lt;$I$5,0,IF($B1054&gt;'MSD Calculation'!$D$5,0,IF($N$4="Closed-form",1/2*(1-COS(2*PI()*($B1054-$I$5)/$I$6))*$I$8,IF($N$4="General",1/2*(1-COS(2*PI()*($B1054-$I$5)/$I$6))*$I$9,"Error")))))</f>
        <v>0</v>
      </c>
      <c r="J1054" s="15" t="s">
        <v>14</v>
      </c>
      <c r="K1054" s="3"/>
      <c r="L1054" s="17">
        <v>10.369999999999823</v>
      </c>
      <c r="M1054" s="34">
        <f>L1054/'MSD Calculation'!$D$5</f>
        <v>0.35033783783783184</v>
      </c>
      <c r="N1054" s="34">
        <f>'MSD Calculation'!$D$24-L1054</f>
        <v>8.1300000000001766</v>
      </c>
      <c r="O1054" s="35">
        <f t="shared" si="80"/>
        <v>9.1950080783986133E-3</v>
      </c>
      <c r="P1054" s="35">
        <f t="shared" si="81"/>
        <v>1.2325763575694535E-2</v>
      </c>
      <c r="Q1054" s="35">
        <f t="shared" si="82"/>
        <v>1.2354396452340408E-2</v>
      </c>
      <c r="R1054" s="35">
        <f t="shared" si="83"/>
        <v>1.2354396452340408E-2</v>
      </c>
      <c r="S1054" s="35">
        <f t="shared" si="84"/>
        <v>1.2354396452340408E-2</v>
      </c>
      <c r="T1054" s="11" t="s">
        <v>14</v>
      </c>
    </row>
    <row r="1055" spans="2:20" x14ac:dyDescent="0.35">
      <c r="B1055" s="63">
        <v>10.379999999999823</v>
      </c>
      <c r="C1055" s="34">
        <f>B1055/'MSD Calculation'!$D$5</f>
        <v>0.35067567567566971</v>
      </c>
      <c r="D1055" s="34">
        <f>'MSD Calculation'!$D$24-B1055</f>
        <v>8.1200000000001769</v>
      </c>
      <c r="E1055" s="30">
        <f>IF(B1055="",0,IF(B1055&lt;'MSD Calculation'!$D$5,$E$7*(1-B1055/'MSD Calculation'!$D$5), 0))</f>
        <v>9.1902264829340271E-3</v>
      </c>
      <c r="F1055" s="30">
        <f>IF(B1055="",0,IF($B1055&lt;$F$5,0,IF($B1055&gt;'MSD Calculation'!$D$5,0,IF($N$4="Closed-form",1/2*(1-COS(2*PI()*($B1055-$F$5)/$F$6))*$F$8,IF($N$4="General",1/2*(1-COS(2*PI()*($B1055-$F$5)/$F$6))*$F$9,"Error")))))</f>
        <v>3.1402571349421946E-3</v>
      </c>
      <c r="G1055" s="30">
        <f>IF(B1055="",0,IF($B1055&lt;$G$5,0,IF($B1055&gt;'MSD Calculation'!$D$5,0,IF($N$4="Closed-form",1/2*(1-COS(2*PI()*($B1055-$G$5)/$G$6))*$G$8,IF($N$4="General",1/2*(1-COS(2*PI()*($B1055-$G$5)/$G$6))*$G$9,"Error")))))</f>
        <v>2.9491669632108582E-5</v>
      </c>
      <c r="H1055" s="30">
        <f>IF(B1055="",0,IF($B1055&lt;$H$5,0,IF($B1055&gt;'MSD Calculation'!$D$5,0,IF($N$4="Closed-form",1/2*(1-COS(2*PI()*($B1055-$H$5)/$H$6))*$H$8,IF($N$4="General",1/2*(1-COS(2*PI()*($B1055-$H$5)/$H$6))*$H$9,"Error")))))</f>
        <v>0</v>
      </c>
      <c r="I1055" s="30">
        <f>IF(B1055="",0,IF($B1055&lt;$I$5,0,IF($B1055&gt;'MSD Calculation'!$D$5,0,IF($N$4="Closed-form",1/2*(1-COS(2*PI()*($B1055-$I$5)/$I$6))*$I$8,IF($N$4="General",1/2*(1-COS(2*PI()*($B1055-$I$5)/$I$6))*$I$9,"Error")))))</f>
        <v>0</v>
      </c>
      <c r="J1055" s="15" t="s">
        <v>14</v>
      </c>
      <c r="K1055" s="3"/>
      <c r="L1055" s="17">
        <v>10.379999999999823</v>
      </c>
      <c r="M1055" s="34">
        <f>L1055/'MSD Calculation'!$D$5</f>
        <v>0.35067567567566971</v>
      </c>
      <c r="N1055" s="34">
        <f>'MSD Calculation'!$D$24-L1055</f>
        <v>8.1200000000001769</v>
      </c>
      <c r="O1055" s="35">
        <f t="shared" si="80"/>
        <v>9.1902264829340271E-3</v>
      </c>
      <c r="P1055" s="35">
        <f t="shared" si="81"/>
        <v>1.2330483617876222E-2</v>
      </c>
      <c r="Q1055" s="35">
        <f t="shared" si="82"/>
        <v>1.235997528750833E-2</v>
      </c>
      <c r="R1055" s="35">
        <f t="shared" si="83"/>
        <v>1.235997528750833E-2</v>
      </c>
      <c r="S1055" s="35">
        <f t="shared" si="84"/>
        <v>1.235997528750833E-2</v>
      </c>
      <c r="T1055" s="11" t="s">
        <v>14</v>
      </c>
    </row>
    <row r="1056" spans="2:20" x14ac:dyDescent="0.35">
      <c r="B1056" s="63">
        <v>10.389999999999823</v>
      </c>
      <c r="C1056" s="34">
        <f>B1056/'MSD Calculation'!$D$5</f>
        <v>0.35101351351350751</v>
      </c>
      <c r="D1056" s="34">
        <f>'MSD Calculation'!$D$24-B1056</f>
        <v>8.1100000000001771</v>
      </c>
      <c r="E1056" s="30">
        <f>IF(B1056="",0,IF(B1056&lt;'MSD Calculation'!$D$5,$E$7*(1-B1056/'MSD Calculation'!$D$5), 0))</f>
        <v>9.1854448874694426E-3</v>
      </c>
      <c r="F1056" s="30">
        <f>IF(B1056="",0,IF($B1056&lt;$F$5,0,IF($B1056&gt;'MSD Calculation'!$D$5,0,IF($N$4="Closed-form",1/2*(1-COS(2*PI()*($B1056-$F$5)/$F$6))*$F$8,IF($N$4="General",1/2*(1-COS(2*PI()*($B1056-$F$5)/$F$6))*$F$9,"Error")))))</f>
        <v>3.1497662713962206E-3</v>
      </c>
      <c r="G1056" s="30">
        <f>IF(B1056="",0,IF($B1056&lt;$G$5,0,IF($B1056&gt;'MSD Calculation'!$D$5,0,IF($N$4="Closed-form",1/2*(1-COS(2*PI()*($B1056-$G$5)/$G$6))*$G$8,IF($N$4="General",1/2*(1-COS(2*PI()*($B1056-$G$5)/$G$6))*$G$9,"Error")))))</f>
        <v>3.0363048436999573E-5</v>
      </c>
      <c r="H1056" s="30">
        <f>IF(B1056="",0,IF($B1056&lt;$H$5,0,IF($B1056&gt;'MSD Calculation'!$D$5,0,IF($N$4="Closed-form",1/2*(1-COS(2*PI()*($B1056-$H$5)/$H$6))*$H$8,IF($N$4="General",1/2*(1-COS(2*PI()*($B1056-$H$5)/$H$6))*$H$9,"Error")))))</f>
        <v>0</v>
      </c>
      <c r="I1056" s="30">
        <f>IF(B1056="",0,IF($B1056&lt;$I$5,0,IF($B1056&gt;'MSD Calculation'!$D$5,0,IF($N$4="Closed-form",1/2*(1-COS(2*PI()*($B1056-$I$5)/$I$6))*$I$8,IF($N$4="General",1/2*(1-COS(2*PI()*($B1056-$I$5)/$I$6))*$I$9,"Error")))))</f>
        <v>0</v>
      </c>
      <c r="J1056" s="15" t="s">
        <v>14</v>
      </c>
      <c r="K1056" s="3"/>
      <c r="L1056" s="17">
        <v>10.389999999999823</v>
      </c>
      <c r="M1056" s="34">
        <f>L1056/'MSD Calculation'!$D$5</f>
        <v>0.35101351351350751</v>
      </c>
      <c r="N1056" s="34">
        <f>'MSD Calculation'!$D$24-L1056</f>
        <v>8.1100000000001771</v>
      </c>
      <c r="O1056" s="35">
        <f t="shared" si="80"/>
        <v>9.1854448874694426E-3</v>
      </c>
      <c r="P1056" s="35">
        <f t="shared" si="81"/>
        <v>1.2335211158865662E-2</v>
      </c>
      <c r="Q1056" s="35">
        <f t="shared" si="82"/>
        <v>1.2365574207302662E-2</v>
      </c>
      <c r="R1056" s="35">
        <f t="shared" si="83"/>
        <v>1.2365574207302662E-2</v>
      </c>
      <c r="S1056" s="35">
        <f t="shared" si="84"/>
        <v>1.2365574207302662E-2</v>
      </c>
      <c r="T1056" s="11" t="s">
        <v>14</v>
      </c>
    </row>
    <row r="1057" spans="2:20" x14ac:dyDescent="0.35">
      <c r="B1057" s="63">
        <v>10.399999999999823</v>
      </c>
      <c r="C1057" s="34">
        <f>B1057/'MSD Calculation'!$D$5</f>
        <v>0.35135135135134532</v>
      </c>
      <c r="D1057" s="34">
        <f>'MSD Calculation'!$D$24-B1057</f>
        <v>8.1000000000001773</v>
      </c>
      <c r="E1057" s="30">
        <f>IF(B1057="",0,IF(B1057&lt;'MSD Calculation'!$D$5,$E$7*(1-B1057/'MSD Calculation'!$D$5), 0))</f>
        <v>9.1806632920048564E-3</v>
      </c>
      <c r="F1057" s="30">
        <f>IF(B1057="",0,IF($B1057&lt;$F$5,0,IF($B1057&gt;'MSD Calculation'!$D$5,0,IF($N$4="Closed-form",1/2*(1-COS(2*PI()*($B1057-$F$5)/$F$6))*$F$8,IF($N$4="General",1/2*(1-COS(2*PI()*($B1057-$F$5)/$F$6))*$F$9,"Error")))))</f>
        <v>3.1592828649462763E-3</v>
      </c>
      <c r="G1057" s="30">
        <f>IF(B1057="",0,IF($B1057&lt;$G$5,0,IF($B1057&gt;'MSD Calculation'!$D$5,0,IF($N$4="Closed-form",1/2*(1-COS(2*PI()*($B1057-$G$5)/$G$6))*$G$8,IF($N$4="General",1/2*(1-COS(2*PI()*($B1057-$G$5)/$G$6))*$G$9,"Error")))))</f>
        <v>3.1247007028039447E-5</v>
      </c>
      <c r="H1057" s="30">
        <f>IF(B1057="",0,IF($B1057&lt;$H$5,0,IF($B1057&gt;'MSD Calculation'!$D$5,0,IF($N$4="Closed-form",1/2*(1-COS(2*PI()*($B1057-$H$5)/$H$6))*$H$8,IF($N$4="General",1/2*(1-COS(2*PI()*($B1057-$H$5)/$H$6))*$H$9,"Error")))))</f>
        <v>0</v>
      </c>
      <c r="I1057" s="30">
        <f>IF(B1057="",0,IF($B1057&lt;$I$5,0,IF($B1057&gt;'MSD Calculation'!$D$5,0,IF($N$4="Closed-form",1/2*(1-COS(2*PI()*($B1057-$I$5)/$I$6))*$I$8,IF($N$4="General",1/2*(1-COS(2*PI()*($B1057-$I$5)/$I$6))*$I$9,"Error")))))</f>
        <v>0</v>
      </c>
      <c r="J1057" s="15" t="s">
        <v>14</v>
      </c>
      <c r="K1057" s="3"/>
      <c r="L1057" s="17">
        <v>10.399999999999823</v>
      </c>
      <c r="M1057" s="34">
        <f>L1057/'MSD Calculation'!$D$5</f>
        <v>0.35135135135134532</v>
      </c>
      <c r="N1057" s="34">
        <f>'MSD Calculation'!$D$24-L1057</f>
        <v>8.1000000000001773</v>
      </c>
      <c r="O1057" s="35">
        <f t="shared" si="80"/>
        <v>9.1806632920048564E-3</v>
      </c>
      <c r="P1057" s="35">
        <f t="shared" si="81"/>
        <v>1.2339946156951134E-2</v>
      </c>
      <c r="Q1057" s="35">
        <f t="shared" si="82"/>
        <v>1.2371193163979173E-2</v>
      </c>
      <c r="R1057" s="35">
        <f t="shared" si="83"/>
        <v>1.2371193163979173E-2</v>
      </c>
      <c r="S1057" s="35">
        <f t="shared" si="84"/>
        <v>1.2371193163979173E-2</v>
      </c>
      <c r="T1057" s="11" t="s">
        <v>14</v>
      </c>
    </row>
    <row r="1058" spans="2:20" x14ac:dyDescent="0.35">
      <c r="B1058" s="63">
        <v>10.409999999999823</v>
      </c>
      <c r="C1058" s="34">
        <f>B1058/'MSD Calculation'!$D$5</f>
        <v>0.35168918918918318</v>
      </c>
      <c r="D1058" s="34">
        <f>'MSD Calculation'!$D$24-B1058</f>
        <v>8.0900000000001775</v>
      </c>
      <c r="E1058" s="30">
        <f>IF(B1058="",0,IF(B1058&lt;'MSD Calculation'!$D$5,$E$7*(1-B1058/'MSD Calculation'!$D$5), 0))</f>
        <v>9.175881696540272E-3</v>
      </c>
      <c r="F1058" s="30">
        <f>IF(B1058="",0,IF($B1058&lt;$F$5,0,IF($B1058&gt;'MSD Calculation'!$D$5,0,IF($N$4="Closed-form",1/2*(1-COS(2*PI()*($B1058-$F$5)/$F$6))*$F$8,IF($N$4="General",1/2*(1-COS(2*PI()*($B1058-$F$5)/$F$6))*$F$9,"Error")))))</f>
        <v>3.1688068738479247E-3</v>
      </c>
      <c r="G1058" s="30">
        <f>IF(B1058="",0,IF($B1058&lt;$G$5,0,IF($B1058&gt;'MSD Calculation'!$D$5,0,IF($N$4="Closed-form",1/2*(1-COS(2*PI()*($B1058-$G$5)/$G$6))*$G$8,IF($N$4="General",1/2*(1-COS(2*PI()*($B1058-$G$5)/$G$6))*$G$9,"Error")))))</f>
        <v>3.2143539285632176E-5</v>
      </c>
      <c r="H1058" s="30">
        <f>IF(B1058="",0,IF($B1058&lt;$H$5,0,IF($B1058&gt;'MSD Calculation'!$D$5,0,IF($N$4="Closed-form",1/2*(1-COS(2*PI()*($B1058-$H$5)/$H$6))*$H$8,IF($N$4="General",1/2*(1-COS(2*PI()*($B1058-$H$5)/$H$6))*$H$9,"Error")))))</f>
        <v>0</v>
      </c>
      <c r="I1058" s="30">
        <f>IF(B1058="",0,IF($B1058&lt;$I$5,0,IF($B1058&gt;'MSD Calculation'!$D$5,0,IF($N$4="Closed-form",1/2*(1-COS(2*PI()*($B1058-$I$5)/$I$6))*$I$8,IF($N$4="General",1/2*(1-COS(2*PI()*($B1058-$I$5)/$I$6))*$I$9,"Error")))))</f>
        <v>0</v>
      </c>
      <c r="J1058" s="15" t="s">
        <v>14</v>
      </c>
      <c r="K1058" s="3"/>
      <c r="L1058" s="17">
        <v>10.409999999999823</v>
      </c>
      <c r="M1058" s="34">
        <f>L1058/'MSD Calculation'!$D$5</f>
        <v>0.35168918918918318</v>
      </c>
      <c r="N1058" s="34">
        <f>'MSD Calculation'!$D$24-L1058</f>
        <v>8.0900000000001775</v>
      </c>
      <c r="O1058" s="35">
        <f t="shared" si="80"/>
        <v>9.175881696540272E-3</v>
      </c>
      <c r="P1058" s="35">
        <f t="shared" si="81"/>
        <v>1.2344688570388196E-2</v>
      </c>
      <c r="Q1058" s="35">
        <f t="shared" si="82"/>
        <v>1.2376832109673828E-2</v>
      </c>
      <c r="R1058" s="35">
        <f t="shared" si="83"/>
        <v>1.2376832109673828E-2</v>
      </c>
      <c r="S1058" s="35">
        <f t="shared" si="84"/>
        <v>1.2376832109673828E-2</v>
      </c>
      <c r="T1058" s="11" t="s">
        <v>14</v>
      </c>
    </row>
    <row r="1059" spans="2:20" x14ac:dyDescent="0.35">
      <c r="B1059" s="63">
        <v>10.419999999999822</v>
      </c>
      <c r="C1059" s="34">
        <f>B1059/'MSD Calculation'!$D$5</f>
        <v>0.35202702702702099</v>
      </c>
      <c r="D1059" s="34">
        <f>'MSD Calculation'!$D$24-B1059</f>
        <v>8.0800000000001777</v>
      </c>
      <c r="E1059" s="30">
        <f>IF(B1059="",0,IF(B1059&lt;'MSD Calculation'!$D$5,$E$7*(1-B1059/'MSD Calculation'!$D$5), 0))</f>
        <v>9.1711001010756858E-3</v>
      </c>
      <c r="F1059" s="30">
        <f>IF(B1059="",0,IF($B1059&lt;$F$5,0,IF($B1059&gt;'MSD Calculation'!$D$5,0,IF($N$4="Closed-form",1/2*(1-COS(2*PI()*($B1059-$F$5)/$F$6))*$F$8,IF($N$4="General",1/2*(1-COS(2*PI()*($B1059-$F$5)/$F$6))*$F$9,"Error")))))</f>
        <v>3.1783382563242047E-3</v>
      </c>
      <c r="G1059" s="30">
        <f>IF(B1059="",0,IF($B1059&lt;$G$5,0,IF($B1059&gt;'MSD Calculation'!$D$5,0,IF($N$4="Closed-form",1/2*(1-COS(2*PI()*($B1059-$G$5)/$G$6))*$G$8,IF($N$4="General",1/2*(1-COS(2*PI()*($B1059-$G$5)/$G$6))*$G$9,"Error")))))</f>
        <v>3.305263900313458E-5</v>
      </c>
      <c r="H1059" s="30">
        <f>IF(B1059="",0,IF($B1059&lt;$H$5,0,IF($B1059&gt;'MSD Calculation'!$D$5,0,IF($N$4="Closed-form",1/2*(1-COS(2*PI()*($B1059-$H$5)/$H$6))*$H$8,IF($N$4="General",1/2*(1-COS(2*PI()*($B1059-$H$5)/$H$6))*$H$9,"Error")))))</f>
        <v>0</v>
      </c>
      <c r="I1059" s="30">
        <f>IF(B1059="",0,IF($B1059&lt;$I$5,0,IF($B1059&gt;'MSD Calculation'!$D$5,0,IF($N$4="Closed-form",1/2*(1-COS(2*PI()*($B1059-$I$5)/$I$6))*$I$8,IF($N$4="General",1/2*(1-COS(2*PI()*($B1059-$I$5)/$I$6))*$I$9,"Error")))))</f>
        <v>0</v>
      </c>
      <c r="J1059" s="15" t="s">
        <v>14</v>
      </c>
      <c r="K1059" s="3"/>
      <c r="L1059" s="17">
        <v>10.419999999999822</v>
      </c>
      <c r="M1059" s="34">
        <f>L1059/'MSD Calculation'!$D$5</f>
        <v>0.35202702702702099</v>
      </c>
      <c r="N1059" s="34">
        <f>'MSD Calculation'!$D$24-L1059</f>
        <v>8.0800000000001777</v>
      </c>
      <c r="O1059" s="35">
        <f t="shared" si="80"/>
        <v>9.1711001010756858E-3</v>
      </c>
      <c r="P1059" s="35">
        <f t="shared" si="81"/>
        <v>1.234943835739989E-2</v>
      </c>
      <c r="Q1059" s="35">
        <f t="shared" si="82"/>
        <v>1.2382490996403024E-2</v>
      </c>
      <c r="R1059" s="35">
        <f t="shared" si="83"/>
        <v>1.2382490996403024E-2</v>
      </c>
      <c r="S1059" s="35">
        <f t="shared" si="84"/>
        <v>1.2382490996403024E-2</v>
      </c>
      <c r="T1059" s="11" t="s">
        <v>14</v>
      </c>
    </row>
    <row r="1060" spans="2:20" x14ac:dyDescent="0.35">
      <c r="B1060" s="63">
        <v>10.429999999999822</v>
      </c>
      <c r="C1060" s="34">
        <f>B1060/'MSD Calculation'!$D$5</f>
        <v>0.35236486486485885</v>
      </c>
      <c r="D1060" s="34">
        <f>'MSD Calculation'!$D$24-B1060</f>
        <v>8.0700000000001779</v>
      </c>
      <c r="E1060" s="30">
        <f>IF(B1060="",0,IF(B1060&lt;'MSD Calculation'!$D$5,$E$7*(1-B1060/'MSD Calculation'!$D$5), 0))</f>
        <v>9.1663185056110996E-3</v>
      </c>
      <c r="F1060" s="30">
        <f>IF(B1060="",0,IF($B1060&lt;$F$5,0,IF($B1060&gt;'MSD Calculation'!$D$5,0,IF($N$4="Closed-form",1/2*(1-COS(2*PI()*($B1060-$F$5)/$F$6))*$F$8,IF($N$4="General",1/2*(1-COS(2*PI()*($B1060-$F$5)/$F$6))*$F$9,"Error")))))</f>
        <v>3.1878769705658101E-3</v>
      </c>
      <c r="G1060" s="30">
        <f>IF(B1060="",0,IF($B1060&lt;$G$5,0,IF($B1060&gt;'MSD Calculation'!$D$5,0,IF($N$4="Closed-form",1/2*(1-COS(2*PI()*($B1060-$G$5)/$G$6))*$G$8,IF($N$4="General",1/2*(1-COS(2*PI()*($B1060-$G$5)/$G$6))*$G$9,"Error")))))</f>
        <v>3.3974299886900188E-5</v>
      </c>
      <c r="H1060" s="30">
        <f>IF(B1060="",0,IF($B1060&lt;$H$5,0,IF($B1060&gt;'MSD Calculation'!$D$5,0,IF($N$4="Closed-form",1/2*(1-COS(2*PI()*($B1060-$H$5)/$H$6))*$H$8,IF($N$4="General",1/2*(1-COS(2*PI()*($B1060-$H$5)/$H$6))*$H$9,"Error")))))</f>
        <v>0</v>
      </c>
      <c r="I1060" s="30">
        <f>IF(B1060="",0,IF($B1060&lt;$I$5,0,IF($B1060&gt;'MSD Calculation'!$D$5,0,IF($N$4="Closed-form",1/2*(1-COS(2*PI()*($B1060-$I$5)/$I$6))*$I$8,IF($N$4="General",1/2*(1-COS(2*PI()*($B1060-$I$5)/$I$6))*$I$9,"Error")))))</f>
        <v>0</v>
      </c>
      <c r="J1060" s="15" t="s">
        <v>14</v>
      </c>
      <c r="K1060" s="3"/>
      <c r="L1060" s="17">
        <v>10.429999999999822</v>
      </c>
      <c r="M1060" s="34">
        <f>L1060/'MSD Calculation'!$D$5</f>
        <v>0.35236486486485885</v>
      </c>
      <c r="N1060" s="34">
        <f>'MSD Calculation'!$D$24-L1060</f>
        <v>8.0700000000001779</v>
      </c>
      <c r="O1060" s="35">
        <f t="shared" si="80"/>
        <v>9.1663185056110996E-3</v>
      </c>
      <c r="P1060" s="35">
        <f t="shared" si="81"/>
        <v>1.2354195476176909E-2</v>
      </c>
      <c r="Q1060" s="35">
        <f t="shared" si="82"/>
        <v>1.238816977606381E-2</v>
      </c>
      <c r="R1060" s="35">
        <f t="shared" si="83"/>
        <v>1.238816977606381E-2</v>
      </c>
      <c r="S1060" s="35">
        <f t="shared" si="84"/>
        <v>1.238816977606381E-2</v>
      </c>
      <c r="T1060" s="11" t="s">
        <v>14</v>
      </c>
    </row>
    <row r="1061" spans="2:20" x14ac:dyDescent="0.35">
      <c r="B1061" s="63">
        <v>10.439999999999822</v>
      </c>
      <c r="C1061" s="34">
        <f>B1061/'MSD Calculation'!$D$5</f>
        <v>0.35270270270269666</v>
      </c>
      <c r="D1061" s="34">
        <f>'MSD Calculation'!$D$24-B1061</f>
        <v>8.0600000000001781</v>
      </c>
      <c r="E1061" s="30">
        <f>IF(B1061="",0,IF(B1061&lt;'MSD Calculation'!$D$5,$E$7*(1-B1061/'MSD Calculation'!$D$5), 0))</f>
        <v>9.1615369101465133E-3</v>
      </c>
      <c r="F1061" s="30">
        <f>IF(B1061="",0,IF($B1061&lt;$F$5,0,IF($B1061&gt;'MSD Calculation'!$D$5,0,IF($N$4="Closed-form",1/2*(1-COS(2*PI()*($B1061-$F$5)/$F$6))*$F$8,IF($N$4="General",1/2*(1-COS(2*PI()*($B1061-$F$5)/$F$6))*$F$9,"Error")))))</f>
        <v>3.1974229747312715E-3</v>
      </c>
      <c r="G1061" s="30">
        <f>IF(B1061="",0,IF($B1061&lt;$G$5,0,IF($B1061&gt;'MSD Calculation'!$D$5,0,IF($N$4="Closed-form",1/2*(1-COS(2*PI()*($B1061-$G$5)/$G$6))*$G$8,IF($N$4="General",1/2*(1-COS(2*PI()*($B1061-$G$5)/$G$6))*$G$9,"Error")))))</f>
        <v>3.490851555632193E-5</v>
      </c>
      <c r="H1061" s="30">
        <f>IF(B1061="",0,IF($B1061&lt;$H$5,0,IF($B1061&gt;'MSD Calculation'!$D$5,0,IF($N$4="Closed-form",1/2*(1-COS(2*PI()*($B1061-$H$5)/$H$6))*$H$8,IF($N$4="General",1/2*(1-COS(2*PI()*($B1061-$H$5)/$H$6))*$H$9,"Error")))))</f>
        <v>0</v>
      </c>
      <c r="I1061" s="30">
        <f>IF(B1061="",0,IF($B1061&lt;$I$5,0,IF($B1061&gt;'MSD Calculation'!$D$5,0,IF($N$4="Closed-form",1/2*(1-COS(2*PI()*($B1061-$I$5)/$I$6))*$I$8,IF($N$4="General",1/2*(1-COS(2*PI()*($B1061-$I$5)/$I$6))*$I$9,"Error")))))</f>
        <v>0</v>
      </c>
      <c r="J1061" s="15" t="s">
        <v>14</v>
      </c>
      <c r="K1061" s="3"/>
      <c r="L1061" s="17">
        <v>10.439999999999822</v>
      </c>
      <c r="M1061" s="34">
        <f>L1061/'MSD Calculation'!$D$5</f>
        <v>0.35270270270269666</v>
      </c>
      <c r="N1061" s="34">
        <f>'MSD Calculation'!$D$24-L1061</f>
        <v>8.0600000000001781</v>
      </c>
      <c r="O1061" s="35">
        <f t="shared" si="80"/>
        <v>9.1615369101465133E-3</v>
      </c>
      <c r="P1061" s="35">
        <f t="shared" si="81"/>
        <v>1.2358959884877785E-2</v>
      </c>
      <c r="Q1061" s="35">
        <f t="shared" si="82"/>
        <v>1.2393868400434107E-2</v>
      </c>
      <c r="R1061" s="35">
        <f t="shared" si="83"/>
        <v>1.2393868400434107E-2</v>
      </c>
      <c r="S1061" s="35">
        <f t="shared" si="84"/>
        <v>1.2393868400434107E-2</v>
      </c>
      <c r="T1061" s="11" t="s">
        <v>14</v>
      </c>
    </row>
    <row r="1062" spans="2:20" x14ac:dyDescent="0.35">
      <c r="B1062" s="63">
        <v>10.449999999999822</v>
      </c>
      <c r="C1062" s="34">
        <f>B1062/'MSD Calculation'!$D$5</f>
        <v>0.35304054054053452</v>
      </c>
      <c r="D1062" s="34">
        <f>'MSD Calculation'!$D$24-B1062</f>
        <v>8.0500000000001783</v>
      </c>
      <c r="E1062" s="30">
        <f>IF(B1062="",0,IF(B1062&lt;'MSD Calculation'!$D$5,$E$7*(1-B1062/'MSD Calculation'!$D$5), 0))</f>
        <v>9.1567553146819271E-3</v>
      </c>
      <c r="F1062" s="30">
        <f>IF(B1062="",0,IF($B1062&lt;$F$5,0,IF($B1062&gt;'MSD Calculation'!$D$5,0,IF($N$4="Closed-form",1/2*(1-COS(2*PI()*($B1062-$F$5)/$F$6))*$F$8,IF($N$4="General",1/2*(1-COS(2*PI()*($B1062-$F$5)/$F$6))*$F$9,"Error")))))</f>
        <v>3.2069762269471458E-3</v>
      </c>
      <c r="G1062" s="30">
        <f>IF(B1062="",0,IF($B1062&lt;$G$5,0,IF($B1062&gt;'MSD Calculation'!$D$5,0,IF($N$4="Closed-form",1/2*(1-COS(2*PI()*($B1062-$G$5)/$G$6))*$G$8,IF($N$4="General",1/2*(1-COS(2*PI()*($B1062-$G$5)/$G$6))*$G$9,"Error")))))</f>
        <v>3.5855279543876608E-5</v>
      </c>
      <c r="H1062" s="30">
        <f>IF(B1062="",0,IF($B1062&lt;$H$5,0,IF($B1062&gt;'MSD Calculation'!$D$5,0,IF($N$4="Closed-form",1/2*(1-COS(2*PI()*($B1062-$H$5)/$H$6))*$H$8,IF($N$4="General",1/2*(1-COS(2*PI()*($B1062-$H$5)/$H$6))*$H$9,"Error")))))</f>
        <v>0</v>
      </c>
      <c r="I1062" s="30">
        <f>IF(B1062="",0,IF($B1062&lt;$I$5,0,IF($B1062&gt;'MSD Calculation'!$D$5,0,IF($N$4="Closed-form",1/2*(1-COS(2*PI()*($B1062-$I$5)/$I$6))*$I$8,IF($N$4="General",1/2*(1-COS(2*PI()*($B1062-$I$5)/$I$6))*$I$9,"Error")))))</f>
        <v>0</v>
      </c>
      <c r="J1062" s="15" t="s">
        <v>14</v>
      </c>
      <c r="K1062" s="3"/>
      <c r="L1062" s="17">
        <v>10.449999999999822</v>
      </c>
      <c r="M1062" s="34">
        <f>L1062/'MSD Calculation'!$D$5</f>
        <v>0.35304054054053452</v>
      </c>
      <c r="N1062" s="34">
        <f>'MSD Calculation'!$D$24-L1062</f>
        <v>8.0500000000001783</v>
      </c>
      <c r="O1062" s="35">
        <f t="shared" si="80"/>
        <v>9.1567553146819271E-3</v>
      </c>
      <c r="P1062" s="35">
        <f t="shared" si="81"/>
        <v>1.2363731541629073E-2</v>
      </c>
      <c r="Q1062" s="35">
        <f t="shared" si="82"/>
        <v>1.239958682117295E-2</v>
      </c>
      <c r="R1062" s="35">
        <f t="shared" si="83"/>
        <v>1.239958682117295E-2</v>
      </c>
      <c r="S1062" s="35">
        <f t="shared" si="84"/>
        <v>1.239958682117295E-2</v>
      </c>
      <c r="T1062" s="11" t="s">
        <v>14</v>
      </c>
    </row>
    <row r="1063" spans="2:20" x14ac:dyDescent="0.35">
      <c r="B1063" s="63">
        <v>10.459999999999821</v>
      </c>
      <c r="C1063" s="34">
        <f>B1063/'MSD Calculation'!$D$5</f>
        <v>0.35337837837837233</v>
      </c>
      <c r="D1063" s="34">
        <f>'MSD Calculation'!$D$24-B1063</f>
        <v>8.0400000000001786</v>
      </c>
      <c r="E1063" s="30">
        <f>IF(B1063="",0,IF(B1063&lt;'MSD Calculation'!$D$5,$E$7*(1-B1063/'MSD Calculation'!$D$5), 0))</f>
        <v>9.1519737192173409E-3</v>
      </c>
      <c r="F1063" s="30">
        <f>IF(B1063="",0,IF($B1063&lt;$F$5,0,IF($B1063&gt;'MSD Calculation'!$D$5,0,IF($N$4="Closed-form",1/2*(1-COS(2*PI()*($B1063-$F$5)/$F$6))*$F$8,IF($N$4="General",1/2*(1-COS(2*PI()*($B1063-$F$5)/$F$6))*$F$9,"Error")))))</f>
        <v>3.2165366853081959E-3</v>
      </c>
      <c r="G1063" s="30">
        <f>IF(B1063="",0,IF($B1063&lt;$G$5,0,IF($B1063&gt;'MSD Calculation'!$D$5,0,IF($N$4="Closed-form",1/2*(1-COS(2*PI()*($B1063-$G$5)/$G$6))*$G$8,IF($N$4="General",1/2*(1-COS(2*PI()*($B1063-$G$5)/$G$6))*$G$9,"Error")))))</f>
        <v>3.6814585295169851E-5</v>
      </c>
      <c r="H1063" s="30">
        <f>IF(B1063="",0,IF($B1063&lt;$H$5,0,IF($B1063&gt;'MSD Calculation'!$D$5,0,IF($N$4="Closed-form",1/2*(1-COS(2*PI()*($B1063-$H$5)/$H$6))*$H$8,IF($N$4="General",1/2*(1-COS(2*PI()*($B1063-$H$5)/$H$6))*$H$9,"Error")))))</f>
        <v>0</v>
      </c>
      <c r="I1063" s="30">
        <f>IF(B1063="",0,IF($B1063&lt;$I$5,0,IF($B1063&gt;'MSD Calculation'!$D$5,0,IF($N$4="Closed-form",1/2*(1-COS(2*PI()*($B1063-$I$5)/$I$6))*$I$8,IF($N$4="General",1/2*(1-COS(2*PI()*($B1063-$I$5)/$I$6))*$I$9,"Error")))))</f>
        <v>0</v>
      </c>
      <c r="J1063" s="15" t="s">
        <v>14</v>
      </c>
      <c r="K1063" s="3"/>
      <c r="L1063" s="17">
        <v>10.459999999999821</v>
      </c>
      <c r="M1063" s="34">
        <f>L1063/'MSD Calculation'!$D$5</f>
        <v>0.35337837837837233</v>
      </c>
      <c r="N1063" s="34">
        <f>'MSD Calculation'!$D$24-L1063</f>
        <v>8.0400000000001786</v>
      </c>
      <c r="O1063" s="35">
        <f t="shared" si="80"/>
        <v>9.1519737192173409E-3</v>
      </c>
      <c r="P1063" s="35">
        <f t="shared" si="81"/>
        <v>1.2368510404525537E-2</v>
      </c>
      <c r="Q1063" s="35">
        <f t="shared" si="82"/>
        <v>1.2405324989820707E-2</v>
      </c>
      <c r="R1063" s="35">
        <f t="shared" si="83"/>
        <v>1.2405324989820707E-2</v>
      </c>
      <c r="S1063" s="35">
        <f t="shared" si="84"/>
        <v>1.2405324989820707E-2</v>
      </c>
      <c r="T1063" s="11" t="s">
        <v>14</v>
      </c>
    </row>
    <row r="1064" spans="2:20" x14ac:dyDescent="0.35">
      <c r="B1064" s="63">
        <v>10.469999999999821</v>
      </c>
      <c r="C1064" s="34">
        <f>B1064/'MSD Calculation'!$D$5</f>
        <v>0.35371621621621013</v>
      </c>
      <c r="D1064" s="34">
        <f>'MSD Calculation'!$D$24-B1064</f>
        <v>8.0300000000001788</v>
      </c>
      <c r="E1064" s="30">
        <f>IF(B1064="",0,IF(B1064&lt;'MSD Calculation'!$D$5,$E$7*(1-B1064/'MSD Calculation'!$D$5), 0))</f>
        <v>9.1471921237527565E-3</v>
      </c>
      <c r="F1064" s="30">
        <f>IF(B1064="",0,IF($B1064&lt;$F$5,0,IF($B1064&gt;'MSD Calculation'!$D$5,0,IF($N$4="Closed-form",1/2*(1-COS(2*PI()*($B1064-$F$5)/$F$6))*$F$8,IF($N$4="General",1/2*(1-COS(2*PI()*($B1064-$F$5)/$F$6))*$F$9,"Error")))))</f>
        <v>3.2261043078775707E-3</v>
      </c>
      <c r="G1064" s="30">
        <f>IF(B1064="",0,IF($B1064&lt;$G$5,0,IF($B1064&gt;'MSD Calculation'!$D$5,0,IF($N$4="Closed-form",1/2*(1-COS(2*PI()*($B1064-$G$5)/$G$6))*$G$8,IF($N$4="General",1/2*(1-COS(2*PI()*($B1064-$G$5)/$G$6))*$G$9,"Error")))))</f>
        <v>3.7786426168981446E-5</v>
      </c>
      <c r="H1064" s="30">
        <f>IF(B1064="",0,IF($B1064&lt;$H$5,0,IF($B1064&gt;'MSD Calculation'!$D$5,0,IF($N$4="Closed-form",1/2*(1-COS(2*PI()*($B1064-$H$5)/$H$6))*$H$8,IF($N$4="General",1/2*(1-COS(2*PI()*($B1064-$H$5)/$H$6))*$H$9,"Error")))))</f>
        <v>0</v>
      </c>
      <c r="I1064" s="30">
        <f>IF(B1064="",0,IF($B1064&lt;$I$5,0,IF($B1064&gt;'MSD Calculation'!$D$5,0,IF($N$4="Closed-form",1/2*(1-COS(2*PI()*($B1064-$I$5)/$I$6))*$I$8,IF($N$4="General",1/2*(1-COS(2*PI()*($B1064-$I$5)/$I$6))*$I$9,"Error")))))</f>
        <v>0</v>
      </c>
      <c r="J1064" s="15" t="s">
        <v>14</v>
      </c>
      <c r="K1064" s="3"/>
      <c r="L1064" s="17">
        <v>10.469999999999821</v>
      </c>
      <c r="M1064" s="34">
        <f>L1064/'MSD Calculation'!$D$5</f>
        <v>0.35371621621621013</v>
      </c>
      <c r="N1064" s="34">
        <f>'MSD Calculation'!$D$24-L1064</f>
        <v>8.0300000000001788</v>
      </c>
      <c r="O1064" s="35">
        <f t="shared" si="80"/>
        <v>9.1471921237527565E-3</v>
      </c>
      <c r="P1064" s="35">
        <f t="shared" si="81"/>
        <v>1.2373296431630328E-2</v>
      </c>
      <c r="Q1064" s="35">
        <f t="shared" si="82"/>
        <v>1.2411082857799309E-2</v>
      </c>
      <c r="R1064" s="35">
        <f t="shared" si="83"/>
        <v>1.2411082857799309E-2</v>
      </c>
      <c r="S1064" s="35">
        <f t="shared" si="84"/>
        <v>1.2411082857799309E-2</v>
      </c>
      <c r="T1064" s="11" t="s">
        <v>14</v>
      </c>
    </row>
    <row r="1065" spans="2:20" x14ac:dyDescent="0.35">
      <c r="B1065" s="63">
        <v>10.479999999999821</v>
      </c>
      <c r="C1065" s="34">
        <f>B1065/'MSD Calculation'!$D$5</f>
        <v>0.354054054054048</v>
      </c>
      <c r="D1065" s="34">
        <f>'MSD Calculation'!$D$24-B1065</f>
        <v>8.020000000000179</v>
      </c>
      <c r="E1065" s="30">
        <f>IF(B1065="",0,IF(B1065&lt;'MSD Calculation'!$D$5,$E$7*(1-B1065/'MSD Calculation'!$D$5), 0))</f>
        <v>9.1424105282881703E-3</v>
      </c>
      <c r="F1065" s="30">
        <f>IF(B1065="",0,IF($B1065&lt;$F$5,0,IF($B1065&gt;'MSD Calculation'!$D$5,0,IF($N$4="Closed-form",1/2*(1-COS(2*PI()*($B1065-$F$5)/$F$6))*$F$8,IF($N$4="General",1/2*(1-COS(2*PI()*($B1065-$F$5)/$F$6))*$F$9,"Error")))))</f>
        <v>3.2356790526869997E-3</v>
      </c>
      <c r="G1065" s="30">
        <f>IF(B1065="",0,IF($B1065&lt;$G$5,0,IF($B1065&gt;'MSD Calculation'!$D$5,0,IF($N$4="Closed-form",1/2*(1-COS(2*PI()*($B1065-$G$5)/$G$6))*$G$8,IF($N$4="General",1/2*(1-COS(2*PI()*($B1065-$G$5)/$G$6))*$G$9,"Error")))))</f>
        <v>3.877079543731083E-5</v>
      </c>
      <c r="H1065" s="30">
        <f>IF(B1065="",0,IF($B1065&lt;$H$5,0,IF($B1065&gt;'MSD Calculation'!$D$5,0,IF($N$4="Closed-form",1/2*(1-COS(2*PI()*($B1065-$H$5)/$H$6))*$H$8,IF($N$4="General",1/2*(1-COS(2*PI()*($B1065-$H$5)/$H$6))*$H$9,"Error")))))</f>
        <v>0</v>
      </c>
      <c r="I1065" s="30">
        <f>IF(B1065="",0,IF($B1065&lt;$I$5,0,IF($B1065&gt;'MSD Calculation'!$D$5,0,IF($N$4="Closed-form",1/2*(1-COS(2*PI()*($B1065-$I$5)/$I$6))*$I$8,IF($N$4="General",1/2*(1-COS(2*PI()*($B1065-$I$5)/$I$6))*$I$9,"Error")))))</f>
        <v>0</v>
      </c>
      <c r="J1065" s="15" t="s">
        <v>14</v>
      </c>
      <c r="K1065" s="3"/>
      <c r="L1065" s="17">
        <v>10.479999999999821</v>
      </c>
      <c r="M1065" s="34">
        <f>L1065/'MSD Calculation'!$D$5</f>
        <v>0.354054054054048</v>
      </c>
      <c r="N1065" s="34">
        <f>'MSD Calculation'!$D$24-L1065</f>
        <v>8.020000000000179</v>
      </c>
      <c r="O1065" s="35">
        <f t="shared" si="80"/>
        <v>9.1424105282881703E-3</v>
      </c>
      <c r="P1065" s="35">
        <f t="shared" si="81"/>
        <v>1.2378089580975169E-2</v>
      </c>
      <c r="Q1065" s="35">
        <f t="shared" si="82"/>
        <v>1.2416860376412479E-2</v>
      </c>
      <c r="R1065" s="35">
        <f t="shared" si="83"/>
        <v>1.2416860376412479E-2</v>
      </c>
      <c r="S1065" s="35">
        <f t="shared" si="84"/>
        <v>1.2416860376412479E-2</v>
      </c>
      <c r="T1065" s="11" t="s">
        <v>14</v>
      </c>
    </row>
    <row r="1066" spans="2:20" x14ac:dyDescent="0.35">
      <c r="B1066" s="63">
        <v>10.489999999999821</v>
      </c>
      <c r="C1066" s="34">
        <f>B1066/'MSD Calculation'!$D$5</f>
        <v>0.3543918918918858</v>
      </c>
      <c r="D1066" s="34">
        <f>'MSD Calculation'!$D$24-B1066</f>
        <v>8.0100000000001792</v>
      </c>
      <c r="E1066" s="30">
        <f>IF(B1066="",0,IF(B1066&lt;'MSD Calculation'!$D$5,$E$7*(1-B1066/'MSD Calculation'!$D$5), 0))</f>
        <v>9.1376289328235858E-3</v>
      </c>
      <c r="F1066" s="30">
        <f>IF(B1066="",0,IF($B1066&lt;$F$5,0,IF($B1066&gt;'MSD Calculation'!$D$5,0,IF($N$4="Closed-form",1/2*(1-COS(2*PI()*($B1066-$F$5)/$F$6))*$F$8,IF($N$4="General",1/2*(1-COS(2*PI()*($B1066-$F$5)/$F$6))*$F$9,"Error")))))</f>
        <v>3.245260877736968E-3</v>
      </c>
      <c r="G1066" s="30">
        <f>IF(B1066="",0,IF($B1066&lt;$G$5,0,IF($B1066&gt;'MSD Calculation'!$D$5,0,IF($N$4="Closed-form",1/2*(1-COS(2*PI()*($B1066-$G$5)/$G$6))*$G$8,IF($N$4="General",1/2*(1-COS(2*PI()*($B1066-$G$5)/$G$6))*$G$9,"Error")))))</f>
        <v>3.976768628542452E-5</v>
      </c>
      <c r="H1066" s="30">
        <f>IF(B1066="",0,IF($B1066&lt;$H$5,0,IF($B1066&gt;'MSD Calculation'!$D$5,0,IF($N$4="Closed-form",1/2*(1-COS(2*PI()*($B1066-$H$5)/$H$6))*$H$8,IF($N$4="General",1/2*(1-COS(2*PI()*($B1066-$H$5)/$H$6))*$H$9,"Error")))))</f>
        <v>0</v>
      </c>
      <c r="I1066" s="30">
        <f>IF(B1066="",0,IF($B1066&lt;$I$5,0,IF($B1066&gt;'MSD Calculation'!$D$5,0,IF($N$4="Closed-form",1/2*(1-COS(2*PI()*($B1066-$I$5)/$I$6))*$I$8,IF($N$4="General",1/2*(1-COS(2*PI()*($B1066-$I$5)/$I$6))*$I$9,"Error")))))</f>
        <v>0</v>
      </c>
      <c r="J1066" s="15" t="s">
        <v>14</v>
      </c>
      <c r="K1066" s="3"/>
      <c r="L1066" s="17">
        <v>10.489999999999821</v>
      </c>
      <c r="M1066" s="34">
        <f>L1066/'MSD Calculation'!$D$5</f>
        <v>0.3543918918918858</v>
      </c>
      <c r="N1066" s="34">
        <f>'MSD Calculation'!$D$24-L1066</f>
        <v>8.0100000000001792</v>
      </c>
      <c r="O1066" s="35">
        <f t="shared" si="80"/>
        <v>9.1376289328235858E-3</v>
      </c>
      <c r="P1066" s="35">
        <f t="shared" si="81"/>
        <v>1.2382889810560554E-2</v>
      </c>
      <c r="Q1066" s="35">
        <f t="shared" si="82"/>
        <v>1.2422657496845978E-2</v>
      </c>
      <c r="R1066" s="35">
        <f t="shared" si="83"/>
        <v>1.2422657496845978E-2</v>
      </c>
      <c r="S1066" s="35">
        <f t="shared" si="84"/>
        <v>1.2422657496845978E-2</v>
      </c>
      <c r="T1066" s="11" t="s">
        <v>14</v>
      </c>
    </row>
    <row r="1067" spans="2:20" x14ac:dyDescent="0.35">
      <c r="B1067" s="63">
        <v>10.499999999999821</v>
      </c>
      <c r="C1067" s="34">
        <f>B1067/'MSD Calculation'!$D$5</f>
        <v>0.35472972972972366</v>
      </c>
      <c r="D1067" s="34">
        <f>'MSD Calculation'!$D$24-B1067</f>
        <v>8.0000000000001794</v>
      </c>
      <c r="E1067" s="30">
        <f>IF(B1067="",0,IF(B1067&lt;'MSD Calculation'!$D$5,$E$7*(1-B1067/'MSD Calculation'!$D$5), 0))</f>
        <v>9.1328473373589996E-3</v>
      </c>
      <c r="F1067" s="30">
        <f>IF(B1067="",0,IF($B1067&lt;$F$5,0,IF($B1067&gt;'MSD Calculation'!$D$5,0,IF($N$4="Closed-form",1/2*(1-COS(2*PI()*($B1067-$F$5)/$F$6))*$F$8,IF($N$4="General",1/2*(1-COS(2*PI()*($B1067-$F$5)/$F$6))*$F$9,"Error")))))</f>
        <v>3.2548497409969003E-3</v>
      </c>
      <c r="G1067" s="30">
        <f>IF(B1067="",0,IF($B1067&lt;$G$5,0,IF($B1067&gt;'MSD Calculation'!$D$5,0,IF($N$4="Closed-form",1/2*(1-COS(2*PI()*($B1067-$G$5)/$G$6))*$G$8,IF($N$4="General",1/2*(1-COS(2*PI()*($B1067-$G$5)/$G$6))*$G$9,"Error")))))</f>
        <v>4.0777091811902644E-5</v>
      </c>
      <c r="H1067" s="30">
        <f>IF(B1067="",0,IF($B1067&lt;$H$5,0,IF($B1067&gt;'MSD Calculation'!$D$5,0,IF($N$4="Closed-form",1/2*(1-COS(2*PI()*($B1067-$H$5)/$H$6))*$H$8,IF($N$4="General",1/2*(1-COS(2*PI()*($B1067-$H$5)/$H$6))*$H$9,"Error")))))</f>
        <v>0</v>
      </c>
      <c r="I1067" s="30">
        <f>IF(B1067="",0,IF($B1067&lt;$I$5,0,IF($B1067&gt;'MSD Calculation'!$D$5,0,IF($N$4="Closed-form",1/2*(1-COS(2*PI()*($B1067-$I$5)/$I$6))*$I$8,IF($N$4="General",1/2*(1-COS(2*PI()*($B1067-$I$5)/$I$6))*$I$9,"Error")))))</f>
        <v>0</v>
      </c>
      <c r="J1067" s="15" t="s">
        <v>14</v>
      </c>
      <c r="K1067" s="3"/>
      <c r="L1067" s="17">
        <v>10.499999999999821</v>
      </c>
      <c r="M1067" s="34">
        <f>L1067/'MSD Calculation'!$D$5</f>
        <v>0.35472972972972366</v>
      </c>
      <c r="N1067" s="34">
        <f>'MSD Calculation'!$D$24-L1067</f>
        <v>8.0000000000001794</v>
      </c>
      <c r="O1067" s="35">
        <f t="shared" si="80"/>
        <v>9.1328473373589996E-3</v>
      </c>
      <c r="P1067" s="35">
        <f t="shared" si="81"/>
        <v>1.2387697078355899E-2</v>
      </c>
      <c r="Q1067" s="35">
        <f t="shared" si="82"/>
        <v>1.2428474170167802E-2</v>
      </c>
      <c r="R1067" s="35">
        <f t="shared" si="83"/>
        <v>1.2428474170167802E-2</v>
      </c>
      <c r="S1067" s="35">
        <f t="shared" si="84"/>
        <v>1.2428474170167802E-2</v>
      </c>
      <c r="T1067" s="11" t="s">
        <v>14</v>
      </c>
    </row>
    <row r="1068" spans="2:20" x14ac:dyDescent="0.35">
      <c r="B1068" s="63">
        <v>10.50999999999982</v>
      </c>
      <c r="C1068" s="34">
        <f>B1068/'MSD Calculation'!$D$5</f>
        <v>0.35506756756756147</v>
      </c>
      <c r="D1068" s="34">
        <f>'MSD Calculation'!$D$24-B1068</f>
        <v>7.9900000000001796</v>
      </c>
      <c r="E1068" s="30">
        <f>IF(B1068="",0,IF(B1068&lt;'MSD Calculation'!$D$5,$E$7*(1-B1068/'MSD Calculation'!$D$5), 0))</f>
        <v>9.1280657418944151E-3</v>
      </c>
      <c r="F1068" s="30">
        <f>IF(B1068="",0,IF($B1068&lt;$F$5,0,IF($B1068&gt;'MSD Calculation'!$D$5,0,IF($N$4="Closed-form",1/2*(1-COS(2*PI()*($B1068-$F$5)/$F$6))*$F$8,IF($N$4="General",1/2*(1-COS(2*PI()*($B1068-$F$5)/$F$6))*$F$9,"Error")))))</f>
        <v>3.2644456004053543E-3</v>
      </c>
      <c r="G1068" s="30">
        <f>IF(B1068="",0,IF($B1068&lt;$G$5,0,IF($B1068&gt;'MSD Calculation'!$D$5,0,IF($N$4="Closed-form",1/2*(1-COS(2*PI()*($B1068-$G$5)/$G$6))*$G$8,IF($N$4="General",1/2*(1-COS(2*PI()*($B1068-$G$5)/$G$6))*$G$9,"Error")))))</f>
        <v>4.179900502868674E-5</v>
      </c>
      <c r="H1068" s="30">
        <f>IF(B1068="",0,IF($B1068&lt;$H$5,0,IF($B1068&gt;'MSD Calculation'!$D$5,0,IF($N$4="Closed-form",1/2*(1-COS(2*PI()*($B1068-$H$5)/$H$6))*$H$8,IF($N$4="General",1/2*(1-COS(2*PI()*($B1068-$H$5)/$H$6))*$H$9,"Error")))))</f>
        <v>0</v>
      </c>
      <c r="I1068" s="30">
        <f>IF(B1068="",0,IF($B1068&lt;$I$5,0,IF($B1068&gt;'MSD Calculation'!$D$5,0,IF($N$4="Closed-form",1/2*(1-COS(2*PI()*($B1068-$I$5)/$I$6))*$I$8,IF($N$4="General",1/2*(1-COS(2*PI()*($B1068-$I$5)/$I$6))*$I$9,"Error")))))</f>
        <v>0</v>
      </c>
      <c r="J1068" s="15" t="s">
        <v>14</v>
      </c>
      <c r="K1068" s="3"/>
      <c r="L1068" s="17">
        <v>10.50999999999982</v>
      </c>
      <c r="M1068" s="34">
        <f>L1068/'MSD Calculation'!$D$5</f>
        <v>0.35506756756756147</v>
      </c>
      <c r="N1068" s="34">
        <f>'MSD Calculation'!$D$24-L1068</f>
        <v>7.9900000000001796</v>
      </c>
      <c r="O1068" s="35">
        <f t="shared" si="80"/>
        <v>9.1280657418944151E-3</v>
      </c>
      <c r="P1068" s="35">
        <f t="shared" si="81"/>
        <v>1.239251134229977E-2</v>
      </c>
      <c r="Q1068" s="35">
        <f t="shared" si="82"/>
        <v>1.2434310347328456E-2</v>
      </c>
      <c r="R1068" s="35">
        <f t="shared" si="83"/>
        <v>1.2434310347328456E-2</v>
      </c>
      <c r="S1068" s="35">
        <f t="shared" si="84"/>
        <v>1.2434310347328456E-2</v>
      </c>
      <c r="T1068" s="11" t="s">
        <v>14</v>
      </c>
    </row>
    <row r="1069" spans="2:20" x14ac:dyDescent="0.35">
      <c r="B1069" s="63">
        <v>10.51999999999982</v>
      </c>
      <c r="C1069" s="34">
        <f>B1069/'MSD Calculation'!$D$5</f>
        <v>0.35540540540539933</v>
      </c>
      <c r="D1069" s="34">
        <f>'MSD Calculation'!$D$24-B1069</f>
        <v>7.9800000000001798</v>
      </c>
      <c r="E1069" s="30">
        <f>IF(B1069="",0,IF(B1069&lt;'MSD Calculation'!$D$5,$E$7*(1-B1069/'MSD Calculation'!$D$5), 0))</f>
        <v>9.1232841464298272E-3</v>
      </c>
      <c r="F1069" s="30">
        <f>IF(B1069="",0,IF($B1069&lt;$F$5,0,IF($B1069&gt;'MSD Calculation'!$D$5,0,IF($N$4="Closed-form",1/2*(1-COS(2*PI()*($B1069-$F$5)/$F$6))*$F$8,IF($N$4="General",1/2*(1-COS(2*PI()*($B1069-$F$5)/$F$6))*$F$9,"Error")))))</f>
        <v>3.2740484138701932E-3</v>
      </c>
      <c r="G1069" s="30">
        <f>IF(B1069="",0,IF($B1069&lt;$G$5,0,IF($B1069&gt;'MSD Calculation'!$D$5,0,IF($N$4="Closed-form",1/2*(1-COS(2*PI()*($B1069-$G$5)/$G$6))*$G$8,IF($N$4="General",1/2*(1-COS(2*PI()*($B1069-$G$5)/$G$6))*$G$9,"Error")))))</f>
        <v>4.283341886112859E-5</v>
      </c>
      <c r="H1069" s="30">
        <f>IF(B1069="",0,IF($B1069&lt;$H$5,0,IF($B1069&gt;'MSD Calculation'!$D$5,0,IF($N$4="Closed-form",1/2*(1-COS(2*PI()*($B1069-$H$5)/$H$6))*$H$8,IF($N$4="General",1/2*(1-COS(2*PI()*($B1069-$H$5)/$H$6))*$H$9,"Error")))))</f>
        <v>0</v>
      </c>
      <c r="I1069" s="30">
        <f>IF(B1069="",0,IF($B1069&lt;$I$5,0,IF($B1069&gt;'MSD Calculation'!$D$5,0,IF($N$4="Closed-form",1/2*(1-COS(2*PI()*($B1069-$I$5)/$I$6))*$I$8,IF($N$4="General",1/2*(1-COS(2*PI()*($B1069-$I$5)/$I$6))*$I$9,"Error")))))</f>
        <v>0</v>
      </c>
      <c r="J1069" s="15" t="s">
        <v>14</v>
      </c>
      <c r="K1069" s="3"/>
      <c r="L1069" s="17">
        <v>10.51999999999982</v>
      </c>
      <c r="M1069" s="34">
        <f>L1069/'MSD Calculation'!$D$5</f>
        <v>0.35540540540539933</v>
      </c>
      <c r="N1069" s="34">
        <f>'MSD Calculation'!$D$24-L1069</f>
        <v>7.9800000000001798</v>
      </c>
      <c r="O1069" s="35">
        <f t="shared" si="80"/>
        <v>9.1232841464298272E-3</v>
      </c>
      <c r="P1069" s="35">
        <f t="shared" si="81"/>
        <v>1.239733256030002E-2</v>
      </c>
      <c r="Q1069" s="35">
        <f t="shared" si="82"/>
        <v>1.2440165979161149E-2</v>
      </c>
      <c r="R1069" s="35">
        <f t="shared" si="83"/>
        <v>1.2440165979161149E-2</v>
      </c>
      <c r="S1069" s="35">
        <f t="shared" si="84"/>
        <v>1.2440165979161149E-2</v>
      </c>
      <c r="T1069" s="11" t="s">
        <v>14</v>
      </c>
    </row>
    <row r="1070" spans="2:20" x14ac:dyDescent="0.35">
      <c r="B1070" s="63">
        <v>10.52999999999982</v>
      </c>
      <c r="C1070" s="34">
        <f>B1070/'MSD Calculation'!$D$5</f>
        <v>0.35574324324323714</v>
      </c>
      <c r="D1070" s="34">
        <f>'MSD Calculation'!$D$24-B1070</f>
        <v>7.9700000000001801</v>
      </c>
      <c r="E1070" s="30">
        <f>IF(B1070="",0,IF(B1070&lt;'MSD Calculation'!$D$5,$E$7*(1-B1070/'MSD Calculation'!$D$5), 0))</f>
        <v>9.1185025509652427E-3</v>
      </c>
      <c r="F1070" s="30">
        <f>IF(B1070="",0,IF($B1070&lt;$F$5,0,IF($B1070&gt;'MSD Calculation'!$D$5,0,IF($N$4="Closed-form",1/2*(1-COS(2*PI()*($B1070-$F$5)/$F$6))*$F$8,IF($N$4="General",1/2*(1-COS(2*PI()*($B1070-$F$5)/$F$6))*$F$9,"Error")))))</f>
        <v>3.2836581392687802E-3</v>
      </c>
      <c r="G1070" s="30">
        <f>IF(B1070="",0,IF($B1070&lt;$G$5,0,IF($B1070&gt;'MSD Calculation'!$D$5,0,IF($N$4="Closed-form",1/2*(1-COS(2*PI()*($B1070-$G$5)/$G$6))*$G$8,IF($N$4="General",1/2*(1-COS(2*PI()*($B1070-$G$5)/$G$6))*$G$9,"Error")))))</f>
        <v>4.3880326148038779E-5</v>
      </c>
      <c r="H1070" s="30">
        <f>IF(B1070="",0,IF($B1070&lt;$H$5,0,IF($B1070&gt;'MSD Calculation'!$D$5,0,IF($N$4="Closed-form",1/2*(1-COS(2*PI()*($B1070-$H$5)/$H$6))*$H$8,IF($N$4="General",1/2*(1-COS(2*PI()*($B1070-$H$5)/$H$6))*$H$9,"Error")))))</f>
        <v>0</v>
      </c>
      <c r="I1070" s="30">
        <f>IF(B1070="",0,IF($B1070&lt;$I$5,0,IF($B1070&gt;'MSD Calculation'!$D$5,0,IF($N$4="Closed-form",1/2*(1-COS(2*PI()*($B1070-$I$5)/$I$6))*$I$8,IF($N$4="General",1/2*(1-COS(2*PI()*($B1070-$I$5)/$I$6))*$I$9,"Error")))))</f>
        <v>0</v>
      </c>
      <c r="J1070" s="15" t="s">
        <v>14</v>
      </c>
      <c r="K1070" s="3"/>
      <c r="L1070" s="17">
        <v>10.52999999999982</v>
      </c>
      <c r="M1070" s="34">
        <f>L1070/'MSD Calculation'!$D$5</f>
        <v>0.35574324324323714</v>
      </c>
      <c r="N1070" s="34">
        <f>'MSD Calculation'!$D$24-L1070</f>
        <v>7.9700000000001801</v>
      </c>
      <c r="O1070" s="35">
        <f t="shared" si="80"/>
        <v>9.1185025509652427E-3</v>
      </c>
      <c r="P1070" s="35">
        <f t="shared" si="81"/>
        <v>1.2402160690234023E-2</v>
      </c>
      <c r="Q1070" s="35">
        <f t="shared" si="82"/>
        <v>1.2446041016382062E-2</v>
      </c>
      <c r="R1070" s="35">
        <f t="shared" si="83"/>
        <v>1.2446041016382062E-2</v>
      </c>
      <c r="S1070" s="35">
        <f t="shared" si="84"/>
        <v>1.2446041016382062E-2</v>
      </c>
      <c r="T1070" s="11" t="s">
        <v>14</v>
      </c>
    </row>
    <row r="1071" spans="2:20" x14ac:dyDescent="0.35">
      <c r="B1071" s="63">
        <v>10.53999999999982</v>
      </c>
      <c r="C1071" s="34">
        <f>B1071/'MSD Calculation'!$D$5</f>
        <v>0.356081081081075</v>
      </c>
      <c r="D1071" s="34">
        <f>'MSD Calculation'!$D$24-B1071</f>
        <v>7.9600000000001803</v>
      </c>
      <c r="E1071" s="30">
        <f>IF(B1071="",0,IF(B1071&lt;'MSD Calculation'!$D$5,$E$7*(1-B1071/'MSD Calculation'!$D$5), 0))</f>
        <v>9.1137209555006548E-3</v>
      </c>
      <c r="F1071" s="30">
        <f>IF(B1071="",0,IF($B1071&lt;$F$5,0,IF($B1071&gt;'MSD Calculation'!$D$5,0,IF($N$4="Closed-form",1/2*(1-COS(2*PI()*($B1071-$F$5)/$F$6))*$F$8,IF($N$4="General",1/2*(1-COS(2*PI()*($B1071-$F$5)/$F$6))*$F$9,"Error")))))</f>
        <v>3.2932747344481595E-3</v>
      </c>
      <c r="G1071" s="30">
        <f>IF(B1071="",0,IF($B1071&lt;$G$5,0,IF($B1071&gt;'MSD Calculation'!$D$5,0,IF($N$4="Closed-form",1/2*(1-COS(2*PI()*($B1071-$G$5)/$G$6))*$G$8,IF($N$4="General",1/2*(1-COS(2*PI()*($B1071-$G$5)/$G$6))*$G$9,"Error")))))</f>
        <v>4.4939719641736608E-5</v>
      </c>
      <c r="H1071" s="30">
        <f>IF(B1071="",0,IF($B1071&lt;$H$5,0,IF($B1071&gt;'MSD Calculation'!$D$5,0,IF($N$4="Closed-form",1/2*(1-COS(2*PI()*($B1071-$H$5)/$H$6))*$H$8,IF($N$4="General",1/2*(1-COS(2*PI()*($B1071-$H$5)/$H$6))*$H$9,"Error")))))</f>
        <v>0</v>
      </c>
      <c r="I1071" s="30">
        <f>IF(B1071="",0,IF($B1071&lt;$I$5,0,IF($B1071&gt;'MSD Calculation'!$D$5,0,IF($N$4="Closed-form",1/2*(1-COS(2*PI()*($B1071-$I$5)/$I$6))*$I$8,IF($N$4="General",1/2*(1-COS(2*PI()*($B1071-$I$5)/$I$6))*$I$9,"Error")))))</f>
        <v>0</v>
      </c>
      <c r="J1071" s="15" t="s">
        <v>14</v>
      </c>
      <c r="K1071" s="3"/>
      <c r="L1071" s="17">
        <v>10.53999999999982</v>
      </c>
      <c r="M1071" s="34">
        <f>L1071/'MSD Calculation'!$D$5</f>
        <v>0.356081081081075</v>
      </c>
      <c r="N1071" s="34">
        <f>'MSD Calculation'!$D$24-L1071</f>
        <v>7.9600000000001803</v>
      </c>
      <c r="O1071" s="35">
        <f t="shared" si="80"/>
        <v>9.1137209555006548E-3</v>
      </c>
      <c r="P1071" s="35">
        <f t="shared" si="81"/>
        <v>1.2406995689948814E-2</v>
      </c>
      <c r="Q1071" s="35">
        <f t="shared" si="82"/>
        <v>1.245193540959055E-2</v>
      </c>
      <c r="R1071" s="35">
        <f t="shared" si="83"/>
        <v>1.245193540959055E-2</v>
      </c>
      <c r="S1071" s="35">
        <f t="shared" si="84"/>
        <v>1.245193540959055E-2</v>
      </c>
      <c r="T1071" s="11" t="s">
        <v>14</v>
      </c>
    </row>
    <row r="1072" spans="2:20" x14ac:dyDescent="0.35">
      <c r="B1072" s="63">
        <v>10.54999999999982</v>
      </c>
      <c r="C1072" s="34">
        <f>B1072/'MSD Calculation'!$D$5</f>
        <v>0.35641891891891281</v>
      </c>
      <c r="D1072" s="34">
        <f>'MSD Calculation'!$D$24-B1072</f>
        <v>7.9500000000001805</v>
      </c>
      <c r="E1072" s="30">
        <f>IF(B1072="",0,IF(B1072&lt;'MSD Calculation'!$D$5,$E$7*(1-B1072/'MSD Calculation'!$D$5), 0))</f>
        <v>9.1089393600360703E-3</v>
      </c>
      <c r="F1072" s="30">
        <f>IF(B1072="",0,IF($B1072&lt;$F$5,0,IF($B1072&gt;'MSD Calculation'!$D$5,0,IF($N$4="Closed-form",1/2*(1-COS(2*PI()*($B1072-$F$5)/$F$6))*$F$8,IF($N$4="General",1/2*(1-COS(2*PI()*($B1072-$F$5)/$F$6))*$F$9,"Error")))))</f>
        <v>3.3028981572252375E-3</v>
      </c>
      <c r="G1072" s="30">
        <f>IF(B1072="",0,IF($B1072&lt;$G$5,0,IF($B1072&gt;'MSD Calculation'!$D$5,0,IF($N$4="Closed-form",1/2*(1-COS(2*PI()*($B1072-$G$5)/$G$6))*$G$8,IF($N$4="General",1/2*(1-COS(2*PI()*($B1072-$G$5)/$G$6))*$G$9,"Error")))))</f>
        <v>4.6011592008099475E-5</v>
      </c>
      <c r="H1072" s="30">
        <f>IF(B1072="",0,IF($B1072&lt;$H$5,0,IF($B1072&gt;'MSD Calculation'!$D$5,0,IF($N$4="Closed-form",1/2*(1-COS(2*PI()*($B1072-$H$5)/$H$6))*$H$8,IF($N$4="General",1/2*(1-COS(2*PI()*($B1072-$H$5)/$H$6))*$H$9,"Error")))))</f>
        <v>0</v>
      </c>
      <c r="I1072" s="30">
        <f>IF(B1072="",0,IF($B1072&lt;$I$5,0,IF($B1072&gt;'MSD Calculation'!$D$5,0,IF($N$4="Closed-form",1/2*(1-COS(2*PI()*($B1072-$I$5)/$I$6))*$I$8,IF($N$4="General",1/2*(1-COS(2*PI()*($B1072-$I$5)/$I$6))*$I$9,"Error")))))</f>
        <v>0</v>
      </c>
      <c r="J1072" s="15" t="s">
        <v>14</v>
      </c>
      <c r="K1072" s="3"/>
      <c r="L1072" s="17">
        <v>10.54999999999982</v>
      </c>
      <c r="M1072" s="34">
        <f>L1072/'MSD Calculation'!$D$5</f>
        <v>0.35641891891891281</v>
      </c>
      <c r="N1072" s="34">
        <f>'MSD Calculation'!$D$24-L1072</f>
        <v>7.9500000000001805</v>
      </c>
      <c r="O1072" s="35">
        <f t="shared" si="80"/>
        <v>9.1089393600360703E-3</v>
      </c>
      <c r="P1072" s="35">
        <f t="shared" si="81"/>
        <v>1.2411837517261309E-2</v>
      </c>
      <c r="Q1072" s="35">
        <f t="shared" si="82"/>
        <v>1.2457849109269408E-2</v>
      </c>
      <c r="R1072" s="35">
        <f t="shared" si="83"/>
        <v>1.2457849109269408E-2</v>
      </c>
      <c r="S1072" s="35">
        <f t="shared" si="84"/>
        <v>1.2457849109269408E-2</v>
      </c>
      <c r="T1072" s="11" t="s">
        <v>14</v>
      </c>
    </row>
    <row r="1073" spans="2:20" x14ac:dyDescent="0.35">
      <c r="B1073" s="63">
        <v>10.559999999999819</v>
      </c>
      <c r="C1073" s="34">
        <f>B1073/'MSD Calculation'!$D$5</f>
        <v>0.35675675675675061</v>
      </c>
      <c r="D1073" s="34">
        <f>'MSD Calculation'!$D$24-B1073</f>
        <v>7.9400000000001807</v>
      </c>
      <c r="E1073" s="30">
        <f>IF(B1073="",0,IF(B1073&lt;'MSD Calculation'!$D$5,$E$7*(1-B1073/'MSD Calculation'!$D$5), 0))</f>
        <v>9.1041577645714841E-3</v>
      </c>
      <c r="F1073" s="30">
        <f>IF(B1073="",0,IF($B1073&lt;$F$5,0,IF($B1073&gt;'MSD Calculation'!$D$5,0,IF($N$4="Closed-form",1/2*(1-COS(2*PI()*($B1073-$F$5)/$F$6))*$F$8,IF($N$4="General",1/2*(1-COS(2*PI()*($B1073-$F$5)/$F$6))*$F$9,"Error")))))</f>
        <v>3.3125283653869749E-3</v>
      </c>
      <c r="G1073" s="30">
        <f>IF(B1073="",0,IF($B1073&lt;$G$5,0,IF($B1073&gt;'MSD Calculation'!$D$5,0,IF($N$4="Closed-form",1/2*(1-COS(2*PI()*($B1073-$G$5)/$G$6))*$G$8,IF($N$4="General",1/2*(1-COS(2*PI()*($B1073-$G$5)/$G$6))*$G$9,"Error")))))</f>
        <v>4.7095935826614778E-5</v>
      </c>
      <c r="H1073" s="30">
        <f>IF(B1073="",0,IF($B1073&lt;$H$5,0,IF($B1073&gt;'MSD Calculation'!$D$5,0,IF($N$4="Closed-form",1/2*(1-COS(2*PI()*($B1073-$H$5)/$H$6))*$H$8,IF($N$4="General",1/2*(1-COS(2*PI()*($B1073-$H$5)/$H$6))*$H$9,"Error")))))</f>
        <v>0</v>
      </c>
      <c r="I1073" s="30">
        <f>IF(B1073="",0,IF($B1073&lt;$I$5,0,IF($B1073&gt;'MSD Calculation'!$D$5,0,IF($N$4="Closed-form",1/2*(1-COS(2*PI()*($B1073-$I$5)/$I$6))*$I$8,IF($N$4="General",1/2*(1-COS(2*PI()*($B1073-$I$5)/$I$6))*$I$9,"Error")))))</f>
        <v>0</v>
      </c>
      <c r="J1073" s="15" t="s">
        <v>14</v>
      </c>
      <c r="K1073" s="3"/>
      <c r="L1073" s="17">
        <v>10.559999999999819</v>
      </c>
      <c r="M1073" s="34">
        <f>L1073/'MSD Calculation'!$D$5</f>
        <v>0.35675675675675061</v>
      </c>
      <c r="N1073" s="34">
        <f>'MSD Calculation'!$D$24-L1073</f>
        <v>7.9400000000001807</v>
      </c>
      <c r="O1073" s="35">
        <f t="shared" si="80"/>
        <v>9.1041577645714841E-3</v>
      </c>
      <c r="P1073" s="35">
        <f t="shared" si="81"/>
        <v>1.2416686129958459E-2</v>
      </c>
      <c r="Q1073" s="35">
        <f t="shared" si="82"/>
        <v>1.2463782065785073E-2</v>
      </c>
      <c r="R1073" s="35">
        <f t="shared" si="83"/>
        <v>1.2463782065785073E-2</v>
      </c>
      <c r="S1073" s="35">
        <f t="shared" si="84"/>
        <v>1.2463782065785073E-2</v>
      </c>
      <c r="T1073" s="11" t="s">
        <v>14</v>
      </c>
    </row>
    <row r="1074" spans="2:20" x14ac:dyDescent="0.35">
      <c r="B1074" s="63">
        <v>10.569999999999819</v>
      </c>
      <c r="C1074" s="34">
        <f>B1074/'MSD Calculation'!$D$5</f>
        <v>0.35709459459458848</v>
      </c>
      <c r="D1074" s="34">
        <f>'MSD Calculation'!$D$24-B1074</f>
        <v>7.9300000000001809</v>
      </c>
      <c r="E1074" s="30">
        <f>IF(B1074="",0,IF(B1074&lt;'MSD Calculation'!$D$5,$E$7*(1-B1074/'MSD Calculation'!$D$5), 0))</f>
        <v>9.0993761691068997E-3</v>
      </c>
      <c r="F1074" s="30">
        <f>IF(B1074="",0,IF($B1074&lt;$F$5,0,IF($B1074&gt;'MSD Calculation'!$D$5,0,IF($N$4="Closed-form",1/2*(1-COS(2*PI()*($B1074-$F$5)/$F$6))*$F$8,IF($N$4="General",1/2*(1-COS(2*PI()*($B1074-$F$5)/$F$6))*$F$9,"Error")))))</f>
        <v>3.3221653166905681E-3</v>
      </c>
      <c r="G1074" s="30">
        <f>IF(B1074="",0,IF($B1074&lt;$G$5,0,IF($B1074&gt;'MSD Calculation'!$D$5,0,IF($N$4="Closed-form",1/2*(1-COS(2*PI()*($B1074-$G$5)/$G$6))*$G$8,IF($N$4="General",1/2*(1-COS(2*PI()*($B1074-$G$5)/$G$6))*$G$9,"Error")))))</f>
        <v>4.8192743590430585E-5</v>
      </c>
      <c r="H1074" s="30">
        <f>IF(B1074="",0,IF($B1074&lt;$H$5,0,IF($B1074&gt;'MSD Calculation'!$D$5,0,IF($N$4="Closed-form",1/2*(1-COS(2*PI()*($B1074-$H$5)/$H$6))*$H$8,IF($N$4="General",1/2*(1-COS(2*PI()*($B1074-$H$5)/$H$6))*$H$9,"Error")))))</f>
        <v>0</v>
      </c>
      <c r="I1074" s="30">
        <f>IF(B1074="",0,IF($B1074&lt;$I$5,0,IF($B1074&gt;'MSD Calculation'!$D$5,0,IF($N$4="Closed-form",1/2*(1-COS(2*PI()*($B1074-$I$5)/$I$6))*$I$8,IF($N$4="General",1/2*(1-COS(2*PI()*($B1074-$I$5)/$I$6))*$I$9,"Error")))))</f>
        <v>0</v>
      </c>
      <c r="J1074" s="15" t="s">
        <v>14</v>
      </c>
      <c r="K1074" s="3"/>
      <c r="L1074" s="17">
        <v>10.569999999999819</v>
      </c>
      <c r="M1074" s="34">
        <f>L1074/'MSD Calculation'!$D$5</f>
        <v>0.35709459459458848</v>
      </c>
      <c r="N1074" s="34">
        <f>'MSD Calculation'!$D$24-L1074</f>
        <v>7.9300000000001809</v>
      </c>
      <c r="O1074" s="35">
        <f t="shared" si="80"/>
        <v>9.0993761691068997E-3</v>
      </c>
      <c r="P1074" s="35">
        <f t="shared" si="81"/>
        <v>1.2421541485797468E-2</v>
      </c>
      <c r="Q1074" s="35">
        <f t="shared" si="82"/>
        <v>1.2469734229387899E-2</v>
      </c>
      <c r="R1074" s="35">
        <f t="shared" si="83"/>
        <v>1.2469734229387899E-2</v>
      </c>
      <c r="S1074" s="35">
        <f t="shared" si="84"/>
        <v>1.2469734229387899E-2</v>
      </c>
      <c r="T1074" s="11" t="s">
        <v>14</v>
      </c>
    </row>
    <row r="1075" spans="2:20" x14ac:dyDescent="0.35">
      <c r="B1075" s="63">
        <v>10.579999999999819</v>
      </c>
      <c r="C1075" s="34">
        <f>B1075/'MSD Calculation'!$D$5</f>
        <v>0.35743243243242628</v>
      </c>
      <c r="D1075" s="34">
        <f>'MSD Calculation'!$D$24-B1075</f>
        <v>7.9200000000001811</v>
      </c>
      <c r="E1075" s="30">
        <f>IF(B1075="",0,IF(B1075&lt;'MSD Calculation'!$D$5,$E$7*(1-B1075/'MSD Calculation'!$D$5), 0))</f>
        <v>9.0945945736423135E-3</v>
      </c>
      <c r="F1075" s="30">
        <f>IF(B1075="",0,IF($B1075&lt;$F$5,0,IF($B1075&gt;'MSD Calculation'!$D$5,0,IF($N$4="Closed-form",1/2*(1-COS(2*PI()*($B1075-$F$5)/$F$6))*$F$8,IF($N$4="General",1/2*(1-COS(2*PI()*($B1075-$F$5)/$F$6))*$F$9,"Error")))))</f>
        <v>3.3318089688636316E-3</v>
      </c>
      <c r="G1075" s="30">
        <f>IF(B1075="",0,IF($B1075&lt;$G$5,0,IF($B1075&gt;'MSD Calculation'!$D$5,0,IF($N$4="Closed-form",1/2*(1-COS(2*PI()*($B1075-$G$5)/$G$6))*$G$8,IF($N$4="General",1/2*(1-COS(2*PI()*($B1075-$G$5)/$G$6))*$G$9,"Error")))))</f>
        <v>4.930200770640795E-5</v>
      </c>
      <c r="H1075" s="30">
        <f>IF(B1075="",0,IF($B1075&lt;$H$5,0,IF($B1075&gt;'MSD Calculation'!$D$5,0,IF($N$4="Closed-form",1/2*(1-COS(2*PI()*($B1075-$H$5)/$H$6))*$H$8,IF($N$4="General",1/2*(1-COS(2*PI()*($B1075-$H$5)/$H$6))*$H$9,"Error")))))</f>
        <v>0</v>
      </c>
      <c r="I1075" s="30">
        <f>IF(B1075="",0,IF($B1075&lt;$I$5,0,IF($B1075&gt;'MSD Calculation'!$D$5,0,IF($N$4="Closed-form",1/2*(1-COS(2*PI()*($B1075-$I$5)/$I$6))*$I$8,IF($N$4="General",1/2*(1-COS(2*PI()*($B1075-$I$5)/$I$6))*$I$9,"Error")))))</f>
        <v>0</v>
      </c>
      <c r="J1075" s="15" t="s">
        <v>14</v>
      </c>
      <c r="K1075" s="3"/>
      <c r="L1075" s="17">
        <v>10.579999999999819</v>
      </c>
      <c r="M1075" s="34">
        <f>L1075/'MSD Calculation'!$D$5</f>
        <v>0.35743243243242628</v>
      </c>
      <c r="N1075" s="34">
        <f>'MSD Calculation'!$D$24-L1075</f>
        <v>7.9200000000001811</v>
      </c>
      <c r="O1075" s="35">
        <f t="shared" si="80"/>
        <v>9.0945945736423135E-3</v>
      </c>
      <c r="P1075" s="35">
        <f t="shared" si="81"/>
        <v>1.2426403542505945E-2</v>
      </c>
      <c r="Q1075" s="35">
        <f t="shared" si="82"/>
        <v>1.2475705550212353E-2</v>
      </c>
      <c r="R1075" s="35">
        <f t="shared" si="83"/>
        <v>1.2475705550212353E-2</v>
      </c>
      <c r="S1075" s="35">
        <f t="shared" si="84"/>
        <v>1.2475705550212353E-2</v>
      </c>
      <c r="T1075" s="11" t="s">
        <v>14</v>
      </c>
    </row>
    <row r="1076" spans="2:20" x14ac:dyDescent="0.35">
      <c r="B1076" s="63">
        <v>10.589999999999819</v>
      </c>
      <c r="C1076" s="34">
        <f>B1076/'MSD Calculation'!$D$5</f>
        <v>0.35777027027026415</v>
      </c>
      <c r="D1076" s="34">
        <f>'MSD Calculation'!$D$24-B1076</f>
        <v>7.9100000000001813</v>
      </c>
      <c r="E1076" s="30">
        <f>IF(B1076="",0,IF(B1076&lt;'MSD Calculation'!$D$5,$E$7*(1-B1076/'MSD Calculation'!$D$5), 0))</f>
        <v>9.089812978177729E-3</v>
      </c>
      <c r="F1076" s="30">
        <f>IF(B1076="",0,IF($B1076&lt;$F$5,0,IF($B1076&gt;'MSD Calculation'!$D$5,0,IF($N$4="Closed-form",1/2*(1-COS(2*PI()*($B1076-$F$5)/$F$6))*$F$8,IF($N$4="General",1/2*(1-COS(2*PI()*($B1076-$F$5)/$F$6))*$F$9,"Error")))))</f>
        <v>3.341459279604391E-3</v>
      </c>
      <c r="G1076" s="30">
        <f>IF(B1076="",0,IF($B1076&lt;$G$5,0,IF($B1076&gt;'MSD Calculation'!$D$5,0,IF($N$4="Closed-form",1/2*(1-COS(2*PI()*($B1076-$G$5)/$G$6))*$G$8,IF($N$4="General",1/2*(1-COS(2*PI()*($B1076-$G$5)/$G$6))*$G$9,"Error")))))</f>
        <v>5.0423720495172979E-5</v>
      </c>
      <c r="H1076" s="30">
        <f>IF(B1076="",0,IF($B1076&lt;$H$5,0,IF($B1076&gt;'MSD Calculation'!$D$5,0,IF($N$4="Closed-form",1/2*(1-COS(2*PI()*($B1076-$H$5)/$H$6))*$H$8,IF($N$4="General",1/2*(1-COS(2*PI()*($B1076-$H$5)/$H$6))*$H$9,"Error")))))</f>
        <v>0</v>
      </c>
      <c r="I1076" s="30">
        <f>IF(B1076="",0,IF($B1076&lt;$I$5,0,IF($B1076&gt;'MSD Calculation'!$D$5,0,IF($N$4="Closed-form",1/2*(1-COS(2*PI()*($B1076-$I$5)/$I$6))*$I$8,IF($N$4="General",1/2*(1-COS(2*PI()*($B1076-$I$5)/$I$6))*$I$9,"Error")))))</f>
        <v>0</v>
      </c>
      <c r="J1076" s="15" t="s">
        <v>14</v>
      </c>
      <c r="K1076" s="3"/>
      <c r="L1076" s="17">
        <v>10.589999999999819</v>
      </c>
      <c r="M1076" s="34">
        <f>L1076/'MSD Calculation'!$D$5</f>
        <v>0.35777027027026415</v>
      </c>
      <c r="N1076" s="34">
        <f>'MSD Calculation'!$D$24-L1076</f>
        <v>7.9100000000001813</v>
      </c>
      <c r="O1076" s="35">
        <f t="shared" si="80"/>
        <v>9.089812978177729E-3</v>
      </c>
      <c r="P1076" s="35">
        <f t="shared" si="81"/>
        <v>1.243127225778212E-2</v>
      </c>
      <c r="Q1076" s="35">
        <f t="shared" si="82"/>
        <v>1.2481695978277293E-2</v>
      </c>
      <c r="R1076" s="35">
        <f t="shared" si="83"/>
        <v>1.2481695978277293E-2</v>
      </c>
      <c r="S1076" s="35">
        <f t="shared" si="84"/>
        <v>1.2481695978277293E-2</v>
      </c>
      <c r="T1076" s="11" t="s">
        <v>14</v>
      </c>
    </row>
    <row r="1077" spans="2:20" x14ac:dyDescent="0.35">
      <c r="B1077" s="63">
        <v>10.599999999999818</v>
      </c>
      <c r="C1077" s="34">
        <f>B1077/'MSD Calculation'!$D$5</f>
        <v>0.35810810810810195</v>
      </c>
      <c r="D1077" s="34">
        <f>'MSD Calculation'!$D$24-B1077</f>
        <v>7.9000000000001815</v>
      </c>
      <c r="E1077" s="30">
        <f>IF(B1077="",0,IF(B1077&lt;'MSD Calculation'!$D$5,$E$7*(1-B1077/'MSD Calculation'!$D$5), 0))</f>
        <v>9.0850313827131428E-3</v>
      </c>
      <c r="F1077" s="30">
        <f>IF(B1077="",0,IF($B1077&lt;$F$5,0,IF($B1077&gt;'MSD Calculation'!$D$5,0,IF($N$4="Closed-form",1/2*(1-COS(2*PI()*($B1077-$F$5)/$F$6))*$F$8,IF($N$4="General",1/2*(1-COS(2*PI()*($B1077-$F$5)/$F$6))*$F$9,"Error")))))</f>
        <v>3.3511162065818613E-3</v>
      </c>
      <c r="G1077" s="30">
        <f>IF(B1077="",0,IF($B1077&lt;$G$5,0,IF($B1077&gt;'MSD Calculation'!$D$5,0,IF($N$4="Closed-form",1/2*(1-COS(2*PI()*($B1077-$G$5)/$G$6))*$G$8,IF($N$4="General",1/2*(1-COS(2*PI()*($B1077-$G$5)/$G$6))*$G$9,"Error")))))</f>
        <v>5.1557874191170388E-5</v>
      </c>
      <c r="H1077" s="30">
        <f>IF(B1077="",0,IF($B1077&lt;$H$5,0,IF($B1077&gt;'MSD Calculation'!$D$5,0,IF($N$4="Closed-form",1/2*(1-COS(2*PI()*($B1077-$H$5)/$H$6))*$H$8,IF($N$4="General",1/2*(1-COS(2*PI()*($B1077-$H$5)/$H$6))*$H$9,"Error")))))</f>
        <v>0</v>
      </c>
      <c r="I1077" s="30">
        <f>IF(B1077="",0,IF($B1077&lt;$I$5,0,IF($B1077&gt;'MSD Calculation'!$D$5,0,IF($N$4="Closed-form",1/2*(1-COS(2*PI()*($B1077-$I$5)/$I$6))*$I$8,IF($N$4="General",1/2*(1-COS(2*PI()*($B1077-$I$5)/$I$6))*$I$9,"Error")))))</f>
        <v>0</v>
      </c>
      <c r="J1077" s="15" t="s">
        <v>14</v>
      </c>
      <c r="K1077" s="3"/>
      <c r="L1077" s="17">
        <v>10.599999999999818</v>
      </c>
      <c r="M1077" s="34">
        <f>L1077/'MSD Calculation'!$D$5</f>
        <v>0.35810810810810195</v>
      </c>
      <c r="N1077" s="34">
        <f>'MSD Calculation'!$D$24-L1077</f>
        <v>7.9000000000001815</v>
      </c>
      <c r="O1077" s="35">
        <f t="shared" si="80"/>
        <v>9.0850313827131428E-3</v>
      </c>
      <c r="P1077" s="35">
        <f t="shared" si="81"/>
        <v>1.2436147589295003E-2</v>
      </c>
      <c r="Q1077" s="35">
        <f t="shared" si="82"/>
        <v>1.2487705463486173E-2</v>
      </c>
      <c r="R1077" s="35">
        <f t="shared" si="83"/>
        <v>1.2487705463486173E-2</v>
      </c>
      <c r="S1077" s="35">
        <f t="shared" si="84"/>
        <v>1.2487705463486173E-2</v>
      </c>
      <c r="T1077" s="11" t="s">
        <v>14</v>
      </c>
    </row>
    <row r="1078" spans="2:20" x14ac:dyDescent="0.35">
      <c r="B1078" s="63">
        <v>10.609999999999818</v>
      </c>
      <c r="C1078" s="34">
        <f>B1078/'MSD Calculation'!$D$5</f>
        <v>0.35844594594593981</v>
      </c>
      <c r="D1078" s="34">
        <f>'MSD Calculation'!$D$24-B1078</f>
        <v>7.8900000000001818</v>
      </c>
      <c r="E1078" s="30">
        <f>IF(B1078="",0,IF(B1078&lt;'MSD Calculation'!$D$5,$E$7*(1-B1078/'MSD Calculation'!$D$5), 0))</f>
        <v>9.0802497872485566E-3</v>
      </c>
      <c r="F1078" s="30">
        <f>IF(B1078="",0,IF($B1078&lt;$F$5,0,IF($B1078&gt;'MSD Calculation'!$D$5,0,IF($N$4="Closed-form",1/2*(1-COS(2*PI()*($B1078-$F$5)/$F$6))*$F$8,IF($N$4="General",1/2*(1-COS(2*PI()*($B1078-$F$5)/$F$6))*$F$9,"Error")))))</f>
        <v>3.3607797074360359E-3</v>
      </c>
      <c r="G1078" s="30">
        <f>IF(B1078="",0,IF($B1078&lt;$G$5,0,IF($B1078&gt;'MSD Calculation'!$D$5,0,IF($N$4="Closed-form",1/2*(1-COS(2*PI()*($B1078-$G$5)/$G$6))*$G$8,IF($N$4="General",1/2*(1-COS(2*PI()*($B1078-$G$5)/$G$6))*$G$9,"Error")))))</f>
        <v>5.2704460942717442E-5</v>
      </c>
      <c r="H1078" s="30">
        <f>IF(B1078="",0,IF($B1078&lt;$H$5,0,IF($B1078&gt;'MSD Calculation'!$D$5,0,IF($N$4="Closed-form",1/2*(1-COS(2*PI()*($B1078-$H$5)/$H$6))*$H$8,IF($N$4="General",1/2*(1-COS(2*PI()*($B1078-$H$5)/$H$6))*$H$9,"Error")))))</f>
        <v>0</v>
      </c>
      <c r="I1078" s="30">
        <f>IF(B1078="",0,IF($B1078&lt;$I$5,0,IF($B1078&gt;'MSD Calculation'!$D$5,0,IF($N$4="Closed-form",1/2*(1-COS(2*PI()*($B1078-$I$5)/$I$6))*$I$8,IF($N$4="General",1/2*(1-COS(2*PI()*($B1078-$I$5)/$I$6))*$I$9,"Error")))))</f>
        <v>0</v>
      </c>
      <c r="J1078" s="15" t="s">
        <v>14</v>
      </c>
      <c r="K1078" s="3"/>
      <c r="L1078" s="17">
        <v>10.609999999999818</v>
      </c>
      <c r="M1078" s="34">
        <f>L1078/'MSD Calculation'!$D$5</f>
        <v>0.35844594594593981</v>
      </c>
      <c r="N1078" s="34">
        <f>'MSD Calculation'!$D$24-L1078</f>
        <v>7.8900000000001818</v>
      </c>
      <c r="O1078" s="35">
        <f t="shared" si="80"/>
        <v>9.0802497872485566E-3</v>
      </c>
      <c r="P1078" s="35">
        <f t="shared" si="81"/>
        <v>1.2441029494684593E-2</v>
      </c>
      <c r="Q1078" s="35">
        <f t="shared" si="82"/>
        <v>1.249373395562731E-2</v>
      </c>
      <c r="R1078" s="35">
        <f t="shared" si="83"/>
        <v>1.249373395562731E-2</v>
      </c>
      <c r="S1078" s="35">
        <f t="shared" si="84"/>
        <v>1.249373395562731E-2</v>
      </c>
      <c r="T1078" s="11" t="s">
        <v>14</v>
      </c>
    </row>
    <row r="1079" spans="2:20" x14ac:dyDescent="0.35">
      <c r="B1079" s="63">
        <v>10.619999999999818</v>
      </c>
      <c r="C1079" s="34">
        <f>B1079/'MSD Calculation'!$D$5</f>
        <v>0.35878378378377762</v>
      </c>
      <c r="D1079" s="34">
        <f>'MSD Calculation'!$D$24-B1079</f>
        <v>7.880000000000182</v>
      </c>
      <c r="E1079" s="30">
        <f>IF(B1079="",0,IF(B1079&lt;'MSD Calculation'!$D$5,$E$7*(1-B1079/'MSD Calculation'!$D$5), 0))</f>
        <v>9.0754681917839704E-3</v>
      </c>
      <c r="F1079" s="30">
        <f>IF(B1079="",0,IF($B1079&lt;$F$5,0,IF($B1079&gt;'MSD Calculation'!$D$5,0,IF($N$4="Closed-form",1/2*(1-COS(2*PI()*($B1079-$F$5)/$F$6))*$F$8,IF($N$4="General",1/2*(1-COS(2*PI()*($B1079-$F$5)/$F$6))*$F$9,"Error")))))</f>
        <v>3.3704497397780736E-3</v>
      </c>
      <c r="G1079" s="30">
        <f>IF(B1079="",0,IF($B1079&lt;$G$5,0,IF($B1079&gt;'MSD Calculation'!$D$5,0,IF($N$4="Closed-form",1/2*(1-COS(2*PI()*($B1079-$G$5)/$G$6))*$G$8,IF($N$4="General",1/2*(1-COS(2*PI()*($B1079-$G$5)/$G$6))*$G$9,"Error")))))</f>
        <v>5.386347281205748E-5</v>
      </c>
      <c r="H1079" s="30">
        <f>IF(B1079="",0,IF($B1079&lt;$H$5,0,IF($B1079&gt;'MSD Calculation'!$D$5,0,IF($N$4="Closed-form",1/2*(1-COS(2*PI()*($B1079-$H$5)/$H$6))*$H$8,IF($N$4="General",1/2*(1-COS(2*PI()*($B1079-$H$5)/$H$6))*$H$9,"Error")))))</f>
        <v>0</v>
      </c>
      <c r="I1079" s="30">
        <f>IF(B1079="",0,IF($B1079&lt;$I$5,0,IF($B1079&gt;'MSD Calculation'!$D$5,0,IF($N$4="Closed-form",1/2*(1-COS(2*PI()*($B1079-$I$5)/$I$6))*$I$8,IF($N$4="General",1/2*(1-COS(2*PI()*($B1079-$I$5)/$I$6))*$I$9,"Error")))))</f>
        <v>0</v>
      </c>
      <c r="J1079" s="15" t="s">
        <v>14</v>
      </c>
      <c r="K1079" s="3"/>
      <c r="L1079" s="17">
        <v>10.619999999999818</v>
      </c>
      <c r="M1079" s="34">
        <f>L1079/'MSD Calculation'!$D$5</f>
        <v>0.35878378378377762</v>
      </c>
      <c r="N1079" s="34">
        <f>'MSD Calculation'!$D$24-L1079</f>
        <v>7.880000000000182</v>
      </c>
      <c r="O1079" s="35">
        <f t="shared" si="80"/>
        <v>9.0754681917839704E-3</v>
      </c>
      <c r="P1079" s="35">
        <f t="shared" si="81"/>
        <v>1.2445917931562044E-2</v>
      </c>
      <c r="Q1079" s="35">
        <f t="shared" si="82"/>
        <v>1.2499781404374102E-2</v>
      </c>
      <c r="R1079" s="35">
        <f t="shared" si="83"/>
        <v>1.2499781404374102E-2</v>
      </c>
      <c r="S1079" s="35">
        <f t="shared" si="84"/>
        <v>1.2499781404374102E-2</v>
      </c>
      <c r="T1079" s="11" t="s">
        <v>14</v>
      </c>
    </row>
    <row r="1080" spans="2:20" x14ac:dyDescent="0.35">
      <c r="B1080" s="63">
        <v>10.629999999999818</v>
      </c>
      <c r="C1080" s="34">
        <f>B1080/'MSD Calculation'!$D$5</f>
        <v>0.35912162162161543</v>
      </c>
      <c r="D1080" s="34">
        <f>'MSD Calculation'!$D$24-B1080</f>
        <v>7.8700000000001822</v>
      </c>
      <c r="E1080" s="30">
        <f>IF(B1080="",0,IF(B1080&lt;'MSD Calculation'!$D$5,$E$7*(1-B1080/'MSD Calculation'!$D$5), 0))</f>
        <v>9.0706865963193859E-3</v>
      </c>
      <c r="F1080" s="30">
        <f>IF(B1080="",0,IF($B1080&lt;$F$5,0,IF($B1080&gt;'MSD Calculation'!$D$5,0,IF($N$4="Closed-form",1/2*(1-COS(2*PI()*($B1080-$F$5)/$F$6))*$F$8,IF($N$4="General",1/2*(1-COS(2*PI()*($B1080-$F$5)/$F$6))*$F$9,"Error")))))</f>
        <v>3.3801262611904792E-3</v>
      </c>
      <c r="G1080" s="30">
        <f>IF(B1080="",0,IF($B1080&lt;$G$5,0,IF($B1080&gt;'MSD Calculation'!$D$5,0,IF($N$4="Closed-form",1/2*(1-COS(2*PI()*($B1080-$G$5)/$G$6))*$G$8,IF($N$4="General",1/2*(1-COS(2*PI()*($B1080-$G$5)/$G$6))*$G$9,"Error")))))</f>
        <v>5.5034901775416135E-5</v>
      </c>
      <c r="H1080" s="30">
        <f>IF(B1080="",0,IF($B1080&lt;$H$5,0,IF($B1080&gt;'MSD Calculation'!$D$5,0,IF($N$4="Closed-form",1/2*(1-COS(2*PI()*($B1080-$H$5)/$H$6))*$H$8,IF($N$4="General",1/2*(1-COS(2*PI()*($B1080-$H$5)/$H$6))*$H$9,"Error")))))</f>
        <v>0</v>
      </c>
      <c r="I1080" s="30">
        <f>IF(B1080="",0,IF($B1080&lt;$I$5,0,IF($B1080&gt;'MSD Calculation'!$D$5,0,IF($N$4="Closed-form",1/2*(1-COS(2*PI()*($B1080-$I$5)/$I$6))*$I$8,IF($N$4="General",1/2*(1-COS(2*PI()*($B1080-$I$5)/$I$6))*$I$9,"Error")))))</f>
        <v>0</v>
      </c>
      <c r="J1080" s="15" t="s">
        <v>14</v>
      </c>
      <c r="K1080" s="3"/>
      <c r="L1080" s="17">
        <v>10.629999999999818</v>
      </c>
      <c r="M1080" s="34">
        <f>L1080/'MSD Calculation'!$D$5</f>
        <v>0.35912162162161543</v>
      </c>
      <c r="N1080" s="34">
        <f>'MSD Calculation'!$D$24-L1080</f>
        <v>7.8700000000001822</v>
      </c>
      <c r="O1080" s="35">
        <f t="shared" si="80"/>
        <v>9.0706865963193859E-3</v>
      </c>
      <c r="P1080" s="35">
        <f t="shared" si="81"/>
        <v>1.2450812857509866E-2</v>
      </c>
      <c r="Q1080" s="35">
        <f t="shared" si="82"/>
        <v>1.2505847759285281E-2</v>
      </c>
      <c r="R1080" s="35">
        <f t="shared" si="83"/>
        <v>1.2505847759285281E-2</v>
      </c>
      <c r="S1080" s="35">
        <f t="shared" si="84"/>
        <v>1.2505847759285281E-2</v>
      </c>
      <c r="T1080" s="11" t="s">
        <v>14</v>
      </c>
    </row>
    <row r="1081" spans="2:20" x14ac:dyDescent="0.35">
      <c r="B1081" s="63">
        <v>10.639999999999818</v>
      </c>
      <c r="C1081" s="34">
        <f>B1081/'MSD Calculation'!$D$5</f>
        <v>0.35945945945945329</v>
      </c>
      <c r="D1081" s="34">
        <f>'MSD Calculation'!$D$24-B1081</f>
        <v>7.8600000000001824</v>
      </c>
      <c r="E1081" s="30">
        <f>IF(B1081="",0,IF(B1081&lt;'MSD Calculation'!$D$5,$E$7*(1-B1081/'MSD Calculation'!$D$5), 0))</f>
        <v>9.065905000854798E-3</v>
      </c>
      <c r="F1081" s="30">
        <f>IF(B1081="",0,IF($B1081&lt;$F$5,0,IF($B1081&gt;'MSD Calculation'!$D$5,0,IF($N$4="Closed-form",1/2*(1-COS(2*PI()*($B1081-$F$5)/$F$6))*$F$8,IF($N$4="General",1/2*(1-COS(2*PI()*($B1081-$F$5)/$F$6))*$F$9,"Error")))))</f>
        <v>3.389809229227297E-3</v>
      </c>
      <c r="G1081" s="30">
        <f>IF(B1081="",0,IF($B1081&lt;$G$5,0,IF($B1081&gt;'MSD Calculation'!$D$5,0,IF($N$4="Closed-form",1/2*(1-COS(2*PI()*($B1081-$G$5)/$G$6))*$G$8,IF($N$4="General",1/2*(1-COS(2*PI()*($B1081-$G$5)/$G$6))*$G$9,"Error")))))</f>
        <v>5.6218739723055877E-5</v>
      </c>
      <c r="H1081" s="30">
        <f>IF(B1081="",0,IF($B1081&lt;$H$5,0,IF($B1081&gt;'MSD Calculation'!$D$5,0,IF($N$4="Closed-form",1/2*(1-COS(2*PI()*($B1081-$H$5)/$H$6))*$H$8,IF($N$4="General",1/2*(1-COS(2*PI()*($B1081-$H$5)/$H$6))*$H$9,"Error")))))</f>
        <v>0</v>
      </c>
      <c r="I1081" s="30">
        <f>IF(B1081="",0,IF($B1081&lt;$I$5,0,IF($B1081&gt;'MSD Calculation'!$D$5,0,IF($N$4="Closed-form",1/2*(1-COS(2*PI()*($B1081-$I$5)/$I$6))*$I$8,IF($N$4="General",1/2*(1-COS(2*PI()*($B1081-$I$5)/$I$6))*$I$9,"Error")))))</f>
        <v>0</v>
      </c>
      <c r="J1081" s="15" t="s">
        <v>14</v>
      </c>
      <c r="K1081" s="3"/>
      <c r="L1081" s="17">
        <v>10.639999999999818</v>
      </c>
      <c r="M1081" s="34">
        <f>L1081/'MSD Calculation'!$D$5</f>
        <v>0.35945945945945329</v>
      </c>
      <c r="N1081" s="34">
        <f>'MSD Calculation'!$D$24-L1081</f>
        <v>7.8600000000001824</v>
      </c>
      <c r="O1081" s="35">
        <f t="shared" si="80"/>
        <v>9.065905000854798E-3</v>
      </c>
      <c r="P1081" s="35">
        <f t="shared" si="81"/>
        <v>1.2455714230082095E-2</v>
      </c>
      <c r="Q1081" s="35">
        <f t="shared" si="82"/>
        <v>1.2511932969805151E-2</v>
      </c>
      <c r="R1081" s="35">
        <f t="shared" si="83"/>
        <v>1.2511932969805151E-2</v>
      </c>
      <c r="S1081" s="35">
        <f t="shared" si="84"/>
        <v>1.2511932969805151E-2</v>
      </c>
      <c r="T1081" s="11" t="s">
        <v>14</v>
      </c>
    </row>
    <row r="1082" spans="2:20" x14ac:dyDescent="0.35">
      <c r="B1082" s="63">
        <v>10.649999999999817</v>
      </c>
      <c r="C1082" s="34">
        <f>B1082/'MSD Calculation'!$D$5</f>
        <v>0.3597972972972911</v>
      </c>
      <c r="D1082" s="34">
        <f>'MSD Calculation'!$D$24-B1082</f>
        <v>7.8500000000001826</v>
      </c>
      <c r="E1082" s="30">
        <f>IF(B1082="",0,IF(B1082&lt;'MSD Calculation'!$D$5,$E$7*(1-B1082/'MSD Calculation'!$D$5), 0))</f>
        <v>9.0611234053902135E-3</v>
      </c>
      <c r="F1082" s="30">
        <f>IF(B1082="",0,IF($B1082&lt;$F$5,0,IF($B1082&gt;'MSD Calculation'!$D$5,0,IF($N$4="Closed-form",1/2*(1-COS(2*PI()*($B1082-$F$5)/$F$6))*$F$8,IF($N$4="General",1/2*(1-COS(2*PI()*($B1082-$F$5)/$F$6))*$F$9,"Error")))))</f>
        <v>3.3994986014142929E-3</v>
      </c>
      <c r="G1082" s="30">
        <f>IF(B1082="",0,IF($B1082&lt;$G$5,0,IF($B1082&gt;'MSD Calculation'!$D$5,0,IF($N$4="Closed-form",1/2*(1-COS(2*PI()*($B1082-$G$5)/$G$6))*$G$8,IF($N$4="General",1/2*(1-COS(2*PI()*($B1082-$G$5)/$G$6))*$G$9,"Error")))))</f>
        <v>5.7414978459332216E-5</v>
      </c>
      <c r="H1082" s="30">
        <f>IF(B1082="",0,IF($B1082&lt;$H$5,0,IF($B1082&gt;'MSD Calculation'!$D$5,0,IF($N$4="Closed-form",1/2*(1-COS(2*PI()*($B1082-$H$5)/$H$6))*$H$8,IF($N$4="General",1/2*(1-COS(2*PI()*($B1082-$H$5)/$H$6))*$H$9,"Error")))))</f>
        <v>0</v>
      </c>
      <c r="I1082" s="30">
        <f>IF(B1082="",0,IF($B1082&lt;$I$5,0,IF($B1082&gt;'MSD Calculation'!$D$5,0,IF($N$4="Closed-form",1/2*(1-COS(2*PI()*($B1082-$I$5)/$I$6))*$I$8,IF($N$4="General",1/2*(1-COS(2*PI()*($B1082-$I$5)/$I$6))*$I$9,"Error")))))</f>
        <v>0</v>
      </c>
      <c r="J1082" s="15" t="s">
        <v>14</v>
      </c>
      <c r="K1082" s="3"/>
      <c r="L1082" s="17">
        <v>10.649999999999817</v>
      </c>
      <c r="M1082" s="34">
        <f>L1082/'MSD Calculation'!$D$5</f>
        <v>0.3597972972972911</v>
      </c>
      <c r="N1082" s="34">
        <f>'MSD Calculation'!$D$24-L1082</f>
        <v>7.8500000000001826</v>
      </c>
      <c r="O1082" s="35">
        <f t="shared" si="80"/>
        <v>9.0611234053902135E-3</v>
      </c>
      <c r="P1082" s="35">
        <f t="shared" si="81"/>
        <v>1.2460622006804506E-2</v>
      </c>
      <c r="Q1082" s="35">
        <f t="shared" si="82"/>
        <v>1.2518036985263839E-2</v>
      </c>
      <c r="R1082" s="35">
        <f t="shared" si="83"/>
        <v>1.2518036985263839E-2</v>
      </c>
      <c r="S1082" s="35">
        <f t="shared" si="84"/>
        <v>1.2518036985263839E-2</v>
      </c>
      <c r="T1082" s="11" t="s">
        <v>14</v>
      </c>
    </row>
    <row r="1083" spans="2:20" x14ac:dyDescent="0.35">
      <c r="B1083" s="63">
        <v>10.659999999999817</v>
      </c>
      <c r="C1083" s="34">
        <f>B1083/'MSD Calculation'!$D$5</f>
        <v>0.36013513513512896</v>
      </c>
      <c r="D1083" s="34">
        <f>'MSD Calculation'!$D$24-B1083</f>
        <v>7.8400000000001828</v>
      </c>
      <c r="E1083" s="30">
        <f>IF(B1083="",0,IF(B1083&lt;'MSD Calculation'!$D$5,$E$7*(1-B1083/'MSD Calculation'!$D$5), 0))</f>
        <v>9.0563418099256273E-3</v>
      </c>
      <c r="F1083" s="30">
        <f>IF(B1083="",0,IF($B1083&lt;$F$5,0,IF($B1083&gt;'MSD Calculation'!$D$5,0,IF($N$4="Closed-form",1/2*(1-COS(2*PI()*($B1083-$F$5)/$F$6))*$F$8,IF($N$4="General",1/2*(1-COS(2*PI()*($B1083-$F$5)/$F$6))*$F$9,"Error")))))</f>
        <v>3.4091943352491379E-3</v>
      </c>
      <c r="G1083" s="30">
        <f>IF(B1083="",0,IF($B1083&lt;$G$5,0,IF($B1083&gt;'MSD Calculation'!$D$5,0,IF($N$4="Closed-form",1/2*(1-COS(2*PI()*($B1083-$G$5)/$G$6))*$G$8,IF($N$4="General",1/2*(1-COS(2*PI()*($B1083-$G$5)/$G$6))*$G$9,"Error")))))</f>
        <v>5.8623609702751337E-5</v>
      </c>
      <c r="H1083" s="30">
        <f>IF(B1083="",0,IF($B1083&lt;$H$5,0,IF($B1083&gt;'MSD Calculation'!$D$5,0,IF($N$4="Closed-form",1/2*(1-COS(2*PI()*($B1083-$H$5)/$H$6))*$H$8,IF($N$4="General",1/2*(1-COS(2*PI()*($B1083-$H$5)/$H$6))*$H$9,"Error")))))</f>
        <v>0</v>
      </c>
      <c r="I1083" s="30">
        <f>IF(B1083="",0,IF($B1083&lt;$I$5,0,IF($B1083&gt;'MSD Calculation'!$D$5,0,IF($N$4="Closed-form",1/2*(1-COS(2*PI()*($B1083-$I$5)/$I$6))*$I$8,IF($N$4="General",1/2*(1-COS(2*PI()*($B1083-$I$5)/$I$6))*$I$9,"Error")))))</f>
        <v>0</v>
      </c>
      <c r="J1083" s="15" t="s">
        <v>14</v>
      </c>
      <c r="K1083" s="3"/>
      <c r="L1083" s="17">
        <v>10.659999999999817</v>
      </c>
      <c r="M1083" s="34">
        <f>L1083/'MSD Calculation'!$D$5</f>
        <v>0.36013513513512896</v>
      </c>
      <c r="N1083" s="34">
        <f>'MSD Calculation'!$D$24-L1083</f>
        <v>7.8400000000001828</v>
      </c>
      <c r="O1083" s="35">
        <f t="shared" si="80"/>
        <v>9.0563418099256273E-3</v>
      </c>
      <c r="P1083" s="35">
        <f t="shared" si="81"/>
        <v>1.2465536145174766E-2</v>
      </c>
      <c r="Q1083" s="35">
        <f t="shared" si="82"/>
        <v>1.2524159754877516E-2</v>
      </c>
      <c r="R1083" s="35">
        <f t="shared" si="83"/>
        <v>1.2524159754877516E-2</v>
      </c>
      <c r="S1083" s="35">
        <f t="shared" si="84"/>
        <v>1.2524159754877516E-2</v>
      </c>
      <c r="T1083" s="11" t="s">
        <v>14</v>
      </c>
    </row>
    <row r="1084" spans="2:20" x14ac:dyDescent="0.35">
      <c r="B1084" s="63">
        <v>10.669999999999817</v>
      </c>
      <c r="C1084" s="34">
        <f>B1084/'MSD Calculation'!$D$5</f>
        <v>0.36047297297296677</v>
      </c>
      <c r="D1084" s="34">
        <f>'MSD Calculation'!$D$24-B1084</f>
        <v>7.830000000000183</v>
      </c>
      <c r="E1084" s="30">
        <f>IF(B1084="",0,IF(B1084&lt;'MSD Calculation'!$D$5,$E$7*(1-B1084/'MSD Calculation'!$D$5), 0))</f>
        <v>9.0515602144610428E-3</v>
      </c>
      <c r="F1084" s="30">
        <f>IF(B1084="",0,IF($B1084&lt;$F$5,0,IF($B1084&gt;'MSD Calculation'!$D$5,0,IF($N$4="Closed-form",1/2*(1-COS(2*PI()*($B1084-$F$5)/$F$6))*$F$8,IF($N$4="General",1/2*(1-COS(2*PI()*($B1084-$F$5)/$F$6))*$F$9,"Error")))))</f>
        <v>3.4188963882016005E-3</v>
      </c>
      <c r="G1084" s="30">
        <f>IF(B1084="",0,IF($B1084&lt;$G$5,0,IF($B1084&gt;'MSD Calculation'!$D$5,0,IF($N$4="Closed-form",1/2*(1-COS(2*PI()*($B1084-$G$5)/$G$6))*$G$8,IF($N$4="General",1/2*(1-COS(2*PI()*($B1084-$G$5)/$G$6))*$G$9,"Error")))))</f>
        <v>5.9844625086025908E-5</v>
      </c>
      <c r="H1084" s="30">
        <f>IF(B1084="",0,IF($B1084&lt;$H$5,0,IF($B1084&gt;'MSD Calculation'!$D$5,0,IF($N$4="Closed-form",1/2*(1-COS(2*PI()*($B1084-$H$5)/$H$6))*$H$8,IF($N$4="General",1/2*(1-COS(2*PI()*($B1084-$H$5)/$H$6))*$H$9,"Error")))))</f>
        <v>0</v>
      </c>
      <c r="I1084" s="30">
        <f>IF(B1084="",0,IF($B1084&lt;$I$5,0,IF($B1084&gt;'MSD Calculation'!$D$5,0,IF($N$4="Closed-form",1/2*(1-COS(2*PI()*($B1084-$I$5)/$I$6))*$I$8,IF($N$4="General",1/2*(1-COS(2*PI()*($B1084-$I$5)/$I$6))*$I$9,"Error")))))</f>
        <v>0</v>
      </c>
      <c r="J1084" s="15" t="s">
        <v>14</v>
      </c>
      <c r="K1084" s="3"/>
      <c r="L1084" s="17">
        <v>10.669999999999817</v>
      </c>
      <c r="M1084" s="34">
        <f>L1084/'MSD Calculation'!$D$5</f>
        <v>0.36047297297296677</v>
      </c>
      <c r="N1084" s="34">
        <f>'MSD Calculation'!$D$24-L1084</f>
        <v>7.830000000000183</v>
      </c>
      <c r="O1084" s="35">
        <f t="shared" si="80"/>
        <v>9.0515602144610428E-3</v>
      </c>
      <c r="P1084" s="35">
        <f t="shared" si="81"/>
        <v>1.2470456602662643E-2</v>
      </c>
      <c r="Q1084" s="35">
        <f t="shared" si="82"/>
        <v>1.253030122774867E-2</v>
      </c>
      <c r="R1084" s="35">
        <f t="shared" si="83"/>
        <v>1.253030122774867E-2</v>
      </c>
      <c r="S1084" s="35">
        <f t="shared" si="84"/>
        <v>1.253030122774867E-2</v>
      </c>
      <c r="T1084" s="11" t="s">
        <v>14</v>
      </c>
    </row>
    <row r="1085" spans="2:20" x14ac:dyDescent="0.35">
      <c r="B1085" s="63">
        <v>10.679999999999817</v>
      </c>
      <c r="C1085" s="34">
        <f>B1085/'MSD Calculation'!$D$5</f>
        <v>0.36081081081080463</v>
      </c>
      <c r="D1085" s="34">
        <f>'MSD Calculation'!$D$24-B1085</f>
        <v>7.8200000000001832</v>
      </c>
      <c r="E1085" s="30">
        <f>IF(B1085="",0,IF(B1085&lt;'MSD Calculation'!$D$5,$E$7*(1-B1085/'MSD Calculation'!$D$5), 0))</f>
        <v>9.0467786189964566E-3</v>
      </c>
      <c r="F1085" s="30">
        <f>IF(B1085="",0,IF($B1085&lt;$F$5,0,IF($B1085&gt;'MSD Calculation'!$D$5,0,IF($N$4="Closed-form",1/2*(1-COS(2*PI()*($B1085-$F$5)/$F$6))*$F$8,IF($N$4="General",1/2*(1-COS(2*PI()*($B1085-$F$5)/$F$6))*$F$9,"Error")))))</f>
        <v>3.4286047177137327E-3</v>
      </c>
      <c r="G1085" s="30">
        <f>IF(B1085="",0,IF($B1085&lt;$G$5,0,IF($B1085&gt;'MSD Calculation'!$D$5,0,IF($N$4="Closed-form",1/2*(1-COS(2*PI()*($B1085-$G$5)/$G$6))*$G$8,IF($N$4="General",1/2*(1-COS(2*PI()*($B1085-$G$5)/$G$6))*$G$9,"Error")))))</f>
        <v>6.1078016156134739E-5</v>
      </c>
      <c r="H1085" s="30">
        <f>IF(B1085="",0,IF($B1085&lt;$H$5,0,IF($B1085&gt;'MSD Calculation'!$D$5,0,IF($N$4="Closed-form",1/2*(1-COS(2*PI()*($B1085-$H$5)/$H$6))*$H$8,IF($N$4="General",1/2*(1-COS(2*PI()*($B1085-$H$5)/$H$6))*$H$9,"Error")))))</f>
        <v>0</v>
      </c>
      <c r="I1085" s="30">
        <f>IF(B1085="",0,IF($B1085&lt;$I$5,0,IF($B1085&gt;'MSD Calculation'!$D$5,0,IF($N$4="Closed-form",1/2*(1-COS(2*PI()*($B1085-$I$5)/$I$6))*$I$8,IF($N$4="General",1/2*(1-COS(2*PI()*($B1085-$I$5)/$I$6))*$I$9,"Error")))))</f>
        <v>0</v>
      </c>
      <c r="J1085" s="15" t="s">
        <v>14</v>
      </c>
      <c r="K1085" s="3"/>
      <c r="L1085" s="17">
        <v>10.679999999999817</v>
      </c>
      <c r="M1085" s="34">
        <f>L1085/'MSD Calculation'!$D$5</f>
        <v>0.36081081081080463</v>
      </c>
      <c r="N1085" s="34">
        <f>'MSD Calculation'!$D$24-L1085</f>
        <v>7.8200000000001832</v>
      </c>
      <c r="O1085" s="35">
        <f t="shared" si="80"/>
        <v>9.0467786189964566E-3</v>
      </c>
      <c r="P1085" s="35">
        <f t="shared" si="81"/>
        <v>1.2475383336710189E-2</v>
      </c>
      <c r="Q1085" s="35">
        <f t="shared" si="82"/>
        <v>1.2536461352866323E-2</v>
      </c>
      <c r="R1085" s="35">
        <f t="shared" si="83"/>
        <v>1.2536461352866323E-2</v>
      </c>
      <c r="S1085" s="35">
        <f t="shared" si="84"/>
        <v>1.2536461352866323E-2</v>
      </c>
      <c r="T1085" s="11" t="s">
        <v>14</v>
      </c>
    </row>
    <row r="1086" spans="2:20" x14ac:dyDescent="0.35">
      <c r="B1086" s="63">
        <v>10.689999999999817</v>
      </c>
      <c r="C1086" s="34">
        <f>B1086/'MSD Calculation'!$D$5</f>
        <v>0.36114864864864243</v>
      </c>
      <c r="D1086" s="34">
        <f>'MSD Calculation'!$D$24-B1086</f>
        <v>7.8100000000001835</v>
      </c>
      <c r="E1086" s="30">
        <f>IF(B1086="",0,IF(B1086&lt;'MSD Calculation'!$D$5,$E$7*(1-B1086/'MSD Calculation'!$D$5), 0))</f>
        <v>9.0419970235318722E-3</v>
      </c>
      <c r="F1086" s="30">
        <f>IF(B1086="",0,IF($B1086&lt;$F$5,0,IF($B1086&gt;'MSD Calculation'!$D$5,0,IF($N$4="Closed-form",1/2*(1-COS(2*PI()*($B1086-$F$5)/$F$6))*$F$8,IF($N$4="General",1/2*(1-COS(2*PI()*($B1086-$F$5)/$F$6))*$F$9,"Error")))))</f>
        <v>3.4383192812000472E-3</v>
      </c>
      <c r="G1086" s="30">
        <f>IF(B1086="",0,IF($B1086&lt;$G$5,0,IF($B1086&gt;'MSD Calculation'!$D$5,0,IF($N$4="Closed-form",1/2*(1-COS(2*PI()*($B1086-$G$5)/$G$6))*$G$8,IF($N$4="General",1/2*(1-COS(2*PI()*($B1086-$G$5)/$G$6))*$G$9,"Error")))))</f>
        <v>6.2323774374379825E-5</v>
      </c>
      <c r="H1086" s="30">
        <f>IF(B1086="",0,IF($B1086&lt;$H$5,0,IF($B1086&gt;'MSD Calculation'!$D$5,0,IF($N$4="Closed-form",1/2*(1-COS(2*PI()*($B1086-$H$5)/$H$6))*$H$8,IF($N$4="General",1/2*(1-COS(2*PI()*($B1086-$H$5)/$H$6))*$H$9,"Error")))))</f>
        <v>0</v>
      </c>
      <c r="I1086" s="30">
        <f>IF(B1086="",0,IF($B1086&lt;$I$5,0,IF($B1086&gt;'MSD Calculation'!$D$5,0,IF($N$4="Closed-form",1/2*(1-COS(2*PI()*($B1086-$I$5)/$I$6))*$I$8,IF($N$4="General",1/2*(1-COS(2*PI()*($B1086-$I$5)/$I$6))*$I$9,"Error")))))</f>
        <v>0</v>
      </c>
      <c r="J1086" s="15" t="s">
        <v>14</v>
      </c>
      <c r="K1086" s="3"/>
      <c r="L1086" s="17">
        <v>10.689999999999817</v>
      </c>
      <c r="M1086" s="34">
        <f>L1086/'MSD Calculation'!$D$5</f>
        <v>0.36114864864864243</v>
      </c>
      <c r="N1086" s="34">
        <f>'MSD Calculation'!$D$24-L1086</f>
        <v>7.8100000000001835</v>
      </c>
      <c r="O1086" s="35">
        <f t="shared" si="80"/>
        <v>9.0419970235318722E-3</v>
      </c>
      <c r="P1086" s="35">
        <f t="shared" si="81"/>
        <v>1.2480316304731918E-2</v>
      </c>
      <c r="Q1086" s="35">
        <f t="shared" si="82"/>
        <v>1.2542640079106299E-2</v>
      </c>
      <c r="R1086" s="35">
        <f t="shared" si="83"/>
        <v>1.2542640079106299E-2</v>
      </c>
      <c r="S1086" s="35">
        <f t="shared" si="84"/>
        <v>1.2542640079106299E-2</v>
      </c>
      <c r="T1086" s="11" t="s">
        <v>14</v>
      </c>
    </row>
    <row r="1087" spans="2:20" x14ac:dyDescent="0.35">
      <c r="B1087" s="63">
        <v>10.699999999999816</v>
      </c>
      <c r="C1087" s="34">
        <f>B1087/'MSD Calculation'!$D$5</f>
        <v>0.36148648648648024</v>
      </c>
      <c r="D1087" s="34">
        <f>'MSD Calculation'!$D$24-B1087</f>
        <v>7.8000000000001837</v>
      </c>
      <c r="E1087" s="30">
        <f>IF(B1087="",0,IF(B1087&lt;'MSD Calculation'!$D$5,$E$7*(1-B1087/'MSD Calculation'!$D$5), 0))</f>
        <v>9.037215428067286E-3</v>
      </c>
      <c r="F1087" s="30">
        <f>IF(B1087="",0,IF($B1087&lt;$F$5,0,IF($B1087&gt;'MSD Calculation'!$D$5,0,IF($N$4="Closed-form",1/2*(1-COS(2*PI()*($B1087-$F$5)/$F$6))*$F$8,IF($N$4="General",1/2*(1-COS(2*PI()*($B1087-$F$5)/$F$6))*$F$9,"Error")))))</f>
        <v>3.4480400360477172E-3</v>
      </c>
      <c r="G1087" s="30">
        <f>IF(B1087="",0,IF($B1087&lt;$G$5,0,IF($B1087&gt;'MSD Calculation'!$D$5,0,IF($N$4="Closed-form",1/2*(1-COS(2*PI()*($B1087-$G$5)/$G$6))*$G$8,IF($N$4="General",1/2*(1-COS(2*PI()*($B1087-$G$5)/$G$6))*$G$9,"Error")))))</f>
        <v>6.3581891116446638E-5</v>
      </c>
      <c r="H1087" s="30">
        <f>IF(B1087="",0,IF($B1087&lt;$H$5,0,IF($B1087&gt;'MSD Calculation'!$D$5,0,IF($N$4="Closed-form",1/2*(1-COS(2*PI()*($B1087-$H$5)/$H$6))*$H$8,IF($N$4="General",1/2*(1-COS(2*PI()*($B1087-$H$5)/$H$6))*$H$9,"Error")))))</f>
        <v>0</v>
      </c>
      <c r="I1087" s="30">
        <f>IF(B1087="",0,IF($B1087&lt;$I$5,0,IF($B1087&gt;'MSD Calculation'!$D$5,0,IF($N$4="Closed-form",1/2*(1-COS(2*PI()*($B1087-$I$5)/$I$6))*$I$8,IF($N$4="General",1/2*(1-COS(2*PI()*($B1087-$I$5)/$I$6))*$I$9,"Error")))))</f>
        <v>0</v>
      </c>
      <c r="J1087" s="15" t="s">
        <v>14</v>
      </c>
      <c r="K1087" s="3"/>
      <c r="L1087" s="17">
        <v>10.699999999999816</v>
      </c>
      <c r="M1087" s="34">
        <f>L1087/'MSD Calculation'!$D$5</f>
        <v>0.36148648648648024</v>
      </c>
      <c r="N1087" s="34">
        <f>'MSD Calculation'!$D$24-L1087</f>
        <v>7.8000000000001837</v>
      </c>
      <c r="O1087" s="35">
        <f t="shared" si="80"/>
        <v>9.037215428067286E-3</v>
      </c>
      <c r="P1087" s="35">
        <f t="shared" si="81"/>
        <v>1.2485255464115004E-2</v>
      </c>
      <c r="Q1087" s="35">
        <f t="shared" si="82"/>
        <v>1.254883735523145E-2</v>
      </c>
      <c r="R1087" s="35">
        <f t="shared" si="83"/>
        <v>1.254883735523145E-2</v>
      </c>
      <c r="S1087" s="35">
        <f t="shared" si="84"/>
        <v>1.254883735523145E-2</v>
      </c>
      <c r="T1087" s="11" t="s">
        <v>14</v>
      </c>
    </row>
    <row r="1088" spans="2:20" x14ac:dyDescent="0.35">
      <c r="B1088" s="63">
        <v>10.709999999999816</v>
      </c>
      <c r="C1088" s="34">
        <f>B1088/'MSD Calculation'!$D$5</f>
        <v>0.3618243243243181</v>
      </c>
      <c r="D1088" s="34">
        <f>'MSD Calculation'!$D$24-B1088</f>
        <v>7.7900000000001839</v>
      </c>
      <c r="E1088" s="30">
        <f>IF(B1088="",0,IF(B1088&lt;'MSD Calculation'!$D$5,$E$7*(1-B1088/'MSD Calculation'!$D$5), 0))</f>
        <v>9.0324338326026998E-3</v>
      </c>
      <c r="F1088" s="30">
        <f>IF(B1088="",0,IF($B1088&lt;$F$5,0,IF($B1088&gt;'MSD Calculation'!$D$5,0,IF($N$4="Closed-form",1/2*(1-COS(2*PI()*($B1088-$F$5)/$F$6))*$F$8,IF($N$4="General",1/2*(1-COS(2*PI()*($B1088-$F$5)/$F$6))*$F$9,"Error")))))</f>
        <v>3.4577669396167582E-3</v>
      </c>
      <c r="G1088" s="30">
        <f>IF(B1088="",0,IF($B1088&lt;$G$5,0,IF($B1088&gt;'MSD Calculation'!$D$5,0,IF($N$4="Closed-form",1/2*(1-COS(2*PI()*($B1088-$G$5)/$G$6))*$G$8,IF($N$4="General",1/2*(1-COS(2*PI()*($B1088-$G$5)/$G$6))*$G$9,"Error")))))</f>
        <v>6.4852357672462593E-5</v>
      </c>
      <c r="H1088" s="30">
        <f>IF(B1088="",0,IF($B1088&lt;$H$5,0,IF($B1088&gt;'MSD Calculation'!$D$5,0,IF($N$4="Closed-form",1/2*(1-COS(2*PI()*($B1088-$H$5)/$H$6))*$H$8,IF($N$4="General",1/2*(1-COS(2*PI()*($B1088-$H$5)/$H$6))*$H$9,"Error")))))</f>
        <v>0</v>
      </c>
      <c r="I1088" s="30">
        <f>IF(B1088="",0,IF($B1088&lt;$I$5,0,IF($B1088&gt;'MSD Calculation'!$D$5,0,IF($N$4="Closed-form",1/2*(1-COS(2*PI()*($B1088-$I$5)/$I$6))*$I$8,IF($N$4="General",1/2*(1-COS(2*PI()*($B1088-$I$5)/$I$6))*$I$9,"Error")))))</f>
        <v>0</v>
      </c>
      <c r="J1088" s="15" t="s">
        <v>14</v>
      </c>
      <c r="K1088" s="3"/>
      <c r="L1088" s="17">
        <v>10.709999999999816</v>
      </c>
      <c r="M1088" s="34">
        <f>L1088/'MSD Calculation'!$D$5</f>
        <v>0.3618243243243181</v>
      </c>
      <c r="N1088" s="34">
        <f>'MSD Calculation'!$D$24-L1088</f>
        <v>7.7900000000001839</v>
      </c>
      <c r="O1088" s="35">
        <f t="shared" si="80"/>
        <v>9.0324338326026998E-3</v>
      </c>
      <c r="P1088" s="35">
        <f t="shared" si="81"/>
        <v>1.2490200772219458E-2</v>
      </c>
      <c r="Q1088" s="35">
        <f t="shared" si="82"/>
        <v>1.255505312989192E-2</v>
      </c>
      <c r="R1088" s="35">
        <f t="shared" si="83"/>
        <v>1.255505312989192E-2</v>
      </c>
      <c r="S1088" s="35">
        <f t="shared" si="84"/>
        <v>1.255505312989192E-2</v>
      </c>
      <c r="T1088" s="11" t="s">
        <v>14</v>
      </c>
    </row>
    <row r="1089" spans="2:20" x14ac:dyDescent="0.35">
      <c r="B1089" s="63">
        <v>10.719999999999816</v>
      </c>
      <c r="C1089" s="34">
        <f>B1089/'MSD Calculation'!$D$5</f>
        <v>0.36216216216215591</v>
      </c>
      <c r="D1089" s="34">
        <f>'MSD Calculation'!$D$24-B1089</f>
        <v>7.7800000000001841</v>
      </c>
      <c r="E1089" s="30">
        <f>IF(B1089="",0,IF(B1089&lt;'MSD Calculation'!$D$5,$E$7*(1-B1089/'MSD Calculation'!$D$5), 0))</f>
        <v>9.0276522371381136E-3</v>
      </c>
      <c r="F1089" s="30">
        <f>IF(B1089="",0,IF($B1089&lt;$F$5,0,IF($B1089&gt;'MSD Calculation'!$D$5,0,IF($N$4="Closed-form",1/2*(1-COS(2*PI()*($B1089-$F$5)/$F$6))*$F$8,IF($N$4="General",1/2*(1-COS(2*PI()*($B1089-$F$5)/$F$6))*$F$9,"Error")))))</f>
        <v>3.4674999492402096E-3</v>
      </c>
      <c r="G1089" s="30">
        <f>IF(B1089="",0,IF($B1089&lt;$G$5,0,IF($B1089&gt;'MSD Calculation'!$D$5,0,IF($N$4="Closed-form",1/2*(1-COS(2*PI()*($B1089-$G$5)/$G$6))*$G$8,IF($N$4="General",1/2*(1-COS(2*PI()*($B1089-$G$5)/$G$6))*$G$9,"Error")))))</f>
        <v>6.6135165247058553E-5</v>
      </c>
      <c r="H1089" s="30">
        <f>IF(B1089="",0,IF($B1089&lt;$H$5,0,IF($B1089&gt;'MSD Calculation'!$D$5,0,IF($N$4="Closed-form",1/2*(1-COS(2*PI()*($B1089-$H$5)/$H$6))*$H$8,IF($N$4="General",1/2*(1-COS(2*PI()*($B1089-$H$5)/$H$6))*$H$9,"Error")))))</f>
        <v>0</v>
      </c>
      <c r="I1089" s="30">
        <f>IF(B1089="",0,IF($B1089&lt;$I$5,0,IF($B1089&gt;'MSD Calculation'!$D$5,0,IF($N$4="Closed-form",1/2*(1-COS(2*PI()*($B1089-$I$5)/$I$6))*$I$8,IF($N$4="General",1/2*(1-COS(2*PI()*($B1089-$I$5)/$I$6))*$I$9,"Error")))))</f>
        <v>0</v>
      </c>
      <c r="J1089" s="15" t="s">
        <v>14</v>
      </c>
      <c r="K1089" s="3"/>
      <c r="L1089" s="17">
        <v>10.719999999999816</v>
      </c>
      <c r="M1089" s="34">
        <f>L1089/'MSD Calculation'!$D$5</f>
        <v>0.36216216216215591</v>
      </c>
      <c r="N1089" s="34">
        <f>'MSD Calculation'!$D$24-L1089</f>
        <v>7.7800000000001841</v>
      </c>
      <c r="O1089" s="35">
        <f t="shared" si="80"/>
        <v>9.0276522371381136E-3</v>
      </c>
      <c r="P1089" s="35">
        <f t="shared" si="81"/>
        <v>1.2495152186378323E-2</v>
      </c>
      <c r="Q1089" s="35">
        <f t="shared" si="82"/>
        <v>1.2561287351625382E-2</v>
      </c>
      <c r="R1089" s="35">
        <f t="shared" si="83"/>
        <v>1.2561287351625382E-2</v>
      </c>
      <c r="S1089" s="35">
        <f t="shared" si="84"/>
        <v>1.2561287351625382E-2</v>
      </c>
      <c r="T1089" s="11" t="s">
        <v>14</v>
      </c>
    </row>
    <row r="1090" spans="2:20" x14ac:dyDescent="0.35">
      <c r="B1090" s="63">
        <v>10.729999999999816</v>
      </c>
      <c r="C1090" s="34">
        <f>B1090/'MSD Calculation'!$D$5</f>
        <v>0.36249999999999377</v>
      </c>
      <c r="D1090" s="34">
        <f>'MSD Calculation'!$D$24-B1090</f>
        <v>7.7700000000001843</v>
      </c>
      <c r="E1090" s="30">
        <f>IF(B1090="",0,IF(B1090&lt;'MSD Calculation'!$D$5,$E$7*(1-B1090/'MSD Calculation'!$D$5), 0))</f>
        <v>9.0228706416735274E-3</v>
      </c>
      <c r="F1090" s="30">
        <f>IF(B1090="",0,IF($B1090&lt;$F$5,0,IF($B1090&gt;'MSD Calculation'!$D$5,0,IF($N$4="Closed-form",1/2*(1-COS(2*PI()*($B1090-$F$5)/$F$6))*$F$8,IF($N$4="General",1/2*(1-COS(2*PI()*($B1090-$F$5)/$F$6))*$F$9,"Error")))))</f>
        <v>3.47723902222433E-3</v>
      </c>
      <c r="G1090" s="30">
        <f>IF(B1090="",0,IF($B1090&lt;$G$5,0,IF($B1090&gt;'MSD Calculation'!$D$5,0,IF($N$4="Closed-form",1/2*(1-COS(2*PI()*($B1090-$G$5)/$G$6))*$G$8,IF($N$4="General",1/2*(1-COS(2*PI()*($B1090-$G$5)/$G$6))*$G$9,"Error")))))</f>
        <v>6.7430304959429396E-5</v>
      </c>
      <c r="H1090" s="30">
        <f>IF(B1090="",0,IF($B1090&lt;$H$5,0,IF($B1090&gt;'MSD Calculation'!$D$5,0,IF($N$4="Closed-form",1/2*(1-COS(2*PI()*($B1090-$H$5)/$H$6))*$H$8,IF($N$4="General",1/2*(1-COS(2*PI()*($B1090-$H$5)/$H$6))*$H$9,"Error")))))</f>
        <v>0</v>
      </c>
      <c r="I1090" s="30">
        <f>IF(B1090="",0,IF($B1090&lt;$I$5,0,IF($B1090&gt;'MSD Calculation'!$D$5,0,IF($N$4="Closed-form",1/2*(1-COS(2*PI()*($B1090-$I$5)/$I$6))*$I$8,IF($N$4="General",1/2*(1-COS(2*PI()*($B1090-$I$5)/$I$6))*$I$9,"Error")))))</f>
        <v>0</v>
      </c>
      <c r="J1090" s="15" t="s">
        <v>14</v>
      </c>
      <c r="K1090" s="3"/>
      <c r="L1090" s="17">
        <v>10.729999999999816</v>
      </c>
      <c r="M1090" s="34">
        <f>L1090/'MSD Calculation'!$D$5</f>
        <v>0.36249999999999377</v>
      </c>
      <c r="N1090" s="34">
        <f>'MSD Calculation'!$D$24-L1090</f>
        <v>7.7700000000001843</v>
      </c>
      <c r="O1090" s="35">
        <f t="shared" si="80"/>
        <v>9.0228706416735274E-3</v>
      </c>
      <c r="P1090" s="35">
        <f t="shared" si="81"/>
        <v>1.2500109663897857E-2</v>
      </c>
      <c r="Q1090" s="35">
        <f t="shared" si="82"/>
        <v>1.2567539968857287E-2</v>
      </c>
      <c r="R1090" s="35">
        <f t="shared" si="83"/>
        <v>1.2567539968857287E-2</v>
      </c>
      <c r="S1090" s="35">
        <f t="shared" si="84"/>
        <v>1.2567539968857287E-2</v>
      </c>
      <c r="T1090" s="11" t="s">
        <v>14</v>
      </c>
    </row>
    <row r="1091" spans="2:20" x14ac:dyDescent="0.35">
      <c r="B1091" s="63">
        <v>10.739999999999815</v>
      </c>
      <c r="C1091" s="34">
        <f>B1091/'MSD Calculation'!$D$5</f>
        <v>0.36283783783783158</v>
      </c>
      <c r="D1091" s="34">
        <f>'MSD Calculation'!$D$24-B1091</f>
        <v>7.7600000000001845</v>
      </c>
      <c r="E1091" s="30">
        <f>IF(B1091="",0,IF(B1091&lt;'MSD Calculation'!$D$5,$E$7*(1-B1091/'MSD Calculation'!$D$5), 0))</f>
        <v>9.0180890462089412E-3</v>
      </c>
      <c r="F1091" s="30">
        <f>IF(B1091="",0,IF($B1091&lt;$F$5,0,IF($B1091&gt;'MSD Calculation'!$D$5,0,IF($N$4="Closed-form",1/2*(1-COS(2*PI()*($B1091-$F$5)/$F$6))*$F$8,IF($N$4="General",1/2*(1-COS(2*PI()*($B1091-$F$5)/$F$6))*$F$9,"Error")))))</f>
        <v>3.4869841158487822E-3</v>
      </c>
      <c r="G1091" s="30">
        <f>IF(B1091="",0,IF($B1091&lt;$G$5,0,IF($B1091&gt;'MSD Calculation'!$D$5,0,IF($N$4="Closed-form",1/2*(1-COS(2*PI()*($B1091-$G$5)/$G$6))*$G$8,IF($N$4="General",1/2*(1-COS(2*PI()*($B1091-$G$5)/$G$6))*$G$9,"Error")))))</f>
        <v>6.8737767843394433E-5</v>
      </c>
      <c r="H1091" s="30">
        <f>IF(B1091="",0,IF($B1091&lt;$H$5,0,IF($B1091&gt;'MSD Calculation'!$D$5,0,IF($N$4="Closed-form",1/2*(1-COS(2*PI()*($B1091-$H$5)/$H$6))*$H$8,IF($N$4="General",1/2*(1-COS(2*PI()*($B1091-$H$5)/$H$6))*$H$9,"Error")))))</f>
        <v>0</v>
      </c>
      <c r="I1091" s="30">
        <f>IF(B1091="",0,IF($B1091&lt;$I$5,0,IF($B1091&gt;'MSD Calculation'!$D$5,0,IF($N$4="Closed-form",1/2*(1-COS(2*PI()*($B1091-$I$5)/$I$6))*$I$8,IF($N$4="General",1/2*(1-COS(2*PI()*($B1091-$I$5)/$I$6))*$I$9,"Error")))))</f>
        <v>0</v>
      </c>
      <c r="J1091" s="15" t="s">
        <v>14</v>
      </c>
      <c r="K1091" s="3"/>
      <c r="L1091" s="17">
        <v>10.739999999999815</v>
      </c>
      <c r="M1091" s="34">
        <f>L1091/'MSD Calculation'!$D$5</f>
        <v>0.36283783783783158</v>
      </c>
      <c r="N1091" s="34">
        <f>'MSD Calculation'!$D$24-L1091</f>
        <v>7.7600000000001845</v>
      </c>
      <c r="O1091" s="35">
        <f t="shared" si="80"/>
        <v>9.0180890462089412E-3</v>
      </c>
      <c r="P1091" s="35">
        <f t="shared" si="81"/>
        <v>1.2505073162057723E-2</v>
      </c>
      <c r="Q1091" s="35">
        <f t="shared" si="82"/>
        <v>1.2573810929901117E-2</v>
      </c>
      <c r="R1091" s="35">
        <f t="shared" si="83"/>
        <v>1.2573810929901117E-2</v>
      </c>
      <c r="S1091" s="35">
        <f t="shared" si="84"/>
        <v>1.2573810929901117E-2</v>
      </c>
      <c r="T1091" s="11" t="s">
        <v>14</v>
      </c>
    </row>
    <row r="1092" spans="2:20" x14ac:dyDescent="0.35">
      <c r="B1092" s="63">
        <v>10.749999999999815</v>
      </c>
      <c r="C1092" s="34">
        <f>B1092/'MSD Calculation'!$D$5</f>
        <v>0.36317567567566944</v>
      </c>
      <c r="D1092" s="34">
        <f>'MSD Calculation'!$D$24-B1092</f>
        <v>7.7500000000001847</v>
      </c>
      <c r="E1092" s="30">
        <f>IF(B1092="",0,IF(B1092&lt;'MSD Calculation'!$D$5,$E$7*(1-B1092/'MSD Calculation'!$D$5), 0))</f>
        <v>9.0133074507443567E-3</v>
      </c>
      <c r="F1092" s="30">
        <f>IF(B1092="",0,IF($B1092&lt;$F$5,0,IF($B1092&gt;'MSD Calculation'!$D$5,0,IF($N$4="Closed-form",1/2*(1-COS(2*PI()*($B1092-$F$5)/$F$6))*$F$8,IF($N$4="General",1/2*(1-COS(2*PI()*($B1092-$F$5)/$F$6))*$F$9,"Error")))))</f>
        <v>3.496735187366816E-3</v>
      </c>
      <c r="G1092" s="30">
        <f>IF(B1092="",0,IF($B1092&lt;$G$5,0,IF($B1092&gt;'MSD Calculation'!$D$5,0,IF($N$4="Closed-form",1/2*(1-COS(2*PI()*($B1092-$G$5)/$G$6))*$G$8,IF($N$4="General",1/2*(1-COS(2*PI()*($B1092-$G$5)/$G$6))*$G$9,"Error")))))</f>
        <v>7.0057544847461117E-5</v>
      </c>
      <c r="H1092" s="30">
        <f>IF(B1092="",0,IF($B1092&lt;$H$5,0,IF($B1092&gt;'MSD Calculation'!$D$5,0,IF($N$4="Closed-form",1/2*(1-COS(2*PI()*($B1092-$H$5)/$H$6))*$H$8,IF($N$4="General",1/2*(1-COS(2*PI()*($B1092-$H$5)/$H$6))*$H$9,"Error")))))</f>
        <v>0</v>
      </c>
      <c r="I1092" s="30">
        <f>IF(B1092="",0,IF($B1092&lt;$I$5,0,IF($B1092&gt;'MSD Calculation'!$D$5,0,IF($N$4="Closed-form",1/2*(1-COS(2*PI()*($B1092-$I$5)/$I$6))*$I$8,IF($N$4="General",1/2*(1-COS(2*PI()*($B1092-$I$5)/$I$6))*$I$9,"Error")))))</f>
        <v>0</v>
      </c>
      <c r="J1092" s="15" t="s">
        <v>14</v>
      </c>
      <c r="K1092" s="3"/>
      <c r="L1092" s="17">
        <v>10.749999999999815</v>
      </c>
      <c r="M1092" s="34">
        <f>L1092/'MSD Calculation'!$D$5</f>
        <v>0.36317567567566944</v>
      </c>
      <c r="N1092" s="34">
        <f>'MSD Calculation'!$D$24-L1092</f>
        <v>7.7500000000001847</v>
      </c>
      <c r="O1092" s="35">
        <f t="shared" si="80"/>
        <v>9.0133074507443567E-3</v>
      </c>
      <c r="P1092" s="35">
        <f t="shared" si="81"/>
        <v>1.2510042638111172E-2</v>
      </c>
      <c r="Q1092" s="35">
        <f t="shared" si="82"/>
        <v>1.2580100182958633E-2</v>
      </c>
      <c r="R1092" s="35">
        <f t="shared" si="83"/>
        <v>1.2580100182958633E-2</v>
      </c>
      <c r="S1092" s="35">
        <f t="shared" si="84"/>
        <v>1.2580100182958633E-2</v>
      </c>
      <c r="T1092" s="11" t="s">
        <v>14</v>
      </c>
    </row>
    <row r="1093" spans="2:20" x14ac:dyDescent="0.35">
      <c r="B1093" s="63">
        <v>10.759999999999815</v>
      </c>
      <c r="C1093" s="34">
        <f>B1093/'MSD Calculation'!$D$5</f>
        <v>0.36351351351350725</v>
      </c>
      <c r="D1093" s="34">
        <f>'MSD Calculation'!$D$24-B1093</f>
        <v>7.740000000000185</v>
      </c>
      <c r="E1093" s="30">
        <f>IF(B1093="",0,IF(B1093&lt;'MSD Calculation'!$D$5,$E$7*(1-B1093/'MSD Calculation'!$D$5), 0))</f>
        <v>9.0085258552797705E-3</v>
      </c>
      <c r="F1093" s="30">
        <f>IF(B1093="",0,IF($B1093&lt;$F$5,0,IF($B1093&gt;'MSD Calculation'!$D$5,0,IF($N$4="Closed-form",1/2*(1-COS(2*PI()*($B1093-$F$5)/$F$6))*$F$8,IF($N$4="General",1/2*(1-COS(2*PI()*($B1093-$F$5)/$F$6))*$F$9,"Error")))))</f>
        <v>3.5064921940054627E-3</v>
      </c>
      <c r="G1093" s="30">
        <f>IF(B1093="",0,IF($B1093&lt;$G$5,0,IF($B1093&gt;'MSD Calculation'!$D$5,0,IF($N$4="Closed-form",1/2*(1-COS(2*PI()*($B1093-$G$5)/$G$6))*$G$8,IF($N$4="General",1/2*(1-COS(2*PI()*($B1093-$G$5)/$G$6))*$G$9,"Error")))))</f>
        <v>7.138962683488664E-5</v>
      </c>
      <c r="H1093" s="30">
        <f>IF(B1093="",0,IF($B1093&lt;$H$5,0,IF($B1093&gt;'MSD Calculation'!$D$5,0,IF($N$4="Closed-form",1/2*(1-COS(2*PI()*($B1093-$H$5)/$H$6))*$H$8,IF($N$4="General",1/2*(1-COS(2*PI()*($B1093-$H$5)/$H$6))*$H$9,"Error")))))</f>
        <v>0</v>
      </c>
      <c r="I1093" s="30">
        <f>IF(B1093="",0,IF($B1093&lt;$I$5,0,IF($B1093&gt;'MSD Calculation'!$D$5,0,IF($N$4="Closed-form",1/2*(1-COS(2*PI()*($B1093-$I$5)/$I$6))*$I$8,IF($N$4="General",1/2*(1-COS(2*PI()*($B1093-$I$5)/$I$6))*$I$9,"Error")))))</f>
        <v>0</v>
      </c>
      <c r="J1093" s="15" t="s">
        <v>14</v>
      </c>
      <c r="K1093" s="3"/>
      <c r="L1093" s="17">
        <v>10.759999999999815</v>
      </c>
      <c r="M1093" s="34">
        <f>L1093/'MSD Calculation'!$D$5</f>
        <v>0.36351351351350725</v>
      </c>
      <c r="N1093" s="34">
        <f>'MSD Calculation'!$D$24-L1093</f>
        <v>7.740000000000185</v>
      </c>
      <c r="O1093" s="35">
        <f t="shared" si="80"/>
        <v>9.0085258552797705E-3</v>
      </c>
      <c r="P1093" s="35">
        <f t="shared" si="81"/>
        <v>1.2515018049285233E-2</v>
      </c>
      <c r="Q1093" s="35">
        <f t="shared" si="82"/>
        <v>1.2586407676120119E-2</v>
      </c>
      <c r="R1093" s="35">
        <f t="shared" si="83"/>
        <v>1.2586407676120119E-2</v>
      </c>
      <c r="S1093" s="35">
        <f t="shared" si="84"/>
        <v>1.2586407676120119E-2</v>
      </c>
      <c r="T1093" s="11" t="s">
        <v>14</v>
      </c>
    </row>
    <row r="1094" spans="2:20" x14ac:dyDescent="0.35">
      <c r="B1094" s="63">
        <v>10.769999999999815</v>
      </c>
      <c r="C1094" s="34">
        <f>B1094/'MSD Calculation'!$D$5</f>
        <v>0.36385135135134505</v>
      </c>
      <c r="D1094" s="34">
        <f>'MSD Calculation'!$D$24-B1094</f>
        <v>7.7300000000001852</v>
      </c>
      <c r="E1094" s="30">
        <f>IF(B1094="",0,IF(B1094&lt;'MSD Calculation'!$D$5,$E$7*(1-B1094/'MSD Calculation'!$D$5), 0))</f>
        <v>9.003744259815186E-3</v>
      </c>
      <c r="F1094" s="30">
        <f>IF(B1094="",0,IF($B1094&lt;$F$5,0,IF($B1094&gt;'MSD Calculation'!$D$5,0,IF($N$4="Closed-form",1/2*(1-COS(2*PI()*($B1094-$F$5)/$F$6))*$F$8,IF($N$4="General",1/2*(1-COS(2*PI()*($B1094-$F$5)/$F$6))*$F$9,"Error")))))</f>
        <v>3.5162550929657152E-3</v>
      </c>
      <c r="G1094" s="30">
        <f>IF(B1094="",0,IF($B1094&lt;$G$5,0,IF($B1094&gt;'MSD Calculation'!$D$5,0,IF($N$4="Closed-form",1/2*(1-COS(2*PI()*($B1094-$G$5)/$G$6))*$G$8,IF($N$4="General",1/2*(1-COS(2*PI()*($B1094-$G$5)/$G$6))*$G$9,"Error")))))</f>
        <v>7.2734004583741629E-5</v>
      </c>
      <c r="H1094" s="30">
        <f>IF(B1094="",0,IF($B1094&lt;$H$5,0,IF($B1094&gt;'MSD Calculation'!$D$5,0,IF($N$4="Closed-form",1/2*(1-COS(2*PI()*($B1094-$H$5)/$H$6))*$H$8,IF($N$4="General",1/2*(1-COS(2*PI()*($B1094-$H$5)/$H$6))*$H$9,"Error")))))</f>
        <v>0</v>
      </c>
      <c r="I1094" s="30">
        <f>IF(B1094="",0,IF($B1094&lt;$I$5,0,IF($B1094&gt;'MSD Calculation'!$D$5,0,IF($N$4="Closed-form",1/2*(1-COS(2*PI()*($B1094-$I$5)/$I$6))*$I$8,IF($N$4="General",1/2*(1-COS(2*PI()*($B1094-$I$5)/$I$6))*$I$9,"Error")))))</f>
        <v>0</v>
      </c>
      <c r="J1094" s="15" t="s">
        <v>14</v>
      </c>
      <c r="K1094" s="3"/>
      <c r="L1094" s="17">
        <v>10.769999999999815</v>
      </c>
      <c r="M1094" s="34">
        <f>L1094/'MSD Calculation'!$D$5</f>
        <v>0.36385135135134505</v>
      </c>
      <c r="N1094" s="34">
        <f>'MSD Calculation'!$D$24-L1094</f>
        <v>7.7300000000001852</v>
      </c>
      <c r="O1094" s="35">
        <f t="shared" si="80"/>
        <v>9.003744259815186E-3</v>
      </c>
      <c r="P1094" s="35">
        <f t="shared" si="81"/>
        <v>1.2519999352780902E-2</v>
      </c>
      <c r="Q1094" s="35">
        <f t="shared" si="82"/>
        <v>1.2592733357364643E-2</v>
      </c>
      <c r="R1094" s="35">
        <f t="shared" si="83"/>
        <v>1.2592733357364643E-2</v>
      </c>
      <c r="S1094" s="35">
        <f t="shared" si="84"/>
        <v>1.2592733357364643E-2</v>
      </c>
      <c r="T1094" s="11" t="s">
        <v>14</v>
      </c>
    </row>
    <row r="1095" spans="2:20" x14ac:dyDescent="0.35">
      <c r="B1095" s="63">
        <v>10.779999999999815</v>
      </c>
      <c r="C1095" s="34">
        <f>B1095/'MSD Calculation'!$D$5</f>
        <v>0.36418918918918292</v>
      </c>
      <c r="D1095" s="34">
        <f>'MSD Calculation'!$D$24-B1095</f>
        <v>7.7200000000001854</v>
      </c>
      <c r="E1095" s="30">
        <f>IF(B1095="",0,IF(B1095&lt;'MSD Calculation'!$D$5,$E$7*(1-B1095/'MSD Calculation'!$D$5), 0))</f>
        <v>8.9989626643505998E-3</v>
      </c>
      <c r="F1095" s="30">
        <f>IF(B1095="",0,IF($B1095&lt;$F$5,0,IF($B1095&gt;'MSD Calculation'!$D$5,0,IF($N$4="Closed-form",1/2*(1-COS(2*PI()*($B1095-$F$5)/$F$6))*$F$8,IF($N$4="General",1/2*(1-COS(2*PI()*($B1095-$F$5)/$F$6))*$F$9,"Error")))))</f>
        <v>3.5260238414227246E-3</v>
      </c>
      <c r="G1095" s="30">
        <f>IF(B1095="",0,IF($B1095&lt;$G$5,0,IF($B1095&gt;'MSD Calculation'!$D$5,0,IF($N$4="Closed-form",1/2*(1-COS(2*PI()*($B1095-$G$5)/$G$6))*$G$8,IF($N$4="General",1/2*(1-COS(2*PI()*($B1095-$G$5)/$G$6))*$G$9,"Error")))))</f>
        <v>7.4090668786973464E-5</v>
      </c>
      <c r="H1095" s="30">
        <f>IF(B1095="",0,IF($B1095&lt;$H$5,0,IF($B1095&gt;'MSD Calculation'!$D$5,0,IF($N$4="Closed-form",1/2*(1-COS(2*PI()*($B1095-$H$5)/$H$6))*$H$8,IF($N$4="General",1/2*(1-COS(2*PI()*($B1095-$H$5)/$H$6))*$H$9,"Error")))))</f>
        <v>0</v>
      </c>
      <c r="I1095" s="30">
        <f>IF(B1095="",0,IF($B1095&lt;$I$5,0,IF($B1095&gt;'MSD Calculation'!$D$5,0,IF($N$4="Closed-form",1/2*(1-COS(2*PI()*($B1095-$I$5)/$I$6))*$I$8,IF($N$4="General",1/2*(1-COS(2*PI()*($B1095-$I$5)/$I$6))*$I$9,"Error")))))</f>
        <v>0</v>
      </c>
      <c r="J1095" s="15" t="s">
        <v>14</v>
      </c>
      <c r="K1095" s="3"/>
      <c r="L1095" s="17">
        <v>10.779999999999815</v>
      </c>
      <c r="M1095" s="34">
        <f>L1095/'MSD Calculation'!$D$5</f>
        <v>0.36418918918918292</v>
      </c>
      <c r="N1095" s="34">
        <f>'MSD Calculation'!$D$24-L1095</f>
        <v>7.7200000000001854</v>
      </c>
      <c r="O1095" s="35">
        <f t="shared" si="80"/>
        <v>8.9989626643505998E-3</v>
      </c>
      <c r="P1095" s="35">
        <f t="shared" si="81"/>
        <v>1.2524986505773324E-2</v>
      </c>
      <c r="Q1095" s="35">
        <f t="shared" si="82"/>
        <v>1.2599077174560297E-2</v>
      </c>
      <c r="R1095" s="35">
        <f t="shared" si="83"/>
        <v>1.2599077174560297E-2</v>
      </c>
      <c r="S1095" s="35">
        <f t="shared" si="84"/>
        <v>1.2599077174560297E-2</v>
      </c>
      <c r="T1095" s="11" t="s">
        <v>14</v>
      </c>
    </row>
    <row r="1096" spans="2:20" x14ac:dyDescent="0.35">
      <c r="B1096" s="63">
        <v>10.789999999999814</v>
      </c>
      <c r="C1096" s="34">
        <f>B1096/'MSD Calculation'!$D$5</f>
        <v>0.36452702702702072</v>
      </c>
      <c r="D1096" s="34">
        <f>'MSD Calculation'!$D$24-B1096</f>
        <v>7.7100000000001856</v>
      </c>
      <c r="E1096" s="30">
        <f>IF(B1096="",0,IF(B1096&lt;'MSD Calculation'!$D$5,$E$7*(1-B1096/'MSD Calculation'!$D$5), 0))</f>
        <v>8.9941810688860153E-3</v>
      </c>
      <c r="F1096" s="30">
        <f>IF(B1096="",0,IF($B1096&lt;$F$5,0,IF($B1096&gt;'MSD Calculation'!$D$5,0,IF($N$4="Closed-form",1/2*(1-COS(2*PI()*($B1096-$F$5)/$F$6))*$F$8,IF($N$4="General",1/2*(1-COS(2*PI()*($B1096-$F$5)/$F$6))*$F$9,"Error")))))</f>
        <v>3.535798396525981E-3</v>
      </c>
      <c r="G1096" s="30">
        <f>IF(B1096="",0,IF($B1096&lt;$G$5,0,IF($B1096&gt;'MSD Calculation'!$D$5,0,IF($N$4="Closed-form",1/2*(1-COS(2*PI()*($B1096-$G$5)/$G$6))*$G$8,IF($N$4="General",1/2*(1-COS(2*PI()*($B1096-$G$5)/$G$6))*$G$9,"Error")))))</f>
        <v>7.5459610052471739E-5</v>
      </c>
      <c r="H1096" s="30">
        <f>IF(B1096="",0,IF($B1096&lt;$H$5,0,IF($B1096&gt;'MSD Calculation'!$D$5,0,IF($N$4="Closed-form",1/2*(1-COS(2*PI()*($B1096-$H$5)/$H$6))*$H$8,IF($N$4="General",1/2*(1-COS(2*PI()*($B1096-$H$5)/$H$6))*$H$9,"Error")))))</f>
        <v>0</v>
      </c>
      <c r="I1096" s="30">
        <f>IF(B1096="",0,IF($B1096&lt;$I$5,0,IF($B1096&gt;'MSD Calculation'!$D$5,0,IF($N$4="Closed-form",1/2*(1-COS(2*PI()*($B1096-$I$5)/$I$6))*$I$8,IF($N$4="General",1/2*(1-COS(2*PI()*($B1096-$I$5)/$I$6))*$I$9,"Error")))))</f>
        <v>0</v>
      </c>
      <c r="J1096" s="15" t="s">
        <v>14</v>
      </c>
      <c r="K1096" s="3"/>
      <c r="L1096" s="17">
        <v>10.789999999999814</v>
      </c>
      <c r="M1096" s="34">
        <f>L1096/'MSD Calculation'!$D$5</f>
        <v>0.36452702702702072</v>
      </c>
      <c r="N1096" s="34">
        <f>'MSD Calculation'!$D$24-L1096</f>
        <v>7.7100000000001856</v>
      </c>
      <c r="O1096" s="35">
        <f t="shared" si="80"/>
        <v>8.9941810688860153E-3</v>
      </c>
      <c r="P1096" s="35">
        <f t="shared" si="81"/>
        <v>1.2529979465411997E-2</v>
      </c>
      <c r="Q1096" s="35">
        <f t="shared" si="82"/>
        <v>1.2605439075464469E-2</v>
      </c>
      <c r="R1096" s="35">
        <f t="shared" si="83"/>
        <v>1.2605439075464469E-2</v>
      </c>
      <c r="S1096" s="35">
        <f t="shared" si="84"/>
        <v>1.2605439075464469E-2</v>
      </c>
      <c r="T1096" s="11" t="s">
        <v>14</v>
      </c>
    </row>
    <row r="1097" spans="2:20" x14ac:dyDescent="0.35">
      <c r="B1097" s="63">
        <v>10.799999999999814</v>
      </c>
      <c r="C1097" s="34">
        <f>B1097/'MSD Calculation'!$D$5</f>
        <v>0.36486486486485858</v>
      </c>
      <c r="D1097" s="34">
        <f>'MSD Calculation'!$D$24-B1097</f>
        <v>7.7000000000001858</v>
      </c>
      <c r="E1097" s="30">
        <f>IF(B1097="",0,IF(B1097&lt;'MSD Calculation'!$D$5,$E$7*(1-B1097/'MSD Calculation'!$D$5), 0))</f>
        <v>8.9893994734214274E-3</v>
      </c>
      <c r="F1097" s="30">
        <f>IF(B1097="",0,IF($B1097&lt;$F$5,0,IF($B1097&gt;'MSD Calculation'!$D$5,0,IF($N$4="Closed-form",1/2*(1-COS(2*PI()*($B1097-$F$5)/$F$6))*$F$8,IF($N$4="General",1/2*(1-COS(2*PI()*($B1097-$F$5)/$F$6))*$F$9,"Error")))))</f>
        <v>3.5455787153995015E-3</v>
      </c>
      <c r="G1097" s="30">
        <f>IF(B1097="",0,IF($B1097&lt;$G$5,0,IF($B1097&gt;'MSD Calculation'!$D$5,0,IF($N$4="Closed-form",1/2*(1-COS(2*PI()*($B1097-$G$5)/$G$6))*$G$8,IF($N$4="General",1/2*(1-COS(2*PI()*($B1097-$G$5)/$G$6))*$G$9,"Error")))))</f>
        <v>7.6840818903131831E-5</v>
      </c>
      <c r="H1097" s="30">
        <f>IF(B1097="",0,IF($B1097&lt;$H$5,0,IF($B1097&gt;'MSD Calculation'!$D$5,0,IF($N$4="Closed-form",1/2*(1-COS(2*PI()*($B1097-$H$5)/$H$6))*$H$8,IF($N$4="General",1/2*(1-COS(2*PI()*($B1097-$H$5)/$H$6))*$H$9,"Error")))))</f>
        <v>0</v>
      </c>
      <c r="I1097" s="30">
        <f>IF(B1097="",0,IF($B1097&lt;$I$5,0,IF($B1097&gt;'MSD Calculation'!$D$5,0,IF($N$4="Closed-form",1/2*(1-COS(2*PI()*($B1097-$I$5)/$I$6))*$I$8,IF($N$4="General",1/2*(1-COS(2*PI()*($B1097-$I$5)/$I$6))*$I$9,"Error")))))</f>
        <v>0</v>
      </c>
      <c r="J1097" s="15" t="s">
        <v>14</v>
      </c>
      <c r="K1097" s="3"/>
      <c r="L1097" s="17">
        <v>10.799999999999814</v>
      </c>
      <c r="M1097" s="34">
        <f>L1097/'MSD Calculation'!$D$5</f>
        <v>0.36486486486485858</v>
      </c>
      <c r="N1097" s="34">
        <f>'MSD Calculation'!$D$24-L1097</f>
        <v>7.7000000000001858</v>
      </c>
      <c r="O1097" s="35">
        <f t="shared" si="80"/>
        <v>8.9893994734214274E-3</v>
      </c>
      <c r="P1097" s="35">
        <f t="shared" si="81"/>
        <v>1.253497818882093E-2</v>
      </c>
      <c r="Q1097" s="35">
        <f t="shared" si="82"/>
        <v>1.2611819007724061E-2</v>
      </c>
      <c r="R1097" s="35">
        <f t="shared" si="83"/>
        <v>1.2611819007724061E-2</v>
      </c>
      <c r="S1097" s="35">
        <f t="shared" si="84"/>
        <v>1.2611819007724061E-2</v>
      </c>
      <c r="T1097" s="11" t="s">
        <v>14</v>
      </c>
    </row>
    <row r="1098" spans="2:20" x14ac:dyDescent="0.35">
      <c r="B1098" s="63">
        <v>10.809999999999814</v>
      </c>
      <c r="C1098" s="34">
        <f>B1098/'MSD Calculation'!$D$5</f>
        <v>0.36520270270269639</v>
      </c>
      <c r="D1098" s="34">
        <f>'MSD Calculation'!$D$24-B1098</f>
        <v>7.690000000000186</v>
      </c>
      <c r="E1098" s="30">
        <f>IF(B1098="",0,IF(B1098&lt;'MSD Calculation'!$D$5,$E$7*(1-B1098/'MSD Calculation'!$D$5), 0))</f>
        <v>8.9846178779568429E-3</v>
      </c>
      <c r="F1098" s="30">
        <f>IF(B1098="",0,IF($B1098&lt;$F$5,0,IF($B1098&gt;'MSD Calculation'!$D$5,0,IF($N$4="Closed-form",1/2*(1-COS(2*PI()*($B1098-$F$5)/$F$6))*$F$8,IF($N$4="General",1/2*(1-COS(2*PI()*($B1098-$F$5)/$F$6))*$F$9,"Error")))))</f>
        <v>3.5553647551420237E-3</v>
      </c>
      <c r="G1098" s="30">
        <f>IF(B1098="",0,IF($B1098&lt;$G$5,0,IF($B1098&gt;'MSD Calculation'!$D$5,0,IF($N$4="Closed-form",1/2*(1-COS(2*PI()*($B1098-$G$5)/$G$6))*$G$8,IF($N$4="General",1/2*(1-COS(2*PI()*($B1098-$G$5)/$G$6))*$G$9,"Error")))))</f>
        <v>7.823428577692198E-5</v>
      </c>
      <c r="H1098" s="30">
        <f>IF(B1098="",0,IF($B1098&lt;$H$5,0,IF($B1098&gt;'MSD Calculation'!$D$5,0,IF($N$4="Closed-form",1/2*(1-COS(2*PI()*($B1098-$H$5)/$H$6))*$H$8,IF($N$4="General",1/2*(1-COS(2*PI()*($B1098-$H$5)/$H$6))*$H$9,"Error")))))</f>
        <v>0</v>
      </c>
      <c r="I1098" s="30">
        <f>IF(B1098="",0,IF($B1098&lt;$I$5,0,IF($B1098&gt;'MSD Calculation'!$D$5,0,IF($N$4="Closed-form",1/2*(1-COS(2*PI()*($B1098-$I$5)/$I$6))*$I$8,IF($N$4="General",1/2*(1-COS(2*PI()*($B1098-$I$5)/$I$6))*$I$9,"Error")))))</f>
        <v>0</v>
      </c>
      <c r="J1098" s="15" t="s">
        <v>14</v>
      </c>
      <c r="K1098" s="3"/>
      <c r="L1098" s="17">
        <v>10.809999999999814</v>
      </c>
      <c r="M1098" s="34">
        <f>L1098/'MSD Calculation'!$D$5</f>
        <v>0.36520270270269639</v>
      </c>
      <c r="N1098" s="34">
        <f>'MSD Calculation'!$D$24-L1098</f>
        <v>7.690000000000186</v>
      </c>
      <c r="O1098" s="35">
        <f t="shared" si="80"/>
        <v>8.9846178779568429E-3</v>
      </c>
      <c r="P1098" s="35">
        <f t="shared" si="81"/>
        <v>1.2539982633098867E-2</v>
      </c>
      <c r="Q1098" s="35">
        <f t="shared" si="82"/>
        <v>1.2618216918875788E-2</v>
      </c>
      <c r="R1098" s="35">
        <f t="shared" si="83"/>
        <v>1.2618216918875788E-2</v>
      </c>
      <c r="S1098" s="35">
        <f t="shared" si="84"/>
        <v>1.2618216918875788E-2</v>
      </c>
      <c r="T1098" s="11" t="s">
        <v>14</v>
      </c>
    </row>
    <row r="1099" spans="2:20" x14ac:dyDescent="0.35">
      <c r="B1099" s="63">
        <v>10.819999999999814</v>
      </c>
      <c r="C1099" s="34">
        <f>B1099/'MSD Calculation'!$D$5</f>
        <v>0.36554054054053425</v>
      </c>
      <c r="D1099" s="34">
        <f>'MSD Calculation'!$D$24-B1099</f>
        <v>7.6800000000001862</v>
      </c>
      <c r="E1099" s="30">
        <f>IF(B1099="",0,IF(B1099&lt;'MSD Calculation'!$D$5,$E$7*(1-B1099/'MSD Calculation'!$D$5), 0))</f>
        <v>8.979836282492255E-3</v>
      </c>
      <c r="F1099" s="30">
        <f>IF(B1099="",0,IF($B1099&lt;$F$5,0,IF($B1099&gt;'MSD Calculation'!$D$5,0,IF($N$4="Closed-form",1/2*(1-COS(2*PI()*($B1099-$F$5)/$F$6))*$F$8,IF($N$4="General",1/2*(1-COS(2*PI()*($B1099-$F$5)/$F$6))*$F$9,"Error")))))</f>
        <v>3.5651564728271909E-3</v>
      </c>
      <c r="G1099" s="30">
        <f>IF(B1099="",0,IF($B1099&lt;$G$5,0,IF($B1099&gt;'MSD Calculation'!$D$5,0,IF($N$4="Closed-form",1/2*(1-COS(2*PI()*($B1099-$G$5)/$G$6))*$G$8,IF($N$4="General",1/2*(1-COS(2*PI()*($B1099-$G$5)/$G$6))*$G$9,"Error")))))</f>
        <v>7.9640001026948495E-5</v>
      </c>
      <c r="H1099" s="30">
        <f>IF(B1099="",0,IF($B1099&lt;$H$5,0,IF($B1099&gt;'MSD Calculation'!$D$5,0,IF($N$4="Closed-form",1/2*(1-COS(2*PI()*($B1099-$H$5)/$H$6))*$H$8,IF($N$4="General",1/2*(1-COS(2*PI()*($B1099-$H$5)/$H$6))*$H$9,"Error")))))</f>
        <v>0</v>
      </c>
      <c r="I1099" s="30">
        <f>IF(B1099="",0,IF($B1099&lt;$I$5,0,IF($B1099&gt;'MSD Calculation'!$D$5,0,IF($N$4="Closed-form",1/2*(1-COS(2*PI()*($B1099-$I$5)/$I$6))*$I$8,IF($N$4="General",1/2*(1-COS(2*PI()*($B1099-$I$5)/$I$6))*$I$9,"Error")))))</f>
        <v>0</v>
      </c>
      <c r="J1099" s="15" t="s">
        <v>14</v>
      </c>
      <c r="K1099" s="3"/>
      <c r="L1099" s="17">
        <v>10.819999999999814</v>
      </c>
      <c r="M1099" s="34">
        <f>L1099/'MSD Calculation'!$D$5</f>
        <v>0.36554054054053425</v>
      </c>
      <c r="N1099" s="34">
        <f>'MSD Calculation'!$D$24-L1099</f>
        <v>7.6800000000001862</v>
      </c>
      <c r="O1099" s="35">
        <f t="shared" si="80"/>
        <v>8.979836282492255E-3</v>
      </c>
      <c r="P1099" s="35">
        <f t="shared" si="81"/>
        <v>1.2544992755319445E-2</v>
      </c>
      <c r="Q1099" s="35">
        <f t="shared" si="82"/>
        <v>1.2624632756346394E-2</v>
      </c>
      <c r="R1099" s="35">
        <f t="shared" si="83"/>
        <v>1.2624632756346394E-2</v>
      </c>
      <c r="S1099" s="35">
        <f t="shared" si="84"/>
        <v>1.2624632756346394E-2</v>
      </c>
      <c r="T1099" s="11" t="s">
        <v>14</v>
      </c>
    </row>
    <row r="1100" spans="2:20" x14ac:dyDescent="0.35">
      <c r="B1100" s="63">
        <v>10.829999999999814</v>
      </c>
      <c r="C1100" s="34">
        <f>B1100/'MSD Calculation'!$D$5</f>
        <v>0.36587837837837206</v>
      </c>
      <c r="D1100" s="34">
        <f>'MSD Calculation'!$D$24-B1100</f>
        <v>7.6700000000001864</v>
      </c>
      <c r="E1100" s="30">
        <f>IF(B1100="",0,IF(B1100&lt;'MSD Calculation'!$D$5,$E$7*(1-B1100/'MSD Calculation'!$D$5), 0))</f>
        <v>8.9750546870276705E-3</v>
      </c>
      <c r="F1100" s="30">
        <f>IF(B1100="",0,IF($B1100&lt;$F$5,0,IF($B1100&gt;'MSD Calculation'!$D$5,0,IF($N$4="Closed-form",1/2*(1-COS(2*PI()*($B1100-$F$5)/$F$6))*$F$8,IF($N$4="General",1/2*(1-COS(2*PI()*($B1100-$F$5)/$F$6))*$F$9,"Error")))))</f>
        <v>3.5749538255037362E-3</v>
      </c>
      <c r="G1100" s="30">
        <f>IF(B1100="",0,IF($B1100&lt;$G$5,0,IF($B1100&gt;'MSD Calculation'!$D$5,0,IF($N$4="Closed-form",1/2*(1-COS(2*PI()*($B1100-$G$5)/$G$6))*$G$8,IF($N$4="General",1/2*(1-COS(2*PI()*($B1100-$G$5)/$G$6))*$G$9,"Error")))))</f>
        <v>8.1057954921522857E-5</v>
      </c>
      <c r="H1100" s="30">
        <f>IF(B1100="",0,IF($B1100&lt;$H$5,0,IF($B1100&gt;'MSD Calculation'!$D$5,0,IF($N$4="Closed-form",1/2*(1-COS(2*PI()*($B1100-$H$5)/$H$6))*$H$8,IF($N$4="General",1/2*(1-COS(2*PI()*($B1100-$H$5)/$H$6))*$H$9,"Error")))))</f>
        <v>0</v>
      </c>
      <c r="I1100" s="30">
        <f>IF(B1100="",0,IF($B1100&lt;$I$5,0,IF($B1100&gt;'MSD Calculation'!$D$5,0,IF($N$4="Closed-form",1/2*(1-COS(2*PI()*($B1100-$I$5)/$I$6))*$I$8,IF($N$4="General",1/2*(1-COS(2*PI()*($B1100-$I$5)/$I$6))*$I$9,"Error")))))</f>
        <v>0</v>
      </c>
      <c r="J1100" s="15" t="s">
        <v>14</v>
      </c>
      <c r="K1100" s="3"/>
      <c r="L1100" s="17">
        <v>10.829999999999814</v>
      </c>
      <c r="M1100" s="34">
        <f>L1100/'MSD Calculation'!$D$5</f>
        <v>0.36587837837837206</v>
      </c>
      <c r="N1100" s="34">
        <f>'MSD Calculation'!$D$24-L1100</f>
        <v>7.6700000000001864</v>
      </c>
      <c r="O1100" s="35">
        <f t="shared" si="80"/>
        <v>8.9750546870276705E-3</v>
      </c>
      <c r="P1100" s="35">
        <f t="shared" si="81"/>
        <v>1.2550008512531408E-2</v>
      </c>
      <c r="Q1100" s="35">
        <f t="shared" si="82"/>
        <v>1.263106646745293E-2</v>
      </c>
      <c r="R1100" s="35">
        <f t="shared" si="83"/>
        <v>1.263106646745293E-2</v>
      </c>
      <c r="S1100" s="35">
        <f t="shared" si="84"/>
        <v>1.263106646745293E-2</v>
      </c>
      <c r="T1100" s="11" t="s">
        <v>14</v>
      </c>
    </row>
    <row r="1101" spans="2:20" x14ac:dyDescent="0.35">
      <c r="B1101" s="63">
        <v>10.839999999999813</v>
      </c>
      <c r="C1101" s="34">
        <f>B1101/'MSD Calculation'!$D$5</f>
        <v>0.36621621621620987</v>
      </c>
      <c r="D1101" s="34">
        <f>'MSD Calculation'!$D$24-B1101</f>
        <v>7.6600000000001867</v>
      </c>
      <c r="E1101" s="30">
        <f>IF(B1101="",0,IF(B1101&lt;'MSD Calculation'!$D$5,$E$7*(1-B1101/'MSD Calculation'!$D$5), 0))</f>
        <v>8.9702730915630843E-3</v>
      </c>
      <c r="F1101" s="30">
        <f>IF(B1101="",0,IF($B1101&lt;$F$5,0,IF($B1101&gt;'MSD Calculation'!$D$5,0,IF($N$4="Closed-form",1/2*(1-COS(2*PI()*($B1101-$F$5)/$F$6))*$F$8,IF($N$4="General",1/2*(1-COS(2*PI()*($B1101-$F$5)/$F$6))*$F$9,"Error")))))</f>
        <v>3.5847567701956791E-3</v>
      </c>
      <c r="G1101" s="30">
        <f>IF(B1101="",0,IF($B1101&lt;$G$5,0,IF($B1101&gt;'MSD Calculation'!$D$5,0,IF($N$4="Closed-form",1/2*(1-COS(2*PI()*($B1101-$G$5)/$G$6))*$G$8,IF($N$4="General",1/2*(1-COS(2*PI()*($B1101-$G$5)/$G$6))*$G$9,"Error")))))</f>
        <v>8.2488137644228996E-5</v>
      </c>
      <c r="H1101" s="30">
        <f>IF(B1101="",0,IF($B1101&lt;$H$5,0,IF($B1101&gt;'MSD Calculation'!$D$5,0,IF($N$4="Closed-form",1/2*(1-COS(2*PI()*($B1101-$H$5)/$H$6))*$H$8,IF($N$4="General",1/2*(1-COS(2*PI()*($B1101-$H$5)/$H$6))*$H$9,"Error")))))</f>
        <v>0</v>
      </c>
      <c r="I1101" s="30">
        <f>IF(B1101="",0,IF($B1101&lt;$I$5,0,IF($B1101&gt;'MSD Calculation'!$D$5,0,IF($N$4="Closed-form",1/2*(1-COS(2*PI()*($B1101-$I$5)/$I$6))*$I$8,IF($N$4="General",1/2*(1-COS(2*PI()*($B1101-$I$5)/$I$6))*$I$9,"Error")))))</f>
        <v>0</v>
      </c>
      <c r="J1101" s="15" t="s">
        <v>14</v>
      </c>
      <c r="K1101" s="3"/>
      <c r="L1101" s="17">
        <v>10.839999999999813</v>
      </c>
      <c r="M1101" s="34">
        <f>L1101/'MSD Calculation'!$D$5</f>
        <v>0.36621621621620987</v>
      </c>
      <c r="N1101" s="34">
        <f>'MSD Calculation'!$D$24-L1101</f>
        <v>7.6600000000001867</v>
      </c>
      <c r="O1101" s="35">
        <f t="shared" si="80"/>
        <v>8.9702730915630843E-3</v>
      </c>
      <c r="P1101" s="35">
        <f t="shared" si="81"/>
        <v>1.2555029861758764E-2</v>
      </c>
      <c r="Q1101" s="35">
        <f t="shared" si="82"/>
        <v>1.2637517999402994E-2</v>
      </c>
      <c r="R1101" s="35">
        <f t="shared" si="83"/>
        <v>1.2637517999402994E-2</v>
      </c>
      <c r="S1101" s="35">
        <f t="shared" si="84"/>
        <v>1.2637517999402994E-2</v>
      </c>
      <c r="T1101" s="11" t="s">
        <v>14</v>
      </c>
    </row>
    <row r="1102" spans="2:20" x14ac:dyDescent="0.35">
      <c r="B1102" s="63">
        <v>10.849999999999813</v>
      </c>
      <c r="C1102" s="34">
        <f>B1102/'MSD Calculation'!$D$5</f>
        <v>0.36655405405404773</v>
      </c>
      <c r="D1102" s="34">
        <f>'MSD Calculation'!$D$24-B1102</f>
        <v>7.6500000000001869</v>
      </c>
      <c r="E1102" s="30">
        <f>IF(B1102="",0,IF(B1102&lt;'MSD Calculation'!$D$5,$E$7*(1-B1102/'MSD Calculation'!$D$5), 0))</f>
        <v>8.9654914960984999E-3</v>
      </c>
      <c r="F1102" s="30">
        <f>IF(B1102="",0,IF($B1102&lt;$F$5,0,IF($B1102&gt;'MSD Calculation'!$D$5,0,IF($N$4="Closed-form",1/2*(1-COS(2*PI()*($B1102-$F$5)/$F$6))*$F$8,IF($N$4="General",1/2*(1-COS(2*PI()*($B1102-$F$5)/$F$6))*$F$9,"Error")))))</f>
        <v>3.5945652639025089E-3</v>
      </c>
      <c r="G1102" s="30">
        <f>IF(B1102="",0,IF($B1102&lt;$G$5,0,IF($B1102&gt;'MSD Calculation'!$D$5,0,IF($N$4="Closed-form",1/2*(1-COS(2*PI()*($B1102-$G$5)/$G$6))*$G$8,IF($N$4="General",1/2*(1-COS(2*PI()*($B1102-$G$5)/$G$6))*$G$9,"Error")))))</f>
        <v>8.3930539293991928E-5</v>
      </c>
      <c r="H1102" s="30">
        <f>IF(B1102="",0,IF($B1102&lt;$H$5,0,IF($B1102&gt;'MSD Calculation'!$D$5,0,IF($N$4="Closed-form",1/2*(1-COS(2*PI()*($B1102-$H$5)/$H$6))*$H$8,IF($N$4="General",1/2*(1-COS(2*PI()*($B1102-$H$5)/$H$6))*$H$9,"Error")))))</f>
        <v>0</v>
      </c>
      <c r="I1102" s="30">
        <f>IF(B1102="",0,IF($B1102&lt;$I$5,0,IF($B1102&gt;'MSD Calculation'!$D$5,0,IF($N$4="Closed-form",1/2*(1-COS(2*PI()*($B1102-$I$5)/$I$6))*$I$8,IF($N$4="General",1/2*(1-COS(2*PI()*($B1102-$I$5)/$I$6))*$I$9,"Error")))))</f>
        <v>0</v>
      </c>
      <c r="J1102" s="15" t="s">
        <v>14</v>
      </c>
      <c r="K1102" s="3"/>
      <c r="L1102" s="17">
        <v>10.849999999999813</v>
      </c>
      <c r="M1102" s="34">
        <f>L1102/'MSD Calculation'!$D$5</f>
        <v>0.36655405405404773</v>
      </c>
      <c r="N1102" s="34">
        <f>'MSD Calculation'!$D$24-L1102</f>
        <v>7.6500000000001869</v>
      </c>
      <c r="O1102" s="35">
        <f t="shared" si="80"/>
        <v>8.9654914960984999E-3</v>
      </c>
      <c r="P1102" s="35">
        <f t="shared" si="81"/>
        <v>1.2560056760001008E-2</v>
      </c>
      <c r="Q1102" s="35">
        <f t="shared" si="82"/>
        <v>1.2643987299295001E-2</v>
      </c>
      <c r="R1102" s="35">
        <f t="shared" si="83"/>
        <v>1.2643987299295001E-2</v>
      </c>
      <c r="S1102" s="35">
        <f t="shared" si="84"/>
        <v>1.2643987299295001E-2</v>
      </c>
      <c r="T1102" s="11" t="s">
        <v>14</v>
      </c>
    </row>
    <row r="1103" spans="2:20" x14ac:dyDescent="0.35">
      <c r="B1103" s="63">
        <v>10.859999999999813</v>
      </c>
      <c r="C1103" s="34">
        <f>B1103/'MSD Calculation'!$D$5</f>
        <v>0.36689189189188554</v>
      </c>
      <c r="D1103" s="34">
        <f>'MSD Calculation'!$D$24-B1103</f>
        <v>7.6400000000001871</v>
      </c>
      <c r="E1103" s="30">
        <f>IF(B1103="",0,IF(B1103&lt;'MSD Calculation'!$D$5,$E$7*(1-B1103/'MSD Calculation'!$D$5), 0))</f>
        <v>8.9607099006339137E-3</v>
      </c>
      <c r="F1103" s="30">
        <f>IF(B1103="",0,IF($B1103&lt;$F$5,0,IF($B1103&gt;'MSD Calculation'!$D$5,0,IF($N$4="Closed-form",1/2*(1-COS(2*PI()*($B1103-$F$5)/$F$6))*$F$8,IF($N$4="General",1/2*(1-COS(2*PI()*($B1103-$F$5)/$F$6))*$F$9,"Error")))))</f>
        <v>3.6043792635993719E-3</v>
      </c>
      <c r="G1103" s="30">
        <f>IF(B1103="",0,IF($B1103&lt;$G$5,0,IF($B1103&gt;'MSD Calculation'!$D$5,0,IF($N$4="Closed-form",1/2*(1-COS(2*PI()*($B1103-$G$5)/$G$6))*$G$8,IF($N$4="General",1/2*(1-COS(2*PI()*($B1103-$G$5)/$G$6))*$G$9,"Error")))))</f>
        <v>8.5385149885144941E-5</v>
      </c>
      <c r="H1103" s="30">
        <f>IF(B1103="",0,IF($B1103&lt;$H$5,0,IF($B1103&gt;'MSD Calculation'!$D$5,0,IF($N$4="Closed-form",1/2*(1-COS(2*PI()*($B1103-$H$5)/$H$6))*$H$8,IF($N$4="General",1/2*(1-COS(2*PI()*($B1103-$H$5)/$H$6))*$H$9,"Error")))))</f>
        <v>0</v>
      </c>
      <c r="I1103" s="30">
        <f>IF(B1103="",0,IF($B1103&lt;$I$5,0,IF($B1103&gt;'MSD Calculation'!$D$5,0,IF($N$4="Closed-form",1/2*(1-COS(2*PI()*($B1103-$I$5)/$I$6))*$I$8,IF($N$4="General",1/2*(1-COS(2*PI()*($B1103-$I$5)/$I$6))*$I$9,"Error")))))</f>
        <v>0</v>
      </c>
      <c r="J1103" s="15" t="s">
        <v>14</v>
      </c>
      <c r="K1103" s="3"/>
      <c r="L1103" s="17">
        <v>10.859999999999813</v>
      </c>
      <c r="M1103" s="34">
        <f>L1103/'MSD Calculation'!$D$5</f>
        <v>0.36689189189188554</v>
      </c>
      <c r="N1103" s="34">
        <f>'MSD Calculation'!$D$24-L1103</f>
        <v>7.6400000000001871</v>
      </c>
      <c r="O1103" s="35">
        <f t="shared" si="80"/>
        <v>8.9607099006339137E-3</v>
      </c>
      <c r="P1103" s="35">
        <f t="shared" si="81"/>
        <v>1.2565089164233285E-2</v>
      </c>
      <c r="Q1103" s="35">
        <f t="shared" si="82"/>
        <v>1.2650474314118429E-2</v>
      </c>
      <c r="R1103" s="35">
        <f t="shared" si="83"/>
        <v>1.2650474314118429E-2</v>
      </c>
      <c r="S1103" s="35">
        <f t="shared" si="84"/>
        <v>1.2650474314118429E-2</v>
      </c>
      <c r="T1103" s="11" t="s">
        <v>14</v>
      </c>
    </row>
    <row r="1104" spans="2:20" x14ac:dyDescent="0.35">
      <c r="B1104" s="63">
        <v>10.869999999999813</v>
      </c>
      <c r="C1104" s="34">
        <f>B1104/'MSD Calculation'!$D$5</f>
        <v>0.3672297297297234</v>
      </c>
      <c r="D1104" s="34">
        <f>'MSD Calculation'!$D$24-B1104</f>
        <v>7.6300000000001873</v>
      </c>
      <c r="E1104" s="30">
        <f>IF(B1104="",0,IF(B1104&lt;'MSD Calculation'!$D$5,$E$7*(1-B1104/'MSD Calculation'!$D$5), 0))</f>
        <v>8.9559283051693292E-3</v>
      </c>
      <c r="F1104" s="30">
        <f>IF(B1104="",0,IF($B1104&lt;$F$5,0,IF($B1104&gt;'MSD Calculation'!$D$5,0,IF($N$4="Closed-form",1/2*(1-COS(2*PI()*($B1104-$F$5)/$F$6))*$F$8,IF($N$4="General",1/2*(1-COS(2*PI()*($B1104-$F$5)/$F$6))*$F$9,"Error")))))</f>
        <v>3.6141987262372651E-3</v>
      </c>
      <c r="G1104" s="30">
        <f>IF(B1104="",0,IF($B1104&lt;$G$5,0,IF($B1104&gt;'MSD Calculation'!$D$5,0,IF($N$4="Closed-form",1/2*(1-COS(2*PI()*($B1104-$G$5)/$G$6))*$G$8,IF($N$4="General",1/2*(1-COS(2*PI()*($B1104-$G$5)/$G$6))*$G$9,"Error")))))</f>
        <v>8.6851959347500094E-5</v>
      </c>
      <c r="H1104" s="30">
        <f>IF(B1104="",0,IF($B1104&lt;$H$5,0,IF($B1104&gt;'MSD Calculation'!$D$5,0,IF($N$4="Closed-form",1/2*(1-COS(2*PI()*($B1104-$H$5)/$H$6))*$H$8,IF($N$4="General",1/2*(1-COS(2*PI()*($B1104-$H$5)/$H$6))*$H$9,"Error")))))</f>
        <v>0</v>
      </c>
      <c r="I1104" s="30">
        <f>IF(B1104="",0,IF($B1104&lt;$I$5,0,IF($B1104&gt;'MSD Calculation'!$D$5,0,IF($N$4="Closed-form",1/2*(1-COS(2*PI()*($B1104-$I$5)/$I$6))*$I$8,IF($N$4="General",1/2*(1-COS(2*PI()*($B1104-$I$5)/$I$6))*$I$9,"Error")))))</f>
        <v>0</v>
      </c>
      <c r="J1104" s="15" t="s">
        <v>14</v>
      </c>
      <c r="K1104" s="3"/>
      <c r="L1104" s="17">
        <v>10.869999999999813</v>
      </c>
      <c r="M1104" s="34">
        <f>L1104/'MSD Calculation'!$D$5</f>
        <v>0.3672297297297234</v>
      </c>
      <c r="N1104" s="34">
        <f>'MSD Calculation'!$D$24-L1104</f>
        <v>7.6300000000001873</v>
      </c>
      <c r="O1104" s="35">
        <f t="shared" si="80"/>
        <v>8.9559283051693292E-3</v>
      </c>
      <c r="P1104" s="35">
        <f t="shared" si="81"/>
        <v>1.2570127031406595E-2</v>
      </c>
      <c r="Q1104" s="35">
        <f t="shared" si="82"/>
        <v>1.2656978990754094E-2</v>
      </c>
      <c r="R1104" s="35">
        <f t="shared" si="83"/>
        <v>1.2656978990754094E-2</v>
      </c>
      <c r="S1104" s="35">
        <f t="shared" si="84"/>
        <v>1.2656978990754094E-2</v>
      </c>
      <c r="T1104" s="11" t="s">
        <v>14</v>
      </c>
    </row>
    <row r="1105" spans="2:20" x14ac:dyDescent="0.35">
      <c r="B1105" s="63">
        <v>10.879999999999812</v>
      </c>
      <c r="C1105" s="34">
        <f>B1105/'MSD Calculation'!$D$5</f>
        <v>0.3675675675675612</v>
      </c>
      <c r="D1105" s="34">
        <f>'MSD Calculation'!$D$24-B1105</f>
        <v>7.6200000000001875</v>
      </c>
      <c r="E1105" s="30">
        <f>IF(B1105="",0,IF(B1105&lt;'MSD Calculation'!$D$5,$E$7*(1-B1105/'MSD Calculation'!$D$5), 0))</f>
        <v>8.951146709704743E-3</v>
      </c>
      <c r="F1105" s="30">
        <f>IF(B1105="",0,IF($B1105&lt;$F$5,0,IF($B1105&gt;'MSD Calculation'!$D$5,0,IF($N$4="Closed-form",1/2*(1-COS(2*PI()*($B1105-$F$5)/$F$6))*$F$8,IF($N$4="General",1/2*(1-COS(2*PI()*($B1105-$F$5)/$F$6))*$F$9,"Error")))))</f>
        <v>3.6240236087432195E-3</v>
      </c>
      <c r="G1105" s="30">
        <f>IF(B1105="",0,IF($B1105&lt;$G$5,0,IF($B1105&gt;'MSD Calculation'!$D$5,0,IF($N$4="Closed-form",1/2*(1-COS(2*PI()*($B1105-$G$5)/$G$6))*$G$8,IF($N$4="General",1/2*(1-COS(2*PI()*($B1105-$G$5)/$G$6))*$G$9,"Error")))))</f>
        <v>8.833095752641668E-5</v>
      </c>
      <c r="H1105" s="30">
        <f>IF(B1105="",0,IF($B1105&lt;$H$5,0,IF($B1105&gt;'MSD Calculation'!$D$5,0,IF($N$4="Closed-form",1/2*(1-COS(2*PI()*($B1105-$H$5)/$H$6))*$H$8,IF($N$4="General",1/2*(1-COS(2*PI()*($B1105-$H$5)/$H$6))*$H$9,"Error")))))</f>
        <v>0</v>
      </c>
      <c r="I1105" s="30">
        <f>IF(B1105="",0,IF($B1105&lt;$I$5,0,IF($B1105&gt;'MSD Calculation'!$D$5,0,IF($N$4="Closed-form",1/2*(1-COS(2*PI()*($B1105-$I$5)/$I$6))*$I$8,IF($N$4="General",1/2*(1-COS(2*PI()*($B1105-$I$5)/$I$6))*$I$9,"Error")))))</f>
        <v>0</v>
      </c>
      <c r="J1105" s="15" t="s">
        <v>14</v>
      </c>
      <c r="K1105" s="3"/>
      <c r="L1105" s="17">
        <v>10.879999999999812</v>
      </c>
      <c r="M1105" s="34">
        <f>L1105/'MSD Calculation'!$D$5</f>
        <v>0.3675675675675612</v>
      </c>
      <c r="N1105" s="34">
        <f>'MSD Calculation'!$D$24-L1105</f>
        <v>7.6200000000001875</v>
      </c>
      <c r="O1105" s="35">
        <f t="shared" si="80"/>
        <v>8.951146709704743E-3</v>
      </c>
      <c r="P1105" s="35">
        <f t="shared" si="81"/>
        <v>1.2575170318447963E-2</v>
      </c>
      <c r="Q1105" s="35">
        <f t="shared" si="82"/>
        <v>1.2663501275974379E-2</v>
      </c>
      <c r="R1105" s="35">
        <f t="shared" si="83"/>
        <v>1.2663501275974379E-2</v>
      </c>
      <c r="S1105" s="35">
        <f t="shared" si="84"/>
        <v>1.2663501275974379E-2</v>
      </c>
      <c r="T1105" s="11" t="s">
        <v>14</v>
      </c>
    </row>
    <row r="1106" spans="2:20" x14ac:dyDescent="0.35">
      <c r="B1106" s="63">
        <v>10.889999999999812</v>
      </c>
      <c r="C1106" s="34">
        <f>B1106/'MSD Calculation'!$D$5</f>
        <v>0.36790540540539907</v>
      </c>
      <c r="D1106" s="34">
        <f>'MSD Calculation'!$D$24-B1106</f>
        <v>7.6100000000001877</v>
      </c>
      <c r="E1106" s="30">
        <f>IF(B1106="",0,IF(B1106&lt;'MSD Calculation'!$D$5,$E$7*(1-B1106/'MSD Calculation'!$D$5), 0))</f>
        <v>8.9463651142401568E-3</v>
      </c>
      <c r="F1106" s="30">
        <f>IF(B1106="",0,IF($B1106&lt;$F$5,0,IF($B1106&gt;'MSD Calculation'!$D$5,0,IF($N$4="Closed-form",1/2*(1-COS(2*PI()*($B1106-$F$5)/$F$6))*$F$8,IF($N$4="General",1/2*(1-COS(2*PI()*($B1106-$F$5)/$F$6))*$F$9,"Error")))))</f>
        <v>3.6338538680204956E-3</v>
      </c>
      <c r="G1106" s="30">
        <f>IF(B1106="",0,IF($B1106&lt;$G$5,0,IF($B1106&gt;'MSD Calculation'!$D$5,0,IF($N$4="Closed-form",1/2*(1-COS(2*PI()*($B1106-$G$5)/$G$6))*$G$8,IF($N$4="General",1/2*(1-COS(2*PI()*($B1106-$G$5)/$G$6))*$G$9,"Error")))))</f>
        <v>8.98221341828731E-5</v>
      </c>
      <c r="H1106" s="30">
        <f>IF(B1106="",0,IF($B1106&lt;$H$5,0,IF($B1106&gt;'MSD Calculation'!$D$5,0,IF($N$4="Closed-form",1/2*(1-COS(2*PI()*($B1106-$H$5)/$H$6))*$H$8,IF($N$4="General",1/2*(1-COS(2*PI()*($B1106-$H$5)/$H$6))*$H$9,"Error")))))</f>
        <v>0</v>
      </c>
      <c r="I1106" s="30">
        <f>IF(B1106="",0,IF($B1106&lt;$I$5,0,IF($B1106&gt;'MSD Calculation'!$D$5,0,IF($N$4="Closed-form",1/2*(1-COS(2*PI()*($B1106-$I$5)/$I$6))*$I$8,IF($N$4="General",1/2*(1-COS(2*PI()*($B1106-$I$5)/$I$6))*$I$9,"Error")))))</f>
        <v>0</v>
      </c>
      <c r="J1106" s="15" t="s">
        <v>14</v>
      </c>
      <c r="K1106" s="3"/>
      <c r="L1106" s="17">
        <v>10.889999999999812</v>
      </c>
      <c r="M1106" s="34">
        <f>L1106/'MSD Calculation'!$D$5</f>
        <v>0.36790540540539907</v>
      </c>
      <c r="N1106" s="34">
        <f>'MSD Calculation'!$D$24-L1106</f>
        <v>7.6100000000001877</v>
      </c>
      <c r="O1106" s="35">
        <f t="shared" ref="O1106:O1169" si="85">E1106</f>
        <v>8.9463651142401568E-3</v>
      </c>
      <c r="P1106" s="35">
        <f t="shared" ref="P1106:P1169" si="86">E1106+F1106</f>
        <v>1.2580218982260652E-2</v>
      </c>
      <c r="Q1106" s="35">
        <f t="shared" ref="Q1106:Q1169" si="87">E1106+F1106+G1106</f>
        <v>1.2670041116443525E-2</v>
      </c>
      <c r="R1106" s="35">
        <f t="shared" ref="R1106:R1169" si="88">+E1106+F1106+G1106+H1106</f>
        <v>1.2670041116443525E-2</v>
      </c>
      <c r="S1106" s="35">
        <f t="shared" ref="S1106:S1169" si="89">E1106+F1106+G1106+H1106+I1106</f>
        <v>1.2670041116443525E-2</v>
      </c>
      <c r="T1106" s="11" t="s">
        <v>14</v>
      </c>
    </row>
    <row r="1107" spans="2:20" x14ac:dyDescent="0.35">
      <c r="B1107" s="63">
        <v>10.899999999999812</v>
      </c>
      <c r="C1107" s="34">
        <f>B1107/'MSD Calculation'!$D$5</f>
        <v>0.36824324324323687</v>
      </c>
      <c r="D1107" s="34">
        <f>'MSD Calculation'!$D$24-B1107</f>
        <v>7.6000000000001879</v>
      </c>
      <c r="E1107" s="30">
        <f>IF(B1107="",0,IF(B1107&lt;'MSD Calculation'!$D$5,$E$7*(1-B1107/'MSD Calculation'!$D$5), 0))</f>
        <v>8.9415835187755706E-3</v>
      </c>
      <c r="F1107" s="30">
        <f>IF(B1107="",0,IF($B1107&lt;$F$5,0,IF($B1107&gt;'MSD Calculation'!$D$5,0,IF($N$4="Closed-form",1/2*(1-COS(2*PI()*($B1107-$F$5)/$F$6))*$F$8,IF($N$4="General",1/2*(1-COS(2*PI()*($B1107-$F$5)/$F$6))*$F$9,"Error")))))</f>
        <v>3.6436894609487669E-3</v>
      </c>
      <c r="G1107" s="30">
        <f>IF(B1107="",0,IF($B1107&lt;$G$5,0,IF($B1107&gt;'MSD Calculation'!$D$5,0,IF($N$4="Closed-form",1/2*(1-COS(2*PI()*($B1107-$G$5)/$G$6))*$G$8,IF($N$4="General",1/2*(1-COS(2*PI()*($B1107-$G$5)/$G$6))*$G$9,"Error")))))</f>
        <v>9.1325478993535954E-5</v>
      </c>
      <c r="H1107" s="30">
        <f>IF(B1107="",0,IF($B1107&lt;$H$5,0,IF($B1107&gt;'MSD Calculation'!$D$5,0,IF($N$4="Closed-form",1/2*(1-COS(2*PI()*($B1107-$H$5)/$H$6))*$H$8,IF($N$4="General",1/2*(1-COS(2*PI()*($B1107-$H$5)/$H$6))*$H$9,"Error")))))</f>
        <v>0</v>
      </c>
      <c r="I1107" s="30">
        <f>IF(B1107="",0,IF($B1107&lt;$I$5,0,IF($B1107&gt;'MSD Calculation'!$D$5,0,IF($N$4="Closed-form",1/2*(1-COS(2*PI()*($B1107-$I$5)/$I$6))*$I$8,IF($N$4="General",1/2*(1-COS(2*PI()*($B1107-$I$5)/$I$6))*$I$9,"Error")))))</f>
        <v>0</v>
      </c>
      <c r="J1107" s="15" t="s">
        <v>14</v>
      </c>
      <c r="K1107" s="3"/>
      <c r="L1107" s="17">
        <v>10.899999999999812</v>
      </c>
      <c r="M1107" s="34">
        <f>L1107/'MSD Calculation'!$D$5</f>
        <v>0.36824324324323687</v>
      </c>
      <c r="N1107" s="34">
        <f>'MSD Calculation'!$D$24-L1107</f>
        <v>7.6000000000001879</v>
      </c>
      <c r="O1107" s="35">
        <f t="shared" si="85"/>
        <v>8.9415835187755706E-3</v>
      </c>
      <c r="P1107" s="35">
        <f t="shared" si="86"/>
        <v>1.2585272979724338E-2</v>
      </c>
      <c r="Q1107" s="35">
        <f t="shared" si="87"/>
        <v>1.2676598458717873E-2</v>
      </c>
      <c r="R1107" s="35">
        <f t="shared" si="88"/>
        <v>1.2676598458717873E-2</v>
      </c>
      <c r="S1107" s="35">
        <f t="shared" si="89"/>
        <v>1.2676598458717873E-2</v>
      </c>
      <c r="T1107" s="11" t="s">
        <v>14</v>
      </c>
    </row>
    <row r="1108" spans="2:20" x14ac:dyDescent="0.35">
      <c r="B1108" s="63">
        <v>10.909999999999812</v>
      </c>
      <c r="C1108" s="34">
        <f>B1108/'MSD Calculation'!$D$5</f>
        <v>0.36858108108107468</v>
      </c>
      <c r="D1108" s="34">
        <f>'MSD Calculation'!$D$24-B1108</f>
        <v>7.5900000000001882</v>
      </c>
      <c r="E1108" s="30">
        <f>IF(B1108="",0,IF(B1108&lt;'MSD Calculation'!$D$5,$E$7*(1-B1108/'MSD Calculation'!$D$5), 0))</f>
        <v>8.9368019233109861E-3</v>
      </c>
      <c r="F1108" s="30">
        <f>IF(B1108="",0,IF($B1108&lt;$F$5,0,IF($B1108&gt;'MSD Calculation'!$D$5,0,IF($N$4="Closed-form",1/2*(1-COS(2*PI()*($B1108-$F$5)/$F$6))*$F$8,IF($N$4="General",1/2*(1-COS(2*PI()*($B1108-$F$5)/$F$6))*$F$9,"Error")))))</f>
        <v>3.6535303443843091E-3</v>
      </c>
      <c r="G1108" s="30">
        <f>IF(B1108="",0,IF($B1108&lt;$G$5,0,IF($B1108&gt;'MSD Calculation'!$D$5,0,IF($N$4="Closed-form",1/2*(1-COS(2*PI()*($B1108-$G$5)/$G$6))*$G$8,IF($N$4="General",1/2*(1-COS(2*PI()*($B1108-$G$5)/$G$6))*$G$9,"Error")))))</f>
        <v>9.2840981550832826E-5</v>
      </c>
      <c r="H1108" s="30">
        <f>IF(B1108="",0,IF($B1108&lt;$H$5,0,IF($B1108&gt;'MSD Calculation'!$D$5,0,IF($N$4="Closed-form",1/2*(1-COS(2*PI()*($B1108-$H$5)/$H$6))*$H$8,IF($N$4="General",1/2*(1-COS(2*PI()*($B1108-$H$5)/$H$6))*$H$9,"Error")))))</f>
        <v>0</v>
      </c>
      <c r="I1108" s="30">
        <f>IF(B1108="",0,IF($B1108&lt;$I$5,0,IF($B1108&gt;'MSD Calculation'!$D$5,0,IF($N$4="Closed-form",1/2*(1-COS(2*PI()*($B1108-$I$5)/$I$6))*$I$8,IF($N$4="General",1/2*(1-COS(2*PI()*($B1108-$I$5)/$I$6))*$I$9,"Error")))))</f>
        <v>0</v>
      </c>
      <c r="J1108" s="15" t="s">
        <v>14</v>
      </c>
      <c r="K1108" s="3"/>
      <c r="L1108" s="17">
        <v>10.909999999999812</v>
      </c>
      <c r="M1108" s="34">
        <f>L1108/'MSD Calculation'!$D$5</f>
        <v>0.36858108108107468</v>
      </c>
      <c r="N1108" s="34">
        <f>'MSD Calculation'!$D$24-L1108</f>
        <v>7.5900000000001882</v>
      </c>
      <c r="O1108" s="35">
        <f t="shared" si="85"/>
        <v>8.9368019233109861E-3</v>
      </c>
      <c r="P1108" s="35">
        <f t="shared" si="86"/>
        <v>1.2590332267695296E-2</v>
      </c>
      <c r="Q1108" s="35">
        <f t="shared" si="87"/>
        <v>1.2683173249246128E-2</v>
      </c>
      <c r="R1108" s="35">
        <f t="shared" si="88"/>
        <v>1.2683173249246128E-2</v>
      </c>
      <c r="S1108" s="35">
        <f t="shared" si="89"/>
        <v>1.2683173249246128E-2</v>
      </c>
      <c r="T1108" s="11" t="s">
        <v>14</v>
      </c>
    </row>
    <row r="1109" spans="2:20" x14ac:dyDescent="0.35">
      <c r="B1109" s="63">
        <v>10.919999999999812</v>
      </c>
      <c r="C1109" s="34">
        <f>B1109/'MSD Calculation'!$D$5</f>
        <v>0.36891891891891254</v>
      </c>
      <c r="D1109" s="34">
        <f>'MSD Calculation'!$D$24-B1109</f>
        <v>7.5800000000001884</v>
      </c>
      <c r="E1109" s="30">
        <f>IF(B1109="",0,IF(B1109&lt;'MSD Calculation'!$D$5,$E$7*(1-B1109/'MSD Calculation'!$D$5), 0))</f>
        <v>8.9320203278463982E-3</v>
      </c>
      <c r="F1109" s="30">
        <f>IF(B1109="",0,IF($B1109&lt;$F$5,0,IF($B1109&gt;'MSD Calculation'!$D$5,0,IF($N$4="Closed-form",1/2*(1-COS(2*PI()*($B1109-$F$5)/$F$6))*$F$8,IF($N$4="General",1/2*(1-COS(2*PI()*($B1109-$F$5)/$F$6))*$F$9,"Error")))))</f>
        <v>3.663376475160194E-3</v>
      </c>
      <c r="G1109" s="30">
        <f>IF(B1109="",0,IF($B1109&lt;$G$5,0,IF($B1109&gt;'MSD Calculation'!$D$5,0,IF($N$4="Closed-form",1/2*(1-COS(2*PI()*($B1109-$G$5)/$G$6))*$G$8,IF($N$4="General",1/2*(1-COS(2*PI()*($B1109-$G$5)/$G$6))*$G$9,"Error")))))</f>
        <v>9.4368631363023916E-5</v>
      </c>
      <c r="H1109" s="30">
        <f>IF(B1109="",0,IF($B1109&lt;$H$5,0,IF($B1109&gt;'MSD Calculation'!$D$5,0,IF($N$4="Closed-form",1/2*(1-COS(2*PI()*($B1109-$H$5)/$H$6))*$H$8,IF($N$4="General",1/2*(1-COS(2*PI()*($B1109-$H$5)/$H$6))*$H$9,"Error")))))</f>
        <v>0</v>
      </c>
      <c r="I1109" s="30">
        <f>IF(B1109="",0,IF($B1109&lt;$I$5,0,IF($B1109&gt;'MSD Calculation'!$D$5,0,IF($N$4="Closed-form",1/2*(1-COS(2*PI()*($B1109-$I$5)/$I$6))*$I$8,IF($N$4="General",1/2*(1-COS(2*PI()*($B1109-$I$5)/$I$6))*$I$9,"Error")))))</f>
        <v>0</v>
      </c>
      <c r="J1109" s="15" t="s">
        <v>14</v>
      </c>
      <c r="K1109" s="3"/>
      <c r="L1109" s="17">
        <v>10.919999999999812</v>
      </c>
      <c r="M1109" s="34">
        <f>L1109/'MSD Calculation'!$D$5</f>
        <v>0.36891891891891254</v>
      </c>
      <c r="N1109" s="34">
        <f>'MSD Calculation'!$D$24-L1109</f>
        <v>7.5800000000001884</v>
      </c>
      <c r="O1109" s="35">
        <f t="shared" si="85"/>
        <v>8.9320203278463982E-3</v>
      </c>
      <c r="P1109" s="35">
        <f t="shared" si="86"/>
        <v>1.2595396803006592E-2</v>
      </c>
      <c r="Q1109" s="35">
        <f t="shared" si="87"/>
        <v>1.2689765434369615E-2</v>
      </c>
      <c r="R1109" s="35">
        <f t="shared" si="88"/>
        <v>1.2689765434369615E-2</v>
      </c>
      <c r="S1109" s="35">
        <f t="shared" si="89"/>
        <v>1.2689765434369615E-2</v>
      </c>
      <c r="T1109" s="11" t="s">
        <v>14</v>
      </c>
    </row>
    <row r="1110" spans="2:20" x14ac:dyDescent="0.35">
      <c r="B1110" s="63">
        <v>10.929999999999811</v>
      </c>
      <c r="C1110" s="34">
        <f>B1110/'MSD Calculation'!$D$5</f>
        <v>0.36925675675675035</v>
      </c>
      <c r="D1110" s="34">
        <f>'MSD Calculation'!$D$24-B1110</f>
        <v>7.5700000000001886</v>
      </c>
      <c r="E1110" s="30">
        <f>IF(B1110="",0,IF(B1110&lt;'MSD Calculation'!$D$5,$E$7*(1-B1110/'MSD Calculation'!$D$5), 0))</f>
        <v>8.9272387323818137E-3</v>
      </c>
      <c r="F1110" s="30">
        <f>IF(B1110="",0,IF($B1110&lt;$F$5,0,IF($B1110&gt;'MSD Calculation'!$D$5,0,IF($N$4="Closed-form",1/2*(1-COS(2*PI()*($B1110-$F$5)/$F$6))*$F$8,IF($N$4="General",1/2*(1-COS(2*PI()*($B1110-$F$5)/$F$6))*$F$9,"Error")))))</f>
        <v>3.673227810086476E-3</v>
      </c>
      <c r="G1110" s="30">
        <f>IF(B1110="",0,IF($B1110&lt;$G$5,0,IF($B1110&gt;'MSD Calculation'!$D$5,0,IF($N$4="Closed-form",1/2*(1-COS(2*PI()*($B1110-$G$5)/$G$6))*$G$8,IF($N$4="General",1/2*(1-COS(2*PI()*($B1110-$G$5)/$G$6))*$G$9,"Error")))))</f>
        <v>9.5908417854274582E-5</v>
      </c>
      <c r="H1110" s="30">
        <f>IF(B1110="",0,IF($B1110&lt;$H$5,0,IF($B1110&gt;'MSD Calculation'!$D$5,0,IF($N$4="Closed-form",1/2*(1-COS(2*PI()*($B1110-$H$5)/$H$6))*$H$8,IF($N$4="General",1/2*(1-COS(2*PI()*($B1110-$H$5)/$H$6))*$H$9,"Error")))))</f>
        <v>0</v>
      </c>
      <c r="I1110" s="30">
        <f>IF(B1110="",0,IF($B1110&lt;$I$5,0,IF($B1110&gt;'MSD Calculation'!$D$5,0,IF($N$4="Closed-form",1/2*(1-COS(2*PI()*($B1110-$I$5)/$I$6))*$I$8,IF($N$4="General",1/2*(1-COS(2*PI()*($B1110-$I$5)/$I$6))*$I$9,"Error")))))</f>
        <v>0</v>
      </c>
      <c r="J1110" s="15" t="s">
        <v>14</v>
      </c>
      <c r="K1110" s="3"/>
      <c r="L1110" s="17">
        <v>10.929999999999811</v>
      </c>
      <c r="M1110" s="34">
        <f>L1110/'MSD Calculation'!$D$5</f>
        <v>0.36925675675675035</v>
      </c>
      <c r="N1110" s="34">
        <f>'MSD Calculation'!$D$24-L1110</f>
        <v>7.5700000000001886</v>
      </c>
      <c r="O1110" s="35">
        <f t="shared" si="85"/>
        <v>8.9272387323818137E-3</v>
      </c>
      <c r="P1110" s="35">
        <f t="shared" si="86"/>
        <v>1.260046654246829E-2</v>
      </c>
      <c r="Q1110" s="35">
        <f t="shared" si="87"/>
        <v>1.2696374960322564E-2</v>
      </c>
      <c r="R1110" s="35">
        <f t="shared" si="88"/>
        <v>1.2696374960322564E-2</v>
      </c>
      <c r="S1110" s="35">
        <f t="shared" si="89"/>
        <v>1.2696374960322564E-2</v>
      </c>
      <c r="T1110" s="11" t="s">
        <v>14</v>
      </c>
    </row>
    <row r="1111" spans="2:20" x14ac:dyDescent="0.35">
      <c r="B1111" s="63">
        <v>10.939999999999811</v>
      </c>
      <c r="C1111" s="34">
        <f>B1111/'MSD Calculation'!$D$5</f>
        <v>0.36959459459458821</v>
      </c>
      <c r="D1111" s="34">
        <f>'MSD Calculation'!$D$24-B1111</f>
        <v>7.5600000000001888</v>
      </c>
      <c r="E1111" s="30">
        <f>IF(B1111="",0,IF(B1111&lt;'MSD Calculation'!$D$5,$E$7*(1-B1111/'MSD Calculation'!$D$5), 0))</f>
        <v>8.9224571369172275E-3</v>
      </c>
      <c r="F1111" s="30">
        <f>IF(B1111="",0,IF($B1111&lt;$F$5,0,IF($B1111&gt;'MSD Calculation'!$D$5,0,IF($N$4="Closed-form",1/2*(1-COS(2*PI()*($B1111-$F$5)/$F$6))*$F$8,IF($N$4="General",1/2*(1-COS(2*PI()*($B1111-$F$5)/$F$6))*$F$9,"Error")))))</f>
        <v>3.6830843059503775E-3</v>
      </c>
      <c r="G1111" s="30">
        <f>IF(B1111="",0,IF($B1111&lt;$G$5,0,IF($B1111&gt;'MSD Calculation'!$D$5,0,IF($N$4="Closed-form",1/2*(1-COS(2*PI()*($B1111-$G$5)/$G$6))*$G$8,IF($N$4="General",1/2*(1-COS(2*PI()*($B1111-$G$5)/$G$6))*$G$9,"Error")))))</f>
        <v>9.7460330364728662E-5</v>
      </c>
      <c r="H1111" s="30">
        <f>IF(B1111="",0,IF($B1111&lt;$H$5,0,IF($B1111&gt;'MSD Calculation'!$D$5,0,IF($N$4="Closed-form",1/2*(1-COS(2*PI()*($B1111-$H$5)/$H$6))*$H$8,IF($N$4="General",1/2*(1-COS(2*PI()*($B1111-$H$5)/$H$6))*$H$9,"Error")))))</f>
        <v>0</v>
      </c>
      <c r="I1111" s="30">
        <f>IF(B1111="",0,IF($B1111&lt;$I$5,0,IF($B1111&gt;'MSD Calculation'!$D$5,0,IF($N$4="Closed-form",1/2*(1-COS(2*PI()*($B1111-$I$5)/$I$6))*$I$8,IF($N$4="General",1/2*(1-COS(2*PI()*($B1111-$I$5)/$I$6))*$I$9,"Error")))))</f>
        <v>0</v>
      </c>
      <c r="J1111" s="15" t="s">
        <v>14</v>
      </c>
      <c r="K1111" s="3"/>
      <c r="L1111" s="17">
        <v>10.939999999999811</v>
      </c>
      <c r="M1111" s="34">
        <f>L1111/'MSD Calculation'!$D$5</f>
        <v>0.36959459459458821</v>
      </c>
      <c r="N1111" s="34">
        <f>'MSD Calculation'!$D$24-L1111</f>
        <v>7.5600000000001888</v>
      </c>
      <c r="O1111" s="35">
        <f t="shared" si="85"/>
        <v>8.9224571369172275E-3</v>
      </c>
      <c r="P1111" s="35">
        <f t="shared" si="86"/>
        <v>1.2605541442867605E-2</v>
      </c>
      <c r="Q1111" s="35">
        <f t="shared" si="87"/>
        <v>1.2703001773232334E-2</v>
      </c>
      <c r="R1111" s="35">
        <f t="shared" si="88"/>
        <v>1.2703001773232334E-2</v>
      </c>
      <c r="S1111" s="35">
        <f t="shared" si="89"/>
        <v>1.2703001773232334E-2</v>
      </c>
      <c r="T1111" s="11" t="s">
        <v>14</v>
      </c>
    </row>
    <row r="1112" spans="2:20" x14ac:dyDescent="0.35">
      <c r="B1112" s="63">
        <v>10.949999999999811</v>
      </c>
      <c r="C1112" s="34">
        <f>B1112/'MSD Calculation'!$D$5</f>
        <v>0.36993243243242602</v>
      </c>
      <c r="D1112" s="34">
        <f>'MSD Calculation'!$D$24-B1112</f>
        <v>7.550000000000189</v>
      </c>
      <c r="E1112" s="30">
        <f>IF(B1112="",0,IF(B1112&lt;'MSD Calculation'!$D$5,$E$7*(1-B1112/'MSD Calculation'!$D$5), 0))</f>
        <v>8.917675541452643E-3</v>
      </c>
      <c r="F1112" s="30">
        <f>IF(B1112="",0,IF($B1112&lt;$F$5,0,IF($B1112&gt;'MSD Calculation'!$D$5,0,IF($N$4="Closed-form",1/2*(1-COS(2*PI()*($B1112-$F$5)/$F$6))*$F$8,IF($N$4="General",1/2*(1-COS(2*PI()*($B1112-$F$5)/$F$6))*$F$9,"Error")))))</f>
        <v>3.6929459195164881E-3</v>
      </c>
      <c r="G1112" s="30">
        <f>IF(B1112="",0,IF($B1112&lt;$G$5,0,IF($B1112&gt;'MSD Calculation'!$D$5,0,IF($N$4="Closed-form",1/2*(1-COS(2*PI()*($B1112-$G$5)/$G$6))*$G$8,IF($N$4="General",1/2*(1-COS(2*PI()*($B1112-$G$5)/$G$6))*$G$9,"Error")))))</f>
        <v>9.9024358150582006E-5</v>
      </c>
      <c r="H1112" s="30">
        <f>IF(B1112="",0,IF($B1112&lt;$H$5,0,IF($B1112&gt;'MSD Calculation'!$D$5,0,IF($N$4="Closed-form",1/2*(1-COS(2*PI()*($B1112-$H$5)/$H$6))*$H$8,IF($N$4="General",1/2*(1-COS(2*PI()*($B1112-$H$5)/$H$6))*$H$9,"Error")))))</f>
        <v>0</v>
      </c>
      <c r="I1112" s="30">
        <f>IF(B1112="",0,IF($B1112&lt;$I$5,0,IF($B1112&gt;'MSD Calculation'!$D$5,0,IF($N$4="Closed-form",1/2*(1-COS(2*PI()*($B1112-$I$5)/$I$6))*$I$8,IF($N$4="General",1/2*(1-COS(2*PI()*($B1112-$I$5)/$I$6))*$I$9,"Error")))))</f>
        <v>0</v>
      </c>
      <c r="J1112" s="15" t="s">
        <v>14</v>
      </c>
      <c r="K1112" s="3"/>
      <c r="L1112" s="17">
        <v>10.949999999999811</v>
      </c>
      <c r="M1112" s="34">
        <f>L1112/'MSD Calculation'!$D$5</f>
        <v>0.36993243243242602</v>
      </c>
      <c r="N1112" s="34">
        <f>'MSD Calculation'!$D$24-L1112</f>
        <v>7.550000000000189</v>
      </c>
      <c r="O1112" s="35">
        <f t="shared" si="85"/>
        <v>8.917675541452643E-3</v>
      </c>
      <c r="P1112" s="35">
        <f t="shared" si="86"/>
        <v>1.2610621460969132E-2</v>
      </c>
      <c r="Q1112" s="35">
        <f t="shared" si="87"/>
        <v>1.2709645819119713E-2</v>
      </c>
      <c r="R1112" s="35">
        <f t="shared" si="88"/>
        <v>1.2709645819119713E-2</v>
      </c>
      <c r="S1112" s="35">
        <f t="shared" si="89"/>
        <v>1.2709645819119713E-2</v>
      </c>
      <c r="T1112" s="11" t="s">
        <v>14</v>
      </c>
    </row>
    <row r="1113" spans="2:20" x14ac:dyDescent="0.35">
      <c r="B1113" s="63">
        <v>10.959999999999811</v>
      </c>
      <c r="C1113" s="34">
        <f>B1113/'MSD Calculation'!$D$5</f>
        <v>0.37027027027026388</v>
      </c>
      <c r="D1113" s="34">
        <f>'MSD Calculation'!$D$24-B1113</f>
        <v>7.5400000000001892</v>
      </c>
      <c r="E1113" s="30">
        <f>IF(B1113="",0,IF(B1113&lt;'MSD Calculation'!$D$5,$E$7*(1-B1113/'MSD Calculation'!$D$5), 0))</f>
        <v>8.9128939459880568E-3</v>
      </c>
      <c r="F1113" s="30">
        <f>IF(B1113="",0,IF($B1113&lt;$F$5,0,IF($B1113&gt;'MSD Calculation'!$D$5,0,IF($N$4="Closed-form",1/2*(1-COS(2*PI()*($B1113-$F$5)/$F$6))*$F$8,IF($N$4="General",1/2*(1-COS(2*PI()*($B1113-$F$5)/$F$6))*$F$9,"Error")))))</f>
        <v>3.7028126075269456E-3</v>
      </c>
      <c r="G1113" s="30">
        <f>IF(B1113="",0,IF($B1113&lt;$G$5,0,IF($B1113&gt;'MSD Calculation'!$D$5,0,IF($N$4="Closed-form",1/2*(1-COS(2*PI()*($B1113-$G$5)/$G$6))*$G$8,IF($N$4="General",1/2*(1-COS(2*PI()*($B1113-$G$5)/$G$6))*$G$9,"Error")))))</f>
        <v>1.0060049038415763E-4</v>
      </c>
      <c r="H1113" s="30">
        <f>IF(B1113="",0,IF($B1113&lt;$H$5,0,IF($B1113&gt;'MSD Calculation'!$D$5,0,IF($N$4="Closed-form",1/2*(1-COS(2*PI()*($B1113-$H$5)/$H$6))*$H$8,IF($N$4="General",1/2*(1-COS(2*PI()*($B1113-$H$5)/$H$6))*$H$9,"Error")))))</f>
        <v>0</v>
      </c>
      <c r="I1113" s="30">
        <f>IF(B1113="",0,IF($B1113&lt;$I$5,0,IF($B1113&gt;'MSD Calculation'!$D$5,0,IF($N$4="Closed-form",1/2*(1-COS(2*PI()*($B1113-$I$5)/$I$6))*$I$8,IF($N$4="General",1/2*(1-COS(2*PI()*($B1113-$I$5)/$I$6))*$I$9,"Error")))))</f>
        <v>0</v>
      </c>
      <c r="J1113" s="15" t="s">
        <v>14</v>
      </c>
      <c r="K1113" s="3"/>
      <c r="L1113" s="17">
        <v>10.959999999999811</v>
      </c>
      <c r="M1113" s="34">
        <f>L1113/'MSD Calculation'!$D$5</f>
        <v>0.37027027027026388</v>
      </c>
      <c r="N1113" s="34">
        <f>'MSD Calculation'!$D$24-L1113</f>
        <v>7.5400000000001892</v>
      </c>
      <c r="O1113" s="35">
        <f t="shared" si="85"/>
        <v>8.9128939459880568E-3</v>
      </c>
      <c r="P1113" s="35">
        <f t="shared" si="86"/>
        <v>1.2615706553515002E-2</v>
      </c>
      <c r="Q1113" s="35">
        <f t="shared" si="87"/>
        <v>1.271630704389916E-2</v>
      </c>
      <c r="R1113" s="35">
        <f t="shared" si="88"/>
        <v>1.271630704389916E-2</v>
      </c>
      <c r="S1113" s="35">
        <f t="shared" si="89"/>
        <v>1.271630704389916E-2</v>
      </c>
      <c r="T1113" s="11" t="s">
        <v>14</v>
      </c>
    </row>
    <row r="1114" spans="2:20" x14ac:dyDescent="0.35">
      <c r="B1114" s="63">
        <v>10.969999999999811</v>
      </c>
      <c r="C1114" s="34">
        <f>B1114/'MSD Calculation'!$D$5</f>
        <v>0.37060810810810169</v>
      </c>
      <c r="D1114" s="34">
        <f>'MSD Calculation'!$D$24-B1114</f>
        <v>7.5300000000001894</v>
      </c>
      <c r="E1114" s="30">
        <f>IF(B1114="",0,IF(B1114&lt;'MSD Calculation'!$D$5,$E$7*(1-B1114/'MSD Calculation'!$D$5), 0))</f>
        <v>8.9081123505234724E-3</v>
      </c>
      <c r="F1114" s="30">
        <f>IF(B1114="",0,IF($B1114&lt;$F$5,0,IF($B1114&gt;'MSD Calculation'!$D$5,0,IF($N$4="Closed-form",1/2*(1-COS(2*PI()*($B1114-$F$5)/$F$6))*$F$8,IF($N$4="General",1/2*(1-COS(2*PI()*($B1114-$F$5)/$F$6))*$F$9,"Error")))))</f>
        <v>3.7126843267016284E-3</v>
      </c>
      <c r="G1114" s="30">
        <f>IF(B1114="",0,IF($B1114&lt;$G$5,0,IF($B1114&gt;'MSD Calculation'!$D$5,0,IF($N$4="Closed-form",1/2*(1-COS(2*PI()*($B1114-$G$5)/$G$6))*$G$8,IF($N$4="General",1/2*(1-COS(2*PI()*($B1114-$G$5)/$G$6))*$G$9,"Error")))))</f>
        <v>1.0218871615397929E-4</v>
      </c>
      <c r="H1114" s="30">
        <f>IF(B1114="",0,IF($B1114&lt;$H$5,0,IF($B1114&gt;'MSD Calculation'!$D$5,0,IF($N$4="Closed-form",1/2*(1-COS(2*PI()*($B1114-$H$5)/$H$6))*$H$8,IF($N$4="General",1/2*(1-COS(2*PI()*($B1114-$H$5)/$H$6))*$H$9,"Error")))))</f>
        <v>0</v>
      </c>
      <c r="I1114" s="30">
        <f>IF(B1114="",0,IF($B1114&lt;$I$5,0,IF($B1114&gt;'MSD Calculation'!$D$5,0,IF($N$4="Closed-form",1/2*(1-COS(2*PI()*($B1114-$I$5)/$I$6))*$I$8,IF($N$4="General",1/2*(1-COS(2*PI()*($B1114-$I$5)/$I$6))*$I$9,"Error")))))</f>
        <v>0</v>
      </c>
      <c r="J1114" s="15" t="s">
        <v>14</v>
      </c>
      <c r="K1114" s="3"/>
      <c r="L1114" s="17">
        <v>10.969999999999811</v>
      </c>
      <c r="M1114" s="34">
        <f>L1114/'MSD Calculation'!$D$5</f>
        <v>0.37060810810810169</v>
      </c>
      <c r="N1114" s="34">
        <f>'MSD Calculation'!$D$24-L1114</f>
        <v>7.5300000000001894</v>
      </c>
      <c r="O1114" s="35">
        <f t="shared" si="85"/>
        <v>8.9081123505234724E-3</v>
      </c>
      <c r="P1114" s="35">
        <f t="shared" si="86"/>
        <v>1.2620796677225101E-2</v>
      </c>
      <c r="Q1114" s="35">
        <f t="shared" si="87"/>
        <v>1.272298539337908E-2</v>
      </c>
      <c r="R1114" s="35">
        <f t="shared" si="88"/>
        <v>1.272298539337908E-2</v>
      </c>
      <c r="S1114" s="35">
        <f t="shared" si="89"/>
        <v>1.272298539337908E-2</v>
      </c>
      <c r="T1114" s="11" t="s">
        <v>14</v>
      </c>
    </row>
    <row r="1115" spans="2:20" x14ac:dyDescent="0.35">
      <c r="B1115" s="63">
        <v>10.97999999999981</v>
      </c>
      <c r="C1115" s="34">
        <f>B1115/'MSD Calculation'!$D$5</f>
        <v>0.37094594594593955</v>
      </c>
      <c r="D1115" s="34">
        <f>'MSD Calculation'!$D$24-B1115</f>
        <v>7.5200000000001896</v>
      </c>
      <c r="E1115" s="30">
        <f>IF(B1115="",0,IF(B1115&lt;'MSD Calculation'!$D$5,$E$7*(1-B1115/'MSD Calculation'!$D$5), 0))</f>
        <v>8.9033307550588844E-3</v>
      </c>
      <c r="F1115" s="30">
        <f>IF(B1115="",0,IF($B1115&lt;$F$5,0,IF($B1115&gt;'MSD Calculation'!$D$5,0,IF($N$4="Closed-form",1/2*(1-COS(2*PI()*($B1115-$F$5)/$F$6))*$F$8,IF($N$4="General",1/2*(1-COS(2*PI()*($B1115-$F$5)/$F$6))*$F$9,"Error")))))</f>
        <v>3.7225610337383469E-3</v>
      </c>
      <c r="G1115" s="30">
        <f>IF(B1115="",0,IF($B1115&lt;$G$5,0,IF($B1115&gt;'MSD Calculation'!$D$5,0,IF($N$4="Closed-form",1/2*(1-COS(2*PI()*($B1115-$G$5)/$G$6))*$G$8,IF($N$4="General",1/2*(1-COS(2*PI()*($B1115-$G$5)/$G$6))*$G$9,"Error")))))</f>
        <v>1.0378902446484865E-4</v>
      </c>
      <c r="H1115" s="30">
        <f>IF(B1115="",0,IF($B1115&lt;$H$5,0,IF($B1115&gt;'MSD Calculation'!$D$5,0,IF($N$4="Closed-form",1/2*(1-COS(2*PI()*($B1115-$H$5)/$H$6))*$H$8,IF($N$4="General",1/2*(1-COS(2*PI()*($B1115-$H$5)/$H$6))*$H$9,"Error")))))</f>
        <v>0</v>
      </c>
      <c r="I1115" s="30">
        <f>IF(B1115="",0,IF($B1115&lt;$I$5,0,IF($B1115&gt;'MSD Calculation'!$D$5,0,IF($N$4="Closed-form",1/2*(1-COS(2*PI()*($B1115-$I$5)/$I$6))*$I$8,IF($N$4="General",1/2*(1-COS(2*PI()*($B1115-$I$5)/$I$6))*$I$9,"Error")))))</f>
        <v>0</v>
      </c>
      <c r="J1115" s="15" t="s">
        <v>14</v>
      </c>
      <c r="K1115" s="3"/>
      <c r="L1115" s="17">
        <v>10.97999999999981</v>
      </c>
      <c r="M1115" s="34">
        <f>L1115/'MSD Calculation'!$D$5</f>
        <v>0.37094594594593955</v>
      </c>
      <c r="N1115" s="34">
        <f>'MSD Calculation'!$D$24-L1115</f>
        <v>7.5200000000001896</v>
      </c>
      <c r="O1115" s="35">
        <f t="shared" si="85"/>
        <v>8.9033307550588844E-3</v>
      </c>
      <c r="P1115" s="35">
        <f t="shared" si="86"/>
        <v>1.2625891788797231E-2</v>
      </c>
      <c r="Q1115" s="35">
        <f t="shared" si="87"/>
        <v>1.2729680813262079E-2</v>
      </c>
      <c r="R1115" s="35">
        <f t="shared" si="88"/>
        <v>1.2729680813262079E-2</v>
      </c>
      <c r="S1115" s="35">
        <f t="shared" si="89"/>
        <v>1.2729680813262079E-2</v>
      </c>
      <c r="T1115" s="11" t="s">
        <v>14</v>
      </c>
    </row>
    <row r="1116" spans="2:20" x14ac:dyDescent="0.35">
      <c r="B1116" s="63">
        <v>10.98999999999981</v>
      </c>
      <c r="C1116" s="34">
        <f>B1116/'MSD Calculation'!$D$5</f>
        <v>0.37128378378377735</v>
      </c>
      <c r="D1116" s="34">
        <f>'MSD Calculation'!$D$24-B1116</f>
        <v>7.5100000000001899</v>
      </c>
      <c r="E1116" s="30">
        <f>IF(B1116="",0,IF(B1116&lt;'MSD Calculation'!$D$5,$E$7*(1-B1116/'MSD Calculation'!$D$5), 0))</f>
        <v>8.8985491595943E-3</v>
      </c>
      <c r="F1116" s="30">
        <f>IF(B1116="",0,IF($B1116&lt;$F$5,0,IF($B1116&gt;'MSD Calculation'!$D$5,0,IF($N$4="Closed-form",1/2*(1-COS(2*PI()*($B1116-$F$5)/$F$6))*$F$8,IF($N$4="General",1/2*(1-COS(2*PI()*($B1116-$F$5)/$F$6))*$F$9,"Error")))))</f>
        <v>3.732442685313031E-3</v>
      </c>
      <c r="G1116" s="30">
        <f>IF(B1116="",0,IF($B1116&lt;$G$5,0,IF($B1116&gt;'MSD Calculation'!$D$5,0,IF($N$4="Closed-form",1/2*(1-COS(2*PI()*($B1116-$G$5)/$G$6))*$G$8,IF($N$4="General",1/2*(1-COS(2*PI()*($B1116-$G$5)/$G$6))*$G$9,"Error")))))</f>
        <v>1.0540140423792012E-4</v>
      </c>
      <c r="H1116" s="30">
        <f>IF(B1116="",0,IF($B1116&lt;$H$5,0,IF($B1116&gt;'MSD Calculation'!$D$5,0,IF($N$4="Closed-form",1/2*(1-COS(2*PI()*($B1116-$H$5)/$H$6))*$H$8,IF($N$4="General",1/2*(1-COS(2*PI()*($B1116-$H$5)/$H$6))*$H$9,"Error")))))</f>
        <v>0</v>
      </c>
      <c r="I1116" s="30">
        <f>IF(B1116="",0,IF($B1116&lt;$I$5,0,IF($B1116&gt;'MSD Calculation'!$D$5,0,IF($N$4="Closed-form",1/2*(1-COS(2*PI()*($B1116-$I$5)/$I$6))*$I$8,IF($N$4="General",1/2*(1-COS(2*PI()*($B1116-$I$5)/$I$6))*$I$9,"Error")))))</f>
        <v>0</v>
      </c>
      <c r="J1116" s="15" t="s">
        <v>14</v>
      </c>
      <c r="K1116" s="3"/>
      <c r="L1116" s="17">
        <v>10.98999999999981</v>
      </c>
      <c r="M1116" s="34">
        <f>L1116/'MSD Calculation'!$D$5</f>
        <v>0.37128378378377735</v>
      </c>
      <c r="N1116" s="34">
        <f>'MSD Calculation'!$D$24-L1116</f>
        <v>7.5100000000001899</v>
      </c>
      <c r="O1116" s="35">
        <f t="shared" si="85"/>
        <v>8.8985491595943E-3</v>
      </c>
      <c r="P1116" s="35">
        <f t="shared" si="86"/>
        <v>1.2630991844907331E-2</v>
      </c>
      <c r="Q1116" s="35">
        <f t="shared" si="87"/>
        <v>1.2736393249145252E-2</v>
      </c>
      <c r="R1116" s="35">
        <f t="shared" si="88"/>
        <v>1.2736393249145252E-2</v>
      </c>
      <c r="S1116" s="35">
        <f t="shared" si="89"/>
        <v>1.2736393249145252E-2</v>
      </c>
      <c r="T1116" s="11" t="s">
        <v>14</v>
      </c>
    </row>
    <row r="1117" spans="2:20" x14ac:dyDescent="0.35">
      <c r="B1117" s="63">
        <v>10.99999999999981</v>
      </c>
      <c r="C1117" s="34">
        <f>B1117/'MSD Calculation'!$D$5</f>
        <v>0.37162162162161516</v>
      </c>
      <c r="D1117" s="34">
        <f>'MSD Calculation'!$D$24-B1117</f>
        <v>7.5000000000001901</v>
      </c>
      <c r="E1117" s="30">
        <f>IF(B1117="",0,IF(B1117&lt;'MSD Calculation'!$D$5,$E$7*(1-B1117/'MSD Calculation'!$D$5), 0))</f>
        <v>8.8937675641297138E-3</v>
      </c>
      <c r="F1117" s="30">
        <f>IF(B1117="",0,IF($B1117&lt;$F$5,0,IF($B1117&gt;'MSD Calculation'!$D$5,0,IF($N$4="Closed-form",1/2*(1-COS(2*PI()*($B1117-$F$5)/$F$6))*$F$8,IF($N$4="General",1/2*(1-COS(2*PI()*($B1117-$F$5)/$F$6))*$F$9,"Error")))))</f>
        <v>3.7423292380799238E-3</v>
      </c>
      <c r="G1117" s="30">
        <f>IF(B1117="",0,IF($B1117&lt;$G$5,0,IF($B1117&gt;'MSD Calculation'!$D$5,0,IF($N$4="Closed-form",1/2*(1-COS(2*PI()*($B1117-$G$5)/$G$6))*$G$8,IF($N$4="General",1/2*(1-COS(2*PI()*($B1117-$G$5)/$G$6))*$G$9,"Error")))))</f>
        <v>1.0702584431077857E-4</v>
      </c>
      <c r="H1117" s="30">
        <f>IF(B1117="",0,IF($B1117&lt;$H$5,0,IF($B1117&gt;'MSD Calculation'!$D$5,0,IF($N$4="Closed-form",1/2*(1-COS(2*PI()*($B1117-$H$5)/$H$6))*$H$8,IF($N$4="General",1/2*(1-COS(2*PI()*($B1117-$H$5)/$H$6))*$H$9,"Error")))))</f>
        <v>0</v>
      </c>
      <c r="I1117" s="30">
        <f>IF(B1117="",0,IF($B1117&lt;$I$5,0,IF($B1117&gt;'MSD Calculation'!$D$5,0,IF($N$4="Closed-form",1/2*(1-COS(2*PI()*($B1117-$I$5)/$I$6))*$I$8,IF($N$4="General",1/2*(1-COS(2*PI()*($B1117-$I$5)/$I$6))*$I$9,"Error")))))</f>
        <v>0</v>
      </c>
      <c r="J1117" s="15" t="s">
        <v>14</v>
      </c>
      <c r="K1117" s="3"/>
      <c r="L1117" s="17">
        <v>10.99999999999981</v>
      </c>
      <c r="M1117" s="34">
        <f>L1117/'MSD Calculation'!$D$5</f>
        <v>0.37162162162161516</v>
      </c>
      <c r="N1117" s="34">
        <f>'MSD Calculation'!$D$24-L1117</f>
        <v>7.5000000000001901</v>
      </c>
      <c r="O1117" s="35">
        <f t="shared" si="85"/>
        <v>8.8937675641297138E-3</v>
      </c>
      <c r="P1117" s="35">
        <f t="shared" si="86"/>
        <v>1.2636096802209638E-2</v>
      </c>
      <c r="Q1117" s="35">
        <f t="shared" si="87"/>
        <v>1.2743122646520416E-2</v>
      </c>
      <c r="R1117" s="35">
        <f t="shared" si="88"/>
        <v>1.2743122646520416E-2</v>
      </c>
      <c r="S1117" s="35">
        <f t="shared" si="89"/>
        <v>1.2743122646520416E-2</v>
      </c>
      <c r="T1117" s="11" t="s">
        <v>14</v>
      </c>
    </row>
    <row r="1118" spans="2:20" x14ac:dyDescent="0.35">
      <c r="B1118" s="63">
        <v>11.00999999999981</v>
      </c>
      <c r="C1118" s="34">
        <f>B1118/'MSD Calculation'!$D$5</f>
        <v>0.37195945945945302</v>
      </c>
      <c r="D1118" s="34">
        <f>'MSD Calculation'!$D$24-B1118</f>
        <v>7.4900000000001903</v>
      </c>
      <c r="E1118" s="30">
        <f>IF(B1118="",0,IF(B1118&lt;'MSD Calculation'!$D$5,$E$7*(1-B1118/'MSD Calculation'!$D$5), 0))</f>
        <v>8.8889859686651276E-3</v>
      </c>
      <c r="F1118" s="30">
        <f>IF(B1118="",0,IF($B1118&lt;$F$5,0,IF($B1118&gt;'MSD Calculation'!$D$5,0,IF($N$4="Closed-form",1/2*(1-COS(2*PI()*($B1118-$F$5)/$F$6))*$F$8,IF($N$4="General",1/2*(1-COS(2*PI()*($B1118-$F$5)/$F$6))*$F$9,"Error")))))</f>
        <v>3.7522206486717679E-3</v>
      </c>
      <c r="G1118" s="30">
        <f>IF(B1118="",0,IF($B1118&lt;$G$5,0,IF($B1118&gt;'MSD Calculation'!$D$5,0,IF($N$4="Closed-form",1/2*(1-COS(2*PI()*($B1118-$G$5)/$G$6))*$G$8,IF($N$4="General",1/2*(1-COS(2*PI()*($B1118-$G$5)/$G$6))*$G$9,"Error")))))</f>
        <v>1.0866233343751552E-4</v>
      </c>
      <c r="H1118" s="30">
        <f>IF(B1118="",0,IF($B1118&lt;$H$5,0,IF($B1118&gt;'MSD Calculation'!$D$5,0,IF($N$4="Closed-form",1/2*(1-COS(2*PI()*($B1118-$H$5)/$H$6))*$H$8,IF($N$4="General",1/2*(1-COS(2*PI()*($B1118-$H$5)/$H$6))*$H$9,"Error")))))</f>
        <v>0</v>
      </c>
      <c r="I1118" s="30">
        <f>IF(B1118="",0,IF($B1118&lt;$I$5,0,IF($B1118&gt;'MSD Calculation'!$D$5,0,IF($N$4="Closed-form",1/2*(1-COS(2*PI()*($B1118-$I$5)/$I$6))*$I$8,IF($N$4="General",1/2*(1-COS(2*PI()*($B1118-$I$5)/$I$6))*$I$9,"Error")))))</f>
        <v>0</v>
      </c>
      <c r="J1118" s="15" t="s">
        <v>14</v>
      </c>
      <c r="K1118" s="3"/>
      <c r="L1118" s="17">
        <v>11.00999999999981</v>
      </c>
      <c r="M1118" s="34">
        <f>L1118/'MSD Calculation'!$D$5</f>
        <v>0.37195945945945302</v>
      </c>
      <c r="N1118" s="34">
        <f>'MSD Calculation'!$D$24-L1118</f>
        <v>7.4900000000001903</v>
      </c>
      <c r="O1118" s="35">
        <f t="shared" si="85"/>
        <v>8.8889859686651276E-3</v>
      </c>
      <c r="P1118" s="35">
        <f t="shared" si="86"/>
        <v>1.2641206617336895E-2</v>
      </c>
      <c r="Q1118" s="35">
        <f t="shared" si="87"/>
        <v>1.2749868950774412E-2</v>
      </c>
      <c r="R1118" s="35">
        <f t="shared" si="88"/>
        <v>1.2749868950774412E-2</v>
      </c>
      <c r="S1118" s="35">
        <f t="shared" si="89"/>
        <v>1.2749868950774412E-2</v>
      </c>
      <c r="T1118" s="11" t="s">
        <v>14</v>
      </c>
    </row>
    <row r="1119" spans="2:20" x14ac:dyDescent="0.35">
      <c r="B1119" s="63">
        <v>11.01999999999981</v>
      </c>
      <c r="C1119" s="34">
        <f>B1119/'MSD Calculation'!$D$5</f>
        <v>0.37229729729729083</v>
      </c>
      <c r="D1119" s="34">
        <f>'MSD Calculation'!$D$24-B1119</f>
        <v>7.4800000000001905</v>
      </c>
      <c r="E1119" s="30">
        <f>IF(B1119="",0,IF(B1119&lt;'MSD Calculation'!$D$5,$E$7*(1-B1119/'MSD Calculation'!$D$5), 0))</f>
        <v>8.8842043732005414E-3</v>
      </c>
      <c r="F1119" s="30">
        <f>IF(B1119="",0,IF($B1119&lt;$F$5,0,IF($B1119&gt;'MSD Calculation'!$D$5,0,IF($N$4="Closed-form",1/2*(1-COS(2*PI()*($B1119-$F$5)/$F$6))*$F$8,IF($N$4="General",1/2*(1-COS(2*PI()*($B1119-$F$5)/$F$6))*$F$9,"Error")))))</f>
        <v>3.7621168736999958E-3</v>
      </c>
      <c r="G1119" s="30">
        <f>IF(B1119="",0,IF($B1119&lt;$G$5,0,IF($B1119&gt;'MSD Calculation'!$D$5,0,IF($N$4="Closed-form",1/2*(1-COS(2*PI()*($B1119-$G$5)/$G$6))*$G$8,IF($N$4="General",1/2*(1-COS(2*PI()*($B1119-$G$5)/$G$6))*$G$9,"Error")))))</f>
        <v>1.1031086028880779E-4</v>
      </c>
      <c r="H1119" s="30">
        <f>IF(B1119="",0,IF($B1119&lt;$H$5,0,IF($B1119&gt;'MSD Calculation'!$D$5,0,IF($N$4="Closed-form",1/2*(1-COS(2*PI()*($B1119-$H$5)/$H$6))*$H$8,IF($N$4="General",1/2*(1-COS(2*PI()*($B1119-$H$5)/$H$6))*$H$9,"Error")))))</f>
        <v>0</v>
      </c>
      <c r="I1119" s="30">
        <f>IF(B1119="",0,IF($B1119&lt;$I$5,0,IF($B1119&gt;'MSD Calculation'!$D$5,0,IF($N$4="Closed-form",1/2*(1-COS(2*PI()*($B1119-$I$5)/$I$6))*$I$8,IF($N$4="General",1/2*(1-COS(2*PI()*($B1119-$I$5)/$I$6))*$I$9,"Error")))))</f>
        <v>0</v>
      </c>
      <c r="J1119" s="15" t="s">
        <v>14</v>
      </c>
      <c r="K1119" s="3"/>
      <c r="L1119" s="17">
        <v>11.01999999999981</v>
      </c>
      <c r="M1119" s="34">
        <f>L1119/'MSD Calculation'!$D$5</f>
        <v>0.37229729729729083</v>
      </c>
      <c r="N1119" s="34">
        <f>'MSD Calculation'!$D$24-L1119</f>
        <v>7.4800000000001905</v>
      </c>
      <c r="O1119" s="35">
        <f t="shared" si="85"/>
        <v>8.8842043732005414E-3</v>
      </c>
      <c r="P1119" s="35">
        <f t="shared" si="86"/>
        <v>1.2646321246900537E-2</v>
      </c>
      <c r="Q1119" s="35">
        <f t="shared" si="87"/>
        <v>1.2756632107189345E-2</v>
      </c>
      <c r="R1119" s="35">
        <f t="shared" si="88"/>
        <v>1.2756632107189345E-2</v>
      </c>
      <c r="S1119" s="35">
        <f t="shared" si="89"/>
        <v>1.2756632107189345E-2</v>
      </c>
      <c r="T1119" s="11" t="s">
        <v>14</v>
      </c>
    </row>
    <row r="1120" spans="2:20" x14ac:dyDescent="0.35">
      <c r="B1120" s="63">
        <v>11.029999999999809</v>
      </c>
      <c r="C1120" s="34">
        <f>B1120/'MSD Calculation'!$D$5</f>
        <v>0.37263513513512869</v>
      </c>
      <c r="D1120" s="34">
        <f>'MSD Calculation'!$D$24-B1120</f>
        <v>7.4700000000001907</v>
      </c>
      <c r="E1120" s="30">
        <f>IF(B1120="",0,IF(B1120&lt;'MSD Calculation'!$D$5,$E$7*(1-B1120/'MSD Calculation'!$D$5), 0))</f>
        <v>8.8794227777359569E-3</v>
      </c>
      <c r="F1120" s="30">
        <f>IF(B1120="",0,IF($B1120&lt;$F$5,0,IF($B1120&gt;'MSD Calculation'!$D$5,0,IF($N$4="Closed-form",1/2*(1-COS(2*PI()*($B1120-$F$5)/$F$6))*$F$8,IF($N$4="General",1/2*(1-COS(2*PI()*($B1120-$F$5)/$F$6))*$F$9,"Error")))))</f>
        <v>3.7720178697549238E-3</v>
      </c>
      <c r="G1120" s="30">
        <f>IF(B1120="",0,IF($B1120&lt;$G$5,0,IF($B1120&gt;'MSD Calculation'!$D$5,0,IF($N$4="Closed-form",1/2*(1-COS(2*PI()*($B1120-$G$5)/$G$6))*$G$8,IF($N$4="General",1/2*(1-COS(2*PI()*($B1120-$G$5)/$G$6))*$G$9,"Error")))))</f>
        <v>1.1197141345199594E-4</v>
      </c>
      <c r="H1120" s="30">
        <f>IF(B1120="",0,IF($B1120&lt;$H$5,0,IF($B1120&gt;'MSD Calculation'!$D$5,0,IF($N$4="Closed-form",1/2*(1-COS(2*PI()*($B1120-$H$5)/$H$6))*$H$8,IF($N$4="General",1/2*(1-COS(2*PI()*($B1120-$H$5)/$H$6))*$H$9,"Error")))))</f>
        <v>0</v>
      </c>
      <c r="I1120" s="30">
        <f>IF(B1120="",0,IF($B1120&lt;$I$5,0,IF($B1120&gt;'MSD Calculation'!$D$5,0,IF($N$4="Closed-form",1/2*(1-COS(2*PI()*($B1120-$I$5)/$I$6))*$I$8,IF($N$4="General",1/2*(1-COS(2*PI()*($B1120-$I$5)/$I$6))*$I$9,"Error")))))</f>
        <v>0</v>
      </c>
      <c r="J1120" s="15" t="s">
        <v>14</v>
      </c>
      <c r="K1120" s="3"/>
      <c r="L1120" s="17">
        <v>11.029999999999809</v>
      </c>
      <c r="M1120" s="34">
        <f>L1120/'MSD Calculation'!$D$5</f>
        <v>0.37263513513512869</v>
      </c>
      <c r="N1120" s="34">
        <f>'MSD Calculation'!$D$24-L1120</f>
        <v>7.4700000000001907</v>
      </c>
      <c r="O1120" s="35">
        <f t="shared" si="85"/>
        <v>8.8794227777359569E-3</v>
      </c>
      <c r="P1120" s="35">
        <f t="shared" si="86"/>
        <v>1.265144064749088E-2</v>
      </c>
      <c r="Q1120" s="35">
        <f t="shared" si="87"/>
        <v>1.2763412060942876E-2</v>
      </c>
      <c r="R1120" s="35">
        <f t="shared" si="88"/>
        <v>1.2763412060942876E-2</v>
      </c>
      <c r="S1120" s="35">
        <f t="shared" si="89"/>
        <v>1.2763412060942876E-2</v>
      </c>
      <c r="T1120" s="11" t="s">
        <v>14</v>
      </c>
    </row>
    <row r="1121" spans="2:20" x14ac:dyDescent="0.35">
      <c r="B1121" s="63">
        <v>11.039999999999809</v>
      </c>
      <c r="C1121" s="34">
        <f>B1121/'MSD Calculation'!$D$5</f>
        <v>0.3729729729729665</v>
      </c>
      <c r="D1121" s="34">
        <f>'MSD Calculation'!$D$24-B1121</f>
        <v>7.4600000000001909</v>
      </c>
      <c r="E1121" s="30">
        <f>IF(B1121="",0,IF(B1121&lt;'MSD Calculation'!$D$5,$E$7*(1-B1121/'MSD Calculation'!$D$5), 0))</f>
        <v>8.8746411822713707E-3</v>
      </c>
      <c r="F1121" s="30">
        <f>IF(B1121="",0,IF($B1121&lt;$F$5,0,IF($B1121&gt;'MSD Calculation'!$D$5,0,IF($N$4="Closed-form",1/2*(1-COS(2*PI()*($B1121-$F$5)/$F$6))*$F$8,IF($N$4="General",1/2*(1-COS(2*PI()*($B1121-$F$5)/$F$6))*$F$9,"Error")))))</f>
        <v>3.7819235934059398E-3</v>
      </c>
      <c r="G1121" s="30">
        <f>IF(B1121="",0,IF($B1121&lt;$G$5,0,IF($B1121&gt;'MSD Calculation'!$D$5,0,IF($N$4="Closed-form",1/2*(1-COS(2*PI()*($B1121-$G$5)/$G$6))*$G$8,IF($N$4="General",1/2*(1-COS(2*PI()*($B1121-$G$5)/$G$6))*$G$9,"Error")))))</f>
        <v>1.136439814311623E-4</v>
      </c>
      <c r="H1121" s="30">
        <f>IF(B1121="",0,IF($B1121&lt;$H$5,0,IF($B1121&gt;'MSD Calculation'!$D$5,0,IF($N$4="Closed-form",1/2*(1-COS(2*PI()*($B1121-$H$5)/$H$6))*$H$8,IF($N$4="General",1/2*(1-COS(2*PI()*($B1121-$H$5)/$H$6))*$H$9,"Error")))))</f>
        <v>0</v>
      </c>
      <c r="I1121" s="30">
        <f>IF(B1121="",0,IF($B1121&lt;$I$5,0,IF($B1121&gt;'MSD Calculation'!$D$5,0,IF($N$4="Closed-form",1/2*(1-COS(2*PI()*($B1121-$I$5)/$I$6))*$I$8,IF($N$4="General",1/2*(1-COS(2*PI()*($B1121-$I$5)/$I$6))*$I$9,"Error")))))</f>
        <v>0</v>
      </c>
      <c r="J1121" s="15" t="s">
        <v>14</v>
      </c>
      <c r="K1121" s="3"/>
      <c r="L1121" s="17">
        <v>11.039999999999809</v>
      </c>
      <c r="M1121" s="34">
        <f>L1121/'MSD Calculation'!$D$5</f>
        <v>0.3729729729729665</v>
      </c>
      <c r="N1121" s="34">
        <f>'MSD Calculation'!$D$24-L1121</f>
        <v>7.4600000000001909</v>
      </c>
      <c r="O1121" s="35">
        <f t="shared" si="85"/>
        <v>8.8746411822713707E-3</v>
      </c>
      <c r="P1121" s="35">
        <f t="shared" si="86"/>
        <v>1.2656564775677311E-2</v>
      </c>
      <c r="Q1121" s="35">
        <f t="shared" si="87"/>
        <v>1.2770208757108473E-2</v>
      </c>
      <c r="R1121" s="35">
        <f t="shared" si="88"/>
        <v>1.2770208757108473E-2</v>
      </c>
      <c r="S1121" s="35">
        <f t="shared" si="89"/>
        <v>1.2770208757108473E-2</v>
      </c>
      <c r="T1121" s="11" t="s">
        <v>14</v>
      </c>
    </row>
    <row r="1122" spans="2:20" x14ac:dyDescent="0.35">
      <c r="B1122" s="63">
        <v>11.049999999999809</v>
      </c>
      <c r="C1122" s="34">
        <f>B1122/'MSD Calculation'!$D$5</f>
        <v>0.37331081081080436</v>
      </c>
      <c r="D1122" s="34">
        <f>'MSD Calculation'!$D$24-B1122</f>
        <v>7.4500000000001911</v>
      </c>
      <c r="E1122" s="30">
        <f>IF(B1122="",0,IF(B1122&lt;'MSD Calculation'!$D$5,$E$7*(1-B1122/'MSD Calculation'!$D$5), 0))</f>
        <v>8.8698595868067862E-3</v>
      </c>
      <c r="F1122" s="30">
        <f>IF(B1122="",0,IF($B1122&lt;$F$5,0,IF($B1122&gt;'MSD Calculation'!$D$5,0,IF($N$4="Closed-form",1/2*(1-COS(2*PI()*($B1122-$F$5)/$F$6))*$F$8,IF($N$4="General",1/2*(1-COS(2*PI()*($B1122-$F$5)/$F$6))*$F$9,"Error")))))</f>
        <v>3.7918340012016924E-3</v>
      </c>
      <c r="G1122" s="30">
        <f>IF(B1122="",0,IF($B1122&lt;$G$5,0,IF($B1122&gt;'MSD Calculation'!$D$5,0,IF($N$4="Closed-form",1/2*(1-COS(2*PI()*($B1122-$G$5)/$G$6))*$G$8,IF($N$4="General",1/2*(1-COS(2*PI()*($B1122-$G$5)/$G$6))*$G$9,"Error")))))</f>
        <v>1.1532855264721237E-4</v>
      </c>
      <c r="H1122" s="30">
        <f>IF(B1122="",0,IF($B1122&lt;$H$5,0,IF($B1122&gt;'MSD Calculation'!$D$5,0,IF($N$4="Closed-form",1/2*(1-COS(2*PI()*($B1122-$H$5)/$H$6))*$H$8,IF($N$4="General",1/2*(1-COS(2*PI()*($B1122-$H$5)/$H$6))*$H$9,"Error")))))</f>
        <v>0</v>
      </c>
      <c r="I1122" s="30">
        <f>IF(B1122="",0,IF($B1122&lt;$I$5,0,IF($B1122&gt;'MSD Calculation'!$D$5,0,IF($N$4="Closed-form",1/2*(1-COS(2*PI()*($B1122-$I$5)/$I$6))*$I$8,IF($N$4="General",1/2*(1-COS(2*PI()*($B1122-$I$5)/$I$6))*$I$9,"Error")))))</f>
        <v>0</v>
      </c>
      <c r="J1122" s="15" t="s">
        <v>14</v>
      </c>
      <c r="K1122" s="3"/>
      <c r="L1122" s="17">
        <v>11.049999999999809</v>
      </c>
      <c r="M1122" s="34">
        <f>L1122/'MSD Calculation'!$D$5</f>
        <v>0.37331081081080436</v>
      </c>
      <c r="N1122" s="34">
        <f>'MSD Calculation'!$D$24-L1122</f>
        <v>7.4500000000001911</v>
      </c>
      <c r="O1122" s="35">
        <f t="shared" si="85"/>
        <v>8.8698595868067862E-3</v>
      </c>
      <c r="P1122" s="35">
        <f t="shared" si="86"/>
        <v>1.2661693588008479E-2</v>
      </c>
      <c r="Q1122" s="35">
        <f t="shared" si="87"/>
        <v>1.2777022140655691E-2</v>
      </c>
      <c r="R1122" s="35">
        <f t="shared" si="88"/>
        <v>1.2777022140655691E-2</v>
      </c>
      <c r="S1122" s="35">
        <f t="shared" si="89"/>
        <v>1.2777022140655691E-2</v>
      </c>
      <c r="T1122" s="11" t="s">
        <v>14</v>
      </c>
    </row>
    <row r="1123" spans="2:20" x14ac:dyDescent="0.35">
      <c r="B1123" s="63">
        <v>11.059999999999809</v>
      </c>
      <c r="C1123" s="34">
        <f>B1123/'MSD Calculation'!$D$5</f>
        <v>0.37364864864864217</v>
      </c>
      <c r="D1123" s="34">
        <f>'MSD Calculation'!$D$24-B1123</f>
        <v>7.4400000000001913</v>
      </c>
      <c r="E1123" s="30">
        <f>IF(B1123="",0,IF(B1123&lt;'MSD Calculation'!$D$5,$E$7*(1-B1123/'MSD Calculation'!$D$5), 0))</f>
        <v>8.8650779913422E-3</v>
      </c>
      <c r="F1123" s="30">
        <f>IF(B1123="",0,IF($B1123&lt;$F$5,0,IF($B1123&gt;'MSD Calculation'!$D$5,0,IF($N$4="Closed-form",1/2*(1-COS(2*PI()*($B1123-$F$5)/$F$6))*$F$8,IF($N$4="General",1/2*(1-COS(2*PI()*($B1123-$F$5)/$F$6))*$F$9,"Error")))))</f>
        <v>3.8017490496702849E-3</v>
      </c>
      <c r="G1123" s="30">
        <f>IF(B1123="",0,IF($B1123&lt;$G$5,0,IF($B1123&gt;'MSD Calculation'!$D$5,0,IF($N$4="Closed-form",1/2*(1-COS(2*PI()*($B1123-$G$5)/$G$6))*$G$8,IF($N$4="General",1/2*(1-COS(2*PI()*($B1123-$G$5)/$G$6))*$G$9,"Error")))))</f>
        <v>1.1702511543795303E-4</v>
      </c>
      <c r="H1123" s="30">
        <f>IF(B1123="",0,IF($B1123&lt;$H$5,0,IF($B1123&gt;'MSD Calculation'!$D$5,0,IF($N$4="Closed-form",1/2*(1-COS(2*PI()*($B1123-$H$5)/$H$6))*$H$8,IF($N$4="General",1/2*(1-COS(2*PI()*($B1123-$H$5)/$H$6))*$H$9,"Error")))))</f>
        <v>0</v>
      </c>
      <c r="I1123" s="30">
        <f>IF(B1123="",0,IF($B1123&lt;$I$5,0,IF($B1123&gt;'MSD Calculation'!$D$5,0,IF($N$4="Closed-form",1/2*(1-COS(2*PI()*($B1123-$I$5)/$I$6))*$I$8,IF($N$4="General",1/2*(1-COS(2*PI()*($B1123-$I$5)/$I$6))*$I$9,"Error")))))</f>
        <v>0</v>
      </c>
      <c r="J1123" s="15" t="s">
        <v>14</v>
      </c>
      <c r="K1123" s="3"/>
      <c r="L1123" s="17">
        <v>11.059999999999809</v>
      </c>
      <c r="M1123" s="34">
        <f>L1123/'MSD Calculation'!$D$5</f>
        <v>0.37364864864864217</v>
      </c>
      <c r="N1123" s="34">
        <f>'MSD Calculation'!$D$24-L1123</f>
        <v>7.4400000000001913</v>
      </c>
      <c r="O1123" s="35">
        <f t="shared" si="85"/>
        <v>8.8650779913422E-3</v>
      </c>
      <c r="P1123" s="35">
        <f t="shared" si="86"/>
        <v>1.2666827041012485E-2</v>
      </c>
      <c r="Q1123" s="35">
        <f t="shared" si="87"/>
        <v>1.2783852156450438E-2</v>
      </c>
      <c r="R1123" s="35">
        <f t="shared" si="88"/>
        <v>1.2783852156450438E-2</v>
      </c>
      <c r="S1123" s="35">
        <f t="shared" si="89"/>
        <v>1.2783852156450438E-2</v>
      </c>
      <c r="T1123" s="11" t="s">
        <v>14</v>
      </c>
    </row>
    <row r="1124" spans="2:20" x14ac:dyDescent="0.35">
      <c r="B1124" s="63">
        <v>11.069999999999808</v>
      </c>
      <c r="C1124" s="34">
        <f>B1124/'MSD Calculation'!$D$5</f>
        <v>0.37398648648647997</v>
      </c>
      <c r="D1124" s="34">
        <f>'MSD Calculation'!$D$24-B1124</f>
        <v>7.4300000000001916</v>
      </c>
      <c r="E1124" s="30">
        <f>IF(B1124="",0,IF(B1124&lt;'MSD Calculation'!$D$5,$E$7*(1-B1124/'MSD Calculation'!$D$5), 0))</f>
        <v>8.8602963958776156E-3</v>
      </c>
      <c r="F1124" s="30">
        <f>IF(B1124="",0,IF($B1124&lt;$F$5,0,IF($B1124&gt;'MSD Calculation'!$D$5,0,IF($N$4="Closed-form",1/2*(1-COS(2*PI()*($B1124-$F$5)/$F$6))*$F$8,IF($N$4="General",1/2*(1-COS(2*PI()*($B1124-$F$5)/$F$6))*$F$9,"Error")))))</f>
        <v>3.8116686953194646E-3</v>
      </c>
      <c r="G1124" s="30">
        <f>IF(B1124="",0,IF($B1124&lt;$G$5,0,IF($B1124&gt;'MSD Calculation'!$D$5,0,IF($N$4="Closed-form",1/2*(1-COS(2*PI()*($B1124-$G$5)/$G$6))*$G$8,IF($N$4="General",1/2*(1-COS(2*PI()*($B1124-$G$5)/$G$6))*$G$9,"Error")))))</f>
        <v>1.1873365805817463E-4</v>
      </c>
      <c r="H1124" s="30">
        <f>IF(B1124="",0,IF($B1124&lt;$H$5,0,IF($B1124&gt;'MSD Calculation'!$D$5,0,IF($N$4="Closed-form",1/2*(1-COS(2*PI()*($B1124-$H$5)/$H$6))*$H$8,IF($N$4="General",1/2*(1-COS(2*PI()*($B1124-$H$5)/$H$6))*$H$9,"Error")))))</f>
        <v>0</v>
      </c>
      <c r="I1124" s="30">
        <f>IF(B1124="",0,IF($B1124&lt;$I$5,0,IF($B1124&gt;'MSD Calculation'!$D$5,0,IF($N$4="Closed-form",1/2*(1-COS(2*PI()*($B1124-$I$5)/$I$6))*$I$8,IF($N$4="General",1/2*(1-COS(2*PI()*($B1124-$I$5)/$I$6))*$I$9,"Error")))))</f>
        <v>0</v>
      </c>
      <c r="J1124" s="15" t="s">
        <v>14</v>
      </c>
      <c r="K1124" s="3"/>
      <c r="L1124" s="17">
        <v>11.069999999999808</v>
      </c>
      <c r="M1124" s="34">
        <f>L1124/'MSD Calculation'!$D$5</f>
        <v>0.37398648648647997</v>
      </c>
      <c r="N1124" s="34">
        <f>'MSD Calculation'!$D$24-L1124</f>
        <v>7.4300000000001916</v>
      </c>
      <c r="O1124" s="35">
        <f t="shared" si="85"/>
        <v>8.8602963958776156E-3</v>
      </c>
      <c r="P1124" s="35">
        <f t="shared" si="86"/>
        <v>1.267196509119708E-2</v>
      </c>
      <c r="Q1124" s="35">
        <f t="shared" si="87"/>
        <v>1.2790698749255255E-2</v>
      </c>
      <c r="R1124" s="35">
        <f t="shared" si="88"/>
        <v>1.2790698749255255E-2</v>
      </c>
      <c r="S1124" s="35">
        <f t="shared" si="89"/>
        <v>1.2790698749255255E-2</v>
      </c>
      <c r="T1124" s="11" t="s">
        <v>14</v>
      </c>
    </row>
    <row r="1125" spans="2:20" x14ac:dyDescent="0.35">
      <c r="B1125" s="63">
        <v>11.079999999999808</v>
      </c>
      <c r="C1125" s="34">
        <f>B1125/'MSD Calculation'!$D$5</f>
        <v>0.37432432432431784</v>
      </c>
      <c r="D1125" s="34">
        <f>'MSD Calculation'!$D$24-B1125</f>
        <v>7.4200000000001918</v>
      </c>
      <c r="E1125" s="30">
        <f>IF(B1125="",0,IF(B1125&lt;'MSD Calculation'!$D$5,$E$7*(1-B1125/'MSD Calculation'!$D$5), 0))</f>
        <v>8.8555148004130276E-3</v>
      </c>
      <c r="F1125" s="30">
        <f>IF(B1125="",0,IF($B1125&lt;$F$5,0,IF($B1125&gt;'MSD Calculation'!$D$5,0,IF($N$4="Closed-form",1/2*(1-COS(2*PI()*($B1125-$F$5)/$F$6))*$F$8,IF($N$4="General",1/2*(1-COS(2*PI()*($B1125-$F$5)/$F$6))*$F$9,"Error")))))</f>
        <v>3.8215928946368108E-3</v>
      </c>
      <c r="G1125" s="30">
        <f>IF(B1125="",0,IF($B1125&lt;$G$5,0,IF($B1125&gt;'MSD Calculation'!$D$5,0,IF($N$4="Closed-form",1/2*(1-COS(2*PI()*($B1125-$G$5)/$G$6))*$G$8,IF($N$4="General",1/2*(1-COS(2*PI()*($B1125-$G$5)/$G$6))*$G$9,"Error")))))</f>
        <v>1.2045416867973161E-4</v>
      </c>
      <c r="H1125" s="30">
        <f>IF(B1125="",0,IF($B1125&lt;$H$5,0,IF($B1125&gt;'MSD Calculation'!$D$5,0,IF($N$4="Closed-form",1/2*(1-COS(2*PI()*($B1125-$H$5)/$H$6))*$H$8,IF($N$4="General",1/2*(1-COS(2*PI()*($B1125-$H$5)/$H$6))*$H$9,"Error")))))</f>
        <v>0</v>
      </c>
      <c r="I1125" s="30">
        <f>IF(B1125="",0,IF($B1125&lt;$I$5,0,IF($B1125&gt;'MSD Calculation'!$D$5,0,IF($N$4="Closed-form",1/2*(1-COS(2*PI()*($B1125-$I$5)/$I$6))*$I$8,IF($N$4="General",1/2*(1-COS(2*PI()*($B1125-$I$5)/$I$6))*$I$9,"Error")))))</f>
        <v>0</v>
      </c>
      <c r="J1125" s="15" t="s">
        <v>14</v>
      </c>
      <c r="K1125" s="3"/>
      <c r="L1125" s="17">
        <v>11.079999999999808</v>
      </c>
      <c r="M1125" s="34">
        <f>L1125/'MSD Calculation'!$D$5</f>
        <v>0.37432432432431784</v>
      </c>
      <c r="N1125" s="34">
        <f>'MSD Calculation'!$D$24-L1125</f>
        <v>7.4200000000001918</v>
      </c>
      <c r="O1125" s="35">
        <f t="shared" si="85"/>
        <v>8.8555148004130276E-3</v>
      </c>
      <c r="P1125" s="35">
        <f t="shared" si="86"/>
        <v>1.2677107695049839E-2</v>
      </c>
      <c r="Q1125" s="35">
        <f t="shared" si="87"/>
        <v>1.2797561863729571E-2</v>
      </c>
      <c r="R1125" s="35">
        <f t="shared" si="88"/>
        <v>1.2797561863729571E-2</v>
      </c>
      <c r="S1125" s="35">
        <f t="shared" si="89"/>
        <v>1.2797561863729571E-2</v>
      </c>
      <c r="T1125" s="11" t="s">
        <v>14</v>
      </c>
    </row>
    <row r="1126" spans="2:20" x14ac:dyDescent="0.35">
      <c r="B1126" s="63">
        <v>11.089999999999808</v>
      </c>
      <c r="C1126" s="34">
        <f>B1126/'MSD Calculation'!$D$5</f>
        <v>0.37466216216215564</v>
      </c>
      <c r="D1126" s="34">
        <f>'MSD Calculation'!$D$24-B1126</f>
        <v>7.410000000000192</v>
      </c>
      <c r="E1126" s="30">
        <f>IF(B1126="",0,IF(B1126&lt;'MSD Calculation'!$D$5,$E$7*(1-B1126/'MSD Calculation'!$D$5), 0))</f>
        <v>8.8507332049484432E-3</v>
      </c>
      <c r="F1126" s="30">
        <f>IF(B1126="",0,IF($B1126&lt;$F$5,0,IF($B1126&gt;'MSD Calculation'!$D$5,0,IF($N$4="Closed-form",1/2*(1-COS(2*PI()*($B1126-$F$5)/$F$6))*$F$8,IF($N$4="General",1/2*(1-COS(2*PI()*($B1126-$F$5)/$F$6))*$F$9,"Error")))))</f>
        <v>3.8315216040899313E-3</v>
      </c>
      <c r="G1126" s="30">
        <f>IF(B1126="",0,IF($B1126&lt;$G$5,0,IF($B1126&gt;'MSD Calculation'!$D$5,0,IF($N$4="Closed-form",1/2*(1-COS(2*PI()*($B1126-$G$5)/$G$6))*$G$8,IF($N$4="General",1/2*(1-COS(2*PI()*($B1126-$G$5)/$G$6))*$G$9,"Error")))))</f>
        <v>1.2218663539162472E-4</v>
      </c>
      <c r="H1126" s="30">
        <f>IF(B1126="",0,IF($B1126&lt;$H$5,0,IF($B1126&gt;'MSD Calculation'!$D$5,0,IF($N$4="Closed-form",1/2*(1-COS(2*PI()*($B1126-$H$5)/$H$6))*$H$8,IF($N$4="General",1/2*(1-COS(2*PI()*($B1126-$H$5)/$H$6))*$H$9,"Error")))))</f>
        <v>0</v>
      </c>
      <c r="I1126" s="30">
        <f>IF(B1126="",0,IF($B1126&lt;$I$5,0,IF($B1126&gt;'MSD Calculation'!$D$5,0,IF($N$4="Closed-form",1/2*(1-COS(2*PI()*($B1126-$I$5)/$I$6))*$I$8,IF($N$4="General",1/2*(1-COS(2*PI()*($B1126-$I$5)/$I$6))*$I$9,"Error")))))</f>
        <v>0</v>
      </c>
      <c r="J1126" s="15" t="s">
        <v>14</v>
      </c>
      <c r="K1126" s="3"/>
      <c r="L1126" s="17">
        <v>11.089999999999808</v>
      </c>
      <c r="M1126" s="34">
        <f>L1126/'MSD Calculation'!$D$5</f>
        <v>0.37466216216215564</v>
      </c>
      <c r="N1126" s="34">
        <f>'MSD Calculation'!$D$24-L1126</f>
        <v>7.410000000000192</v>
      </c>
      <c r="O1126" s="35">
        <f t="shared" si="85"/>
        <v>8.8507332049484432E-3</v>
      </c>
      <c r="P1126" s="35">
        <f t="shared" si="86"/>
        <v>1.2682254809038375E-2</v>
      </c>
      <c r="Q1126" s="35">
        <f t="shared" si="87"/>
        <v>1.2804441444429999E-2</v>
      </c>
      <c r="R1126" s="35">
        <f t="shared" si="88"/>
        <v>1.2804441444429999E-2</v>
      </c>
      <c r="S1126" s="35">
        <f t="shared" si="89"/>
        <v>1.2804441444429999E-2</v>
      </c>
      <c r="T1126" s="11" t="s">
        <v>14</v>
      </c>
    </row>
    <row r="1127" spans="2:20" x14ac:dyDescent="0.35">
      <c r="B1127" s="63">
        <v>11.099999999999808</v>
      </c>
      <c r="C1127" s="34">
        <f>B1127/'MSD Calculation'!$D$5</f>
        <v>0.37499999999999351</v>
      </c>
      <c r="D1127" s="34">
        <f>'MSD Calculation'!$D$24-B1127</f>
        <v>7.4000000000001922</v>
      </c>
      <c r="E1127" s="30">
        <f>IF(B1127="",0,IF(B1127&lt;'MSD Calculation'!$D$5,$E$7*(1-B1127/'MSD Calculation'!$D$5), 0))</f>
        <v>8.8459516094838552E-3</v>
      </c>
      <c r="F1127" s="30">
        <f>IF(B1127="",0,IF($B1127&lt;$F$5,0,IF($B1127&gt;'MSD Calculation'!$D$5,0,IF($N$4="Closed-form",1/2*(1-COS(2*PI()*($B1127-$F$5)/$F$6))*$F$8,IF($N$4="General",1/2*(1-COS(2*PI()*($B1127-$F$5)/$F$6))*$F$9,"Error")))))</f>
        <v>3.8414547801266506E-3</v>
      </c>
      <c r="G1127" s="30">
        <f>IF(B1127="",0,IF($B1127&lt;$G$5,0,IF($B1127&gt;'MSD Calculation'!$D$5,0,IF($N$4="Closed-form",1/2*(1-COS(2*PI()*($B1127-$G$5)/$G$6))*$G$8,IF($N$4="General",1/2*(1-COS(2*PI()*($B1127-$G$5)/$G$6))*$G$9,"Error")))))</f>
        <v>1.239310462000831E-4</v>
      </c>
      <c r="H1127" s="30">
        <f>IF(B1127="",0,IF($B1127&lt;$H$5,0,IF($B1127&gt;'MSD Calculation'!$D$5,0,IF($N$4="Closed-form",1/2*(1-COS(2*PI()*($B1127-$H$5)/$H$6))*$H$8,IF($N$4="General",1/2*(1-COS(2*PI()*($B1127-$H$5)/$H$6))*$H$9,"Error")))))</f>
        <v>0</v>
      </c>
      <c r="I1127" s="30">
        <f>IF(B1127="",0,IF($B1127&lt;$I$5,0,IF($B1127&gt;'MSD Calculation'!$D$5,0,IF($N$4="Closed-form",1/2*(1-COS(2*PI()*($B1127-$I$5)/$I$6))*$I$8,IF($N$4="General",1/2*(1-COS(2*PI()*($B1127-$I$5)/$I$6))*$I$9,"Error")))))</f>
        <v>0</v>
      </c>
      <c r="J1127" s="15" t="s">
        <v>14</v>
      </c>
      <c r="K1127" s="3"/>
      <c r="L1127" s="17">
        <v>11.099999999999808</v>
      </c>
      <c r="M1127" s="34">
        <f>L1127/'MSD Calculation'!$D$5</f>
        <v>0.37499999999999351</v>
      </c>
      <c r="N1127" s="34">
        <f>'MSD Calculation'!$D$24-L1127</f>
        <v>7.4000000000001922</v>
      </c>
      <c r="O1127" s="35">
        <f t="shared" si="85"/>
        <v>8.8459516094838552E-3</v>
      </c>
      <c r="P1127" s="35">
        <f t="shared" si="86"/>
        <v>1.2687406389610505E-2</v>
      </c>
      <c r="Q1127" s="35">
        <f t="shared" si="87"/>
        <v>1.2811337435810588E-2</v>
      </c>
      <c r="R1127" s="35">
        <f t="shared" si="88"/>
        <v>1.2811337435810588E-2</v>
      </c>
      <c r="S1127" s="35">
        <f t="shared" si="89"/>
        <v>1.2811337435810588E-2</v>
      </c>
      <c r="T1127" s="11" t="s">
        <v>14</v>
      </c>
    </row>
    <row r="1128" spans="2:20" x14ac:dyDescent="0.35">
      <c r="B1128" s="63">
        <v>11.109999999999808</v>
      </c>
      <c r="C1128" s="34">
        <f>B1128/'MSD Calculation'!$D$5</f>
        <v>0.37533783783783131</v>
      </c>
      <c r="D1128" s="34">
        <f>'MSD Calculation'!$D$24-B1128</f>
        <v>7.3900000000001924</v>
      </c>
      <c r="E1128" s="30">
        <f>IF(B1128="",0,IF(B1128&lt;'MSD Calculation'!$D$5,$E$7*(1-B1128/'MSD Calculation'!$D$5), 0))</f>
        <v>8.8411700140192707E-3</v>
      </c>
      <c r="F1128" s="30">
        <f>IF(B1128="",0,IF($B1128&lt;$F$5,0,IF($B1128&gt;'MSD Calculation'!$D$5,0,IF($N$4="Closed-form",1/2*(1-COS(2*PI()*($B1128-$F$5)/$F$6))*$F$8,IF($N$4="General",1/2*(1-COS(2*PI()*($B1128-$F$5)/$F$6))*$F$9,"Error")))))</f>
        <v>3.8513923791751951E-3</v>
      </c>
      <c r="G1128" s="30">
        <f>IF(B1128="",0,IF($B1128&lt;$G$5,0,IF($B1128&gt;'MSD Calculation'!$D$5,0,IF($N$4="Closed-form",1/2*(1-COS(2*PI()*($B1128-$G$5)/$G$6))*$G$8,IF($N$4="General",1/2*(1-COS(2*PI()*($B1128-$G$5)/$G$6))*$G$9,"Error")))))</f>
        <v>1.2568738902864795E-4</v>
      </c>
      <c r="H1128" s="30">
        <f>IF(B1128="",0,IF($B1128&lt;$H$5,0,IF($B1128&gt;'MSD Calculation'!$D$5,0,IF($N$4="Closed-form",1/2*(1-COS(2*PI()*($B1128-$H$5)/$H$6))*$H$8,IF($N$4="General",1/2*(1-COS(2*PI()*($B1128-$H$5)/$H$6))*$H$9,"Error")))))</f>
        <v>0</v>
      </c>
      <c r="I1128" s="30">
        <f>IF(B1128="",0,IF($B1128&lt;$I$5,0,IF($B1128&gt;'MSD Calculation'!$D$5,0,IF($N$4="Closed-form",1/2*(1-COS(2*PI()*($B1128-$I$5)/$I$6))*$I$8,IF($N$4="General",1/2*(1-COS(2*PI()*($B1128-$I$5)/$I$6))*$I$9,"Error")))))</f>
        <v>0</v>
      </c>
      <c r="J1128" s="15" t="s">
        <v>14</v>
      </c>
      <c r="K1128" s="3"/>
      <c r="L1128" s="17">
        <v>11.109999999999808</v>
      </c>
      <c r="M1128" s="34">
        <f>L1128/'MSD Calculation'!$D$5</f>
        <v>0.37533783783783131</v>
      </c>
      <c r="N1128" s="34">
        <f>'MSD Calculation'!$D$24-L1128</f>
        <v>7.3900000000001924</v>
      </c>
      <c r="O1128" s="35">
        <f t="shared" si="85"/>
        <v>8.8411700140192707E-3</v>
      </c>
      <c r="P1128" s="35">
        <f t="shared" si="86"/>
        <v>1.2692562393194466E-2</v>
      </c>
      <c r="Q1128" s="35">
        <f t="shared" si="87"/>
        <v>1.2818249782223113E-2</v>
      </c>
      <c r="R1128" s="35">
        <f t="shared" si="88"/>
        <v>1.2818249782223113E-2</v>
      </c>
      <c r="S1128" s="35">
        <f t="shared" si="89"/>
        <v>1.2818249782223113E-2</v>
      </c>
      <c r="T1128" s="11" t="s">
        <v>14</v>
      </c>
    </row>
    <row r="1129" spans="2:20" x14ac:dyDescent="0.35">
      <c r="B1129" s="63">
        <v>11.119999999999807</v>
      </c>
      <c r="C1129" s="34">
        <f>B1129/'MSD Calculation'!$D$5</f>
        <v>0.37567567567566917</v>
      </c>
      <c r="D1129" s="34">
        <f>'MSD Calculation'!$D$24-B1129</f>
        <v>7.3800000000001926</v>
      </c>
      <c r="E1129" s="30">
        <f>IF(B1129="",0,IF(B1129&lt;'MSD Calculation'!$D$5,$E$7*(1-B1129/'MSD Calculation'!$D$5), 0))</f>
        <v>8.8363884185546845E-3</v>
      </c>
      <c r="F1129" s="30">
        <f>IF(B1129="",0,IF($B1129&lt;$F$5,0,IF($B1129&gt;'MSD Calculation'!$D$5,0,IF($N$4="Closed-form",1/2*(1-COS(2*PI()*($B1129-$F$5)/$F$6))*$F$8,IF($N$4="General",1/2*(1-COS(2*PI()*($B1129-$F$5)/$F$6))*$F$9,"Error")))))</f>
        <v>3.8613343576443964E-3</v>
      </c>
      <c r="G1129" s="30">
        <f>IF(B1129="",0,IF($B1129&lt;$G$5,0,IF($B1129&gt;'MSD Calculation'!$D$5,0,IF($N$4="Closed-form",1/2*(1-COS(2*PI()*($B1129-$G$5)/$G$6))*$G$8,IF($N$4="General",1/2*(1-COS(2*PI()*($B1129-$G$5)/$G$6))*$G$9,"Error")))))</f>
        <v>1.2745565171825581E-4</v>
      </c>
      <c r="H1129" s="30">
        <f>IF(B1129="",0,IF($B1129&lt;$H$5,0,IF($B1129&gt;'MSD Calculation'!$D$5,0,IF($N$4="Closed-form",1/2*(1-COS(2*PI()*($B1129-$H$5)/$H$6))*$H$8,IF($N$4="General",1/2*(1-COS(2*PI()*($B1129-$H$5)/$H$6))*$H$9,"Error")))))</f>
        <v>0</v>
      </c>
      <c r="I1129" s="30">
        <f>IF(B1129="",0,IF($B1129&lt;$I$5,0,IF($B1129&gt;'MSD Calculation'!$D$5,0,IF($N$4="Closed-form",1/2*(1-COS(2*PI()*($B1129-$I$5)/$I$6))*$I$8,IF($N$4="General",1/2*(1-COS(2*PI()*($B1129-$I$5)/$I$6))*$I$9,"Error")))))</f>
        <v>0</v>
      </c>
      <c r="J1129" s="15" t="s">
        <v>14</v>
      </c>
      <c r="K1129" s="3"/>
      <c r="L1129" s="17">
        <v>11.119999999999807</v>
      </c>
      <c r="M1129" s="34">
        <f>L1129/'MSD Calculation'!$D$5</f>
        <v>0.37567567567566917</v>
      </c>
      <c r="N1129" s="34">
        <f>'MSD Calculation'!$D$24-L1129</f>
        <v>7.3800000000001926</v>
      </c>
      <c r="O1129" s="35">
        <f t="shared" si="85"/>
        <v>8.8363884185546845E-3</v>
      </c>
      <c r="P1129" s="35">
        <f t="shared" si="86"/>
        <v>1.2697722776199081E-2</v>
      </c>
      <c r="Q1129" s="35">
        <f t="shared" si="87"/>
        <v>1.2825178427917337E-2</v>
      </c>
      <c r="R1129" s="35">
        <f t="shared" si="88"/>
        <v>1.2825178427917337E-2</v>
      </c>
      <c r="S1129" s="35">
        <f t="shared" si="89"/>
        <v>1.2825178427917337E-2</v>
      </c>
      <c r="T1129" s="11" t="s">
        <v>14</v>
      </c>
    </row>
    <row r="1130" spans="2:20" x14ac:dyDescent="0.35">
      <c r="B1130" s="63">
        <v>11.129999999999807</v>
      </c>
      <c r="C1130" s="34">
        <f>B1130/'MSD Calculation'!$D$5</f>
        <v>0.37601351351350698</v>
      </c>
      <c r="D1130" s="34">
        <f>'MSD Calculation'!$D$24-B1130</f>
        <v>7.3700000000001928</v>
      </c>
      <c r="E1130" s="30">
        <f>IF(B1130="",0,IF(B1130&lt;'MSD Calculation'!$D$5,$E$7*(1-B1130/'MSD Calculation'!$D$5), 0))</f>
        <v>8.8316068230901001E-3</v>
      </c>
      <c r="F1130" s="30">
        <f>IF(B1130="",0,IF($B1130&lt;$F$5,0,IF($B1130&gt;'MSD Calculation'!$D$5,0,IF($N$4="Closed-form",1/2*(1-COS(2*PI()*($B1130-$F$5)/$F$6))*$F$8,IF($N$4="General",1/2*(1-COS(2*PI()*($B1130-$F$5)/$F$6))*$F$9,"Error")))))</f>
        <v>3.8712806719238702E-3</v>
      </c>
      <c r="G1130" s="30">
        <f>IF(B1130="",0,IF($B1130&lt;$G$5,0,IF($B1130&gt;'MSD Calculation'!$D$5,0,IF($N$4="Closed-form",1/2*(1-COS(2*PI()*($B1130-$G$5)/$G$6))*$G$8,IF($N$4="General",1/2*(1-COS(2*PI()*($B1130-$G$5)/$G$6))*$G$9,"Error")))))</f>
        <v>1.29235822027322E-4</v>
      </c>
      <c r="H1130" s="30">
        <f>IF(B1130="",0,IF($B1130&lt;$H$5,0,IF($B1130&gt;'MSD Calculation'!$D$5,0,IF($N$4="Closed-form",1/2*(1-COS(2*PI()*($B1130-$H$5)/$H$6))*$H$8,IF($N$4="General",1/2*(1-COS(2*PI()*($B1130-$H$5)/$H$6))*$H$9,"Error")))))</f>
        <v>0</v>
      </c>
      <c r="I1130" s="30">
        <f>IF(B1130="",0,IF($B1130&lt;$I$5,0,IF($B1130&gt;'MSD Calculation'!$D$5,0,IF($N$4="Closed-form",1/2*(1-COS(2*PI()*($B1130-$I$5)/$I$6))*$I$8,IF($N$4="General",1/2*(1-COS(2*PI()*($B1130-$I$5)/$I$6))*$I$9,"Error")))))</f>
        <v>0</v>
      </c>
      <c r="J1130" s="15" t="s">
        <v>14</v>
      </c>
      <c r="K1130" s="3"/>
      <c r="L1130" s="17">
        <v>11.129999999999807</v>
      </c>
      <c r="M1130" s="34">
        <f>L1130/'MSD Calculation'!$D$5</f>
        <v>0.37601351351350698</v>
      </c>
      <c r="N1130" s="34">
        <f>'MSD Calculation'!$D$24-L1130</f>
        <v>7.3700000000001928</v>
      </c>
      <c r="O1130" s="35">
        <f t="shared" si="85"/>
        <v>8.8316068230901001E-3</v>
      </c>
      <c r="P1130" s="35">
        <f t="shared" si="86"/>
        <v>1.270288749501397E-2</v>
      </c>
      <c r="Q1130" s="35">
        <f t="shared" si="87"/>
        <v>1.2832123317041292E-2</v>
      </c>
      <c r="R1130" s="35">
        <f t="shared" si="88"/>
        <v>1.2832123317041292E-2</v>
      </c>
      <c r="S1130" s="35">
        <f t="shared" si="89"/>
        <v>1.2832123317041292E-2</v>
      </c>
      <c r="T1130" s="11" t="s">
        <v>14</v>
      </c>
    </row>
    <row r="1131" spans="2:20" x14ac:dyDescent="0.35">
      <c r="B1131" s="63">
        <v>11.139999999999807</v>
      </c>
      <c r="C1131" s="34">
        <f>B1131/'MSD Calculation'!$D$5</f>
        <v>0.37635135135134479</v>
      </c>
      <c r="D1131" s="34">
        <f>'MSD Calculation'!$D$24-B1131</f>
        <v>7.3600000000001931</v>
      </c>
      <c r="E1131" s="30">
        <f>IF(B1131="",0,IF(B1131&lt;'MSD Calculation'!$D$5,$E$7*(1-B1131/'MSD Calculation'!$D$5), 0))</f>
        <v>8.8268252276255139E-3</v>
      </c>
      <c r="F1131" s="30">
        <f>IF(B1131="",0,IF($B1131&lt;$F$5,0,IF($B1131&gt;'MSD Calculation'!$D$5,0,IF($N$4="Closed-form",1/2*(1-COS(2*PI()*($B1131-$F$5)/$F$6))*$F$8,IF($N$4="General",1/2*(1-COS(2*PI()*($B1131-$F$5)/$F$6))*$F$9,"Error")))))</f>
        <v>3.8812312783842178E-3</v>
      </c>
      <c r="G1131" s="30">
        <f>IF(B1131="",0,IF($B1131&lt;$G$5,0,IF($B1131&gt;'MSD Calculation'!$D$5,0,IF($N$4="Closed-form",1/2*(1-COS(2*PI()*($B1131-$G$5)/$G$6))*$G$8,IF($N$4="General",1/2*(1-COS(2*PI()*($B1131-$G$5)/$G$6))*$G$9,"Error")))))</f>
        <v>1.3102788763182663E-4</v>
      </c>
      <c r="H1131" s="30">
        <f>IF(B1131="",0,IF($B1131&lt;$H$5,0,IF($B1131&gt;'MSD Calculation'!$D$5,0,IF($N$4="Closed-form",1/2*(1-COS(2*PI()*($B1131-$H$5)/$H$6))*$H$8,IF($N$4="General",1/2*(1-COS(2*PI()*($B1131-$H$5)/$H$6))*$H$9,"Error")))))</f>
        <v>0</v>
      </c>
      <c r="I1131" s="30">
        <f>IF(B1131="",0,IF($B1131&lt;$I$5,0,IF($B1131&gt;'MSD Calculation'!$D$5,0,IF($N$4="Closed-form",1/2*(1-COS(2*PI()*($B1131-$I$5)/$I$6))*$I$8,IF($N$4="General",1/2*(1-COS(2*PI()*($B1131-$I$5)/$I$6))*$I$9,"Error")))))</f>
        <v>0</v>
      </c>
      <c r="J1131" s="15" t="s">
        <v>14</v>
      </c>
      <c r="K1131" s="3"/>
      <c r="L1131" s="17">
        <v>11.139999999999807</v>
      </c>
      <c r="M1131" s="34">
        <f>L1131/'MSD Calculation'!$D$5</f>
        <v>0.37635135135134479</v>
      </c>
      <c r="N1131" s="34">
        <f>'MSD Calculation'!$D$24-L1131</f>
        <v>7.3600000000001931</v>
      </c>
      <c r="O1131" s="35">
        <f t="shared" si="85"/>
        <v>8.8268252276255139E-3</v>
      </c>
      <c r="P1131" s="35">
        <f t="shared" si="86"/>
        <v>1.2708056506009731E-2</v>
      </c>
      <c r="Q1131" s="35">
        <f t="shared" si="87"/>
        <v>1.2839084393641557E-2</v>
      </c>
      <c r="R1131" s="35">
        <f t="shared" si="88"/>
        <v>1.2839084393641557E-2</v>
      </c>
      <c r="S1131" s="35">
        <f t="shared" si="89"/>
        <v>1.2839084393641557E-2</v>
      </c>
      <c r="T1131" s="11" t="s">
        <v>14</v>
      </c>
    </row>
    <row r="1132" spans="2:20" x14ac:dyDescent="0.35">
      <c r="B1132" s="63">
        <v>11.149999999999807</v>
      </c>
      <c r="C1132" s="34">
        <f>B1132/'MSD Calculation'!$D$5</f>
        <v>0.37668918918918265</v>
      </c>
      <c r="D1132" s="34">
        <f>'MSD Calculation'!$D$24-B1132</f>
        <v>7.3500000000001933</v>
      </c>
      <c r="E1132" s="30">
        <f>IF(B1132="",0,IF(B1132&lt;'MSD Calculation'!$D$5,$E$7*(1-B1132/'MSD Calculation'!$D$5), 0))</f>
        <v>8.8220436321609294E-3</v>
      </c>
      <c r="F1132" s="30">
        <f>IF(B1132="",0,IF($B1132&lt;$F$5,0,IF($B1132&gt;'MSD Calculation'!$D$5,0,IF($N$4="Closed-form",1/2*(1-COS(2*PI()*($B1132-$F$5)/$F$6))*$F$8,IF($N$4="General",1/2*(1-COS(2*PI()*($B1132-$F$5)/$F$6))*$F$9,"Error")))))</f>
        <v>3.8911861333772121E-3</v>
      </c>
      <c r="G1132" s="30">
        <f>IF(B1132="",0,IF($B1132&lt;$G$5,0,IF($B1132&gt;'MSD Calculation'!$D$5,0,IF($N$4="Closed-form",1/2*(1-COS(2*PI()*($B1132-$G$5)/$G$6))*$G$8,IF($N$4="General",1/2*(1-COS(2*PI()*($B1132-$G$5)/$G$6))*$G$9,"Error")))))</f>
        <v>1.3283183612539966E-4</v>
      </c>
      <c r="H1132" s="30">
        <f>IF(B1132="",0,IF($B1132&lt;$H$5,0,IF($B1132&gt;'MSD Calculation'!$D$5,0,IF($N$4="Closed-form",1/2*(1-COS(2*PI()*($B1132-$H$5)/$H$6))*$H$8,IF($N$4="General",1/2*(1-COS(2*PI()*($B1132-$H$5)/$H$6))*$H$9,"Error")))))</f>
        <v>0</v>
      </c>
      <c r="I1132" s="30">
        <f>IF(B1132="",0,IF($B1132&lt;$I$5,0,IF($B1132&gt;'MSD Calculation'!$D$5,0,IF($N$4="Closed-form",1/2*(1-COS(2*PI()*($B1132-$I$5)/$I$6))*$I$8,IF($N$4="General",1/2*(1-COS(2*PI()*($B1132-$I$5)/$I$6))*$I$9,"Error")))))</f>
        <v>0</v>
      </c>
      <c r="J1132" s="15" t="s">
        <v>14</v>
      </c>
      <c r="K1132" s="3"/>
      <c r="L1132" s="17">
        <v>11.149999999999807</v>
      </c>
      <c r="M1132" s="34">
        <f>L1132/'MSD Calculation'!$D$5</f>
        <v>0.37668918918918265</v>
      </c>
      <c r="N1132" s="34">
        <f>'MSD Calculation'!$D$24-L1132</f>
        <v>7.3500000000001933</v>
      </c>
      <c r="O1132" s="35">
        <f t="shared" si="85"/>
        <v>8.8220436321609294E-3</v>
      </c>
      <c r="P1132" s="35">
        <f t="shared" si="86"/>
        <v>1.2713229765538141E-2</v>
      </c>
      <c r="Q1132" s="35">
        <f t="shared" si="87"/>
        <v>1.2846061601663541E-2</v>
      </c>
      <c r="R1132" s="35">
        <f t="shared" si="88"/>
        <v>1.2846061601663541E-2</v>
      </c>
      <c r="S1132" s="35">
        <f t="shared" si="89"/>
        <v>1.2846061601663541E-2</v>
      </c>
      <c r="T1132" s="11" t="s">
        <v>14</v>
      </c>
    </row>
    <row r="1133" spans="2:20" x14ac:dyDescent="0.35">
      <c r="B1133" s="63">
        <v>11.159999999999807</v>
      </c>
      <c r="C1133" s="34">
        <f>B1133/'MSD Calculation'!$D$5</f>
        <v>0.37702702702702046</v>
      </c>
      <c r="D1133" s="34">
        <f>'MSD Calculation'!$D$24-B1133</f>
        <v>7.3400000000001935</v>
      </c>
      <c r="E1133" s="30">
        <f>IF(B1133="",0,IF(B1133&lt;'MSD Calculation'!$D$5,$E$7*(1-B1133/'MSD Calculation'!$D$5), 0))</f>
        <v>8.8172620366963432E-3</v>
      </c>
      <c r="F1133" s="30">
        <f>IF(B1133="",0,IF($B1133&lt;$F$5,0,IF($B1133&gt;'MSD Calculation'!$D$5,0,IF($N$4="Closed-form",1/2*(1-COS(2*PI()*($B1133-$F$5)/$F$6))*$F$8,IF($N$4="General",1/2*(1-COS(2*PI()*($B1133-$F$5)/$F$6))*$F$9,"Error")))))</f>
        <v>3.9011451932359866E-3</v>
      </c>
      <c r="G1133" s="30">
        <f>IF(B1133="",0,IF($B1133&lt;$G$5,0,IF($B1133&gt;'MSD Calculation'!$D$5,0,IF($N$4="Closed-form",1/2*(1-COS(2*PI()*($B1133-$G$5)/$G$6))*$G$8,IF($N$4="General",1/2*(1-COS(2*PI()*($B1133-$G$5)/$G$6))*$G$9,"Error")))))</f>
        <v>1.3464765501940547E-4</v>
      </c>
      <c r="H1133" s="30">
        <f>IF(B1133="",0,IF($B1133&lt;$H$5,0,IF($B1133&gt;'MSD Calculation'!$D$5,0,IF($N$4="Closed-form",1/2*(1-COS(2*PI()*($B1133-$H$5)/$H$6))*$H$8,IF($N$4="General",1/2*(1-COS(2*PI()*($B1133-$H$5)/$H$6))*$H$9,"Error")))))</f>
        <v>0</v>
      </c>
      <c r="I1133" s="30">
        <f>IF(B1133="",0,IF($B1133&lt;$I$5,0,IF($B1133&gt;'MSD Calculation'!$D$5,0,IF($N$4="Closed-form",1/2*(1-COS(2*PI()*($B1133-$I$5)/$I$6))*$I$8,IF($N$4="General",1/2*(1-COS(2*PI()*($B1133-$I$5)/$I$6))*$I$9,"Error")))))</f>
        <v>0</v>
      </c>
      <c r="J1133" s="15" t="s">
        <v>14</v>
      </c>
      <c r="K1133" s="3"/>
      <c r="L1133" s="17">
        <v>11.159999999999807</v>
      </c>
      <c r="M1133" s="34">
        <f>L1133/'MSD Calculation'!$D$5</f>
        <v>0.37702702702702046</v>
      </c>
      <c r="N1133" s="34">
        <f>'MSD Calculation'!$D$24-L1133</f>
        <v>7.3400000000001935</v>
      </c>
      <c r="O1133" s="35">
        <f t="shared" si="85"/>
        <v>8.8172620366963432E-3</v>
      </c>
      <c r="P1133" s="35">
        <f t="shared" si="86"/>
        <v>1.2718407229932329E-2</v>
      </c>
      <c r="Q1133" s="35">
        <f t="shared" si="87"/>
        <v>1.2853054884951734E-2</v>
      </c>
      <c r="R1133" s="35">
        <f t="shared" si="88"/>
        <v>1.2853054884951734E-2</v>
      </c>
      <c r="S1133" s="35">
        <f t="shared" si="89"/>
        <v>1.2853054884951734E-2</v>
      </c>
      <c r="T1133" s="11" t="s">
        <v>14</v>
      </c>
    </row>
    <row r="1134" spans="2:20" x14ac:dyDescent="0.35">
      <c r="B1134" s="63">
        <v>11.169999999999806</v>
      </c>
      <c r="C1134" s="34">
        <f>B1134/'MSD Calculation'!$D$5</f>
        <v>0.37736486486485832</v>
      </c>
      <c r="D1134" s="34">
        <f>'MSD Calculation'!$D$24-B1134</f>
        <v>7.3300000000001937</v>
      </c>
      <c r="E1134" s="30">
        <f>IF(B1134="",0,IF(B1134&lt;'MSD Calculation'!$D$5,$E$7*(1-B1134/'MSD Calculation'!$D$5), 0))</f>
        <v>8.812480441231757E-3</v>
      </c>
      <c r="F1134" s="30">
        <f>IF(B1134="",0,IF($B1134&lt;$F$5,0,IF($B1134&gt;'MSD Calculation'!$D$5,0,IF($N$4="Closed-form",1/2*(1-COS(2*PI()*($B1134-$F$5)/$F$6))*$F$8,IF($N$4="General",1/2*(1-COS(2*PI()*($B1134-$F$5)/$F$6))*$F$9,"Error")))))</f>
        <v>3.911108414275233E-3</v>
      </c>
      <c r="G1134" s="30">
        <f>IF(B1134="",0,IF($B1134&lt;$G$5,0,IF($B1134&gt;'MSD Calculation'!$D$5,0,IF($N$4="Closed-form",1/2*(1-COS(2*PI()*($B1134-$G$5)/$G$6))*$G$8,IF($N$4="General",1/2*(1-COS(2*PI()*($B1134-$G$5)/$G$6))*$G$9,"Error")))))</f>
        <v>1.3647533174303118E-4</v>
      </c>
      <c r="H1134" s="30">
        <f>IF(B1134="",0,IF($B1134&lt;$H$5,0,IF($B1134&gt;'MSD Calculation'!$D$5,0,IF($N$4="Closed-form",1/2*(1-COS(2*PI()*($B1134-$H$5)/$H$6))*$H$8,IF($N$4="General",1/2*(1-COS(2*PI()*($B1134-$H$5)/$H$6))*$H$9,"Error")))))</f>
        <v>0</v>
      </c>
      <c r="I1134" s="30">
        <f>IF(B1134="",0,IF($B1134&lt;$I$5,0,IF($B1134&gt;'MSD Calculation'!$D$5,0,IF($N$4="Closed-form",1/2*(1-COS(2*PI()*($B1134-$I$5)/$I$6))*$I$8,IF($N$4="General",1/2*(1-COS(2*PI()*($B1134-$I$5)/$I$6))*$I$9,"Error")))))</f>
        <v>0</v>
      </c>
      <c r="J1134" s="15" t="s">
        <v>14</v>
      </c>
      <c r="K1134" s="3"/>
      <c r="L1134" s="17">
        <v>11.169999999999806</v>
      </c>
      <c r="M1134" s="34">
        <f>L1134/'MSD Calculation'!$D$5</f>
        <v>0.37736486486485832</v>
      </c>
      <c r="N1134" s="34">
        <f>'MSD Calculation'!$D$24-L1134</f>
        <v>7.3300000000001937</v>
      </c>
      <c r="O1134" s="35">
        <f t="shared" si="85"/>
        <v>8.812480441231757E-3</v>
      </c>
      <c r="P1134" s="35">
        <f t="shared" si="86"/>
        <v>1.2723588855506989E-2</v>
      </c>
      <c r="Q1134" s="35">
        <f t="shared" si="87"/>
        <v>1.286006418725002E-2</v>
      </c>
      <c r="R1134" s="35">
        <f t="shared" si="88"/>
        <v>1.286006418725002E-2</v>
      </c>
      <c r="S1134" s="35">
        <f t="shared" si="89"/>
        <v>1.286006418725002E-2</v>
      </c>
      <c r="T1134" s="11" t="s">
        <v>14</v>
      </c>
    </row>
    <row r="1135" spans="2:20" x14ac:dyDescent="0.35">
      <c r="B1135" s="63">
        <v>11.179999999999806</v>
      </c>
      <c r="C1135" s="34">
        <f>B1135/'MSD Calculation'!$D$5</f>
        <v>0.37770270270269612</v>
      </c>
      <c r="D1135" s="34">
        <f>'MSD Calculation'!$D$24-B1135</f>
        <v>7.3200000000001939</v>
      </c>
      <c r="E1135" s="30">
        <f>IF(B1135="",0,IF(B1135&lt;'MSD Calculation'!$D$5,$E$7*(1-B1135/'MSD Calculation'!$D$5), 0))</f>
        <v>8.8076988457671708E-3</v>
      </c>
      <c r="F1135" s="30">
        <f>IF(B1135="",0,IF($B1135&lt;$F$5,0,IF($B1135&gt;'MSD Calculation'!$D$5,0,IF($N$4="Closed-form",1/2*(1-COS(2*PI()*($B1135-$F$5)/$F$6))*$F$8,IF($N$4="General",1/2*(1-COS(2*PI()*($B1135-$F$5)/$F$6))*$F$9,"Error")))))</f>
        <v>3.9210757527913904E-3</v>
      </c>
      <c r="G1135" s="30">
        <f>IF(B1135="",0,IF($B1135&lt;$G$5,0,IF($B1135&gt;'MSD Calculation'!$D$5,0,IF($N$4="Closed-form",1/2*(1-COS(2*PI()*($B1135-$G$5)/$G$6))*$G$8,IF($N$4="General",1/2*(1-COS(2*PI()*($B1135-$G$5)/$G$6))*$G$9,"Error")))))</f>
        <v>1.3831485364337246E-4</v>
      </c>
      <c r="H1135" s="30">
        <f>IF(B1135="",0,IF($B1135&lt;$H$5,0,IF($B1135&gt;'MSD Calculation'!$D$5,0,IF($N$4="Closed-form",1/2*(1-COS(2*PI()*($B1135-$H$5)/$H$6))*$H$8,IF($N$4="General",1/2*(1-COS(2*PI()*($B1135-$H$5)/$H$6))*$H$9,"Error")))))</f>
        <v>0</v>
      </c>
      <c r="I1135" s="30">
        <f>IF(B1135="",0,IF($B1135&lt;$I$5,0,IF($B1135&gt;'MSD Calculation'!$D$5,0,IF($N$4="Closed-form",1/2*(1-COS(2*PI()*($B1135-$I$5)/$I$6))*$I$8,IF($N$4="General",1/2*(1-COS(2*PI()*($B1135-$I$5)/$I$6))*$I$9,"Error")))))</f>
        <v>0</v>
      </c>
      <c r="J1135" s="15" t="s">
        <v>14</v>
      </c>
      <c r="K1135" s="3"/>
      <c r="L1135" s="17">
        <v>11.179999999999806</v>
      </c>
      <c r="M1135" s="34">
        <f>L1135/'MSD Calculation'!$D$5</f>
        <v>0.37770270270269612</v>
      </c>
      <c r="N1135" s="34">
        <f>'MSD Calculation'!$D$24-L1135</f>
        <v>7.3200000000001939</v>
      </c>
      <c r="O1135" s="35">
        <f t="shared" si="85"/>
        <v>8.8076988457671708E-3</v>
      </c>
      <c r="P1135" s="35">
        <f t="shared" si="86"/>
        <v>1.2728774598558562E-2</v>
      </c>
      <c r="Q1135" s="35">
        <f t="shared" si="87"/>
        <v>1.2867089452201934E-2</v>
      </c>
      <c r="R1135" s="35">
        <f t="shared" si="88"/>
        <v>1.2867089452201934E-2</v>
      </c>
      <c r="S1135" s="35">
        <f t="shared" si="89"/>
        <v>1.2867089452201934E-2</v>
      </c>
      <c r="T1135" s="11" t="s">
        <v>14</v>
      </c>
    </row>
    <row r="1136" spans="2:20" x14ac:dyDescent="0.35">
      <c r="B1136" s="63">
        <v>11.189999999999806</v>
      </c>
      <c r="C1136" s="34">
        <f>B1136/'MSD Calculation'!$D$5</f>
        <v>0.37804054054053399</v>
      </c>
      <c r="D1136" s="34">
        <f>'MSD Calculation'!$D$24-B1136</f>
        <v>7.3100000000001941</v>
      </c>
      <c r="E1136" s="30">
        <f>IF(B1136="",0,IF(B1136&lt;'MSD Calculation'!$D$5,$E$7*(1-B1136/'MSD Calculation'!$D$5), 0))</f>
        <v>8.8029172503025846E-3</v>
      </c>
      <c r="F1136" s="30">
        <f>IF(B1136="",0,IF($B1136&lt;$F$5,0,IF($B1136&gt;'MSD Calculation'!$D$5,0,IF($N$4="Closed-form",1/2*(1-COS(2*PI()*($B1136-$F$5)/$F$6))*$F$8,IF($N$4="General",1/2*(1-COS(2*PI()*($B1136-$F$5)/$F$6))*$F$9,"Error")))))</f>
        <v>3.9310471650628341E-3</v>
      </c>
      <c r="G1136" s="30">
        <f>IF(B1136="",0,IF($B1136&lt;$G$5,0,IF($B1136&gt;'MSD Calculation'!$D$5,0,IF($N$4="Closed-form",1/2*(1-COS(2*PI()*($B1136-$G$5)/$G$6))*$G$8,IF($N$4="General",1/2*(1-COS(2*PI()*($B1136-$G$5)/$G$6))*$G$9,"Error")))))</f>
        <v>1.4016620798552174E-4</v>
      </c>
      <c r="H1136" s="30">
        <f>IF(B1136="",0,IF($B1136&lt;$H$5,0,IF($B1136&gt;'MSD Calculation'!$D$5,0,IF($N$4="Closed-form",1/2*(1-COS(2*PI()*($B1136-$H$5)/$H$6))*$H$8,IF($N$4="General",1/2*(1-COS(2*PI()*($B1136-$H$5)/$H$6))*$H$9,"Error")))))</f>
        <v>0</v>
      </c>
      <c r="I1136" s="30">
        <f>IF(B1136="",0,IF($B1136&lt;$I$5,0,IF($B1136&gt;'MSD Calculation'!$D$5,0,IF($N$4="Closed-form",1/2*(1-COS(2*PI()*($B1136-$I$5)/$I$6))*$I$8,IF($N$4="General",1/2*(1-COS(2*PI()*($B1136-$I$5)/$I$6))*$I$9,"Error")))))</f>
        <v>0</v>
      </c>
      <c r="J1136" s="15" t="s">
        <v>14</v>
      </c>
      <c r="K1136" s="3"/>
      <c r="L1136" s="17">
        <v>11.189999999999806</v>
      </c>
      <c r="M1136" s="34">
        <f>L1136/'MSD Calculation'!$D$5</f>
        <v>0.37804054054053399</v>
      </c>
      <c r="N1136" s="34">
        <f>'MSD Calculation'!$D$24-L1136</f>
        <v>7.3100000000001941</v>
      </c>
      <c r="O1136" s="35">
        <f t="shared" si="85"/>
        <v>8.8029172503025846E-3</v>
      </c>
      <c r="P1136" s="35">
        <f t="shared" si="86"/>
        <v>1.273396441536542E-2</v>
      </c>
      <c r="Q1136" s="35">
        <f t="shared" si="87"/>
        <v>1.2874130623350941E-2</v>
      </c>
      <c r="R1136" s="35">
        <f t="shared" si="88"/>
        <v>1.2874130623350941E-2</v>
      </c>
      <c r="S1136" s="35">
        <f t="shared" si="89"/>
        <v>1.2874130623350941E-2</v>
      </c>
      <c r="T1136" s="11" t="s">
        <v>14</v>
      </c>
    </row>
    <row r="1137" spans="2:20" x14ac:dyDescent="0.35">
      <c r="B1137" s="63">
        <v>11.199999999999806</v>
      </c>
      <c r="C1137" s="34">
        <f>B1137/'MSD Calculation'!$D$5</f>
        <v>0.37837837837837179</v>
      </c>
      <c r="D1137" s="34">
        <f>'MSD Calculation'!$D$24-B1137</f>
        <v>7.3000000000001943</v>
      </c>
      <c r="E1137" s="30">
        <f>IF(B1137="",0,IF(B1137&lt;'MSD Calculation'!$D$5,$E$7*(1-B1137/'MSD Calculation'!$D$5), 0))</f>
        <v>8.7981356548379984E-3</v>
      </c>
      <c r="F1137" s="30">
        <f>IF(B1137="",0,IF($B1137&lt;$F$5,0,IF($B1137&gt;'MSD Calculation'!$D$5,0,IF($N$4="Closed-form",1/2*(1-COS(2*PI()*($B1137-$F$5)/$F$6))*$F$8,IF($N$4="General",1/2*(1-COS(2*PI()*($B1137-$F$5)/$F$6))*$F$9,"Error")))))</f>
        <v>3.9410226073500719E-3</v>
      </c>
      <c r="G1137" s="30">
        <f>IF(B1137="",0,IF($B1137&lt;$G$5,0,IF($B1137&gt;'MSD Calculation'!$D$5,0,IF($N$4="Closed-form",1/2*(1-COS(2*PI()*($B1137-$G$5)/$G$6))*$G$8,IF($N$4="General",1/2*(1-COS(2*PI()*($B1137-$G$5)/$G$6))*$G$9,"Error")))))</f>
        <v>1.4202938195265544E-4</v>
      </c>
      <c r="H1137" s="30">
        <f>IF(B1137="",0,IF($B1137&lt;$H$5,0,IF($B1137&gt;'MSD Calculation'!$D$5,0,IF($N$4="Closed-form",1/2*(1-COS(2*PI()*($B1137-$H$5)/$H$6))*$H$8,IF($N$4="General",1/2*(1-COS(2*PI()*($B1137-$H$5)/$H$6))*$H$9,"Error")))))</f>
        <v>0</v>
      </c>
      <c r="I1137" s="30">
        <f>IF(B1137="",0,IF($B1137&lt;$I$5,0,IF($B1137&gt;'MSD Calculation'!$D$5,0,IF($N$4="Closed-form",1/2*(1-COS(2*PI()*($B1137-$I$5)/$I$6))*$I$8,IF($N$4="General",1/2*(1-COS(2*PI()*($B1137-$I$5)/$I$6))*$I$9,"Error")))))</f>
        <v>0</v>
      </c>
      <c r="J1137" s="15" t="s">
        <v>14</v>
      </c>
      <c r="K1137" s="3"/>
      <c r="L1137" s="17">
        <v>11.199999999999806</v>
      </c>
      <c r="M1137" s="34">
        <f>L1137/'MSD Calculation'!$D$5</f>
        <v>0.37837837837837179</v>
      </c>
      <c r="N1137" s="34">
        <f>'MSD Calculation'!$D$24-L1137</f>
        <v>7.3000000000001943</v>
      </c>
      <c r="O1137" s="35">
        <f t="shared" si="85"/>
        <v>8.7981356548379984E-3</v>
      </c>
      <c r="P1137" s="35">
        <f t="shared" si="86"/>
        <v>1.273915826218807E-2</v>
      </c>
      <c r="Q1137" s="35">
        <f t="shared" si="87"/>
        <v>1.2881187644140726E-2</v>
      </c>
      <c r="R1137" s="35">
        <f t="shared" si="88"/>
        <v>1.2881187644140726E-2</v>
      </c>
      <c r="S1137" s="35">
        <f t="shared" si="89"/>
        <v>1.2881187644140726E-2</v>
      </c>
      <c r="T1137" s="11" t="s">
        <v>14</v>
      </c>
    </row>
    <row r="1138" spans="2:20" x14ac:dyDescent="0.35">
      <c r="B1138" s="63">
        <v>11.209999999999805</v>
      </c>
      <c r="C1138" s="34">
        <f>B1138/'MSD Calculation'!$D$5</f>
        <v>0.3787162162162096</v>
      </c>
      <c r="D1138" s="34">
        <f>'MSD Calculation'!$D$24-B1138</f>
        <v>7.2900000000001945</v>
      </c>
      <c r="E1138" s="30">
        <f>IF(B1138="",0,IF(B1138&lt;'MSD Calculation'!$D$5,$E$7*(1-B1138/'MSD Calculation'!$D$5), 0))</f>
        <v>8.7933540593734139E-3</v>
      </c>
      <c r="F1138" s="30">
        <f>IF(B1138="",0,IF($B1138&lt;$F$5,0,IF($B1138&gt;'MSD Calculation'!$D$5,0,IF($N$4="Closed-form",1/2*(1-COS(2*PI()*($B1138-$F$5)/$F$6))*$F$8,IF($N$4="General",1/2*(1-COS(2*PI()*($B1138-$F$5)/$F$6))*$F$9,"Error")))))</f>
        <v>3.951002035895935E-3</v>
      </c>
      <c r="G1138" s="30">
        <f>IF(B1138="",0,IF($B1138&lt;$G$5,0,IF($B1138&gt;'MSD Calculation'!$D$5,0,IF($N$4="Closed-form",1/2*(1-COS(2*PI()*($B1138-$G$5)/$G$6))*$G$8,IF($N$4="General",1/2*(1-COS(2*PI()*($B1138-$G$5)/$G$6))*$G$9,"Error")))))</f>
        <v>1.439043626461244E-4</v>
      </c>
      <c r="H1138" s="30">
        <f>IF(B1138="",0,IF($B1138&lt;$H$5,0,IF($B1138&gt;'MSD Calculation'!$D$5,0,IF($N$4="Closed-form",1/2*(1-COS(2*PI()*($B1138-$H$5)/$H$6))*$H$8,IF($N$4="General",1/2*(1-COS(2*PI()*($B1138-$H$5)/$H$6))*$H$9,"Error")))))</f>
        <v>0</v>
      </c>
      <c r="I1138" s="30">
        <f>IF(B1138="",0,IF($B1138&lt;$I$5,0,IF($B1138&gt;'MSD Calculation'!$D$5,0,IF($N$4="Closed-form",1/2*(1-COS(2*PI()*($B1138-$I$5)/$I$6))*$I$8,IF($N$4="General",1/2*(1-COS(2*PI()*($B1138-$I$5)/$I$6))*$I$9,"Error")))))</f>
        <v>0</v>
      </c>
      <c r="J1138" s="15" t="s">
        <v>14</v>
      </c>
      <c r="K1138" s="3"/>
      <c r="L1138" s="17">
        <v>11.209999999999805</v>
      </c>
      <c r="M1138" s="34">
        <f>L1138/'MSD Calculation'!$D$5</f>
        <v>0.3787162162162096</v>
      </c>
      <c r="N1138" s="34">
        <f>'MSD Calculation'!$D$24-L1138</f>
        <v>7.2900000000001945</v>
      </c>
      <c r="O1138" s="35">
        <f t="shared" si="85"/>
        <v>8.7933540593734139E-3</v>
      </c>
      <c r="P1138" s="35">
        <f t="shared" si="86"/>
        <v>1.274435609526935E-2</v>
      </c>
      <c r="Q1138" s="35">
        <f t="shared" si="87"/>
        <v>1.2888260457915475E-2</v>
      </c>
      <c r="R1138" s="35">
        <f t="shared" si="88"/>
        <v>1.2888260457915475E-2</v>
      </c>
      <c r="S1138" s="35">
        <f t="shared" si="89"/>
        <v>1.2888260457915475E-2</v>
      </c>
      <c r="T1138" s="11" t="s">
        <v>14</v>
      </c>
    </row>
    <row r="1139" spans="2:20" x14ac:dyDescent="0.35">
      <c r="B1139" s="63">
        <v>11.219999999999805</v>
      </c>
      <c r="C1139" s="34">
        <f>B1139/'MSD Calculation'!$D$5</f>
        <v>0.37905405405404746</v>
      </c>
      <c r="D1139" s="34">
        <f>'MSD Calculation'!$D$24-B1139</f>
        <v>7.2800000000001948</v>
      </c>
      <c r="E1139" s="30">
        <f>IF(B1139="",0,IF(B1139&lt;'MSD Calculation'!$D$5,$E$7*(1-B1139/'MSD Calculation'!$D$5), 0))</f>
        <v>8.7885724639088277E-3</v>
      </c>
      <c r="F1139" s="30">
        <f>IF(B1139="",0,IF($B1139&lt;$F$5,0,IF($B1139&gt;'MSD Calculation'!$D$5,0,IF($N$4="Closed-form",1/2*(1-COS(2*PI()*($B1139-$F$5)/$F$6))*$F$8,IF($N$4="General",1/2*(1-COS(2*PI()*($B1139-$F$5)/$F$6))*$F$9,"Error")))))</f>
        <v>3.960985406925765E-3</v>
      </c>
      <c r="G1139" s="30">
        <f>IF(B1139="",0,IF($B1139&lt;$G$5,0,IF($B1139&gt;'MSD Calculation'!$D$5,0,IF($N$4="Closed-form",1/2*(1-COS(2*PI()*($B1139-$G$5)/$G$6))*$G$8,IF($N$4="General",1/2*(1-COS(2*PI()*($B1139-$G$5)/$G$6))*$G$9,"Error")))))</f>
        <v>1.457911370855412E-4</v>
      </c>
      <c r="H1139" s="30">
        <f>IF(B1139="",0,IF($B1139&lt;$H$5,0,IF($B1139&gt;'MSD Calculation'!$D$5,0,IF($N$4="Closed-form",1/2*(1-COS(2*PI()*($B1139-$H$5)/$H$6))*$H$8,IF($N$4="General",1/2*(1-COS(2*PI()*($B1139-$H$5)/$H$6))*$H$9,"Error")))))</f>
        <v>0</v>
      </c>
      <c r="I1139" s="30">
        <f>IF(B1139="",0,IF($B1139&lt;$I$5,0,IF($B1139&gt;'MSD Calculation'!$D$5,0,IF($N$4="Closed-form",1/2*(1-COS(2*PI()*($B1139-$I$5)/$I$6))*$I$8,IF($N$4="General",1/2*(1-COS(2*PI()*($B1139-$I$5)/$I$6))*$I$9,"Error")))))</f>
        <v>0</v>
      </c>
      <c r="J1139" s="15" t="s">
        <v>14</v>
      </c>
      <c r="K1139" s="3"/>
      <c r="L1139" s="17">
        <v>11.219999999999805</v>
      </c>
      <c r="M1139" s="34">
        <f>L1139/'MSD Calculation'!$D$5</f>
        <v>0.37905405405404746</v>
      </c>
      <c r="N1139" s="34">
        <f>'MSD Calculation'!$D$24-L1139</f>
        <v>7.2800000000001948</v>
      </c>
      <c r="O1139" s="35">
        <f t="shared" si="85"/>
        <v>8.7885724639088277E-3</v>
      </c>
      <c r="P1139" s="35">
        <f t="shared" si="86"/>
        <v>1.2749557870834594E-2</v>
      </c>
      <c r="Q1139" s="35">
        <f t="shared" si="87"/>
        <v>1.2895349007920135E-2</v>
      </c>
      <c r="R1139" s="35">
        <f t="shared" si="88"/>
        <v>1.2895349007920135E-2</v>
      </c>
      <c r="S1139" s="35">
        <f t="shared" si="89"/>
        <v>1.2895349007920135E-2</v>
      </c>
      <c r="T1139" s="11" t="s">
        <v>14</v>
      </c>
    </row>
    <row r="1140" spans="2:20" x14ac:dyDescent="0.35">
      <c r="B1140" s="63">
        <v>11.229999999999805</v>
      </c>
      <c r="C1140" s="34">
        <f>B1140/'MSD Calculation'!$D$5</f>
        <v>0.37939189189188527</v>
      </c>
      <c r="D1140" s="34">
        <f>'MSD Calculation'!$D$24-B1140</f>
        <v>7.270000000000195</v>
      </c>
      <c r="E1140" s="30">
        <f>IF(B1140="",0,IF(B1140&lt;'MSD Calculation'!$D$5,$E$7*(1-B1140/'MSD Calculation'!$D$5), 0))</f>
        <v>8.7837908684442433E-3</v>
      </c>
      <c r="F1140" s="30">
        <f>IF(B1140="",0,IF($B1140&lt;$F$5,0,IF($B1140&gt;'MSD Calculation'!$D$5,0,IF($N$4="Closed-form",1/2*(1-COS(2*PI()*($B1140-$F$5)/$F$6))*$F$8,IF($N$4="General",1/2*(1-COS(2*PI()*($B1140-$F$5)/$F$6))*$F$9,"Error")))))</f>
        <v>3.9709726766476152E-3</v>
      </c>
      <c r="G1140" s="30">
        <f>IF(B1140="",0,IF($B1140&lt;$G$5,0,IF($B1140&gt;'MSD Calculation'!$D$5,0,IF($N$4="Closed-form",1/2*(1-COS(2*PI()*($B1140-$G$5)/$G$6))*$G$8,IF($N$4="General",1/2*(1-COS(2*PI()*($B1140-$G$5)/$G$6))*$G$9,"Error")))))</f>
        <v>1.476896922088716E-4</v>
      </c>
      <c r="H1140" s="30">
        <f>IF(B1140="",0,IF($B1140&lt;$H$5,0,IF($B1140&gt;'MSD Calculation'!$D$5,0,IF($N$4="Closed-form",1/2*(1-COS(2*PI()*($B1140-$H$5)/$H$6))*$H$8,IF($N$4="General",1/2*(1-COS(2*PI()*($B1140-$H$5)/$H$6))*$H$9,"Error")))))</f>
        <v>0</v>
      </c>
      <c r="I1140" s="30">
        <f>IF(B1140="",0,IF($B1140&lt;$I$5,0,IF($B1140&gt;'MSD Calculation'!$D$5,0,IF($N$4="Closed-form",1/2*(1-COS(2*PI()*($B1140-$I$5)/$I$6))*$I$8,IF($N$4="General",1/2*(1-COS(2*PI()*($B1140-$I$5)/$I$6))*$I$9,"Error")))))</f>
        <v>0</v>
      </c>
      <c r="J1140" s="15" t="s">
        <v>14</v>
      </c>
      <c r="K1140" s="3"/>
      <c r="L1140" s="17">
        <v>11.229999999999805</v>
      </c>
      <c r="M1140" s="34">
        <f>L1140/'MSD Calculation'!$D$5</f>
        <v>0.37939189189188527</v>
      </c>
      <c r="N1140" s="34">
        <f>'MSD Calculation'!$D$24-L1140</f>
        <v>7.270000000000195</v>
      </c>
      <c r="O1140" s="35">
        <f t="shared" si="85"/>
        <v>8.7837908684442433E-3</v>
      </c>
      <c r="P1140" s="35">
        <f t="shared" si="86"/>
        <v>1.2754763545091859E-2</v>
      </c>
      <c r="Q1140" s="35">
        <f t="shared" si="87"/>
        <v>1.2902453237300731E-2</v>
      </c>
      <c r="R1140" s="35">
        <f t="shared" si="88"/>
        <v>1.2902453237300731E-2</v>
      </c>
      <c r="S1140" s="35">
        <f t="shared" si="89"/>
        <v>1.2902453237300731E-2</v>
      </c>
      <c r="T1140" s="11" t="s">
        <v>14</v>
      </c>
    </row>
    <row r="1141" spans="2:20" x14ac:dyDescent="0.35">
      <c r="B1141" s="63">
        <v>11.239999999999805</v>
      </c>
      <c r="C1141" s="34">
        <f>B1141/'MSD Calculation'!$D$5</f>
        <v>0.37972972972972313</v>
      </c>
      <c r="D1141" s="34">
        <f>'MSD Calculation'!$D$24-B1141</f>
        <v>7.2600000000001952</v>
      </c>
      <c r="E1141" s="30">
        <f>IF(B1141="",0,IF(B1141&lt;'MSD Calculation'!$D$5,$E$7*(1-B1141/'MSD Calculation'!$D$5), 0))</f>
        <v>8.7790092729796571E-3</v>
      </c>
      <c r="F1141" s="30">
        <f>IF(B1141="",0,IF($B1141&lt;$F$5,0,IF($B1141&gt;'MSD Calculation'!$D$5,0,IF($N$4="Closed-form",1/2*(1-COS(2*PI()*($B1141-$F$5)/$F$6))*$F$8,IF($N$4="General",1/2*(1-COS(2*PI()*($B1141-$F$5)/$F$6))*$F$9,"Error")))))</f>
        <v>3.9809638012524313E-3</v>
      </c>
      <c r="G1141" s="30">
        <f>IF(B1141="",0,IF($B1141&lt;$G$5,0,IF($B1141&gt;'MSD Calculation'!$D$5,0,IF($N$4="Closed-form",1/2*(1-COS(2*PI()*($B1141-$G$5)/$G$6))*$G$8,IF($N$4="General",1/2*(1-COS(2*PI()*($B1141-$G$5)/$G$6))*$G$9,"Error")))))</f>
        <v>1.4960001487252395E-4</v>
      </c>
      <c r="H1141" s="30">
        <f>IF(B1141="",0,IF($B1141&lt;$H$5,0,IF($B1141&gt;'MSD Calculation'!$D$5,0,IF($N$4="Closed-form",1/2*(1-COS(2*PI()*($B1141-$H$5)/$H$6))*$H$8,IF($N$4="General",1/2*(1-COS(2*PI()*($B1141-$H$5)/$H$6))*$H$9,"Error")))))</f>
        <v>0</v>
      </c>
      <c r="I1141" s="30">
        <f>IF(B1141="",0,IF($B1141&lt;$I$5,0,IF($B1141&gt;'MSD Calculation'!$D$5,0,IF($N$4="Closed-form",1/2*(1-COS(2*PI()*($B1141-$I$5)/$I$6))*$I$8,IF($N$4="General",1/2*(1-COS(2*PI()*($B1141-$I$5)/$I$6))*$I$9,"Error")))))</f>
        <v>0</v>
      </c>
      <c r="J1141" s="15" t="s">
        <v>14</v>
      </c>
      <c r="K1141" s="3"/>
      <c r="L1141" s="17">
        <v>11.239999999999805</v>
      </c>
      <c r="M1141" s="34">
        <f>L1141/'MSD Calculation'!$D$5</f>
        <v>0.37972972972972313</v>
      </c>
      <c r="N1141" s="34">
        <f>'MSD Calculation'!$D$24-L1141</f>
        <v>7.2600000000001952</v>
      </c>
      <c r="O1141" s="35">
        <f t="shared" si="85"/>
        <v>8.7790092729796571E-3</v>
      </c>
      <c r="P1141" s="35">
        <f t="shared" si="86"/>
        <v>1.2759973074232088E-2</v>
      </c>
      <c r="Q1141" s="35">
        <f t="shared" si="87"/>
        <v>1.2909573089104613E-2</v>
      </c>
      <c r="R1141" s="35">
        <f t="shared" si="88"/>
        <v>1.2909573089104613E-2</v>
      </c>
      <c r="S1141" s="35">
        <f t="shared" si="89"/>
        <v>1.2909573089104613E-2</v>
      </c>
      <c r="T1141" s="11" t="s">
        <v>14</v>
      </c>
    </row>
    <row r="1142" spans="2:20" x14ac:dyDescent="0.35">
      <c r="B1142" s="63">
        <v>11.249999999999805</v>
      </c>
      <c r="C1142" s="34">
        <f>B1142/'MSD Calculation'!$D$5</f>
        <v>0.38006756756756094</v>
      </c>
      <c r="D1142" s="34">
        <f>'MSD Calculation'!$D$24-B1142</f>
        <v>7.2500000000001954</v>
      </c>
      <c r="E1142" s="30">
        <f>IF(B1142="",0,IF(B1142&lt;'MSD Calculation'!$D$5,$E$7*(1-B1142/'MSD Calculation'!$D$5), 0))</f>
        <v>8.7742276775150709E-3</v>
      </c>
      <c r="F1142" s="30">
        <f>IF(B1142="",0,IF($B1142&lt;$F$5,0,IF($B1142&gt;'MSD Calculation'!$D$5,0,IF($N$4="Closed-form",1/2*(1-COS(2*PI()*($B1142-$F$5)/$F$6))*$F$8,IF($N$4="General",1/2*(1-COS(2*PI()*($B1142-$F$5)/$F$6))*$F$9,"Error")))))</f>
        <v>3.9909587369142538E-3</v>
      </c>
      <c r="G1142" s="30">
        <f>IF(B1142="",0,IF($B1142&lt;$G$5,0,IF($B1142&gt;'MSD Calculation'!$D$5,0,IF($N$4="Closed-form",1/2*(1-COS(2*PI()*($B1142-$G$5)/$G$6))*$G$8,IF($N$4="General",1/2*(1-COS(2*PI()*($B1142-$G$5)/$G$6))*$G$9,"Error")))))</f>
        <v>1.515220918514408E-4</v>
      </c>
      <c r="H1142" s="30">
        <f>IF(B1142="",0,IF($B1142&lt;$H$5,0,IF($B1142&gt;'MSD Calculation'!$D$5,0,IF($N$4="Closed-form",1/2*(1-COS(2*PI()*($B1142-$H$5)/$H$6))*$H$8,IF($N$4="General",1/2*(1-COS(2*PI()*($B1142-$H$5)/$H$6))*$H$9,"Error")))))</f>
        <v>0</v>
      </c>
      <c r="I1142" s="30">
        <f>IF(B1142="",0,IF($B1142&lt;$I$5,0,IF($B1142&gt;'MSD Calculation'!$D$5,0,IF($N$4="Closed-form",1/2*(1-COS(2*PI()*($B1142-$I$5)/$I$6))*$I$8,IF($N$4="General",1/2*(1-COS(2*PI()*($B1142-$I$5)/$I$6))*$I$9,"Error")))))</f>
        <v>0</v>
      </c>
      <c r="J1142" s="15" t="s">
        <v>14</v>
      </c>
      <c r="K1142" s="3"/>
      <c r="L1142" s="17">
        <v>11.249999999999805</v>
      </c>
      <c r="M1142" s="34">
        <f>L1142/'MSD Calculation'!$D$5</f>
        <v>0.38006756756756094</v>
      </c>
      <c r="N1142" s="34">
        <f>'MSD Calculation'!$D$24-L1142</f>
        <v>7.2500000000001954</v>
      </c>
      <c r="O1142" s="35">
        <f t="shared" si="85"/>
        <v>8.7742276775150709E-3</v>
      </c>
      <c r="P1142" s="35">
        <f t="shared" si="86"/>
        <v>1.2765186414429325E-2</v>
      </c>
      <c r="Q1142" s="35">
        <f t="shared" si="87"/>
        <v>1.2916708506280766E-2</v>
      </c>
      <c r="R1142" s="35">
        <f t="shared" si="88"/>
        <v>1.2916708506280766E-2</v>
      </c>
      <c r="S1142" s="35">
        <f t="shared" si="89"/>
        <v>1.2916708506280766E-2</v>
      </c>
      <c r="T1142" s="11" t="s">
        <v>14</v>
      </c>
    </row>
    <row r="1143" spans="2:20" x14ac:dyDescent="0.35">
      <c r="B1143" s="63">
        <v>11.259999999999804</v>
      </c>
      <c r="C1143" s="34">
        <f>B1143/'MSD Calculation'!$D$5</f>
        <v>0.3804054054053988</v>
      </c>
      <c r="D1143" s="34">
        <f>'MSD Calculation'!$D$24-B1143</f>
        <v>7.2400000000001956</v>
      </c>
      <c r="E1143" s="30">
        <f>IF(B1143="",0,IF(B1143&lt;'MSD Calculation'!$D$5,$E$7*(1-B1143/'MSD Calculation'!$D$5), 0))</f>
        <v>8.7694460820504846E-3</v>
      </c>
      <c r="F1143" s="30">
        <f>IF(B1143="",0,IF($B1143&lt;$F$5,0,IF($B1143&gt;'MSD Calculation'!$D$5,0,IF($N$4="Closed-form",1/2*(1-COS(2*PI()*($B1143-$F$5)/$F$6))*$F$8,IF($N$4="General",1/2*(1-COS(2*PI()*($B1143-$F$5)/$F$6))*$F$9,"Error")))))</f>
        <v>4.0009574397904075E-3</v>
      </c>
      <c r="G1143" s="30">
        <f>IF(B1143="",0,IF($B1143&lt;$G$5,0,IF($B1143&gt;'MSD Calculation'!$D$5,0,IF($N$4="Closed-form",1/2*(1-COS(2*PI()*($B1143-$G$5)/$G$6))*$G$8,IF($N$4="General",1/2*(1-COS(2*PI()*($B1143-$G$5)/$G$6))*$G$9,"Error")))))</f>
        <v>1.5345590983919041E-4</v>
      </c>
      <c r="H1143" s="30">
        <f>IF(B1143="",0,IF($B1143&lt;$H$5,0,IF($B1143&gt;'MSD Calculation'!$D$5,0,IF($N$4="Closed-form",1/2*(1-COS(2*PI()*($B1143-$H$5)/$H$6))*$H$8,IF($N$4="General",1/2*(1-COS(2*PI()*($B1143-$H$5)/$H$6))*$H$9,"Error")))))</f>
        <v>0</v>
      </c>
      <c r="I1143" s="30">
        <f>IF(B1143="",0,IF($B1143&lt;$I$5,0,IF($B1143&gt;'MSD Calculation'!$D$5,0,IF($N$4="Closed-form",1/2*(1-COS(2*PI()*($B1143-$I$5)/$I$6))*$I$8,IF($N$4="General",1/2*(1-COS(2*PI()*($B1143-$I$5)/$I$6))*$I$9,"Error")))))</f>
        <v>0</v>
      </c>
      <c r="J1143" s="15" t="s">
        <v>14</v>
      </c>
      <c r="K1143" s="3"/>
      <c r="L1143" s="17">
        <v>11.259999999999804</v>
      </c>
      <c r="M1143" s="34">
        <f>L1143/'MSD Calculation'!$D$5</f>
        <v>0.3804054054053988</v>
      </c>
      <c r="N1143" s="34">
        <f>'MSD Calculation'!$D$24-L1143</f>
        <v>7.2400000000001956</v>
      </c>
      <c r="O1143" s="35">
        <f t="shared" si="85"/>
        <v>8.7694460820504846E-3</v>
      </c>
      <c r="P1143" s="35">
        <f t="shared" si="86"/>
        <v>1.2770403521840893E-2</v>
      </c>
      <c r="Q1143" s="35">
        <f t="shared" si="87"/>
        <v>1.2923859431680083E-2</v>
      </c>
      <c r="R1143" s="35">
        <f t="shared" si="88"/>
        <v>1.2923859431680083E-2</v>
      </c>
      <c r="S1143" s="35">
        <f t="shared" si="89"/>
        <v>1.2923859431680083E-2</v>
      </c>
      <c r="T1143" s="11" t="s">
        <v>14</v>
      </c>
    </row>
    <row r="1144" spans="2:20" x14ac:dyDescent="0.35">
      <c r="B1144" s="63">
        <v>11.269999999999804</v>
      </c>
      <c r="C1144" s="34">
        <f>B1144/'MSD Calculation'!$D$5</f>
        <v>0.38074324324323661</v>
      </c>
      <c r="D1144" s="34">
        <f>'MSD Calculation'!$D$24-B1144</f>
        <v>7.2300000000001958</v>
      </c>
      <c r="E1144" s="30">
        <f>IF(B1144="",0,IF(B1144&lt;'MSD Calculation'!$D$5,$E$7*(1-B1144/'MSD Calculation'!$D$5), 0))</f>
        <v>8.7646644865859002E-3</v>
      </c>
      <c r="F1144" s="30">
        <f>IF(B1144="",0,IF($B1144&lt;$F$5,0,IF($B1144&gt;'MSD Calculation'!$D$5,0,IF($N$4="Closed-form",1/2*(1-COS(2*PI()*($B1144-$F$5)/$F$6))*$F$8,IF($N$4="General",1/2*(1-COS(2*PI()*($B1144-$F$5)/$F$6))*$F$9,"Error")))))</f>
        <v>4.0109598660216855E-3</v>
      </c>
      <c r="G1144" s="30">
        <f>IF(B1144="",0,IF($B1144&lt;$G$5,0,IF($B1144&gt;'MSD Calculation'!$D$5,0,IF($N$4="Closed-form",1/2*(1-COS(2*PI()*($B1144-$G$5)/$G$6))*$G$8,IF($N$4="General",1/2*(1-COS(2*PI()*($B1144-$G$5)/$G$6))*$G$9,"Error")))))</f>
        <v>1.5540145544805815E-4</v>
      </c>
      <c r="H1144" s="30">
        <f>IF(B1144="",0,IF($B1144&lt;$H$5,0,IF($B1144&gt;'MSD Calculation'!$D$5,0,IF($N$4="Closed-form",1/2*(1-COS(2*PI()*($B1144-$H$5)/$H$6))*$H$8,IF($N$4="General",1/2*(1-COS(2*PI()*($B1144-$H$5)/$H$6))*$H$9,"Error")))))</f>
        <v>0</v>
      </c>
      <c r="I1144" s="30">
        <f>IF(B1144="",0,IF($B1144&lt;$I$5,0,IF($B1144&gt;'MSD Calculation'!$D$5,0,IF($N$4="Closed-form",1/2*(1-COS(2*PI()*($B1144-$I$5)/$I$6))*$I$8,IF($N$4="General",1/2*(1-COS(2*PI()*($B1144-$I$5)/$I$6))*$I$9,"Error")))))</f>
        <v>0</v>
      </c>
      <c r="J1144" s="15" t="s">
        <v>14</v>
      </c>
      <c r="K1144" s="3"/>
      <c r="L1144" s="17">
        <v>11.269999999999804</v>
      </c>
      <c r="M1144" s="34">
        <f>L1144/'MSD Calculation'!$D$5</f>
        <v>0.38074324324323661</v>
      </c>
      <c r="N1144" s="34">
        <f>'MSD Calculation'!$D$24-L1144</f>
        <v>7.2300000000001958</v>
      </c>
      <c r="O1144" s="35">
        <f t="shared" si="85"/>
        <v>8.7646644865859002E-3</v>
      </c>
      <c r="P1144" s="35">
        <f t="shared" si="86"/>
        <v>1.2775624352607585E-2</v>
      </c>
      <c r="Q1144" s="35">
        <f t="shared" si="87"/>
        <v>1.2931025808055644E-2</v>
      </c>
      <c r="R1144" s="35">
        <f t="shared" si="88"/>
        <v>1.2931025808055644E-2</v>
      </c>
      <c r="S1144" s="35">
        <f t="shared" si="89"/>
        <v>1.2931025808055644E-2</v>
      </c>
      <c r="T1144" s="11" t="s">
        <v>14</v>
      </c>
    </row>
    <row r="1145" spans="2:20" x14ac:dyDescent="0.35">
      <c r="B1145" s="63">
        <v>11.279999999999804</v>
      </c>
      <c r="C1145" s="34">
        <f>B1145/'MSD Calculation'!$D$5</f>
        <v>0.38108108108107441</v>
      </c>
      <c r="D1145" s="34">
        <f>'MSD Calculation'!$D$24-B1145</f>
        <v>7.220000000000196</v>
      </c>
      <c r="E1145" s="30">
        <f>IF(B1145="",0,IF(B1145&lt;'MSD Calculation'!$D$5,$E$7*(1-B1145/'MSD Calculation'!$D$5), 0))</f>
        <v>8.759882891121314E-3</v>
      </c>
      <c r="F1145" s="30">
        <f>IF(B1145="",0,IF($B1145&lt;$F$5,0,IF($B1145&gt;'MSD Calculation'!$D$5,0,IF($N$4="Closed-form",1/2*(1-COS(2*PI()*($B1145-$F$5)/$F$6))*$F$8,IF($N$4="General",1/2*(1-COS(2*PI()*($B1145-$F$5)/$F$6))*$F$9,"Error")))))</f>
        <v>4.0209659717325551E-3</v>
      </c>
      <c r="G1145" s="30">
        <f>IF(B1145="",0,IF($B1145&lt;$G$5,0,IF($B1145&gt;'MSD Calculation'!$D$5,0,IF($N$4="Closed-form",1/2*(1-COS(2*PI()*($B1145-$G$5)/$G$6))*$G$8,IF($N$4="General",1/2*(1-COS(2*PI()*($B1145-$G$5)/$G$6))*$G$9,"Error")))))</f>
        <v>1.5735871520913998E-4</v>
      </c>
      <c r="H1145" s="30">
        <f>IF(B1145="",0,IF($B1145&lt;$H$5,0,IF($B1145&gt;'MSD Calculation'!$D$5,0,IF($N$4="Closed-form",1/2*(1-COS(2*PI()*($B1145-$H$5)/$H$6))*$H$8,IF($N$4="General",1/2*(1-COS(2*PI()*($B1145-$H$5)/$H$6))*$H$9,"Error")))))</f>
        <v>0</v>
      </c>
      <c r="I1145" s="30">
        <f>IF(B1145="",0,IF($B1145&lt;$I$5,0,IF($B1145&gt;'MSD Calculation'!$D$5,0,IF($N$4="Closed-form",1/2*(1-COS(2*PI()*($B1145-$I$5)/$I$6))*$I$8,IF($N$4="General",1/2*(1-COS(2*PI()*($B1145-$I$5)/$I$6))*$I$9,"Error")))))</f>
        <v>0</v>
      </c>
      <c r="J1145" s="15" t="s">
        <v>14</v>
      </c>
      <c r="K1145" s="3"/>
      <c r="L1145" s="17">
        <v>11.279999999999804</v>
      </c>
      <c r="M1145" s="34">
        <f>L1145/'MSD Calculation'!$D$5</f>
        <v>0.38108108108107441</v>
      </c>
      <c r="N1145" s="34">
        <f>'MSD Calculation'!$D$24-L1145</f>
        <v>7.220000000000196</v>
      </c>
      <c r="O1145" s="35">
        <f t="shared" si="85"/>
        <v>8.759882891121314E-3</v>
      </c>
      <c r="P1145" s="35">
        <f t="shared" si="86"/>
        <v>1.2780848862853869E-2</v>
      </c>
      <c r="Q1145" s="35">
        <f t="shared" si="87"/>
        <v>1.2938207578063009E-2</v>
      </c>
      <c r="R1145" s="35">
        <f t="shared" si="88"/>
        <v>1.2938207578063009E-2</v>
      </c>
      <c r="S1145" s="35">
        <f t="shared" si="89"/>
        <v>1.2938207578063009E-2</v>
      </c>
      <c r="T1145" s="11" t="s">
        <v>14</v>
      </c>
    </row>
    <row r="1146" spans="2:20" x14ac:dyDescent="0.35">
      <c r="B1146" s="63">
        <v>11.289999999999804</v>
      </c>
      <c r="C1146" s="34">
        <f>B1146/'MSD Calculation'!$D$5</f>
        <v>0.38141891891891228</v>
      </c>
      <c r="D1146" s="34">
        <f>'MSD Calculation'!$D$24-B1146</f>
        <v>7.2100000000001963</v>
      </c>
      <c r="E1146" s="30">
        <f>IF(B1146="",0,IF(B1146&lt;'MSD Calculation'!$D$5,$E$7*(1-B1146/'MSD Calculation'!$D$5), 0))</f>
        <v>8.7551012956567278E-3</v>
      </c>
      <c r="F1146" s="30">
        <f>IF(B1146="",0,IF($B1146&lt;$F$5,0,IF($B1146&gt;'MSD Calculation'!$D$5,0,IF($N$4="Closed-form",1/2*(1-COS(2*PI()*($B1146-$F$5)/$F$6))*$F$8,IF($N$4="General",1/2*(1-COS(2*PI()*($B1146-$F$5)/$F$6))*$F$9,"Error")))))</f>
        <v>4.0309757130313432E-3</v>
      </c>
      <c r="G1146" s="30">
        <f>IF(B1146="",0,IF($B1146&lt;$G$5,0,IF($B1146&gt;'MSD Calculation'!$D$5,0,IF($N$4="Closed-form",1/2*(1-COS(2*PI()*($B1146-$G$5)/$G$6))*$G$8,IF($N$4="General",1/2*(1-COS(2*PI()*($B1146-$G$5)/$G$6))*$G$9,"Error")))))</f>
        <v>1.593276755724356E-4</v>
      </c>
      <c r="H1146" s="30">
        <f>IF(B1146="",0,IF($B1146&lt;$H$5,0,IF($B1146&gt;'MSD Calculation'!$D$5,0,IF($N$4="Closed-form",1/2*(1-COS(2*PI()*($B1146-$H$5)/$H$6))*$H$8,IF($N$4="General",1/2*(1-COS(2*PI()*($B1146-$H$5)/$H$6))*$H$9,"Error")))))</f>
        <v>0</v>
      </c>
      <c r="I1146" s="30">
        <f>IF(B1146="",0,IF($B1146&lt;$I$5,0,IF($B1146&gt;'MSD Calculation'!$D$5,0,IF($N$4="Closed-form",1/2*(1-COS(2*PI()*($B1146-$I$5)/$I$6))*$I$8,IF($N$4="General",1/2*(1-COS(2*PI()*($B1146-$I$5)/$I$6))*$I$9,"Error")))))</f>
        <v>0</v>
      </c>
      <c r="J1146" s="15" t="s">
        <v>14</v>
      </c>
      <c r="K1146" s="3"/>
      <c r="L1146" s="17">
        <v>11.289999999999804</v>
      </c>
      <c r="M1146" s="34">
        <f>L1146/'MSD Calculation'!$D$5</f>
        <v>0.38141891891891228</v>
      </c>
      <c r="N1146" s="34">
        <f>'MSD Calculation'!$D$24-L1146</f>
        <v>7.2100000000001963</v>
      </c>
      <c r="O1146" s="35">
        <f t="shared" si="85"/>
        <v>8.7551012956567278E-3</v>
      </c>
      <c r="P1146" s="35">
        <f t="shared" si="86"/>
        <v>1.2786077008688071E-2</v>
      </c>
      <c r="Q1146" s="35">
        <f t="shared" si="87"/>
        <v>1.2945404684260507E-2</v>
      </c>
      <c r="R1146" s="35">
        <f t="shared" si="88"/>
        <v>1.2945404684260507E-2</v>
      </c>
      <c r="S1146" s="35">
        <f t="shared" si="89"/>
        <v>1.2945404684260507E-2</v>
      </c>
      <c r="T1146" s="11" t="s">
        <v>14</v>
      </c>
    </row>
    <row r="1147" spans="2:20" x14ac:dyDescent="0.35">
      <c r="B1147" s="63">
        <v>11.299999999999804</v>
      </c>
      <c r="C1147" s="34">
        <f>B1147/'MSD Calculation'!$D$5</f>
        <v>0.38175675675675008</v>
      </c>
      <c r="D1147" s="34">
        <f>'MSD Calculation'!$D$24-B1147</f>
        <v>7.2000000000001965</v>
      </c>
      <c r="E1147" s="30">
        <f>IF(B1147="",0,IF(B1147&lt;'MSD Calculation'!$D$5,$E$7*(1-B1147/'MSD Calculation'!$D$5), 0))</f>
        <v>8.7503197001921416E-3</v>
      </c>
      <c r="F1147" s="30">
        <f>IF(B1147="",0,IF($B1147&lt;$F$5,0,IF($B1147&gt;'MSD Calculation'!$D$5,0,IF($N$4="Closed-form",1/2*(1-COS(2*PI()*($B1147-$F$5)/$F$6))*$F$8,IF($N$4="General",1/2*(1-COS(2*PI()*($B1147-$F$5)/$F$6))*$F$9,"Error")))))</f>
        <v>4.0409890460104229E-3</v>
      </c>
      <c r="G1147" s="30">
        <f>IF(B1147="",0,IF($B1147&lt;$G$5,0,IF($B1147&gt;'MSD Calculation'!$D$5,0,IF($N$4="Closed-form",1/2*(1-COS(2*PI()*($B1147-$G$5)/$G$6))*$G$8,IF($N$4="General",1/2*(1-COS(2*PI()*($B1147-$G$5)/$G$6))*$G$9,"Error")))))</f>
        <v>1.6130832290694197E-4</v>
      </c>
      <c r="H1147" s="30">
        <f>IF(B1147="",0,IF($B1147&lt;$H$5,0,IF($B1147&gt;'MSD Calculation'!$D$5,0,IF($N$4="Closed-form",1/2*(1-COS(2*PI()*($B1147-$H$5)/$H$6))*$H$8,IF($N$4="General",1/2*(1-COS(2*PI()*($B1147-$H$5)/$H$6))*$H$9,"Error")))))</f>
        <v>0</v>
      </c>
      <c r="I1147" s="30">
        <f>IF(B1147="",0,IF($B1147&lt;$I$5,0,IF($B1147&gt;'MSD Calculation'!$D$5,0,IF($N$4="Closed-form",1/2*(1-COS(2*PI()*($B1147-$I$5)/$I$6))*$I$8,IF($N$4="General",1/2*(1-COS(2*PI()*($B1147-$I$5)/$I$6))*$I$9,"Error")))))</f>
        <v>0</v>
      </c>
      <c r="J1147" s="15" t="s">
        <v>14</v>
      </c>
      <c r="K1147" s="3"/>
      <c r="L1147" s="17">
        <v>11.299999999999804</v>
      </c>
      <c r="M1147" s="34">
        <f>L1147/'MSD Calculation'!$D$5</f>
        <v>0.38175675675675008</v>
      </c>
      <c r="N1147" s="34">
        <f>'MSD Calculation'!$D$24-L1147</f>
        <v>7.2000000000001965</v>
      </c>
      <c r="O1147" s="35">
        <f t="shared" si="85"/>
        <v>8.7503197001921416E-3</v>
      </c>
      <c r="P1147" s="35">
        <f t="shared" si="86"/>
        <v>1.2791308746202565E-2</v>
      </c>
      <c r="Q1147" s="35">
        <f t="shared" si="87"/>
        <v>1.2952617069109506E-2</v>
      </c>
      <c r="R1147" s="35">
        <f t="shared" si="88"/>
        <v>1.2952617069109506E-2</v>
      </c>
      <c r="S1147" s="35">
        <f t="shared" si="89"/>
        <v>1.2952617069109506E-2</v>
      </c>
      <c r="T1147" s="11" t="s">
        <v>14</v>
      </c>
    </row>
    <row r="1148" spans="2:20" x14ac:dyDescent="0.35">
      <c r="B1148" s="63">
        <v>11.309999999999803</v>
      </c>
      <c r="C1148" s="34">
        <f>B1148/'MSD Calculation'!$D$5</f>
        <v>0.38209459459458794</v>
      </c>
      <c r="D1148" s="34">
        <f>'MSD Calculation'!$D$24-B1148</f>
        <v>7.1900000000001967</v>
      </c>
      <c r="E1148" s="30">
        <f>IF(B1148="",0,IF(B1148&lt;'MSD Calculation'!$D$5,$E$7*(1-B1148/'MSD Calculation'!$D$5), 0))</f>
        <v>8.7455381047275571E-3</v>
      </c>
      <c r="F1148" s="30">
        <f>IF(B1148="",0,IF($B1148&lt;$F$5,0,IF($B1148&gt;'MSD Calculation'!$D$5,0,IF($N$4="Closed-form",1/2*(1-COS(2*PI()*($B1148-$F$5)/$F$6))*$F$8,IF($N$4="General",1/2*(1-COS(2*PI()*($B1148-$F$5)/$F$6))*$F$9,"Error")))))</f>
        <v>4.0510059267464191E-3</v>
      </c>
      <c r="G1148" s="30">
        <f>IF(B1148="",0,IF($B1148&lt;$G$5,0,IF($B1148&gt;'MSD Calculation'!$D$5,0,IF($N$4="Closed-form",1/2*(1-COS(2*PI()*($B1148-$G$5)/$G$6))*$G$8,IF($N$4="General",1/2*(1-COS(2*PI()*($B1148-$G$5)/$G$6))*$G$9,"Error")))))</f>
        <v>1.6330064350074782E-4</v>
      </c>
      <c r="H1148" s="30">
        <f>IF(B1148="",0,IF($B1148&lt;$H$5,0,IF($B1148&gt;'MSD Calculation'!$D$5,0,IF($N$4="Closed-form",1/2*(1-COS(2*PI()*($B1148-$H$5)/$H$6))*$H$8,IF($N$4="General",1/2*(1-COS(2*PI()*($B1148-$H$5)/$H$6))*$H$9,"Error")))))</f>
        <v>0</v>
      </c>
      <c r="I1148" s="30">
        <f>IF(B1148="",0,IF($B1148&lt;$I$5,0,IF($B1148&gt;'MSD Calculation'!$D$5,0,IF($N$4="Closed-form",1/2*(1-COS(2*PI()*($B1148-$I$5)/$I$6))*$I$8,IF($N$4="General",1/2*(1-COS(2*PI()*($B1148-$I$5)/$I$6))*$I$9,"Error")))))</f>
        <v>0</v>
      </c>
      <c r="J1148" s="15" t="s">
        <v>14</v>
      </c>
      <c r="K1148" s="3"/>
      <c r="L1148" s="17">
        <v>11.309999999999803</v>
      </c>
      <c r="M1148" s="34">
        <f>L1148/'MSD Calculation'!$D$5</f>
        <v>0.38209459459458794</v>
      </c>
      <c r="N1148" s="34">
        <f>'MSD Calculation'!$D$24-L1148</f>
        <v>7.1900000000001967</v>
      </c>
      <c r="O1148" s="35">
        <f t="shared" si="85"/>
        <v>8.7455381047275571E-3</v>
      </c>
      <c r="P1148" s="35">
        <f t="shared" si="86"/>
        <v>1.2796544031473976E-2</v>
      </c>
      <c r="Q1148" s="35">
        <f t="shared" si="87"/>
        <v>1.2959844674974724E-2</v>
      </c>
      <c r="R1148" s="35">
        <f t="shared" si="88"/>
        <v>1.2959844674974724E-2</v>
      </c>
      <c r="S1148" s="35">
        <f t="shared" si="89"/>
        <v>1.2959844674974724E-2</v>
      </c>
      <c r="T1148" s="11" t="s">
        <v>14</v>
      </c>
    </row>
    <row r="1149" spans="2:20" x14ac:dyDescent="0.35">
      <c r="B1149" s="63">
        <v>11.319999999999803</v>
      </c>
      <c r="C1149" s="34">
        <f>B1149/'MSD Calculation'!$D$5</f>
        <v>0.38243243243242575</v>
      </c>
      <c r="D1149" s="34">
        <f>'MSD Calculation'!$D$24-B1149</f>
        <v>7.1800000000001969</v>
      </c>
      <c r="E1149" s="30">
        <f>IF(B1149="",0,IF(B1149&lt;'MSD Calculation'!$D$5,$E$7*(1-B1149/'MSD Calculation'!$D$5), 0))</f>
        <v>8.7407565092629709E-3</v>
      </c>
      <c r="F1149" s="30">
        <f>IF(B1149="",0,IF($B1149&lt;$F$5,0,IF($B1149&gt;'MSD Calculation'!$D$5,0,IF($N$4="Closed-form",1/2*(1-COS(2*PI()*($B1149-$F$5)/$F$6))*$F$8,IF($N$4="General",1/2*(1-COS(2*PI()*($B1149-$F$5)/$F$6))*$F$9,"Error")))))</f>
        <v>4.061026311300394E-3</v>
      </c>
      <c r="G1149" s="30">
        <f>IF(B1149="",0,IF($B1149&lt;$G$5,0,IF($B1149&gt;'MSD Calculation'!$D$5,0,IF($N$4="Closed-form",1/2*(1-COS(2*PI()*($B1149-$G$5)/$G$6))*$G$8,IF($N$4="General",1/2*(1-COS(2*PI()*($B1149-$G$5)/$G$6))*$G$9,"Error")))))</f>
        <v>1.653046235611285E-4</v>
      </c>
      <c r="H1149" s="30">
        <f>IF(B1149="",0,IF($B1149&lt;$H$5,0,IF($B1149&gt;'MSD Calculation'!$D$5,0,IF($N$4="Closed-form",1/2*(1-COS(2*PI()*($B1149-$H$5)/$H$6))*$H$8,IF($N$4="General",1/2*(1-COS(2*PI()*($B1149-$H$5)/$H$6))*$H$9,"Error")))))</f>
        <v>0</v>
      </c>
      <c r="I1149" s="30">
        <f>IF(B1149="",0,IF($B1149&lt;$I$5,0,IF($B1149&gt;'MSD Calculation'!$D$5,0,IF($N$4="Closed-form",1/2*(1-COS(2*PI()*($B1149-$I$5)/$I$6))*$I$8,IF($N$4="General",1/2*(1-COS(2*PI()*($B1149-$I$5)/$I$6))*$I$9,"Error")))))</f>
        <v>0</v>
      </c>
      <c r="J1149" s="15" t="s">
        <v>14</v>
      </c>
      <c r="K1149" s="3"/>
      <c r="L1149" s="17">
        <v>11.319999999999803</v>
      </c>
      <c r="M1149" s="34">
        <f>L1149/'MSD Calculation'!$D$5</f>
        <v>0.38243243243242575</v>
      </c>
      <c r="N1149" s="34">
        <f>'MSD Calculation'!$D$24-L1149</f>
        <v>7.1800000000001969</v>
      </c>
      <c r="O1149" s="35">
        <f t="shared" si="85"/>
        <v>8.7407565092629709E-3</v>
      </c>
      <c r="P1149" s="35">
        <f t="shared" si="86"/>
        <v>1.2801782820563365E-2</v>
      </c>
      <c r="Q1149" s="35">
        <f t="shared" si="87"/>
        <v>1.2967087444124493E-2</v>
      </c>
      <c r="R1149" s="35">
        <f t="shared" si="88"/>
        <v>1.2967087444124493E-2</v>
      </c>
      <c r="S1149" s="35">
        <f t="shared" si="89"/>
        <v>1.2967087444124493E-2</v>
      </c>
      <c r="T1149" s="11" t="s">
        <v>14</v>
      </c>
    </row>
    <row r="1150" spans="2:20" x14ac:dyDescent="0.35">
      <c r="B1150" s="63">
        <v>11.329999999999803</v>
      </c>
      <c r="C1150" s="34">
        <f>B1150/'MSD Calculation'!$D$5</f>
        <v>0.38277027027026361</v>
      </c>
      <c r="D1150" s="34">
        <f>'MSD Calculation'!$D$24-B1150</f>
        <v>7.1700000000001971</v>
      </c>
      <c r="E1150" s="30">
        <f>IF(B1150="",0,IF(B1150&lt;'MSD Calculation'!$D$5,$E$7*(1-B1150/'MSD Calculation'!$D$5), 0))</f>
        <v>8.7359749137983847E-3</v>
      </c>
      <c r="F1150" s="30">
        <f>IF(B1150="",0,IF($B1150&lt;$F$5,0,IF($B1150&gt;'MSD Calculation'!$D$5,0,IF($N$4="Closed-form",1/2*(1-COS(2*PI()*($B1150-$F$5)/$F$6))*$F$8,IF($N$4="General",1/2*(1-COS(2*PI()*($B1150-$F$5)/$F$6))*$F$9,"Error")))))</f>
        <v>4.0710501557180345E-3</v>
      </c>
      <c r="G1150" s="30">
        <f>IF(B1150="",0,IF($B1150&lt;$G$5,0,IF($B1150&gt;'MSD Calculation'!$D$5,0,IF($N$4="Closed-form",1/2*(1-COS(2*PI()*($B1150-$G$5)/$G$6))*$G$8,IF($N$4="General",1/2*(1-COS(2*PI()*($B1150-$G$5)/$G$6))*$G$9,"Error")))))</f>
        <v>1.6732024921464145E-4</v>
      </c>
      <c r="H1150" s="30">
        <f>IF(B1150="",0,IF($B1150&lt;$H$5,0,IF($B1150&gt;'MSD Calculation'!$D$5,0,IF($N$4="Closed-form",1/2*(1-COS(2*PI()*($B1150-$H$5)/$H$6))*$H$8,IF($N$4="General",1/2*(1-COS(2*PI()*($B1150-$H$5)/$H$6))*$H$9,"Error")))))</f>
        <v>0</v>
      </c>
      <c r="I1150" s="30">
        <f>IF(B1150="",0,IF($B1150&lt;$I$5,0,IF($B1150&gt;'MSD Calculation'!$D$5,0,IF($N$4="Closed-form",1/2*(1-COS(2*PI()*($B1150-$I$5)/$I$6))*$I$8,IF($N$4="General",1/2*(1-COS(2*PI()*($B1150-$I$5)/$I$6))*$I$9,"Error")))))</f>
        <v>0</v>
      </c>
      <c r="J1150" s="15" t="s">
        <v>14</v>
      </c>
      <c r="K1150" s="3"/>
      <c r="L1150" s="17">
        <v>11.329999999999803</v>
      </c>
      <c r="M1150" s="34">
        <f>L1150/'MSD Calculation'!$D$5</f>
        <v>0.38277027027026361</v>
      </c>
      <c r="N1150" s="34">
        <f>'MSD Calculation'!$D$24-L1150</f>
        <v>7.1700000000001971</v>
      </c>
      <c r="O1150" s="35">
        <f t="shared" si="85"/>
        <v>8.7359749137983847E-3</v>
      </c>
      <c r="P1150" s="35">
        <f t="shared" si="86"/>
        <v>1.280702506951642E-2</v>
      </c>
      <c r="Q1150" s="35">
        <f t="shared" si="87"/>
        <v>1.2974345318731062E-2</v>
      </c>
      <c r="R1150" s="35">
        <f t="shared" si="88"/>
        <v>1.2974345318731062E-2</v>
      </c>
      <c r="S1150" s="35">
        <f t="shared" si="89"/>
        <v>1.2974345318731062E-2</v>
      </c>
      <c r="T1150" s="11" t="s">
        <v>14</v>
      </c>
    </row>
    <row r="1151" spans="2:20" x14ac:dyDescent="0.35">
      <c r="B1151" s="63">
        <v>11.339999999999803</v>
      </c>
      <c r="C1151" s="34">
        <f>B1151/'MSD Calculation'!$D$5</f>
        <v>0.38310810810810142</v>
      </c>
      <c r="D1151" s="34">
        <f>'MSD Calculation'!$D$24-B1151</f>
        <v>7.1600000000001973</v>
      </c>
      <c r="E1151" s="30">
        <f>IF(B1151="",0,IF(B1151&lt;'MSD Calculation'!$D$5,$E$7*(1-B1151/'MSD Calculation'!$D$5), 0))</f>
        <v>8.7311933183338002E-3</v>
      </c>
      <c r="F1151" s="30">
        <f>IF(B1151="",0,IF($B1151&lt;$F$5,0,IF($B1151&gt;'MSD Calculation'!$D$5,0,IF($N$4="Closed-form",1/2*(1-COS(2*PI()*($B1151-$F$5)/$F$6))*$F$8,IF($N$4="General",1/2*(1-COS(2*PI()*($B1151-$F$5)/$F$6))*$F$9,"Error")))))</f>
        <v>4.0810774160298588E-3</v>
      </c>
      <c r="G1151" s="30">
        <f>IF(B1151="",0,IF($B1151&lt;$G$5,0,IF($B1151&gt;'MSD Calculation'!$D$5,0,IF($N$4="Closed-form",1/2*(1-COS(2*PI()*($B1151-$G$5)/$G$6))*$G$8,IF($N$4="General",1/2*(1-COS(2*PI()*($B1151-$G$5)/$G$6))*$G$9,"Error")))))</f>
        <v>1.6934750650722251E-4</v>
      </c>
      <c r="H1151" s="30">
        <f>IF(B1151="",0,IF($B1151&lt;$H$5,0,IF($B1151&gt;'MSD Calculation'!$D$5,0,IF($N$4="Closed-form",1/2*(1-COS(2*PI()*($B1151-$H$5)/$H$6))*$H$8,IF($N$4="General",1/2*(1-COS(2*PI()*($B1151-$H$5)/$H$6))*$H$9,"Error")))))</f>
        <v>0</v>
      </c>
      <c r="I1151" s="30">
        <f>IF(B1151="",0,IF($B1151&lt;$I$5,0,IF($B1151&gt;'MSD Calculation'!$D$5,0,IF($N$4="Closed-form",1/2*(1-COS(2*PI()*($B1151-$I$5)/$I$6))*$I$8,IF($N$4="General",1/2*(1-COS(2*PI()*($B1151-$I$5)/$I$6))*$I$9,"Error")))))</f>
        <v>0</v>
      </c>
      <c r="J1151" s="15" t="s">
        <v>14</v>
      </c>
      <c r="K1151" s="3"/>
      <c r="L1151" s="17">
        <v>11.339999999999803</v>
      </c>
      <c r="M1151" s="34">
        <f>L1151/'MSD Calculation'!$D$5</f>
        <v>0.38310810810810142</v>
      </c>
      <c r="N1151" s="34">
        <f>'MSD Calculation'!$D$24-L1151</f>
        <v>7.1600000000001973</v>
      </c>
      <c r="O1151" s="35">
        <f t="shared" si="85"/>
        <v>8.7311933183338002E-3</v>
      </c>
      <c r="P1151" s="35">
        <f t="shared" si="86"/>
        <v>1.2812270734363659E-2</v>
      </c>
      <c r="Q1151" s="35">
        <f t="shared" si="87"/>
        <v>1.2981618240870881E-2</v>
      </c>
      <c r="R1151" s="35">
        <f t="shared" si="88"/>
        <v>1.2981618240870881E-2</v>
      </c>
      <c r="S1151" s="35">
        <f t="shared" si="89"/>
        <v>1.2981618240870881E-2</v>
      </c>
      <c r="T1151" s="11" t="s">
        <v>14</v>
      </c>
    </row>
    <row r="1152" spans="2:20" x14ac:dyDescent="0.35">
      <c r="B1152" s="63">
        <v>11.349999999999802</v>
      </c>
      <c r="C1152" s="34">
        <f>B1152/'MSD Calculation'!$D$5</f>
        <v>0.38344594594593928</v>
      </c>
      <c r="D1152" s="34">
        <f>'MSD Calculation'!$D$24-B1152</f>
        <v>7.1500000000001975</v>
      </c>
      <c r="E1152" s="30">
        <f>IF(B1152="",0,IF(B1152&lt;'MSD Calculation'!$D$5,$E$7*(1-B1152/'MSD Calculation'!$D$5), 0))</f>
        <v>8.726411722869214E-3</v>
      </c>
      <c r="F1152" s="30">
        <f>IF(B1152="",0,IF($B1152&lt;$F$5,0,IF($B1152&gt;'MSD Calculation'!$D$5,0,IF($N$4="Closed-form",1/2*(1-COS(2*PI()*($B1152-$F$5)/$F$6))*$F$8,IF($N$4="General",1/2*(1-COS(2*PI()*($B1152-$F$5)/$F$6))*$F$9,"Error")))))</f>
        <v>4.0911080482513946E-3</v>
      </c>
      <c r="G1152" s="30">
        <f>IF(B1152="",0,IF($B1152&lt;$G$5,0,IF($B1152&gt;'MSD Calculation'!$D$5,0,IF($N$4="Closed-form",1/2*(1-COS(2*PI()*($B1152-$G$5)/$G$6))*$G$8,IF($N$4="General",1/2*(1-COS(2*PI()*($B1152-$G$5)/$G$6))*$G$9,"Error")))))</f>
        <v>1.7138638140428228E-4</v>
      </c>
      <c r="H1152" s="30">
        <f>IF(B1152="",0,IF($B1152&lt;$H$5,0,IF($B1152&gt;'MSD Calculation'!$D$5,0,IF($N$4="Closed-form",1/2*(1-COS(2*PI()*($B1152-$H$5)/$H$6))*$H$8,IF($N$4="General",1/2*(1-COS(2*PI()*($B1152-$H$5)/$H$6))*$H$9,"Error")))))</f>
        <v>0</v>
      </c>
      <c r="I1152" s="30">
        <f>IF(B1152="",0,IF($B1152&lt;$I$5,0,IF($B1152&gt;'MSD Calculation'!$D$5,0,IF($N$4="Closed-form",1/2*(1-COS(2*PI()*($B1152-$I$5)/$I$6))*$I$8,IF($N$4="General",1/2*(1-COS(2*PI()*($B1152-$I$5)/$I$6))*$I$9,"Error")))))</f>
        <v>0</v>
      </c>
      <c r="J1152" s="15" t="s">
        <v>14</v>
      </c>
      <c r="K1152" s="3"/>
      <c r="L1152" s="17">
        <v>11.349999999999802</v>
      </c>
      <c r="M1152" s="34">
        <f>L1152/'MSD Calculation'!$D$5</f>
        <v>0.38344594594593928</v>
      </c>
      <c r="N1152" s="34">
        <f>'MSD Calculation'!$D$24-L1152</f>
        <v>7.1500000000001975</v>
      </c>
      <c r="O1152" s="35">
        <f t="shared" si="85"/>
        <v>8.726411722869214E-3</v>
      </c>
      <c r="P1152" s="35">
        <f t="shared" si="86"/>
        <v>1.2817519771120608E-2</v>
      </c>
      <c r="Q1152" s="35">
        <f t="shared" si="87"/>
        <v>1.298890615252489E-2</v>
      </c>
      <c r="R1152" s="35">
        <f t="shared" si="88"/>
        <v>1.298890615252489E-2</v>
      </c>
      <c r="S1152" s="35">
        <f t="shared" si="89"/>
        <v>1.298890615252489E-2</v>
      </c>
      <c r="T1152" s="11" t="s">
        <v>14</v>
      </c>
    </row>
    <row r="1153" spans="2:20" x14ac:dyDescent="0.35">
      <c r="B1153" s="63">
        <v>11.359999999999802</v>
      </c>
      <c r="C1153" s="34">
        <f>B1153/'MSD Calculation'!$D$5</f>
        <v>0.38378378378377709</v>
      </c>
      <c r="D1153" s="34">
        <f>'MSD Calculation'!$D$24-B1153</f>
        <v>7.1400000000001977</v>
      </c>
      <c r="E1153" s="30">
        <f>IF(B1153="",0,IF(B1153&lt;'MSD Calculation'!$D$5,$E$7*(1-B1153/'MSD Calculation'!$D$5), 0))</f>
        <v>8.7216301274046278E-3</v>
      </c>
      <c r="F1153" s="30">
        <f>IF(B1153="",0,IF($B1153&lt;$F$5,0,IF($B1153&gt;'MSD Calculation'!$D$5,0,IF($N$4="Closed-form",1/2*(1-COS(2*PI()*($B1153-$F$5)/$F$6))*$F$8,IF($N$4="General",1/2*(1-COS(2*PI()*($B1153-$F$5)/$F$6))*$F$9,"Error")))))</f>
        <v>4.1011420083833829E-3</v>
      </c>
      <c r="G1153" s="30">
        <f>IF(B1153="",0,IF($B1153&lt;$G$5,0,IF($B1153&gt;'MSD Calculation'!$D$5,0,IF($N$4="Closed-form",1/2*(1-COS(2*PI()*($B1153-$G$5)/$G$6))*$G$8,IF($N$4="General",1/2*(1-COS(2*PI()*($B1153-$G$5)/$G$6))*$G$9,"Error")))))</f>
        <v>1.7343685979080326E-4</v>
      </c>
      <c r="H1153" s="30">
        <f>IF(B1153="",0,IF($B1153&lt;$H$5,0,IF($B1153&gt;'MSD Calculation'!$D$5,0,IF($N$4="Closed-form",1/2*(1-COS(2*PI()*($B1153-$H$5)/$H$6))*$H$8,IF($N$4="General",1/2*(1-COS(2*PI()*($B1153-$H$5)/$H$6))*$H$9,"Error")))))</f>
        <v>0</v>
      </c>
      <c r="I1153" s="30">
        <f>IF(B1153="",0,IF($B1153&lt;$I$5,0,IF($B1153&gt;'MSD Calculation'!$D$5,0,IF($N$4="Closed-form",1/2*(1-COS(2*PI()*($B1153-$I$5)/$I$6))*$I$8,IF($N$4="General",1/2*(1-COS(2*PI()*($B1153-$I$5)/$I$6))*$I$9,"Error")))))</f>
        <v>0</v>
      </c>
      <c r="J1153" s="15" t="s">
        <v>14</v>
      </c>
      <c r="K1153" s="3"/>
      <c r="L1153" s="17">
        <v>11.359999999999802</v>
      </c>
      <c r="M1153" s="34">
        <f>L1153/'MSD Calculation'!$D$5</f>
        <v>0.38378378378377709</v>
      </c>
      <c r="N1153" s="34">
        <f>'MSD Calculation'!$D$24-L1153</f>
        <v>7.1400000000001977</v>
      </c>
      <c r="O1153" s="35">
        <f t="shared" si="85"/>
        <v>8.7216301274046278E-3</v>
      </c>
      <c r="P1153" s="35">
        <f t="shared" si="86"/>
        <v>1.2822772135788011E-2</v>
      </c>
      <c r="Q1153" s="35">
        <f t="shared" si="87"/>
        <v>1.2996208995578814E-2</v>
      </c>
      <c r="R1153" s="35">
        <f t="shared" si="88"/>
        <v>1.2996208995578814E-2</v>
      </c>
      <c r="S1153" s="35">
        <f t="shared" si="89"/>
        <v>1.2996208995578814E-2</v>
      </c>
      <c r="T1153" s="11" t="s">
        <v>14</v>
      </c>
    </row>
    <row r="1154" spans="2:20" x14ac:dyDescent="0.35">
      <c r="B1154" s="63">
        <v>11.369999999999802</v>
      </c>
      <c r="C1154" s="34">
        <f>B1154/'MSD Calculation'!$D$5</f>
        <v>0.38412162162161489</v>
      </c>
      <c r="D1154" s="34">
        <f>'MSD Calculation'!$D$24-B1154</f>
        <v>7.130000000000198</v>
      </c>
      <c r="E1154" s="30">
        <f>IF(B1154="",0,IF(B1154&lt;'MSD Calculation'!$D$5,$E$7*(1-B1154/'MSD Calculation'!$D$5), 0))</f>
        <v>8.7168485319400416E-3</v>
      </c>
      <c r="F1154" s="30">
        <f>IF(B1154="",0,IF($B1154&lt;$F$5,0,IF($B1154&gt;'MSD Calculation'!$D$5,0,IF($N$4="Closed-form",1/2*(1-COS(2*PI()*($B1154-$F$5)/$F$6))*$F$8,IF($N$4="General",1/2*(1-COS(2*PI()*($B1154-$F$5)/$F$6))*$F$9,"Error")))))</f>
        <v>4.1111792524119667E-3</v>
      </c>
      <c r="G1154" s="30">
        <f>IF(B1154="",0,IF($B1154&lt;$G$5,0,IF($B1154&gt;'MSD Calculation'!$D$5,0,IF($N$4="Closed-form",1/2*(1-COS(2*PI()*($B1154-$G$5)/$G$6))*$G$8,IF($N$4="General",1/2*(1-COS(2*PI()*($B1154-$G$5)/$G$6))*$G$9,"Error")))))</f>
        <v>1.7549892747143766E-4</v>
      </c>
      <c r="H1154" s="30">
        <f>IF(B1154="",0,IF($B1154&lt;$H$5,0,IF($B1154&gt;'MSD Calculation'!$D$5,0,IF($N$4="Closed-form",1/2*(1-COS(2*PI()*($B1154-$H$5)/$H$6))*$H$8,IF($N$4="General",1/2*(1-COS(2*PI()*($B1154-$H$5)/$H$6))*$H$9,"Error")))))</f>
        <v>0</v>
      </c>
      <c r="I1154" s="30">
        <f>IF(B1154="",0,IF($B1154&lt;$I$5,0,IF($B1154&gt;'MSD Calculation'!$D$5,0,IF($N$4="Closed-form",1/2*(1-COS(2*PI()*($B1154-$I$5)/$I$6))*$I$8,IF($N$4="General",1/2*(1-COS(2*PI()*($B1154-$I$5)/$I$6))*$I$9,"Error")))))</f>
        <v>0</v>
      </c>
      <c r="J1154" s="15" t="s">
        <v>14</v>
      </c>
      <c r="K1154" s="3"/>
      <c r="L1154" s="17">
        <v>11.369999999999802</v>
      </c>
      <c r="M1154" s="34">
        <f>L1154/'MSD Calculation'!$D$5</f>
        <v>0.38412162162161489</v>
      </c>
      <c r="N1154" s="34">
        <f>'MSD Calculation'!$D$24-L1154</f>
        <v>7.130000000000198</v>
      </c>
      <c r="O1154" s="35">
        <f t="shared" si="85"/>
        <v>8.7168485319400416E-3</v>
      </c>
      <c r="P1154" s="35">
        <f t="shared" si="86"/>
        <v>1.2828027784352009E-2</v>
      </c>
      <c r="Q1154" s="35">
        <f t="shared" si="87"/>
        <v>1.3003526711823447E-2</v>
      </c>
      <c r="R1154" s="35">
        <f t="shared" si="88"/>
        <v>1.3003526711823447E-2</v>
      </c>
      <c r="S1154" s="35">
        <f t="shared" si="89"/>
        <v>1.3003526711823447E-2</v>
      </c>
      <c r="T1154" s="11" t="s">
        <v>14</v>
      </c>
    </row>
    <row r="1155" spans="2:20" x14ac:dyDescent="0.35">
      <c r="B1155" s="63">
        <v>11.379999999999802</v>
      </c>
      <c r="C1155" s="34">
        <f>B1155/'MSD Calculation'!$D$5</f>
        <v>0.38445945945945276</v>
      </c>
      <c r="D1155" s="34">
        <f>'MSD Calculation'!$D$24-B1155</f>
        <v>7.1200000000001982</v>
      </c>
      <c r="E1155" s="30">
        <f>IF(B1155="",0,IF(B1155&lt;'MSD Calculation'!$D$5,$E$7*(1-B1155/'MSD Calculation'!$D$5), 0))</f>
        <v>8.7120669364754554E-3</v>
      </c>
      <c r="F1155" s="30">
        <f>IF(B1155="",0,IF($B1155&lt;$F$5,0,IF($B1155&gt;'MSD Calculation'!$D$5,0,IF($N$4="Closed-form",1/2*(1-COS(2*PI()*($B1155-$F$5)/$F$6))*$F$8,IF($N$4="General",1/2*(1-COS(2*PI()*($B1155-$F$5)/$F$6))*$F$9,"Error")))))</f>
        <v>4.1212197363088799E-3</v>
      </c>
      <c r="G1155" s="30">
        <f>IF(B1155="",0,IF($B1155&lt;$G$5,0,IF($B1155&gt;'MSD Calculation'!$D$5,0,IF($N$4="Closed-form",1/2*(1-COS(2*PI()*($B1155-$G$5)/$G$6))*$G$8,IF($N$4="General",1/2*(1-COS(2*PI()*($B1155-$G$5)/$G$6))*$G$9,"Error")))))</f>
        <v>1.7757257017060566E-4</v>
      </c>
      <c r="H1155" s="30">
        <f>IF(B1155="",0,IF($B1155&lt;$H$5,0,IF($B1155&gt;'MSD Calculation'!$D$5,0,IF($N$4="Closed-form",1/2*(1-COS(2*PI()*($B1155-$H$5)/$H$6))*$H$8,IF($N$4="General",1/2*(1-COS(2*PI()*($B1155-$H$5)/$H$6))*$H$9,"Error")))))</f>
        <v>0</v>
      </c>
      <c r="I1155" s="30">
        <f>IF(B1155="",0,IF($B1155&lt;$I$5,0,IF($B1155&gt;'MSD Calculation'!$D$5,0,IF($N$4="Closed-form",1/2*(1-COS(2*PI()*($B1155-$I$5)/$I$6))*$I$8,IF($N$4="General",1/2*(1-COS(2*PI()*($B1155-$I$5)/$I$6))*$I$9,"Error")))))</f>
        <v>0</v>
      </c>
      <c r="J1155" s="15" t="s">
        <v>14</v>
      </c>
      <c r="K1155" s="3"/>
      <c r="L1155" s="17">
        <v>11.379999999999802</v>
      </c>
      <c r="M1155" s="34">
        <f>L1155/'MSD Calculation'!$D$5</f>
        <v>0.38445945945945276</v>
      </c>
      <c r="N1155" s="34">
        <f>'MSD Calculation'!$D$24-L1155</f>
        <v>7.1200000000001982</v>
      </c>
      <c r="O1155" s="35">
        <f t="shared" si="85"/>
        <v>8.7120669364754554E-3</v>
      </c>
      <c r="P1155" s="35">
        <f t="shared" si="86"/>
        <v>1.2833286672784334E-2</v>
      </c>
      <c r="Q1155" s="35">
        <f t="shared" si="87"/>
        <v>1.3010859242954941E-2</v>
      </c>
      <c r="R1155" s="35">
        <f t="shared" si="88"/>
        <v>1.3010859242954941E-2</v>
      </c>
      <c r="S1155" s="35">
        <f t="shared" si="89"/>
        <v>1.3010859242954941E-2</v>
      </c>
      <c r="T1155" s="11" t="s">
        <v>14</v>
      </c>
    </row>
    <row r="1156" spans="2:20" x14ac:dyDescent="0.35">
      <c r="B1156" s="63">
        <v>11.389999999999802</v>
      </c>
      <c r="C1156" s="34">
        <f>B1156/'MSD Calculation'!$D$5</f>
        <v>0.38479729729729056</v>
      </c>
      <c r="D1156" s="34">
        <f>'MSD Calculation'!$D$24-B1156</f>
        <v>7.1100000000001984</v>
      </c>
      <c r="E1156" s="30">
        <f>IF(B1156="",0,IF(B1156&lt;'MSD Calculation'!$D$5,$E$7*(1-B1156/'MSD Calculation'!$D$5), 0))</f>
        <v>8.707285341010871E-3</v>
      </c>
      <c r="F1156" s="30">
        <f>IF(B1156="",0,IF($B1156&lt;$F$5,0,IF($B1156&gt;'MSD Calculation'!$D$5,0,IF($N$4="Closed-form",1/2*(1-COS(2*PI()*($B1156-$F$5)/$F$6))*$F$8,IF($N$4="General",1/2*(1-COS(2*PI()*($B1156-$F$5)/$F$6))*$F$9,"Error")))))</f>
        <v>4.1312634160316497E-3</v>
      </c>
      <c r="G1156" s="30">
        <f>IF(B1156="",0,IF($B1156&lt;$G$5,0,IF($B1156&gt;'MSD Calculation'!$D$5,0,IF($N$4="Closed-form",1/2*(1-COS(2*PI()*($B1156-$G$5)/$G$6))*$G$8,IF($N$4="General",1/2*(1-COS(2*PI()*($B1156-$G$5)/$G$6))*$G$9,"Error")))))</f>
        <v>1.7965777353259421E-4</v>
      </c>
      <c r="H1156" s="30">
        <f>IF(B1156="",0,IF($B1156&lt;$H$5,0,IF($B1156&gt;'MSD Calculation'!$D$5,0,IF($N$4="Closed-form",1/2*(1-COS(2*PI()*($B1156-$H$5)/$H$6))*$H$8,IF($N$4="General",1/2*(1-COS(2*PI()*($B1156-$H$5)/$H$6))*$H$9,"Error")))))</f>
        <v>0</v>
      </c>
      <c r="I1156" s="30">
        <f>IF(B1156="",0,IF($B1156&lt;$I$5,0,IF($B1156&gt;'MSD Calculation'!$D$5,0,IF($N$4="Closed-form",1/2*(1-COS(2*PI()*($B1156-$I$5)/$I$6))*$I$8,IF($N$4="General",1/2*(1-COS(2*PI()*($B1156-$I$5)/$I$6))*$I$9,"Error")))))</f>
        <v>0</v>
      </c>
      <c r="J1156" s="15" t="s">
        <v>14</v>
      </c>
      <c r="K1156" s="3"/>
      <c r="L1156" s="17">
        <v>11.389999999999802</v>
      </c>
      <c r="M1156" s="34">
        <f>L1156/'MSD Calculation'!$D$5</f>
        <v>0.38479729729729056</v>
      </c>
      <c r="N1156" s="34">
        <f>'MSD Calculation'!$D$24-L1156</f>
        <v>7.1100000000001984</v>
      </c>
      <c r="O1156" s="35">
        <f t="shared" si="85"/>
        <v>8.707285341010871E-3</v>
      </c>
      <c r="P1156" s="35">
        <f t="shared" si="86"/>
        <v>1.2838548757042521E-2</v>
      </c>
      <c r="Q1156" s="35">
        <f t="shared" si="87"/>
        <v>1.3018206530575114E-2</v>
      </c>
      <c r="R1156" s="35">
        <f t="shared" si="88"/>
        <v>1.3018206530575114E-2</v>
      </c>
      <c r="S1156" s="35">
        <f t="shared" si="89"/>
        <v>1.3018206530575114E-2</v>
      </c>
      <c r="T1156" s="11" t="s">
        <v>14</v>
      </c>
    </row>
    <row r="1157" spans="2:20" x14ac:dyDescent="0.35">
      <c r="B1157" s="63">
        <v>11.399999999999801</v>
      </c>
      <c r="C1157" s="34">
        <f>B1157/'MSD Calculation'!$D$5</f>
        <v>0.38513513513512843</v>
      </c>
      <c r="D1157" s="34">
        <f>'MSD Calculation'!$D$24-B1157</f>
        <v>7.1000000000001986</v>
      </c>
      <c r="E1157" s="30">
        <f>IF(B1157="",0,IF(B1157&lt;'MSD Calculation'!$D$5,$E$7*(1-B1157/'MSD Calculation'!$D$5), 0))</f>
        <v>8.7025037455462848E-3</v>
      </c>
      <c r="F1157" s="30">
        <f>IF(B1157="",0,IF($B1157&lt;$F$5,0,IF($B1157&gt;'MSD Calculation'!$D$5,0,IF($N$4="Closed-form",1/2*(1-COS(2*PI()*($B1157-$F$5)/$F$6))*$F$8,IF($N$4="General",1/2*(1-COS(2*PI()*($B1157-$F$5)/$F$6))*$F$9,"Error")))))</f>
        <v>4.1413102475237849E-3</v>
      </c>
      <c r="G1157" s="30">
        <f>IF(B1157="",0,IF($B1157&lt;$G$5,0,IF($B1157&gt;'MSD Calculation'!$D$5,0,IF($N$4="Closed-form",1/2*(1-COS(2*PI()*($B1157-$G$5)/$G$6))*$G$8,IF($N$4="General",1/2*(1-COS(2*PI()*($B1157-$G$5)/$G$6))*$G$9,"Error")))))</f>
        <v>1.8175452312165624E-4</v>
      </c>
      <c r="H1157" s="30">
        <f>IF(B1157="",0,IF($B1157&lt;$H$5,0,IF($B1157&gt;'MSD Calculation'!$D$5,0,IF($N$4="Closed-form",1/2*(1-COS(2*PI()*($B1157-$H$5)/$H$6))*$H$8,IF($N$4="General",1/2*(1-COS(2*PI()*($B1157-$H$5)/$H$6))*$H$9,"Error")))))</f>
        <v>0</v>
      </c>
      <c r="I1157" s="30">
        <f>IF(B1157="",0,IF($B1157&lt;$I$5,0,IF($B1157&gt;'MSD Calculation'!$D$5,0,IF($N$4="Closed-form",1/2*(1-COS(2*PI()*($B1157-$I$5)/$I$6))*$I$8,IF($N$4="General",1/2*(1-COS(2*PI()*($B1157-$I$5)/$I$6))*$I$9,"Error")))))</f>
        <v>0</v>
      </c>
      <c r="J1157" s="15" t="s">
        <v>14</v>
      </c>
      <c r="K1157" s="3"/>
      <c r="L1157" s="17">
        <v>11.399999999999801</v>
      </c>
      <c r="M1157" s="34">
        <f>L1157/'MSD Calculation'!$D$5</f>
        <v>0.38513513513512843</v>
      </c>
      <c r="N1157" s="34">
        <f>'MSD Calculation'!$D$24-L1157</f>
        <v>7.1000000000001986</v>
      </c>
      <c r="O1157" s="35">
        <f t="shared" si="85"/>
        <v>8.7025037455462848E-3</v>
      </c>
      <c r="P1157" s="35">
        <f t="shared" si="86"/>
        <v>1.284381399307007E-2</v>
      </c>
      <c r="Q1157" s="35">
        <f t="shared" si="87"/>
        <v>1.3025568516191726E-2</v>
      </c>
      <c r="R1157" s="35">
        <f t="shared" si="88"/>
        <v>1.3025568516191726E-2</v>
      </c>
      <c r="S1157" s="35">
        <f t="shared" si="89"/>
        <v>1.3025568516191726E-2</v>
      </c>
      <c r="T1157" s="11" t="s">
        <v>14</v>
      </c>
    </row>
    <row r="1158" spans="2:20" x14ac:dyDescent="0.35">
      <c r="B1158" s="63">
        <v>11.409999999999801</v>
      </c>
      <c r="C1158" s="34">
        <f>B1158/'MSD Calculation'!$D$5</f>
        <v>0.38547297297296623</v>
      </c>
      <c r="D1158" s="34">
        <f>'MSD Calculation'!$D$24-B1158</f>
        <v>7.0900000000001988</v>
      </c>
      <c r="E1158" s="30">
        <f>IF(B1158="",0,IF(B1158&lt;'MSD Calculation'!$D$5,$E$7*(1-B1158/'MSD Calculation'!$D$5), 0))</f>
        <v>8.6977221500816985E-3</v>
      </c>
      <c r="F1158" s="30">
        <f>IF(B1158="",0,IF($B1158&lt;$F$5,0,IF($B1158&gt;'MSD Calculation'!$D$5,0,IF($N$4="Closed-form",1/2*(1-COS(2*PI()*($B1158-$F$5)/$F$6))*$F$8,IF($N$4="General",1/2*(1-COS(2*PI()*($B1158-$F$5)/$F$6))*$F$9,"Error")))))</f>
        <v>4.1513601867149636E-3</v>
      </c>
      <c r="G1158" s="30">
        <f>IF(B1158="",0,IF($B1158&lt;$G$5,0,IF($B1158&gt;'MSD Calculation'!$D$5,0,IF($N$4="Closed-form",1/2*(1-COS(2*PI()*($B1158-$G$5)/$G$6))*$G$8,IF($N$4="General",1/2*(1-COS(2*PI()*($B1158-$G$5)/$G$6))*$G$9,"Error")))))</f>
        <v>1.8386280442211141E-4</v>
      </c>
      <c r="H1158" s="30">
        <f>IF(B1158="",0,IF($B1158&lt;$H$5,0,IF($B1158&gt;'MSD Calculation'!$D$5,0,IF($N$4="Closed-form",1/2*(1-COS(2*PI()*($B1158-$H$5)/$H$6))*$H$8,IF($N$4="General",1/2*(1-COS(2*PI()*($B1158-$H$5)/$H$6))*$H$9,"Error")))))</f>
        <v>0</v>
      </c>
      <c r="I1158" s="30">
        <f>IF(B1158="",0,IF($B1158&lt;$I$5,0,IF($B1158&gt;'MSD Calculation'!$D$5,0,IF($N$4="Closed-form",1/2*(1-COS(2*PI()*($B1158-$I$5)/$I$6))*$I$8,IF($N$4="General",1/2*(1-COS(2*PI()*($B1158-$I$5)/$I$6))*$I$9,"Error")))))</f>
        <v>0</v>
      </c>
      <c r="J1158" s="15" t="s">
        <v>14</v>
      </c>
      <c r="K1158" s="3"/>
      <c r="L1158" s="17">
        <v>11.409999999999801</v>
      </c>
      <c r="M1158" s="34">
        <f>L1158/'MSD Calculation'!$D$5</f>
        <v>0.38547297297296623</v>
      </c>
      <c r="N1158" s="34">
        <f>'MSD Calculation'!$D$24-L1158</f>
        <v>7.0900000000001988</v>
      </c>
      <c r="O1158" s="35">
        <f t="shared" si="85"/>
        <v>8.6977221500816985E-3</v>
      </c>
      <c r="P1158" s="35">
        <f t="shared" si="86"/>
        <v>1.2849082336796661E-2</v>
      </c>
      <c r="Q1158" s="35">
        <f t="shared" si="87"/>
        <v>1.3032945141218773E-2</v>
      </c>
      <c r="R1158" s="35">
        <f t="shared" si="88"/>
        <v>1.3032945141218773E-2</v>
      </c>
      <c r="S1158" s="35">
        <f t="shared" si="89"/>
        <v>1.3032945141218773E-2</v>
      </c>
      <c r="T1158" s="11" t="s">
        <v>14</v>
      </c>
    </row>
    <row r="1159" spans="2:20" x14ac:dyDescent="0.35">
      <c r="B1159" s="63">
        <v>11.419999999999801</v>
      </c>
      <c r="C1159" s="34">
        <f>B1159/'MSD Calculation'!$D$5</f>
        <v>0.38581081081080409</v>
      </c>
      <c r="D1159" s="34">
        <f>'MSD Calculation'!$D$24-B1159</f>
        <v>7.080000000000199</v>
      </c>
      <c r="E1159" s="30">
        <f>IF(B1159="",0,IF(B1159&lt;'MSD Calculation'!$D$5,$E$7*(1-B1159/'MSD Calculation'!$D$5), 0))</f>
        <v>8.6929405546171141E-3</v>
      </c>
      <c r="F1159" s="30">
        <f>IF(B1159="",0,IF($B1159&lt;$F$5,0,IF($B1159&gt;'MSD Calculation'!$D$5,0,IF($N$4="Closed-form",1/2*(1-COS(2*PI()*($B1159-$F$5)/$F$6))*$F$8,IF($N$4="General",1/2*(1-COS(2*PI()*($B1159-$F$5)/$F$6))*$F$9,"Error")))))</f>
        <v>4.1614131895212373E-3</v>
      </c>
      <c r="G1159" s="30">
        <f>IF(B1159="",0,IF($B1159&lt;$G$5,0,IF($B1159&gt;'MSD Calculation'!$D$5,0,IF($N$4="Closed-form",1/2*(1-COS(2*PI()*($B1159-$G$5)/$G$6))*$G$8,IF($N$4="General",1/2*(1-COS(2*PI()*($B1159-$G$5)/$G$6))*$G$9,"Error")))))</f>
        <v>1.8598260283844551E-4</v>
      </c>
      <c r="H1159" s="30">
        <f>IF(B1159="",0,IF($B1159&lt;$H$5,0,IF($B1159&gt;'MSD Calculation'!$D$5,0,IF($N$4="Closed-form",1/2*(1-COS(2*PI()*($B1159-$H$5)/$H$6))*$H$8,IF($N$4="General",1/2*(1-COS(2*PI()*($B1159-$H$5)/$H$6))*$H$9,"Error")))))</f>
        <v>0</v>
      </c>
      <c r="I1159" s="30">
        <f>IF(B1159="",0,IF($B1159&lt;$I$5,0,IF($B1159&gt;'MSD Calculation'!$D$5,0,IF($N$4="Closed-form",1/2*(1-COS(2*PI()*($B1159-$I$5)/$I$6))*$I$8,IF($N$4="General",1/2*(1-COS(2*PI()*($B1159-$I$5)/$I$6))*$I$9,"Error")))))</f>
        <v>0</v>
      </c>
      <c r="J1159" s="15" t="s">
        <v>14</v>
      </c>
      <c r="K1159" s="3"/>
      <c r="L1159" s="17">
        <v>11.419999999999801</v>
      </c>
      <c r="M1159" s="34">
        <f>L1159/'MSD Calculation'!$D$5</f>
        <v>0.38581081081080409</v>
      </c>
      <c r="N1159" s="34">
        <f>'MSD Calculation'!$D$24-L1159</f>
        <v>7.080000000000199</v>
      </c>
      <c r="O1159" s="35">
        <f t="shared" si="85"/>
        <v>8.6929405546171141E-3</v>
      </c>
      <c r="P1159" s="35">
        <f t="shared" si="86"/>
        <v>1.2854353744138351E-2</v>
      </c>
      <c r="Q1159" s="35">
        <f t="shared" si="87"/>
        <v>1.3040336346976796E-2</v>
      </c>
      <c r="R1159" s="35">
        <f t="shared" si="88"/>
        <v>1.3040336346976796E-2</v>
      </c>
      <c r="S1159" s="35">
        <f t="shared" si="89"/>
        <v>1.3040336346976796E-2</v>
      </c>
      <c r="T1159" s="11" t="s">
        <v>14</v>
      </c>
    </row>
    <row r="1160" spans="2:20" x14ac:dyDescent="0.35">
      <c r="B1160" s="63">
        <v>11.429999999999801</v>
      </c>
      <c r="C1160" s="34">
        <f>B1160/'MSD Calculation'!$D$5</f>
        <v>0.3861486486486419</v>
      </c>
      <c r="D1160" s="34">
        <f>'MSD Calculation'!$D$24-B1160</f>
        <v>7.0700000000001992</v>
      </c>
      <c r="E1160" s="30">
        <f>IF(B1160="",0,IF(B1160&lt;'MSD Calculation'!$D$5,$E$7*(1-B1160/'MSD Calculation'!$D$5), 0))</f>
        <v>8.6881589591525279E-3</v>
      </c>
      <c r="F1160" s="30">
        <f>IF(B1160="",0,IF($B1160&lt;$F$5,0,IF($B1160&gt;'MSD Calculation'!$D$5,0,IF($N$4="Closed-form",1/2*(1-COS(2*PI()*($B1160-$F$5)/$F$6))*$F$8,IF($N$4="General",1/2*(1-COS(2*PI()*($B1160-$F$5)/$F$6))*$F$9,"Error")))))</f>
        <v>4.171469211845219E-3</v>
      </c>
      <c r="G1160" s="30">
        <f>IF(B1160="",0,IF($B1160&lt;$G$5,0,IF($B1160&gt;'MSD Calculation'!$D$5,0,IF($N$4="Closed-form",1/2*(1-COS(2*PI()*($B1160-$G$5)/$G$6))*$G$8,IF($N$4="General",1/2*(1-COS(2*PI()*($B1160-$G$5)/$G$6))*$G$9,"Error")))))</f>
        <v>1.8811390369541188E-4</v>
      </c>
      <c r="H1160" s="30">
        <f>IF(B1160="",0,IF($B1160&lt;$H$5,0,IF($B1160&gt;'MSD Calculation'!$D$5,0,IF($N$4="Closed-form",1/2*(1-COS(2*PI()*($B1160-$H$5)/$H$6))*$H$8,IF($N$4="General",1/2*(1-COS(2*PI()*($B1160-$H$5)/$H$6))*$H$9,"Error")))))</f>
        <v>0</v>
      </c>
      <c r="I1160" s="30">
        <f>IF(B1160="",0,IF($B1160&lt;$I$5,0,IF($B1160&gt;'MSD Calculation'!$D$5,0,IF($N$4="Closed-form",1/2*(1-COS(2*PI()*($B1160-$I$5)/$I$6))*$I$8,IF($N$4="General",1/2*(1-COS(2*PI()*($B1160-$I$5)/$I$6))*$I$9,"Error")))))</f>
        <v>0</v>
      </c>
      <c r="J1160" s="15" t="s">
        <v>14</v>
      </c>
      <c r="K1160" s="3"/>
      <c r="L1160" s="17">
        <v>11.429999999999801</v>
      </c>
      <c r="M1160" s="34">
        <f>L1160/'MSD Calculation'!$D$5</f>
        <v>0.3861486486486419</v>
      </c>
      <c r="N1160" s="34">
        <f>'MSD Calculation'!$D$24-L1160</f>
        <v>7.0700000000001992</v>
      </c>
      <c r="O1160" s="35">
        <f t="shared" si="85"/>
        <v>8.6881589591525279E-3</v>
      </c>
      <c r="P1160" s="35">
        <f t="shared" si="86"/>
        <v>1.2859628170997747E-2</v>
      </c>
      <c r="Q1160" s="35">
        <f t="shared" si="87"/>
        <v>1.3047742074693159E-2</v>
      </c>
      <c r="R1160" s="35">
        <f t="shared" si="88"/>
        <v>1.3047742074693159E-2</v>
      </c>
      <c r="S1160" s="35">
        <f t="shared" si="89"/>
        <v>1.3047742074693159E-2</v>
      </c>
      <c r="T1160" s="11" t="s">
        <v>14</v>
      </c>
    </row>
    <row r="1161" spans="2:20" x14ac:dyDescent="0.35">
      <c r="B1161" s="63">
        <v>11.439999999999801</v>
      </c>
      <c r="C1161" s="34">
        <f>B1161/'MSD Calculation'!$D$5</f>
        <v>0.38648648648647971</v>
      </c>
      <c r="D1161" s="34">
        <f>'MSD Calculation'!$D$24-B1161</f>
        <v>7.0600000000001994</v>
      </c>
      <c r="E1161" s="30">
        <f>IF(B1161="",0,IF(B1161&lt;'MSD Calculation'!$D$5,$E$7*(1-B1161/'MSD Calculation'!$D$5), 0))</f>
        <v>8.6833773636879434E-3</v>
      </c>
      <c r="F1161" s="30">
        <f>IF(B1161="",0,IF($B1161&lt;$F$5,0,IF($B1161&gt;'MSD Calculation'!$D$5,0,IF($N$4="Closed-form",1/2*(1-COS(2*PI()*($B1161-$F$5)/$F$6))*$F$8,IF($N$4="General",1/2*(1-COS(2*PI()*($B1161-$F$5)/$F$6))*$F$9,"Error")))))</f>
        <v>4.1815282095762725E-3</v>
      </c>
      <c r="G1161" s="30">
        <f>IF(B1161="",0,IF($B1161&lt;$G$5,0,IF($B1161&gt;'MSD Calculation'!$D$5,0,IF($N$4="Closed-form",1/2*(1-COS(2*PI()*($B1161-$G$5)/$G$6))*$G$8,IF($N$4="General",1/2*(1-COS(2*PI()*($B1161-$G$5)/$G$6))*$G$9,"Error")))))</f>
        <v>1.902566922381333E-4</v>
      </c>
      <c r="H1161" s="30">
        <f>IF(B1161="",0,IF($B1161&lt;$H$5,0,IF($B1161&gt;'MSD Calculation'!$D$5,0,IF($N$4="Closed-form",1/2*(1-COS(2*PI()*($B1161-$H$5)/$H$6))*$H$8,IF($N$4="General",1/2*(1-COS(2*PI()*($B1161-$H$5)/$H$6))*$H$9,"Error")))))</f>
        <v>0</v>
      </c>
      <c r="I1161" s="30">
        <f>IF(B1161="",0,IF($B1161&lt;$I$5,0,IF($B1161&gt;'MSD Calculation'!$D$5,0,IF($N$4="Closed-form",1/2*(1-COS(2*PI()*($B1161-$I$5)/$I$6))*$I$8,IF($N$4="General",1/2*(1-COS(2*PI()*($B1161-$I$5)/$I$6))*$I$9,"Error")))))</f>
        <v>0</v>
      </c>
      <c r="J1161" s="15" t="s">
        <v>14</v>
      </c>
      <c r="K1161" s="3"/>
      <c r="L1161" s="17">
        <v>11.439999999999801</v>
      </c>
      <c r="M1161" s="34">
        <f>L1161/'MSD Calculation'!$D$5</f>
        <v>0.38648648648647971</v>
      </c>
      <c r="N1161" s="34">
        <f>'MSD Calculation'!$D$24-L1161</f>
        <v>7.0600000000001994</v>
      </c>
      <c r="O1161" s="35">
        <f t="shared" si="85"/>
        <v>8.6833773636879434E-3</v>
      </c>
      <c r="P1161" s="35">
        <f t="shared" si="86"/>
        <v>1.2864905573264217E-2</v>
      </c>
      <c r="Q1161" s="35">
        <f t="shared" si="87"/>
        <v>1.305516226550235E-2</v>
      </c>
      <c r="R1161" s="35">
        <f t="shared" si="88"/>
        <v>1.305516226550235E-2</v>
      </c>
      <c r="S1161" s="35">
        <f t="shared" si="89"/>
        <v>1.305516226550235E-2</v>
      </c>
      <c r="T1161" s="11" t="s">
        <v>14</v>
      </c>
    </row>
    <row r="1162" spans="2:20" x14ac:dyDescent="0.35">
      <c r="B1162" s="63">
        <v>11.4499999999998</v>
      </c>
      <c r="C1162" s="34">
        <f>B1162/'MSD Calculation'!$D$5</f>
        <v>0.38682432432431757</v>
      </c>
      <c r="D1162" s="34">
        <f>'MSD Calculation'!$D$24-B1162</f>
        <v>7.0500000000001997</v>
      </c>
      <c r="E1162" s="30">
        <f>IF(B1162="",0,IF(B1162&lt;'MSD Calculation'!$D$5,$E$7*(1-B1162/'MSD Calculation'!$D$5), 0))</f>
        <v>8.6785957682233555E-3</v>
      </c>
      <c r="F1162" s="30">
        <f>IF(B1162="",0,IF($B1162&lt;$F$5,0,IF($B1162&gt;'MSD Calculation'!$D$5,0,IF($N$4="Closed-form",1/2*(1-COS(2*PI()*($B1162-$F$5)/$F$6))*$F$8,IF($N$4="General",1/2*(1-COS(2*PI()*($B1162-$F$5)/$F$6))*$F$9,"Error")))))</f>
        <v>4.1915901385907147E-3</v>
      </c>
      <c r="G1162" s="30">
        <f>IF(B1162="",0,IF($B1162&lt;$G$5,0,IF($B1162&gt;'MSD Calculation'!$D$5,0,IF($N$4="Closed-form",1/2*(1-COS(2*PI()*($B1162-$G$5)/$G$6))*$G$8,IF($N$4="General",1/2*(1-COS(2*PI()*($B1162-$G$5)/$G$6))*$G$9,"Error")))))</f>
        <v>1.9241095363220389E-4</v>
      </c>
      <c r="H1162" s="30">
        <f>IF(B1162="",0,IF($B1162&lt;$H$5,0,IF($B1162&gt;'MSD Calculation'!$D$5,0,IF($N$4="Closed-form",1/2*(1-COS(2*PI()*($B1162-$H$5)/$H$6))*$H$8,IF($N$4="General",1/2*(1-COS(2*PI()*($B1162-$H$5)/$H$6))*$H$9,"Error")))))</f>
        <v>0</v>
      </c>
      <c r="I1162" s="30">
        <f>IF(B1162="",0,IF($B1162&lt;$I$5,0,IF($B1162&gt;'MSD Calculation'!$D$5,0,IF($N$4="Closed-form",1/2*(1-COS(2*PI()*($B1162-$I$5)/$I$6))*$I$8,IF($N$4="General",1/2*(1-COS(2*PI()*($B1162-$I$5)/$I$6))*$I$9,"Error")))))</f>
        <v>0</v>
      </c>
      <c r="J1162" s="15" t="s">
        <v>14</v>
      </c>
      <c r="K1162" s="3"/>
      <c r="L1162" s="17">
        <v>11.4499999999998</v>
      </c>
      <c r="M1162" s="34">
        <f>L1162/'MSD Calculation'!$D$5</f>
        <v>0.38682432432431757</v>
      </c>
      <c r="N1162" s="34">
        <f>'MSD Calculation'!$D$24-L1162</f>
        <v>7.0500000000001997</v>
      </c>
      <c r="O1162" s="35">
        <f t="shared" si="85"/>
        <v>8.6785957682233555E-3</v>
      </c>
      <c r="P1162" s="35">
        <f t="shared" si="86"/>
        <v>1.2870185906814071E-2</v>
      </c>
      <c r="Q1162" s="35">
        <f t="shared" si="87"/>
        <v>1.3062596860446274E-2</v>
      </c>
      <c r="R1162" s="35">
        <f t="shared" si="88"/>
        <v>1.3062596860446274E-2</v>
      </c>
      <c r="S1162" s="35">
        <f t="shared" si="89"/>
        <v>1.3062596860446274E-2</v>
      </c>
      <c r="T1162" s="11" t="s">
        <v>14</v>
      </c>
    </row>
    <row r="1163" spans="2:20" x14ac:dyDescent="0.35">
      <c r="B1163" s="63">
        <v>11.4599999999998</v>
      </c>
      <c r="C1163" s="34">
        <f>B1163/'MSD Calculation'!$D$5</f>
        <v>0.38716216216215538</v>
      </c>
      <c r="D1163" s="34">
        <f>'MSD Calculation'!$D$24-B1163</f>
        <v>7.0400000000001999</v>
      </c>
      <c r="E1163" s="30">
        <f>IF(B1163="",0,IF(B1163&lt;'MSD Calculation'!$D$5,$E$7*(1-B1163/'MSD Calculation'!$D$5), 0))</f>
        <v>8.673814172758771E-3</v>
      </c>
      <c r="F1163" s="30">
        <f>IF(B1163="",0,IF($B1163&lt;$F$5,0,IF($B1163&gt;'MSD Calculation'!$D$5,0,IF($N$4="Closed-form",1/2*(1-COS(2*PI()*($B1163-$F$5)/$F$6))*$F$8,IF($N$4="General",1/2*(1-COS(2*PI()*($B1163-$F$5)/$F$6))*$F$9,"Error")))))</f>
        <v>4.2016549547519988E-3</v>
      </c>
      <c r="G1163" s="30">
        <f>IF(B1163="",0,IF($B1163&lt;$G$5,0,IF($B1163&gt;'MSD Calculation'!$D$5,0,IF($N$4="Closed-form",1/2*(1-COS(2*PI()*($B1163-$G$5)/$G$6))*$G$8,IF($N$4="General",1/2*(1-COS(2*PI()*($B1163-$G$5)/$G$6))*$G$9,"Error")))))</f>
        <v>1.9457667296379178E-4</v>
      </c>
      <c r="H1163" s="30">
        <f>IF(B1163="",0,IF($B1163&lt;$H$5,0,IF($B1163&gt;'MSD Calculation'!$D$5,0,IF($N$4="Closed-form",1/2*(1-COS(2*PI()*($B1163-$H$5)/$H$6))*$H$8,IF($N$4="General",1/2*(1-COS(2*PI()*($B1163-$H$5)/$H$6))*$H$9,"Error")))))</f>
        <v>0</v>
      </c>
      <c r="I1163" s="30">
        <f>IF(B1163="",0,IF($B1163&lt;$I$5,0,IF($B1163&gt;'MSD Calculation'!$D$5,0,IF($N$4="Closed-form",1/2*(1-COS(2*PI()*($B1163-$I$5)/$I$6))*$I$8,IF($N$4="General",1/2*(1-COS(2*PI()*($B1163-$I$5)/$I$6))*$I$9,"Error")))))</f>
        <v>0</v>
      </c>
      <c r="J1163" s="15" t="s">
        <v>14</v>
      </c>
      <c r="K1163" s="3"/>
      <c r="L1163" s="17">
        <v>11.4599999999998</v>
      </c>
      <c r="M1163" s="34">
        <f>L1163/'MSD Calculation'!$D$5</f>
        <v>0.38716216216215538</v>
      </c>
      <c r="N1163" s="34">
        <f>'MSD Calculation'!$D$24-L1163</f>
        <v>7.0400000000001999</v>
      </c>
      <c r="O1163" s="35">
        <f t="shared" si="85"/>
        <v>8.673814172758771E-3</v>
      </c>
      <c r="P1163" s="35">
        <f t="shared" si="86"/>
        <v>1.287546912751077E-2</v>
      </c>
      <c r="Q1163" s="35">
        <f t="shared" si="87"/>
        <v>1.3070045800474562E-2</v>
      </c>
      <c r="R1163" s="35">
        <f t="shared" si="88"/>
        <v>1.3070045800474562E-2</v>
      </c>
      <c r="S1163" s="35">
        <f t="shared" si="89"/>
        <v>1.3070045800474562E-2</v>
      </c>
      <c r="T1163" s="11" t="s">
        <v>14</v>
      </c>
    </row>
    <row r="1164" spans="2:20" x14ac:dyDescent="0.35">
      <c r="B1164" s="63">
        <v>11.4699999999998</v>
      </c>
      <c r="C1164" s="34">
        <f>B1164/'MSD Calculation'!$D$5</f>
        <v>0.38749999999999324</v>
      </c>
      <c r="D1164" s="34">
        <f>'MSD Calculation'!$D$24-B1164</f>
        <v>7.0300000000002001</v>
      </c>
      <c r="E1164" s="30">
        <f>IF(B1164="",0,IF(B1164&lt;'MSD Calculation'!$D$5,$E$7*(1-B1164/'MSD Calculation'!$D$5), 0))</f>
        <v>8.6690325772941848E-3</v>
      </c>
      <c r="F1164" s="30">
        <f>IF(B1164="",0,IF($B1164&lt;$F$5,0,IF($B1164&gt;'MSD Calculation'!$D$5,0,IF($N$4="Closed-form",1/2*(1-COS(2*PI()*($B1164-$F$5)/$F$6))*$F$8,IF($N$4="General",1/2*(1-COS(2*PI()*($B1164-$F$5)/$F$6))*$F$9,"Error")))))</f>
        <v>4.2117226139109206E-3</v>
      </c>
      <c r="G1164" s="30">
        <f>IF(B1164="",0,IF($B1164&lt;$G$5,0,IF($B1164&gt;'MSD Calculation'!$D$5,0,IF($N$4="Closed-form",1/2*(1-COS(2*PI()*($B1164-$G$5)/$G$6))*$G$8,IF($N$4="General",1/2*(1-COS(2*PI()*($B1164-$G$5)/$G$6))*$G$9,"Error")))))</f>
        <v>1.9675383523974299E-4</v>
      </c>
      <c r="H1164" s="30">
        <f>IF(B1164="",0,IF($B1164&lt;$H$5,0,IF($B1164&gt;'MSD Calculation'!$D$5,0,IF($N$4="Closed-form",1/2*(1-COS(2*PI()*($B1164-$H$5)/$H$6))*$H$8,IF($N$4="General",1/2*(1-COS(2*PI()*($B1164-$H$5)/$H$6))*$H$9,"Error")))))</f>
        <v>0</v>
      </c>
      <c r="I1164" s="30">
        <f>IF(B1164="",0,IF($B1164&lt;$I$5,0,IF($B1164&gt;'MSD Calculation'!$D$5,0,IF($N$4="Closed-form",1/2*(1-COS(2*PI()*($B1164-$I$5)/$I$6))*$I$8,IF($N$4="General",1/2*(1-COS(2*PI()*($B1164-$I$5)/$I$6))*$I$9,"Error")))))</f>
        <v>0</v>
      </c>
      <c r="J1164" s="15" t="s">
        <v>14</v>
      </c>
      <c r="K1164" s="3"/>
      <c r="L1164" s="17">
        <v>11.4699999999998</v>
      </c>
      <c r="M1164" s="34">
        <f>L1164/'MSD Calculation'!$D$5</f>
        <v>0.38749999999999324</v>
      </c>
      <c r="N1164" s="34">
        <f>'MSD Calculation'!$D$24-L1164</f>
        <v>7.0300000000002001</v>
      </c>
      <c r="O1164" s="35">
        <f t="shared" si="85"/>
        <v>8.6690325772941848E-3</v>
      </c>
      <c r="P1164" s="35">
        <f t="shared" si="86"/>
        <v>1.2880755191205105E-2</v>
      </c>
      <c r="Q1164" s="35">
        <f t="shared" si="87"/>
        <v>1.3077509026444847E-2</v>
      </c>
      <c r="R1164" s="35">
        <f t="shared" si="88"/>
        <v>1.3077509026444847E-2</v>
      </c>
      <c r="S1164" s="35">
        <f t="shared" si="89"/>
        <v>1.3077509026444847E-2</v>
      </c>
      <c r="T1164" s="11" t="s">
        <v>14</v>
      </c>
    </row>
    <row r="1165" spans="2:20" x14ac:dyDescent="0.35">
      <c r="B1165" s="63">
        <v>11.4799999999998</v>
      </c>
      <c r="C1165" s="34">
        <f>B1165/'MSD Calculation'!$D$5</f>
        <v>0.38783783783783105</v>
      </c>
      <c r="D1165" s="34">
        <f>'MSD Calculation'!$D$24-B1165</f>
        <v>7.0200000000002003</v>
      </c>
      <c r="E1165" s="30">
        <f>IF(B1165="",0,IF(B1165&lt;'MSD Calculation'!$D$5,$E$7*(1-B1165/'MSD Calculation'!$D$5), 0))</f>
        <v>8.6642509818295986E-3</v>
      </c>
      <c r="F1165" s="30">
        <f>IF(B1165="",0,IF($B1165&lt;$F$5,0,IF($B1165&gt;'MSD Calculation'!$D$5,0,IF($N$4="Closed-form",1/2*(1-COS(2*PI()*($B1165-$F$5)/$F$6))*$F$8,IF($N$4="General",1/2*(1-COS(2*PI()*($B1165-$F$5)/$F$6))*$F$9,"Error")))))</f>
        <v>4.2217930719057996E-3</v>
      </c>
      <c r="G1165" s="30">
        <f>IF(B1165="",0,IF($B1165&lt;$G$5,0,IF($B1165&gt;'MSD Calculation'!$D$5,0,IF($N$4="Closed-form",1/2*(1-COS(2*PI()*($B1165-$G$5)/$G$6))*$G$8,IF($N$4="General",1/2*(1-COS(2*PI()*($B1165-$G$5)/$G$6))*$G$9,"Error")))))</f>
        <v>1.9894242538768365E-4</v>
      </c>
      <c r="H1165" s="30">
        <f>IF(B1165="",0,IF($B1165&lt;$H$5,0,IF($B1165&gt;'MSD Calculation'!$D$5,0,IF($N$4="Closed-form",1/2*(1-COS(2*PI()*($B1165-$H$5)/$H$6))*$H$8,IF($N$4="General",1/2*(1-COS(2*PI()*($B1165-$H$5)/$H$6))*$H$9,"Error")))))</f>
        <v>0</v>
      </c>
      <c r="I1165" s="30">
        <f>IF(B1165="",0,IF($B1165&lt;$I$5,0,IF($B1165&gt;'MSD Calculation'!$D$5,0,IF($N$4="Closed-form",1/2*(1-COS(2*PI()*($B1165-$I$5)/$I$6))*$I$8,IF($N$4="General",1/2*(1-COS(2*PI()*($B1165-$I$5)/$I$6))*$I$9,"Error")))))</f>
        <v>0</v>
      </c>
      <c r="J1165" s="15" t="s">
        <v>14</v>
      </c>
      <c r="K1165" s="3"/>
      <c r="L1165" s="17">
        <v>11.4799999999998</v>
      </c>
      <c r="M1165" s="34">
        <f>L1165/'MSD Calculation'!$D$5</f>
        <v>0.38783783783783105</v>
      </c>
      <c r="N1165" s="34">
        <f>'MSD Calculation'!$D$24-L1165</f>
        <v>7.0200000000002003</v>
      </c>
      <c r="O1165" s="35">
        <f t="shared" si="85"/>
        <v>8.6642509818295986E-3</v>
      </c>
      <c r="P1165" s="35">
        <f t="shared" si="86"/>
        <v>1.2886044053735397E-2</v>
      </c>
      <c r="Q1165" s="35">
        <f t="shared" si="87"/>
        <v>1.3084986479123081E-2</v>
      </c>
      <c r="R1165" s="35">
        <f t="shared" si="88"/>
        <v>1.3084986479123081E-2</v>
      </c>
      <c r="S1165" s="35">
        <f t="shared" si="89"/>
        <v>1.3084986479123081E-2</v>
      </c>
      <c r="T1165" s="11" t="s">
        <v>14</v>
      </c>
    </row>
    <row r="1166" spans="2:20" x14ac:dyDescent="0.35">
      <c r="B1166" s="63">
        <v>11.489999999999799</v>
      </c>
      <c r="C1166" s="34">
        <f>B1166/'MSD Calculation'!$D$5</f>
        <v>0.38817567567566891</v>
      </c>
      <c r="D1166" s="34">
        <f>'MSD Calculation'!$D$24-B1166</f>
        <v>7.0100000000002005</v>
      </c>
      <c r="E1166" s="30">
        <f>IF(B1166="",0,IF(B1166&lt;'MSD Calculation'!$D$5,$E$7*(1-B1166/'MSD Calculation'!$D$5), 0))</f>
        <v>8.6594693863650124E-3</v>
      </c>
      <c r="F1166" s="30">
        <f>IF(B1166="",0,IF($B1166&lt;$F$5,0,IF($B1166&gt;'MSD Calculation'!$D$5,0,IF($N$4="Closed-form",1/2*(1-COS(2*PI()*($B1166-$F$5)/$F$6))*$F$8,IF($N$4="General",1/2*(1-COS(2*PI()*($B1166-$F$5)/$F$6))*$F$9,"Error")))))</f>
        <v>4.2318662845626815E-3</v>
      </c>
      <c r="G1166" s="30">
        <f>IF(B1166="",0,IF($B1166&lt;$G$5,0,IF($B1166&gt;'MSD Calculation'!$D$5,0,IF($N$4="Closed-form",1/2*(1-COS(2*PI()*($B1166-$G$5)/$G$6))*$G$8,IF($N$4="General",1/2*(1-COS(2*PI()*($B1166-$G$5)/$G$6))*$G$9,"Error")))))</f>
        <v>2.0114242825612638E-4</v>
      </c>
      <c r="H1166" s="30">
        <f>IF(B1166="",0,IF($B1166&lt;$H$5,0,IF($B1166&gt;'MSD Calculation'!$D$5,0,IF($N$4="Closed-form",1/2*(1-COS(2*PI()*($B1166-$H$5)/$H$6))*$H$8,IF($N$4="General",1/2*(1-COS(2*PI()*($B1166-$H$5)/$H$6))*$H$9,"Error")))))</f>
        <v>0</v>
      </c>
      <c r="I1166" s="30">
        <f>IF(B1166="",0,IF($B1166&lt;$I$5,0,IF($B1166&gt;'MSD Calculation'!$D$5,0,IF($N$4="Closed-form",1/2*(1-COS(2*PI()*($B1166-$I$5)/$I$6))*$I$8,IF($N$4="General",1/2*(1-COS(2*PI()*($B1166-$I$5)/$I$6))*$I$9,"Error")))))</f>
        <v>0</v>
      </c>
      <c r="J1166" s="15" t="s">
        <v>14</v>
      </c>
      <c r="K1166" s="3"/>
      <c r="L1166" s="17">
        <v>11.489999999999799</v>
      </c>
      <c r="M1166" s="34">
        <f>L1166/'MSD Calculation'!$D$5</f>
        <v>0.38817567567566891</v>
      </c>
      <c r="N1166" s="34">
        <f>'MSD Calculation'!$D$24-L1166</f>
        <v>7.0100000000002005</v>
      </c>
      <c r="O1166" s="35">
        <f t="shared" si="85"/>
        <v>8.6594693863650124E-3</v>
      </c>
      <c r="P1166" s="35">
        <f t="shared" si="86"/>
        <v>1.2891335670927694E-2</v>
      </c>
      <c r="Q1166" s="35">
        <f t="shared" si="87"/>
        <v>1.309247809918382E-2</v>
      </c>
      <c r="R1166" s="35">
        <f t="shared" si="88"/>
        <v>1.309247809918382E-2</v>
      </c>
      <c r="S1166" s="35">
        <f t="shared" si="89"/>
        <v>1.309247809918382E-2</v>
      </c>
      <c r="T1166" s="11" t="s">
        <v>14</v>
      </c>
    </row>
    <row r="1167" spans="2:20" x14ac:dyDescent="0.35">
      <c r="B1167" s="63">
        <v>11.499999999999799</v>
      </c>
      <c r="C1167" s="34">
        <f>B1167/'MSD Calculation'!$D$5</f>
        <v>0.38851351351350671</v>
      </c>
      <c r="D1167" s="34">
        <f>'MSD Calculation'!$D$24-B1167</f>
        <v>7.0000000000002007</v>
      </c>
      <c r="E1167" s="30">
        <f>IF(B1167="",0,IF(B1167&lt;'MSD Calculation'!$D$5,$E$7*(1-B1167/'MSD Calculation'!$D$5), 0))</f>
        <v>8.6546877909004279E-3</v>
      </c>
      <c r="F1167" s="30">
        <f>IF(B1167="",0,IF($B1167&lt;$F$5,0,IF($B1167&gt;'MSD Calculation'!$D$5,0,IF($N$4="Closed-form",1/2*(1-COS(2*PI()*($B1167-$F$5)/$F$6))*$F$8,IF($N$4="General",1/2*(1-COS(2*PI()*($B1167-$F$5)/$F$6))*$F$9,"Error")))))</f>
        <v>4.2419422076955251E-3</v>
      </c>
      <c r="G1167" s="30">
        <f>IF(B1167="",0,IF($B1167&lt;$G$5,0,IF($B1167&gt;'MSD Calculation'!$D$5,0,IF($N$4="Closed-form",1/2*(1-COS(2*PI()*($B1167-$G$5)/$G$6))*$G$8,IF($N$4="General",1/2*(1-COS(2*PI()*($B1167-$G$5)/$G$6))*$G$9,"Error")))))</f>
        <v>2.0335382861457339E-4</v>
      </c>
      <c r="H1167" s="30">
        <f>IF(B1167="",0,IF($B1167&lt;$H$5,0,IF($B1167&gt;'MSD Calculation'!$D$5,0,IF($N$4="Closed-form",1/2*(1-COS(2*PI()*($B1167-$H$5)/$H$6))*$H$8,IF($N$4="General",1/2*(1-COS(2*PI()*($B1167-$H$5)/$H$6))*$H$9,"Error")))))</f>
        <v>0</v>
      </c>
      <c r="I1167" s="30">
        <f>IF(B1167="",0,IF($B1167&lt;$I$5,0,IF($B1167&gt;'MSD Calculation'!$D$5,0,IF($N$4="Closed-form",1/2*(1-COS(2*PI()*($B1167-$I$5)/$I$6))*$I$8,IF($N$4="General",1/2*(1-COS(2*PI()*($B1167-$I$5)/$I$6))*$I$9,"Error")))))</f>
        <v>0</v>
      </c>
      <c r="J1167" s="15" t="s">
        <v>14</v>
      </c>
      <c r="K1167" s="3"/>
      <c r="L1167" s="17">
        <v>11.499999999999799</v>
      </c>
      <c r="M1167" s="34">
        <f>L1167/'MSD Calculation'!$D$5</f>
        <v>0.38851351351350671</v>
      </c>
      <c r="N1167" s="34">
        <f>'MSD Calculation'!$D$24-L1167</f>
        <v>7.0000000000002007</v>
      </c>
      <c r="O1167" s="35">
        <f t="shared" si="85"/>
        <v>8.6546877909004279E-3</v>
      </c>
      <c r="P1167" s="35">
        <f t="shared" si="86"/>
        <v>1.2896629998595952E-2</v>
      </c>
      <c r="Q1167" s="35">
        <f t="shared" si="87"/>
        <v>1.3099983827210525E-2</v>
      </c>
      <c r="R1167" s="35">
        <f t="shared" si="88"/>
        <v>1.3099983827210525E-2</v>
      </c>
      <c r="S1167" s="35">
        <f t="shared" si="89"/>
        <v>1.3099983827210525E-2</v>
      </c>
      <c r="T1167" s="11" t="s">
        <v>14</v>
      </c>
    </row>
    <row r="1168" spans="2:20" x14ac:dyDescent="0.35">
      <c r="B1168" s="63">
        <v>11.509999999999799</v>
      </c>
      <c r="C1168" s="34">
        <f>B1168/'MSD Calculation'!$D$5</f>
        <v>0.38885135135134452</v>
      </c>
      <c r="D1168" s="34">
        <f>'MSD Calculation'!$D$24-B1168</f>
        <v>6.9900000000002009</v>
      </c>
      <c r="E1168" s="30">
        <f>IF(B1168="",0,IF(B1168&lt;'MSD Calculation'!$D$5,$E$7*(1-B1168/'MSD Calculation'!$D$5), 0))</f>
        <v>8.6499061954358417E-3</v>
      </c>
      <c r="F1168" s="30">
        <f>IF(B1168="",0,IF($B1168&lt;$F$5,0,IF($B1168&gt;'MSD Calculation'!$D$5,0,IF($N$4="Closed-form",1/2*(1-COS(2*PI()*($B1168-$F$5)/$F$6))*$F$8,IF($N$4="General",1/2*(1-COS(2*PI()*($B1168-$F$5)/$F$6))*$F$9,"Error")))))</f>
        <v>4.2520207971064056E-3</v>
      </c>
      <c r="G1168" s="30">
        <f>IF(B1168="",0,IF($B1168&lt;$G$5,0,IF($B1168&gt;'MSD Calculation'!$D$5,0,IF($N$4="Closed-form",1/2*(1-COS(2*PI()*($B1168-$G$5)/$G$6))*$G$8,IF($N$4="General",1/2*(1-COS(2*PI()*($B1168-$G$5)/$G$6))*$G$9,"Error")))))</f>
        <v>2.0557661115362333E-4</v>
      </c>
      <c r="H1168" s="30">
        <f>IF(B1168="",0,IF($B1168&lt;$H$5,0,IF($B1168&gt;'MSD Calculation'!$D$5,0,IF($N$4="Closed-form",1/2*(1-COS(2*PI()*($B1168-$H$5)/$H$6))*$H$8,IF($N$4="General",1/2*(1-COS(2*PI()*($B1168-$H$5)/$H$6))*$H$9,"Error")))))</f>
        <v>0</v>
      </c>
      <c r="I1168" s="30">
        <f>IF(B1168="",0,IF($B1168&lt;$I$5,0,IF($B1168&gt;'MSD Calculation'!$D$5,0,IF($N$4="Closed-form",1/2*(1-COS(2*PI()*($B1168-$I$5)/$I$6))*$I$8,IF($N$4="General",1/2*(1-COS(2*PI()*($B1168-$I$5)/$I$6))*$I$9,"Error")))))</f>
        <v>0</v>
      </c>
      <c r="J1168" s="15" t="s">
        <v>14</v>
      </c>
      <c r="K1168" s="3"/>
      <c r="L1168" s="17">
        <v>11.509999999999799</v>
      </c>
      <c r="M1168" s="34">
        <f>L1168/'MSD Calculation'!$D$5</f>
        <v>0.38885135135134452</v>
      </c>
      <c r="N1168" s="34">
        <f>'MSD Calculation'!$D$24-L1168</f>
        <v>6.9900000000002009</v>
      </c>
      <c r="O1168" s="35">
        <f t="shared" si="85"/>
        <v>8.6499061954358417E-3</v>
      </c>
      <c r="P1168" s="35">
        <f t="shared" si="86"/>
        <v>1.2901926992542247E-2</v>
      </c>
      <c r="Q1168" s="35">
        <f t="shared" si="87"/>
        <v>1.3107503603695871E-2</v>
      </c>
      <c r="R1168" s="35">
        <f t="shared" si="88"/>
        <v>1.3107503603695871E-2</v>
      </c>
      <c r="S1168" s="35">
        <f t="shared" si="89"/>
        <v>1.3107503603695871E-2</v>
      </c>
      <c r="T1168" s="11" t="s">
        <v>14</v>
      </c>
    </row>
    <row r="1169" spans="2:20" x14ac:dyDescent="0.35">
      <c r="B1169" s="63">
        <v>11.519999999999799</v>
      </c>
      <c r="C1169" s="34">
        <f>B1169/'MSD Calculation'!$D$5</f>
        <v>0.38918918918918238</v>
      </c>
      <c r="D1169" s="34">
        <f>'MSD Calculation'!$D$24-B1169</f>
        <v>6.9800000000002012</v>
      </c>
      <c r="E1169" s="30">
        <f>IF(B1169="",0,IF(B1169&lt;'MSD Calculation'!$D$5,$E$7*(1-B1169/'MSD Calculation'!$D$5), 0))</f>
        <v>8.6451245999712573E-3</v>
      </c>
      <c r="F1169" s="30">
        <f>IF(B1169="",0,IF($B1169&lt;$F$5,0,IF($B1169&gt;'MSD Calculation'!$D$5,0,IF($N$4="Closed-form",1/2*(1-COS(2*PI()*($B1169-$F$5)/$F$6))*$F$8,IF($N$4="General",1/2*(1-COS(2*PI()*($B1169-$F$5)/$F$6))*$F$9,"Error")))))</f>
        <v>4.2621020085856949E-3</v>
      </c>
      <c r="G1169" s="30">
        <f>IF(B1169="",0,IF($B1169&lt;$G$5,0,IF($B1169&gt;'MSD Calculation'!$D$5,0,IF($N$4="Closed-form",1/2*(1-COS(2*PI()*($B1169-$G$5)/$G$6))*$G$8,IF($N$4="General",1/2*(1-COS(2*PI()*($B1169-$G$5)/$G$6))*$G$9,"Error")))))</f>
        <v>2.0781076048507612E-4</v>
      </c>
      <c r="H1169" s="30">
        <f>IF(B1169="",0,IF($B1169&lt;$H$5,0,IF($B1169&gt;'MSD Calculation'!$D$5,0,IF($N$4="Closed-form",1/2*(1-COS(2*PI()*($B1169-$H$5)/$H$6))*$H$8,IF($N$4="General",1/2*(1-COS(2*PI()*($B1169-$H$5)/$H$6))*$H$9,"Error")))))</f>
        <v>0</v>
      </c>
      <c r="I1169" s="30">
        <f>IF(B1169="",0,IF($B1169&lt;$I$5,0,IF($B1169&gt;'MSD Calculation'!$D$5,0,IF($N$4="Closed-form",1/2*(1-COS(2*PI()*($B1169-$I$5)/$I$6))*$I$8,IF($N$4="General",1/2*(1-COS(2*PI()*($B1169-$I$5)/$I$6))*$I$9,"Error")))))</f>
        <v>0</v>
      </c>
      <c r="J1169" s="15" t="s">
        <v>14</v>
      </c>
      <c r="K1169" s="3"/>
      <c r="L1169" s="17">
        <v>11.519999999999799</v>
      </c>
      <c r="M1169" s="34">
        <f>L1169/'MSD Calculation'!$D$5</f>
        <v>0.38918918918918238</v>
      </c>
      <c r="N1169" s="34">
        <f>'MSD Calculation'!$D$24-L1169</f>
        <v>6.9800000000002012</v>
      </c>
      <c r="O1169" s="35">
        <f t="shared" si="85"/>
        <v>8.6451245999712573E-3</v>
      </c>
      <c r="P1169" s="35">
        <f t="shared" si="86"/>
        <v>1.2907226608556952E-2</v>
      </c>
      <c r="Q1169" s="35">
        <f t="shared" si="87"/>
        <v>1.3115037369042029E-2</v>
      </c>
      <c r="R1169" s="35">
        <f t="shared" si="88"/>
        <v>1.3115037369042029E-2</v>
      </c>
      <c r="S1169" s="35">
        <f t="shared" si="89"/>
        <v>1.3115037369042029E-2</v>
      </c>
      <c r="T1169" s="11" t="s">
        <v>14</v>
      </c>
    </row>
    <row r="1170" spans="2:20" x14ac:dyDescent="0.35">
      <c r="B1170" s="63">
        <v>11.529999999999799</v>
      </c>
      <c r="C1170" s="34">
        <f>B1170/'MSD Calculation'!$D$5</f>
        <v>0.38952702702702019</v>
      </c>
      <c r="D1170" s="34">
        <f>'MSD Calculation'!$D$24-B1170</f>
        <v>6.9700000000002014</v>
      </c>
      <c r="E1170" s="30">
        <f>IF(B1170="",0,IF(B1170&lt;'MSD Calculation'!$D$5,$E$7*(1-B1170/'MSD Calculation'!$D$5), 0))</f>
        <v>8.6403430045066711E-3</v>
      </c>
      <c r="F1170" s="30">
        <f>IF(B1170="",0,IF($B1170&lt;$F$5,0,IF($B1170&gt;'MSD Calculation'!$D$5,0,IF($N$4="Closed-form",1/2*(1-COS(2*PI()*($B1170-$F$5)/$F$6))*$F$8,IF($N$4="General",1/2*(1-COS(2*PI()*($B1170-$F$5)/$F$6))*$F$9,"Error")))))</f>
        <v>4.2721857979122696E-3</v>
      </c>
      <c r="G1170" s="30">
        <f>IF(B1170="",0,IF($B1170&lt;$G$5,0,IF($B1170&gt;'MSD Calculation'!$D$5,0,IF($N$4="Closed-form",1/2*(1-COS(2*PI()*($B1170-$G$5)/$G$6))*$G$8,IF($N$4="General",1/2*(1-COS(2*PI()*($B1170-$G$5)/$G$6))*$G$9,"Error")))))</f>
        <v>2.1005626114204028E-4</v>
      </c>
      <c r="H1170" s="30">
        <f>IF(B1170="",0,IF($B1170&lt;$H$5,0,IF($B1170&gt;'MSD Calculation'!$D$5,0,IF($N$4="Closed-form",1/2*(1-COS(2*PI()*($B1170-$H$5)/$H$6))*$H$8,IF($N$4="General",1/2*(1-COS(2*PI()*($B1170-$H$5)/$H$6))*$H$9,"Error")))))</f>
        <v>0</v>
      </c>
      <c r="I1170" s="30">
        <f>IF(B1170="",0,IF($B1170&lt;$I$5,0,IF($B1170&gt;'MSD Calculation'!$D$5,0,IF($N$4="Closed-form",1/2*(1-COS(2*PI()*($B1170-$I$5)/$I$6))*$I$8,IF($N$4="General",1/2*(1-COS(2*PI()*($B1170-$I$5)/$I$6))*$I$9,"Error")))))</f>
        <v>0</v>
      </c>
      <c r="J1170" s="15" t="s">
        <v>14</v>
      </c>
      <c r="K1170" s="3"/>
      <c r="L1170" s="17">
        <v>11.529999999999799</v>
      </c>
      <c r="M1170" s="34">
        <f>L1170/'MSD Calculation'!$D$5</f>
        <v>0.38952702702702019</v>
      </c>
      <c r="N1170" s="34">
        <f>'MSD Calculation'!$D$24-L1170</f>
        <v>6.9700000000002014</v>
      </c>
      <c r="O1170" s="35">
        <f t="shared" ref="O1170:O1233" si="90">E1170</f>
        <v>8.6403430045066711E-3</v>
      </c>
      <c r="P1170" s="35">
        <f t="shared" ref="P1170:P1233" si="91">E1170+F1170</f>
        <v>1.291252880241894E-2</v>
      </c>
      <c r="Q1170" s="35">
        <f t="shared" ref="Q1170:Q1233" si="92">E1170+F1170+G1170</f>
        <v>1.312258506356098E-2</v>
      </c>
      <c r="R1170" s="35">
        <f t="shared" ref="R1170:R1233" si="93">+E1170+F1170+G1170+H1170</f>
        <v>1.312258506356098E-2</v>
      </c>
      <c r="S1170" s="35">
        <f t="shared" ref="S1170:S1233" si="94">E1170+F1170+G1170+H1170+I1170</f>
        <v>1.312258506356098E-2</v>
      </c>
      <c r="T1170" s="11" t="s">
        <v>14</v>
      </c>
    </row>
    <row r="1171" spans="2:20" x14ac:dyDescent="0.35">
      <c r="B1171" s="63">
        <v>11.539999999999798</v>
      </c>
      <c r="C1171" s="34">
        <f>B1171/'MSD Calculation'!$D$5</f>
        <v>0.38986486486485805</v>
      </c>
      <c r="D1171" s="34">
        <f>'MSD Calculation'!$D$24-B1171</f>
        <v>6.9600000000002016</v>
      </c>
      <c r="E1171" s="30">
        <f>IF(B1171="",0,IF(B1171&lt;'MSD Calculation'!$D$5,$E$7*(1-B1171/'MSD Calculation'!$D$5), 0))</f>
        <v>8.6355614090420849E-3</v>
      </c>
      <c r="F1171" s="30">
        <f>IF(B1171="",0,IF($B1171&lt;$F$5,0,IF($B1171&gt;'MSD Calculation'!$D$5,0,IF($N$4="Closed-form",1/2*(1-COS(2*PI()*($B1171-$F$5)/$F$6))*$F$8,IF($N$4="General",1/2*(1-COS(2*PI()*($B1171-$F$5)/$F$6))*$F$9,"Error")))))</f>
        <v>4.2822721208536961E-3</v>
      </c>
      <c r="G1171" s="30">
        <f>IF(B1171="",0,IF($B1171&lt;$G$5,0,IF($B1171&gt;'MSD Calculation'!$D$5,0,IF($N$4="Closed-form",1/2*(1-COS(2*PI()*($B1171-$G$5)/$G$6))*$G$8,IF($N$4="General",1/2*(1-COS(2*PI()*($B1171-$G$5)/$G$6))*$G$9,"Error")))))</f>
        <v>2.1231309757903987E-4</v>
      </c>
      <c r="H1171" s="30">
        <f>IF(B1171="",0,IF($B1171&lt;$H$5,0,IF($B1171&gt;'MSD Calculation'!$D$5,0,IF($N$4="Closed-form",1/2*(1-COS(2*PI()*($B1171-$H$5)/$H$6))*$H$8,IF($N$4="General",1/2*(1-COS(2*PI()*($B1171-$H$5)/$H$6))*$H$9,"Error")))))</f>
        <v>0</v>
      </c>
      <c r="I1171" s="30">
        <f>IF(B1171="",0,IF($B1171&lt;$I$5,0,IF($B1171&gt;'MSD Calculation'!$D$5,0,IF($N$4="Closed-form",1/2*(1-COS(2*PI()*($B1171-$I$5)/$I$6))*$I$8,IF($N$4="General",1/2*(1-COS(2*PI()*($B1171-$I$5)/$I$6))*$I$9,"Error")))))</f>
        <v>0</v>
      </c>
      <c r="J1171" s="15" t="s">
        <v>14</v>
      </c>
      <c r="K1171" s="3"/>
      <c r="L1171" s="17">
        <v>11.539999999999798</v>
      </c>
      <c r="M1171" s="34">
        <f>L1171/'MSD Calculation'!$D$5</f>
        <v>0.38986486486485805</v>
      </c>
      <c r="N1171" s="34">
        <f>'MSD Calculation'!$D$24-L1171</f>
        <v>6.9600000000002016</v>
      </c>
      <c r="O1171" s="35">
        <f t="shared" si="90"/>
        <v>8.6355614090420849E-3</v>
      </c>
      <c r="P1171" s="35">
        <f t="shared" si="91"/>
        <v>1.291783352989578E-2</v>
      </c>
      <c r="Q1171" s="35">
        <f t="shared" si="92"/>
        <v>1.3130146627474819E-2</v>
      </c>
      <c r="R1171" s="35">
        <f t="shared" si="93"/>
        <v>1.3130146627474819E-2</v>
      </c>
      <c r="S1171" s="35">
        <f t="shared" si="94"/>
        <v>1.3130146627474819E-2</v>
      </c>
      <c r="T1171" s="11" t="s">
        <v>14</v>
      </c>
    </row>
    <row r="1172" spans="2:20" x14ac:dyDescent="0.35">
      <c r="B1172" s="63">
        <v>11.549999999999798</v>
      </c>
      <c r="C1172" s="34">
        <f>B1172/'MSD Calculation'!$D$5</f>
        <v>0.39020270270269586</v>
      </c>
      <c r="D1172" s="34">
        <f>'MSD Calculation'!$D$24-B1172</f>
        <v>6.9500000000002018</v>
      </c>
      <c r="E1172" s="30">
        <f>IF(B1172="",0,IF(B1172&lt;'MSD Calculation'!$D$5,$E$7*(1-B1172/'MSD Calculation'!$D$5), 0))</f>
        <v>8.6307798135774987E-3</v>
      </c>
      <c r="F1172" s="30">
        <f>IF(B1172="",0,IF($B1172&lt;$F$5,0,IF($B1172&gt;'MSD Calculation'!$D$5,0,IF($N$4="Closed-form",1/2*(1-COS(2*PI()*($B1172-$F$5)/$F$6))*$F$8,IF($N$4="General",1/2*(1-COS(2*PI()*($B1172-$F$5)/$F$6))*$F$9,"Error")))))</f>
        <v>4.2923609331664263E-3</v>
      </c>
      <c r="G1172" s="30">
        <f>IF(B1172="",0,IF($B1172&lt;$G$5,0,IF($B1172&gt;'MSD Calculation'!$D$5,0,IF($N$4="Closed-form",1/2*(1-COS(2*PI()*($B1172-$G$5)/$G$6))*$G$8,IF($N$4="General",1/2*(1-COS(2*PI()*($B1172-$G$5)/$G$6))*$G$9,"Error")))))</f>
        <v>2.1458125417212154E-4</v>
      </c>
      <c r="H1172" s="30">
        <f>IF(B1172="",0,IF($B1172&lt;$H$5,0,IF($B1172&gt;'MSD Calculation'!$D$5,0,IF($N$4="Closed-form",1/2*(1-COS(2*PI()*($B1172-$H$5)/$H$6))*$H$8,IF($N$4="General",1/2*(1-COS(2*PI()*($B1172-$H$5)/$H$6))*$H$9,"Error")))))</f>
        <v>0</v>
      </c>
      <c r="I1172" s="30">
        <f>IF(B1172="",0,IF($B1172&lt;$I$5,0,IF($B1172&gt;'MSD Calculation'!$D$5,0,IF($N$4="Closed-form",1/2*(1-COS(2*PI()*($B1172-$I$5)/$I$6))*$I$8,IF($N$4="General",1/2*(1-COS(2*PI()*($B1172-$I$5)/$I$6))*$I$9,"Error")))))</f>
        <v>0</v>
      </c>
      <c r="J1172" s="15" t="s">
        <v>14</v>
      </c>
      <c r="K1172" s="3"/>
      <c r="L1172" s="17">
        <v>11.549999999999798</v>
      </c>
      <c r="M1172" s="34">
        <f>L1172/'MSD Calculation'!$D$5</f>
        <v>0.39020270270269586</v>
      </c>
      <c r="N1172" s="34">
        <f>'MSD Calculation'!$D$24-L1172</f>
        <v>6.9500000000002018</v>
      </c>
      <c r="O1172" s="35">
        <f t="shared" si="90"/>
        <v>8.6307798135774987E-3</v>
      </c>
      <c r="P1172" s="35">
        <f t="shared" si="91"/>
        <v>1.2923140746743925E-2</v>
      </c>
      <c r="Q1172" s="35">
        <f t="shared" si="92"/>
        <v>1.3137722000916046E-2</v>
      </c>
      <c r="R1172" s="35">
        <f t="shared" si="93"/>
        <v>1.3137722000916046E-2</v>
      </c>
      <c r="S1172" s="35">
        <f t="shared" si="94"/>
        <v>1.3137722000916046E-2</v>
      </c>
      <c r="T1172" s="11" t="s">
        <v>14</v>
      </c>
    </row>
    <row r="1173" spans="2:20" x14ac:dyDescent="0.35">
      <c r="B1173" s="63">
        <v>11.559999999999798</v>
      </c>
      <c r="C1173" s="34">
        <f>B1173/'MSD Calculation'!$D$5</f>
        <v>0.39054054054053372</v>
      </c>
      <c r="D1173" s="34">
        <f>'MSD Calculation'!$D$24-B1173</f>
        <v>6.940000000000202</v>
      </c>
      <c r="E1173" s="30">
        <f>IF(B1173="",0,IF(B1173&lt;'MSD Calculation'!$D$5,$E$7*(1-B1173/'MSD Calculation'!$D$5), 0))</f>
        <v>8.6259982181129125E-3</v>
      </c>
      <c r="F1173" s="30">
        <f>IF(B1173="",0,IF($B1173&lt;$F$5,0,IF($B1173&gt;'MSD Calculation'!$D$5,0,IF($N$4="Closed-form",1/2*(1-COS(2*PI()*($B1173-$F$5)/$F$6))*$F$8,IF($N$4="General",1/2*(1-COS(2*PI()*($B1173-$F$5)/$F$6))*$F$9,"Error")))))</f>
        <v>4.3024521905959939E-3</v>
      </c>
      <c r="G1173" s="30">
        <f>IF(B1173="",0,IF($B1173&lt;$G$5,0,IF($B1173&gt;'MSD Calculation'!$D$5,0,IF($N$4="Closed-form",1/2*(1-COS(2*PI()*($B1173-$G$5)/$G$6))*$G$8,IF($N$4="General",1/2*(1-COS(2*PI()*($B1173-$G$5)/$G$6))*$G$9,"Error")))))</f>
        <v>2.1686071521896384E-4</v>
      </c>
      <c r="H1173" s="30">
        <f>IF(B1173="",0,IF($B1173&lt;$H$5,0,IF($B1173&gt;'MSD Calculation'!$D$5,0,IF($N$4="Closed-form",1/2*(1-COS(2*PI()*($B1173-$H$5)/$H$6))*$H$8,IF($N$4="General",1/2*(1-COS(2*PI()*($B1173-$H$5)/$H$6))*$H$9,"Error")))))</f>
        <v>0</v>
      </c>
      <c r="I1173" s="30">
        <f>IF(B1173="",0,IF($B1173&lt;$I$5,0,IF($B1173&gt;'MSD Calculation'!$D$5,0,IF($N$4="Closed-form",1/2*(1-COS(2*PI()*($B1173-$I$5)/$I$6))*$I$8,IF($N$4="General",1/2*(1-COS(2*PI()*($B1173-$I$5)/$I$6))*$I$9,"Error")))))</f>
        <v>0</v>
      </c>
      <c r="J1173" s="15" t="s">
        <v>14</v>
      </c>
      <c r="K1173" s="3"/>
      <c r="L1173" s="17">
        <v>11.559999999999798</v>
      </c>
      <c r="M1173" s="34">
        <f>L1173/'MSD Calculation'!$D$5</f>
        <v>0.39054054054053372</v>
      </c>
      <c r="N1173" s="34">
        <f>'MSD Calculation'!$D$24-L1173</f>
        <v>6.940000000000202</v>
      </c>
      <c r="O1173" s="35">
        <f t="shared" si="90"/>
        <v>8.6259982181129125E-3</v>
      </c>
      <c r="P1173" s="35">
        <f t="shared" si="91"/>
        <v>1.2928450408708906E-2</v>
      </c>
      <c r="Q1173" s="35">
        <f t="shared" si="92"/>
        <v>1.314531112392787E-2</v>
      </c>
      <c r="R1173" s="35">
        <f t="shared" si="93"/>
        <v>1.314531112392787E-2</v>
      </c>
      <c r="S1173" s="35">
        <f t="shared" si="94"/>
        <v>1.314531112392787E-2</v>
      </c>
      <c r="T1173" s="11" t="s">
        <v>14</v>
      </c>
    </row>
    <row r="1174" spans="2:20" x14ac:dyDescent="0.35">
      <c r="B1174" s="63">
        <v>11.569999999999798</v>
      </c>
      <c r="C1174" s="34">
        <f>B1174/'MSD Calculation'!$D$5</f>
        <v>0.39087837837837153</v>
      </c>
      <c r="D1174" s="34">
        <f>'MSD Calculation'!$D$24-B1174</f>
        <v>6.9300000000002022</v>
      </c>
      <c r="E1174" s="30">
        <f>IF(B1174="",0,IF(B1174&lt;'MSD Calculation'!$D$5,$E$7*(1-B1174/'MSD Calculation'!$D$5), 0))</f>
        <v>8.6212166226483262E-3</v>
      </c>
      <c r="F1174" s="30">
        <f>IF(B1174="",0,IF($B1174&lt;$F$5,0,IF($B1174&gt;'MSD Calculation'!$D$5,0,IF($N$4="Closed-form",1/2*(1-COS(2*PI()*($B1174-$F$5)/$F$6))*$F$8,IF($N$4="General",1/2*(1-COS(2*PI()*($B1174-$F$5)/$F$6))*$F$9,"Error")))))</f>
        <v>4.3125458488772091E-3</v>
      </c>
      <c r="G1174" s="30">
        <f>IF(B1174="",0,IF($B1174&lt;$G$5,0,IF($B1174&gt;'MSD Calculation'!$D$5,0,IF($N$4="Closed-form",1/2*(1-COS(2*PI()*($B1174-$G$5)/$G$6))*$G$8,IF($N$4="General",1/2*(1-COS(2*PI()*($B1174-$G$5)/$G$6))*$G$9,"Error")))))</f>
        <v>2.1915146493898423E-4</v>
      </c>
      <c r="H1174" s="30">
        <f>IF(B1174="",0,IF($B1174&lt;$H$5,0,IF($B1174&gt;'MSD Calculation'!$D$5,0,IF($N$4="Closed-form",1/2*(1-COS(2*PI()*($B1174-$H$5)/$H$6))*$H$8,IF($N$4="General",1/2*(1-COS(2*PI()*($B1174-$H$5)/$H$6))*$H$9,"Error")))))</f>
        <v>0</v>
      </c>
      <c r="I1174" s="30">
        <f>IF(B1174="",0,IF($B1174&lt;$I$5,0,IF($B1174&gt;'MSD Calculation'!$D$5,0,IF($N$4="Closed-form",1/2*(1-COS(2*PI()*($B1174-$I$5)/$I$6))*$I$8,IF($N$4="General",1/2*(1-COS(2*PI()*($B1174-$I$5)/$I$6))*$I$9,"Error")))))</f>
        <v>0</v>
      </c>
      <c r="J1174" s="15" t="s">
        <v>14</v>
      </c>
      <c r="K1174" s="3"/>
      <c r="L1174" s="17">
        <v>11.569999999999798</v>
      </c>
      <c r="M1174" s="34">
        <f>L1174/'MSD Calculation'!$D$5</f>
        <v>0.39087837837837153</v>
      </c>
      <c r="N1174" s="34">
        <f>'MSD Calculation'!$D$24-L1174</f>
        <v>6.9300000000002022</v>
      </c>
      <c r="O1174" s="35">
        <f t="shared" si="90"/>
        <v>8.6212166226483262E-3</v>
      </c>
      <c r="P1174" s="35">
        <f t="shared" si="91"/>
        <v>1.2933762471525535E-2</v>
      </c>
      <c r="Q1174" s="35">
        <f t="shared" si="92"/>
        <v>1.3152913936464519E-2</v>
      </c>
      <c r="R1174" s="35">
        <f t="shared" si="93"/>
        <v>1.3152913936464519E-2</v>
      </c>
      <c r="S1174" s="35">
        <f t="shared" si="94"/>
        <v>1.3152913936464519E-2</v>
      </c>
      <c r="T1174" s="11" t="s">
        <v>14</v>
      </c>
    </row>
    <row r="1175" spans="2:20" x14ac:dyDescent="0.35">
      <c r="B1175" s="63">
        <v>11.579999999999798</v>
      </c>
      <c r="C1175" s="34">
        <f>B1175/'MSD Calculation'!$D$5</f>
        <v>0.39121621621620933</v>
      </c>
      <c r="D1175" s="34">
        <f>'MSD Calculation'!$D$24-B1175</f>
        <v>6.9200000000002024</v>
      </c>
      <c r="E1175" s="30">
        <f>IF(B1175="",0,IF(B1175&lt;'MSD Calculation'!$D$5,$E$7*(1-B1175/'MSD Calculation'!$D$5), 0))</f>
        <v>8.6164350271837418E-3</v>
      </c>
      <c r="F1175" s="30">
        <f>IF(B1175="",0,IF($B1175&lt;$F$5,0,IF($B1175&gt;'MSD Calculation'!$D$5,0,IF($N$4="Closed-form",1/2*(1-COS(2*PI()*($B1175-$F$5)/$F$6))*$F$8,IF($N$4="General",1/2*(1-COS(2*PI()*($B1175-$F$5)/$F$6))*$F$9,"Error")))))</f>
        <v>4.3226418637343457E-3</v>
      </c>
      <c r="G1175" s="30">
        <f>IF(B1175="",0,IF($B1175&lt;$G$5,0,IF($B1175&gt;'MSD Calculation'!$D$5,0,IF($N$4="Closed-form",1/2*(1-COS(2*PI()*($B1175-$G$5)/$G$6))*$G$8,IF($N$4="General",1/2*(1-COS(2*PI()*($B1175-$G$5)/$G$6))*$G$9,"Error")))))</f>
        <v>2.2145348747345004E-4</v>
      </c>
      <c r="H1175" s="30">
        <f>IF(B1175="",0,IF($B1175&lt;$H$5,0,IF($B1175&gt;'MSD Calculation'!$D$5,0,IF($N$4="Closed-form",1/2*(1-COS(2*PI()*($B1175-$H$5)/$H$6))*$H$8,IF($N$4="General",1/2*(1-COS(2*PI()*($B1175-$H$5)/$H$6))*$H$9,"Error")))))</f>
        <v>0</v>
      </c>
      <c r="I1175" s="30">
        <f>IF(B1175="",0,IF($B1175&lt;$I$5,0,IF($B1175&gt;'MSD Calculation'!$D$5,0,IF($N$4="Closed-form",1/2*(1-COS(2*PI()*($B1175-$I$5)/$I$6))*$I$8,IF($N$4="General",1/2*(1-COS(2*PI()*($B1175-$I$5)/$I$6))*$I$9,"Error")))))</f>
        <v>0</v>
      </c>
      <c r="J1175" s="15" t="s">
        <v>14</v>
      </c>
      <c r="K1175" s="3"/>
      <c r="L1175" s="17">
        <v>11.579999999999798</v>
      </c>
      <c r="M1175" s="34">
        <f>L1175/'MSD Calculation'!$D$5</f>
        <v>0.39121621621620933</v>
      </c>
      <c r="N1175" s="34">
        <f>'MSD Calculation'!$D$24-L1175</f>
        <v>6.9200000000002024</v>
      </c>
      <c r="O1175" s="35">
        <f t="shared" si="90"/>
        <v>8.6164350271837418E-3</v>
      </c>
      <c r="P1175" s="35">
        <f t="shared" si="91"/>
        <v>1.2939076890918087E-2</v>
      </c>
      <c r="Q1175" s="35">
        <f t="shared" si="92"/>
        <v>1.3160530378391537E-2</v>
      </c>
      <c r="R1175" s="35">
        <f t="shared" si="93"/>
        <v>1.3160530378391537E-2</v>
      </c>
      <c r="S1175" s="35">
        <f t="shared" si="94"/>
        <v>1.3160530378391537E-2</v>
      </c>
      <c r="T1175" s="11" t="s">
        <v>14</v>
      </c>
    </row>
    <row r="1176" spans="2:20" x14ac:dyDescent="0.35">
      <c r="B1176" s="63">
        <v>11.589999999999797</v>
      </c>
      <c r="C1176" s="34">
        <f>B1176/'MSD Calculation'!$D$5</f>
        <v>0.3915540540540472</v>
      </c>
      <c r="D1176" s="34">
        <f>'MSD Calculation'!$D$24-B1176</f>
        <v>6.9100000000002026</v>
      </c>
      <c r="E1176" s="30">
        <f>IF(B1176="",0,IF(B1176&lt;'MSD Calculation'!$D$5,$E$7*(1-B1176/'MSD Calculation'!$D$5), 0))</f>
        <v>8.6116534317191556E-3</v>
      </c>
      <c r="F1176" s="30">
        <f>IF(B1176="",0,IF($B1176&lt;$F$5,0,IF($B1176&gt;'MSD Calculation'!$D$5,0,IF($N$4="Closed-form",1/2*(1-COS(2*PI()*($B1176-$F$5)/$F$6))*$F$8,IF($N$4="General",1/2*(1-COS(2*PI()*($B1176-$F$5)/$F$6))*$F$9,"Error")))))</f>
        <v>4.3327401908813436E-3</v>
      </c>
      <c r="G1176" s="30">
        <f>IF(B1176="",0,IF($B1176&lt;$G$5,0,IF($B1176&gt;'MSD Calculation'!$D$5,0,IF($N$4="Closed-form",1/2*(1-COS(2*PI()*($B1176-$G$5)/$G$6))*$G$8,IF($N$4="General",1/2*(1-COS(2*PI()*($B1176-$G$5)/$G$6))*$G$9,"Error")))))</f>
        <v>2.2376676688558775E-4</v>
      </c>
      <c r="H1176" s="30">
        <f>IF(B1176="",0,IF($B1176&lt;$H$5,0,IF($B1176&gt;'MSD Calculation'!$D$5,0,IF($N$4="Closed-form",1/2*(1-COS(2*PI()*($B1176-$H$5)/$H$6))*$H$8,IF($N$4="General",1/2*(1-COS(2*PI()*($B1176-$H$5)/$H$6))*$H$9,"Error")))))</f>
        <v>0</v>
      </c>
      <c r="I1176" s="30">
        <f>IF(B1176="",0,IF($B1176&lt;$I$5,0,IF($B1176&gt;'MSD Calculation'!$D$5,0,IF($N$4="Closed-form",1/2*(1-COS(2*PI()*($B1176-$I$5)/$I$6))*$I$8,IF($N$4="General",1/2*(1-COS(2*PI()*($B1176-$I$5)/$I$6))*$I$9,"Error")))))</f>
        <v>0</v>
      </c>
      <c r="J1176" s="15" t="s">
        <v>14</v>
      </c>
      <c r="K1176" s="3"/>
      <c r="L1176" s="17">
        <v>11.589999999999797</v>
      </c>
      <c r="M1176" s="34">
        <f>L1176/'MSD Calculation'!$D$5</f>
        <v>0.3915540540540472</v>
      </c>
      <c r="N1176" s="34">
        <f>'MSD Calculation'!$D$24-L1176</f>
        <v>6.9100000000002026</v>
      </c>
      <c r="O1176" s="35">
        <f t="shared" si="90"/>
        <v>8.6116534317191556E-3</v>
      </c>
      <c r="P1176" s="35">
        <f t="shared" si="91"/>
        <v>1.2944393622600499E-2</v>
      </c>
      <c r="Q1176" s="35">
        <f t="shared" si="92"/>
        <v>1.3168160389486087E-2</v>
      </c>
      <c r="R1176" s="35">
        <f t="shared" si="93"/>
        <v>1.3168160389486087E-2</v>
      </c>
      <c r="S1176" s="35">
        <f t="shared" si="94"/>
        <v>1.3168160389486087E-2</v>
      </c>
      <c r="T1176" s="11" t="s">
        <v>14</v>
      </c>
    </row>
    <row r="1177" spans="2:20" x14ac:dyDescent="0.35">
      <c r="B1177" s="63">
        <v>11.599999999999797</v>
      </c>
      <c r="C1177" s="34">
        <f>B1177/'MSD Calculation'!$D$5</f>
        <v>0.391891891891885</v>
      </c>
      <c r="D1177" s="34">
        <f>'MSD Calculation'!$D$24-B1177</f>
        <v>6.9000000000002029</v>
      </c>
      <c r="E1177" s="30">
        <f>IF(B1177="",0,IF(B1177&lt;'MSD Calculation'!$D$5,$E$7*(1-B1177/'MSD Calculation'!$D$5), 0))</f>
        <v>8.6068718362545711E-3</v>
      </c>
      <c r="F1177" s="30">
        <f>IF(B1177="",0,IF($B1177&lt;$F$5,0,IF($B1177&gt;'MSD Calculation'!$D$5,0,IF($N$4="Closed-form",1/2*(1-COS(2*PI()*($B1177-$F$5)/$F$6))*$F$8,IF($N$4="General",1/2*(1-COS(2*PI()*($B1177-$F$5)/$F$6))*$F$9,"Error")))))</f>
        <v>4.3428407860219998E-3</v>
      </c>
      <c r="G1177" s="30">
        <f>IF(B1177="",0,IF($B1177&lt;$G$5,0,IF($B1177&gt;'MSD Calculation'!$D$5,0,IF($N$4="Closed-form",1/2*(1-COS(2*PI()*($B1177-$G$5)/$G$6))*$G$8,IF($N$4="General",1/2*(1-COS(2*PI()*($B1177-$G$5)/$G$6))*$G$9,"Error")))))</f>
        <v>2.2609128716069205E-4</v>
      </c>
      <c r="H1177" s="30">
        <f>IF(B1177="",0,IF($B1177&lt;$H$5,0,IF($B1177&gt;'MSD Calculation'!$D$5,0,IF($N$4="Closed-form",1/2*(1-COS(2*PI()*($B1177-$H$5)/$H$6))*$H$8,IF($N$4="General",1/2*(1-COS(2*PI()*($B1177-$H$5)/$H$6))*$H$9,"Error")))))</f>
        <v>0</v>
      </c>
      <c r="I1177" s="30">
        <f>IF(B1177="",0,IF($B1177&lt;$I$5,0,IF($B1177&gt;'MSD Calculation'!$D$5,0,IF($N$4="Closed-form",1/2*(1-COS(2*PI()*($B1177-$I$5)/$I$6))*$I$8,IF($N$4="General",1/2*(1-COS(2*PI()*($B1177-$I$5)/$I$6))*$I$9,"Error")))))</f>
        <v>0</v>
      </c>
      <c r="J1177" s="15" t="s">
        <v>14</v>
      </c>
      <c r="K1177" s="3"/>
      <c r="L1177" s="17">
        <v>11.599999999999797</v>
      </c>
      <c r="M1177" s="34">
        <f>L1177/'MSD Calculation'!$D$5</f>
        <v>0.391891891891885</v>
      </c>
      <c r="N1177" s="34">
        <f>'MSD Calculation'!$D$24-L1177</f>
        <v>6.9000000000002029</v>
      </c>
      <c r="O1177" s="35">
        <f t="shared" si="90"/>
        <v>8.6068718362545711E-3</v>
      </c>
      <c r="P1177" s="35">
        <f t="shared" si="91"/>
        <v>1.2949712622276571E-2</v>
      </c>
      <c r="Q1177" s="35">
        <f t="shared" si="92"/>
        <v>1.3175803909437263E-2</v>
      </c>
      <c r="R1177" s="35">
        <f t="shared" si="93"/>
        <v>1.3175803909437263E-2</v>
      </c>
      <c r="S1177" s="35">
        <f t="shared" si="94"/>
        <v>1.3175803909437263E-2</v>
      </c>
      <c r="T1177" s="11" t="s">
        <v>14</v>
      </c>
    </row>
    <row r="1178" spans="2:20" x14ac:dyDescent="0.35">
      <c r="B1178" s="63">
        <v>11.609999999999797</v>
      </c>
      <c r="C1178" s="34">
        <f>B1178/'MSD Calculation'!$D$5</f>
        <v>0.39222972972972286</v>
      </c>
      <c r="D1178" s="34">
        <f>'MSD Calculation'!$D$24-B1178</f>
        <v>6.8900000000002031</v>
      </c>
      <c r="E1178" s="30">
        <f>IF(B1178="",0,IF(B1178&lt;'MSD Calculation'!$D$5,$E$7*(1-B1178/'MSD Calculation'!$D$5), 0))</f>
        <v>8.6020902407899849E-3</v>
      </c>
      <c r="F1178" s="30">
        <f>IF(B1178="",0,IF($B1178&lt;$F$5,0,IF($B1178&gt;'MSD Calculation'!$D$5,0,IF($N$4="Closed-form",1/2*(1-COS(2*PI()*($B1178-$F$5)/$F$6))*$F$8,IF($N$4="General",1/2*(1-COS(2*PI()*($B1178-$F$5)/$F$6))*$F$9,"Error")))))</f>
        <v>4.3529436048501619E-3</v>
      </c>
      <c r="G1178" s="30">
        <f>IF(B1178="",0,IF($B1178&lt;$G$5,0,IF($B1178&gt;'MSD Calculation'!$D$5,0,IF($N$4="Closed-form",1/2*(1-COS(2*PI()*($B1178-$G$5)/$G$6))*$G$8,IF($N$4="General",1/2*(1-COS(2*PI()*($B1178-$G$5)/$G$6))*$G$9,"Error")))))</f>
        <v>2.2842703220623861E-4</v>
      </c>
      <c r="H1178" s="30">
        <f>IF(B1178="",0,IF($B1178&lt;$H$5,0,IF($B1178&gt;'MSD Calculation'!$D$5,0,IF($N$4="Closed-form",1/2*(1-COS(2*PI()*($B1178-$H$5)/$H$6))*$H$8,IF($N$4="General",1/2*(1-COS(2*PI()*($B1178-$H$5)/$H$6))*$H$9,"Error")))))</f>
        <v>0</v>
      </c>
      <c r="I1178" s="30">
        <f>IF(B1178="",0,IF($B1178&lt;$I$5,0,IF($B1178&gt;'MSD Calculation'!$D$5,0,IF($N$4="Closed-form",1/2*(1-COS(2*PI()*($B1178-$I$5)/$I$6))*$I$8,IF($N$4="General",1/2*(1-COS(2*PI()*($B1178-$I$5)/$I$6))*$I$9,"Error")))))</f>
        <v>0</v>
      </c>
      <c r="J1178" s="15" t="s">
        <v>14</v>
      </c>
      <c r="K1178" s="3"/>
      <c r="L1178" s="17">
        <v>11.609999999999797</v>
      </c>
      <c r="M1178" s="34">
        <f>L1178/'MSD Calculation'!$D$5</f>
        <v>0.39222972972972286</v>
      </c>
      <c r="N1178" s="34">
        <f>'MSD Calculation'!$D$24-L1178</f>
        <v>6.8900000000002031</v>
      </c>
      <c r="O1178" s="35">
        <f t="shared" si="90"/>
        <v>8.6020902407899849E-3</v>
      </c>
      <c r="P1178" s="35">
        <f t="shared" si="91"/>
        <v>1.2955033845640146E-2</v>
      </c>
      <c r="Q1178" s="35">
        <f t="shared" si="92"/>
        <v>1.3183460877846385E-2</v>
      </c>
      <c r="R1178" s="35">
        <f t="shared" si="93"/>
        <v>1.3183460877846385E-2</v>
      </c>
      <c r="S1178" s="35">
        <f t="shared" si="94"/>
        <v>1.3183460877846385E-2</v>
      </c>
      <c r="T1178" s="11" t="s">
        <v>14</v>
      </c>
    </row>
    <row r="1179" spans="2:20" x14ac:dyDescent="0.35">
      <c r="B1179" s="63">
        <v>11.619999999999797</v>
      </c>
      <c r="C1179" s="34">
        <f>B1179/'MSD Calculation'!$D$5</f>
        <v>0.39256756756756067</v>
      </c>
      <c r="D1179" s="34">
        <f>'MSD Calculation'!$D$24-B1179</f>
        <v>6.8800000000002033</v>
      </c>
      <c r="E1179" s="30">
        <f>IF(B1179="",0,IF(B1179&lt;'MSD Calculation'!$D$5,$E$7*(1-B1179/'MSD Calculation'!$D$5), 0))</f>
        <v>8.5973086453254004E-3</v>
      </c>
      <c r="F1179" s="30">
        <f>IF(B1179="",0,IF($B1179&lt;$F$5,0,IF($B1179&gt;'MSD Calculation'!$D$5,0,IF($N$4="Closed-form",1/2*(1-COS(2*PI()*($B1179-$F$5)/$F$6))*$F$8,IF($N$4="General",1/2*(1-COS(2*PI()*($B1179-$F$5)/$F$6))*$F$9,"Error")))))</f>
        <v>4.3630486030499247E-3</v>
      </c>
      <c r="G1179" s="30">
        <f>IF(B1179="",0,IF($B1179&lt;$G$5,0,IF($B1179&gt;'MSD Calculation'!$D$5,0,IF($N$4="Closed-form",1/2*(1-COS(2*PI()*($B1179-$G$5)/$G$6))*$G$8,IF($N$4="General",1/2*(1-COS(2*PI()*($B1179-$G$5)/$G$6))*$G$9,"Error")))))</f>
        <v>2.3077398585199472E-4</v>
      </c>
      <c r="H1179" s="30">
        <f>IF(B1179="",0,IF($B1179&lt;$H$5,0,IF($B1179&gt;'MSD Calculation'!$D$5,0,IF($N$4="Closed-form",1/2*(1-COS(2*PI()*($B1179-$H$5)/$H$6))*$H$8,IF($N$4="General",1/2*(1-COS(2*PI()*($B1179-$H$5)/$H$6))*$H$9,"Error")))))</f>
        <v>0</v>
      </c>
      <c r="I1179" s="30">
        <f>IF(B1179="",0,IF($B1179&lt;$I$5,0,IF($B1179&gt;'MSD Calculation'!$D$5,0,IF($N$4="Closed-form",1/2*(1-COS(2*PI()*($B1179-$I$5)/$I$6))*$I$8,IF($N$4="General",1/2*(1-COS(2*PI()*($B1179-$I$5)/$I$6))*$I$9,"Error")))))</f>
        <v>0</v>
      </c>
      <c r="J1179" s="15" t="s">
        <v>14</v>
      </c>
      <c r="K1179" s="3"/>
      <c r="L1179" s="17">
        <v>11.619999999999797</v>
      </c>
      <c r="M1179" s="34">
        <f>L1179/'MSD Calculation'!$D$5</f>
        <v>0.39256756756756067</v>
      </c>
      <c r="N1179" s="34">
        <f>'MSD Calculation'!$D$24-L1179</f>
        <v>6.8800000000002033</v>
      </c>
      <c r="O1179" s="35">
        <f t="shared" si="90"/>
        <v>8.5973086453254004E-3</v>
      </c>
      <c r="P1179" s="35">
        <f t="shared" si="91"/>
        <v>1.2960357248375326E-2</v>
      </c>
      <c r="Q1179" s="35">
        <f t="shared" si="92"/>
        <v>1.319113123422732E-2</v>
      </c>
      <c r="R1179" s="35">
        <f t="shared" si="93"/>
        <v>1.319113123422732E-2</v>
      </c>
      <c r="S1179" s="35">
        <f t="shared" si="94"/>
        <v>1.319113123422732E-2</v>
      </c>
      <c r="T1179" s="11" t="s">
        <v>14</v>
      </c>
    </row>
    <row r="1180" spans="2:20" x14ac:dyDescent="0.35">
      <c r="B1180" s="63">
        <v>11.629999999999797</v>
      </c>
      <c r="C1180" s="34">
        <f>B1180/'MSD Calculation'!$D$5</f>
        <v>0.39290540540539853</v>
      </c>
      <c r="D1180" s="34">
        <f>'MSD Calculation'!$D$24-B1180</f>
        <v>6.8700000000002035</v>
      </c>
      <c r="E1180" s="30">
        <f>IF(B1180="",0,IF(B1180&lt;'MSD Calculation'!$D$5,$E$7*(1-B1180/'MSD Calculation'!$D$5), 0))</f>
        <v>8.5925270498608125E-3</v>
      </c>
      <c r="F1180" s="30">
        <f>IF(B1180="",0,IF($B1180&lt;$F$5,0,IF($B1180&gt;'MSD Calculation'!$D$5,0,IF($N$4="Closed-form",1/2*(1-COS(2*PI()*($B1180-$F$5)/$F$6))*$F$8,IF($N$4="General",1/2*(1-COS(2*PI()*($B1180-$F$5)/$F$6))*$F$9,"Error")))))</f>
        <v>4.3731557362958213E-3</v>
      </c>
      <c r="G1180" s="30">
        <f>IF(B1180="",0,IF($B1180&lt;$G$5,0,IF($B1180&gt;'MSD Calculation'!$D$5,0,IF($N$4="Closed-form",1/2*(1-COS(2*PI()*($B1180-$G$5)/$G$6))*$G$8,IF($N$4="General",1/2*(1-COS(2*PI()*($B1180-$G$5)/$G$6))*$G$9,"Error")))))</f>
        <v>2.331321318501309E-4</v>
      </c>
      <c r="H1180" s="30">
        <f>IF(B1180="",0,IF($B1180&lt;$H$5,0,IF($B1180&gt;'MSD Calculation'!$D$5,0,IF($N$4="Closed-form",1/2*(1-COS(2*PI()*($B1180-$H$5)/$H$6))*$H$8,IF($N$4="General",1/2*(1-COS(2*PI()*($B1180-$H$5)/$H$6))*$H$9,"Error")))))</f>
        <v>0</v>
      </c>
      <c r="I1180" s="30">
        <f>IF(B1180="",0,IF($B1180&lt;$I$5,0,IF($B1180&gt;'MSD Calculation'!$D$5,0,IF($N$4="Closed-form",1/2*(1-COS(2*PI()*($B1180-$I$5)/$I$6))*$I$8,IF($N$4="General",1/2*(1-COS(2*PI()*($B1180-$I$5)/$I$6))*$I$9,"Error")))))</f>
        <v>0</v>
      </c>
      <c r="J1180" s="15" t="s">
        <v>14</v>
      </c>
      <c r="K1180" s="3"/>
      <c r="L1180" s="17">
        <v>11.629999999999797</v>
      </c>
      <c r="M1180" s="34">
        <f>L1180/'MSD Calculation'!$D$5</f>
        <v>0.39290540540539853</v>
      </c>
      <c r="N1180" s="34">
        <f>'MSD Calculation'!$D$24-L1180</f>
        <v>6.8700000000002035</v>
      </c>
      <c r="O1180" s="35">
        <f t="shared" si="90"/>
        <v>8.5925270498608125E-3</v>
      </c>
      <c r="P1180" s="35">
        <f t="shared" si="91"/>
        <v>1.2965682786156634E-2</v>
      </c>
      <c r="Q1180" s="35">
        <f t="shared" si="92"/>
        <v>1.3198814918006764E-2</v>
      </c>
      <c r="R1180" s="35">
        <f t="shared" si="93"/>
        <v>1.3198814918006764E-2</v>
      </c>
      <c r="S1180" s="35">
        <f t="shared" si="94"/>
        <v>1.3198814918006764E-2</v>
      </c>
      <c r="T1180" s="11" t="s">
        <v>14</v>
      </c>
    </row>
    <row r="1181" spans="2:20" x14ac:dyDescent="0.35">
      <c r="B1181" s="63">
        <v>11.639999999999796</v>
      </c>
      <c r="C1181" s="34">
        <f>B1181/'MSD Calculation'!$D$5</f>
        <v>0.39324324324323634</v>
      </c>
      <c r="D1181" s="34">
        <f>'MSD Calculation'!$D$24-B1181</f>
        <v>6.8600000000002037</v>
      </c>
      <c r="E1181" s="30">
        <f>IF(B1181="",0,IF(B1181&lt;'MSD Calculation'!$D$5,$E$7*(1-B1181/'MSD Calculation'!$D$5), 0))</f>
        <v>8.587745454396228E-3</v>
      </c>
      <c r="F1181" s="30">
        <f>IF(B1181="",0,IF($B1181&lt;$F$5,0,IF($B1181&gt;'MSD Calculation'!$D$5,0,IF($N$4="Closed-form",1/2*(1-COS(2*PI()*($B1181-$F$5)/$F$6))*$F$8,IF($N$4="General",1/2*(1-COS(2*PI()*($B1181-$F$5)/$F$6))*$F$9,"Error")))))</f>
        <v>4.3832649602530216E-3</v>
      </c>
      <c r="G1181" s="30">
        <f>IF(B1181="",0,IF($B1181&lt;$G$5,0,IF($B1181&gt;'MSD Calculation'!$D$5,0,IF($N$4="Closed-form",1/2*(1-COS(2*PI()*($B1181-$G$5)/$G$6))*$G$8,IF($N$4="General",1/2*(1-COS(2*PI()*($B1181-$G$5)/$G$6))*$G$9,"Error")))))</f>
        <v>2.3550145387533325E-4</v>
      </c>
      <c r="H1181" s="30">
        <f>IF(B1181="",0,IF($B1181&lt;$H$5,0,IF($B1181&gt;'MSD Calculation'!$D$5,0,IF($N$4="Closed-form",1/2*(1-COS(2*PI()*($B1181-$H$5)/$H$6))*$H$8,IF($N$4="General",1/2*(1-COS(2*PI()*($B1181-$H$5)/$H$6))*$H$9,"Error")))))</f>
        <v>0</v>
      </c>
      <c r="I1181" s="30">
        <f>IF(B1181="",0,IF($B1181&lt;$I$5,0,IF($B1181&gt;'MSD Calculation'!$D$5,0,IF($N$4="Closed-form",1/2*(1-COS(2*PI()*($B1181-$I$5)/$I$6))*$I$8,IF($N$4="General",1/2*(1-COS(2*PI()*($B1181-$I$5)/$I$6))*$I$9,"Error")))))</f>
        <v>0</v>
      </c>
      <c r="J1181" s="15" t="s">
        <v>14</v>
      </c>
      <c r="K1181" s="3"/>
      <c r="L1181" s="17">
        <v>11.639999999999796</v>
      </c>
      <c r="M1181" s="34">
        <f>L1181/'MSD Calculation'!$D$5</f>
        <v>0.39324324324323634</v>
      </c>
      <c r="N1181" s="34">
        <f>'MSD Calculation'!$D$24-L1181</f>
        <v>6.8600000000002037</v>
      </c>
      <c r="O1181" s="35">
        <f t="shared" si="90"/>
        <v>8.587745454396228E-3</v>
      </c>
      <c r="P1181" s="35">
        <f t="shared" si="91"/>
        <v>1.2971010414649251E-2</v>
      </c>
      <c r="Q1181" s="35">
        <f t="shared" si="92"/>
        <v>1.3206511868524584E-2</v>
      </c>
      <c r="R1181" s="35">
        <f t="shared" si="93"/>
        <v>1.3206511868524584E-2</v>
      </c>
      <c r="S1181" s="35">
        <f t="shared" si="94"/>
        <v>1.3206511868524584E-2</v>
      </c>
      <c r="T1181" s="11" t="s">
        <v>14</v>
      </c>
    </row>
    <row r="1182" spans="2:20" x14ac:dyDescent="0.35">
      <c r="B1182" s="63">
        <v>11.649999999999796</v>
      </c>
      <c r="C1182" s="34">
        <f>B1182/'MSD Calculation'!$D$5</f>
        <v>0.39358108108107415</v>
      </c>
      <c r="D1182" s="34">
        <f>'MSD Calculation'!$D$24-B1182</f>
        <v>6.8500000000002039</v>
      </c>
      <c r="E1182" s="30">
        <f>IF(B1182="",0,IF(B1182&lt;'MSD Calculation'!$D$5,$E$7*(1-B1182/'MSD Calculation'!$D$5), 0))</f>
        <v>8.5829638589316418E-3</v>
      </c>
      <c r="F1182" s="30">
        <f>IF(B1182="",0,IF($B1182&lt;$F$5,0,IF($B1182&gt;'MSD Calculation'!$D$5,0,IF($N$4="Closed-form",1/2*(1-COS(2*PI()*($B1182-$F$5)/$F$6))*$F$8,IF($N$4="General",1/2*(1-COS(2*PI()*($B1182-$F$5)/$F$6))*$F$9,"Error")))))</f>
        <v>4.3933762305775233E-3</v>
      </c>
      <c r="G1182" s="30">
        <f>IF(B1182="",0,IF($B1182&lt;$G$5,0,IF($B1182&gt;'MSD Calculation'!$D$5,0,IF($N$4="Closed-form",1/2*(1-COS(2*PI()*($B1182-$G$5)/$G$6))*$G$8,IF($N$4="General",1/2*(1-COS(2*PI()*($B1182-$G$5)/$G$6))*$G$9,"Error")))))</f>
        <v>2.378819355249172E-4</v>
      </c>
      <c r="H1182" s="30">
        <f>IF(B1182="",0,IF($B1182&lt;$H$5,0,IF($B1182&gt;'MSD Calculation'!$D$5,0,IF($N$4="Closed-form",1/2*(1-COS(2*PI()*($B1182-$H$5)/$H$6))*$H$8,IF($N$4="General",1/2*(1-COS(2*PI()*($B1182-$H$5)/$H$6))*$H$9,"Error")))))</f>
        <v>0</v>
      </c>
      <c r="I1182" s="30">
        <f>IF(B1182="",0,IF($B1182&lt;$I$5,0,IF($B1182&gt;'MSD Calculation'!$D$5,0,IF($N$4="Closed-form",1/2*(1-COS(2*PI()*($B1182-$I$5)/$I$6))*$I$8,IF($N$4="General",1/2*(1-COS(2*PI()*($B1182-$I$5)/$I$6))*$I$9,"Error")))))</f>
        <v>0</v>
      </c>
      <c r="J1182" s="15" t="s">
        <v>14</v>
      </c>
      <c r="K1182" s="3"/>
      <c r="L1182" s="17">
        <v>11.649999999999796</v>
      </c>
      <c r="M1182" s="34">
        <f>L1182/'MSD Calculation'!$D$5</f>
        <v>0.39358108108107415</v>
      </c>
      <c r="N1182" s="34">
        <f>'MSD Calculation'!$D$24-L1182</f>
        <v>6.8500000000002039</v>
      </c>
      <c r="O1182" s="35">
        <f t="shared" si="90"/>
        <v>8.5829638589316418E-3</v>
      </c>
      <c r="P1182" s="35">
        <f t="shared" si="91"/>
        <v>1.2976340089509165E-2</v>
      </c>
      <c r="Q1182" s="35">
        <f t="shared" si="92"/>
        <v>1.3214222025034082E-2</v>
      </c>
      <c r="R1182" s="35">
        <f t="shared" si="93"/>
        <v>1.3214222025034082E-2</v>
      </c>
      <c r="S1182" s="35">
        <f t="shared" si="94"/>
        <v>1.3214222025034082E-2</v>
      </c>
      <c r="T1182" s="11" t="s">
        <v>14</v>
      </c>
    </row>
    <row r="1183" spans="2:20" x14ac:dyDescent="0.35">
      <c r="B1183" s="63">
        <v>11.659999999999796</v>
      </c>
      <c r="C1183" s="34">
        <f>B1183/'MSD Calculation'!$D$5</f>
        <v>0.39391891891891201</v>
      </c>
      <c r="D1183" s="34">
        <f>'MSD Calculation'!$D$24-B1183</f>
        <v>6.8400000000002041</v>
      </c>
      <c r="E1183" s="30">
        <f>IF(B1183="",0,IF(B1183&lt;'MSD Calculation'!$D$5,$E$7*(1-B1183/'MSD Calculation'!$D$5), 0))</f>
        <v>8.5781822634670556E-3</v>
      </c>
      <c r="F1183" s="30">
        <f>IF(B1183="",0,IF($B1183&lt;$F$5,0,IF($B1183&gt;'MSD Calculation'!$D$5,0,IF($N$4="Closed-form",1/2*(1-COS(2*PI()*($B1183-$F$5)/$F$6))*$F$8,IF($N$4="General",1/2*(1-COS(2*PI()*($B1183-$F$5)/$F$6))*$F$9,"Error")))))</f>
        <v>4.4034895029163475E-3</v>
      </c>
      <c r="G1183" s="30">
        <f>IF(B1183="",0,IF($B1183&lt;$G$5,0,IF($B1183&gt;'MSD Calculation'!$D$5,0,IF($N$4="Closed-form",1/2*(1-COS(2*PI()*($B1183-$G$5)/$G$6))*$G$8,IF($N$4="General",1/2*(1-COS(2*PI()*($B1183-$G$5)/$G$6))*$G$9,"Error")))))</f>
        <v>2.4027356031894103E-4</v>
      </c>
      <c r="H1183" s="30">
        <f>IF(B1183="",0,IF($B1183&lt;$H$5,0,IF($B1183&gt;'MSD Calculation'!$D$5,0,IF($N$4="Closed-form",1/2*(1-COS(2*PI()*($B1183-$H$5)/$H$6))*$H$8,IF($N$4="General",1/2*(1-COS(2*PI()*($B1183-$H$5)/$H$6))*$H$9,"Error")))))</f>
        <v>0</v>
      </c>
      <c r="I1183" s="30">
        <f>IF(B1183="",0,IF($B1183&lt;$I$5,0,IF($B1183&gt;'MSD Calculation'!$D$5,0,IF($N$4="Closed-form",1/2*(1-COS(2*PI()*($B1183-$I$5)/$I$6))*$I$8,IF($N$4="General",1/2*(1-COS(2*PI()*($B1183-$I$5)/$I$6))*$I$9,"Error")))))</f>
        <v>0</v>
      </c>
      <c r="J1183" s="15" t="s">
        <v>14</v>
      </c>
      <c r="K1183" s="3"/>
      <c r="L1183" s="17">
        <v>11.659999999999796</v>
      </c>
      <c r="M1183" s="34">
        <f>L1183/'MSD Calculation'!$D$5</f>
        <v>0.39391891891891201</v>
      </c>
      <c r="N1183" s="34">
        <f>'MSD Calculation'!$D$24-L1183</f>
        <v>6.8400000000002041</v>
      </c>
      <c r="O1183" s="35">
        <f t="shared" si="90"/>
        <v>8.5781822634670556E-3</v>
      </c>
      <c r="P1183" s="35">
        <f t="shared" si="91"/>
        <v>1.2981671766383403E-2</v>
      </c>
      <c r="Q1183" s="35">
        <f t="shared" si="92"/>
        <v>1.3221945326702345E-2</v>
      </c>
      <c r="R1183" s="35">
        <f t="shared" si="93"/>
        <v>1.3221945326702345E-2</v>
      </c>
      <c r="S1183" s="35">
        <f t="shared" si="94"/>
        <v>1.3221945326702345E-2</v>
      </c>
      <c r="T1183" s="11" t="s">
        <v>14</v>
      </c>
    </row>
    <row r="1184" spans="2:20" x14ac:dyDescent="0.35">
      <c r="B1184" s="63">
        <v>11.669999999999796</v>
      </c>
      <c r="C1184" s="34">
        <f>B1184/'MSD Calculation'!$D$5</f>
        <v>0.39425675675674982</v>
      </c>
      <c r="D1184" s="34">
        <f>'MSD Calculation'!$D$24-B1184</f>
        <v>6.8300000000002044</v>
      </c>
      <c r="E1184" s="30">
        <f>IF(B1184="",0,IF(B1184&lt;'MSD Calculation'!$D$5,$E$7*(1-B1184/'MSD Calculation'!$D$5), 0))</f>
        <v>8.5734006680024694E-3</v>
      </c>
      <c r="F1184" s="30">
        <f>IF(B1184="",0,IF($B1184&lt;$F$5,0,IF($B1184&gt;'MSD Calculation'!$D$5,0,IF($N$4="Closed-form",1/2*(1-COS(2*PI()*($B1184-$F$5)/$F$6))*$F$8,IF($N$4="General",1/2*(1-COS(2*PI()*($B1184-$F$5)/$F$6))*$F$9,"Error")))))</f>
        <v>4.4136047329077326E-3</v>
      </c>
      <c r="G1184" s="30">
        <f>IF(B1184="",0,IF($B1184&lt;$G$5,0,IF($B1184&gt;'MSD Calculation'!$D$5,0,IF($N$4="Closed-form",1/2*(1-COS(2*PI()*($B1184-$G$5)/$G$6))*$G$8,IF($N$4="General",1/2*(1-COS(2*PI()*($B1184-$G$5)/$G$6))*$G$9,"Error")))))</f>
        <v>2.4267631170031917E-4</v>
      </c>
      <c r="H1184" s="30">
        <f>IF(B1184="",0,IF($B1184&lt;$H$5,0,IF($B1184&gt;'MSD Calculation'!$D$5,0,IF($N$4="Closed-form",1/2*(1-COS(2*PI()*($B1184-$H$5)/$H$6))*$H$8,IF($N$4="General",1/2*(1-COS(2*PI()*($B1184-$H$5)/$H$6))*$H$9,"Error")))))</f>
        <v>0</v>
      </c>
      <c r="I1184" s="30">
        <f>IF(B1184="",0,IF($B1184&lt;$I$5,0,IF($B1184&gt;'MSD Calculation'!$D$5,0,IF($N$4="Closed-form",1/2*(1-COS(2*PI()*($B1184-$I$5)/$I$6))*$I$8,IF($N$4="General",1/2*(1-COS(2*PI()*($B1184-$I$5)/$I$6))*$I$9,"Error")))))</f>
        <v>0</v>
      </c>
      <c r="J1184" s="15" t="s">
        <v>14</v>
      </c>
      <c r="K1184" s="3"/>
      <c r="L1184" s="17">
        <v>11.669999999999796</v>
      </c>
      <c r="M1184" s="34">
        <f>L1184/'MSD Calculation'!$D$5</f>
        <v>0.39425675675674982</v>
      </c>
      <c r="N1184" s="34">
        <f>'MSD Calculation'!$D$24-L1184</f>
        <v>6.8300000000002044</v>
      </c>
      <c r="O1184" s="35">
        <f t="shared" si="90"/>
        <v>8.5734006680024694E-3</v>
      </c>
      <c r="P1184" s="35">
        <f t="shared" si="91"/>
        <v>1.2987005400910202E-2</v>
      </c>
      <c r="Q1184" s="35">
        <f t="shared" si="92"/>
        <v>1.3229681712610521E-2</v>
      </c>
      <c r="R1184" s="35">
        <f t="shared" si="93"/>
        <v>1.3229681712610521E-2</v>
      </c>
      <c r="S1184" s="35">
        <f t="shared" si="94"/>
        <v>1.3229681712610521E-2</v>
      </c>
      <c r="T1184" s="11" t="s">
        <v>14</v>
      </c>
    </row>
    <row r="1185" spans="2:20" x14ac:dyDescent="0.35">
      <c r="B1185" s="63">
        <v>11.679999999999795</v>
      </c>
      <c r="C1185" s="34">
        <f>B1185/'MSD Calculation'!$D$5</f>
        <v>0.39459459459458768</v>
      </c>
      <c r="D1185" s="34">
        <f>'MSD Calculation'!$D$24-B1185</f>
        <v>6.8200000000002046</v>
      </c>
      <c r="E1185" s="30">
        <f>IF(B1185="",0,IF(B1185&lt;'MSD Calculation'!$D$5,$E$7*(1-B1185/'MSD Calculation'!$D$5), 0))</f>
        <v>8.568619072537885E-3</v>
      </c>
      <c r="F1185" s="30">
        <f>IF(B1185="",0,IF($B1185&lt;$F$5,0,IF($B1185&gt;'MSD Calculation'!$D$5,0,IF($N$4="Closed-form",1/2*(1-COS(2*PI()*($B1185-$F$5)/$F$6))*$F$8,IF($N$4="General",1/2*(1-COS(2*PI()*($B1185-$F$5)/$F$6))*$F$9,"Error")))))</f>
        <v>4.4237218761813343E-3</v>
      </c>
      <c r="G1185" s="30">
        <f>IF(B1185="",0,IF($B1185&lt;$G$5,0,IF($B1185&gt;'MSD Calculation'!$D$5,0,IF($N$4="Closed-form",1/2*(1-COS(2*PI()*($B1185-$G$5)/$G$6))*$G$8,IF($N$4="General",1/2*(1-COS(2*PI()*($B1185-$G$5)/$G$6))*$G$9,"Error")))))</f>
        <v>2.4509017303493778E-4</v>
      </c>
      <c r="H1185" s="30">
        <f>IF(B1185="",0,IF($B1185&lt;$H$5,0,IF($B1185&gt;'MSD Calculation'!$D$5,0,IF($N$4="Closed-form",1/2*(1-COS(2*PI()*($B1185-$H$5)/$H$6))*$H$8,IF($N$4="General",1/2*(1-COS(2*PI()*($B1185-$H$5)/$H$6))*$H$9,"Error")))))</f>
        <v>0</v>
      </c>
      <c r="I1185" s="30">
        <f>IF(B1185="",0,IF($B1185&lt;$I$5,0,IF($B1185&gt;'MSD Calculation'!$D$5,0,IF($N$4="Closed-form",1/2*(1-COS(2*PI()*($B1185-$I$5)/$I$6))*$I$8,IF($N$4="General",1/2*(1-COS(2*PI()*($B1185-$I$5)/$I$6))*$I$9,"Error")))))</f>
        <v>0</v>
      </c>
      <c r="J1185" s="15" t="s">
        <v>14</v>
      </c>
      <c r="K1185" s="3"/>
      <c r="L1185" s="17">
        <v>11.679999999999795</v>
      </c>
      <c r="M1185" s="34">
        <f>L1185/'MSD Calculation'!$D$5</f>
        <v>0.39459459459458768</v>
      </c>
      <c r="N1185" s="34">
        <f>'MSD Calculation'!$D$24-L1185</f>
        <v>6.8200000000002046</v>
      </c>
      <c r="O1185" s="35">
        <f t="shared" si="90"/>
        <v>8.568619072537885E-3</v>
      </c>
      <c r="P1185" s="35">
        <f t="shared" si="91"/>
        <v>1.2992340948719219E-2</v>
      </c>
      <c r="Q1185" s="35">
        <f t="shared" si="92"/>
        <v>1.3237431121754156E-2</v>
      </c>
      <c r="R1185" s="35">
        <f t="shared" si="93"/>
        <v>1.3237431121754156E-2</v>
      </c>
      <c r="S1185" s="35">
        <f t="shared" si="94"/>
        <v>1.3237431121754156E-2</v>
      </c>
      <c r="T1185" s="11" t="s">
        <v>14</v>
      </c>
    </row>
    <row r="1186" spans="2:20" x14ac:dyDescent="0.35">
      <c r="B1186" s="63">
        <v>11.689999999999795</v>
      </c>
      <c r="C1186" s="34">
        <f>B1186/'MSD Calculation'!$D$5</f>
        <v>0.39493243243242548</v>
      </c>
      <c r="D1186" s="34">
        <f>'MSD Calculation'!$D$24-B1186</f>
        <v>6.8100000000002048</v>
      </c>
      <c r="E1186" s="30">
        <f>IF(B1186="",0,IF(B1186&lt;'MSD Calculation'!$D$5,$E$7*(1-B1186/'MSD Calculation'!$D$5), 0))</f>
        <v>8.5638374770732988E-3</v>
      </c>
      <c r="F1186" s="30">
        <f>IF(B1186="",0,IF($B1186&lt;$F$5,0,IF($B1186&gt;'MSD Calculation'!$D$5,0,IF($N$4="Closed-form",1/2*(1-COS(2*PI()*($B1186-$F$5)/$F$6))*$F$8,IF($N$4="General",1/2*(1-COS(2*PI()*($B1186-$F$5)/$F$6))*$F$9,"Error")))))</f>
        <v>4.4338408883584091E-3</v>
      </c>
      <c r="G1186" s="30">
        <f>IF(B1186="",0,IF($B1186&lt;$G$5,0,IF($B1186&gt;'MSD Calculation'!$D$5,0,IF($N$4="Closed-form",1/2*(1-COS(2*PI()*($B1186-$G$5)/$G$6))*$G$8,IF($N$4="General",1/2*(1-COS(2*PI()*($B1186-$G$5)/$G$6))*$G$9,"Error")))))</f>
        <v>2.475151276117685E-4</v>
      </c>
      <c r="H1186" s="30">
        <f>IF(B1186="",0,IF($B1186&lt;$H$5,0,IF($B1186&gt;'MSD Calculation'!$D$5,0,IF($N$4="Closed-form",1/2*(1-COS(2*PI()*($B1186-$H$5)/$H$6))*$H$8,IF($N$4="General",1/2*(1-COS(2*PI()*($B1186-$H$5)/$H$6))*$H$9,"Error")))))</f>
        <v>0</v>
      </c>
      <c r="I1186" s="30">
        <f>IF(B1186="",0,IF($B1186&lt;$I$5,0,IF($B1186&gt;'MSD Calculation'!$D$5,0,IF($N$4="Closed-form",1/2*(1-COS(2*PI()*($B1186-$I$5)/$I$6))*$I$8,IF($N$4="General",1/2*(1-COS(2*PI()*($B1186-$I$5)/$I$6))*$I$9,"Error")))))</f>
        <v>0</v>
      </c>
      <c r="J1186" s="15" t="s">
        <v>14</v>
      </c>
      <c r="K1186" s="3"/>
      <c r="L1186" s="17">
        <v>11.689999999999795</v>
      </c>
      <c r="M1186" s="34">
        <f>L1186/'MSD Calculation'!$D$5</f>
        <v>0.39493243243242548</v>
      </c>
      <c r="N1186" s="34">
        <f>'MSD Calculation'!$D$24-L1186</f>
        <v>6.8100000000002048</v>
      </c>
      <c r="O1186" s="35">
        <f t="shared" si="90"/>
        <v>8.5638374770732988E-3</v>
      </c>
      <c r="P1186" s="35">
        <f t="shared" si="91"/>
        <v>1.2997678365431708E-2</v>
      </c>
      <c r="Q1186" s="35">
        <f t="shared" si="92"/>
        <v>1.3245193493043476E-2</v>
      </c>
      <c r="R1186" s="35">
        <f t="shared" si="93"/>
        <v>1.3245193493043476E-2</v>
      </c>
      <c r="S1186" s="35">
        <f t="shared" si="94"/>
        <v>1.3245193493043476E-2</v>
      </c>
      <c r="T1186" s="11" t="s">
        <v>14</v>
      </c>
    </row>
    <row r="1187" spans="2:20" x14ac:dyDescent="0.35">
      <c r="B1187" s="63">
        <v>11.699999999999795</v>
      </c>
      <c r="C1187" s="34">
        <f>B1187/'MSD Calculation'!$D$5</f>
        <v>0.39527027027026335</v>
      </c>
      <c r="D1187" s="34">
        <f>'MSD Calculation'!$D$24-B1187</f>
        <v>6.800000000000205</v>
      </c>
      <c r="E1187" s="30">
        <f>IF(B1187="",0,IF(B1187&lt;'MSD Calculation'!$D$5,$E$7*(1-B1187/'MSD Calculation'!$D$5), 0))</f>
        <v>8.5590558816087143E-3</v>
      </c>
      <c r="F1187" s="30">
        <f>IF(B1187="",0,IF($B1187&lt;$F$5,0,IF($B1187&gt;'MSD Calculation'!$D$5,0,IF($N$4="Closed-form",1/2*(1-COS(2*PI()*($B1187-$F$5)/$F$6))*$F$8,IF($N$4="General",1/2*(1-COS(2*PI()*($B1187-$F$5)/$F$6))*$F$9,"Error")))))</f>
        <v>4.4439617250520208E-3</v>
      </c>
      <c r="G1187" s="30">
        <f>IF(B1187="",0,IF($B1187&lt;$G$5,0,IF($B1187&gt;'MSD Calculation'!$D$5,0,IF($N$4="Closed-form",1/2*(1-COS(2*PI()*($B1187-$G$5)/$G$6))*$G$8,IF($N$4="General",1/2*(1-COS(2*PI()*($B1187-$G$5)/$G$6))*$G$9,"Error")))))</f>
        <v>2.4995115864298638E-4</v>
      </c>
      <c r="H1187" s="30">
        <f>IF(B1187="",0,IF($B1187&lt;$H$5,0,IF($B1187&gt;'MSD Calculation'!$D$5,0,IF($N$4="Closed-form",1/2*(1-COS(2*PI()*($B1187-$H$5)/$H$6))*$H$8,IF($N$4="General",1/2*(1-COS(2*PI()*($B1187-$H$5)/$H$6))*$H$9,"Error")))))</f>
        <v>0</v>
      </c>
      <c r="I1187" s="30">
        <f>IF(B1187="",0,IF($B1187&lt;$I$5,0,IF($B1187&gt;'MSD Calculation'!$D$5,0,IF($N$4="Closed-form",1/2*(1-COS(2*PI()*($B1187-$I$5)/$I$6))*$I$8,IF($N$4="General",1/2*(1-COS(2*PI()*($B1187-$I$5)/$I$6))*$I$9,"Error")))))</f>
        <v>0</v>
      </c>
      <c r="J1187" s="15" t="s">
        <v>14</v>
      </c>
      <c r="K1187" s="3"/>
      <c r="L1187" s="17">
        <v>11.699999999999795</v>
      </c>
      <c r="M1187" s="34">
        <f>L1187/'MSD Calculation'!$D$5</f>
        <v>0.39527027027026335</v>
      </c>
      <c r="N1187" s="34">
        <f>'MSD Calculation'!$D$24-L1187</f>
        <v>6.800000000000205</v>
      </c>
      <c r="O1187" s="35">
        <f t="shared" si="90"/>
        <v>8.5590558816087143E-3</v>
      </c>
      <c r="P1187" s="35">
        <f t="shared" si="91"/>
        <v>1.3003017606660734E-2</v>
      </c>
      <c r="Q1187" s="35">
        <f t="shared" si="92"/>
        <v>1.325296876530372E-2</v>
      </c>
      <c r="R1187" s="35">
        <f t="shared" si="93"/>
        <v>1.325296876530372E-2</v>
      </c>
      <c r="S1187" s="35">
        <f t="shared" si="94"/>
        <v>1.325296876530372E-2</v>
      </c>
      <c r="T1187" s="11" t="s">
        <v>14</v>
      </c>
    </row>
    <row r="1188" spans="2:20" x14ac:dyDescent="0.35">
      <c r="B1188" s="63">
        <v>11.709999999999795</v>
      </c>
      <c r="C1188" s="34">
        <f>B1188/'MSD Calculation'!$D$5</f>
        <v>0.39560810810810115</v>
      </c>
      <c r="D1188" s="34">
        <f>'MSD Calculation'!$D$24-B1188</f>
        <v>6.7900000000002052</v>
      </c>
      <c r="E1188" s="30">
        <f>IF(B1188="",0,IF(B1188&lt;'MSD Calculation'!$D$5,$E$7*(1-B1188/'MSD Calculation'!$D$5), 0))</f>
        <v>8.5542742861441281E-3</v>
      </c>
      <c r="F1188" s="30">
        <f>IF(B1188="",0,IF($B1188&lt;$F$5,0,IF($B1188&gt;'MSD Calculation'!$D$5,0,IF($N$4="Closed-form",1/2*(1-COS(2*PI()*($B1188-$F$5)/$F$6))*$F$8,IF($N$4="General",1/2*(1-COS(2*PI()*($B1188-$F$5)/$F$6))*$F$9,"Error")))))</f>
        <v>4.4540843418672269E-3</v>
      </c>
      <c r="G1188" s="30">
        <f>IF(B1188="",0,IF($B1188&lt;$G$5,0,IF($B1188&gt;'MSD Calculation'!$D$5,0,IF($N$4="Closed-form",1/2*(1-COS(2*PI()*($B1188-$G$5)/$G$6))*$G$8,IF($N$4="General",1/2*(1-COS(2*PI()*($B1188-$G$5)/$G$6))*$G$9,"Error")))))</f>
        <v>2.5239824926408396E-4</v>
      </c>
      <c r="H1188" s="30">
        <f>IF(B1188="",0,IF($B1188&lt;$H$5,0,IF($B1188&gt;'MSD Calculation'!$D$5,0,IF($N$4="Closed-form",1/2*(1-COS(2*PI()*($B1188-$H$5)/$H$6))*$H$8,IF($N$4="General",1/2*(1-COS(2*PI()*($B1188-$H$5)/$H$6))*$H$9,"Error")))))</f>
        <v>0</v>
      </c>
      <c r="I1188" s="30">
        <f>IF(B1188="",0,IF($B1188&lt;$I$5,0,IF($B1188&gt;'MSD Calculation'!$D$5,0,IF($N$4="Closed-form",1/2*(1-COS(2*PI()*($B1188-$I$5)/$I$6))*$I$8,IF($N$4="General",1/2*(1-COS(2*PI()*($B1188-$I$5)/$I$6))*$I$9,"Error")))))</f>
        <v>0</v>
      </c>
      <c r="J1188" s="15" t="s">
        <v>14</v>
      </c>
      <c r="K1188" s="3"/>
      <c r="L1188" s="17">
        <v>11.709999999999795</v>
      </c>
      <c r="M1188" s="34">
        <f>L1188/'MSD Calculation'!$D$5</f>
        <v>0.39560810810810115</v>
      </c>
      <c r="N1188" s="34">
        <f>'MSD Calculation'!$D$24-L1188</f>
        <v>6.7900000000002052</v>
      </c>
      <c r="O1188" s="35">
        <f t="shared" si="90"/>
        <v>8.5542742861441281E-3</v>
      </c>
      <c r="P1188" s="35">
        <f t="shared" si="91"/>
        <v>1.3008358628011356E-2</v>
      </c>
      <c r="Q1188" s="35">
        <f t="shared" si="92"/>
        <v>1.326075687727544E-2</v>
      </c>
      <c r="R1188" s="35">
        <f t="shared" si="93"/>
        <v>1.326075687727544E-2</v>
      </c>
      <c r="S1188" s="35">
        <f t="shared" si="94"/>
        <v>1.326075687727544E-2</v>
      </c>
      <c r="T1188" s="11" t="s">
        <v>14</v>
      </c>
    </row>
    <row r="1189" spans="2:20" x14ac:dyDescent="0.35">
      <c r="B1189" s="63">
        <v>11.719999999999795</v>
      </c>
      <c r="C1189" s="34">
        <f>B1189/'MSD Calculation'!$D$5</f>
        <v>0.39594594594593896</v>
      </c>
      <c r="D1189" s="34">
        <f>'MSD Calculation'!$D$24-B1189</f>
        <v>6.7800000000002054</v>
      </c>
      <c r="E1189" s="30">
        <f>IF(B1189="",0,IF(B1189&lt;'MSD Calculation'!$D$5,$E$7*(1-B1189/'MSD Calculation'!$D$5), 0))</f>
        <v>8.5494926906795436E-3</v>
      </c>
      <c r="F1189" s="30">
        <f>IF(B1189="",0,IF($B1189&lt;$F$5,0,IF($B1189&gt;'MSD Calculation'!$D$5,0,IF($N$4="Closed-form",1/2*(1-COS(2*PI()*($B1189-$F$5)/$F$6))*$F$8,IF($N$4="General",1/2*(1-COS(2*PI()*($B1189-$F$5)/$F$6))*$F$9,"Error")))))</f>
        <v>4.4642086944012794E-3</v>
      </c>
      <c r="G1189" s="30">
        <f>IF(B1189="",0,IF($B1189&lt;$G$5,0,IF($B1189&gt;'MSD Calculation'!$D$5,0,IF($N$4="Closed-form",1/2*(1-COS(2*PI()*($B1189-$G$5)/$G$6))*$G$8,IF($N$4="General",1/2*(1-COS(2*PI()*($B1189-$G$5)/$G$6))*$G$9,"Error")))))</f>
        <v>2.5485638253398883E-4</v>
      </c>
      <c r="H1189" s="30">
        <f>IF(B1189="",0,IF($B1189&lt;$H$5,0,IF($B1189&gt;'MSD Calculation'!$D$5,0,IF($N$4="Closed-form",1/2*(1-COS(2*PI()*($B1189-$H$5)/$H$6))*$H$8,IF($N$4="General",1/2*(1-COS(2*PI()*($B1189-$H$5)/$H$6))*$H$9,"Error")))))</f>
        <v>0</v>
      </c>
      <c r="I1189" s="30">
        <f>IF(B1189="",0,IF($B1189&lt;$I$5,0,IF($B1189&gt;'MSD Calculation'!$D$5,0,IF($N$4="Closed-form",1/2*(1-COS(2*PI()*($B1189-$I$5)/$I$6))*$I$8,IF($N$4="General",1/2*(1-COS(2*PI()*($B1189-$I$5)/$I$6))*$I$9,"Error")))))</f>
        <v>0</v>
      </c>
      <c r="J1189" s="15" t="s">
        <v>14</v>
      </c>
      <c r="K1189" s="3"/>
      <c r="L1189" s="17">
        <v>11.719999999999795</v>
      </c>
      <c r="M1189" s="34">
        <f>L1189/'MSD Calculation'!$D$5</f>
        <v>0.39594594594593896</v>
      </c>
      <c r="N1189" s="34">
        <f>'MSD Calculation'!$D$24-L1189</f>
        <v>6.7800000000002054</v>
      </c>
      <c r="O1189" s="35">
        <f t="shared" si="90"/>
        <v>8.5494926906795436E-3</v>
      </c>
      <c r="P1189" s="35">
        <f t="shared" si="91"/>
        <v>1.3013701385080824E-2</v>
      </c>
      <c r="Q1189" s="35">
        <f t="shared" si="92"/>
        <v>1.3268557767614812E-2</v>
      </c>
      <c r="R1189" s="35">
        <f t="shared" si="93"/>
        <v>1.3268557767614812E-2</v>
      </c>
      <c r="S1189" s="35">
        <f t="shared" si="94"/>
        <v>1.3268557767614812E-2</v>
      </c>
      <c r="T1189" s="11" t="s">
        <v>14</v>
      </c>
    </row>
    <row r="1190" spans="2:20" x14ac:dyDescent="0.35">
      <c r="B1190" s="63">
        <v>11.729999999999794</v>
      </c>
      <c r="C1190" s="34">
        <f>B1190/'MSD Calculation'!$D$5</f>
        <v>0.39628378378377682</v>
      </c>
      <c r="D1190" s="34">
        <f>'MSD Calculation'!$D$24-B1190</f>
        <v>6.7700000000002056</v>
      </c>
      <c r="E1190" s="30">
        <f>IF(B1190="",0,IF(B1190&lt;'MSD Calculation'!$D$5,$E$7*(1-B1190/'MSD Calculation'!$D$5), 0))</f>
        <v>8.5447110952149557E-3</v>
      </c>
      <c r="F1190" s="30">
        <f>IF(B1190="",0,IF($B1190&lt;$F$5,0,IF($B1190&gt;'MSD Calculation'!$D$5,0,IF($N$4="Closed-form",1/2*(1-COS(2*PI()*($B1190-$F$5)/$F$6))*$F$8,IF($N$4="General",1/2*(1-COS(2*PI()*($B1190-$F$5)/$F$6))*$F$9,"Error")))))</f>
        <v>4.4743347382438141E-3</v>
      </c>
      <c r="G1190" s="30">
        <f>IF(B1190="",0,IF($B1190&lt;$G$5,0,IF($B1190&gt;'MSD Calculation'!$D$5,0,IF($N$4="Closed-form",1/2*(1-COS(2*PI()*($B1190-$G$5)/$G$6))*$G$8,IF($N$4="General",1/2*(1-COS(2*PI()*($B1190-$G$5)/$G$6))*$G$9,"Error")))))</f>
        <v>2.5732554143518145E-4</v>
      </c>
      <c r="H1190" s="30">
        <f>IF(B1190="",0,IF($B1190&lt;$H$5,0,IF($B1190&gt;'MSD Calculation'!$D$5,0,IF($N$4="Closed-form",1/2*(1-COS(2*PI()*($B1190-$H$5)/$H$6))*$H$8,IF($N$4="General",1/2*(1-COS(2*PI()*($B1190-$H$5)/$H$6))*$H$9,"Error")))))</f>
        <v>0</v>
      </c>
      <c r="I1190" s="30">
        <f>IF(B1190="",0,IF($B1190&lt;$I$5,0,IF($B1190&gt;'MSD Calculation'!$D$5,0,IF($N$4="Closed-form",1/2*(1-COS(2*PI()*($B1190-$I$5)/$I$6))*$I$8,IF($N$4="General",1/2*(1-COS(2*PI()*($B1190-$I$5)/$I$6))*$I$9,"Error")))))</f>
        <v>0</v>
      </c>
      <c r="J1190" s="15" t="s">
        <v>14</v>
      </c>
      <c r="K1190" s="3"/>
      <c r="L1190" s="17">
        <v>11.729999999999794</v>
      </c>
      <c r="M1190" s="34">
        <f>L1190/'MSD Calculation'!$D$5</f>
        <v>0.39628378378377682</v>
      </c>
      <c r="N1190" s="34">
        <f>'MSD Calculation'!$D$24-L1190</f>
        <v>6.7700000000002056</v>
      </c>
      <c r="O1190" s="35">
        <f t="shared" si="90"/>
        <v>8.5447110952149557E-3</v>
      </c>
      <c r="P1190" s="35">
        <f t="shared" si="91"/>
        <v>1.3019045833458771E-2</v>
      </c>
      <c r="Q1190" s="35">
        <f t="shared" si="92"/>
        <v>1.3276371374893951E-2</v>
      </c>
      <c r="R1190" s="35">
        <f t="shared" si="93"/>
        <v>1.3276371374893951E-2</v>
      </c>
      <c r="S1190" s="35">
        <f t="shared" si="94"/>
        <v>1.3276371374893951E-2</v>
      </c>
      <c r="T1190" s="11" t="s">
        <v>14</v>
      </c>
    </row>
    <row r="1191" spans="2:20" x14ac:dyDescent="0.35">
      <c r="B1191" s="63">
        <v>11.739999999999794</v>
      </c>
      <c r="C1191" s="34">
        <f>B1191/'MSD Calculation'!$D$5</f>
        <v>0.39662162162161463</v>
      </c>
      <c r="D1191" s="34">
        <f>'MSD Calculation'!$D$24-B1191</f>
        <v>6.7600000000002058</v>
      </c>
      <c r="E1191" s="30">
        <f>IF(B1191="",0,IF(B1191&lt;'MSD Calculation'!$D$5,$E$7*(1-B1191/'MSD Calculation'!$D$5), 0))</f>
        <v>8.5399294997503712E-3</v>
      </c>
      <c r="F1191" s="30">
        <f>IF(B1191="",0,IF($B1191&lt;$F$5,0,IF($B1191&gt;'MSD Calculation'!$D$5,0,IF($N$4="Closed-form",1/2*(1-COS(2*PI()*($B1191-$F$5)/$F$6))*$F$8,IF($N$4="General",1/2*(1-COS(2*PI()*($B1191-$F$5)/$F$6))*$F$9,"Error")))))</f>
        <v>4.4844624289770482E-3</v>
      </c>
      <c r="G1191" s="30">
        <f>IF(B1191="",0,IF($B1191&lt;$G$5,0,IF($B1191&gt;'MSD Calculation'!$D$5,0,IF($N$4="Closed-form",1/2*(1-COS(2*PI()*($B1191-$G$5)/$G$6))*$G$8,IF($N$4="General",1/2*(1-COS(2*PI()*($B1191-$G$5)/$G$6))*$G$9,"Error")))))</f>
        <v>2.598057088738117E-4</v>
      </c>
      <c r="H1191" s="30">
        <f>IF(B1191="",0,IF($B1191&lt;$H$5,0,IF($B1191&gt;'MSD Calculation'!$D$5,0,IF($N$4="Closed-form",1/2*(1-COS(2*PI()*($B1191-$H$5)/$H$6))*$H$8,IF($N$4="General",1/2*(1-COS(2*PI()*($B1191-$H$5)/$H$6))*$H$9,"Error")))))</f>
        <v>0</v>
      </c>
      <c r="I1191" s="30">
        <f>IF(B1191="",0,IF($B1191&lt;$I$5,0,IF($B1191&gt;'MSD Calculation'!$D$5,0,IF($N$4="Closed-form",1/2*(1-COS(2*PI()*($B1191-$I$5)/$I$6))*$I$8,IF($N$4="General",1/2*(1-COS(2*PI()*($B1191-$I$5)/$I$6))*$I$9,"Error")))))</f>
        <v>0</v>
      </c>
      <c r="J1191" s="15" t="s">
        <v>14</v>
      </c>
      <c r="K1191" s="3"/>
      <c r="L1191" s="17">
        <v>11.739999999999794</v>
      </c>
      <c r="M1191" s="34">
        <f>L1191/'MSD Calculation'!$D$5</f>
        <v>0.39662162162161463</v>
      </c>
      <c r="N1191" s="34">
        <f>'MSD Calculation'!$D$24-L1191</f>
        <v>6.7600000000002058</v>
      </c>
      <c r="O1191" s="35">
        <f t="shared" si="90"/>
        <v>8.5399294997503712E-3</v>
      </c>
      <c r="P1191" s="35">
        <f t="shared" si="91"/>
        <v>1.3024391928727419E-2</v>
      </c>
      <c r="Q1191" s="35">
        <f t="shared" si="92"/>
        <v>1.3284197637601232E-2</v>
      </c>
      <c r="R1191" s="35">
        <f t="shared" si="93"/>
        <v>1.3284197637601232E-2</v>
      </c>
      <c r="S1191" s="35">
        <f t="shared" si="94"/>
        <v>1.3284197637601232E-2</v>
      </c>
      <c r="T1191" s="11" t="s">
        <v>14</v>
      </c>
    </row>
    <row r="1192" spans="2:20" x14ac:dyDescent="0.35">
      <c r="B1192" s="63">
        <v>11.749999999999794</v>
      </c>
      <c r="C1192" s="34">
        <f>B1192/'MSD Calculation'!$D$5</f>
        <v>0.39695945945945249</v>
      </c>
      <c r="D1192" s="34">
        <f>'MSD Calculation'!$D$24-B1192</f>
        <v>6.7500000000002061</v>
      </c>
      <c r="E1192" s="30">
        <f>IF(B1192="",0,IF(B1192&lt;'MSD Calculation'!$D$5,$E$7*(1-B1192/'MSD Calculation'!$D$5), 0))</f>
        <v>8.5351479042857833E-3</v>
      </c>
      <c r="F1192" s="30">
        <f>IF(B1192="",0,IF($B1192&lt;$F$5,0,IF($B1192&gt;'MSD Calculation'!$D$5,0,IF($N$4="Closed-form",1/2*(1-COS(2*PI()*($B1192-$F$5)/$F$6))*$F$8,IF($N$4="General",1/2*(1-COS(2*PI()*($B1192-$F$5)/$F$6))*$F$9,"Error")))))</f>
        <v>4.4945917221759744E-3</v>
      </c>
      <c r="G1192" s="30">
        <f>IF(B1192="",0,IF($B1192&lt;$G$5,0,IF($B1192&gt;'MSD Calculation'!$D$5,0,IF($N$4="Closed-form",1/2*(1-COS(2*PI()*($B1192-$G$5)/$G$6))*$G$8,IF($N$4="General",1/2*(1-COS(2*PI()*($B1192-$G$5)/$G$6))*$G$9,"Error")))))</f>
        <v>2.622968676798187E-4</v>
      </c>
      <c r="H1192" s="30">
        <f>IF(B1192="",0,IF($B1192&lt;$H$5,0,IF($B1192&gt;'MSD Calculation'!$D$5,0,IF($N$4="Closed-form",1/2*(1-COS(2*PI()*($B1192-$H$5)/$H$6))*$H$8,IF($N$4="General",1/2*(1-COS(2*PI()*($B1192-$H$5)/$H$6))*$H$9,"Error")))))</f>
        <v>0</v>
      </c>
      <c r="I1192" s="30">
        <f>IF(B1192="",0,IF($B1192&lt;$I$5,0,IF($B1192&gt;'MSD Calculation'!$D$5,0,IF($N$4="Closed-form",1/2*(1-COS(2*PI()*($B1192-$I$5)/$I$6))*$I$8,IF($N$4="General",1/2*(1-COS(2*PI()*($B1192-$I$5)/$I$6))*$I$9,"Error")))))</f>
        <v>0</v>
      </c>
      <c r="J1192" s="15" t="s">
        <v>14</v>
      </c>
      <c r="K1192" s="3"/>
      <c r="L1192" s="17">
        <v>11.749999999999794</v>
      </c>
      <c r="M1192" s="34">
        <f>L1192/'MSD Calculation'!$D$5</f>
        <v>0.39695945945945249</v>
      </c>
      <c r="N1192" s="34">
        <f>'MSD Calculation'!$D$24-L1192</f>
        <v>6.7500000000002061</v>
      </c>
      <c r="O1192" s="35">
        <f t="shared" si="90"/>
        <v>8.5351479042857833E-3</v>
      </c>
      <c r="P1192" s="35">
        <f t="shared" si="91"/>
        <v>1.3029739626461758E-2</v>
      </c>
      <c r="Q1192" s="35">
        <f t="shared" si="92"/>
        <v>1.3292036494141577E-2</v>
      </c>
      <c r="R1192" s="35">
        <f t="shared" si="93"/>
        <v>1.3292036494141577E-2</v>
      </c>
      <c r="S1192" s="35">
        <f t="shared" si="94"/>
        <v>1.3292036494141577E-2</v>
      </c>
      <c r="T1192" s="11" t="s">
        <v>14</v>
      </c>
    </row>
    <row r="1193" spans="2:20" x14ac:dyDescent="0.35">
      <c r="B1193" s="63">
        <v>11.759999999999794</v>
      </c>
      <c r="C1193" s="34">
        <f>B1193/'MSD Calculation'!$D$5</f>
        <v>0.3972972972972903</v>
      </c>
      <c r="D1193" s="34">
        <f>'MSD Calculation'!$D$24-B1193</f>
        <v>6.7400000000002063</v>
      </c>
      <c r="E1193" s="30">
        <f>IF(B1193="",0,IF(B1193&lt;'MSD Calculation'!$D$5,$E$7*(1-B1193/'MSD Calculation'!$D$5), 0))</f>
        <v>8.5303663088211988E-3</v>
      </c>
      <c r="F1193" s="30">
        <f>IF(B1193="",0,IF($B1193&lt;$F$5,0,IF($B1193&gt;'MSD Calculation'!$D$5,0,IF($N$4="Closed-form",1/2*(1-COS(2*PI()*($B1193-$F$5)/$F$6))*$F$8,IF($N$4="General",1/2*(1-COS(2*PI()*($B1193-$F$5)/$F$6))*$F$9,"Error")))))</f>
        <v>4.5047225734085594E-3</v>
      </c>
      <c r="G1193" s="30">
        <f>IF(B1193="",0,IF($B1193&lt;$G$5,0,IF($B1193&gt;'MSD Calculation'!$D$5,0,IF($N$4="Closed-form",1/2*(1-COS(2*PI()*($B1193-$G$5)/$G$6))*$G$8,IF($N$4="General",1/2*(1-COS(2*PI()*($B1193-$G$5)/$G$6))*$G$9,"Error")))))</f>
        <v>2.6479900060704862E-4</v>
      </c>
      <c r="H1193" s="30">
        <f>IF(B1193="",0,IF($B1193&lt;$H$5,0,IF($B1193&gt;'MSD Calculation'!$D$5,0,IF($N$4="Closed-form",1/2*(1-COS(2*PI()*($B1193-$H$5)/$H$6))*$H$8,IF($N$4="General",1/2*(1-COS(2*PI()*($B1193-$H$5)/$H$6))*$H$9,"Error")))))</f>
        <v>0</v>
      </c>
      <c r="I1193" s="30">
        <f>IF(B1193="",0,IF($B1193&lt;$I$5,0,IF($B1193&gt;'MSD Calculation'!$D$5,0,IF($N$4="Closed-form",1/2*(1-COS(2*PI()*($B1193-$I$5)/$I$6))*$I$8,IF($N$4="General",1/2*(1-COS(2*PI()*($B1193-$I$5)/$I$6))*$I$9,"Error")))))</f>
        <v>0</v>
      </c>
      <c r="J1193" s="15" t="s">
        <v>14</v>
      </c>
      <c r="K1193" s="3"/>
      <c r="L1193" s="17">
        <v>11.759999999999794</v>
      </c>
      <c r="M1193" s="34">
        <f>L1193/'MSD Calculation'!$D$5</f>
        <v>0.3972972972972903</v>
      </c>
      <c r="N1193" s="34">
        <f>'MSD Calculation'!$D$24-L1193</f>
        <v>6.7400000000002063</v>
      </c>
      <c r="O1193" s="35">
        <f t="shared" si="90"/>
        <v>8.5303663088211988E-3</v>
      </c>
      <c r="P1193" s="35">
        <f t="shared" si="91"/>
        <v>1.3035088882229758E-2</v>
      </c>
      <c r="Q1193" s="35">
        <f t="shared" si="92"/>
        <v>1.3299887882836807E-2</v>
      </c>
      <c r="R1193" s="35">
        <f t="shared" si="93"/>
        <v>1.3299887882836807E-2</v>
      </c>
      <c r="S1193" s="35">
        <f t="shared" si="94"/>
        <v>1.3299887882836807E-2</v>
      </c>
      <c r="T1193" s="11" t="s">
        <v>14</v>
      </c>
    </row>
    <row r="1194" spans="2:20" x14ac:dyDescent="0.35">
      <c r="B1194" s="63">
        <v>11.769999999999794</v>
      </c>
      <c r="C1194" s="34">
        <f>B1194/'MSD Calculation'!$D$5</f>
        <v>0.39763513513512816</v>
      </c>
      <c r="D1194" s="34">
        <f>'MSD Calculation'!$D$24-B1194</f>
        <v>6.7300000000002065</v>
      </c>
      <c r="E1194" s="30">
        <f>IF(B1194="",0,IF(B1194&lt;'MSD Calculation'!$D$5,$E$7*(1-B1194/'MSD Calculation'!$D$5), 0))</f>
        <v>8.5255847133566126E-3</v>
      </c>
      <c r="F1194" s="30">
        <f>IF(B1194="",0,IF($B1194&lt;$F$5,0,IF($B1194&gt;'MSD Calculation'!$D$5,0,IF($N$4="Closed-form",1/2*(1-COS(2*PI()*($B1194-$F$5)/$F$6))*$F$8,IF($N$4="General",1/2*(1-COS(2*PI()*($B1194-$F$5)/$F$6))*$F$9,"Error")))))</f>
        <v>4.5148549382359312E-3</v>
      </c>
      <c r="G1194" s="30">
        <f>IF(B1194="",0,IF($B1194&lt;$G$5,0,IF($B1194&gt;'MSD Calculation'!$D$5,0,IF($N$4="Closed-form",1/2*(1-COS(2*PI()*($B1194-$G$5)/$G$6))*$G$8,IF($N$4="General",1/2*(1-COS(2*PI()*($B1194-$G$5)/$G$6))*$G$9,"Error")))))</f>
        <v>2.6731209033337432E-4</v>
      </c>
      <c r="H1194" s="30">
        <f>IF(B1194="",0,IF($B1194&lt;$H$5,0,IF($B1194&gt;'MSD Calculation'!$D$5,0,IF($N$4="Closed-form",1/2*(1-COS(2*PI()*($B1194-$H$5)/$H$6))*$H$8,IF($N$4="General",1/2*(1-COS(2*PI()*($B1194-$H$5)/$H$6))*$H$9,"Error")))))</f>
        <v>0</v>
      </c>
      <c r="I1194" s="30">
        <f>IF(B1194="",0,IF($B1194&lt;$I$5,0,IF($B1194&gt;'MSD Calculation'!$D$5,0,IF($N$4="Closed-form",1/2*(1-COS(2*PI()*($B1194-$I$5)/$I$6))*$I$8,IF($N$4="General",1/2*(1-COS(2*PI()*($B1194-$I$5)/$I$6))*$I$9,"Error")))))</f>
        <v>0</v>
      </c>
      <c r="J1194" s="15" t="s">
        <v>14</v>
      </c>
      <c r="K1194" s="3"/>
      <c r="L1194" s="17">
        <v>11.769999999999794</v>
      </c>
      <c r="M1194" s="34">
        <f>L1194/'MSD Calculation'!$D$5</f>
        <v>0.39763513513512816</v>
      </c>
      <c r="N1194" s="34">
        <f>'MSD Calculation'!$D$24-L1194</f>
        <v>6.7300000000002065</v>
      </c>
      <c r="O1194" s="35">
        <f t="shared" si="90"/>
        <v>8.5255847133566126E-3</v>
      </c>
      <c r="P1194" s="35">
        <f t="shared" si="91"/>
        <v>1.3040439651592545E-2</v>
      </c>
      <c r="Q1194" s="35">
        <f t="shared" si="92"/>
        <v>1.330775174192592E-2</v>
      </c>
      <c r="R1194" s="35">
        <f t="shared" si="93"/>
        <v>1.330775174192592E-2</v>
      </c>
      <c r="S1194" s="35">
        <f t="shared" si="94"/>
        <v>1.330775174192592E-2</v>
      </c>
      <c r="T1194" s="11" t="s">
        <v>14</v>
      </c>
    </row>
    <row r="1195" spans="2:20" x14ac:dyDescent="0.35">
      <c r="B1195" s="63">
        <v>11.779999999999793</v>
      </c>
      <c r="C1195" s="34">
        <f>B1195/'MSD Calculation'!$D$5</f>
        <v>0.39797297297296597</v>
      </c>
      <c r="D1195" s="34">
        <f>'MSD Calculation'!$D$24-B1195</f>
        <v>6.7200000000002067</v>
      </c>
      <c r="E1195" s="30">
        <f>IF(B1195="",0,IF(B1195&lt;'MSD Calculation'!$D$5,$E$7*(1-B1195/'MSD Calculation'!$D$5), 0))</f>
        <v>8.5208031178920281E-3</v>
      </c>
      <c r="F1195" s="30">
        <f>IF(B1195="",0,IF($B1195&lt;$F$5,0,IF($B1195&gt;'MSD Calculation'!$D$5,0,IF($N$4="Closed-form",1/2*(1-COS(2*PI()*($B1195-$F$5)/$F$6))*$F$8,IF($N$4="General",1/2*(1-COS(2*PI()*($B1195-$F$5)/$F$6))*$F$9,"Error")))))</f>
        <v>4.524988772212581E-3</v>
      </c>
      <c r="G1195" s="30">
        <f>IF(B1195="",0,IF($B1195&lt;$G$5,0,IF($B1195&gt;'MSD Calculation'!$D$5,0,IF($N$4="Closed-form",1/2*(1-COS(2*PI()*($B1195-$G$5)/$G$6))*$G$8,IF($N$4="General",1/2*(1-COS(2*PI()*($B1195-$G$5)/$G$6))*$G$9,"Error")))))</f>
        <v>2.6983611946081556E-4</v>
      </c>
      <c r="H1195" s="30">
        <f>IF(B1195="",0,IF($B1195&lt;$H$5,0,IF($B1195&gt;'MSD Calculation'!$D$5,0,IF($N$4="Closed-form",1/2*(1-COS(2*PI()*($B1195-$H$5)/$H$6))*$H$8,IF($N$4="General",1/2*(1-COS(2*PI()*($B1195-$H$5)/$H$6))*$H$9,"Error")))))</f>
        <v>0</v>
      </c>
      <c r="I1195" s="30">
        <f>IF(B1195="",0,IF($B1195&lt;$I$5,0,IF($B1195&gt;'MSD Calculation'!$D$5,0,IF($N$4="Closed-form",1/2*(1-COS(2*PI()*($B1195-$I$5)/$I$6))*$I$8,IF($N$4="General",1/2*(1-COS(2*PI()*($B1195-$I$5)/$I$6))*$I$9,"Error")))))</f>
        <v>0</v>
      </c>
      <c r="J1195" s="15" t="s">
        <v>14</v>
      </c>
      <c r="K1195" s="3"/>
      <c r="L1195" s="17">
        <v>11.779999999999793</v>
      </c>
      <c r="M1195" s="34">
        <f>L1195/'MSD Calculation'!$D$5</f>
        <v>0.39797297297296597</v>
      </c>
      <c r="N1195" s="34">
        <f>'MSD Calculation'!$D$24-L1195</f>
        <v>6.7200000000002067</v>
      </c>
      <c r="O1195" s="35">
        <f t="shared" si="90"/>
        <v>8.5208031178920281E-3</v>
      </c>
      <c r="P1195" s="35">
        <f t="shared" si="91"/>
        <v>1.3045791890104609E-2</v>
      </c>
      <c r="Q1195" s="35">
        <f t="shared" si="92"/>
        <v>1.3315628009565424E-2</v>
      </c>
      <c r="R1195" s="35">
        <f t="shared" si="93"/>
        <v>1.3315628009565424E-2</v>
      </c>
      <c r="S1195" s="35">
        <f t="shared" si="94"/>
        <v>1.3315628009565424E-2</v>
      </c>
      <c r="T1195" s="11" t="s">
        <v>14</v>
      </c>
    </row>
    <row r="1196" spans="2:20" x14ac:dyDescent="0.35">
      <c r="B1196" s="63">
        <v>11.789999999999793</v>
      </c>
      <c r="C1196" s="34">
        <f>B1196/'MSD Calculation'!$D$5</f>
        <v>0.39831081081080383</v>
      </c>
      <c r="D1196" s="34">
        <f>'MSD Calculation'!$D$24-B1196</f>
        <v>6.7100000000002069</v>
      </c>
      <c r="E1196" s="30">
        <f>IF(B1196="",0,IF(B1196&lt;'MSD Calculation'!$D$5,$E$7*(1-B1196/'MSD Calculation'!$D$5), 0))</f>
        <v>8.5160215224274419E-3</v>
      </c>
      <c r="F1196" s="30">
        <f>IF(B1196="",0,IF($B1196&lt;$F$5,0,IF($B1196&gt;'MSD Calculation'!$D$5,0,IF($N$4="Closed-form",1/2*(1-COS(2*PI()*($B1196-$F$5)/$F$6))*$F$8,IF($N$4="General",1/2*(1-COS(2*PI()*($B1196-$F$5)/$F$6))*$F$9,"Error")))))</f>
        <v>4.535124030886557E-3</v>
      </c>
      <c r="G1196" s="30">
        <f>IF(B1196="",0,IF($B1196&lt;$G$5,0,IF($B1196&gt;'MSD Calculation'!$D$5,0,IF($N$4="Closed-form",1/2*(1-COS(2*PI()*($B1196-$G$5)/$G$6))*$G$8,IF($N$4="General",1/2*(1-COS(2*PI()*($B1196-$G$5)/$G$6))*$G$9,"Error")))))</f>
        <v>2.7237107051565889E-4</v>
      </c>
      <c r="H1196" s="30">
        <f>IF(B1196="",0,IF($B1196&lt;$H$5,0,IF($B1196&gt;'MSD Calculation'!$D$5,0,IF($N$4="Closed-form",1/2*(1-COS(2*PI()*($B1196-$H$5)/$H$6))*$H$8,IF($N$4="General",1/2*(1-COS(2*PI()*($B1196-$H$5)/$H$6))*$H$9,"Error")))))</f>
        <v>0</v>
      </c>
      <c r="I1196" s="30">
        <f>IF(B1196="",0,IF($B1196&lt;$I$5,0,IF($B1196&gt;'MSD Calculation'!$D$5,0,IF($N$4="Closed-form",1/2*(1-COS(2*PI()*($B1196-$I$5)/$I$6))*$I$8,IF($N$4="General",1/2*(1-COS(2*PI()*($B1196-$I$5)/$I$6))*$I$9,"Error")))))</f>
        <v>0</v>
      </c>
      <c r="J1196" s="15" t="s">
        <v>14</v>
      </c>
      <c r="K1196" s="3"/>
      <c r="L1196" s="17">
        <v>11.789999999999793</v>
      </c>
      <c r="M1196" s="34">
        <f>L1196/'MSD Calculation'!$D$5</f>
        <v>0.39831081081080383</v>
      </c>
      <c r="N1196" s="34">
        <f>'MSD Calculation'!$D$24-L1196</f>
        <v>6.7100000000002069</v>
      </c>
      <c r="O1196" s="35">
        <f t="shared" si="90"/>
        <v>8.5160215224274419E-3</v>
      </c>
      <c r="P1196" s="35">
        <f t="shared" si="91"/>
        <v>1.3051145553313999E-2</v>
      </c>
      <c r="Q1196" s="35">
        <f t="shared" si="92"/>
        <v>1.3323516623829659E-2</v>
      </c>
      <c r="R1196" s="35">
        <f t="shared" si="93"/>
        <v>1.3323516623829659E-2</v>
      </c>
      <c r="S1196" s="35">
        <f t="shared" si="94"/>
        <v>1.3323516623829659E-2</v>
      </c>
      <c r="T1196" s="11" t="s">
        <v>14</v>
      </c>
    </row>
    <row r="1197" spans="2:20" x14ac:dyDescent="0.35">
      <c r="B1197" s="63">
        <v>11.799999999999793</v>
      </c>
      <c r="C1197" s="34">
        <f>B1197/'MSD Calculation'!$D$5</f>
        <v>0.39864864864864163</v>
      </c>
      <c r="D1197" s="34">
        <f>'MSD Calculation'!$D$24-B1197</f>
        <v>6.7000000000002071</v>
      </c>
      <c r="E1197" s="30">
        <f>IF(B1197="",0,IF(B1197&lt;'MSD Calculation'!$D$5,$E$7*(1-B1197/'MSD Calculation'!$D$5), 0))</f>
        <v>8.5112399269628575E-3</v>
      </c>
      <c r="F1197" s="30">
        <f>IF(B1197="",0,IF($B1197&lt;$F$5,0,IF($B1197&gt;'MSD Calculation'!$D$5,0,IF($N$4="Closed-form",1/2*(1-COS(2*PI()*($B1197-$F$5)/$F$6))*$F$8,IF($N$4="General",1/2*(1-COS(2*PI()*($B1197-$F$5)/$F$6))*$F$9,"Error")))))</f>
        <v>4.545260669799653E-3</v>
      </c>
      <c r="G1197" s="30">
        <f>IF(B1197="",0,IF($B1197&lt;$G$5,0,IF($B1197&gt;'MSD Calculation'!$D$5,0,IF($N$4="Closed-form",1/2*(1-COS(2*PI()*($B1197-$G$5)/$G$6))*$G$8,IF($N$4="General",1/2*(1-COS(2*PI()*($B1197-$G$5)/$G$6))*$G$9,"Error")))))</f>
        <v>2.7491692594857942E-4</v>
      </c>
      <c r="H1197" s="30">
        <f>IF(B1197="",0,IF($B1197&lt;$H$5,0,IF($B1197&gt;'MSD Calculation'!$D$5,0,IF($N$4="Closed-form",1/2*(1-COS(2*PI()*($B1197-$H$5)/$H$6))*$H$8,IF($N$4="General",1/2*(1-COS(2*PI()*($B1197-$H$5)/$H$6))*$H$9,"Error")))))</f>
        <v>0</v>
      </c>
      <c r="I1197" s="30">
        <f>IF(B1197="",0,IF($B1197&lt;$I$5,0,IF($B1197&gt;'MSD Calculation'!$D$5,0,IF($N$4="Closed-form",1/2*(1-COS(2*PI()*($B1197-$I$5)/$I$6))*$I$8,IF($N$4="General",1/2*(1-COS(2*PI()*($B1197-$I$5)/$I$6))*$I$9,"Error")))))</f>
        <v>0</v>
      </c>
      <c r="J1197" s="15" t="s">
        <v>14</v>
      </c>
      <c r="K1197" s="3"/>
      <c r="L1197" s="17">
        <v>11.799999999999793</v>
      </c>
      <c r="M1197" s="34">
        <f>L1197/'MSD Calculation'!$D$5</f>
        <v>0.39864864864864163</v>
      </c>
      <c r="N1197" s="34">
        <f>'MSD Calculation'!$D$24-L1197</f>
        <v>6.7000000000002071</v>
      </c>
      <c r="O1197" s="35">
        <f t="shared" si="90"/>
        <v>8.5112399269628575E-3</v>
      </c>
      <c r="P1197" s="35">
        <f t="shared" si="91"/>
        <v>1.305650059676251E-2</v>
      </c>
      <c r="Q1197" s="35">
        <f t="shared" si="92"/>
        <v>1.333141752271109E-2</v>
      </c>
      <c r="R1197" s="35">
        <f t="shared" si="93"/>
        <v>1.333141752271109E-2</v>
      </c>
      <c r="S1197" s="35">
        <f t="shared" si="94"/>
        <v>1.333141752271109E-2</v>
      </c>
      <c r="T1197" s="11" t="s">
        <v>14</v>
      </c>
    </row>
    <row r="1198" spans="2:20" x14ac:dyDescent="0.35">
      <c r="B1198" s="63">
        <v>11.809999999999793</v>
      </c>
      <c r="C1198" s="34">
        <f>B1198/'MSD Calculation'!$D$5</f>
        <v>0.39898648648647944</v>
      </c>
      <c r="D1198" s="34">
        <f>'MSD Calculation'!$D$24-B1198</f>
        <v>6.6900000000002073</v>
      </c>
      <c r="E1198" s="30">
        <f>IF(B1198="",0,IF(B1198&lt;'MSD Calculation'!$D$5,$E$7*(1-B1198/'MSD Calculation'!$D$5), 0))</f>
        <v>8.5064583314982713E-3</v>
      </c>
      <c r="F1198" s="30">
        <f>IF(B1198="",0,IF($B1198&lt;$F$5,0,IF($B1198&gt;'MSD Calculation'!$D$5,0,IF($N$4="Closed-form",1/2*(1-COS(2*PI()*($B1198-$F$5)/$F$6))*$F$8,IF($N$4="General",1/2*(1-COS(2*PI()*($B1198-$F$5)/$F$6))*$F$9,"Error")))))</f>
        <v>4.5553986444876139E-3</v>
      </c>
      <c r="G1198" s="30">
        <f>IF(B1198="",0,IF($B1198&lt;$G$5,0,IF($B1198&gt;'MSD Calculation'!$D$5,0,IF($N$4="Closed-form",1/2*(1-COS(2*PI()*($B1198-$G$5)/$G$6))*$G$8,IF($N$4="General",1/2*(1-COS(2*PI()*($B1198-$G$5)/$G$6))*$G$9,"Error")))))</f>
        <v>2.7747366813476185E-4</v>
      </c>
      <c r="H1198" s="30">
        <f>IF(B1198="",0,IF($B1198&lt;$H$5,0,IF($B1198&gt;'MSD Calculation'!$D$5,0,IF($N$4="Closed-form",1/2*(1-COS(2*PI()*($B1198-$H$5)/$H$6))*$H$8,IF($N$4="General",1/2*(1-COS(2*PI()*($B1198-$H$5)/$H$6))*$H$9,"Error")))))</f>
        <v>0</v>
      </c>
      <c r="I1198" s="30">
        <f>IF(B1198="",0,IF($B1198&lt;$I$5,0,IF($B1198&gt;'MSD Calculation'!$D$5,0,IF($N$4="Closed-form",1/2*(1-COS(2*PI()*($B1198-$I$5)/$I$6))*$I$8,IF($N$4="General",1/2*(1-COS(2*PI()*($B1198-$I$5)/$I$6))*$I$9,"Error")))))</f>
        <v>0</v>
      </c>
      <c r="J1198" s="15" t="s">
        <v>14</v>
      </c>
      <c r="K1198" s="3"/>
      <c r="L1198" s="17">
        <v>11.809999999999793</v>
      </c>
      <c r="M1198" s="34">
        <f>L1198/'MSD Calculation'!$D$5</f>
        <v>0.39898648648647944</v>
      </c>
      <c r="N1198" s="34">
        <f>'MSD Calculation'!$D$24-L1198</f>
        <v>6.6900000000002073</v>
      </c>
      <c r="O1198" s="35">
        <f t="shared" si="90"/>
        <v>8.5064583314982713E-3</v>
      </c>
      <c r="P1198" s="35">
        <f t="shared" si="91"/>
        <v>1.3061856975985886E-2</v>
      </c>
      <c r="Q1198" s="35">
        <f t="shared" si="92"/>
        <v>1.3339330644120647E-2</v>
      </c>
      <c r="R1198" s="35">
        <f t="shared" si="93"/>
        <v>1.3339330644120647E-2</v>
      </c>
      <c r="S1198" s="35">
        <f t="shared" si="94"/>
        <v>1.3339330644120647E-2</v>
      </c>
      <c r="T1198" s="11" t="s">
        <v>14</v>
      </c>
    </row>
    <row r="1199" spans="2:20" x14ac:dyDescent="0.35">
      <c r="B1199" s="63">
        <v>11.819999999999792</v>
      </c>
      <c r="C1199" s="34">
        <f>B1199/'MSD Calculation'!$D$5</f>
        <v>0.3993243243243173</v>
      </c>
      <c r="D1199" s="34">
        <f>'MSD Calculation'!$D$24-B1199</f>
        <v>6.6800000000002075</v>
      </c>
      <c r="E1199" s="30">
        <f>IF(B1199="",0,IF(B1199&lt;'MSD Calculation'!$D$5,$E$7*(1-B1199/'MSD Calculation'!$D$5), 0))</f>
        <v>8.5016767360336851E-3</v>
      </c>
      <c r="F1199" s="30">
        <f>IF(B1199="",0,IF($B1199&lt;$F$5,0,IF($B1199&gt;'MSD Calculation'!$D$5,0,IF($N$4="Closed-form",1/2*(1-COS(2*PI()*($B1199-$F$5)/$F$6))*$F$8,IF($N$4="General",1/2*(1-COS(2*PI()*($B1199-$F$5)/$F$6))*$F$9,"Error")))))</f>
        <v>4.5655379104803211E-3</v>
      </c>
      <c r="G1199" s="30">
        <f>IF(B1199="",0,IF($B1199&lt;$G$5,0,IF($B1199&gt;'MSD Calculation'!$D$5,0,IF($N$4="Closed-form",1/2*(1-COS(2*PI()*($B1199-$G$5)/$G$6))*$G$8,IF($N$4="General",1/2*(1-COS(2*PI()*($B1199-$G$5)/$G$6))*$G$9,"Error")))))</f>
        <v>2.8004127937402166E-4</v>
      </c>
      <c r="H1199" s="30">
        <f>IF(B1199="",0,IF($B1199&lt;$H$5,0,IF($B1199&gt;'MSD Calculation'!$D$5,0,IF($N$4="Closed-form",1/2*(1-COS(2*PI()*($B1199-$H$5)/$H$6))*$H$8,IF($N$4="General",1/2*(1-COS(2*PI()*($B1199-$H$5)/$H$6))*$H$9,"Error")))))</f>
        <v>0</v>
      </c>
      <c r="I1199" s="30">
        <f>IF(B1199="",0,IF($B1199&lt;$I$5,0,IF($B1199&gt;'MSD Calculation'!$D$5,0,IF($N$4="Closed-form",1/2*(1-COS(2*PI()*($B1199-$I$5)/$I$6))*$I$8,IF($N$4="General",1/2*(1-COS(2*PI()*($B1199-$I$5)/$I$6))*$I$9,"Error")))))</f>
        <v>0</v>
      </c>
      <c r="J1199" s="15" t="s">
        <v>14</v>
      </c>
      <c r="K1199" s="3"/>
      <c r="L1199" s="17">
        <v>11.819999999999792</v>
      </c>
      <c r="M1199" s="34">
        <f>L1199/'MSD Calculation'!$D$5</f>
        <v>0.3993243243243173</v>
      </c>
      <c r="N1199" s="34">
        <f>'MSD Calculation'!$D$24-L1199</f>
        <v>6.6800000000002075</v>
      </c>
      <c r="O1199" s="35">
        <f t="shared" si="90"/>
        <v>8.5016767360336851E-3</v>
      </c>
      <c r="P1199" s="35">
        <f t="shared" si="91"/>
        <v>1.3067214646514006E-2</v>
      </c>
      <c r="Q1199" s="35">
        <f t="shared" si="92"/>
        <v>1.3347255925888028E-2</v>
      </c>
      <c r="R1199" s="35">
        <f t="shared" si="93"/>
        <v>1.3347255925888028E-2</v>
      </c>
      <c r="S1199" s="35">
        <f t="shared" si="94"/>
        <v>1.3347255925888028E-2</v>
      </c>
      <c r="T1199" s="11" t="s">
        <v>14</v>
      </c>
    </row>
    <row r="1200" spans="2:20" x14ac:dyDescent="0.35">
      <c r="B1200" s="63">
        <v>11.829999999999792</v>
      </c>
      <c r="C1200" s="34">
        <f>B1200/'MSD Calculation'!$D$5</f>
        <v>0.39966216216215511</v>
      </c>
      <c r="D1200" s="34">
        <f>'MSD Calculation'!$D$24-B1200</f>
        <v>6.6700000000002078</v>
      </c>
      <c r="E1200" s="30">
        <f>IF(B1200="",0,IF(B1200&lt;'MSD Calculation'!$D$5,$E$7*(1-B1200/'MSD Calculation'!$D$5), 0))</f>
        <v>8.4968951405690989E-3</v>
      </c>
      <c r="F1200" s="30">
        <f>IF(B1200="",0,IF($B1200&lt;$F$5,0,IF($B1200&gt;'MSD Calculation'!$D$5,0,IF($N$4="Closed-form",1/2*(1-COS(2*PI()*($B1200-$F$5)/$F$6))*$F$8,IF($N$4="General",1/2*(1-COS(2*PI()*($B1200-$F$5)/$F$6))*$F$9,"Error")))))</f>
        <v>4.575678423301993E-3</v>
      </c>
      <c r="G1200" s="30">
        <f>IF(B1200="",0,IF($B1200&lt;$G$5,0,IF($B1200&gt;'MSD Calculation'!$D$5,0,IF($N$4="Closed-form",1/2*(1-COS(2*PI()*($B1200-$G$5)/$G$6))*$G$8,IF($N$4="General",1/2*(1-COS(2*PI()*($B1200-$G$5)/$G$6))*$G$9,"Error")))))</f>
        <v>2.8261974189092972E-4</v>
      </c>
      <c r="H1200" s="30">
        <f>IF(B1200="",0,IF($B1200&lt;$H$5,0,IF($B1200&gt;'MSD Calculation'!$D$5,0,IF($N$4="Closed-form",1/2*(1-COS(2*PI()*($B1200-$H$5)/$H$6))*$H$8,IF($N$4="General",1/2*(1-COS(2*PI()*($B1200-$H$5)/$H$6))*$H$9,"Error")))))</f>
        <v>0</v>
      </c>
      <c r="I1200" s="30">
        <f>IF(B1200="",0,IF($B1200&lt;$I$5,0,IF($B1200&gt;'MSD Calculation'!$D$5,0,IF($N$4="Closed-form",1/2*(1-COS(2*PI()*($B1200-$I$5)/$I$6))*$I$8,IF($N$4="General",1/2*(1-COS(2*PI()*($B1200-$I$5)/$I$6))*$I$9,"Error")))))</f>
        <v>0</v>
      </c>
      <c r="J1200" s="15" t="s">
        <v>14</v>
      </c>
      <c r="K1200" s="3"/>
      <c r="L1200" s="17">
        <v>11.829999999999792</v>
      </c>
      <c r="M1200" s="34">
        <f>L1200/'MSD Calculation'!$D$5</f>
        <v>0.39966216216215511</v>
      </c>
      <c r="N1200" s="34">
        <f>'MSD Calculation'!$D$24-L1200</f>
        <v>6.6700000000002078</v>
      </c>
      <c r="O1200" s="35">
        <f t="shared" si="90"/>
        <v>8.4968951405690989E-3</v>
      </c>
      <c r="P1200" s="35">
        <f t="shared" si="91"/>
        <v>1.3072573563871093E-2</v>
      </c>
      <c r="Q1200" s="35">
        <f t="shared" si="92"/>
        <v>1.3355193305762023E-2</v>
      </c>
      <c r="R1200" s="35">
        <f t="shared" si="93"/>
        <v>1.3355193305762023E-2</v>
      </c>
      <c r="S1200" s="35">
        <f t="shared" si="94"/>
        <v>1.3355193305762023E-2</v>
      </c>
      <c r="T1200" s="11" t="s">
        <v>14</v>
      </c>
    </row>
    <row r="1201" spans="2:20" x14ac:dyDescent="0.35">
      <c r="B1201" s="63">
        <v>11.839999999999792</v>
      </c>
      <c r="C1201" s="34">
        <f>B1201/'MSD Calculation'!$D$5</f>
        <v>0.39999999999999297</v>
      </c>
      <c r="D1201" s="34">
        <f>'MSD Calculation'!$D$24-B1201</f>
        <v>6.660000000000208</v>
      </c>
      <c r="E1201" s="30">
        <f>IF(B1201="",0,IF(B1201&lt;'MSD Calculation'!$D$5,$E$7*(1-B1201/'MSD Calculation'!$D$5), 0))</f>
        <v>8.4921135451045127E-3</v>
      </c>
      <c r="F1201" s="30">
        <f>IF(B1201="",0,IF($B1201&lt;$F$5,0,IF($B1201&gt;'MSD Calculation'!$D$5,0,IF($N$4="Closed-form",1/2*(1-COS(2*PI()*($B1201-$F$5)/$F$6))*$F$8,IF($N$4="General",1/2*(1-COS(2*PI()*($B1201-$F$5)/$F$6))*$F$9,"Error")))))</f>
        <v>4.5858201384713819E-3</v>
      </c>
      <c r="G1201" s="30">
        <f>IF(B1201="",0,IF($B1201&lt;$G$5,0,IF($B1201&gt;'MSD Calculation'!$D$5,0,IF($N$4="Closed-form",1/2*(1-COS(2*PI()*($B1201-$G$5)/$G$6))*$G$8,IF($N$4="General",1/2*(1-COS(2*PI()*($B1201-$G$5)/$G$6))*$G$9,"Error")))))</f>
        <v>2.8520903783493308E-4</v>
      </c>
      <c r="H1201" s="30">
        <f>IF(B1201="",0,IF($B1201&lt;$H$5,0,IF($B1201&gt;'MSD Calculation'!$D$5,0,IF($N$4="Closed-form",1/2*(1-COS(2*PI()*($B1201-$H$5)/$H$6))*$H$8,IF($N$4="General",1/2*(1-COS(2*PI()*($B1201-$H$5)/$H$6))*$H$9,"Error")))))</f>
        <v>0</v>
      </c>
      <c r="I1201" s="30">
        <f>IF(B1201="",0,IF($B1201&lt;$I$5,0,IF($B1201&gt;'MSD Calculation'!$D$5,0,IF($N$4="Closed-form",1/2*(1-COS(2*PI()*($B1201-$I$5)/$I$6))*$I$8,IF($N$4="General",1/2*(1-COS(2*PI()*($B1201-$I$5)/$I$6))*$I$9,"Error")))))</f>
        <v>0</v>
      </c>
      <c r="J1201" s="15" t="s">
        <v>14</v>
      </c>
      <c r="K1201" s="3"/>
      <c r="L1201" s="17">
        <v>11.839999999999792</v>
      </c>
      <c r="M1201" s="34">
        <f>L1201/'MSD Calculation'!$D$5</f>
        <v>0.39999999999999297</v>
      </c>
      <c r="N1201" s="34">
        <f>'MSD Calculation'!$D$24-L1201</f>
        <v>6.660000000000208</v>
      </c>
      <c r="O1201" s="35">
        <f t="shared" si="90"/>
        <v>8.4921135451045127E-3</v>
      </c>
      <c r="P1201" s="35">
        <f t="shared" si="91"/>
        <v>1.3077933683575894E-2</v>
      </c>
      <c r="Q1201" s="35">
        <f t="shared" si="92"/>
        <v>1.3363142721410827E-2</v>
      </c>
      <c r="R1201" s="35">
        <f t="shared" si="93"/>
        <v>1.3363142721410827E-2</v>
      </c>
      <c r="S1201" s="35">
        <f t="shared" si="94"/>
        <v>1.3363142721410827E-2</v>
      </c>
      <c r="T1201" s="11" t="s">
        <v>14</v>
      </c>
    </row>
    <row r="1202" spans="2:20" x14ac:dyDescent="0.35">
      <c r="B1202" s="63">
        <v>11.849999999999792</v>
      </c>
      <c r="C1202" s="34">
        <f>B1202/'MSD Calculation'!$D$5</f>
        <v>0.40033783783783078</v>
      </c>
      <c r="D1202" s="34">
        <f>'MSD Calculation'!$D$24-B1202</f>
        <v>6.6500000000002082</v>
      </c>
      <c r="E1202" s="30">
        <f>IF(B1202="",0,IF(B1202&lt;'MSD Calculation'!$D$5,$E$7*(1-B1202/'MSD Calculation'!$D$5), 0))</f>
        <v>8.4873319496399265E-3</v>
      </c>
      <c r="F1202" s="30">
        <f>IF(B1202="",0,IF($B1202&lt;$F$5,0,IF($B1202&gt;'MSD Calculation'!$D$5,0,IF($N$4="Closed-form",1/2*(1-COS(2*PI()*($B1202-$F$5)/$F$6))*$F$8,IF($N$4="General",1/2*(1-COS(2*PI()*($B1202-$F$5)/$F$6))*$F$9,"Error")))))</f>
        <v>4.5959630115019615E-3</v>
      </c>
      <c r="G1202" s="30">
        <f>IF(B1202="",0,IF($B1202&lt;$G$5,0,IF($B1202&gt;'MSD Calculation'!$D$5,0,IF($N$4="Closed-form",1/2*(1-COS(2*PI()*($B1202-$G$5)/$G$6))*$G$8,IF($N$4="General",1/2*(1-COS(2*PI()*($B1202-$G$5)/$G$6))*$G$9,"Error")))))</f>
        <v>2.878091492804801E-4</v>
      </c>
      <c r="H1202" s="30">
        <f>IF(B1202="",0,IF($B1202&lt;$H$5,0,IF($B1202&gt;'MSD Calculation'!$D$5,0,IF($N$4="Closed-form",1/2*(1-COS(2*PI()*($B1202-$H$5)/$H$6))*$H$8,IF($N$4="General",1/2*(1-COS(2*PI()*($B1202-$H$5)/$H$6))*$H$9,"Error")))))</f>
        <v>0</v>
      </c>
      <c r="I1202" s="30">
        <f>IF(B1202="",0,IF($B1202&lt;$I$5,0,IF($B1202&gt;'MSD Calculation'!$D$5,0,IF($N$4="Closed-form",1/2*(1-COS(2*PI()*($B1202-$I$5)/$I$6))*$I$8,IF($N$4="General",1/2*(1-COS(2*PI()*($B1202-$I$5)/$I$6))*$I$9,"Error")))))</f>
        <v>0</v>
      </c>
      <c r="J1202" s="15" t="s">
        <v>14</v>
      </c>
      <c r="K1202" s="3"/>
      <c r="L1202" s="17">
        <v>11.849999999999792</v>
      </c>
      <c r="M1202" s="34">
        <f>L1202/'MSD Calculation'!$D$5</f>
        <v>0.40033783783783078</v>
      </c>
      <c r="N1202" s="34">
        <f>'MSD Calculation'!$D$24-L1202</f>
        <v>6.6500000000002082</v>
      </c>
      <c r="O1202" s="35">
        <f t="shared" si="90"/>
        <v>8.4873319496399265E-3</v>
      </c>
      <c r="P1202" s="35">
        <f t="shared" si="91"/>
        <v>1.3083294961141887E-2</v>
      </c>
      <c r="Q1202" s="35">
        <f t="shared" si="92"/>
        <v>1.3371104110422367E-2</v>
      </c>
      <c r="R1202" s="35">
        <f t="shared" si="93"/>
        <v>1.3371104110422367E-2</v>
      </c>
      <c r="S1202" s="35">
        <f t="shared" si="94"/>
        <v>1.3371104110422367E-2</v>
      </c>
      <c r="T1202" s="11" t="s">
        <v>14</v>
      </c>
    </row>
    <row r="1203" spans="2:20" x14ac:dyDescent="0.35">
      <c r="B1203" s="63">
        <v>11.859999999999792</v>
      </c>
      <c r="C1203" s="34">
        <f>B1203/'MSD Calculation'!$D$5</f>
        <v>0.40067567567566864</v>
      </c>
      <c r="D1203" s="34">
        <f>'MSD Calculation'!$D$24-B1203</f>
        <v>6.6400000000002084</v>
      </c>
      <c r="E1203" s="30">
        <f>IF(B1203="",0,IF(B1203&lt;'MSD Calculation'!$D$5,$E$7*(1-B1203/'MSD Calculation'!$D$5), 0))</f>
        <v>8.482550354175342E-3</v>
      </c>
      <c r="F1203" s="30">
        <f>IF(B1203="",0,IF($B1203&lt;$F$5,0,IF($B1203&gt;'MSD Calculation'!$D$5,0,IF($N$4="Closed-form",1/2*(1-COS(2*PI()*($B1203-$F$5)/$F$6))*$F$8,IF($N$4="General",1/2*(1-COS(2*PI()*($B1203-$F$5)/$F$6))*$F$9,"Error")))))</f>
        <v>4.6061069979021277E-3</v>
      </c>
      <c r="G1203" s="30">
        <f>IF(B1203="",0,IF($B1203&lt;$G$5,0,IF($B1203&gt;'MSD Calculation'!$D$5,0,IF($N$4="Closed-form",1/2*(1-COS(2*PI()*($B1203-$G$5)/$G$6))*$G$8,IF($N$4="General",1/2*(1-COS(2*PI()*($B1203-$G$5)/$G$6))*$G$9,"Error")))))</f>
        <v>2.9042005822714414E-4</v>
      </c>
      <c r="H1203" s="30">
        <f>IF(B1203="",0,IF($B1203&lt;$H$5,0,IF($B1203&gt;'MSD Calculation'!$D$5,0,IF($N$4="Closed-form",1/2*(1-COS(2*PI()*($B1203-$H$5)/$H$6))*$H$8,IF($N$4="General",1/2*(1-COS(2*PI()*($B1203-$H$5)/$H$6))*$H$9,"Error")))))</f>
        <v>0</v>
      </c>
      <c r="I1203" s="30">
        <f>IF(B1203="",0,IF($B1203&lt;$I$5,0,IF($B1203&gt;'MSD Calculation'!$D$5,0,IF($N$4="Closed-form",1/2*(1-COS(2*PI()*($B1203-$I$5)/$I$6))*$I$8,IF($N$4="General",1/2*(1-COS(2*PI()*($B1203-$I$5)/$I$6))*$I$9,"Error")))))</f>
        <v>0</v>
      </c>
      <c r="J1203" s="15" t="s">
        <v>14</v>
      </c>
      <c r="K1203" s="3"/>
      <c r="L1203" s="17">
        <v>11.859999999999792</v>
      </c>
      <c r="M1203" s="34">
        <f>L1203/'MSD Calculation'!$D$5</f>
        <v>0.40067567567566864</v>
      </c>
      <c r="N1203" s="34">
        <f>'MSD Calculation'!$D$24-L1203</f>
        <v>6.6400000000002084</v>
      </c>
      <c r="O1203" s="35">
        <f t="shared" si="90"/>
        <v>8.482550354175342E-3</v>
      </c>
      <c r="P1203" s="35">
        <f t="shared" si="91"/>
        <v>1.308865735207747E-2</v>
      </c>
      <c r="Q1203" s="35">
        <f t="shared" si="92"/>
        <v>1.3379077410304615E-2</v>
      </c>
      <c r="R1203" s="35">
        <f t="shared" si="93"/>
        <v>1.3379077410304615E-2</v>
      </c>
      <c r="S1203" s="35">
        <f t="shared" si="94"/>
        <v>1.3379077410304615E-2</v>
      </c>
      <c r="T1203" s="11" t="s">
        <v>14</v>
      </c>
    </row>
    <row r="1204" spans="2:20" x14ac:dyDescent="0.35">
      <c r="B1204" s="63">
        <v>11.869999999999791</v>
      </c>
      <c r="C1204" s="34">
        <f>B1204/'MSD Calculation'!$D$5</f>
        <v>0.40101351351350645</v>
      </c>
      <c r="D1204" s="34">
        <f>'MSD Calculation'!$D$24-B1204</f>
        <v>6.6300000000002086</v>
      </c>
      <c r="E1204" s="30">
        <f>IF(B1204="",0,IF(B1204&lt;'MSD Calculation'!$D$5,$E$7*(1-B1204/'MSD Calculation'!$D$5), 0))</f>
        <v>8.4777687587107558E-3</v>
      </c>
      <c r="F1204" s="30">
        <f>IF(B1204="",0,IF($B1204&lt;$F$5,0,IF($B1204&gt;'MSD Calculation'!$D$5,0,IF($N$4="Closed-form",1/2*(1-COS(2*PI()*($B1204-$F$5)/$F$6))*$F$8,IF($N$4="General",1/2*(1-COS(2*PI()*($B1204-$F$5)/$F$6))*$F$9,"Error")))))</f>
        <v>4.6162520531753959E-3</v>
      </c>
      <c r="G1204" s="30">
        <f>IF(B1204="",0,IF($B1204&lt;$G$5,0,IF($B1204&gt;'MSD Calculation'!$D$5,0,IF($N$4="Closed-form",1/2*(1-COS(2*PI()*($B1204-$G$5)/$G$6))*$G$8,IF($N$4="General",1/2*(1-COS(2*PI()*($B1204-$G$5)/$G$6))*$G$9,"Error")))))</f>
        <v>2.9304174659974737E-4</v>
      </c>
      <c r="H1204" s="30">
        <f>IF(B1204="",0,IF($B1204&lt;$H$5,0,IF($B1204&gt;'MSD Calculation'!$D$5,0,IF($N$4="Closed-form",1/2*(1-COS(2*PI()*($B1204-$H$5)/$H$6))*$H$8,IF($N$4="General",1/2*(1-COS(2*PI()*($B1204-$H$5)/$H$6))*$H$9,"Error")))))</f>
        <v>0</v>
      </c>
      <c r="I1204" s="30">
        <f>IF(B1204="",0,IF($B1204&lt;$I$5,0,IF($B1204&gt;'MSD Calculation'!$D$5,0,IF($N$4="Closed-form",1/2*(1-COS(2*PI()*($B1204-$I$5)/$I$6))*$I$8,IF($N$4="General",1/2*(1-COS(2*PI()*($B1204-$I$5)/$I$6))*$I$9,"Error")))))</f>
        <v>0</v>
      </c>
      <c r="J1204" s="15" t="s">
        <v>14</v>
      </c>
      <c r="K1204" s="3"/>
      <c r="L1204" s="17">
        <v>11.869999999999791</v>
      </c>
      <c r="M1204" s="34">
        <f>L1204/'MSD Calculation'!$D$5</f>
        <v>0.40101351351350645</v>
      </c>
      <c r="N1204" s="34">
        <f>'MSD Calculation'!$D$24-L1204</f>
        <v>6.6300000000002086</v>
      </c>
      <c r="O1204" s="35">
        <f t="shared" si="90"/>
        <v>8.4777687587107558E-3</v>
      </c>
      <c r="P1204" s="35">
        <f t="shared" si="91"/>
        <v>1.3094020811886152E-2</v>
      </c>
      <c r="Q1204" s="35">
        <f t="shared" si="92"/>
        <v>1.33870625584859E-2</v>
      </c>
      <c r="R1204" s="35">
        <f t="shared" si="93"/>
        <v>1.33870625584859E-2</v>
      </c>
      <c r="S1204" s="35">
        <f t="shared" si="94"/>
        <v>1.33870625584859E-2</v>
      </c>
      <c r="T1204" s="11" t="s">
        <v>14</v>
      </c>
    </row>
    <row r="1205" spans="2:20" x14ac:dyDescent="0.35">
      <c r="B1205" s="63">
        <v>11.879999999999791</v>
      </c>
      <c r="C1205" s="34">
        <f>B1205/'MSD Calculation'!$D$5</f>
        <v>0.40135135135134425</v>
      </c>
      <c r="D1205" s="34">
        <f>'MSD Calculation'!$D$24-B1205</f>
        <v>6.6200000000002088</v>
      </c>
      <c r="E1205" s="30">
        <f>IF(B1205="",0,IF(B1205&lt;'MSD Calculation'!$D$5,$E$7*(1-B1205/'MSD Calculation'!$D$5), 0))</f>
        <v>8.4729871632461713E-3</v>
      </c>
      <c r="F1205" s="30">
        <f>IF(B1205="",0,IF($B1205&lt;$F$5,0,IF($B1205&gt;'MSD Calculation'!$D$5,0,IF($N$4="Closed-form",1/2*(1-COS(2*PI()*($B1205-$F$5)/$F$6))*$F$8,IF($N$4="General",1/2*(1-COS(2*PI()*($B1205-$F$5)/$F$6))*$F$9,"Error")))))</f>
        <v>4.6263981328205873E-3</v>
      </c>
      <c r="G1205" s="30">
        <f>IF(B1205="",0,IF($B1205&lt;$G$5,0,IF($B1205&gt;'MSD Calculation'!$D$5,0,IF($N$4="Closed-form",1/2*(1-COS(2*PI()*($B1205-$G$5)/$G$6))*$G$8,IF($N$4="General",1/2*(1-COS(2*PI()*($B1205-$G$5)/$G$6))*$G$9,"Error")))))</f>
        <v>2.9567419624848735E-4</v>
      </c>
      <c r="H1205" s="30">
        <f>IF(B1205="",0,IF($B1205&lt;$H$5,0,IF($B1205&gt;'MSD Calculation'!$D$5,0,IF($N$4="Closed-form",1/2*(1-COS(2*PI()*($B1205-$H$5)/$H$6))*$H$8,IF($N$4="General",1/2*(1-COS(2*PI()*($B1205-$H$5)/$H$6))*$H$9,"Error")))))</f>
        <v>0</v>
      </c>
      <c r="I1205" s="30">
        <f>IF(B1205="",0,IF($B1205&lt;$I$5,0,IF($B1205&gt;'MSD Calculation'!$D$5,0,IF($N$4="Closed-form",1/2*(1-COS(2*PI()*($B1205-$I$5)/$I$6))*$I$8,IF($N$4="General",1/2*(1-COS(2*PI()*($B1205-$I$5)/$I$6))*$I$9,"Error")))))</f>
        <v>0</v>
      </c>
      <c r="J1205" s="15" t="s">
        <v>14</v>
      </c>
      <c r="K1205" s="3"/>
      <c r="L1205" s="17">
        <v>11.879999999999791</v>
      </c>
      <c r="M1205" s="34">
        <f>L1205/'MSD Calculation'!$D$5</f>
        <v>0.40135135135134425</v>
      </c>
      <c r="N1205" s="34">
        <f>'MSD Calculation'!$D$24-L1205</f>
        <v>6.6200000000002088</v>
      </c>
      <c r="O1205" s="35">
        <f t="shared" si="90"/>
        <v>8.4729871632461713E-3</v>
      </c>
      <c r="P1205" s="35">
        <f t="shared" si="91"/>
        <v>1.3099385296066759E-2</v>
      </c>
      <c r="Q1205" s="35">
        <f t="shared" si="92"/>
        <v>1.3395059492315247E-2</v>
      </c>
      <c r="R1205" s="35">
        <f t="shared" si="93"/>
        <v>1.3395059492315247E-2</v>
      </c>
      <c r="S1205" s="35">
        <f t="shared" si="94"/>
        <v>1.3395059492315247E-2</v>
      </c>
      <c r="T1205" s="11" t="s">
        <v>14</v>
      </c>
    </row>
    <row r="1206" spans="2:20" x14ac:dyDescent="0.35">
      <c r="B1206" s="63">
        <v>11.889999999999791</v>
      </c>
      <c r="C1206" s="34">
        <f>B1206/'MSD Calculation'!$D$5</f>
        <v>0.40168918918918212</v>
      </c>
      <c r="D1206" s="34">
        <f>'MSD Calculation'!$D$24-B1206</f>
        <v>6.610000000000209</v>
      </c>
      <c r="E1206" s="30">
        <f>IF(B1206="",0,IF(B1206&lt;'MSD Calculation'!$D$5,$E$7*(1-B1206/'MSD Calculation'!$D$5), 0))</f>
        <v>8.4682055677815851E-3</v>
      </c>
      <c r="F1206" s="30">
        <f>IF(B1206="",0,IF($B1206&lt;$F$5,0,IF($B1206&gt;'MSD Calculation'!$D$5,0,IF($N$4="Closed-form",1/2*(1-COS(2*PI()*($B1206-$F$5)/$F$6))*$F$8,IF($N$4="General",1/2*(1-COS(2*PI()*($B1206-$F$5)/$F$6))*$F$9,"Error")))))</f>
        <v>4.6365451923320337E-3</v>
      </c>
      <c r="G1206" s="30">
        <f>IF(B1206="",0,IF($B1206&lt;$G$5,0,IF($B1206&gt;'MSD Calculation'!$D$5,0,IF($N$4="Closed-form",1/2*(1-COS(2*PI()*($B1206-$G$5)/$G$6))*$G$8,IF($N$4="General",1/2*(1-COS(2*PI()*($B1206-$G$5)/$G$6))*$G$9,"Error")))))</f>
        <v>2.9831738894906174E-4</v>
      </c>
      <c r="H1206" s="30">
        <f>IF(B1206="",0,IF($B1206&lt;$H$5,0,IF($B1206&gt;'MSD Calculation'!$D$5,0,IF($N$4="Closed-form",1/2*(1-COS(2*PI()*($B1206-$H$5)/$H$6))*$H$8,IF($N$4="General",1/2*(1-COS(2*PI()*($B1206-$H$5)/$H$6))*$H$9,"Error")))))</f>
        <v>0</v>
      </c>
      <c r="I1206" s="30">
        <f>IF(B1206="",0,IF($B1206&lt;$I$5,0,IF($B1206&gt;'MSD Calculation'!$D$5,0,IF($N$4="Closed-form",1/2*(1-COS(2*PI()*($B1206-$I$5)/$I$6))*$I$8,IF($N$4="General",1/2*(1-COS(2*PI()*($B1206-$I$5)/$I$6))*$I$9,"Error")))))</f>
        <v>0</v>
      </c>
      <c r="J1206" s="15" t="s">
        <v>14</v>
      </c>
      <c r="K1206" s="3"/>
      <c r="L1206" s="17">
        <v>11.889999999999791</v>
      </c>
      <c r="M1206" s="34">
        <f>L1206/'MSD Calculation'!$D$5</f>
        <v>0.40168918918918212</v>
      </c>
      <c r="N1206" s="34">
        <f>'MSD Calculation'!$D$24-L1206</f>
        <v>6.610000000000209</v>
      </c>
      <c r="O1206" s="35">
        <f t="shared" si="90"/>
        <v>8.4682055677815851E-3</v>
      </c>
      <c r="P1206" s="35">
        <f t="shared" si="91"/>
        <v>1.310475076011362E-2</v>
      </c>
      <c r="Q1206" s="35">
        <f t="shared" si="92"/>
        <v>1.3403068149062681E-2</v>
      </c>
      <c r="R1206" s="35">
        <f t="shared" si="93"/>
        <v>1.3403068149062681E-2</v>
      </c>
      <c r="S1206" s="35">
        <f t="shared" si="94"/>
        <v>1.3403068149062681E-2</v>
      </c>
      <c r="T1206" s="11" t="s">
        <v>14</v>
      </c>
    </row>
    <row r="1207" spans="2:20" x14ac:dyDescent="0.35">
      <c r="B1207" s="63">
        <v>11.899999999999791</v>
      </c>
      <c r="C1207" s="34">
        <f>B1207/'MSD Calculation'!$D$5</f>
        <v>0.40202702702701992</v>
      </c>
      <c r="D1207" s="34">
        <f>'MSD Calculation'!$D$24-B1207</f>
        <v>6.6000000000002093</v>
      </c>
      <c r="E1207" s="30">
        <f>IF(B1207="",0,IF(B1207&lt;'MSD Calculation'!$D$5,$E$7*(1-B1207/'MSD Calculation'!$D$5), 0))</f>
        <v>8.4634239723170007E-3</v>
      </c>
      <c r="F1207" s="30">
        <f>IF(B1207="",0,IF($B1207&lt;$F$5,0,IF($B1207&gt;'MSD Calculation'!$D$5,0,IF($N$4="Closed-form",1/2*(1-COS(2*PI()*($B1207-$F$5)/$F$6))*$F$8,IF($N$4="General",1/2*(1-COS(2*PI()*($B1207-$F$5)/$F$6))*$F$9,"Error")))))</f>
        <v>4.6466931871997691E-3</v>
      </c>
      <c r="G1207" s="30">
        <f>IF(B1207="",0,IF($B1207&lt;$G$5,0,IF($B1207&gt;'MSD Calculation'!$D$5,0,IF($N$4="Closed-form",1/2*(1-COS(2*PI()*($B1207-$G$5)/$G$6))*$G$8,IF($N$4="General",1/2*(1-COS(2*PI()*($B1207-$G$5)/$G$6))*$G$9,"Error")))))</f>
        <v>3.0097130640279444E-4</v>
      </c>
      <c r="H1207" s="30">
        <f>IF(B1207="",0,IF($B1207&lt;$H$5,0,IF($B1207&gt;'MSD Calculation'!$D$5,0,IF($N$4="Closed-form",1/2*(1-COS(2*PI()*($B1207-$H$5)/$H$6))*$H$8,IF($N$4="General",1/2*(1-COS(2*PI()*($B1207-$H$5)/$H$6))*$H$9,"Error")))))</f>
        <v>0</v>
      </c>
      <c r="I1207" s="30">
        <f>IF(B1207="",0,IF($B1207&lt;$I$5,0,IF($B1207&gt;'MSD Calculation'!$D$5,0,IF($N$4="Closed-form",1/2*(1-COS(2*PI()*($B1207-$I$5)/$I$6))*$I$8,IF($N$4="General",1/2*(1-COS(2*PI()*($B1207-$I$5)/$I$6))*$I$9,"Error")))))</f>
        <v>0</v>
      </c>
      <c r="J1207" s="15" t="s">
        <v>14</v>
      </c>
      <c r="K1207" s="3"/>
      <c r="L1207" s="17">
        <v>11.899999999999791</v>
      </c>
      <c r="M1207" s="34">
        <f>L1207/'MSD Calculation'!$D$5</f>
        <v>0.40202702702701992</v>
      </c>
      <c r="N1207" s="34">
        <f>'MSD Calculation'!$D$24-L1207</f>
        <v>6.6000000000002093</v>
      </c>
      <c r="O1207" s="35">
        <f t="shared" si="90"/>
        <v>8.4634239723170007E-3</v>
      </c>
      <c r="P1207" s="35">
        <f t="shared" si="91"/>
        <v>1.3110117159516769E-2</v>
      </c>
      <c r="Q1207" s="35">
        <f t="shared" si="92"/>
        <v>1.3411088465919563E-2</v>
      </c>
      <c r="R1207" s="35">
        <f t="shared" si="93"/>
        <v>1.3411088465919563E-2</v>
      </c>
      <c r="S1207" s="35">
        <f t="shared" si="94"/>
        <v>1.3411088465919563E-2</v>
      </c>
      <c r="T1207" s="11" t="s">
        <v>14</v>
      </c>
    </row>
    <row r="1208" spans="2:20" x14ac:dyDescent="0.35">
      <c r="B1208" s="63">
        <v>11.909999999999791</v>
      </c>
      <c r="C1208" s="34">
        <f>B1208/'MSD Calculation'!$D$5</f>
        <v>0.40236486486485779</v>
      </c>
      <c r="D1208" s="34">
        <f>'MSD Calculation'!$D$24-B1208</f>
        <v>6.5900000000002095</v>
      </c>
      <c r="E1208" s="30">
        <f>IF(B1208="",0,IF(B1208&lt;'MSD Calculation'!$D$5,$E$7*(1-B1208/'MSD Calculation'!$D$5), 0))</f>
        <v>8.4586423768524127E-3</v>
      </c>
      <c r="F1208" s="30">
        <f>IF(B1208="",0,IF($B1208&lt;$F$5,0,IF($B1208&gt;'MSD Calculation'!$D$5,0,IF($N$4="Closed-form",1/2*(1-COS(2*PI()*($B1208-$F$5)/$F$6))*$F$8,IF($N$4="General",1/2*(1-COS(2*PI()*($B1208-$F$5)/$F$6))*$F$9,"Error")))))</f>
        <v>4.6568420729097212E-3</v>
      </c>
      <c r="G1208" s="30">
        <f>IF(B1208="",0,IF($B1208&lt;$G$5,0,IF($B1208&gt;'MSD Calculation'!$D$5,0,IF($N$4="Closed-form",1/2*(1-COS(2*PI()*($B1208-$G$5)/$G$6))*$G$8,IF($N$4="General",1/2*(1-COS(2*PI()*($B1208-$G$5)/$G$6))*$G$9,"Error")))))</f>
        <v>3.0363593023676236E-4</v>
      </c>
      <c r="H1208" s="30">
        <f>IF(B1208="",0,IF($B1208&lt;$H$5,0,IF($B1208&gt;'MSD Calculation'!$D$5,0,IF($N$4="Closed-form",1/2*(1-COS(2*PI()*($B1208-$H$5)/$H$6))*$H$8,IF($N$4="General",1/2*(1-COS(2*PI()*($B1208-$H$5)/$H$6))*$H$9,"Error")))))</f>
        <v>0</v>
      </c>
      <c r="I1208" s="30">
        <f>IF(B1208="",0,IF($B1208&lt;$I$5,0,IF($B1208&gt;'MSD Calculation'!$D$5,0,IF($N$4="Closed-form",1/2*(1-COS(2*PI()*($B1208-$I$5)/$I$6))*$I$8,IF($N$4="General",1/2*(1-COS(2*PI()*($B1208-$I$5)/$I$6))*$I$9,"Error")))))</f>
        <v>0</v>
      </c>
      <c r="J1208" s="15" t="s">
        <v>14</v>
      </c>
      <c r="K1208" s="3"/>
      <c r="L1208" s="17">
        <v>11.909999999999791</v>
      </c>
      <c r="M1208" s="34">
        <f>L1208/'MSD Calculation'!$D$5</f>
        <v>0.40236486486485779</v>
      </c>
      <c r="N1208" s="34">
        <f>'MSD Calculation'!$D$24-L1208</f>
        <v>6.5900000000002095</v>
      </c>
      <c r="O1208" s="35">
        <f t="shared" si="90"/>
        <v>8.4586423768524127E-3</v>
      </c>
      <c r="P1208" s="35">
        <f t="shared" si="91"/>
        <v>1.3115484449762134E-2</v>
      </c>
      <c r="Q1208" s="35">
        <f t="shared" si="92"/>
        <v>1.3419120379998897E-2</v>
      </c>
      <c r="R1208" s="35">
        <f t="shared" si="93"/>
        <v>1.3419120379998897E-2</v>
      </c>
      <c r="S1208" s="35">
        <f t="shared" si="94"/>
        <v>1.3419120379998897E-2</v>
      </c>
      <c r="T1208" s="11" t="s">
        <v>14</v>
      </c>
    </row>
    <row r="1209" spans="2:20" x14ac:dyDescent="0.35">
      <c r="B1209" s="63">
        <v>11.91999999999979</v>
      </c>
      <c r="C1209" s="34">
        <f>B1209/'MSD Calculation'!$D$5</f>
        <v>0.40270270270269559</v>
      </c>
      <c r="D1209" s="34">
        <f>'MSD Calculation'!$D$24-B1209</f>
        <v>6.5800000000002097</v>
      </c>
      <c r="E1209" s="30">
        <f>IF(B1209="",0,IF(B1209&lt;'MSD Calculation'!$D$5,$E$7*(1-B1209/'MSD Calculation'!$D$5), 0))</f>
        <v>8.4538607813878282E-3</v>
      </c>
      <c r="F1209" s="30">
        <f>IF(B1209="",0,IF($B1209&lt;$F$5,0,IF($B1209&gt;'MSD Calculation'!$D$5,0,IF($N$4="Closed-form",1/2*(1-COS(2*PI()*($B1209-$F$5)/$F$6))*$F$8,IF($N$4="General",1/2*(1-COS(2*PI()*($B1209-$F$5)/$F$6))*$F$9,"Error")))))</f>
        <v>4.6669918049439133E-3</v>
      </c>
      <c r="G1209" s="30">
        <f>IF(B1209="",0,IF($B1209&lt;$G$5,0,IF($B1209&gt;'MSD Calculation'!$D$5,0,IF($N$4="Closed-form",1/2*(1-COS(2*PI()*($B1209-$G$5)/$G$6))*$G$8,IF($N$4="General",1/2*(1-COS(2*PI()*($B1209-$G$5)/$G$6))*$G$9,"Error")))))</f>
        <v>3.0631124200392322E-4</v>
      </c>
      <c r="H1209" s="30">
        <f>IF(B1209="",0,IF($B1209&lt;$H$5,0,IF($B1209&gt;'MSD Calculation'!$D$5,0,IF($N$4="Closed-form",1/2*(1-COS(2*PI()*($B1209-$H$5)/$H$6))*$H$8,IF($N$4="General",1/2*(1-COS(2*PI()*($B1209-$H$5)/$H$6))*$H$9,"Error")))))</f>
        <v>0</v>
      </c>
      <c r="I1209" s="30">
        <f>IF(B1209="",0,IF($B1209&lt;$I$5,0,IF($B1209&gt;'MSD Calculation'!$D$5,0,IF($N$4="Closed-form",1/2*(1-COS(2*PI()*($B1209-$I$5)/$I$6))*$I$8,IF($N$4="General",1/2*(1-COS(2*PI()*($B1209-$I$5)/$I$6))*$I$9,"Error")))))</f>
        <v>0</v>
      </c>
      <c r="J1209" s="15" t="s">
        <v>14</v>
      </c>
      <c r="K1209" s="3"/>
      <c r="L1209" s="17">
        <v>11.91999999999979</v>
      </c>
      <c r="M1209" s="34">
        <f>L1209/'MSD Calculation'!$D$5</f>
        <v>0.40270270270269559</v>
      </c>
      <c r="N1209" s="34">
        <f>'MSD Calculation'!$D$24-L1209</f>
        <v>6.5800000000002097</v>
      </c>
      <c r="O1209" s="35">
        <f t="shared" si="90"/>
        <v>8.4538607813878282E-3</v>
      </c>
      <c r="P1209" s="35">
        <f t="shared" si="91"/>
        <v>1.3120852586331742E-2</v>
      </c>
      <c r="Q1209" s="35">
        <f t="shared" si="92"/>
        <v>1.3427163828335666E-2</v>
      </c>
      <c r="R1209" s="35">
        <f t="shared" si="93"/>
        <v>1.3427163828335666E-2</v>
      </c>
      <c r="S1209" s="35">
        <f t="shared" si="94"/>
        <v>1.3427163828335666E-2</v>
      </c>
      <c r="T1209" s="11" t="s">
        <v>14</v>
      </c>
    </row>
    <row r="1210" spans="2:20" x14ac:dyDescent="0.35">
      <c r="B1210" s="63">
        <v>11.92999999999979</v>
      </c>
      <c r="C1210" s="34">
        <f>B1210/'MSD Calculation'!$D$5</f>
        <v>0.40304054054053345</v>
      </c>
      <c r="D1210" s="34">
        <f>'MSD Calculation'!$D$24-B1210</f>
        <v>6.5700000000002099</v>
      </c>
      <c r="E1210" s="30">
        <f>IF(B1210="",0,IF(B1210&lt;'MSD Calculation'!$D$5,$E$7*(1-B1210/'MSD Calculation'!$D$5), 0))</f>
        <v>8.4490791859232403E-3</v>
      </c>
      <c r="F1210" s="30">
        <f>IF(B1210="",0,IF($B1210&lt;$F$5,0,IF($B1210&gt;'MSD Calculation'!$D$5,0,IF($N$4="Closed-form",1/2*(1-COS(2*PI()*($B1210-$F$5)/$F$6))*$F$8,IF($N$4="General",1/2*(1-COS(2*PI()*($B1210-$F$5)/$F$6))*$F$9,"Error")))))</f>
        <v>4.6771423387806559E-3</v>
      </c>
      <c r="G1210" s="30">
        <f>IF(B1210="",0,IF($B1210&lt;$G$5,0,IF($B1210&gt;'MSD Calculation'!$D$5,0,IF($N$4="Closed-form",1/2*(1-COS(2*PI()*($B1210-$G$5)/$G$6))*$G$8,IF($N$4="General",1/2*(1-COS(2*PI()*($B1210-$G$5)/$G$6))*$G$9,"Error")))))</f>
        <v>3.0899722318324249E-4</v>
      </c>
      <c r="H1210" s="30">
        <f>IF(B1210="",0,IF($B1210&lt;$H$5,0,IF($B1210&gt;'MSD Calculation'!$D$5,0,IF($N$4="Closed-form",1/2*(1-COS(2*PI()*($B1210-$H$5)/$H$6))*$H$8,IF($N$4="General",1/2*(1-COS(2*PI()*($B1210-$H$5)/$H$6))*$H$9,"Error")))))</f>
        <v>0</v>
      </c>
      <c r="I1210" s="30">
        <f>IF(B1210="",0,IF($B1210&lt;$I$5,0,IF($B1210&gt;'MSD Calculation'!$D$5,0,IF($N$4="Closed-form",1/2*(1-COS(2*PI()*($B1210-$I$5)/$I$6))*$I$8,IF($N$4="General",1/2*(1-COS(2*PI()*($B1210-$I$5)/$I$6))*$I$9,"Error")))))</f>
        <v>0</v>
      </c>
      <c r="J1210" s="15" t="s">
        <v>14</v>
      </c>
      <c r="K1210" s="3"/>
      <c r="L1210" s="17">
        <v>11.92999999999979</v>
      </c>
      <c r="M1210" s="34">
        <f>L1210/'MSD Calculation'!$D$5</f>
        <v>0.40304054054053345</v>
      </c>
      <c r="N1210" s="34">
        <f>'MSD Calculation'!$D$24-L1210</f>
        <v>6.5700000000002099</v>
      </c>
      <c r="O1210" s="35">
        <f t="shared" si="90"/>
        <v>8.4490791859232403E-3</v>
      </c>
      <c r="P1210" s="35">
        <f t="shared" si="91"/>
        <v>1.3126221524703895E-2</v>
      </c>
      <c r="Q1210" s="35">
        <f t="shared" si="92"/>
        <v>1.3435218747887138E-2</v>
      </c>
      <c r="R1210" s="35">
        <f t="shared" si="93"/>
        <v>1.3435218747887138E-2</v>
      </c>
      <c r="S1210" s="35">
        <f t="shared" si="94"/>
        <v>1.3435218747887138E-2</v>
      </c>
      <c r="T1210" s="11" t="s">
        <v>14</v>
      </c>
    </row>
    <row r="1211" spans="2:20" x14ac:dyDescent="0.35">
      <c r="B1211" s="63">
        <v>11.93999999999979</v>
      </c>
      <c r="C1211" s="34">
        <f>B1211/'MSD Calculation'!$D$5</f>
        <v>0.40337837837837126</v>
      </c>
      <c r="D1211" s="34">
        <f>'MSD Calculation'!$D$24-B1211</f>
        <v>6.5600000000002101</v>
      </c>
      <c r="E1211" s="30">
        <f>IF(B1211="",0,IF(B1211&lt;'MSD Calculation'!$D$5,$E$7*(1-B1211/'MSD Calculation'!$D$5), 0))</f>
        <v>8.4442975904586558E-3</v>
      </c>
      <c r="F1211" s="30">
        <f>IF(B1211="",0,IF($B1211&lt;$F$5,0,IF($B1211&gt;'MSD Calculation'!$D$5,0,IF($N$4="Closed-form",1/2*(1-COS(2*PI()*($B1211-$F$5)/$F$6))*$F$8,IF($N$4="General",1/2*(1-COS(2*PI()*($B1211-$F$5)/$F$6))*$F$9,"Error")))))</f>
        <v>4.6872936298947392E-3</v>
      </c>
      <c r="G1211" s="30">
        <f>IF(B1211="",0,IF($B1211&lt;$G$5,0,IF($B1211&gt;'MSD Calculation'!$D$5,0,IF($N$4="Closed-form",1/2*(1-COS(2*PI()*($B1211-$G$5)/$G$6))*$G$8,IF($N$4="General",1/2*(1-COS(2*PI()*($B1211-$G$5)/$G$6))*$G$9,"Error")))))</f>
        <v>3.1169385517982147E-4</v>
      </c>
      <c r="H1211" s="30">
        <f>IF(B1211="",0,IF($B1211&lt;$H$5,0,IF($B1211&gt;'MSD Calculation'!$D$5,0,IF($N$4="Closed-form",1/2*(1-COS(2*PI()*($B1211-$H$5)/$H$6))*$H$8,IF($N$4="General",1/2*(1-COS(2*PI()*($B1211-$H$5)/$H$6))*$H$9,"Error")))))</f>
        <v>0</v>
      </c>
      <c r="I1211" s="30">
        <f>IF(B1211="",0,IF($B1211&lt;$I$5,0,IF($B1211&gt;'MSD Calculation'!$D$5,0,IF($N$4="Closed-form",1/2*(1-COS(2*PI()*($B1211-$I$5)/$I$6))*$I$8,IF($N$4="General",1/2*(1-COS(2*PI()*($B1211-$I$5)/$I$6))*$I$9,"Error")))))</f>
        <v>0</v>
      </c>
      <c r="J1211" s="15" t="s">
        <v>14</v>
      </c>
      <c r="K1211" s="3"/>
      <c r="L1211" s="17">
        <v>11.93999999999979</v>
      </c>
      <c r="M1211" s="34">
        <f>L1211/'MSD Calculation'!$D$5</f>
        <v>0.40337837837837126</v>
      </c>
      <c r="N1211" s="34">
        <f>'MSD Calculation'!$D$24-L1211</f>
        <v>6.5600000000002101</v>
      </c>
      <c r="O1211" s="35">
        <f t="shared" si="90"/>
        <v>8.4442975904586558E-3</v>
      </c>
      <c r="P1211" s="35">
        <f t="shared" si="91"/>
        <v>1.3131591220353395E-2</v>
      </c>
      <c r="Q1211" s="35">
        <f t="shared" si="92"/>
        <v>1.3443285075533216E-2</v>
      </c>
      <c r="R1211" s="35">
        <f t="shared" si="93"/>
        <v>1.3443285075533216E-2</v>
      </c>
      <c r="S1211" s="35">
        <f t="shared" si="94"/>
        <v>1.3443285075533216E-2</v>
      </c>
      <c r="T1211" s="11" t="s">
        <v>14</v>
      </c>
    </row>
    <row r="1212" spans="2:20" x14ac:dyDescent="0.35">
      <c r="B1212" s="63">
        <v>11.94999999999979</v>
      </c>
      <c r="C1212" s="34">
        <f>B1212/'MSD Calculation'!$D$5</f>
        <v>0.40371621621620907</v>
      </c>
      <c r="D1212" s="34">
        <f>'MSD Calculation'!$D$24-B1212</f>
        <v>6.5500000000002103</v>
      </c>
      <c r="E1212" s="30">
        <f>IF(B1212="",0,IF(B1212&lt;'MSD Calculation'!$D$5,$E$7*(1-B1212/'MSD Calculation'!$D$5), 0))</f>
        <v>8.4395159949940696E-3</v>
      </c>
      <c r="F1212" s="30">
        <f>IF(B1212="",0,IF($B1212&lt;$F$5,0,IF($B1212&gt;'MSD Calculation'!$D$5,0,IF($N$4="Closed-form",1/2*(1-COS(2*PI()*($B1212-$F$5)/$F$6))*$F$8,IF($N$4="General",1/2*(1-COS(2*PI()*($B1212-$F$5)/$F$6))*$F$9,"Error")))))</f>
        <v>4.6974456337576347E-3</v>
      </c>
      <c r="G1212" s="30">
        <f>IF(B1212="",0,IF($B1212&lt;$G$5,0,IF($B1212&gt;'MSD Calculation'!$D$5,0,IF($N$4="Closed-form",1/2*(1-COS(2*PI()*($B1212-$G$5)/$G$6))*$G$8,IF($N$4="General",1/2*(1-COS(2*PI()*($B1212-$G$5)/$G$6))*$G$9,"Error")))))</f>
        <v>3.1440111932502763E-4</v>
      </c>
      <c r="H1212" s="30">
        <f>IF(B1212="",0,IF($B1212&lt;$H$5,0,IF($B1212&gt;'MSD Calculation'!$D$5,0,IF($N$4="Closed-form",1/2*(1-COS(2*PI()*($B1212-$H$5)/$H$6))*$H$8,IF($N$4="General",1/2*(1-COS(2*PI()*($B1212-$H$5)/$H$6))*$H$9,"Error")))))</f>
        <v>0</v>
      </c>
      <c r="I1212" s="30">
        <f>IF(B1212="",0,IF($B1212&lt;$I$5,0,IF($B1212&gt;'MSD Calculation'!$D$5,0,IF($N$4="Closed-form",1/2*(1-COS(2*PI()*($B1212-$I$5)/$I$6))*$I$8,IF($N$4="General",1/2*(1-COS(2*PI()*($B1212-$I$5)/$I$6))*$I$9,"Error")))))</f>
        <v>0</v>
      </c>
      <c r="J1212" s="15" t="s">
        <v>14</v>
      </c>
      <c r="K1212" s="3"/>
      <c r="L1212" s="17">
        <v>11.94999999999979</v>
      </c>
      <c r="M1212" s="34">
        <f>L1212/'MSD Calculation'!$D$5</f>
        <v>0.40371621621620907</v>
      </c>
      <c r="N1212" s="34">
        <f>'MSD Calculation'!$D$24-L1212</f>
        <v>6.5500000000002103</v>
      </c>
      <c r="O1212" s="35">
        <f t="shared" si="90"/>
        <v>8.4395159949940696E-3</v>
      </c>
      <c r="P1212" s="35">
        <f t="shared" si="91"/>
        <v>1.3136961628751704E-2</v>
      </c>
      <c r="Q1212" s="35">
        <f t="shared" si="92"/>
        <v>1.3451362748076732E-2</v>
      </c>
      <c r="R1212" s="35">
        <f t="shared" si="93"/>
        <v>1.3451362748076732E-2</v>
      </c>
      <c r="S1212" s="35">
        <f t="shared" si="94"/>
        <v>1.3451362748076732E-2</v>
      </c>
      <c r="T1212" s="11" t="s">
        <v>14</v>
      </c>
    </row>
    <row r="1213" spans="2:20" x14ac:dyDescent="0.35">
      <c r="B1213" s="63">
        <v>11.959999999999789</v>
      </c>
      <c r="C1213" s="34">
        <f>B1213/'MSD Calculation'!$D$5</f>
        <v>0.40405405405404693</v>
      </c>
      <c r="D1213" s="34">
        <f>'MSD Calculation'!$D$24-B1213</f>
        <v>6.5400000000002105</v>
      </c>
      <c r="E1213" s="30">
        <f>IF(B1213="",0,IF(B1213&lt;'MSD Calculation'!$D$5,$E$7*(1-B1213/'MSD Calculation'!$D$5), 0))</f>
        <v>8.4347343995294852E-3</v>
      </c>
      <c r="F1213" s="30">
        <f>IF(B1213="",0,IF($B1213&lt;$F$5,0,IF($B1213&gt;'MSD Calculation'!$D$5,0,IF($N$4="Closed-form",1/2*(1-COS(2*PI()*($B1213-$F$5)/$F$6))*$F$8,IF($N$4="General",1/2*(1-COS(2*PI()*($B1213-$F$5)/$F$6))*$F$9,"Error")))))</f>
        <v>4.7075983058376862E-3</v>
      </c>
      <c r="G1213" s="30">
        <f>IF(B1213="",0,IF($B1213&lt;$G$5,0,IF($B1213&gt;'MSD Calculation'!$D$5,0,IF($N$4="Closed-form",1/2*(1-COS(2*PI()*($B1213-$G$5)/$G$6))*$G$8,IF($N$4="General",1/2*(1-COS(2*PI()*($B1213-$G$5)/$G$6))*$G$9,"Error")))))</f>
        <v>3.1711899687662142E-4</v>
      </c>
      <c r="H1213" s="30">
        <f>IF(B1213="",0,IF($B1213&lt;$H$5,0,IF($B1213&gt;'MSD Calculation'!$D$5,0,IF($N$4="Closed-form",1/2*(1-COS(2*PI()*($B1213-$H$5)/$H$6))*$H$8,IF($N$4="General",1/2*(1-COS(2*PI()*($B1213-$H$5)/$H$6))*$H$9,"Error")))))</f>
        <v>0</v>
      </c>
      <c r="I1213" s="30">
        <f>IF(B1213="",0,IF($B1213&lt;$I$5,0,IF($B1213&gt;'MSD Calculation'!$D$5,0,IF($N$4="Closed-form",1/2*(1-COS(2*PI()*($B1213-$I$5)/$I$6))*$I$8,IF($N$4="General",1/2*(1-COS(2*PI()*($B1213-$I$5)/$I$6))*$I$9,"Error")))))</f>
        <v>0</v>
      </c>
      <c r="J1213" s="15" t="s">
        <v>14</v>
      </c>
      <c r="K1213" s="3"/>
      <c r="L1213" s="17">
        <v>11.959999999999789</v>
      </c>
      <c r="M1213" s="34">
        <f>L1213/'MSD Calculation'!$D$5</f>
        <v>0.40405405405404693</v>
      </c>
      <c r="N1213" s="34">
        <f>'MSD Calculation'!$D$24-L1213</f>
        <v>6.5400000000002105</v>
      </c>
      <c r="O1213" s="35">
        <f t="shared" si="90"/>
        <v>8.4347343995294852E-3</v>
      </c>
      <c r="P1213" s="35">
        <f t="shared" si="91"/>
        <v>1.3142332705367171E-2</v>
      </c>
      <c r="Q1213" s="35">
        <f t="shared" si="92"/>
        <v>1.3459451702243792E-2</v>
      </c>
      <c r="R1213" s="35">
        <f t="shared" si="93"/>
        <v>1.3459451702243792E-2</v>
      </c>
      <c r="S1213" s="35">
        <f t="shared" si="94"/>
        <v>1.3459451702243792E-2</v>
      </c>
      <c r="T1213" s="11" t="s">
        <v>14</v>
      </c>
    </row>
    <row r="1214" spans="2:20" x14ac:dyDescent="0.35">
      <c r="B1214" s="63">
        <v>11.969999999999789</v>
      </c>
      <c r="C1214" s="34">
        <f>B1214/'MSD Calculation'!$D$5</f>
        <v>0.40439189189188474</v>
      </c>
      <c r="D1214" s="34">
        <f>'MSD Calculation'!$D$24-B1214</f>
        <v>6.5300000000002107</v>
      </c>
      <c r="E1214" s="30">
        <f>IF(B1214="",0,IF(B1214&lt;'MSD Calculation'!$D$5,$E$7*(1-B1214/'MSD Calculation'!$D$5), 0))</f>
        <v>8.429952804064899E-3</v>
      </c>
      <c r="F1214" s="30">
        <f>IF(B1214="",0,IF($B1214&lt;$F$5,0,IF($B1214&gt;'MSD Calculation'!$D$5,0,IF($N$4="Closed-form",1/2*(1-COS(2*PI()*($B1214-$F$5)/$F$6))*$F$8,IF($N$4="General",1/2*(1-COS(2*PI()*($B1214-$F$5)/$F$6))*$F$9,"Error")))))</f>
        <v>4.7177516016003087E-3</v>
      </c>
      <c r="G1214" s="30">
        <f>IF(B1214="",0,IF($B1214&lt;$G$5,0,IF($B1214&gt;'MSD Calculation'!$D$5,0,IF($N$4="Closed-form",1/2*(1-COS(2*PI()*($B1214-$G$5)/$G$6))*$G$8,IF($N$4="General",1/2*(1-COS(2*PI()*($B1214-$G$5)/$G$6))*$G$9,"Error")))))</f>
        <v>3.1984746901888769E-4</v>
      </c>
      <c r="H1214" s="30">
        <f>IF(B1214="",0,IF($B1214&lt;$H$5,0,IF($B1214&gt;'MSD Calculation'!$D$5,0,IF($N$4="Closed-form",1/2*(1-COS(2*PI()*($B1214-$H$5)/$H$6))*$H$8,IF($N$4="General",1/2*(1-COS(2*PI()*($B1214-$H$5)/$H$6))*$H$9,"Error")))))</f>
        <v>0</v>
      </c>
      <c r="I1214" s="30">
        <f>IF(B1214="",0,IF($B1214&lt;$I$5,0,IF($B1214&gt;'MSD Calculation'!$D$5,0,IF($N$4="Closed-form",1/2*(1-COS(2*PI()*($B1214-$I$5)/$I$6))*$I$8,IF($N$4="General",1/2*(1-COS(2*PI()*($B1214-$I$5)/$I$6))*$I$9,"Error")))))</f>
        <v>0</v>
      </c>
      <c r="J1214" s="15" t="s">
        <v>14</v>
      </c>
      <c r="K1214" s="3"/>
      <c r="L1214" s="17">
        <v>11.969999999999789</v>
      </c>
      <c r="M1214" s="34">
        <f>L1214/'MSD Calculation'!$D$5</f>
        <v>0.40439189189188474</v>
      </c>
      <c r="N1214" s="34">
        <f>'MSD Calculation'!$D$24-L1214</f>
        <v>6.5300000000002107</v>
      </c>
      <c r="O1214" s="35">
        <f t="shared" si="90"/>
        <v>8.429952804064899E-3</v>
      </c>
      <c r="P1214" s="35">
        <f t="shared" si="91"/>
        <v>1.3147704405665208E-2</v>
      </c>
      <c r="Q1214" s="35">
        <f t="shared" si="92"/>
        <v>1.3467551874684095E-2</v>
      </c>
      <c r="R1214" s="35">
        <f t="shared" si="93"/>
        <v>1.3467551874684095E-2</v>
      </c>
      <c r="S1214" s="35">
        <f t="shared" si="94"/>
        <v>1.3467551874684095E-2</v>
      </c>
      <c r="T1214" s="11" t="s">
        <v>14</v>
      </c>
    </row>
    <row r="1215" spans="2:20" x14ac:dyDescent="0.35">
      <c r="B1215" s="63">
        <v>11.979999999999789</v>
      </c>
      <c r="C1215" s="34">
        <f>B1215/'MSD Calculation'!$D$5</f>
        <v>0.4047297297297226</v>
      </c>
      <c r="D1215" s="34">
        <f>'MSD Calculation'!$D$24-B1215</f>
        <v>6.520000000000211</v>
      </c>
      <c r="E1215" s="30">
        <f>IF(B1215="",0,IF(B1215&lt;'MSD Calculation'!$D$5,$E$7*(1-B1215/'MSD Calculation'!$D$5), 0))</f>
        <v>8.4251712086003145E-3</v>
      </c>
      <c r="F1215" s="30">
        <f>IF(B1215="",0,IF($B1215&lt;$F$5,0,IF($B1215&gt;'MSD Calculation'!$D$5,0,IF($N$4="Closed-form",1/2*(1-COS(2*PI()*($B1215-$F$5)/$F$6))*$F$8,IF($N$4="General",1/2*(1-COS(2*PI()*($B1215-$F$5)/$F$6))*$F$9,"Error")))))</f>
        <v>4.7279054765081785E-3</v>
      </c>
      <c r="G1215" s="30">
        <f>IF(B1215="",0,IF($B1215&lt;$G$5,0,IF($B1215&gt;'MSD Calculation'!$D$5,0,IF($N$4="Closed-form",1/2*(1-COS(2*PI()*($B1215-$G$5)/$G$6))*$G$8,IF($N$4="General",1/2*(1-COS(2*PI()*($B1215-$G$5)/$G$6))*$G$9,"Error")))))</f>
        <v>3.22586516862766E-4</v>
      </c>
      <c r="H1215" s="30">
        <f>IF(B1215="",0,IF($B1215&lt;$H$5,0,IF($B1215&gt;'MSD Calculation'!$D$5,0,IF($N$4="Closed-form",1/2*(1-COS(2*PI()*($B1215-$H$5)/$H$6))*$H$8,IF($N$4="General",1/2*(1-COS(2*PI()*($B1215-$H$5)/$H$6))*$H$9,"Error")))))</f>
        <v>0</v>
      </c>
      <c r="I1215" s="30">
        <f>IF(B1215="",0,IF($B1215&lt;$I$5,0,IF($B1215&gt;'MSD Calculation'!$D$5,0,IF($N$4="Closed-form",1/2*(1-COS(2*PI()*($B1215-$I$5)/$I$6))*$I$8,IF($N$4="General",1/2*(1-COS(2*PI()*($B1215-$I$5)/$I$6))*$I$9,"Error")))))</f>
        <v>0</v>
      </c>
      <c r="J1215" s="15" t="s">
        <v>14</v>
      </c>
      <c r="K1215" s="3"/>
      <c r="L1215" s="17">
        <v>11.979999999999789</v>
      </c>
      <c r="M1215" s="34">
        <f>L1215/'MSD Calculation'!$D$5</f>
        <v>0.4047297297297226</v>
      </c>
      <c r="N1215" s="34">
        <f>'MSD Calculation'!$D$24-L1215</f>
        <v>6.520000000000211</v>
      </c>
      <c r="O1215" s="35">
        <f t="shared" si="90"/>
        <v>8.4251712086003145E-3</v>
      </c>
      <c r="P1215" s="35">
        <f t="shared" si="91"/>
        <v>1.3153076685108494E-2</v>
      </c>
      <c r="Q1215" s="35">
        <f t="shared" si="92"/>
        <v>1.347566320197126E-2</v>
      </c>
      <c r="R1215" s="35">
        <f t="shared" si="93"/>
        <v>1.347566320197126E-2</v>
      </c>
      <c r="S1215" s="35">
        <f t="shared" si="94"/>
        <v>1.347566320197126E-2</v>
      </c>
      <c r="T1215" s="11" t="s">
        <v>14</v>
      </c>
    </row>
    <row r="1216" spans="2:20" x14ac:dyDescent="0.35">
      <c r="B1216" s="63">
        <v>11.989999999999789</v>
      </c>
      <c r="C1216" s="34">
        <f>B1216/'MSD Calculation'!$D$5</f>
        <v>0.4050675675675604</v>
      </c>
      <c r="D1216" s="34">
        <f>'MSD Calculation'!$D$24-B1216</f>
        <v>6.5100000000002112</v>
      </c>
      <c r="E1216" s="30">
        <f>IF(B1216="",0,IF(B1216&lt;'MSD Calculation'!$D$5,$E$7*(1-B1216/'MSD Calculation'!$D$5), 0))</f>
        <v>8.4203896131357283E-3</v>
      </c>
      <c r="F1216" s="30">
        <f>IF(B1216="",0,IF($B1216&lt;$F$5,0,IF($B1216&gt;'MSD Calculation'!$D$5,0,IF($N$4="Closed-form",1/2*(1-COS(2*PI()*($B1216-$F$5)/$F$6))*$F$8,IF($N$4="General",1/2*(1-COS(2*PI()*($B1216-$F$5)/$F$6))*$F$9,"Error")))))</f>
        <v>4.7380598860214326E-3</v>
      </c>
      <c r="G1216" s="30">
        <f>IF(B1216="",0,IF($B1216&lt;$G$5,0,IF($B1216&gt;'MSD Calculation'!$D$5,0,IF($N$4="Closed-form",1/2*(1-COS(2*PI()*($B1216-$G$5)/$G$6))*$G$8,IF($N$4="General",1/2*(1-COS(2*PI()*($B1216-$G$5)/$G$6))*$G$9,"Error")))))</f>
        <v>3.2533612144598057E-4</v>
      </c>
      <c r="H1216" s="30">
        <f>IF(B1216="",0,IF($B1216&lt;$H$5,0,IF($B1216&gt;'MSD Calculation'!$D$5,0,IF($N$4="Closed-form",1/2*(1-COS(2*PI()*($B1216-$H$5)/$H$6))*$H$8,IF($N$4="General",1/2*(1-COS(2*PI()*($B1216-$H$5)/$H$6))*$H$9,"Error")))))</f>
        <v>0</v>
      </c>
      <c r="I1216" s="30">
        <f>IF(B1216="",0,IF($B1216&lt;$I$5,0,IF($B1216&gt;'MSD Calculation'!$D$5,0,IF($N$4="Closed-form",1/2*(1-COS(2*PI()*($B1216-$I$5)/$I$6))*$I$8,IF($N$4="General",1/2*(1-COS(2*PI()*($B1216-$I$5)/$I$6))*$I$9,"Error")))))</f>
        <v>0</v>
      </c>
      <c r="J1216" s="15" t="s">
        <v>14</v>
      </c>
      <c r="K1216" s="3"/>
      <c r="L1216" s="17">
        <v>11.989999999999789</v>
      </c>
      <c r="M1216" s="34">
        <f>L1216/'MSD Calculation'!$D$5</f>
        <v>0.4050675675675604</v>
      </c>
      <c r="N1216" s="34">
        <f>'MSD Calculation'!$D$24-L1216</f>
        <v>6.5100000000002112</v>
      </c>
      <c r="O1216" s="35">
        <f t="shared" si="90"/>
        <v>8.4203896131357283E-3</v>
      </c>
      <c r="P1216" s="35">
        <f t="shared" si="91"/>
        <v>1.3158449499157161E-2</v>
      </c>
      <c r="Q1216" s="35">
        <f t="shared" si="92"/>
        <v>1.3483785620603142E-2</v>
      </c>
      <c r="R1216" s="35">
        <f t="shared" si="93"/>
        <v>1.3483785620603142E-2</v>
      </c>
      <c r="S1216" s="35">
        <f t="shared" si="94"/>
        <v>1.3483785620603142E-2</v>
      </c>
      <c r="T1216" s="11" t="s">
        <v>14</v>
      </c>
    </row>
    <row r="1217" spans="2:20" x14ac:dyDescent="0.35">
      <c r="B1217" s="63">
        <v>11.999999999999789</v>
      </c>
      <c r="C1217" s="34">
        <f>B1217/'MSD Calculation'!$D$5</f>
        <v>0.40540540540539827</v>
      </c>
      <c r="D1217" s="34">
        <f>'MSD Calculation'!$D$24-B1217</f>
        <v>6.5000000000002114</v>
      </c>
      <c r="E1217" s="30">
        <f>IF(B1217="",0,IF(B1217&lt;'MSD Calculation'!$D$5,$E$7*(1-B1217/'MSD Calculation'!$D$5), 0))</f>
        <v>8.4156080176711421E-3</v>
      </c>
      <c r="F1217" s="30">
        <f>IF(B1217="",0,IF($B1217&lt;$F$5,0,IF($B1217&gt;'MSD Calculation'!$D$5,0,IF($N$4="Closed-form",1/2*(1-COS(2*PI()*($B1217-$F$5)/$F$6))*$F$8,IF($N$4="General",1/2*(1-COS(2*PI()*($B1217-$F$5)/$F$6))*$F$9,"Error")))))</f>
        <v>4.7482147855978625E-3</v>
      </c>
      <c r="G1217" s="30">
        <f>IF(B1217="",0,IF($B1217&lt;$G$5,0,IF($B1217&gt;'MSD Calculation'!$D$5,0,IF($N$4="Closed-form",1/2*(1-COS(2*PI()*($B1217-$G$5)/$G$6))*$G$8,IF($N$4="General",1/2*(1-COS(2*PI()*($B1217-$G$5)/$G$6))*$G$9,"Error")))))</f>
        <v>3.2809626373317142E-4</v>
      </c>
      <c r="H1217" s="30">
        <f>IF(B1217="",0,IF($B1217&lt;$H$5,0,IF($B1217&gt;'MSD Calculation'!$D$5,0,IF($N$4="Closed-form",1/2*(1-COS(2*PI()*($B1217-$H$5)/$H$6))*$H$8,IF($N$4="General",1/2*(1-COS(2*PI()*($B1217-$H$5)/$H$6))*$H$9,"Error")))))</f>
        <v>0</v>
      </c>
      <c r="I1217" s="30">
        <f>IF(B1217="",0,IF($B1217&lt;$I$5,0,IF($B1217&gt;'MSD Calculation'!$D$5,0,IF($N$4="Closed-form",1/2*(1-COS(2*PI()*($B1217-$I$5)/$I$6))*$I$8,IF($N$4="General",1/2*(1-COS(2*PI()*($B1217-$I$5)/$I$6))*$I$9,"Error")))))</f>
        <v>0</v>
      </c>
      <c r="J1217" s="15" t="s">
        <v>14</v>
      </c>
      <c r="K1217" s="3"/>
      <c r="L1217" s="17">
        <v>11.999999999999789</v>
      </c>
      <c r="M1217" s="34">
        <f>L1217/'MSD Calculation'!$D$5</f>
        <v>0.40540540540539827</v>
      </c>
      <c r="N1217" s="34">
        <f>'MSD Calculation'!$D$24-L1217</f>
        <v>6.5000000000002114</v>
      </c>
      <c r="O1217" s="35">
        <f t="shared" si="90"/>
        <v>8.4156080176711421E-3</v>
      </c>
      <c r="P1217" s="35">
        <f t="shared" si="91"/>
        <v>1.3163822803269006E-2</v>
      </c>
      <c r="Q1217" s="35">
        <f t="shared" si="92"/>
        <v>1.3491919067002176E-2</v>
      </c>
      <c r="R1217" s="35">
        <f t="shared" si="93"/>
        <v>1.3491919067002176E-2</v>
      </c>
      <c r="S1217" s="35">
        <f t="shared" si="94"/>
        <v>1.3491919067002176E-2</v>
      </c>
      <c r="T1217" s="11" t="s">
        <v>14</v>
      </c>
    </row>
    <row r="1218" spans="2:20" x14ac:dyDescent="0.35">
      <c r="B1218" s="63">
        <v>12.009999999999788</v>
      </c>
      <c r="C1218" s="34">
        <f>B1218/'MSD Calculation'!$D$5</f>
        <v>0.40574324324323607</v>
      </c>
      <c r="D1218" s="34">
        <f>'MSD Calculation'!$D$24-B1218</f>
        <v>6.4900000000002116</v>
      </c>
      <c r="E1218" s="30">
        <f>IF(B1218="",0,IF(B1218&lt;'MSD Calculation'!$D$5,$E$7*(1-B1218/'MSD Calculation'!$D$5), 0))</f>
        <v>8.4108264222065559E-3</v>
      </c>
      <c r="F1218" s="30">
        <f>IF(B1218="",0,IF($B1218&lt;$F$5,0,IF($B1218&gt;'MSD Calculation'!$D$5,0,IF($N$4="Closed-form",1/2*(1-COS(2*PI()*($B1218-$F$5)/$F$6))*$F$8,IF($N$4="General",1/2*(1-COS(2*PI()*($B1218-$F$5)/$F$6))*$F$9,"Error")))))</f>
        <v>4.7583701306931113E-3</v>
      </c>
      <c r="G1218" s="30">
        <f>IF(B1218="",0,IF($B1218&lt;$G$5,0,IF($B1218&gt;'MSD Calculation'!$D$5,0,IF($N$4="Closed-form",1/2*(1-COS(2*PI()*($B1218-$G$5)/$G$6))*$G$8,IF($N$4="General",1/2*(1-COS(2*PI()*($B1218-$G$5)/$G$6))*$G$9,"Error")))))</f>
        <v>3.30866924616027E-4</v>
      </c>
      <c r="H1218" s="30">
        <f>IF(B1218="",0,IF($B1218&lt;$H$5,0,IF($B1218&gt;'MSD Calculation'!$D$5,0,IF($N$4="Closed-form",1/2*(1-COS(2*PI()*($B1218-$H$5)/$H$6))*$H$8,IF($N$4="General",1/2*(1-COS(2*PI()*($B1218-$H$5)/$H$6))*$H$9,"Error")))))</f>
        <v>0</v>
      </c>
      <c r="I1218" s="30">
        <f>IF(B1218="",0,IF($B1218&lt;$I$5,0,IF($B1218&gt;'MSD Calculation'!$D$5,0,IF($N$4="Closed-form",1/2*(1-COS(2*PI()*($B1218-$I$5)/$I$6))*$I$8,IF($N$4="General",1/2*(1-COS(2*PI()*($B1218-$I$5)/$I$6))*$I$9,"Error")))))</f>
        <v>0</v>
      </c>
      <c r="J1218" s="15" t="s">
        <v>14</v>
      </c>
      <c r="K1218" s="3"/>
      <c r="L1218" s="17">
        <v>12.009999999999788</v>
      </c>
      <c r="M1218" s="34">
        <f>L1218/'MSD Calculation'!$D$5</f>
        <v>0.40574324324323607</v>
      </c>
      <c r="N1218" s="34">
        <f>'MSD Calculation'!$D$24-L1218</f>
        <v>6.4900000000002116</v>
      </c>
      <c r="O1218" s="35">
        <f t="shared" si="90"/>
        <v>8.4108264222065559E-3</v>
      </c>
      <c r="P1218" s="35">
        <f t="shared" si="91"/>
        <v>1.3169196552899668E-2</v>
      </c>
      <c r="Q1218" s="35">
        <f t="shared" si="92"/>
        <v>1.3500063477515695E-2</v>
      </c>
      <c r="R1218" s="35">
        <f t="shared" si="93"/>
        <v>1.3500063477515695E-2</v>
      </c>
      <c r="S1218" s="35">
        <f t="shared" si="94"/>
        <v>1.3500063477515695E-2</v>
      </c>
      <c r="T1218" s="11" t="s">
        <v>14</v>
      </c>
    </row>
    <row r="1219" spans="2:20" x14ac:dyDescent="0.35">
      <c r="B1219" s="63">
        <v>12.019999999999788</v>
      </c>
      <c r="C1219" s="34">
        <f>B1219/'MSD Calculation'!$D$5</f>
        <v>0.40608108108107388</v>
      </c>
      <c r="D1219" s="34">
        <f>'MSD Calculation'!$D$24-B1219</f>
        <v>6.4800000000002118</v>
      </c>
      <c r="E1219" s="30">
        <f>IF(B1219="",0,IF(B1219&lt;'MSD Calculation'!$D$5,$E$7*(1-B1219/'MSD Calculation'!$D$5), 0))</f>
        <v>8.4060448267419714E-3</v>
      </c>
      <c r="F1219" s="30">
        <f>IF(B1219="",0,IF($B1219&lt;$F$5,0,IF($B1219&gt;'MSD Calculation'!$D$5,0,IF($N$4="Closed-form",1/2*(1-COS(2*PI()*($B1219-$F$5)/$F$6))*$F$8,IF($N$4="General",1/2*(1-COS(2*PI()*($B1219-$F$5)/$F$6))*$F$9,"Error")))))</f>
        <v>4.7685258767608653E-3</v>
      </c>
      <c r="G1219" s="30">
        <f>IF(B1219="",0,IF($B1219&lt;$G$5,0,IF($B1219&gt;'MSD Calculation'!$D$5,0,IF($N$4="Closed-form",1/2*(1-COS(2*PI()*($B1219-$G$5)/$G$6))*$G$8,IF($N$4="General",1/2*(1-COS(2*PI()*($B1219-$G$5)/$G$6))*$G$9,"Error")))))</f>
        <v>3.3364808491341671E-4</v>
      </c>
      <c r="H1219" s="30">
        <f>IF(B1219="",0,IF($B1219&lt;$H$5,0,IF($B1219&gt;'MSD Calculation'!$D$5,0,IF($N$4="Closed-form",1/2*(1-COS(2*PI()*($B1219-$H$5)/$H$6))*$H$8,IF($N$4="General",1/2*(1-COS(2*PI()*($B1219-$H$5)/$H$6))*$H$9,"Error")))))</f>
        <v>0</v>
      </c>
      <c r="I1219" s="30">
        <f>IF(B1219="",0,IF($B1219&lt;$I$5,0,IF($B1219&gt;'MSD Calculation'!$D$5,0,IF($N$4="Closed-form",1/2*(1-COS(2*PI()*($B1219-$I$5)/$I$6))*$I$8,IF($N$4="General",1/2*(1-COS(2*PI()*($B1219-$I$5)/$I$6))*$I$9,"Error")))))</f>
        <v>0</v>
      </c>
      <c r="J1219" s="15" t="s">
        <v>14</v>
      </c>
      <c r="K1219" s="3"/>
      <c r="L1219" s="17">
        <v>12.019999999999788</v>
      </c>
      <c r="M1219" s="34">
        <f>L1219/'MSD Calculation'!$D$5</f>
        <v>0.40608108108107388</v>
      </c>
      <c r="N1219" s="34">
        <f>'MSD Calculation'!$D$24-L1219</f>
        <v>6.4800000000002118</v>
      </c>
      <c r="O1219" s="35">
        <f t="shared" si="90"/>
        <v>8.4060448267419714E-3</v>
      </c>
      <c r="P1219" s="35">
        <f t="shared" si="91"/>
        <v>1.3174570703502836E-2</v>
      </c>
      <c r="Q1219" s="35">
        <f t="shared" si="92"/>
        <v>1.3508218788416253E-2</v>
      </c>
      <c r="R1219" s="35">
        <f t="shared" si="93"/>
        <v>1.3508218788416253E-2</v>
      </c>
      <c r="S1219" s="35">
        <f t="shared" si="94"/>
        <v>1.3508218788416253E-2</v>
      </c>
      <c r="T1219" s="11" t="s">
        <v>14</v>
      </c>
    </row>
    <row r="1220" spans="2:20" x14ac:dyDescent="0.35">
      <c r="B1220" s="63">
        <v>12.029999999999788</v>
      </c>
      <c r="C1220" s="34">
        <f>B1220/'MSD Calculation'!$D$5</f>
        <v>0.40641891891891174</v>
      </c>
      <c r="D1220" s="34">
        <f>'MSD Calculation'!$D$24-B1220</f>
        <v>6.470000000000212</v>
      </c>
      <c r="E1220" s="30">
        <f>IF(B1220="",0,IF(B1220&lt;'MSD Calculation'!$D$5,$E$7*(1-B1220/'MSD Calculation'!$D$5), 0))</f>
        <v>8.4012632312773835E-3</v>
      </c>
      <c r="F1220" s="30">
        <f>IF(B1220="",0,IF($B1220&lt;$F$5,0,IF($B1220&gt;'MSD Calculation'!$D$5,0,IF($N$4="Closed-form",1/2*(1-COS(2*PI()*($B1220-$F$5)/$F$6))*$F$8,IF($N$4="General",1/2*(1-COS(2*PI()*($B1220-$F$5)/$F$6))*$F$9,"Error")))))</f>
        <v>4.7786819792530553E-3</v>
      </c>
      <c r="G1220" s="30">
        <f>IF(B1220="",0,IF($B1220&lt;$G$5,0,IF($B1220&gt;'MSD Calculation'!$D$5,0,IF($N$4="Closed-form",1/2*(1-COS(2*PI()*($B1220-$G$5)/$G$6))*$G$8,IF($N$4="General",1/2*(1-COS(2*PI()*($B1220-$G$5)/$G$6))*$G$9,"Error")))))</f>
        <v>3.3643972537152219E-4</v>
      </c>
      <c r="H1220" s="30">
        <f>IF(B1220="",0,IF($B1220&lt;$H$5,0,IF($B1220&gt;'MSD Calculation'!$D$5,0,IF($N$4="Closed-form",1/2*(1-COS(2*PI()*($B1220-$H$5)/$H$6))*$H$8,IF($N$4="General",1/2*(1-COS(2*PI()*($B1220-$H$5)/$H$6))*$H$9,"Error")))))</f>
        <v>0</v>
      </c>
      <c r="I1220" s="30">
        <f>IF(B1220="",0,IF($B1220&lt;$I$5,0,IF($B1220&gt;'MSD Calculation'!$D$5,0,IF($N$4="Closed-form",1/2*(1-COS(2*PI()*($B1220-$I$5)/$I$6))*$I$8,IF($N$4="General",1/2*(1-COS(2*PI()*($B1220-$I$5)/$I$6))*$I$9,"Error")))))</f>
        <v>0</v>
      </c>
      <c r="J1220" s="15" t="s">
        <v>14</v>
      </c>
      <c r="K1220" s="3"/>
      <c r="L1220" s="17">
        <v>12.029999999999788</v>
      </c>
      <c r="M1220" s="34">
        <f>L1220/'MSD Calculation'!$D$5</f>
        <v>0.40641891891891174</v>
      </c>
      <c r="N1220" s="34">
        <f>'MSD Calculation'!$D$24-L1220</f>
        <v>6.470000000000212</v>
      </c>
      <c r="O1220" s="35">
        <f t="shared" si="90"/>
        <v>8.4012632312773835E-3</v>
      </c>
      <c r="P1220" s="35">
        <f t="shared" si="91"/>
        <v>1.3179945210530439E-2</v>
      </c>
      <c r="Q1220" s="35">
        <f t="shared" si="92"/>
        <v>1.3516384935901961E-2</v>
      </c>
      <c r="R1220" s="35">
        <f t="shared" si="93"/>
        <v>1.3516384935901961E-2</v>
      </c>
      <c r="S1220" s="35">
        <f t="shared" si="94"/>
        <v>1.3516384935901961E-2</v>
      </c>
      <c r="T1220" s="11" t="s">
        <v>14</v>
      </c>
    </row>
    <row r="1221" spans="2:20" x14ac:dyDescent="0.35">
      <c r="B1221" s="63">
        <v>12.039999999999788</v>
      </c>
      <c r="C1221" s="34">
        <f>B1221/'MSD Calculation'!$D$5</f>
        <v>0.40675675675674955</v>
      </c>
      <c r="D1221" s="34">
        <f>'MSD Calculation'!$D$24-B1221</f>
        <v>6.4600000000002122</v>
      </c>
      <c r="E1221" s="30">
        <f>IF(B1221="",0,IF(B1221&lt;'MSD Calculation'!$D$5,$E$7*(1-B1221/'MSD Calculation'!$D$5), 0))</f>
        <v>8.396481635812799E-3</v>
      </c>
      <c r="F1221" s="30">
        <f>IF(B1221="",0,IF($B1221&lt;$F$5,0,IF($B1221&gt;'MSD Calculation'!$D$5,0,IF($N$4="Closed-form",1/2*(1-COS(2*PI()*($B1221-$F$5)/$F$6))*$F$8,IF($N$4="General",1/2*(1-COS(2*PI()*($B1221-$F$5)/$F$6))*$F$9,"Error")))))</f>
        <v>4.7888383936200473E-3</v>
      </c>
      <c r="G1221" s="30">
        <f>IF(B1221="",0,IF($B1221&lt;$G$5,0,IF($B1221&gt;'MSD Calculation'!$D$5,0,IF($N$4="Closed-form",1/2*(1-COS(2*PI()*($B1221-$G$5)/$G$6))*$G$8,IF($N$4="General",1/2*(1-COS(2*PI()*($B1221-$G$5)/$G$6))*$G$9,"Error")))))</f>
        <v>3.3924182666397208E-4</v>
      </c>
      <c r="H1221" s="30">
        <f>IF(B1221="",0,IF($B1221&lt;$H$5,0,IF($B1221&gt;'MSD Calculation'!$D$5,0,IF($N$4="Closed-form",1/2*(1-COS(2*PI()*($B1221-$H$5)/$H$6))*$H$8,IF($N$4="General",1/2*(1-COS(2*PI()*($B1221-$H$5)/$H$6))*$H$9,"Error")))))</f>
        <v>0</v>
      </c>
      <c r="I1221" s="30">
        <f>IF(B1221="",0,IF($B1221&lt;$I$5,0,IF($B1221&gt;'MSD Calculation'!$D$5,0,IF($N$4="Closed-form",1/2*(1-COS(2*PI()*($B1221-$I$5)/$I$6))*$I$8,IF($N$4="General",1/2*(1-COS(2*PI()*($B1221-$I$5)/$I$6))*$I$9,"Error")))))</f>
        <v>0</v>
      </c>
      <c r="J1221" s="15" t="s">
        <v>14</v>
      </c>
      <c r="K1221" s="3"/>
      <c r="L1221" s="17">
        <v>12.039999999999788</v>
      </c>
      <c r="M1221" s="34">
        <f>L1221/'MSD Calculation'!$D$5</f>
        <v>0.40675675675674955</v>
      </c>
      <c r="N1221" s="34">
        <f>'MSD Calculation'!$D$24-L1221</f>
        <v>6.4600000000002122</v>
      </c>
      <c r="O1221" s="35">
        <f t="shared" si="90"/>
        <v>8.396481635812799E-3</v>
      </c>
      <c r="P1221" s="35">
        <f t="shared" si="91"/>
        <v>1.3185320029432845E-2</v>
      </c>
      <c r="Q1221" s="35">
        <f t="shared" si="92"/>
        <v>1.3524561856096818E-2</v>
      </c>
      <c r="R1221" s="35">
        <f t="shared" si="93"/>
        <v>1.3524561856096818E-2</v>
      </c>
      <c r="S1221" s="35">
        <f t="shared" si="94"/>
        <v>1.3524561856096818E-2</v>
      </c>
      <c r="T1221" s="11" t="s">
        <v>14</v>
      </c>
    </row>
    <row r="1222" spans="2:20" x14ac:dyDescent="0.35">
      <c r="B1222" s="63">
        <v>12.049999999999788</v>
      </c>
      <c r="C1222" s="34">
        <f>B1222/'MSD Calculation'!$D$5</f>
        <v>0.40709459459458741</v>
      </c>
      <c r="D1222" s="34">
        <f>'MSD Calculation'!$D$24-B1222</f>
        <v>6.4500000000002125</v>
      </c>
      <c r="E1222" s="30">
        <f>IF(B1222="",0,IF(B1222&lt;'MSD Calculation'!$D$5,$E$7*(1-B1222/'MSD Calculation'!$D$5), 0))</f>
        <v>8.3917000403482128E-3</v>
      </c>
      <c r="F1222" s="30">
        <f>IF(B1222="",0,IF($B1222&lt;$F$5,0,IF($B1222&gt;'MSD Calculation'!$D$5,0,IF($N$4="Closed-form",1/2*(1-COS(2*PI()*($B1222-$F$5)/$F$6))*$F$8,IF($N$4="General",1/2*(1-COS(2*PI()*($B1222-$F$5)/$F$6))*$F$9,"Error")))))</f>
        <v>4.7989950753108378E-3</v>
      </c>
      <c r="G1222" s="30">
        <f>IF(B1222="",0,IF($B1222&lt;$G$5,0,IF($B1222&gt;'MSD Calculation'!$D$5,0,IF($N$4="Closed-form",1/2*(1-COS(2*PI()*($B1222-$G$5)/$G$6))*$G$8,IF($N$4="General",1/2*(1-COS(2*PI()*($B1222-$G$5)/$G$6))*$G$9,"Error")))))</f>
        <v>3.420543693919748E-4</v>
      </c>
      <c r="H1222" s="30">
        <f>IF(B1222="",0,IF($B1222&lt;$H$5,0,IF($B1222&gt;'MSD Calculation'!$D$5,0,IF($N$4="Closed-form",1/2*(1-COS(2*PI()*($B1222-$H$5)/$H$6))*$H$8,IF($N$4="General",1/2*(1-COS(2*PI()*($B1222-$H$5)/$H$6))*$H$9,"Error")))))</f>
        <v>0</v>
      </c>
      <c r="I1222" s="30">
        <f>IF(B1222="",0,IF($B1222&lt;$I$5,0,IF($B1222&gt;'MSD Calculation'!$D$5,0,IF($N$4="Closed-form",1/2*(1-COS(2*PI()*($B1222-$I$5)/$I$6))*$I$8,IF($N$4="General",1/2*(1-COS(2*PI()*($B1222-$I$5)/$I$6))*$I$9,"Error")))))</f>
        <v>0</v>
      </c>
      <c r="J1222" s="15" t="s">
        <v>14</v>
      </c>
      <c r="K1222" s="3"/>
      <c r="L1222" s="17">
        <v>12.049999999999788</v>
      </c>
      <c r="M1222" s="34">
        <f>L1222/'MSD Calculation'!$D$5</f>
        <v>0.40709459459458741</v>
      </c>
      <c r="N1222" s="34">
        <f>'MSD Calculation'!$D$24-L1222</f>
        <v>6.4500000000002125</v>
      </c>
      <c r="O1222" s="35">
        <f t="shared" si="90"/>
        <v>8.3917000403482128E-3</v>
      </c>
      <c r="P1222" s="35">
        <f t="shared" si="91"/>
        <v>1.3190695115659051E-2</v>
      </c>
      <c r="Q1222" s="35">
        <f t="shared" si="92"/>
        <v>1.3532749485051026E-2</v>
      </c>
      <c r="R1222" s="35">
        <f t="shared" si="93"/>
        <v>1.3532749485051026E-2</v>
      </c>
      <c r="S1222" s="35">
        <f t="shared" si="94"/>
        <v>1.3532749485051026E-2</v>
      </c>
      <c r="T1222" s="11" t="s">
        <v>14</v>
      </c>
    </row>
    <row r="1223" spans="2:20" x14ac:dyDescent="0.35">
      <c r="B1223" s="63">
        <v>12.059999999999787</v>
      </c>
      <c r="C1223" s="34">
        <f>B1223/'MSD Calculation'!$D$5</f>
        <v>0.40743243243242522</v>
      </c>
      <c r="D1223" s="34">
        <f>'MSD Calculation'!$D$24-B1223</f>
        <v>6.4400000000002127</v>
      </c>
      <c r="E1223" s="30">
        <f>IF(B1223="",0,IF(B1223&lt;'MSD Calculation'!$D$5,$E$7*(1-B1223/'MSD Calculation'!$D$5), 0))</f>
        <v>8.3869184448836284E-3</v>
      </c>
      <c r="F1223" s="30">
        <f>IF(B1223="",0,IF($B1223&lt;$F$5,0,IF($B1223&gt;'MSD Calculation'!$D$5,0,IF($N$4="Closed-form",1/2*(1-COS(2*PI()*($B1223-$F$5)/$F$6))*$F$8,IF($N$4="General",1/2*(1-COS(2*PI()*($B1223-$F$5)/$F$6))*$F$9,"Error")))))</f>
        <v>4.8091519797732532E-3</v>
      </c>
      <c r="G1223" s="30">
        <f>IF(B1223="",0,IF($B1223&lt;$G$5,0,IF($B1223&gt;'MSD Calculation'!$D$5,0,IF($N$4="Closed-form",1/2*(1-COS(2*PI()*($B1223-$G$5)/$G$6))*$G$8,IF($N$4="General",1/2*(1-COS(2*PI()*($B1223-$G$5)/$G$6))*$G$9,"Error")))))</f>
        <v>3.4487733408445362E-4</v>
      </c>
      <c r="H1223" s="30">
        <f>IF(B1223="",0,IF($B1223&lt;$H$5,0,IF($B1223&gt;'MSD Calculation'!$D$5,0,IF($N$4="Closed-form",1/2*(1-COS(2*PI()*($B1223-$H$5)/$H$6))*$H$8,IF($N$4="General",1/2*(1-COS(2*PI()*($B1223-$H$5)/$H$6))*$H$9,"Error")))))</f>
        <v>0</v>
      </c>
      <c r="I1223" s="30">
        <f>IF(B1223="",0,IF($B1223&lt;$I$5,0,IF($B1223&gt;'MSD Calculation'!$D$5,0,IF($N$4="Closed-form",1/2*(1-COS(2*PI()*($B1223-$I$5)/$I$6))*$I$8,IF($N$4="General",1/2*(1-COS(2*PI()*($B1223-$I$5)/$I$6))*$I$9,"Error")))))</f>
        <v>0</v>
      </c>
      <c r="J1223" s="15" t="s">
        <v>14</v>
      </c>
      <c r="K1223" s="3"/>
      <c r="L1223" s="17">
        <v>12.059999999999787</v>
      </c>
      <c r="M1223" s="34">
        <f>L1223/'MSD Calculation'!$D$5</f>
        <v>0.40743243243242522</v>
      </c>
      <c r="N1223" s="34">
        <f>'MSD Calculation'!$D$24-L1223</f>
        <v>6.4400000000002127</v>
      </c>
      <c r="O1223" s="35">
        <f t="shared" si="90"/>
        <v>8.3869184448836284E-3</v>
      </c>
      <c r="P1223" s="35">
        <f t="shared" si="91"/>
        <v>1.3196070424656882E-2</v>
      </c>
      <c r="Q1223" s="35">
        <f t="shared" si="92"/>
        <v>1.3540947758741335E-2</v>
      </c>
      <c r="R1223" s="35">
        <f t="shared" si="93"/>
        <v>1.3540947758741335E-2</v>
      </c>
      <c r="S1223" s="35">
        <f t="shared" si="94"/>
        <v>1.3540947758741335E-2</v>
      </c>
      <c r="T1223" s="11" t="s">
        <v>14</v>
      </c>
    </row>
    <row r="1224" spans="2:20" x14ac:dyDescent="0.35">
      <c r="B1224" s="63">
        <v>12.069999999999787</v>
      </c>
      <c r="C1224" s="34">
        <f>B1224/'MSD Calculation'!$D$5</f>
        <v>0.40777027027026308</v>
      </c>
      <c r="D1224" s="34">
        <f>'MSD Calculation'!$D$24-B1224</f>
        <v>6.4300000000002129</v>
      </c>
      <c r="E1224" s="30">
        <f>IF(B1224="",0,IF(B1224&lt;'MSD Calculation'!$D$5,$E$7*(1-B1224/'MSD Calculation'!$D$5), 0))</f>
        <v>8.3821368494190421E-3</v>
      </c>
      <c r="F1224" s="30">
        <f>IF(B1224="",0,IF($B1224&lt;$F$5,0,IF($B1224&gt;'MSD Calculation'!$D$5,0,IF($N$4="Closed-form",1/2*(1-COS(2*PI()*($B1224-$F$5)/$F$6))*$F$8,IF($N$4="General",1/2*(1-COS(2*PI()*($B1224-$F$5)/$F$6))*$F$9,"Error")))))</f>
        <v>4.819309062454139E-3</v>
      </c>
      <c r="G1224" s="30">
        <f>IF(B1224="",0,IF($B1224&lt;$G$5,0,IF($B1224&gt;'MSD Calculation'!$D$5,0,IF($N$4="Closed-form",1/2*(1-COS(2*PI()*($B1224-$G$5)/$G$6))*$G$8,IF($N$4="General",1/2*(1-COS(2*PI()*($B1224-$G$5)/$G$6))*$G$9,"Error")))))</f>
        <v>3.4771070119818111E-4</v>
      </c>
      <c r="H1224" s="30">
        <f>IF(B1224="",0,IF($B1224&lt;$H$5,0,IF($B1224&gt;'MSD Calculation'!$D$5,0,IF($N$4="Closed-form",1/2*(1-COS(2*PI()*($B1224-$H$5)/$H$6))*$H$8,IF($N$4="General",1/2*(1-COS(2*PI()*($B1224-$H$5)/$H$6))*$H$9,"Error")))))</f>
        <v>0</v>
      </c>
      <c r="I1224" s="30">
        <f>IF(B1224="",0,IF($B1224&lt;$I$5,0,IF($B1224&gt;'MSD Calculation'!$D$5,0,IF($N$4="Closed-form",1/2*(1-COS(2*PI()*($B1224-$I$5)/$I$6))*$I$8,IF($N$4="General",1/2*(1-COS(2*PI()*($B1224-$I$5)/$I$6))*$I$9,"Error")))))</f>
        <v>0</v>
      </c>
      <c r="J1224" s="15" t="s">
        <v>14</v>
      </c>
      <c r="K1224" s="3"/>
      <c r="L1224" s="17">
        <v>12.069999999999787</v>
      </c>
      <c r="M1224" s="34">
        <f>L1224/'MSD Calculation'!$D$5</f>
        <v>0.40777027027026308</v>
      </c>
      <c r="N1224" s="34">
        <f>'MSD Calculation'!$D$24-L1224</f>
        <v>6.4300000000002129</v>
      </c>
      <c r="O1224" s="35">
        <f t="shared" si="90"/>
        <v>8.3821368494190421E-3</v>
      </c>
      <c r="P1224" s="35">
        <f t="shared" si="91"/>
        <v>1.320144591187318E-2</v>
      </c>
      <c r="Q1224" s="35">
        <f t="shared" si="92"/>
        <v>1.3549156613071361E-2</v>
      </c>
      <c r="R1224" s="35">
        <f t="shared" si="93"/>
        <v>1.3549156613071361E-2</v>
      </c>
      <c r="S1224" s="35">
        <f t="shared" si="94"/>
        <v>1.3549156613071361E-2</v>
      </c>
      <c r="T1224" s="11" t="s">
        <v>14</v>
      </c>
    </row>
    <row r="1225" spans="2:20" x14ac:dyDescent="0.35">
      <c r="B1225" s="63">
        <v>12.079999999999787</v>
      </c>
      <c r="C1225" s="34">
        <f>B1225/'MSD Calculation'!$D$5</f>
        <v>0.40810810810810089</v>
      </c>
      <c r="D1225" s="34">
        <f>'MSD Calculation'!$D$24-B1225</f>
        <v>6.4200000000002131</v>
      </c>
      <c r="E1225" s="30">
        <f>IF(B1225="",0,IF(B1225&lt;'MSD Calculation'!$D$5,$E$7*(1-B1225/'MSD Calculation'!$D$5), 0))</f>
        <v>8.3773552539544577E-3</v>
      </c>
      <c r="F1225" s="30">
        <f>IF(B1225="",0,IF($B1225&lt;$F$5,0,IF($B1225&gt;'MSD Calculation'!$D$5,0,IF($N$4="Closed-form",1/2*(1-COS(2*PI()*($B1225-$F$5)/$F$6))*$F$8,IF($N$4="General",1/2*(1-COS(2*PI()*($B1225-$F$5)/$F$6))*$F$9,"Error")))))</f>
        <v>4.8294662787995626E-3</v>
      </c>
      <c r="G1225" s="30">
        <f>IF(B1225="",0,IF($B1225&lt;$G$5,0,IF($B1225&gt;'MSD Calculation'!$D$5,0,IF($N$4="Closed-form",1/2*(1-COS(2*PI()*($B1225-$G$5)/$G$6))*$G$8,IF($N$4="General",1/2*(1-COS(2*PI()*($B1225-$G$5)/$G$6))*$G$9,"Error")))))</f>
        <v>3.505544511179145E-4</v>
      </c>
      <c r="H1225" s="30">
        <f>IF(B1225="",0,IF($B1225&lt;$H$5,0,IF($B1225&gt;'MSD Calculation'!$D$5,0,IF($N$4="Closed-form",1/2*(1-COS(2*PI()*($B1225-$H$5)/$H$6))*$H$8,IF($N$4="General",1/2*(1-COS(2*PI()*($B1225-$H$5)/$H$6))*$H$9,"Error")))))</f>
        <v>0</v>
      </c>
      <c r="I1225" s="30">
        <f>IF(B1225="",0,IF($B1225&lt;$I$5,0,IF($B1225&gt;'MSD Calculation'!$D$5,0,IF($N$4="Closed-form",1/2*(1-COS(2*PI()*($B1225-$I$5)/$I$6))*$I$8,IF($N$4="General",1/2*(1-COS(2*PI()*($B1225-$I$5)/$I$6))*$I$9,"Error")))))</f>
        <v>0</v>
      </c>
      <c r="J1225" s="15" t="s">
        <v>14</v>
      </c>
      <c r="K1225" s="3"/>
      <c r="L1225" s="17">
        <v>12.079999999999787</v>
      </c>
      <c r="M1225" s="34">
        <f>L1225/'MSD Calculation'!$D$5</f>
        <v>0.40810810810810089</v>
      </c>
      <c r="N1225" s="34">
        <f>'MSD Calculation'!$D$24-L1225</f>
        <v>6.4200000000002131</v>
      </c>
      <c r="O1225" s="35">
        <f t="shared" si="90"/>
        <v>8.3773552539544577E-3</v>
      </c>
      <c r="P1225" s="35">
        <f t="shared" si="91"/>
        <v>1.320682153275402E-2</v>
      </c>
      <c r="Q1225" s="35">
        <f t="shared" si="92"/>
        <v>1.3557375983871935E-2</v>
      </c>
      <c r="R1225" s="35">
        <f t="shared" si="93"/>
        <v>1.3557375983871935E-2</v>
      </c>
      <c r="S1225" s="35">
        <f t="shared" si="94"/>
        <v>1.3557375983871935E-2</v>
      </c>
      <c r="T1225" s="11" t="s">
        <v>14</v>
      </c>
    </row>
    <row r="1226" spans="2:20" x14ac:dyDescent="0.35">
      <c r="B1226" s="63">
        <v>12.089999999999787</v>
      </c>
      <c r="C1226" s="34">
        <f>B1226/'MSD Calculation'!$D$5</f>
        <v>0.40844594594593869</v>
      </c>
      <c r="D1226" s="34">
        <f>'MSD Calculation'!$D$24-B1226</f>
        <v>6.4100000000002133</v>
      </c>
      <c r="E1226" s="30">
        <f>IF(B1226="",0,IF(B1226&lt;'MSD Calculation'!$D$5,$E$7*(1-B1226/'MSD Calculation'!$D$5), 0))</f>
        <v>8.3725736584898715E-3</v>
      </c>
      <c r="F1226" s="30">
        <f>IF(B1226="",0,IF($B1226&lt;$F$5,0,IF($B1226&gt;'MSD Calculation'!$D$5,0,IF($N$4="Closed-form",1/2*(1-COS(2*PI()*($B1226-$F$5)/$F$6))*$F$8,IF($N$4="General",1/2*(1-COS(2*PI()*($B1226-$F$5)/$F$6))*$F$9,"Error")))))</f>
        <v>4.839623584255005E-3</v>
      </c>
      <c r="G1226" s="30">
        <f>IF(B1226="",0,IF($B1226&lt;$G$5,0,IF($B1226&gt;'MSD Calculation'!$D$5,0,IF($N$4="Closed-form",1/2*(1-COS(2*PI()*($B1226-$G$5)/$G$6))*$G$8,IF($N$4="General",1/2*(1-COS(2*PI()*($B1226-$G$5)/$G$6))*$G$9,"Error")))))</f>
        <v>3.53408564156531E-4</v>
      </c>
      <c r="H1226" s="30">
        <f>IF(B1226="",0,IF($B1226&lt;$H$5,0,IF($B1226&gt;'MSD Calculation'!$D$5,0,IF($N$4="Closed-form",1/2*(1-COS(2*PI()*($B1226-$H$5)/$H$6))*$H$8,IF($N$4="General",1/2*(1-COS(2*PI()*($B1226-$H$5)/$H$6))*$H$9,"Error")))))</f>
        <v>0</v>
      </c>
      <c r="I1226" s="30">
        <f>IF(B1226="",0,IF($B1226&lt;$I$5,0,IF($B1226&gt;'MSD Calculation'!$D$5,0,IF($N$4="Closed-form",1/2*(1-COS(2*PI()*($B1226-$I$5)/$I$6))*$I$8,IF($N$4="General",1/2*(1-COS(2*PI()*($B1226-$I$5)/$I$6))*$I$9,"Error")))))</f>
        <v>0</v>
      </c>
      <c r="J1226" s="15" t="s">
        <v>14</v>
      </c>
      <c r="K1226" s="3"/>
      <c r="L1226" s="17">
        <v>12.089999999999787</v>
      </c>
      <c r="M1226" s="34">
        <f>L1226/'MSD Calculation'!$D$5</f>
        <v>0.40844594594593869</v>
      </c>
      <c r="N1226" s="34">
        <f>'MSD Calculation'!$D$24-L1226</f>
        <v>6.4100000000002133</v>
      </c>
      <c r="O1226" s="35">
        <f t="shared" si="90"/>
        <v>8.3725736584898715E-3</v>
      </c>
      <c r="P1226" s="35">
        <f t="shared" si="91"/>
        <v>1.3212197242744876E-2</v>
      </c>
      <c r="Q1226" s="35">
        <f t="shared" si="92"/>
        <v>1.3565605806901408E-2</v>
      </c>
      <c r="R1226" s="35">
        <f t="shared" si="93"/>
        <v>1.3565605806901408E-2</v>
      </c>
      <c r="S1226" s="35">
        <f t="shared" si="94"/>
        <v>1.3565605806901408E-2</v>
      </c>
      <c r="T1226" s="11" t="s">
        <v>14</v>
      </c>
    </row>
    <row r="1227" spans="2:20" x14ac:dyDescent="0.35">
      <c r="B1227" s="63">
        <v>12.099999999999786</v>
      </c>
      <c r="C1227" s="34">
        <f>B1227/'MSD Calculation'!$D$5</f>
        <v>0.40878378378377656</v>
      </c>
      <c r="D1227" s="34">
        <f>'MSD Calculation'!$D$24-B1227</f>
        <v>6.4000000000002135</v>
      </c>
      <c r="E1227" s="30">
        <f>IF(B1227="",0,IF(B1227&lt;'MSD Calculation'!$D$5,$E$7*(1-B1227/'MSD Calculation'!$D$5), 0))</f>
        <v>8.3677920630252853E-3</v>
      </c>
      <c r="F1227" s="30">
        <f>IF(B1227="",0,IF($B1227&lt;$F$5,0,IF($B1227&gt;'MSD Calculation'!$D$5,0,IF($N$4="Closed-form",1/2*(1-COS(2*PI()*($B1227-$F$5)/$F$6))*$F$8,IF($N$4="General",1/2*(1-COS(2*PI()*($B1227-$F$5)/$F$6))*$F$9,"Error")))))</f>
        <v>4.8497809342655527E-3</v>
      </c>
      <c r="G1227" s="30">
        <f>IF(B1227="",0,IF($B1227&lt;$G$5,0,IF($B1227&gt;'MSD Calculation'!$D$5,0,IF($N$4="Closed-form",1/2*(1-COS(2*PI()*($B1227-$G$5)/$G$6))*$G$8,IF($N$4="General",1/2*(1-COS(2*PI()*($B1227-$G$5)/$G$6))*$G$9,"Error")))))</f>
        <v>3.562730205551651E-4</v>
      </c>
      <c r="H1227" s="30">
        <f>IF(B1227="",0,IF($B1227&lt;$H$5,0,IF($B1227&gt;'MSD Calculation'!$D$5,0,IF($N$4="Closed-form",1/2*(1-COS(2*PI()*($B1227-$H$5)/$H$6))*$H$8,IF($N$4="General",1/2*(1-COS(2*PI()*($B1227-$H$5)/$H$6))*$H$9,"Error")))))</f>
        <v>0</v>
      </c>
      <c r="I1227" s="30">
        <f>IF(B1227="",0,IF($B1227&lt;$I$5,0,IF($B1227&gt;'MSD Calculation'!$D$5,0,IF($N$4="Closed-form",1/2*(1-COS(2*PI()*($B1227-$I$5)/$I$6))*$I$8,IF($N$4="General",1/2*(1-COS(2*PI()*($B1227-$I$5)/$I$6))*$I$9,"Error")))))</f>
        <v>0</v>
      </c>
      <c r="J1227" s="15" t="s">
        <v>14</v>
      </c>
      <c r="K1227" s="3"/>
      <c r="L1227" s="17">
        <v>12.099999999999786</v>
      </c>
      <c r="M1227" s="34">
        <f>L1227/'MSD Calculation'!$D$5</f>
        <v>0.40878378378377656</v>
      </c>
      <c r="N1227" s="34">
        <f>'MSD Calculation'!$D$24-L1227</f>
        <v>6.4000000000002135</v>
      </c>
      <c r="O1227" s="35">
        <f t="shared" si="90"/>
        <v>8.3677920630252853E-3</v>
      </c>
      <c r="P1227" s="35">
        <f t="shared" si="91"/>
        <v>1.3217572997290837E-2</v>
      </c>
      <c r="Q1227" s="35">
        <f t="shared" si="92"/>
        <v>1.3573846017846003E-2</v>
      </c>
      <c r="R1227" s="35">
        <f t="shared" si="93"/>
        <v>1.3573846017846003E-2</v>
      </c>
      <c r="S1227" s="35">
        <f t="shared" si="94"/>
        <v>1.3573846017846003E-2</v>
      </c>
      <c r="T1227" s="11" t="s">
        <v>14</v>
      </c>
    </row>
    <row r="1228" spans="2:20" x14ac:dyDescent="0.35">
      <c r="B1228" s="63">
        <v>12.109999999999786</v>
      </c>
      <c r="C1228" s="34">
        <f>B1228/'MSD Calculation'!$D$5</f>
        <v>0.40912162162161436</v>
      </c>
      <c r="D1228" s="34">
        <f>'MSD Calculation'!$D$24-B1228</f>
        <v>6.3900000000002137</v>
      </c>
      <c r="E1228" s="30">
        <f>IF(B1228="",0,IF(B1228&lt;'MSD Calculation'!$D$5,$E$7*(1-B1228/'MSD Calculation'!$D$5), 0))</f>
        <v>8.3630104675606991E-3</v>
      </c>
      <c r="F1228" s="30">
        <f>IF(B1228="",0,IF($B1228&lt;$F$5,0,IF($B1228&gt;'MSD Calculation'!$D$5,0,IF($N$4="Closed-form",1/2*(1-COS(2*PI()*($B1228-$F$5)/$F$6))*$F$8,IF($N$4="General",1/2*(1-COS(2*PI()*($B1228-$F$5)/$F$6))*$F$9,"Error")))))</f>
        <v>4.8599382842761012E-3</v>
      </c>
      <c r="G1228" s="30">
        <f>IF(B1228="",0,IF($B1228&lt;$G$5,0,IF($B1228&gt;'MSD Calculation'!$D$5,0,IF($N$4="Closed-form",1/2*(1-COS(2*PI()*($B1228-$G$5)/$G$6))*$G$8,IF($N$4="General",1/2*(1-COS(2*PI()*($B1228-$G$5)/$G$6))*$G$9,"Error")))))</f>
        <v>3.5914780048334436E-4</v>
      </c>
      <c r="H1228" s="30">
        <f>IF(B1228="",0,IF($B1228&lt;$H$5,0,IF($B1228&gt;'MSD Calculation'!$D$5,0,IF($N$4="Closed-form",1/2*(1-COS(2*PI()*($B1228-$H$5)/$H$6))*$H$8,IF($N$4="General",1/2*(1-COS(2*PI()*($B1228-$H$5)/$H$6))*$H$9,"Error")))))</f>
        <v>0</v>
      </c>
      <c r="I1228" s="30">
        <f>IF(B1228="",0,IF($B1228&lt;$I$5,0,IF($B1228&gt;'MSD Calculation'!$D$5,0,IF($N$4="Closed-form",1/2*(1-COS(2*PI()*($B1228-$I$5)/$I$6))*$I$8,IF($N$4="General",1/2*(1-COS(2*PI()*($B1228-$I$5)/$I$6))*$I$9,"Error")))))</f>
        <v>0</v>
      </c>
      <c r="J1228" s="15" t="s">
        <v>14</v>
      </c>
      <c r="K1228" s="3"/>
      <c r="L1228" s="17">
        <v>12.109999999999786</v>
      </c>
      <c r="M1228" s="34">
        <f>L1228/'MSD Calculation'!$D$5</f>
        <v>0.40912162162161436</v>
      </c>
      <c r="N1228" s="34">
        <f>'MSD Calculation'!$D$24-L1228</f>
        <v>6.3900000000002137</v>
      </c>
      <c r="O1228" s="35">
        <f t="shared" si="90"/>
        <v>8.3630104675606991E-3</v>
      </c>
      <c r="P1228" s="35">
        <f t="shared" si="91"/>
        <v>1.3222948751836799E-2</v>
      </c>
      <c r="Q1228" s="35">
        <f t="shared" si="92"/>
        <v>1.3582096552320145E-2</v>
      </c>
      <c r="R1228" s="35">
        <f t="shared" si="93"/>
        <v>1.3582096552320145E-2</v>
      </c>
      <c r="S1228" s="35">
        <f t="shared" si="94"/>
        <v>1.3582096552320145E-2</v>
      </c>
      <c r="T1228" s="11" t="s">
        <v>14</v>
      </c>
    </row>
    <row r="1229" spans="2:20" x14ac:dyDescent="0.35">
      <c r="B1229" s="63">
        <v>12.119999999999786</v>
      </c>
      <c r="C1229" s="34">
        <f>B1229/'MSD Calculation'!$D$5</f>
        <v>0.40945945945945222</v>
      </c>
      <c r="D1229" s="34">
        <f>'MSD Calculation'!$D$24-B1229</f>
        <v>6.3800000000002139</v>
      </c>
      <c r="E1229" s="30">
        <f>IF(B1229="",0,IF(B1229&lt;'MSD Calculation'!$D$5,$E$7*(1-B1229/'MSD Calculation'!$D$5), 0))</f>
        <v>8.3582288720961129E-3</v>
      </c>
      <c r="F1229" s="30">
        <f>IF(B1229="",0,IF($B1229&lt;$F$5,0,IF($B1229&gt;'MSD Calculation'!$D$5,0,IF($N$4="Closed-form",1/2*(1-COS(2*PI()*($B1229-$F$5)/$F$6))*$F$8,IF($N$4="General",1/2*(1-COS(2*PI()*($B1229-$F$5)/$F$6))*$F$9,"Error")))))</f>
        <v>4.8700955897315427E-3</v>
      </c>
      <c r="G1229" s="30">
        <f>IF(B1229="",0,IF($B1229&lt;$G$5,0,IF($B1229&gt;'MSD Calculation'!$D$5,0,IF($N$4="Closed-form",1/2*(1-COS(2*PI()*($B1229-$G$5)/$G$6))*$G$8,IF($N$4="General",1/2*(1-COS(2*PI()*($B1229-$G$5)/$G$6))*$G$9,"Error")))))</f>
        <v>3.6203288403912747E-4</v>
      </c>
      <c r="H1229" s="30">
        <f>IF(B1229="",0,IF($B1229&lt;$H$5,0,IF($B1229&gt;'MSD Calculation'!$D$5,0,IF($N$4="Closed-form",1/2*(1-COS(2*PI()*($B1229-$H$5)/$H$6))*$H$8,IF($N$4="General",1/2*(1-COS(2*PI()*($B1229-$H$5)/$H$6))*$H$9,"Error")))))</f>
        <v>0</v>
      </c>
      <c r="I1229" s="30">
        <f>IF(B1229="",0,IF($B1229&lt;$I$5,0,IF($B1229&gt;'MSD Calculation'!$D$5,0,IF($N$4="Closed-form",1/2*(1-COS(2*PI()*($B1229-$I$5)/$I$6))*$I$8,IF($N$4="General",1/2*(1-COS(2*PI()*($B1229-$I$5)/$I$6))*$I$9,"Error")))))</f>
        <v>0</v>
      </c>
      <c r="J1229" s="15" t="s">
        <v>14</v>
      </c>
      <c r="K1229" s="3"/>
      <c r="L1229" s="17">
        <v>12.119999999999786</v>
      </c>
      <c r="M1229" s="34">
        <f>L1229/'MSD Calculation'!$D$5</f>
        <v>0.40945945945945222</v>
      </c>
      <c r="N1229" s="34">
        <f>'MSD Calculation'!$D$24-L1229</f>
        <v>6.3800000000002139</v>
      </c>
      <c r="O1229" s="35">
        <f t="shared" si="90"/>
        <v>8.3582288720961129E-3</v>
      </c>
      <c r="P1229" s="35">
        <f t="shared" si="91"/>
        <v>1.3228324461827656E-2</v>
      </c>
      <c r="Q1229" s="35">
        <f t="shared" si="92"/>
        <v>1.3590357345866784E-2</v>
      </c>
      <c r="R1229" s="35">
        <f t="shared" si="93"/>
        <v>1.3590357345866784E-2</v>
      </c>
      <c r="S1229" s="35">
        <f t="shared" si="94"/>
        <v>1.3590357345866784E-2</v>
      </c>
      <c r="T1229" s="11" t="s">
        <v>14</v>
      </c>
    </row>
    <row r="1230" spans="2:20" x14ac:dyDescent="0.35">
      <c r="B1230" s="63">
        <v>12.129999999999786</v>
      </c>
      <c r="C1230" s="34">
        <f>B1230/'MSD Calculation'!$D$5</f>
        <v>0.40979729729729003</v>
      </c>
      <c r="D1230" s="34">
        <f>'MSD Calculation'!$D$24-B1230</f>
        <v>6.3700000000002142</v>
      </c>
      <c r="E1230" s="30">
        <f>IF(B1230="",0,IF(B1230&lt;'MSD Calculation'!$D$5,$E$7*(1-B1230/'MSD Calculation'!$D$5), 0))</f>
        <v>8.3534472766315267E-3</v>
      </c>
      <c r="F1230" s="30">
        <f>IF(B1230="",0,IF($B1230&lt;$F$5,0,IF($B1230&gt;'MSD Calculation'!$D$5,0,IF($N$4="Closed-form",1/2*(1-COS(2*PI()*($B1230-$F$5)/$F$6))*$F$8,IF($N$4="General",1/2*(1-COS(2*PI()*($B1230-$F$5)/$F$6))*$F$9,"Error")))))</f>
        <v>4.8802528060769663E-3</v>
      </c>
      <c r="G1230" s="30">
        <f>IF(B1230="",0,IF($B1230&lt;$G$5,0,IF($B1230&gt;'MSD Calculation'!$D$5,0,IF($N$4="Closed-form",1/2*(1-COS(2*PI()*($B1230-$G$5)/$G$6))*$G$8,IF($N$4="General",1/2*(1-COS(2*PI()*($B1230-$G$5)/$G$6))*$G$9,"Error")))))</f>
        <v>3.6492825124924129E-4</v>
      </c>
      <c r="H1230" s="30">
        <f>IF(B1230="",0,IF($B1230&lt;$H$5,0,IF($B1230&gt;'MSD Calculation'!$D$5,0,IF($N$4="Closed-form",1/2*(1-COS(2*PI()*($B1230-$H$5)/$H$6))*$H$8,IF($N$4="General",1/2*(1-COS(2*PI()*($B1230-$H$5)/$H$6))*$H$9,"Error")))))</f>
        <v>0</v>
      </c>
      <c r="I1230" s="30">
        <f>IF(B1230="",0,IF($B1230&lt;$I$5,0,IF($B1230&gt;'MSD Calculation'!$D$5,0,IF($N$4="Closed-form",1/2*(1-COS(2*PI()*($B1230-$I$5)/$I$6))*$I$8,IF($N$4="General",1/2*(1-COS(2*PI()*($B1230-$I$5)/$I$6))*$I$9,"Error")))))</f>
        <v>0</v>
      </c>
      <c r="J1230" s="15" t="s">
        <v>14</v>
      </c>
      <c r="K1230" s="3"/>
      <c r="L1230" s="17">
        <v>12.129999999999786</v>
      </c>
      <c r="M1230" s="34">
        <f>L1230/'MSD Calculation'!$D$5</f>
        <v>0.40979729729729003</v>
      </c>
      <c r="N1230" s="34">
        <f>'MSD Calculation'!$D$24-L1230</f>
        <v>6.3700000000002142</v>
      </c>
      <c r="O1230" s="35">
        <f t="shared" si="90"/>
        <v>8.3534472766315267E-3</v>
      </c>
      <c r="P1230" s="35">
        <f t="shared" si="91"/>
        <v>1.3233700082708494E-2</v>
      </c>
      <c r="Q1230" s="35">
        <f t="shared" si="92"/>
        <v>1.3598628333957734E-2</v>
      </c>
      <c r="R1230" s="35">
        <f t="shared" si="93"/>
        <v>1.3598628333957734E-2</v>
      </c>
      <c r="S1230" s="35">
        <f t="shared" si="94"/>
        <v>1.3598628333957734E-2</v>
      </c>
      <c r="T1230" s="11" t="s">
        <v>14</v>
      </c>
    </row>
    <row r="1231" spans="2:20" x14ac:dyDescent="0.35">
      <c r="B1231" s="63">
        <v>12.139999999999786</v>
      </c>
      <c r="C1231" s="34">
        <f>B1231/'MSD Calculation'!$D$5</f>
        <v>0.41013513513512789</v>
      </c>
      <c r="D1231" s="34">
        <f>'MSD Calculation'!$D$24-B1231</f>
        <v>6.3600000000002144</v>
      </c>
      <c r="E1231" s="30">
        <f>IF(B1231="",0,IF(B1231&lt;'MSD Calculation'!$D$5,$E$7*(1-B1231/'MSD Calculation'!$D$5), 0))</f>
        <v>8.3486656811669422E-3</v>
      </c>
      <c r="F1231" s="30">
        <f>IF(B1231="",0,IF($B1231&lt;$F$5,0,IF($B1231&gt;'MSD Calculation'!$D$5,0,IF($N$4="Closed-form",1/2*(1-COS(2*PI()*($B1231-$F$5)/$F$6))*$F$8,IF($N$4="General",1/2*(1-COS(2*PI()*($B1231-$F$5)/$F$6))*$F$9,"Error")))))</f>
        <v>4.8904098887578521E-3</v>
      </c>
      <c r="G1231" s="30">
        <f>IF(B1231="",0,IF($B1231&lt;$G$5,0,IF($B1231&gt;'MSD Calculation'!$D$5,0,IF($N$4="Closed-form",1/2*(1-COS(2*PI()*($B1231-$G$5)/$G$6))*$G$8,IF($N$4="General",1/2*(1-COS(2*PI()*($B1231-$G$5)/$G$6))*$G$9,"Error")))))</f>
        <v>3.6783388206921994E-4</v>
      </c>
      <c r="H1231" s="30">
        <f>IF(B1231="",0,IF($B1231&lt;$H$5,0,IF($B1231&gt;'MSD Calculation'!$D$5,0,IF($N$4="Closed-form",1/2*(1-COS(2*PI()*($B1231-$H$5)/$H$6))*$H$8,IF($N$4="General",1/2*(1-COS(2*PI()*($B1231-$H$5)/$H$6))*$H$9,"Error")))))</f>
        <v>0</v>
      </c>
      <c r="I1231" s="30">
        <f>IF(B1231="",0,IF($B1231&lt;$I$5,0,IF($B1231&gt;'MSD Calculation'!$D$5,0,IF($N$4="Closed-form",1/2*(1-COS(2*PI()*($B1231-$I$5)/$I$6))*$I$8,IF($N$4="General",1/2*(1-COS(2*PI()*($B1231-$I$5)/$I$6))*$I$9,"Error")))))</f>
        <v>0</v>
      </c>
      <c r="J1231" s="15" t="s">
        <v>14</v>
      </c>
      <c r="K1231" s="3"/>
      <c r="L1231" s="17">
        <v>12.139999999999786</v>
      </c>
      <c r="M1231" s="34">
        <f>L1231/'MSD Calculation'!$D$5</f>
        <v>0.41013513513512789</v>
      </c>
      <c r="N1231" s="34">
        <f>'MSD Calculation'!$D$24-L1231</f>
        <v>6.3600000000002144</v>
      </c>
      <c r="O1231" s="35">
        <f t="shared" si="90"/>
        <v>8.3486656811669422E-3</v>
      </c>
      <c r="P1231" s="35">
        <f t="shared" si="91"/>
        <v>1.3239075569924794E-2</v>
      </c>
      <c r="Q1231" s="35">
        <f t="shared" si="92"/>
        <v>1.3606909451994014E-2</v>
      </c>
      <c r="R1231" s="35">
        <f t="shared" si="93"/>
        <v>1.3606909451994014E-2</v>
      </c>
      <c r="S1231" s="35">
        <f t="shared" si="94"/>
        <v>1.3606909451994014E-2</v>
      </c>
      <c r="T1231" s="11" t="s">
        <v>14</v>
      </c>
    </row>
    <row r="1232" spans="2:20" x14ac:dyDescent="0.35">
      <c r="B1232" s="63">
        <v>12.149999999999785</v>
      </c>
      <c r="C1232" s="34">
        <f>B1232/'MSD Calculation'!$D$5</f>
        <v>0.4104729729729657</v>
      </c>
      <c r="D1232" s="34">
        <f>'MSD Calculation'!$D$24-B1232</f>
        <v>6.3500000000002146</v>
      </c>
      <c r="E1232" s="30">
        <f>IF(B1232="",0,IF(B1232&lt;'MSD Calculation'!$D$5,$E$7*(1-B1232/'MSD Calculation'!$D$5), 0))</f>
        <v>8.343884085702356E-3</v>
      </c>
      <c r="F1232" s="30">
        <f>IF(B1232="",0,IF($B1232&lt;$F$5,0,IF($B1232&gt;'MSD Calculation'!$D$5,0,IF($N$4="Closed-form",1/2*(1-COS(2*PI()*($B1232-$F$5)/$F$6))*$F$8,IF($N$4="General",1/2*(1-COS(2*PI()*($B1232-$F$5)/$F$6))*$F$9,"Error")))))</f>
        <v>4.9005667932202684E-3</v>
      </c>
      <c r="G1232" s="30">
        <f>IF(B1232="",0,IF($B1232&lt;$G$5,0,IF($B1232&gt;'MSD Calculation'!$D$5,0,IF($N$4="Closed-form",1/2*(1-COS(2*PI()*($B1232-$G$5)/$G$6))*$G$8,IF($N$4="General",1/2*(1-COS(2*PI()*($B1232-$G$5)/$G$6))*$G$9,"Error")))))</f>
        <v>3.7074975638354263E-4</v>
      </c>
      <c r="H1232" s="30">
        <f>IF(B1232="",0,IF($B1232&lt;$H$5,0,IF($B1232&gt;'MSD Calculation'!$D$5,0,IF($N$4="Closed-form",1/2*(1-COS(2*PI()*($B1232-$H$5)/$H$6))*$H$8,IF($N$4="General",1/2*(1-COS(2*PI()*($B1232-$H$5)/$H$6))*$H$9,"Error")))))</f>
        <v>0</v>
      </c>
      <c r="I1232" s="30">
        <f>IF(B1232="",0,IF($B1232&lt;$I$5,0,IF($B1232&gt;'MSD Calculation'!$D$5,0,IF($N$4="Closed-form",1/2*(1-COS(2*PI()*($B1232-$I$5)/$I$6))*$I$8,IF($N$4="General",1/2*(1-COS(2*PI()*($B1232-$I$5)/$I$6))*$I$9,"Error")))))</f>
        <v>0</v>
      </c>
      <c r="J1232" s="15" t="s">
        <v>14</v>
      </c>
      <c r="K1232" s="3"/>
      <c r="L1232" s="17">
        <v>12.149999999999785</v>
      </c>
      <c r="M1232" s="34">
        <f>L1232/'MSD Calculation'!$D$5</f>
        <v>0.4104729729729657</v>
      </c>
      <c r="N1232" s="34">
        <f>'MSD Calculation'!$D$24-L1232</f>
        <v>6.3500000000002146</v>
      </c>
      <c r="O1232" s="35">
        <f t="shared" si="90"/>
        <v>8.343884085702356E-3</v>
      </c>
      <c r="P1232" s="35">
        <f t="shared" si="91"/>
        <v>1.3244450878922624E-2</v>
      </c>
      <c r="Q1232" s="35">
        <f t="shared" si="92"/>
        <v>1.3615200635306166E-2</v>
      </c>
      <c r="R1232" s="35">
        <f t="shared" si="93"/>
        <v>1.3615200635306166E-2</v>
      </c>
      <c r="S1232" s="35">
        <f t="shared" si="94"/>
        <v>1.3615200635306166E-2</v>
      </c>
      <c r="T1232" s="11" t="s">
        <v>14</v>
      </c>
    </row>
    <row r="1233" spans="2:20" x14ac:dyDescent="0.35">
      <c r="B1233" s="63">
        <v>12.159999999999785</v>
      </c>
      <c r="C1233" s="34">
        <f>B1233/'MSD Calculation'!$D$5</f>
        <v>0.41081081081080356</v>
      </c>
      <c r="D1233" s="34">
        <f>'MSD Calculation'!$D$24-B1233</f>
        <v>6.3400000000002148</v>
      </c>
      <c r="E1233" s="30">
        <f>IF(B1233="",0,IF(B1233&lt;'MSD Calculation'!$D$5,$E$7*(1-B1233/'MSD Calculation'!$D$5), 0))</f>
        <v>8.3391024902377715E-3</v>
      </c>
      <c r="F1233" s="30">
        <f>IF(B1233="",0,IF($B1233&lt;$F$5,0,IF($B1233&gt;'MSD Calculation'!$D$5,0,IF($N$4="Closed-form",1/2*(1-COS(2*PI()*($B1233-$F$5)/$F$6))*$F$8,IF($N$4="General",1/2*(1-COS(2*PI()*($B1233-$F$5)/$F$6))*$F$9,"Error")))))</f>
        <v>4.910723474911058E-3</v>
      </c>
      <c r="G1233" s="30">
        <f>IF(B1233="",0,IF($B1233&lt;$G$5,0,IF($B1233&gt;'MSD Calculation'!$D$5,0,IF($N$4="Closed-form",1/2*(1-COS(2*PI()*($B1233-$G$5)/$G$6))*$G$8,IF($N$4="General",1/2*(1-COS(2*PI()*($B1233-$G$5)/$G$6))*$G$9,"Error")))))</f>
        <v>3.7367585400577388E-4</v>
      </c>
      <c r="H1233" s="30">
        <f>IF(B1233="",0,IF($B1233&lt;$H$5,0,IF($B1233&gt;'MSD Calculation'!$D$5,0,IF($N$4="Closed-form",1/2*(1-COS(2*PI()*($B1233-$H$5)/$H$6))*$H$8,IF($N$4="General",1/2*(1-COS(2*PI()*($B1233-$H$5)/$H$6))*$H$9,"Error")))))</f>
        <v>0</v>
      </c>
      <c r="I1233" s="30">
        <f>IF(B1233="",0,IF($B1233&lt;$I$5,0,IF($B1233&gt;'MSD Calculation'!$D$5,0,IF($N$4="Closed-form",1/2*(1-COS(2*PI()*($B1233-$I$5)/$I$6))*$I$8,IF($N$4="General",1/2*(1-COS(2*PI()*($B1233-$I$5)/$I$6))*$I$9,"Error")))))</f>
        <v>0</v>
      </c>
      <c r="J1233" s="15" t="s">
        <v>14</v>
      </c>
      <c r="K1233" s="3"/>
      <c r="L1233" s="17">
        <v>12.159999999999785</v>
      </c>
      <c r="M1233" s="34">
        <f>L1233/'MSD Calculation'!$D$5</f>
        <v>0.41081081081080356</v>
      </c>
      <c r="N1233" s="34">
        <f>'MSD Calculation'!$D$24-L1233</f>
        <v>6.3400000000002148</v>
      </c>
      <c r="O1233" s="35">
        <f t="shared" si="90"/>
        <v>8.3391024902377715E-3</v>
      </c>
      <c r="P1233" s="35">
        <f t="shared" si="91"/>
        <v>1.3249825965148829E-2</v>
      </c>
      <c r="Q1233" s="35">
        <f t="shared" si="92"/>
        <v>1.3623501819154603E-2</v>
      </c>
      <c r="R1233" s="35">
        <f t="shared" si="93"/>
        <v>1.3623501819154603E-2</v>
      </c>
      <c r="S1233" s="35">
        <f t="shared" si="94"/>
        <v>1.3623501819154603E-2</v>
      </c>
      <c r="T1233" s="11" t="s">
        <v>14</v>
      </c>
    </row>
    <row r="1234" spans="2:20" x14ac:dyDescent="0.35">
      <c r="B1234" s="63">
        <v>12.169999999999785</v>
      </c>
      <c r="C1234" s="34">
        <f>B1234/'MSD Calculation'!$D$5</f>
        <v>0.41114864864864137</v>
      </c>
      <c r="D1234" s="34">
        <f>'MSD Calculation'!$D$24-B1234</f>
        <v>6.330000000000215</v>
      </c>
      <c r="E1234" s="30">
        <f>IF(B1234="",0,IF(B1234&lt;'MSD Calculation'!$D$5,$E$7*(1-B1234/'MSD Calculation'!$D$5), 0))</f>
        <v>8.3343208947731853E-3</v>
      </c>
      <c r="F1234" s="30">
        <f>IF(B1234="",0,IF($B1234&lt;$F$5,0,IF($B1234&gt;'MSD Calculation'!$D$5,0,IF($N$4="Closed-form",1/2*(1-COS(2*PI()*($B1234-$F$5)/$F$6))*$F$8,IF($N$4="General",1/2*(1-COS(2*PI()*($B1234-$F$5)/$F$6))*$F$9,"Error")))))</f>
        <v>4.92087988927805E-3</v>
      </c>
      <c r="G1234" s="30">
        <f>IF(B1234="",0,IF($B1234&lt;$G$5,0,IF($B1234&gt;'MSD Calculation'!$D$5,0,IF($N$4="Closed-form",1/2*(1-COS(2*PI()*($B1234-$G$5)/$G$6))*$G$8,IF($N$4="General",1/2*(1-COS(2*PI()*($B1234-$G$5)/$G$6))*$G$9,"Error")))))</f>
        <v>3.7661215467870297E-4</v>
      </c>
      <c r="H1234" s="30">
        <f>IF(B1234="",0,IF($B1234&lt;$H$5,0,IF($B1234&gt;'MSD Calculation'!$D$5,0,IF($N$4="Closed-form",1/2*(1-COS(2*PI()*($B1234-$H$5)/$H$6))*$H$8,IF($N$4="General",1/2*(1-COS(2*PI()*($B1234-$H$5)/$H$6))*$H$9,"Error")))))</f>
        <v>0</v>
      </c>
      <c r="I1234" s="30">
        <f>IF(B1234="",0,IF($B1234&lt;$I$5,0,IF($B1234&gt;'MSD Calculation'!$D$5,0,IF($N$4="Closed-form",1/2*(1-COS(2*PI()*($B1234-$I$5)/$I$6))*$I$8,IF($N$4="General",1/2*(1-COS(2*PI()*($B1234-$I$5)/$I$6))*$I$9,"Error")))))</f>
        <v>0</v>
      </c>
      <c r="J1234" s="15" t="s">
        <v>14</v>
      </c>
      <c r="K1234" s="3"/>
      <c r="L1234" s="17">
        <v>12.169999999999785</v>
      </c>
      <c r="M1234" s="34">
        <f>L1234/'MSD Calculation'!$D$5</f>
        <v>0.41114864864864137</v>
      </c>
      <c r="N1234" s="34">
        <f>'MSD Calculation'!$D$24-L1234</f>
        <v>6.330000000000215</v>
      </c>
      <c r="O1234" s="35">
        <f t="shared" ref="O1234:O1297" si="95">E1234</f>
        <v>8.3343208947731853E-3</v>
      </c>
      <c r="P1234" s="35">
        <f t="shared" ref="P1234:P1297" si="96">E1234+F1234</f>
        <v>1.3255200784051235E-2</v>
      </c>
      <c r="Q1234" s="35">
        <f t="shared" ref="Q1234:Q1297" si="97">E1234+F1234+G1234</f>
        <v>1.3631812938729938E-2</v>
      </c>
      <c r="R1234" s="35">
        <f t="shared" ref="R1234:R1297" si="98">+E1234+F1234+G1234+H1234</f>
        <v>1.3631812938729938E-2</v>
      </c>
      <c r="S1234" s="35">
        <f t="shared" ref="S1234:S1297" si="99">E1234+F1234+G1234+H1234+I1234</f>
        <v>1.3631812938729938E-2</v>
      </c>
      <c r="T1234" s="11" t="s">
        <v>14</v>
      </c>
    </row>
    <row r="1235" spans="2:20" x14ac:dyDescent="0.35">
      <c r="B1235" s="63">
        <v>12.179999999999785</v>
      </c>
      <c r="C1235" s="34">
        <f>B1235/'MSD Calculation'!$D$5</f>
        <v>0.41148648648647917</v>
      </c>
      <c r="D1235" s="34">
        <f>'MSD Calculation'!$D$24-B1235</f>
        <v>6.3200000000002152</v>
      </c>
      <c r="E1235" s="30">
        <f>IF(B1235="",0,IF(B1235&lt;'MSD Calculation'!$D$5,$E$7*(1-B1235/'MSD Calculation'!$D$5), 0))</f>
        <v>8.3295392993086009E-3</v>
      </c>
      <c r="F1235" s="30">
        <f>IF(B1235="",0,IF($B1235&lt;$F$5,0,IF($B1235&gt;'MSD Calculation'!$D$5,0,IF($N$4="Closed-form",1/2*(1-COS(2*PI()*($B1235-$F$5)/$F$6))*$F$8,IF($N$4="General",1/2*(1-COS(2*PI()*($B1235-$F$5)/$F$6))*$F$9,"Error")))))</f>
        <v>4.93103599177024E-3</v>
      </c>
      <c r="G1235" s="30">
        <f>IF(B1235="",0,IF($B1235&lt;$G$5,0,IF($B1235&gt;'MSD Calculation'!$D$5,0,IF($N$4="Closed-form",1/2*(1-COS(2*PI()*($B1235-$G$5)/$G$6))*$G$8,IF($N$4="General",1/2*(1-COS(2*PI()*($B1235-$G$5)/$G$6))*$G$9,"Error")))))</f>
        <v>3.7955863807448301E-4</v>
      </c>
      <c r="H1235" s="30">
        <f>IF(B1235="",0,IF($B1235&lt;$H$5,0,IF($B1235&gt;'MSD Calculation'!$D$5,0,IF($N$4="Closed-form",1/2*(1-COS(2*PI()*($B1235-$H$5)/$H$6))*$H$8,IF($N$4="General",1/2*(1-COS(2*PI()*($B1235-$H$5)/$H$6))*$H$9,"Error")))))</f>
        <v>0</v>
      </c>
      <c r="I1235" s="30">
        <f>IF(B1235="",0,IF($B1235&lt;$I$5,0,IF($B1235&gt;'MSD Calculation'!$D$5,0,IF($N$4="Closed-form",1/2*(1-COS(2*PI()*($B1235-$I$5)/$I$6))*$I$8,IF($N$4="General",1/2*(1-COS(2*PI()*($B1235-$I$5)/$I$6))*$I$9,"Error")))))</f>
        <v>0</v>
      </c>
      <c r="J1235" s="15" t="s">
        <v>14</v>
      </c>
      <c r="K1235" s="3"/>
      <c r="L1235" s="17">
        <v>12.179999999999785</v>
      </c>
      <c r="M1235" s="34">
        <f>L1235/'MSD Calculation'!$D$5</f>
        <v>0.41148648648647917</v>
      </c>
      <c r="N1235" s="34">
        <f>'MSD Calculation'!$D$24-L1235</f>
        <v>6.3200000000002152</v>
      </c>
      <c r="O1235" s="35">
        <f t="shared" si="95"/>
        <v>8.3295392993086009E-3</v>
      </c>
      <c r="P1235" s="35">
        <f t="shared" si="96"/>
        <v>1.3260575291078842E-2</v>
      </c>
      <c r="Q1235" s="35">
        <f t="shared" si="97"/>
        <v>1.3640133929153324E-2</v>
      </c>
      <c r="R1235" s="35">
        <f t="shared" si="98"/>
        <v>1.3640133929153324E-2</v>
      </c>
      <c r="S1235" s="35">
        <f t="shared" si="99"/>
        <v>1.3640133929153324E-2</v>
      </c>
      <c r="T1235" s="11" t="s">
        <v>14</v>
      </c>
    </row>
    <row r="1236" spans="2:20" x14ac:dyDescent="0.35">
      <c r="B1236" s="63">
        <v>12.189999999999785</v>
      </c>
      <c r="C1236" s="34">
        <f>B1236/'MSD Calculation'!$D$5</f>
        <v>0.41182432432431704</v>
      </c>
      <c r="D1236" s="34">
        <f>'MSD Calculation'!$D$24-B1236</f>
        <v>6.3100000000002154</v>
      </c>
      <c r="E1236" s="30">
        <f>IF(B1236="",0,IF(B1236&lt;'MSD Calculation'!$D$5,$E$7*(1-B1236/'MSD Calculation'!$D$5), 0))</f>
        <v>8.3247577038440129E-3</v>
      </c>
      <c r="F1236" s="30">
        <f>IF(B1236="",0,IF($B1236&lt;$F$5,0,IF($B1236&gt;'MSD Calculation'!$D$5,0,IF($N$4="Closed-form",1/2*(1-COS(2*PI()*($B1236-$F$5)/$F$6))*$F$8,IF($N$4="General",1/2*(1-COS(2*PI()*($B1236-$F$5)/$F$6))*$F$9,"Error")))))</f>
        <v>4.9411917378379949E-3</v>
      </c>
      <c r="G1236" s="30">
        <f>IF(B1236="",0,IF($B1236&lt;$G$5,0,IF($B1236&gt;'MSD Calculation'!$D$5,0,IF($N$4="Closed-form",1/2*(1-COS(2*PI()*($B1236-$G$5)/$G$6))*$G$8,IF($N$4="General",1/2*(1-COS(2*PI()*($B1236-$G$5)/$G$6))*$G$9,"Error")))))</f>
        <v>3.8251528379477402E-4</v>
      </c>
      <c r="H1236" s="30">
        <f>IF(B1236="",0,IF($B1236&lt;$H$5,0,IF($B1236&gt;'MSD Calculation'!$D$5,0,IF($N$4="Closed-form",1/2*(1-COS(2*PI()*($B1236-$H$5)/$H$6))*$H$8,IF($N$4="General",1/2*(1-COS(2*PI()*($B1236-$H$5)/$H$6))*$H$9,"Error")))))</f>
        <v>0</v>
      </c>
      <c r="I1236" s="30">
        <f>IF(B1236="",0,IF($B1236&lt;$I$5,0,IF($B1236&gt;'MSD Calculation'!$D$5,0,IF($N$4="Closed-form",1/2*(1-COS(2*PI()*($B1236-$I$5)/$I$6))*$I$8,IF($N$4="General",1/2*(1-COS(2*PI()*($B1236-$I$5)/$I$6))*$I$9,"Error")))))</f>
        <v>0</v>
      </c>
      <c r="J1236" s="15" t="s">
        <v>14</v>
      </c>
      <c r="K1236" s="3"/>
      <c r="L1236" s="17">
        <v>12.189999999999785</v>
      </c>
      <c r="M1236" s="34">
        <f>L1236/'MSD Calculation'!$D$5</f>
        <v>0.41182432432431704</v>
      </c>
      <c r="N1236" s="34">
        <f>'MSD Calculation'!$D$24-L1236</f>
        <v>6.3100000000002154</v>
      </c>
      <c r="O1236" s="35">
        <f t="shared" si="95"/>
        <v>8.3247577038440129E-3</v>
      </c>
      <c r="P1236" s="35">
        <f t="shared" si="96"/>
        <v>1.3265949441682008E-2</v>
      </c>
      <c r="Q1236" s="35">
        <f t="shared" si="97"/>
        <v>1.3648464725476782E-2</v>
      </c>
      <c r="R1236" s="35">
        <f t="shared" si="98"/>
        <v>1.3648464725476782E-2</v>
      </c>
      <c r="S1236" s="35">
        <f t="shared" si="99"/>
        <v>1.3648464725476782E-2</v>
      </c>
      <c r="T1236" s="11" t="s">
        <v>14</v>
      </c>
    </row>
    <row r="1237" spans="2:20" x14ac:dyDescent="0.35">
      <c r="B1237" s="63">
        <v>12.199999999999784</v>
      </c>
      <c r="C1237" s="34">
        <f>B1237/'MSD Calculation'!$D$5</f>
        <v>0.41216216216215484</v>
      </c>
      <c r="D1237" s="34">
        <f>'MSD Calculation'!$D$24-B1237</f>
        <v>6.3000000000002156</v>
      </c>
      <c r="E1237" s="30">
        <f>IF(B1237="",0,IF(B1237&lt;'MSD Calculation'!$D$5,$E$7*(1-B1237/'MSD Calculation'!$D$5), 0))</f>
        <v>8.3199761083794285E-3</v>
      </c>
      <c r="F1237" s="30">
        <f>IF(B1237="",0,IF($B1237&lt;$F$5,0,IF($B1237&gt;'MSD Calculation'!$D$5,0,IF($N$4="Closed-form",1/2*(1-COS(2*PI()*($B1237-$F$5)/$F$6))*$F$8,IF($N$4="General",1/2*(1-COS(2*PI()*($B1237-$F$5)/$F$6))*$F$9,"Error")))))</f>
        <v>4.9513470829332436E-3</v>
      </c>
      <c r="G1237" s="30">
        <f>IF(B1237="",0,IF($B1237&lt;$G$5,0,IF($B1237&gt;'MSD Calculation'!$D$5,0,IF($N$4="Closed-form",1/2*(1-COS(2*PI()*($B1237-$G$5)/$G$6))*$G$8,IF($N$4="General",1/2*(1-COS(2*PI()*($B1237-$G$5)/$G$6))*$G$9,"Error")))))</f>
        <v>3.8548207137088195E-4</v>
      </c>
      <c r="H1237" s="30">
        <f>IF(B1237="",0,IF($B1237&lt;$H$5,0,IF($B1237&gt;'MSD Calculation'!$D$5,0,IF($N$4="Closed-form",1/2*(1-COS(2*PI()*($B1237-$H$5)/$H$6))*$H$8,IF($N$4="General",1/2*(1-COS(2*PI()*($B1237-$H$5)/$H$6))*$H$9,"Error")))))</f>
        <v>0</v>
      </c>
      <c r="I1237" s="30">
        <f>IF(B1237="",0,IF($B1237&lt;$I$5,0,IF($B1237&gt;'MSD Calculation'!$D$5,0,IF($N$4="Closed-form",1/2*(1-COS(2*PI()*($B1237-$I$5)/$I$6))*$I$8,IF($N$4="General",1/2*(1-COS(2*PI()*($B1237-$I$5)/$I$6))*$I$9,"Error")))))</f>
        <v>0</v>
      </c>
      <c r="J1237" s="15" t="s">
        <v>14</v>
      </c>
      <c r="K1237" s="3"/>
      <c r="L1237" s="17">
        <v>12.199999999999784</v>
      </c>
      <c r="M1237" s="34">
        <f>L1237/'MSD Calculation'!$D$5</f>
        <v>0.41216216216215484</v>
      </c>
      <c r="N1237" s="34">
        <f>'MSD Calculation'!$D$24-L1237</f>
        <v>6.3000000000002156</v>
      </c>
      <c r="O1237" s="35">
        <f t="shared" si="95"/>
        <v>8.3199761083794285E-3</v>
      </c>
      <c r="P1237" s="35">
        <f t="shared" si="96"/>
        <v>1.3271323191312672E-2</v>
      </c>
      <c r="Q1237" s="35">
        <f t="shared" si="97"/>
        <v>1.3656805262683555E-2</v>
      </c>
      <c r="R1237" s="35">
        <f t="shared" si="98"/>
        <v>1.3656805262683555E-2</v>
      </c>
      <c r="S1237" s="35">
        <f t="shared" si="99"/>
        <v>1.3656805262683555E-2</v>
      </c>
      <c r="T1237" s="11" t="s">
        <v>14</v>
      </c>
    </row>
    <row r="1238" spans="2:20" x14ac:dyDescent="0.35">
      <c r="B1238" s="63">
        <v>12.209999999999784</v>
      </c>
      <c r="C1238" s="34">
        <f>B1238/'MSD Calculation'!$D$5</f>
        <v>0.41249999999999271</v>
      </c>
      <c r="D1238" s="34">
        <f>'MSD Calculation'!$D$24-B1238</f>
        <v>6.2900000000002159</v>
      </c>
      <c r="E1238" s="30">
        <f>IF(B1238="",0,IF(B1238&lt;'MSD Calculation'!$D$5,$E$7*(1-B1238/'MSD Calculation'!$D$5), 0))</f>
        <v>8.3151945129148405E-3</v>
      </c>
      <c r="F1238" s="30">
        <f>IF(B1238="",0,IF($B1238&lt;$F$5,0,IF($B1238&gt;'MSD Calculation'!$D$5,0,IF($N$4="Closed-form",1/2*(1-COS(2*PI()*($B1238-$F$5)/$F$6))*$F$8,IF($N$4="General",1/2*(1-COS(2*PI()*($B1238-$F$5)/$F$6))*$F$9,"Error")))))</f>
        <v>4.9615019825096736E-3</v>
      </c>
      <c r="G1238" s="30">
        <f>IF(B1238="",0,IF($B1238&lt;$G$5,0,IF($B1238&gt;'MSD Calculation'!$D$5,0,IF($N$4="Closed-form",1/2*(1-COS(2*PI()*($B1238-$G$5)/$G$6))*$G$8,IF($N$4="General",1/2*(1-COS(2*PI()*($B1238-$G$5)/$G$6))*$G$9,"Error")))))</f>
        <v>3.8845898026390152E-4</v>
      </c>
      <c r="H1238" s="30">
        <f>IF(B1238="",0,IF($B1238&lt;$H$5,0,IF($B1238&gt;'MSD Calculation'!$D$5,0,IF($N$4="Closed-form",1/2*(1-COS(2*PI()*($B1238-$H$5)/$H$6))*$H$8,IF($N$4="General",1/2*(1-COS(2*PI()*($B1238-$H$5)/$H$6))*$H$9,"Error")))))</f>
        <v>0</v>
      </c>
      <c r="I1238" s="30">
        <f>IF(B1238="",0,IF($B1238&lt;$I$5,0,IF($B1238&gt;'MSD Calculation'!$D$5,0,IF($N$4="Closed-form",1/2*(1-COS(2*PI()*($B1238-$I$5)/$I$6))*$I$8,IF($N$4="General",1/2*(1-COS(2*PI()*($B1238-$I$5)/$I$6))*$I$9,"Error")))))</f>
        <v>0</v>
      </c>
      <c r="J1238" s="15" t="s">
        <v>14</v>
      </c>
      <c r="K1238" s="3"/>
      <c r="L1238" s="17">
        <v>12.209999999999784</v>
      </c>
      <c r="M1238" s="34">
        <f>L1238/'MSD Calculation'!$D$5</f>
        <v>0.41249999999999271</v>
      </c>
      <c r="N1238" s="34">
        <f>'MSD Calculation'!$D$24-L1238</f>
        <v>6.2900000000002159</v>
      </c>
      <c r="O1238" s="35">
        <f t="shared" si="95"/>
        <v>8.3151945129148405E-3</v>
      </c>
      <c r="P1238" s="35">
        <f t="shared" si="96"/>
        <v>1.3276696495424515E-2</v>
      </c>
      <c r="Q1238" s="35">
        <f t="shared" si="97"/>
        <v>1.3665155475688416E-2</v>
      </c>
      <c r="R1238" s="35">
        <f t="shared" si="98"/>
        <v>1.3665155475688416E-2</v>
      </c>
      <c r="S1238" s="35">
        <f t="shared" si="99"/>
        <v>1.3665155475688416E-2</v>
      </c>
      <c r="T1238" s="11" t="s">
        <v>14</v>
      </c>
    </row>
    <row r="1239" spans="2:20" x14ac:dyDescent="0.35">
      <c r="B1239" s="63">
        <v>12.219999999999784</v>
      </c>
      <c r="C1239" s="34">
        <f>B1239/'MSD Calculation'!$D$5</f>
        <v>0.41283783783783051</v>
      </c>
      <c r="D1239" s="34">
        <f>'MSD Calculation'!$D$24-B1239</f>
        <v>6.2800000000002161</v>
      </c>
      <c r="E1239" s="30">
        <f>IF(B1239="",0,IF(B1239&lt;'MSD Calculation'!$D$5,$E$7*(1-B1239/'MSD Calculation'!$D$5), 0))</f>
        <v>8.3104129174502561E-3</v>
      </c>
      <c r="F1239" s="30">
        <f>IF(B1239="",0,IF($B1239&lt;$F$5,0,IF($B1239&gt;'MSD Calculation'!$D$5,0,IF($N$4="Closed-form",1/2*(1-COS(2*PI()*($B1239-$F$5)/$F$6))*$F$8,IF($N$4="General",1/2*(1-COS(2*PI()*($B1239-$F$5)/$F$6))*$F$9,"Error")))))</f>
        <v>4.9716563920229259E-3</v>
      </c>
      <c r="G1239" s="30">
        <f>IF(B1239="",0,IF($B1239&lt;$G$5,0,IF($B1239&gt;'MSD Calculation'!$D$5,0,IF($N$4="Closed-form",1/2*(1-COS(2*PI()*($B1239-$G$5)/$G$6))*$G$8,IF($N$4="General",1/2*(1-COS(2*PI()*($B1239-$G$5)/$G$6))*$G$9,"Error")))))</f>
        <v>3.9144598986485803E-4</v>
      </c>
      <c r="H1239" s="30">
        <f>IF(B1239="",0,IF($B1239&lt;$H$5,0,IF($B1239&gt;'MSD Calculation'!$D$5,0,IF($N$4="Closed-form",1/2*(1-COS(2*PI()*($B1239-$H$5)/$H$6))*$H$8,IF($N$4="General",1/2*(1-COS(2*PI()*($B1239-$H$5)/$H$6))*$H$9,"Error")))))</f>
        <v>0</v>
      </c>
      <c r="I1239" s="30">
        <f>IF(B1239="",0,IF($B1239&lt;$I$5,0,IF($B1239&gt;'MSD Calculation'!$D$5,0,IF($N$4="Closed-form",1/2*(1-COS(2*PI()*($B1239-$I$5)/$I$6))*$I$8,IF($N$4="General",1/2*(1-COS(2*PI()*($B1239-$I$5)/$I$6))*$I$9,"Error")))))</f>
        <v>0</v>
      </c>
      <c r="J1239" s="15" t="s">
        <v>14</v>
      </c>
      <c r="K1239" s="3"/>
      <c r="L1239" s="17">
        <v>12.219999999999784</v>
      </c>
      <c r="M1239" s="34">
        <f>L1239/'MSD Calculation'!$D$5</f>
        <v>0.41283783783783051</v>
      </c>
      <c r="N1239" s="34">
        <f>'MSD Calculation'!$D$24-L1239</f>
        <v>6.2800000000002161</v>
      </c>
      <c r="O1239" s="35">
        <f t="shared" si="95"/>
        <v>8.3104129174502561E-3</v>
      </c>
      <c r="P1239" s="35">
        <f t="shared" si="96"/>
        <v>1.3282069309473182E-2</v>
      </c>
      <c r="Q1239" s="35">
        <f t="shared" si="97"/>
        <v>1.3673515299338039E-2</v>
      </c>
      <c r="R1239" s="35">
        <f t="shared" si="98"/>
        <v>1.3673515299338039E-2</v>
      </c>
      <c r="S1239" s="35">
        <f t="shared" si="99"/>
        <v>1.3673515299338039E-2</v>
      </c>
      <c r="T1239" s="11" t="s">
        <v>14</v>
      </c>
    </row>
    <row r="1240" spans="2:20" x14ac:dyDescent="0.35">
      <c r="B1240" s="63">
        <v>12.229999999999784</v>
      </c>
      <c r="C1240" s="34">
        <f>B1240/'MSD Calculation'!$D$5</f>
        <v>0.41317567567566837</v>
      </c>
      <c r="D1240" s="34">
        <f>'MSD Calculation'!$D$24-B1240</f>
        <v>6.2700000000002163</v>
      </c>
      <c r="E1240" s="30">
        <f>IF(B1240="",0,IF(B1240&lt;'MSD Calculation'!$D$5,$E$7*(1-B1240/'MSD Calculation'!$D$5), 0))</f>
        <v>8.3056313219856698E-3</v>
      </c>
      <c r="F1240" s="30">
        <f>IF(B1240="",0,IF($B1240&lt;$F$5,0,IF($B1240&gt;'MSD Calculation'!$D$5,0,IF($N$4="Closed-form",1/2*(1-COS(2*PI()*($B1240-$F$5)/$F$6))*$F$8,IF($N$4="General",1/2*(1-COS(2*PI()*($B1240-$F$5)/$F$6))*$F$9,"Error")))))</f>
        <v>4.9818102669307966E-3</v>
      </c>
      <c r="G1240" s="30">
        <f>IF(B1240="",0,IF($B1240&lt;$G$5,0,IF($B1240&gt;'MSD Calculation'!$D$5,0,IF($N$4="Closed-form",1/2*(1-COS(2*PI()*($B1240-$G$5)/$G$6))*$G$8,IF($N$4="General",1/2*(1-COS(2*PI()*($B1240-$G$5)/$G$6))*$G$9,"Error")))))</f>
        <v>3.9444307949485007E-4</v>
      </c>
      <c r="H1240" s="30">
        <f>IF(B1240="",0,IF($B1240&lt;$H$5,0,IF($B1240&gt;'MSD Calculation'!$D$5,0,IF($N$4="Closed-form",1/2*(1-COS(2*PI()*($B1240-$H$5)/$H$6))*$H$8,IF($N$4="General",1/2*(1-COS(2*PI()*($B1240-$H$5)/$H$6))*$H$9,"Error")))))</f>
        <v>0</v>
      </c>
      <c r="I1240" s="30">
        <f>IF(B1240="",0,IF($B1240&lt;$I$5,0,IF($B1240&gt;'MSD Calculation'!$D$5,0,IF($N$4="Closed-form",1/2*(1-COS(2*PI()*($B1240-$I$5)/$I$6))*$I$8,IF($N$4="General",1/2*(1-COS(2*PI()*($B1240-$I$5)/$I$6))*$I$9,"Error")))))</f>
        <v>0</v>
      </c>
      <c r="J1240" s="15" t="s">
        <v>14</v>
      </c>
      <c r="K1240" s="3"/>
      <c r="L1240" s="17">
        <v>12.229999999999784</v>
      </c>
      <c r="M1240" s="34">
        <f>L1240/'MSD Calculation'!$D$5</f>
        <v>0.41317567567566837</v>
      </c>
      <c r="N1240" s="34">
        <f>'MSD Calculation'!$D$24-L1240</f>
        <v>6.2700000000002163</v>
      </c>
      <c r="O1240" s="35">
        <f t="shared" si="95"/>
        <v>8.3056313219856698E-3</v>
      </c>
      <c r="P1240" s="35">
        <f t="shared" si="96"/>
        <v>1.3287441588916466E-2</v>
      </c>
      <c r="Q1240" s="35">
        <f t="shared" si="97"/>
        <v>1.3681884668411316E-2</v>
      </c>
      <c r="R1240" s="35">
        <f t="shared" si="98"/>
        <v>1.3681884668411316E-2</v>
      </c>
      <c r="S1240" s="35">
        <f t="shared" si="99"/>
        <v>1.3681884668411316E-2</v>
      </c>
      <c r="T1240" s="11" t="s">
        <v>14</v>
      </c>
    </row>
    <row r="1241" spans="2:20" x14ac:dyDescent="0.35">
      <c r="B1241" s="63">
        <v>12.239999999999783</v>
      </c>
      <c r="C1241" s="34">
        <f>B1241/'MSD Calculation'!$D$5</f>
        <v>0.41351351351350618</v>
      </c>
      <c r="D1241" s="34">
        <f>'MSD Calculation'!$D$24-B1241</f>
        <v>6.2600000000002165</v>
      </c>
      <c r="E1241" s="30">
        <f>IF(B1241="",0,IF(B1241&lt;'MSD Calculation'!$D$5,$E$7*(1-B1241/'MSD Calculation'!$D$5), 0))</f>
        <v>8.3008497265210854E-3</v>
      </c>
      <c r="F1241" s="30">
        <f>IF(B1241="",0,IF($B1241&lt;$F$5,0,IF($B1241&gt;'MSD Calculation'!$D$5,0,IF($N$4="Closed-form",1/2*(1-COS(2*PI()*($B1241-$F$5)/$F$6))*$F$8,IF($N$4="General",1/2*(1-COS(2*PI()*($B1241-$F$5)/$F$6))*$F$9,"Error")))))</f>
        <v>4.9919635626934191E-3</v>
      </c>
      <c r="G1241" s="30">
        <f>IF(B1241="",0,IF($B1241&lt;$G$5,0,IF($B1241&gt;'MSD Calculation'!$D$5,0,IF($N$4="Closed-form",1/2*(1-COS(2*PI()*($B1241-$G$5)/$G$6))*$G$8,IF($N$4="General",1/2*(1-COS(2*PI()*($B1241-$G$5)/$G$6))*$G$9,"Error")))))</f>
        <v>3.9745022840519329E-4</v>
      </c>
      <c r="H1241" s="30">
        <f>IF(B1241="",0,IF($B1241&lt;$H$5,0,IF($B1241&gt;'MSD Calculation'!$D$5,0,IF($N$4="Closed-form",1/2*(1-COS(2*PI()*($B1241-$H$5)/$H$6))*$H$8,IF($N$4="General",1/2*(1-COS(2*PI()*($B1241-$H$5)/$H$6))*$H$9,"Error")))))</f>
        <v>0</v>
      </c>
      <c r="I1241" s="30">
        <f>IF(B1241="",0,IF($B1241&lt;$I$5,0,IF($B1241&gt;'MSD Calculation'!$D$5,0,IF($N$4="Closed-form",1/2*(1-COS(2*PI()*($B1241-$I$5)/$I$6))*$I$8,IF($N$4="General",1/2*(1-COS(2*PI()*($B1241-$I$5)/$I$6))*$I$9,"Error")))))</f>
        <v>0</v>
      </c>
      <c r="J1241" s="15" t="s">
        <v>14</v>
      </c>
      <c r="K1241" s="3"/>
      <c r="L1241" s="17">
        <v>12.239999999999783</v>
      </c>
      <c r="M1241" s="34">
        <f>L1241/'MSD Calculation'!$D$5</f>
        <v>0.41351351351350618</v>
      </c>
      <c r="N1241" s="34">
        <f>'MSD Calculation'!$D$24-L1241</f>
        <v>6.2600000000002165</v>
      </c>
      <c r="O1241" s="35">
        <f t="shared" si="95"/>
        <v>8.3008497265210854E-3</v>
      </c>
      <c r="P1241" s="35">
        <f t="shared" si="96"/>
        <v>1.3292813289214504E-2</v>
      </c>
      <c r="Q1241" s="35">
        <f t="shared" si="97"/>
        <v>1.3690263517619696E-2</v>
      </c>
      <c r="R1241" s="35">
        <f t="shared" si="98"/>
        <v>1.3690263517619696E-2</v>
      </c>
      <c r="S1241" s="35">
        <f t="shared" si="99"/>
        <v>1.3690263517619696E-2</v>
      </c>
      <c r="T1241" s="11" t="s">
        <v>14</v>
      </c>
    </row>
    <row r="1242" spans="2:20" x14ac:dyDescent="0.35">
      <c r="B1242" s="63">
        <v>12.249999999999783</v>
      </c>
      <c r="C1242" s="34">
        <f>B1242/'MSD Calculation'!$D$5</f>
        <v>0.41385135135134399</v>
      </c>
      <c r="D1242" s="34">
        <f>'MSD Calculation'!$D$24-B1242</f>
        <v>6.2500000000002167</v>
      </c>
      <c r="E1242" s="30">
        <f>IF(B1242="",0,IF(B1242&lt;'MSD Calculation'!$D$5,$E$7*(1-B1242/'MSD Calculation'!$D$5), 0))</f>
        <v>8.2960681310564992E-3</v>
      </c>
      <c r="F1242" s="30">
        <f>IF(B1242="",0,IF($B1242&lt;$F$5,0,IF($B1242&gt;'MSD Calculation'!$D$5,0,IF($N$4="Closed-form",1/2*(1-COS(2*PI()*($B1242-$F$5)/$F$6))*$F$8,IF($N$4="General",1/2*(1-COS(2*PI()*($B1242-$F$5)/$F$6))*$F$9,"Error")))))</f>
        <v>5.0021162347734707E-3</v>
      </c>
      <c r="G1242" s="30">
        <f>IF(B1242="",0,IF($B1242&lt;$G$5,0,IF($B1242&gt;'MSD Calculation'!$D$5,0,IF($N$4="Closed-form",1/2*(1-COS(2*PI()*($B1242-$G$5)/$G$6))*$G$8,IF($N$4="General",1/2*(1-COS(2*PI()*($B1242-$G$5)/$G$6))*$G$9,"Error")))))</f>
        <v>4.0046741577756255E-4</v>
      </c>
      <c r="H1242" s="30">
        <f>IF(B1242="",0,IF($B1242&lt;$H$5,0,IF($B1242&gt;'MSD Calculation'!$D$5,0,IF($N$4="Closed-form",1/2*(1-COS(2*PI()*($B1242-$H$5)/$H$6))*$H$8,IF($N$4="General",1/2*(1-COS(2*PI()*($B1242-$H$5)/$H$6))*$H$9,"Error")))))</f>
        <v>0</v>
      </c>
      <c r="I1242" s="30">
        <f>IF(B1242="",0,IF($B1242&lt;$I$5,0,IF($B1242&gt;'MSD Calculation'!$D$5,0,IF($N$4="Closed-form",1/2*(1-COS(2*PI()*($B1242-$I$5)/$I$6))*$I$8,IF($N$4="General",1/2*(1-COS(2*PI()*($B1242-$I$5)/$I$6))*$I$9,"Error")))))</f>
        <v>0</v>
      </c>
      <c r="J1242" s="15" t="s">
        <v>14</v>
      </c>
      <c r="K1242" s="3"/>
      <c r="L1242" s="17">
        <v>12.249999999999783</v>
      </c>
      <c r="M1242" s="34">
        <f>L1242/'MSD Calculation'!$D$5</f>
        <v>0.41385135135134399</v>
      </c>
      <c r="N1242" s="34">
        <f>'MSD Calculation'!$D$24-L1242</f>
        <v>6.2500000000002167</v>
      </c>
      <c r="O1242" s="35">
        <f t="shared" si="95"/>
        <v>8.2960681310564992E-3</v>
      </c>
      <c r="P1242" s="35">
        <f t="shared" si="96"/>
        <v>1.329818436582997E-2</v>
      </c>
      <c r="Q1242" s="35">
        <f t="shared" si="97"/>
        <v>1.3698651781607533E-2</v>
      </c>
      <c r="R1242" s="35">
        <f t="shared" si="98"/>
        <v>1.3698651781607533E-2</v>
      </c>
      <c r="S1242" s="35">
        <f t="shared" si="99"/>
        <v>1.3698651781607533E-2</v>
      </c>
      <c r="T1242" s="11" t="s">
        <v>14</v>
      </c>
    </row>
    <row r="1243" spans="2:20" x14ac:dyDescent="0.35">
      <c r="B1243" s="63">
        <v>12.259999999999783</v>
      </c>
      <c r="C1243" s="34">
        <f>B1243/'MSD Calculation'!$D$5</f>
        <v>0.41418918918918185</v>
      </c>
      <c r="D1243" s="34">
        <f>'MSD Calculation'!$D$24-B1243</f>
        <v>6.2400000000002169</v>
      </c>
      <c r="E1243" s="30">
        <f>IF(B1243="",0,IF(B1243&lt;'MSD Calculation'!$D$5,$E$7*(1-B1243/'MSD Calculation'!$D$5), 0))</f>
        <v>8.2912865355919147E-3</v>
      </c>
      <c r="F1243" s="30">
        <f>IF(B1243="",0,IF($B1243&lt;$F$5,0,IF($B1243&gt;'MSD Calculation'!$D$5,0,IF($N$4="Closed-form",1/2*(1-COS(2*PI()*($B1243-$F$5)/$F$6))*$F$8,IF($N$4="General",1/2*(1-COS(2*PI()*($B1243-$F$5)/$F$6))*$F$9,"Error")))))</f>
        <v>5.012268238636367E-3</v>
      </c>
      <c r="G1243" s="30">
        <f>IF(B1243="",0,IF($B1243&lt;$G$5,0,IF($B1243&gt;'MSD Calculation'!$D$5,0,IF($N$4="Closed-form",1/2*(1-COS(2*PI()*($B1243-$G$5)/$G$6))*$G$8,IF($N$4="General",1/2*(1-COS(2*PI()*($B1243-$G$5)/$G$6))*$G$9,"Error")))))</f>
        <v>4.0349462072413811E-4</v>
      </c>
      <c r="H1243" s="30">
        <f>IF(B1243="",0,IF($B1243&lt;$H$5,0,IF($B1243&gt;'MSD Calculation'!$D$5,0,IF($N$4="Closed-form",1/2*(1-COS(2*PI()*($B1243-$H$5)/$H$6))*$H$8,IF($N$4="General",1/2*(1-COS(2*PI()*($B1243-$H$5)/$H$6))*$H$9,"Error")))))</f>
        <v>0</v>
      </c>
      <c r="I1243" s="30">
        <f>IF(B1243="",0,IF($B1243&lt;$I$5,0,IF($B1243&gt;'MSD Calculation'!$D$5,0,IF($N$4="Closed-form",1/2*(1-COS(2*PI()*($B1243-$I$5)/$I$6))*$I$8,IF($N$4="General",1/2*(1-COS(2*PI()*($B1243-$I$5)/$I$6))*$I$9,"Error")))))</f>
        <v>0</v>
      </c>
      <c r="J1243" s="15" t="s">
        <v>14</v>
      </c>
      <c r="K1243" s="3"/>
      <c r="L1243" s="17">
        <v>12.259999999999783</v>
      </c>
      <c r="M1243" s="34">
        <f>L1243/'MSD Calculation'!$D$5</f>
        <v>0.41418918918918185</v>
      </c>
      <c r="N1243" s="34">
        <f>'MSD Calculation'!$D$24-L1243</f>
        <v>6.2400000000002169</v>
      </c>
      <c r="O1243" s="35">
        <f t="shared" si="95"/>
        <v>8.2912865355919147E-3</v>
      </c>
      <c r="P1243" s="35">
        <f t="shared" si="96"/>
        <v>1.3303554774228281E-2</v>
      </c>
      <c r="Q1243" s="35">
        <f t="shared" si="97"/>
        <v>1.3707049394952419E-2</v>
      </c>
      <c r="R1243" s="35">
        <f t="shared" si="98"/>
        <v>1.3707049394952419E-2</v>
      </c>
      <c r="S1243" s="35">
        <f t="shared" si="99"/>
        <v>1.3707049394952419E-2</v>
      </c>
      <c r="T1243" s="11" t="s">
        <v>14</v>
      </c>
    </row>
    <row r="1244" spans="2:20" x14ac:dyDescent="0.35">
      <c r="B1244" s="63">
        <v>12.269999999999783</v>
      </c>
      <c r="C1244" s="34">
        <f>B1244/'MSD Calculation'!$D$5</f>
        <v>0.41452702702701966</v>
      </c>
      <c r="D1244" s="34">
        <f>'MSD Calculation'!$D$24-B1244</f>
        <v>6.2300000000002171</v>
      </c>
      <c r="E1244" s="30">
        <f>IF(B1244="",0,IF(B1244&lt;'MSD Calculation'!$D$5,$E$7*(1-B1244/'MSD Calculation'!$D$5), 0))</f>
        <v>8.2865049401273285E-3</v>
      </c>
      <c r="F1244" s="30">
        <f>IF(B1244="",0,IF($B1244&lt;$F$5,0,IF($B1244&gt;'MSD Calculation'!$D$5,0,IF($N$4="Closed-form",1/2*(1-COS(2*PI()*($B1244-$F$5)/$F$6))*$F$8,IF($N$4="General",1/2*(1-COS(2*PI()*($B1244-$F$5)/$F$6))*$F$9,"Error")))))</f>
        <v>5.0224195297504494E-3</v>
      </c>
      <c r="G1244" s="30">
        <f>IF(B1244="",0,IF($B1244&lt;$G$5,0,IF($B1244&gt;'MSD Calculation'!$D$5,0,IF($N$4="Closed-form",1/2*(1-COS(2*PI()*($B1244-$G$5)/$G$6))*$G$8,IF($N$4="General",1/2*(1-COS(2*PI()*($B1244-$G$5)/$G$6))*$G$9,"Error")))))</f>
        <v>4.0653182228774822E-4</v>
      </c>
      <c r="H1244" s="30">
        <f>IF(B1244="",0,IF($B1244&lt;$H$5,0,IF($B1244&gt;'MSD Calculation'!$D$5,0,IF($N$4="Closed-form",1/2*(1-COS(2*PI()*($B1244-$H$5)/$H$6))*$H$8,IF($N$4="General",1/2*(1-COS(2*PI()*($B1244-$H$5)/$H$6))*$H$9,"Error")))))</f>
        <v>0</v>
      </c>
      <c r="I1244" s="30">
        <f>IF(B1244="",0,IF($B1244&lt;$I$5,0,IF($B1244&gt;'MSD Calculation'!$D$5,0,IF($N$4="Closed-form",1/2*(1-COS(2*PI()*($B1244-$I$5)/$I$6))*$I$8,IF($N$4="General",1/2*(1-COS(2*PI()*($B1244-$I$5)/$I$6))*$I$9,"Error")))))</f>
        <v>0</v>
      </c>
      <c r="J1244" s="15" t="s">
        <v>14</v>
      </c>
      <c r="K1244" s="3"/>
      <c r="L1244" s="17">
        <v>12.269999999999783</v>
      </c>
      <c r="M1244" s="34">
        <f>L1244/'MSD Calculation'!$D$5</f>
        <v>0.41452702702701966</v>
      </c>
      <c r="N1244" s="34">
        <f>'MSD Calculation'!$D$24-L1244</f>
        <v>6.2300000000002171</v>
      </c>
      <c r="O1244" s="35">
        <f t="shared" si="95"/>
        <v>8.2865049401273285E-3</v>
      </c>
      <c r="P1244" s="35">
        <f t="shared" si="96"/>
        <v>1.3308924469877779E-2</v>
      </c>
      <c r="Q1244" s="35">
        <f t="shared" si="97"/>
        <v>1.3715456292165527E-2</v>
      </c>
      <c r="R1244" s="35">
        <f t="shared" si="98"/>
        <v>1.3715456292165527E-2</v>
      </c>
      <c r="S1244" s="35">
        <f t="shared" si="99"/>
        <v>1.3715456292165527E-2</v>
      </c>
      <c r="T1244" s="11" t="s">
        <v>14</v>
      </c>
    </row>
    <row r="1245" spans="2:20" x14ac:dyDescent="0.35">
      <c r="B1245" s="63">
        <v>12.279999999999783</v>
      </c>
      <c r="C1245" s="34">
        <f>B1245/'MSD Calculation'!$D$5</f>
        <v>0.41486486486485752</v>
      </c>
      <c r="D1245" s="34">
        <f>'MSD Calculation'!$D$24-B1245</f>
        <v>6.2200000000002174</v>
      </c>
      <c r="E1245" s="30">
        <f>IF(B1245="",0,IF(B1245&lt;'MSD Calculation'!$D$5,$E$7*(1-B1245/'MSD Calculation'!$D$5), 0))</f>
        <v>8.2817233446627423E-3</v>
      </c>
      <c r="F1245" s="30">
        <f>IF(B1245="",0,IF($B1245&lt;$F$5,0,IF($B1245&gt;'MSD Calculation'!$D$5,0,IF($N$4="Closed-form",1/2*(1-COS(2*PI()*($B1245-$F$5)/$F$6))*$F$8,IF($N$4="General",1/2*(1-COS(2*PI()*($B1245-$F$5)/$F$6))*$F$9,"Error")))))</f>
        <v>5.0325700635871912E-3</v>
      </c>
      <c r="G1245" s="30">
        <f>IF(B1245="",0,IF($B1245&lt;$G$5,0,IF($B1245&gt;'MSD Calculation'!$D$5,0,IF($N$4="Closed-form",1/2*(1-COS(2*PI()*($B1245-$G$5)/$G$6))*$G$8,IF($N$4="General",1/2*(1-COS(2*PI()*($B1245-$G$5)/$G$6))*$G$9,"Error")))))</f>
        <v>4.0957899944201554E-4</v>
      </c>
      <c r="H1245" s="30">
        <f>IF(B1245="",0,IF($B1245&lt;$H$5,0,IF($B1245&gt;'MSD Calculation'!$D$5,0,IF($N$4="Closed-form",1/2*(1-COS(2*PI()*($B1245-$H$5)/$H$6))*$H$8,IF($N$4="General",1/2*(1-COS(2*PI()*($B1245-$H$5)/$H$6))*$H$9,"Error")))))</f>
        <v>0</v>
      </c>
      <c r="I1245" s="30">
        <f>IF(B1245="",0,IF($B1245&lt;$I$5,0,IF($B1245&gt;'MSD Calculation'!$D$5,0,IF($N$4="Closed-form",1/2*(1-COS(2*PI()*($B1245-$I$5)/$I$6))*$I$8,IF($N$4="General",1/2*(1-COS(2*PI()*($B1245-$I$5)/$I$6))*$I$9,"Error")))))</f>
        <v>0</v>
      </c>
      <c r="J1245" s="15" t="s">
        <v>14</v>
      </c>
      <c r="K1245" s="3"/>
      <c r="L1245" s="17">
        <v>12.279999999999783</v>
      </c>
      <c r="M1245" s="34">
        <f>L1245/'MSD Calculation'!$D$5</f>
        <v>0.41486486486485752</v>
      </c>
      <c r="N1245" s="34">
        <f>'MSD Calculation'!$D$24-L1245</f>
        <v>6.2200000000002174</v>
      </c>
      <c r="O1245" s="35">
        <f t="shared" si="95"/>
        <v>8.2817233446627423E-3</v>
      </c>
      <c r="P1245" s="35">
        <f t="shared" si="96"/>
        <v>1.3314293408249933E-2</v>
      </c>
      <c r="Q1245" s="35">
        <f t="shared" si="97"/>
        <v>1.3723872407691949E-2</v>
      </c>
      <c r="R1245" s="35">
        <f t="shared" si="98"/>
        <v>1.3723872407691949E-2</v>
      </c>
      <c r="S1245" s="35">
        <f t="shared" si="99"/>
        <v>1.3723872407691949E-2</v>
      </c>
      <c r="T1245" s="11" t="s">
        <v>14</v>
      </c>
    </row>
    <row r="1246" spans="2:20" x14ac:dyDescent="0.35">
      <c r="B1246" s="63">
        <v>12.289999999999782</v>
      </c>
      <c r="C1246" s="34">
        <f>B1246/'MSD Calculation'!$D$5</f>
        <v>0.41520270270269533</v>
      </c>
      <c r="D1246" s="34">
        <f>'MSD Calculation'!$D$24-B1246</f>
        <v>6.2100000000002176</v>
      </c>
      <c r="E1246" s="30">
        <f>IF(B1246="",0,IF(B1246&lt;'MSD Calculation'!$D$5,$E$7*(1-B1246/'MSD Calculation'!$D$5), 0))</f>
        <v>8.2769417491981561E-3</v>
      </c>
      <c r="F1246" s="30">
        <f>IF(B1246="",0,IF($B1246&lt;$F$5,0,IF($B1246&gt;'MSD Calculation'!$D$5,0,IF($N$4="Closed-form",1/2*(1-COS(2*PI()*($B1246-$F$5)/$F$6))*$F$8,IF($N$4="General",1/2*(1-COS(2*PI()*($B1246-$F$5)/$F$6))*$F$9,"Error")))))</f>
        <v>5.0427197956213841E-3</v>
      </c>
      <c r="G1246" s="30">
        <f>IF(B1246="",0,IF($B1246&lt;$G$5,0,IF($B1246&gt;'MSD Calculation'!$D$5,0,IF($N$4="Closed-form",1/2*(1-COS(2*PI()*($B1246-$G$5)/$G$6))*$G$8,IF($N$4="General",1/2*(1-COS(2*PI()*($B1246-$G$5)/$G$6))*$G$9,"Error")))))</f>
        <v>4.1263613109150204E-4</v>
      </c>
      <c r="H1246" s="30">
        <f>IF(B1246="",0,IF($B1246&lt;$H$5,0,IF($B1246&gt;'MSD Calculation'!$D$5,0,IF($N$4="Closed-form",1/2*(1-COS(2*PI()*($B1246-$H$5)/$H$6))*$H$8,IF($N$4="General",1/2*(1-COS(2*PI()*($B1246-$H$5)/$H$6))*$H$9,"Error")))))</f>
        <v>0</v>
      </c>
      <c r="I1246" s="30">
        <f>IF(B1246="",0,IF($B1246&lt;$I$5,0,IF($B1246&gt;'MSD Calculation'!$D$5,0,IF($N$4="Closed-form",1/2*(1-COS(2*PI()*($B1246-$I$5)/$I$6))*$I$8,IF($N$4="General",1/2*(1-COS(2*PI()*($B1246-$I$5)/$I$6))*$I$9,"Error")))))</f>
        <v>0</v>
      </c>
      <c r="J1246" s="15" t="s">
        <v>14</v>
      </c>
      <c r="K1246" s="3"/>
      <c r="L1246" s="17">
        <v>12.289999999999782</v>
      </c>
      <c r="M1246" s="34">
        <f>L1246/'MSD Calculation'!$D$5</f>
        <v>0.41520270270269533</v>
      </c>
      <c r="N1246" s="34">
        <f>'MSD Calculation'!$D$24-L1246</f>
        <v>6.2100000000002176</v>
      </c>
      <c r="O1246" s="35">
        <f t="shared" si="95"/>
        <v>8.2769417491981561E-3</v>
      </c>
      <c r="P1246" s="35">
        <f t="shared" si="96"/>
        <v>1.331966154481954E-2</v>
      </c>
      <c r="Q1246" s="35">
        <f t="shared" si="97"/>
        <v>1.3732297675911042E-2</v>
      </c>
      <c r="R1246" s="35">
        <f t="shared" si="98"/>
        <v>1.3732297675911042E-2</v>
      </c>
      <c r="S1246" s="35">
        <f t="shared" si="99"/>
        <v>1.3732297675911042E-2</v>
      </c>
      <c r="T1246" s="11" t="s">
        <v>14</v>
      </c>
    </row>
    <row r="1247" spans="2:20" x14ac:dyDescent="0.35">
      <c r="B1247" s="63">
        <v>12.299999999999782</v>
      </c>
      <c r="C1247" s="34">
        <f>B1247/'MSD Calculation'!$D$5</f>
        <v>0.41554054054053319</v>
      </c>
      <c r="D1247" s="34">
        <f>'MSD Calculation'!$D$24-B1247</f>
        <v>6.2000000000002178</v>
      </c>
      <c r="E1247" s="30">
        <f>IF(B1247="",0,IF(B1247&lt;'MSD Calculation'!$D$5,$E$7*(1-B1247/'MSD Calculation'!$D$5), 0))</f>
        <v>8.2721601537335699E-3</v>
      </c>
      <c r="F1247" s="30">
        <f>IF(B1247="",0,IF($B1247&lt;$F$5,0,IF($B1247&gt;'MSD Calculation'!$D$5,0,IF($N$4="Closed-form",1/2*(1-COS(2*PI()*($B1247-$F$5)/$F$6))*$F$8,IF($N$4="General",1/2*(1-COS(2*PI()*($B1247-$F$5)/$F$6))*$F$9,"Error")))))</f>
        <v>5.0528686813313363E-3</v>
      </c>
      <c r="G1247" s="30">
        <f>IF(B1247="",0,IF($B1247&lt;$G$5,0,IF($B1247&gt;'MSD Calculation'!$D$5,0,IF($N$4="Closed-form",1/2*(1-COS(2*PI()*($B1247-$G$5)/$G$6))*$G$8,IF($N$4="General",1/2*(1-COS(2*PI()*($B1247-$G$5)/$G$6))*$G$9,"Error")))))</f>
        <v>4.1570319607185571E-4</v>
      </c>
      <c r="H1247" s="30">
        <f>IF(B1247="",0,IF($B1247&lt;$H$5,0,IF($B1247&gt;'MSD Calculation'!$D$5,0,IF($N$4="Closed-form",1/2*(1-COS(2*PI()*($B1247-$H$5)/$H$6))*$H$8,IF($N$4="General",1/2*(1-COS(2*PI()*($B1247-$H$5)/$H$6))*$H$9,"Error")))))</f>
        <v>0</v>
      </c>
      <c r="I1247" s="30">
        <f>IF(B1247="",0,IF($B1247&lt;$I$5,0,IF($B1247&gt;'MSD Calculation'!$D$5,0,IF($N$4="Closed-form",1/2*(1-COS(2*PI()*($B1247-$I$5)/$I$6))*$I$8,IF($N$4="General",1/2*(1-COS(2*PI()*($B1247-$I$5)/$I$6))*$I$9,"Error")))))</f>
        <v>0</v>
      </c>
      <c r="J1247" s="15" t="s">
        <v>14</v>
      </c>
      <c r="K1247" s="3"/>
      <c r="L1247" s="17">
        <v>12.299999999999782</v>
      </c>
      <c r="M1247" s="34">
        <f>L1247/'MSD Calculation'!$D$5</f>
        <v>0.41554054054053319</v>
      </c>
      <c r="N1247" s="34">
        <f>'MSD Calculation'!$D$24-L1247</f>
        <v>6.2000000000002178</v>
      </c>
      <c r="O1247" s="35">
        <f t="shared" si="95"/>
        <v>8.2721601537335699E-3</v>
      </c>
      <c r="P1247" s="35">
        <f t="shared" si="96"/>
        <v>1.3325028835064905E-2</v>
      </c>
      <c r="Q1247" s="35">
        <f t="shared" si="97"/>
        <v>1.3740732031136762E-2</v>
      </c>
      <c r="R1247" s="35">
        <f t="shared" si="98"/>
        <v>1.3740732031136762E-2</v>
      </c>
      <c r="S1247" s="35">
        <f t="shared" si="99"/>
        <v>1.3740732031136762E-2</v>
      </c>
      <c r="T1247" s="11" t="s">
        <v>14</v>
      </c>
    </row>
    <row r="1248" spans="2:20" x14ac:dyDescent="0.35">
      <c r="B1248" s="63">
        <v>12.309999999999782</v>
      </c>
      <c r="C1248" s="34">
        <f>B1248/'MSD Calculation'!$D$5</f>
        <v>0.41587837837837099</v>
      </c>
      <c r="D1248" s="34">
        <f>'MSD Calculation'!$D$24-B1248</f>
        <v>6.190000000000218</v>
      </c>
      <c r="E1248" s="30">
        <f>IF(B1248="",0,IF(B1248&lt;'MSD Calculation'!$D$5,$E$7*(1-B1248/'MSD Calculation'!$D$5), 0))</f>
        <v>8.2673785582689837E-3</v>
      </c>
      <c r="F1248" s="30">
        <f>IF(B1248="",0,IF($B1248&lt;$F$5,0,IF($B1248&gt;'MSD Calculation'!$D$5,0,IF($N$4="Closed-form",1/2*(1-COS(2*PI()*($B1248-$F$5)/$F$6))*$F$8,IF($N$4="General",1/2*(1-COS(2*PI()*($B1248-$F$5)/$F$6))*$F$9,"Error")))))</f>
        <v>5.0630166761990716E-3</v>
      </c>
      <c r="G1248" s="30">
        <f>IF(B1248="",0,IF($B1248&lt;$G$5,0,IF($B1248&gt;'MSD Calculation'!$D$5,0,IF($N$4="Closed-form",1/2*(1-COS(2*PI()*($B1248-$G$5)/$G$6))*$G$8,IF($N$4="General",1/2*(1-COS(2*PI()*($B1248-$G$5)/$G$6))*$G$9,"Error")))))</f>
        <v>4.1878017314995612E-4</v>
      </c>
      <c r="H1248" s="30">
        <f>IF(B1248="",0,IF($B1248&lt;$H$5,0,IF($B1248&gt;'MSD Calculation'!$D$5,0,IF($N$4="Closed-form",1/2*(1-COS(2*PI()*($B1248-$H$5)/$H$6))*$H$8,IF($N$4="General",1/2*(1-COS(2*PI()*($B1248-$H$5)/$H$6))*$H$9,"Error")))))</f>
        <v>0</v>
      </c>
      <c r="I1248" s="30">
        <f>IF(B1248="",0,IF($B1248&lt;$I$5,0,IF($B1248&gt;'MSD Calculation'!$D$5,0,IF($N$4="Closed-form",1/2*(1-COS(2*PI()*($B1248-$I$5)/$I$6))*$I$8,IF($N$4="General",1/2*(1-COS(2*PI()*($B1248-$I$5)/$I$6))*$I$9,"Error")))))</f>
        <v>0</v>
      </c>
      <c r="J1248" s="15" t="s">
        <v>14</v>
      </c>
      <c r="K1248" s="3"/>
      <c r="L1248" s="17">
        <v>12.309999999999782</v>
      </c>
      <c r="M1248" s="34">
        <f>L1248/'MSD Calculation'!$D$5</f>
        <v>0.41587837837837099</v>
      </c>
      <c r="N1248" s="34">
        <f>'MSD Calculation'!$D$24-L1248</f>
        <v>6.190000000000218</v>
      </c>
      <c r="O1248" s="35">
        <f t="shared" si="95"/>
        <v>8.2673785582689837E-3</v>
      </c>
      <c r="P1248" s="35">
        <f t="shared" si="96"/>
        <v>1.3330395234468054E-2</v>
      </c>
      <c r="Q1248" s="35">
        <f t="shared" si="97"/>
        <v>1.3749175407618011E-2</v>
      </c>
      <c r="R1248" s="35">
        <f t="shared" si="98"/>
        <v>1.3749175407618011E-2</v>
      </c>
      <c r="S1248" s="35">
        <f t="shared" si="99"/>
        <v>1.3749175407618011E-2</v>
      </c>
      <c r="T1248" s="11" t="s">
        <v>14</v>
      </c>
    </row>
    <row r="1249" spans="2:20" x14ac:dyDescent="0.35">
      <c r="B1249" s="63">
        <v>12.319999999999782</v>
      </c>
      <c r="C1249" s="34">
        <f>B1249/'MSD Calculation'!$D$5</f>
        <v>0.4162162162162088</v>
      </c>
      <c r="D1249" s="34">
        <f>'MSD Calculation'!$D$24-B1249</f>
        <v>6.1800000000002182</v>
      </c>
      <c r="E1249" s="30">
        <f>IF(B1249="",0,IF(B1249&lt;'MSD Calculation'!$D$5,$E$7*(1-B1249/'MSD Calculation'!$D$5), 0))</f>
        <v>8.2625969628043992E-3</v>
      </c>
      <c r="F1249" s="30">
        <f>IF(B1249="",0,IF($B1249&lt;$F$5,0,IF($B1249&gt;'MSD Calculation'!$D$5,0,IF($N$4="Closed-form",1/2*(1-COS(2*PI()*($B1249-$F$5)/$F$6))*$F$8,IF($N$4="General",1/2*(1-COS(2*PI()*($B1249-$F$5)/$F$6))*$F$9,"Error")))))</f>
        <v>5.073163735710518E-3</v>
      </c>
      <c r="G1249" s="30">
        <f>IF(B1249="",0,IF($B1249&lt;$G$5,0,IF($B1249&gt;'MSD Calculation'!$D$5,0,IF($N$4="Closed-form",1/2*(1-COS(2*PI()*($B1249-$G$5)/$G$6))*$G$8,IF($N$4="General",1/2*(1-COS(2*PI()*($B1249-$G$5)/$G$6))*$G$9,"Error")))))</f>
        <v>4.2186704102406211E-4</v>
      </c>
      <c r="H1249" s="30">
        <f>IF(B1249="",0,IF($B1249&lt;$H$5,0,IF($B1249&gt;'MSD Calculation'!$D$5,0,IF($N$4="Closed-form",1/2*(1-COS(2*PI()*($B1249-$H$5)/$H$6))*$H$8,IF($N$4="General",1/2*(1-COS(2*PI()*($B1249-$H$5)/$H$6))*$H$9,"Error")))))</f>
        <v>0</v>
      </c>
      <c r="I1249" s="30">
        <f>IF(B1249="",0,IF($B1249&lt;$I$5,0,IF($B1249&gt;'MSD Calculation'!$D$5,0,IF($N$4="Closed-form",1/2*(1-COS(2*PI()*($B1249-$I$5)/$I$6))*$I$8,IF($N$4="General",1/2*(1-COS(2*PI()*($B1249-$I$5)/$I$6))*$I$9,"Error")))))</f>
        <v>0</v>
      </c>
      <c r="J1249" s="15" t="s">
        <v>14</v>
      </c>
      <c r="K1249" s="3"/>
      <c r="L1249" s="17">
        <v>12.319999999999782</v>
      </c>
      <c r="M1249" s="34">
        <f>L1249/'MSD Calculation'!$D$5</f>
        <v>0.4162162162162088</v>
      </c>
      <c r="N1249" s="34">
        <f>'MSD Calculation'!$D$24-L1249</f>
        <v>6.1800000000002182</v>
      </c>
      <c r="O1249" s="35">
        <f t="shared" si="95"/>
        <v>8.2625969628043992E-3</v>
      </c>
      <c r="P1249" s="35">
        <f t="shared" si="96"/>
        <v>1.3335760698514918E-2</v>
      </c>
      <c r="Q1249" s="35">
        <f t="shared" si="97"/>
        <v>1.375762773953898E-2</v>
      </c>
      <c r="R1249" s="35">
        <f t="shared" si="98"/>
        <v>1.375762773953898E-2</v>
      </c>
      <c r="S1249" s="35">
        <f t="shared" si="99"/>
        <v>1.375762773953898E-2</v>
      </c>
      <c r="T1249" s="11" t="s">
        <v>14</v>
      </c>
    </row>
    <row r="1250" spans="2:20" x14ac:dyDescent="0.35">
      <c r="B1250" s="63">
        <v>12.329999999999782</v>
      </c>
      <c r="C1250" s="34">
        <f>B1250/'MSD Calculation'!$D$5</f>
        <v>0.41655405405404666</v>
      </c>
      <c r="D1250" s="34">
        <f>'MSD Calculation'!$D$24-B1250</f>
        <v>6.1700000000002184</v>
      </c>
      <c r="E1250" s="30">
        <f>IF(B1250="",0,IF(B1250&lt;'MSD Calculation'!$D$5,$E$7*(1-B1250/'MSD Calculation'!$D$5), 0))</f>
        <v>8.257815367339813E-3</v>
      </c>
      <c r="F1250" s="30">
        <f>IF(B1250="",0,IF($B1250&lt;$F$5,0,IF($B1250&gt;'MSD Calculation'!$D$5,0,IF($N$4="Closed-form",1/2*(1-COS(2*PI()*($B1250-$F$5)/$F$6))*$F$8,IF($N$4="General",1/2*(1-COS(2*PI()*($B1250-$F$5)/$F$6))*$F$9,"Error")))))</f>
        <v>5.0833098153557086E-3</v>
      </c>
      <c r="G1250" s="30">
        <f>IF(B1250="",0,IF($B1250&lt;$G$5,0,IF($B1250&gt;'MSD Calculation'!$D$5,0,IF($N$4="Closed-form",1/2*(1-COS(2*PI()*($B1250-$G$5)/$G$6))*$G$8,IF($N$4="General",1/2*(1-COS(2*PI()*($B1250-$G$5)/$G$6))*$G$9,"Error")))))</f>
        <v>4.2496377832395893E-4</v>
      </c>
      <c r="H1250" s="30">
        <f>IF(B1250="",0,IF($B1250&lt;$H$5,0,IF($B1250&gt;'MSD Calculation'!$D$5,0,IF($N$4="Closed-form",1/2*(1-COS(2*PI()*($B1250-$H$5)/$H$6))*$H$8,IF($N$4="General",1/2*(1-COS(2*PI()*($B1250-$H$5)/$H$6))*$H$9,"Error")))))</f>
        <v>0</v>
      </c>
      <c r="I1250" s="30">
        <f>IF(B1250="",0,IF($B1250&lt;$I$5,0,IF($B1250&gt;'MSD Calculation'!$D$5,0,IF($N$4="Closed-form",1/2*(1-COS(2*PI()*($B1250-$I$5)/$I$6))*$I$8,IF($N$4="General",1/2*(1-COS(2*PI()*($B1250-$I$5)/$I$6))*$I$9,"Error")))))</f>
        <v>0</v>
      </c>
      <c r="J1250" s="15" t="s">
        <v>14</v>
      </c>
      <c r="K1250" s="3"/>
      <c r="L1250" s="17">
        <v>12.329999999999782</v>
      </c>
      <c r="M1250" s="34">
        <f>L1250/'MSD Calculation'!$D$5</f>
        <v>0.41655405405404666</v>
      </c>
      <c r="N1250" s="34">
        <f>'MSD Calculation'!$D$24-L1250</f>
        <v>6.1700000000002184</v>
      </c>
      <c r="O1250" s="35">
        <f t="shared" si="95"/>
        <v>8.257815367339813E-3</v>
      </c>
      <c r="P1250" s="35">
        <f t="shared" si="96"/>
        <v>1.3341125182695521E-2</v>
      </c>
      <c r="Q1250" s="35">
        <f t="shared" si="97"/>
        <v>1.376608896101948E-2</v>
      </c>
      <c r="R1250" s="35">
        <f t="shared" si="98"/>
        <v>1.376608896101948E-2</v>
      </c>
      <c r="S1250" s="35">
        <f t="shared" si="99"/>
        <v>1.376608896101948E-2</v>
      </c>
      <c r="T1250" s="11" t="s">
        <v>14</v>
      </c>
    </row>
    <row r="1251" spans="2:20" x14ac:dyDescent="0.35">
      <c r="B1251" s="63">
        <v>12.339999999999781</v>
      </c>
      <c r="C1251" s="34">
        <f>B1251/'MSD Calculation'!$D$5</f>
        <v>0.41689189189188447</v>
      </c>
      <c r="D1251" s="34">
        <f>'MSD Calculation'!$D$24-B1251</f>
        <v>6.1600000000002186</v>
      </c>
      <c r="E1251" s="30">
        <f>IF(B1251="",0,IF(B1251&lt;'MSD Calculation'!$D$5,$E$7*(1-B1251/'MSD Calculation'!$D$5), 0))</f>
        <v>8.2530337718752286E-3</v>
      </c>
      <c r="F1251" s="30">
        <f>IF(B1251="",0,IF($B1251&lt;$F$5,0,IF($B1251&gt;'MSD Calculation'!$D$5,0,IF($N$4="Closed-form",1/2*(1-COS(2*PI()*($B1251-$F$5)/$F$6))*$F$8,IF($N$4="General",1/2*(1-COS(2*PI()*($B1251-$F$5)/$F$6))*$F$9,"Error")))))</f>
        <v>5.0934548706289785E-3</v>
      </c>
      <c r="G1251" s="30">
        <f>IF(B1251="",0,IF($B1251&lt;$G$5,0,IF($B1251&gt;'MSD Calculation'!$D$5,0,IF($N$4="Closed-form",1/2*(1-COS(2*PI()*($B1251-$G$5)/$G$6))*$G$8,IF($N$4="General",1/2*(1-COS(2*PI()*($B1251-$G$5)/$G$6))*$G$9,"Error")))))</f>
        <v>4.2807036361110717E-4</v>
      </c>
      <c r="H1251" s="30">
        <f>IF(B1251="",0,IF($B1251&lt;$H$5,0,IF($B1251&gt;'MSD Calculation'!$D$5,0,IF($N$4="Closed-form",1/2*(1-COS(2*PI()*($B1251-$H$5)/$H$6))*$H$8,IF($N$4="General",1/2*(1-COS(2*PI()*($B1251-$H$5)/$H$6))*$H$9,"Error")))))</f>
        <v>0</v>
      </c>
      <c r="I1251" s="30">
        <f>IF(B1251="",0,IF($B1251&lt;$I$5,0,IF($B1251&gt;'MSD Calculation'!$D$5,0,IF($N$4="Closed-form",1/2*(1-COS(2*PI()*($B1251-$I$5)/$I$6))*$I$8,IF($N$4="General",1/2*(1-COS(2*PI()*($B1251-$I$5)/$I$6))*$I$9,"Error")))))</f>
        <v>0</v>
      </c>
      <c r="J1251" s="15" t="s">
        <v>14</v>
      </c>
      <c r="K1251" s="3"/>
      <c r="L1251" s="17">
        <v>12.339999999999781</v>
      </c>
      <c r="M1251" s="34">
        <f>L1251/'MSD Calculation'!$D$5</f>
        <v>0.41689189189188447</v>
      </c>
      <c r="N1251" s="34">
        <f>'MSD Calculation'!$D$24-L1251</f>
        <v>6.1600000000002186</v>
      </c>
      <c r="O1251" s="35">
        <f t="shared" si="95"/>
        <v>8.2530337718752286E-3</v>
      </c>
      <c r="P1251" s="35">
        <f t="shared" si="96"/>
        <v>1.3346488642504206E-2</v>
      </c>
      <c r="Q1251" s="35">
        <f t="shared" si="97"/>
        <v>1.3774559006115314E-2</v>
      </c>
      <c r="R1251" s="35">
        <f t="shared" si="98"/>
        <v>1.3774559006115314E-2</v>
      </c>
      <c r="S1251" s="35">
        <f t="shared" si="99"/>
        <v>1.3774559006115314E-2</v>
      </c>
      <c r="T1251" s="11" t="s">
        <v>14</v>
      </c>
    </row>
    <row r="1252" spans="2:20" x14ac:dyDescent="0.35">
      <c r="B1252" s="63">
        <v>12.349999999999781</v>
      </c>
      <c r="C1252" s="34">
        <f>B1252/'MSD Calculation'!$D$5</f>
        <v>0.41722972972972233</v>
      </c>
      <c r="D1252" s="34">
        <f>'MSD Calculation'!$D$24-B1252</f>
        <v>6.1500000000002188</v>
      </c>
      <c r="E1252" s="30">
        <f>IF(B1252="",0,IF(B1252&lt;'MSD Calculation'!$D$5,$E$7*(1-B1252/'MSD Calculation'!$D$5), 0))</f>
        <v>8.2482521764106424E-3</v>
      </c>
      <c r="F1252" s="30">
        <f>IF(B1252="",0,IF($B1252&lt;$F$5,0,IF($B1252&gt;'MSD Calculation'!$D$5,0,IF($N$4="Closed-form",1/2*(1-COS(2*PI()*($B1252-$F$5)/$F$6))*$F$8,IF($N$4="General",1/2*(1-COS(2*PI()*($B1252-$F$5)/$F$6))*$F$9,"Error")))))</f>
        <v>5.1035988570291447E-3</v>
      </c>
      <c r="G1252" s="30">
        <f>IF(B1252="",0,IF($B1252&lt;$G$5,0,IF($B1252&gt;'MSD Calculation'!$D$5,0,IF($N$4="Closed-form",1/2*(1-COS(2*PI()*($B1252-$G$5)/$G$6))*$G$8,IF($N$4="General",1/2*(1-COS(2*PI()*($B1252-$G$5)/$G$6))*$G$9,"Error")))))</f>
        <v>4.3118677537878946E-4</v>
      </c>
      <c r="H1252" s="30">
        <f>IF(B1252="",0,IF($B1252&lt;$H$5,0,IF($B1252&gt;'MSD Calculation'!$D$5,0,IF($N$4="Closed-form",1/2*(1-COS(2*PI()*($B1252-$H$5)/$H$6))*$H$8,IF($N$4="General",1/2*(1-COS(2*PI()*($B1252-$H$5)/$H$6))*$H$9,"Error")))))</f>
        <v>0</v>
      </c>
      <c r="I1252" s="30">
        <f>IF(B1252="",0,IF($B1252&lt;$I$5,0,IF($B1252&gt;'MSD Calculation'!$D$5,0,IF($N$4="Closed-form",1/2*(1-COS(2*PI()*($B1252-$I$5)/$I$6))*$I$8,IF($N$4="General",1/2*(1-COS(2*PI()*($B1252-$I$5)/$I$6))*$I$9,"Error")))))</f>
        <v>0</v>
      </c>
      <c r="J1252" s="15" t="s">
        <v>14</v>
      </c>
      <c r="K1252" s="3"/>
      <c r="L1252" s="17">
        <v>12.349999999999781</v>
      </c>
      <c r="M1252" s="34">
        <f>L1252/'MSD Calculation'!$D$5</f>
        <v>0.41722972972972233</v>
      </c>
      <c r="N1252" s="34">
        <f>'MSD Calculation'!$D$24-L1252</f>
        <v>6.1500000000002188</v>
      </c>
      <c r="O1252" s="35">
        <f t="shared" si="95"/>
        <v>8.2482521764106424E-3</v>
      </c>
      <c r="P1252" s="35">
        <f t="shared" si="96"/>
        <v>1.3351851033439787E-2</v>
      </c>
      <c r="Q1252" s="35">
        <f t="shared" si="97"/>
        <v>1.3783037808818576E-2</v>
      </c>
      <c r="R1252" s="35">
        <f t="shared" si="98"/>
        <v>1.3783037808818576E-2</v>
      </c>
      <c r="S1252" s="35">
        <f t="shared" si="99"/>
        <v>1.3783037808818576E-2</v>
      </c>
      <c r="T1252" s="11" t="s">
        <v>14</v>
      </c>
    </row>
    <row r="1253" spans="2:20" x14ac:dyDescent="0.35">
      <c r="B1253" s="63">
        <v>12.359999999999781</v>
      </c>
      <c r="C1253" s="34">
        <f>B1253/'MSD Calculation'!$D$5</f>
        <v>0.41756756756756014</v>
      </c>
      <c r="D1253" s="34">
        <f>'MSD Calculation'!$D$24-B1253</f>
        <v>6.1400000000002191</v>
      </c>
      <c r="E1253" s="30">
        <f>IF(B1253="",0,IF(B1253&lt;'MSD Calculation'!$D$5,$E$7*(1-B1253/'MSD Calculation'!$D$5), 0))</f>
        <v>8.2434705809460579E-3</v>
      </c>
      <c r="F1253" s="30">
        <f>IF(B1253="",0,IF($B1253&lt;$F$5,0,IF($B1253&gt;'MSD Calculation'!$D$5,0,IF($N$4="Closed-form",1/2*(1-COS(2*PI()*($B1253-$F$5)/$F$6))*$F$8,IF($N$4="General",1/2*(1-COS(2*PI()*($B1253-$F$5)/$F$6))*$F$9,"Error")))))</f>
        <v>5.1137417300597243E-3</v>
      </c>
      <c r="G1253" s="30">
        <f>IF(B1253="",0,IF($B1253&lt;$G$5,0,IF($B1253&gt;'MSD Calculation'!$D$5,0,IF($N$4="Closed-form",1/2*(1-COS(2*PI()*($B1253-$G$5)/$G$6))*$G$8,IF($N$4="General",1/2*(1-COS(2*PI()*($B1253-$G$5)/$G$6))*$G$9,"Error")))))</f>
        <v>4.3431299205226023E-4</v>
      </c>
      <c r="H1253" s="30">
        <f>IF(B1253="",0,IF($B1253&lt;$H$5,0,IF($B1253&gt;'MSD Calculation'!$D$5,0,IF($N$4="Closed-form",1/2*(1-COS(2*PI()*($B1253-$H$5)/$H$6))*$H$8,IF($N$4="General",1/2*(1-COS(2*PI()*($B1253-$H$5)/$H$6))*$H$9,"Error")))))</f>
        <v>0</v>
      </c>
      <c r="I1253" s="30">
        <f>IF(B1253="",0,IF($B1253&lt;$I$5,0,IF($B1253&gt;'MSD Calculation'!$D$5,0,IF($N$4="Closed-form",1/2*(1-COS(2*PI()*($B1253-$I$5)/$I$6))*$I$8,IF($N$4="General",1/2*(1-COS(2*PI()*($B1253-$I$5)/$I$6))*$I$9,"Error")))))</f>
        <v>0</v>
      </c>
      <c r="J1253" s="15" t="s">
        <v>14</v>
      </c>
      <c r="K1253" s="3"/>
      <c r="L1253" s="17">
        <v>12.359999999999781</v>
      </c>
      <c r="M1253" s="34">
        <f>L1253/'MSD Calculation'!$D$5</f>
        <v>0.41756756756756014</v>
      </c>
      <c r="N1253" s="34">
        <f>'MSD Calculation'!$D$24-L1253</f>
        <v>6.1400000000002191</v>
      </c>
      <c r="O1253" s="35">
        <f t="shared" si="95"/>
        <v>8.2434705809460579E-3</v>
      </c>
      <c r="P1253" s="35">
        <f t="shared" si="96"/>
        <v>1.3357212311005782E-2</v>
      </c>
      <c r="Q1253" s="35">
        <f t="shared" si="97"/>
        <v>1.3791525303058043E-2</v>
      </c>
      <c r="R1253" s="35">
        <f t="shared" si="98"/>
        <v>1.3791525303058043E-2</v>
      </c>
      <c r="S1253" s="35">
        <f t="shared" si="99"/>
        <v>1.3791525303058043E-2</v>
      </c>
      <c r="T1253" s="11" t="s">
        <v>14</v>
      </c>
    </row>
    <row r="1254" spans="2:20" x14ac:dyDescent="0.35">
      <c r="B1254" s="63">
        <v>12.369999999999781</v>
      </c>
      <c r="C1254" s="34">
        <f>B1254/'MSD Calculation'!$D$5</f>
        <v>0.417905405405398</v>
      </c>
      <c r="D1254" s="34">
        <f>'MSD Calculation'!$D$24-B1254</f>
        <v>6.1300000000002193</v>
      </c>
      <c r="E1254" s="30">
        <f>IF(B1254="",0,IF(B1254&lt;'MSD Calculation'!$D$5,$E$7*(1-B1254/'MSD Calculation'!$D$5), 0))</f>
        <v>8.23868898548147E-3</v>
      </c>
      <c r="F1254" s="30">
        <f>IF(B1254="",0,IF($B1254&lt;$F$5,0,IF($B1254&gt;'MSD Calculation'!$D$5,0,IF($N$4="Closed-form",1/2*(1-COS(2*PI()*($B1254-$F$5)/$F$6))*$F$8,IF($N$4="General",1/2*(1-COS(2*PI()*($B1254-$F$5)/$F$6))*$F$9,"Error")))))</f>
        <v>5.1238834452291123E-3</v>
      </c>
      <c r="G1254" s="30">
        <f>IF(B1254="",0,IF($B1254&lt;$G$5,0,IF($B1254&gt;'MSD Calculation'!$D$5,0,IF($N$4="Closed-form",1/2*(1-COS(2*PI()*($B1254-$G$5)/$G$6))*$G$8,IF($N$4="General",1/2*(1-COS(2*PI()*($B1254-$G$5)/$G$6))*$G$9,"Error")))))</f>
        <v>4.3744899198889582E-4</v>
      </c>
      <c r="H1254" s="30">
        <f>IF(B1254="",0,IF($B1254&lt;$H$5,0,IF($B1254&gt;'MSD Calculation'!$D$5,0,IF($N$4="Closed-form",1/2*(1-COS(2*PI()*($B1254-$H$5)/$H$6))*$H$8,IF($N$4="General",1/2*(1-COS(2*PI()*($B1254-$H$5)/$H$6))*$H$9,"Error")))))</f>
        <v>0</v>
      </c>
      <c r="I1254" s="30">
        <f>IF(B1254="",0,IF($B1254&lt;$I$5,0,IF($B1254&gt;'MSD Calculation'!$D$5,0,IF($N$4="Closed-form",1/2*(1-COS(2*PI()*($B1254-$I$5)/$I$6))*$I$8,IF($N$4="General",1/2*(1-COS(2*PI()*($B1254-$I$5)/$I$6))*$I$9,"Error")))))</f>
        <v>0</v>
      </c>
      <c r="J1254" s="15" t="s">
        <v>14</v>
      </c>
      <c r="K1254" s="3"/>
      <c r="L1254" s="17">
        <v>12.369999999999781</v>
      </c>
      <c r="M1254" s="34">
        <f>L1254/'MSD Calculation'!$D$5</f>
        <v>0.417905405405398</v>
      </c>
      <c r="N1254" s="34">
        <f>'MSD Calculation'!$D$24-L1254</f>
        <v>6.1300000000002193</v>
      </c>
      <c r="O1254" s="35">
        <f t="shared" si="95"/>
        <v>8.23868898548147E-3</v>
      </c>
      <c r="P1254" s="35">
        <f t="shared" si="96"/>
        <v>1.3362572430710581E-2</v>
      </c>
      <c r="Q1254" s="35">
        <f t="shared" si="97"/>
        <v>1.3800021422699477E-2</v>
      </c>
      <c r="R1254" s="35">
        <f t="shared" si="98"/>
        <v>1.3800021422699477E-2</v>
      </c>
      <c r="S1254" s="35">
        <f t="shared" si="99"/>
        <v>1.3800021422699477E-2</v>
      </c>
      <c r="T1254" s="11" t="s">
        <v>14</v>
      </c>
    </row>
    <row r="1255" spans="2:20" x14ac:dyDescent="0.35">
      <c r="B1255" s="63">
        <v>12.379999999999781</v>
      </c>
      <c r="C1255" s="34">
        <f>B1255/'MSD Calculation'!$D$5</f>
        <v>0.41824324324323581</v>
      </c>
      <c r="D1255" s="34">
        <f>'MSD Calculation'!$D$24-B1255</f>
        <v>6.1200000000002195</v>
      </c>
      <c r="E1255" s="30">
        <f>IF(B1255="",0,IF(B1255&lt;'MSD Calculation'!$D$5,$E$7*(1-B1255/'MSD Calculation'!$D$5), 0))</f>
        <v>8.2339073900168855E-3</v>
      </c>
      <c r="F1255" s="30">
        <f>IF(B1255="",0,IF($B1255&lt;$F$5,0,IF($B1255&gt;'MSD Calculation'!$D$5,0,IF($N$4="Closed-form",1/2*(1-COS(2*PI()*($B1255-$F$5)/$F$6))*$F$8,IF($N$4="General",1/2*(1-COS(2*PI()*($B1255-$F$5)/$F$6))*$F$9,"Error")))))</f>
        <v>5.1340239580507851E-3</v>
      </c>
      <c r="G1255" s="30">
        <f>IF(B1255="",0,IF($B1255&lt;$G$5,0,IF($B1255&gt;'MSD Calculation'!$D$5,0,IF($N$4="Closed-form",1/2*(1-COS(2*PI()*($B1255-$G$5)/$G$6))*$G$8,IF($N$4="General",1/2*(1-COS(2*PI()*($B1255-$G$5)/$G$6))*$G$9,"Error")))))</f>
        <v>4.4059475347834302E-4</v>
      </c>
      <c r="H1255" s="30">
        <f>IF(B1255="",0,IF($B1255&lt;$H$5,0,IF($B1255&gt;'MSD Calculation'!$D$5,0,IF($N$4="Closed-form",1/2*(1-COS(2*PI()*($B1255-$H$5)/$H$6))*$H$8,IF($N$4="General",1/2*(1-COS(2*PI()*($B1255-$H$5)/$H$6))*$H$9,"Error")))))</f>
        <v>0</v>
      </c>
      <c r="I1255" s="30">
        <f>IF(B1255="",0,IF($B1255&lt;$I$5,0,IF($B1255&gt;'MSD Calculation'!$D$5,0,IF($N$4="Closed-form",1/2*(1-COS(2*PI()*($B1255-$I$5)/$I$6))*$I$8,IF($N$4="General",1/2*(1-COS(2*PI()*($B1255-$I$5)/$I$6))*$I$9,"Error")))))</f>
        <v>0</v>
      </c>
      <c r="J1255" s="15" t="s">
        <v>14</v>
      </c>
      <c r="K1255" s="3"/>
      <c r="L1255" s="17">
        <v>12.379999999999781</v>
      </c>
      <c r="M1255" s="34">
        <f>L1255/'MSD Calculation'!$D$5</f>
        <v>0.41824324324323581</v>
      </c>
      <c r="N1255" s="34">
        <f>'MSD Calculation'!$D$24-L1255</f>
        <v>6.1200000000002195</v>
      </c>
      <c r="O1255" s="35">
        <f t="shared" si="95"/>
        <v>8.2339073900168855E-3</v>
      </c>
      <c r="P1255" s="35">
        <f t="shared" si="96"/>
        <v>1.3367931348067671E-2</v>
      </c>
      <c r="Q1255" s="35">
        <f t="shared" si="97"/>
        <v>1.3808526101546014E-2</v>
      </c>
      <c r="R1255" s="35">
        <f t="shared" si="98"/>
        <v>1.3808526101546014E-2</v>
      </c>
      <c r="S1255" s="35">
        <f t="shared" si="99"/>
        <v>1.3808526101546014E-2</v>
      </c>
      <c r="T1255" s="11" t="s">
        <v>14</v>
      </c>
    </row>
    <row r="1256" spans="2:20" x14ac:dyDescent="0.35">
      <c r="B1256" s="63">
        <v>12.38999999999978</v>
      </c>
      <c r="C1256" s="34">
        <f>B1256/'MSD Calculation'!$D$5</f>
        <v>0.41858108108107361</v>
      </c>
      <c r="D1256" s="34">
        <f>'MSD Calculation'!$D$24-B1256</f>
        <v>6.1100000000002197</v>
      </c>
      <c r="E1256" s="30">
        <f>IF(B1256="",0,IF(B1256&lt;'MSD Calculation'!$D$5,$E$7*(1-B1256/'MSD Calculation'!$D$5), 0))</f>
        <v>8.2291257945522993E-3</v>
      </c>
      <c r="F1256" s="30">
        <f>IF(B1256="",0,IF($B1256&lt;$F$5,0,IF($B1256&gt;'MSD Calculation'!$D$5,0,IF($N$4="Closed-form",1/2*(1-COS(2*PI()*($B1256-$F$5)/$F$6))*$F$8,IF($N$4="General",1/2*(1-COS(2*PI()*($B1256-$F$5)/$F$6))*$F$9,"Error")))))</f>
        <v>5.1441632240434932E-3</v>
      </c>
      <c r="G1256" s="30">
        <f>IF(B1256="",0,IF($B1256&lt;$G$5,0,IF($B1256&gt;'MSD Calculation'!$D$5,0,IF($N$4="Closed-form",1/2*(1-COS(2*PI()*($B1256-$G$5)/$G$6))*$G$8,IF($N$4="General",1/2*(1-COS(2*PI()*($B1256-$G$5)/$G$6))*$G$9,"Error")))))</f>
        <v>4.4375025474266991E-4</v>
      </c>
      <c r="H1256" s="30">
        <f>IF(B1256="",0,IF($B1256&lt;$H$5,0,IF($B1256&gt;'MSD Calculation'!$D$5,0,IF($N$4="Closed-form",1/2*(1-COS(2*PI()*($B1256-$H$5)/$H$6))*$H$8,IF($N$4="General",1/2*(1-COS(2*PI()*($B1256-$H$5)/$H$6))*$H$9,"Error")))))</f>
        <v>0</v>
      </c>
      <c r="I1256" s="30">
        <f>IF(B1256="",0,IF($B1256&lt;$I$5,0,IF($B1256&gt;'MSD Calculation'!$D$5,0,IF($N$4="Closed-form",1/2*(1-COS(2*PI()*($B1256-$I$5)/$I$6))*$I$8,IF($N$4="General",1/2*(1-COS(2*PI()*($B1256-$I$5)/$I$6))*$I$9,"Error")))))</f>
        <v>0</v>
      </c>
      <c r="J1256" s="15" t="s">
        <v>14</v>
      </c>
      <c r="K1256" s="3"/>
      <c r="L1256" s="17">
        <v>12.38999999999978</v>
      </c>
      <c r="M1256" s="34">
        <f>L1256/'MSD Calculation'!$D$5</f>
        <v>0.41858108108107361</v>
      </c>
      <c r="N1256" s="34">
        <f>'MSD Calculation'!$D$24-L1256</f>
        <v>6.1100000000002197</v>
      </c>
      <c r="O1256" s="35">
        <f t="shared" si="95"/>
        <v>8.2291257945522993E-3</v>
      </c>
      <c r="P1256" s="35">
        <f t="shared" si="96"/>
        <v>1.3373289018595792E-2</v>
      </c>
      <c r="Q1256" s="35">
        <f t="shared" si="97"/>
        <v>1.3817039273338461E-2</v>
      </c>
      <c r="R1256" s="35">
        <f t="shared" si="98"/>
        <v>1.3817039273338461E-2</v>
      </c>
      <c r="S1256" s="35">
        <f t="shared" si="99"/>
        <v>1.3817039273338461E-2</v>
      </c>
      <c r="T1256" s="11" t="s">
        <v>14</v>
      </c>
    </row>
    <row r="1257" spans="2:20" x14ac:dyDescent="0.35">
      <c r="B1257" s="63">
        <v>12.39999999999978</v>
      </c>
      <c r="C1257" s="34">
        <f>B1257/'MSD Calculation'!$D$5</f>
        <v>0.41891891891891148</v>
      </c>
      <c r="D1257" s="34">
        <f>'MSD Calculation'!$D$24-B1257</f>
        <v>6.1000000000002199</v>
      </c>
      <c r="E1257" s="30">
        <f>IF(B1257="",0,IF(B1257&lt;'MSD Calculation'!$D$5,$E$7*(1-B1257/'MSD Calculation'!$D$5), 0))</f>
        <v>8.2243441990877131E-3</v>
      </c>
      <c r="F1257" s="30">
        <f>IF(B1257="",0,IF($B1257&lt;$F$5,0,IF($B1257&gt;'MSD Calculation'!$D$5,0,IF($N$4="Closed-form",1/2*(1-COS(2*PI()*($B1257-$F$5)/$F$6))*$F$8,IF($N$4="General",1/2*(1-COS(2*PI()*($B1257-$F$5)/$F$6))*$F$9,"Error")))))</f>
        <v>5.1543011987314532E-3</v>
      </c>
      <c r="G1257" s="30">
        <f>IF(B1257="",0,IF($B1257&lt;$G$5,0,IF($B1257&gt;'MSD Calculation'!$D$5,0,IF($N$4="Closed-form",1/2*(1-COS(2*PI()*($B1257-$G$5)/$G$6))*$G$8,IF($N$4="General",1/2*(1-COS(2*PI()*($B1257-$G$5)/$G$6))*$G$9,"Error")))))</f>
        <v>4.4691547393651654E-4</v>
      </c>
      <c r="H1257" s="30">
        <f>IF(B1257="",0,IF($B1257&lt;$H$5,0,IF($B1257&gt;'MSD Calculation'!$D$5,0,IF($N$4="Closed-form",1/2*(1-COS(2*PI()*($B1257-$H$5)/$H$6))*$H$8,IF($N$4="General",1/2*(1-COS(2*PI()*($B1257-$H$5)/$H$6))*$H$9,"Error")))))</f>
        <v>0</v>
      </c>
      <c r="I1257" s="30">
        <f>IF(B1257="",0,IF($B1257&lt;$I$5,0,IF($B1257&gt;'MSD Calculation'!$D$5,0,IF($N$4="Closed-form",1/2*(1-COS(2*PI()*($B1257-$I$5)/$I$6))*$I$8,IF($N$4="General",1/2*(1-COS(2*PI()*($B1257-$I$5)/$I$6))*$I$9,"Error")))))</f>
        <v>0</v>
      </c>
      <c r="J1257" s="15" t="s">
        <v>14</v>
      </c>
      <c r="K1257" s="3"/>
      <c r="L1257" s="17">
        <v>12.39999999999978</v>
      </c>
      <c r="M1257" s="34">
        <f>L1257/'MSD Calculation'!$D$5</f>
        <v>0.41891891891891148</v>
      </c>
      <c r="N1257" s="34">
        <f>'MSD Calculation'!$D$24-L1257</f>
        <v>6.1000000000002199</v>
      </c>
      <c r="O1257" s="35">
        <f t="shared" si="95"/>
        <v>8.2243441990877131E-3</v>
      </c>
      <c r="P1257" s="35">
        <f t="shared" si="96"/>
        <v>1.3378645397819166E-2</v>
      </c>
      <c r="Q1257" s="35">
        <f t="shared" si="97"/>
        <v>1.3825560871755682E-2</v>
      </c>
      <c r="R1257" s="35">
        <f t="shared" si="98"/>
        <v>1.3825560871755682E-2</v>
      </c>
      <c r="S1257" s="35">
        <f t="shared" si="99"/>
        <v>1.3825560871755682E-2</v>
      </c>
      <c r="T1257" s="11" t="s">
        <v>14</v>
      </c>
    </row>
    <row r="1258" spans="2:20" x14ac:dyDescent="0.35">
      <c r="B1258" s="63">
        <v>12.40999999999978</v>
      </c>
      <c r="C1258" s="34">
        <f>B1258/'MSD Calculation'!$D$5</f>
        <v>0.41925675675674928</v>
      </c>
      <c r="D1258" s="34">
        <f>'MSD Calculation'!$D$24-B1258</f>
        <v>6.0900000000002201</v>
      </c>
      <c r="E1258" s="30">
        <f>IF(B1258="",0,IF(B1258&lt;'MSD Calculation'!$D$5,$E$7*(1-B1258/'MSD Calculation'!$D$5), 0))</f>
        <v>8.2195626036231269E-3</v>
      </c>
      <c r="F1258" s="30">
        <f>IF(B1258="",0,IF($B1258&lt;$F$5,0,IF($B1258&gt;'MSD Calculation'!$D$5,0,IF($N$4="Closed-form",1/2*(1-COS(2*PI()*($B1258-$F$5)/$F$6))*$F$8,IF($N$4="General",1/2*(1-COS(2*PI()*($B1258-$F$5)/$F$6))*$F$9,"Error")))))</f>
        <v>5.1644378376445501E-3</v>
      </c>
      <c r="G1258" s="30">
        <f>IF(B1258="",0,IF($B1258&lt;$G$5,0,IF($B1258&gt;'MSD Calculation'!$D$5,0,IF($N$4="Closed-form",1/2*(1-COS(2*PI()*($B1258-$G$5)/$G$6))*$G$8,IF($N$4="General",1/2*(1-COS(2*PI()*($B1258-$G$5)/$G$6))*$G$9,"Error")))))</f>
        <v>4.500903891472473E-4</v>
      </c>
      <c r="H1258" s="30">
        <f>IF(B1258="",0,IF($B1258&lt;$H$5,0,IF($B1258&gt;'MSD Calculation'!$D$5,0,IF($N$4="Closed-form",1/2*(1-COS(2*PI()*($B1258-$H$5)/$H$6))*$H$8,IF($N$4="General",1/2*(1-COS(2*PI()*($B1258-$H$5)/$H$6))*$H$9,"Error")))))</f>
        <v>0</v>
      </c>
      <c r="I1258" s="30">
        <f>IF(B1258="",0,IF($B1258&lt;$I$5,0,IF($B1258&gt;'MSD Calculation'!$D$5,0,IF($N$4="Closed-form",1/2*(1-COS(2*PI()*($B1258-$I$5)/$I$6))*$I$8,IF($N$4="General",1/2*(1-COS(2*PI()*($B1258-$I$5)/$I$6))*$I$9,"Error")))))</f>
        <v>0</v>
      </c>
      <c r="J1258" s="15" t="s">
        <v>14</v>
      </c>
      <c r="K1258" s="3"/>
      <c r="L1258" s="17">
        <v>12.40999999999978</v>
      </c>
      <c r="M1258" s="34">
        <f>L1258/'MSD Calculation'!$D$5</f>
        <v>0.41925675675674928</v>
      </c>
      <c r="N1258" s="34">
        <f>'MSD Calculation'!$D$24-L1258</f>
        <v>6.0900000000002201</v>
      </c>
      <c r="O1258" s="35">
        <f t="shared" si="95"/>
        <v>8.2195626036231269E-3</v>
      </c>
      <c r="P1258" s="35">
        <f t="shared" si="96"/>
        <v>1.3384000441267677E-2</v>
      </c>
      <c r="Q1258" s="35">
        <f t="shared" si="97"/>
        <v>1.3834090830414925E-2</v>
      </c>
      <c r="R1258" s="35">
        <f t="shared" si="98"/>
        <v>1.3834090830414925E-2</v>
      </c>
      <c r="S1258" s="35">
        <f t="shared" si="99"/>
        <v>1.3834090830414925E-2</v>
      </c>
      <c r="T1258" s="11" t="s">
        <v>14</v>
      </c>
    </row>
    <row r="1259" spans="2:20" x14ac:dyDescent="0.35">
      <c r="B1259" s="63">
        <v>12.41999999999978</v>
      </c>
      <c r="C1259" s="34">
        <f>B1259/'MSD Calculation'!$D$5</f>
        <v>0.41959459459458714</v>
      </c>
      <c r="D1259" s="34">
        <f>'MSD Calculation'!$D$24-B1259</f>
        <v>6.0800000000002203</v>
      </c>
      <c r="E1259" s="30">
        <f>IF(B1259="",0,IF(B1259&lt;'MSD Calculation'!$D$5,$E$7*(1-B1259/'MSD Calculation'!$D$5), 0))</f>
        <v>8.2147810081585424E-3</v>
      </c>
      <c r="F1259" s="30">
        <f>IF(B1259="",0,IF($B1259&lt;$F$5,0,IF($B1259&gt;'MSD Calculation'!$D$5,0,IF($N$4="Closed-form",1/2*(1-COS(2*PI()*($B1259-$F$5)/$F$6))*$F$8,IF($N$4="General",1/2*(1-COS(2*PI()*($B1259-$F$5)/$F$6))*$F$9,"Error")))))</f>
        <v>5.1745730963185261E-3</v>
      </c>
      <c r="G1259" s="30">
        <f>IF(B1259="",0,IF($B1259&lt;$G$5,0,IF($B1259&gt;'MSD Calculation'!$D$5,0,IF($N$4="Closed-form",1/2*(1-COS(2*PI()*($B1259-$G$5)/$G$6))*$G$8,IF($N$4="General",1/2*(1-COS(2*PI()*($B1259-$G$5)/$G$6))*$G$9,"Error")))))</f>
        <v>4.5327497839510027E-4</v>
      </c>
      <c r="H1259" s="30">
        <f>IF(B1259="",0,IF($B1259&lt;$H$5,0,IF($B1259&gt;'MSD Calculation'!$D$5,0,IF($N$4="Closed-form",1/2*(1-COS(2*PI()*($B1259-$H$5)/$H$6))*$H$8,IF($N$4="General",1/2*(1-COS(2*PI()*($B1259-$H$5)/$H$6))*$H$9,"Error")))))</f>
        <v>0</v>
      </c>
      <c r="I1259" s="30">
        <f>IF(B1259="",0,IF($B1259&lt;$I$5,0,IF($B1259&gt;'MSD Calculation'!$D$5,0,IF($N$4="Closed-form",1/2*(1-COS(2*PI()*($B1259-$I$5)/$I$6))*$I$8,IF($N$4="General",1/2*(1-COS(2*PI()*($B1259-$I$5)/$I$6))*$I$9,"Error")))))</f>
        <v>0</v>
      </c>
      <c r="J1259" s="15" t="s">
        <v>14</v>
      </c>
      <c r="K1259" s="3"/>
      <c r="L1259" s="17">
        <v>12.41999999999978</v>
      </c>
      <c r="M1259" s="34">
        <f>L1259/'MSD Calculation'!$D$5</f>
        <v>0.41959459459458714</v>
      </c>
      <c r="N1259" s="34">
        <f>'MSD Calculation'!$D$24-L1259</f>
        <v>6.0800000000002203</v>
      </c>
      <c r="O1259" s="35">
        <f t="shared" si="95"/>
        <v>8.2147810081585424E-3</v>
      </c>
      <c r="P1259" s="35">
        <f t="shared" si="96"/>
        <v>1.3389354104477069E-2</v>
      </c>
      <c r="Q1259" s="35">
        <f t="shared" si="97"/>
        <v>1.384262908287217E-2</v>
      </c>
      <c r="R1259" s="35">
        <f t="shared" si="98"/>
        <v>1.384262908287217E-2</v>
      </c>
      <c r="S1259" s="35">
        <f t="shared" si="99"/>
        <v>1.384262908287217E-2</v>
      </c>
      <c r="T1259" s="11" t="s">
        <v>14</v>
      </c>
    </row>
    <row r="1260" spans="2:20" x14ac:dyDescent="0.35">
      <c r="B1260" s="63">
        <v>12.429999999999779</v>
      </c>
      <c r="C1260" s="34">
        <f>B1260/'MSD Calculation'!$D$5</f>
        <v>0.41993243243242495</v>
      </c>
      <c r="D1260" s="34">
        <f>'MSD Calculation'!$D$24-B1260</f>
        <v>6.0700000000002206</v>
      </c>
      <c r="E1260" s="30">
        <f>IF(B1260="",0,IF(B1260&lt;'MSD Calculation'!$D$5,$E$7*(1-B1260/'MSD Calculation'!$D$5), 0))</f>
        <v>8.2099994126939562E-3</v>
      </c>
      <c r="F1260" s="30">
        <f>IF(B1260="",0,IF($B1260&lt;$F$5,0,IF($B1260&gt;'MSD Calculation'!$D$5,0,IF($N$4="Closed-form",1/2*(1-COS(2*PI()*($B1260-$F$5)/$F$6))*$F$8,IF($N$4="General",1/2*(1-COS(2*PI()*($B1260-$F$5)/$F$6))*$F$9,"Error")))))</f>
        <v>5.1847069302951758E-3</v>
      </c>
      <c r="G1260" s="30">
        <f>IF(B1260="",0,IF($B1260&lt;$G$5,0,IF($B1260&gt;'MSD Calculation'!$D$5,0,IF($N$4="Closed-form",1/2*(1-COS(2*PI()*($B1260-$G$5)/$G$6))*$G$8,IF($N$4="General",1/2*(1-COS(2*PI()*($B1260-$G$5)/$G$6))*$G$9,"Error")))))</f>
        <v>4.5646921963334139E-4</v>
      </c>
      <c r="H1260" s="30">
        <f>IF(B1260="",0,IF($B1260&lt;$H$5,0,IF($B1260&gt;'MSD Calculation'!$D$5,0,IF($N$4="Closed-form",1/2*(1-COS(2*PI()*($B1260-$H$5)/$H$6))*$H$8,IF($N$4="General",1/2*(1-COS(2*PI()*($B1260-$H$5)/$H$6))*$H$9,"Error")))))</f>
        <v>0</v>
      </c>
      <c r="I1260" s="30">
        <f>IF(B1260="",0,IF($B1260&lt;$I$5,0,IF($B1260&gt;'MSD Calculation'!$D$5,0,IF($N$4="Closed-form",1/2*(1-COS(2*PI()*($B1260-$I$5)/$I$6))*$I$8,IF($N$4="General",1/2*(1-COS(2*PI()*($B1260-$I$5)/$I$6))*$I$9,"Error")))))</f>
        <v>0</v>
      </c>
      <c r="J1260" s="15" t="s">
        <v>14</v>
      </c>
      <c r="K1260" s="3"/>
      <c r="L1260" s="17">
        <v>12.429999999999779</v>
      </c>
      <c r="M1260" s="34">
        <f>L1260/'MSD Calculation'!$D$5</f>
        <v>0.41993243243242495</v>
      </c>
      <c r="N1260" s="34">
        <f>'MSD Calculation'!$D$24-L1260</f>
        <v>6.0700000000002206</v>
      </c>
      <c r="O1260" s="35">
        <f t="shared" si="95"/>
        <v>8.2099994126939562E-3</v>
      </c>
      <c r="P1260" s="35">
        <f t="shared" si="96"/>
        <v>1.3394706342989133E-2</v>
      </c>
      <c r="Q1260" s="35">
        <f t="shared" si="97"/>
        <v>1.3851175562622475E-2</v>
      </c>
      <c r="R1260" s="35">
        <f t="shared" si="98"/>
        <v>1.3851175562622475E-2</v>
      </c>
      <c r="S1260" s="35">
        <f t="shared" si="99"/>
        <v>1.3851175562622475E-2</v>
      </c>
      <c r="T1260" s="11" t="s">
        <v>14</v>
      </c>
    </row>
    <row r="1261" spans="2:20" x14ac:dyDescent="0.35">
      <c r="B1261" s="63">
        <v>12.439999999999779</v>
      </c>
      <c r="C1261" s="34">
        <f>B1261/'MSD Calculation'!$D$5</f>
        <v>0.42027027027026281</v>
      </c>
      <c r="D1261" s="34">
        <f>'MSD Calculation'!$D$24-B1261</f>
        <v>6.0600000000002208</v>
      </c>
      <c r="E1261" s="30">
        <f>IF(B1261="",0,IF(B1261&lt;'MSD Calculation'!$D$5,$E$7*(1-B1261/'MSD Calculation'!$D$5), 0))</f>
        <v>8.2052178172293717E-3</v>
      </c>
      <c r="F1261" s="30">
        <f>IF(B1261="",0,IF($B1261&lt;$F$5,0,IF($B1261&gt;'MSD Calculation'!$D$5,0,IF($N$4="Closed-form",1/2*(1-COS(2*PI()*($B1261-$F$5)/$F$6))*$F$8,IF($N$4="General",1/2*(1-COS(2*PI()*($B1261-$F$5)/$F$6))*$F$9,"Error")))))</f>
        <v>5.1948392951225476E-3</v>
      </c>
      <c r="G1261" s="30">
        <f>IF(B1261="",0,IF($B1261&lt;$G$5,0,IF($B1261&gt;'MSD Calculation'!$D$5,0,IF($N$4="Closed-form",1/2*(1-COS(2*PI()*($B1261-$G$5)/$G$6))*$G$8,IF($N$4="General",1/2*(1-COS(2*PI()*($B1261-$G$5)/$G$6))*$G$9,"Error")))))</f>
        <v>4.5967309074841645E-4</v>
      </c>
      <c r="H1261" s="30">
        <f>IF(B1261="",0,IF($B1261&lt;$H$5,0,IF($B1261&gt;'MSD Calculation'!$D$5,0,IF($N$4="Closed-form",1/2*(1-COS(2*PI()*($B1261-$H$5)/$H$6))*$H$8,IF($N$4="General",1/2*(1-COS(2*PI()*($B1261-$H$5)/$H$6))*$H$9,"Error")))))</f>
        <v>0</v>
      </c>
      <c r="I1261" s="30">
        <f>IF(B1261="",0,IF($B1261&lt;$I$5,0,IF($B1261&gt;'MSD Calculation'!$D$5,0,IF($N$4="Closed-form",1/2*(1-COS(2*PI()*($B1261-$I$5)/$I$6))*$I$8,IF($N$4="General",1/2*(1-COS(2*PI()*($B1261-$I$5)/$I$6))*$I$9,"Error")))))</f>
        <v>0</v>
      </c>
      <c r="J1261" s="15" t="s">
        <v>14</v>
      </c>
      <c r="K1261" s="3"/>
      <c r="L1261" s="17">
        <v>12.439999999999779</v>
      </c>
      <c r="M1261" s="34">
        <f>L1261/'MSD Calculation'!$D$5</f>
        <v>0.42027027027026281</v>
      </c>
      <c r="N1261" s="34">
        <f>'MSD Calculation'!$D$24-L1261</f>
        <v>6.0600000000002208</v>
      </c>
      <c r="O1261" s="35">
        <f t="shared" si="95"/>
        <v>8.2052178172293717E-3</v>
      </c>
      <c r="P1261" s="35">
        <f t="shared" si="96"/>
        <v>1.3400057112351919E-2</v>
      </c>
      <c r="Q1261" s="35">
        <f t="shared" si="97"/>
        <v>1.3859730203100336E-2</v>
      </c>
      <c r="R1261" s="35">
        <f t="shared" si="98"/>
        <v>1.3859730203100336E-2</v>
      </c>
      <c r="S1261" s="35">
        <f t="shared" si="99"/>
        <v>1.3859730203100336E-2</v>
      </c>
      <c r="T1261" s="11" t="s">
        <v>14</v>
      </c>
    </row>
    <row r="1262" spans="2:20" x14ac:dyDescent="0.35">
      <c r="B1262" s="63">
        <v>12.449999999999779</v>
      </c>
      <c r="C1262" s="34">
        <f>B1262/'MSD Calculation'!$D$5</f>
        <v>0.42060810810810062</v>
      </c>
      <c r="D1262" s="34">
        <f>'MSD Calculation'!$D$24-B1262</f>
        <v>6.050000000000221</v>
      </c>
      <c r="E1262" s="30">
        <f>IF(B1262="",0,IF(B1262&lt;'MSD Calculation'!$D$5,$E$7*(1-B1262/'MSD Calculation'!$D$5), 0))</f>
        <v>8.2004362217647855E-3</v>
      </c>
      <c r="F1262" s="30">
        <f>IF(B1262="",0,IF($B1262&lt;$F$5,0,IF($B1262&gt;'MSD Calculation'!$D$5,0,IF($N$4="Closed-form",1/2*(1-COS(2*PI()*($B1262-$F$5)/$F$6))*$F$8,IF($N$4="General",1/2*(1-COS(2*PI()*($B1262-$F$5)/$F$6))*$F$9,"Error")))))</f>
        <v>5.2049701463551326E-3</v>
      </c>
      <c r="G1262" s="30">
        <f>IF(B1262="",0,IF($B1262&lt;$G$5,0,IF($B1262&gt;'MSD Calculation'!$D$5,0,IF($N$4="Closed-form",1/2*(1-COS(2*PI()*($B1262-$G$5)/$G$6))*$G$8,IF($N$4="General",1/2*(1-COS(2*PI()*($B1262-$G$5)/$G$6))*$G$9,"Error")))))</f>
        <v>4.6288656956010397E-4</v>
      </c>
      <c r="H1262" s="30">
        <f>IF(B1262="",0,IF($B1262&lt;$H$5,0,IF($B1262&gt;'MSD Calculation'!$D$5,0,IF($N$4="Closed-form",1/2*(1-COS(2*PI()*($B1262-$H$5)/$H$6))*$H$8,IF($N$4="General",1/2*(1-COS(2*PI()*($B1262-$H$5)/$H$6))*$H$9,"Error")))))</f>
        <v>0</v>
      </c>
      <c r="I1262" s="30">
        <f>IF(B1262="",0,IF($B1262&lt;$I$5,0,IF($B1262&gt;'MSD Calculation'!$D$5,0,IF($N$4="Closed-form",1/2*(1-COS(2*PI()*($B1262-$I$5)/$I$6))*$I$8,IF($N$4="General",1/2*(1-COS(2*PI()*($B1262-$I$5)/$I$6))*$I$9,"Error")))))</f>
        <v>0</v>
      </c>
      <c r="J1262" s="15" t="s">
        <v>14</v>
      </c>
      <c r="K1262" s="3"/>
      <c r="L1262" s="17">
        <v>12.449999999999779</v>
      </c>
      <c r="M1262" s="34">
        <f>L1262/'MSD Calculation'!$D$5</f>
        <v>0.42060810810810062</v>
      </c>
      <c r="N1262" s="34">
        <f>'MSD Calculation'!$D$24-L1262</f>
        <v>6.050000000000221</v>
      </c>
      <c r="O1262" s="35">
        <f t="shared" si="95"/>
        <v>8.2004362217647855E-3</v>
      </c>
      <c r="P1262" s="35">
        <f t="shared" si="96"/>
        <v>1.3405406368119918E-2</v>
      </c>
      <c r="Q1262" s="35">
        <f t="shared" si="97"/>
        <v>1.3868292937680021E-2</v>
      </c>
      <c r="R1262" s="35">
        <f t="shared" si="98"/>
        <v>1.3868292937680021E-2</v>
      </c>
      <c r="S1262" s="35">
        <f t="shared" si="99"/>
        <v>1.3868292937680021E-2</v>
      </c>
      <c r="T1262" s="11" t="s">
        <v>14</v>
      </c>
    </row>
    <row r="1263" spans="2:20" x14ac:dyDescent="0.35">
      <c r="B1263" s="63">
        <v>12.459999999999779</v>
      </c>
      <c r="C1263" s="34">
        <f>B1263/'MSD Calculation'!$D$5</f>
        <v>0.42094594594593843</v>
      </c>
      <c r="D1263" s="34">
        <f>'MSD Calculation'!$D$24-B1263</f>
        <v>6.0400000000002212</v>
      </c>
      <c r="E1263" s="30">
        <f>IF(B1263="",0,IF(B1263&lt;'MSD Calculation'!$D$5,$E$7*(1-B1263/'MSD Calculation'!$D$5), 0))</f>
        <v>8.1956546263002011E-3</v>
      </c>
      <c r="F1263" s="30">
        <f>IF(B1263="",0,IF($B1263&lt;$F$5,0,IF($B1263&gt;'MSD Calculation'!$D$5,0,IF($N$4="Closed-form",1/2*(1-COS(2*PI()*($B1263-$F$5)/$F$6))*$F$8,IF($N$4="General",1/2*(1-COS(2*PI()*($B1263-$F$5)/$F$6))*$F$9,"Error")))))</f>
        <v>5.2150994395540598E-3</v>
      </c>
      <c r="G1263" s="30">
        <f>IF(B1263="",0,IF($B1263&lt;$G$5,0,IF($B1263&gt;'MSD Calculation'!$D$5,0,IF($N$4="Closed-form",1/2*(1-COS(2*PI()*($B1263-$G$5)/$G$6))*$G$8,IF($N$4="General",1/2*(1-COS(2*PI()*($B1263-$G$5)/$G$6))*$G$9,"Error")))))</f>
        <v>4.6610963382166863E-4</v>
      </c>
      <c r="H1263" s="30">
        <f>IF(B1263="",0,IF($B1263&lt;$H$5,0,IF($B1263&gt;'MSD Calculation'!$D$5,0,IF($N$4="Closed-form",1/2*(1-COS(2*PI()*($B1263-$H$5)/$H$6))*$H$8,IF($N$4="General",1/2*(1-COS(2*PI()*($B1263-$H$5)/$H$6))*$H$9,"Error")))))</f>
        <v>0</v>
      </c>
      <c r="I1263" s="30">
        <f>IF(B1263="",0,IF($B1263&lt;$I$5,0,IF($B1263&gt;'MSD Calculation'!$D$5,0,IF($N$4="Closed-form",1/2*(1-COS(2*PI()*($B1263-$I$5)/$I$6))*$I$8,IF($N$4="General",1/2*(1-COS(2*PI()*($B1263-$I$5)/$I$6))*$I$9,"Error")))))</f>
        <v>0</v>
      </c>
      <c r="J1263" s="15" t="s">
        <v>14</v>
      </c>
      <c r="K1263" s="3"/>
      <c r="L1263" s="17">
        <v>12.459999999999779</v>
      </c>
      <c r="M1263" s="34">
        <f>L1263/'MSD Calculation'!$D$5</f>
        <v>0.42094594594593843</v>
      </c>
      <c r="N1263" s="34">
        <f>'MSD Calculation'!$D$24-L1263</f>
        <v>6.0400000000002212</v>
      </c>
      <c r="O1263" s="35">
        <f t="shared" si="95"/>
        <v>8.1956546263002011E-3</v>
      </c>
      <c r="P1263" s="35">
        <f t="shared" si="96"/>
        <v>1.341075406585426E-2</v>
      </c>
      <c r="Q1263" s="35">
        <f t="shared" si="97"/>
        <v>1.3876863699675928E-2</v>
      </c>
      <c r="R1263" s="35">
        <f t="shared" si="98"/>
        <v>1.3876863699675928E-2</v>
      </c>
      <c r="S1263" s="35">
        <f t="shared" si="99"/>
        <v>1.3876863699675928E-2</v>
      </c>
      <c r="T1263" s="11" t="s">
        <v>14</v>
      </c>
    </row>
    <row r="1264" spans="2:20" x14ac:dyDescent="0.35">
      <c r="B1264" s="63">
        <v>12.469999999999779</v>
      </c>
      <c r="C1264" s="34">
        <f>B1264/'MSD Calculation'!$D$5</f>
        <v>0.42128378378377629</v>
      </c>
      <c r="D1264" s="34">
        <f>'MSD Calculation'!$D$24-B1264</f>
        <v>6.0300000000002214</v>
      </c>
      <c r="E1264" s="30">
        <f>IF(B1264="",0,IF(B1264&lt;'MSD Calculation'!$D$5,$E$7*(1-B1264/'MSD Calculation'!$D$5), 0))</f>
        <v>8.1908730308356131E-3</v>
      </c>
      <c r="F1264" s="30">
        <f>IF(B1264="",0,IF($B1264&lt;$F$5,0,IF($B1264&gt;'MSD Calculation'!$D$5,0,IF($N$4="Closed-form",1/2*(1-COS(2*PI()*($B1264-$F$5)/$F$6))*$F$8,IF($N$4="General",1/2*(1-COS(2*PI()*($B1264-$F$5)/$F$6))*$F$9,"Error")))))</f>
        <v>5.2252271302872929E-3</v>
      </c>
      <c r="G1264" s="30">
        <f>IF(B1264="",0,IF($B1264&lt;$G$5,0,IF($B1264&gt;'MSD Calculation'!$D$5,0,IF($N$4="Closed-form",1/2*(1-COS(2*PI()*($B1264-$G$5)/$G$6))*$G$8,IF($N$4="General",1/2*(1-COS(2*PI()*($B1264-$G$5)/$G$6))*$G$9,"Error")))))</f>
        <v>4.6934226122001614E-4</v>
      </c>
      <c r="H1264" s="30">
        <f>IF(B1264="",0,IF($B1264&lt;$H$5,0,IF($B1264&gt;'MSD Calculation'!$D$5,0,IF($N$4="Closed-form",1/2*(1-COS(2*PI()*($B1264-$H$5)/$H$6))*$H$8,IF($N$4="General",1/2*(1-COS(2*PI()*($B1264-$H$5)/$H$6))*$H$9,"Error")))))</f>
        <v>0</v>
      </c>
      <c r="I1264" s="30">
        <f>IF(B1264="",0,IF($B1264&lt;$I$5,0,IF($B1264&gt;'MSD Calculation'!$D$5,0,IF($N$4="Closed-form",1/2*(1-COS(2*PI()*($B1264-$I$5)/$I$6))*$I$8,IF($N$4="General",1/2*(1-COS(2*PI()*($B1264-$I$5)/$I$6))*$I$9,"Error")))))</f>
        <v>0</v>
      </c>
      <c r="J1264" s="15" t="s">
        <v>14</v>
      </c>
      <c r="K1264" s="3"/>
      <c r="L1264" s="17">
        <v>12.469999999999779</v>
      </c>
      <c r="M1264" s="34">
        <f>L1264/'MSD Calculation'!$D$5</f>
        <v>0.42128378378377629</v>
      </c>
      <c r="N1264" s="34">
        <f>'MSD Calculation'!$D$24-L1264</f>
        <v>6.0300000000002214</v>
      </c>
      <c r="O1264" s="35">
        <f t="shared" si="95"/>
        <v>8.1908730308356131E-3</v>
      </c>
      <c r="P1264" s="35">
        <f t="shared" si="96"/>
        <v>1.3416100161122907E-2</v>
      </c>
      <c r="Q1264" s="35">
        <f t="shared" si="97"/>
        <v>1.3885442422342922E-2</v>
      </c>
      <c r="R1264" s="35">
        <f t="shared" si="98"/>
        <v>1.3885442422342922E-2</v>
      </c>
      <c r="S1264" s="35">
        <f t="shared" si="99"/>
        <v>1.3885442422342922E-2</v>
      </c>
      <c r="T1264" s="11" t="s">
        <v>14</v>
      </c>
    </row>
    <row r="1265" spans="2:20" x14ac:dyDescent="0.35">
      <c r="B1265" s="63">
        <v>12.479999999999778</v>
      </c>
      <c r="C1265" s="34">
        <f>B1265/'MSD Calculation'!$D$5</f>
        <v>0.4216216216216141</v>
      </c>
      <c r="D1265" s="34">
        <f>'MSD Calculation'!$D$24-B1265</f>
        <v>6.0200000000002216</v>
      </c>
      <c r="E1265" s="30">
        <f>IF(B1265="",0,IF(B1265&lt;'MSD Calculation'!$D$5,$E$7*(1-B1265/'MSD Calculation'!$D$5), 0))</f>
        <v>8.1860914353710287E-3</v>
      </c>
      <c r="F1265" s="30">
        <f>IF(B1265="",0,IF($B1265&lt;$F$5,0,IF($B1265&gt;'MSD Calculation'!$D$5,0,IF($N$4="Closed-form",1/2*(1-COS(2*PI()*($B1265-$F$5)/$F$6))*$F$8,IF($N$4="General",1/2*(1-COS(2*PI()*($B1265-$F$5)/$F$6))*$F$9,"Error")))))</f>
        <v>5.2353531741298276E-3</v>
      </c>
      <c r="G1265" s="30">
        <f>IF(B1265="",0,IF($B1265&lt;$G$5,0,IF($B1265&gt;'MSD Calculation'!$D$5,0,IF($N$4="Closed-form",1/2*(1-COS(2*PI()*($B1265-$G$5)/$G$6))*$G$8,IF($N$4="General",1/2*(1-COS(2*PI()*($B1265-$G$5)/$G$6))*$G$9,"Error")))))</f>
        <v>4.7258442937584685E-4</v>
      </c>
      <c r="H1265" s="30">
        <f>IF(B1265="",0,IF($B1265&lt;$H$5,0,IF($B1265&gt;'MSD Calculation'!$D$5,0,IF($N$4="Closed-form",1/2*(1-COS(2*PI()*($B1265-$H$5)/$H$6))*$H$8,IF($N$4="General",1/2*(1-COS(2*PI()*($B1265-$H$5)/$H$6))*$H$9,"Error")))))</f>
        <v>0</v>
      </c>
      <c r="I1265" s="30">
        <f>IF(B1265="",0,IF($B1265&lt;$I$5,0,IF($B1265&gt;'MSD Calculation'!$D$5,0,IF($N$4="Closed-form",1/2*(1-COS(2*PI()*($B1265-$I$5)/$I$6))*$I$8,IF($N$4="General",1/2*(1-COS(2*PI()*($B1265-$I$5)/$I$6))*$I$9,"Error")))))</f>
        <v>0</v>
      </c>
      <c r="J1265" s="15" t="s">
        <v>14</v>
      </c>
      <c r="K1265" s="3"/>
      <c r="L1265" s="17">
        <v>12.479999999999778</v>
      </c>
      <c r="M1265" s="34">
        <f>L1265/'MSD Calculation'!$D$5</f>
        <v>0.4216216216216141</v>
      </c>
      <c r="N1265" s="34">
        <f>'MSD Calculation'!$D$24-L1265</f>
        <v>6.0200000000002216</v>
      </c>
      <c r="O1265" s="35">
        <f t="shared" si="95"/>
        <v>8.1860914353710287E-3</v>
      </c>
      <c r="P1265" s="35">
        <f t="shared" si="96"/>
        <v>1.3421444609500857E-2</v>
      </c>
      <c r="Q1265" s="35">
        <f t="shared" si="97"/>
        <v>1.3894029038876704E-2</v>
      </c>
      <c r="R1265" s="35">
        <f t="shared" si="98"/>
        <v>1.3894029038876704E-2</v>
      </c>
      <c r="S1265" s="35">
        <f t="shared" si="99"/>
        <v>1.3894029038876704E-2</v>
      </c>
      <c r="T1265" s="11" t="s">
        <v>14</v>
      </c>
    </row>
    <row r="1266" spans="2:20" x14ac:dyDescent="0.35">
      <c r="B1266" s="63">
        <v>12.489999999999778</v>
      </c>
      <c r="C1266" s="34">
        <f>B1266/'MSD Calculation'!$D$5</f>
        <v>0.42195945945945196</v>
      </c>
      <c r="D1266" s="34">
        <f>'MSD Calculation'!$D$24-B1266</f>
        <v>6.0100000000002218</v>
      </c>
      <c r="E1266" s="30">
        <f>IF(B1266="",0,IF(B1266&lt;'MSD Calculation'!$D$5,$E$7*(1-B1266/'MSD Calculation'!$D$5), 0))</f>
        <v>8.1813098399064407E-3</v>
      </c>
      <c r="F1266" s="30">
        <f>IF(B1266="",0,IF($B1266&lt;$F$5,0,IF($B1266&gt;'MSD Calculation'!$D$5,0,IF($N$4="Closed-form",1/2*(1-COS(2*PI()*($B1266-$F$5)/$F$6))*$F$8,IF($N$4="General",1/2*(1-COS(2*PI()*($B1266-$F$5)/$F$6))*$F$9,"Error")))))</f>
        <v>5.2454775266638802E-3</v>
      </c>
      <c r="G1266" s="30">
        <f>IF(B1266="",0,IF($B1266&lt;$G$5,0,IF($B1266&gt;'MSD Calculation'!$D$5,0,IF($N$4="Closed-form",1/2*(1-COS(2*PI()*($B1266-$G$5)/$G$6))*$G$8,IF($N$4="General",1/2*(1-COS(2*PI()*($B1266-$G$5)/$G$6))*$G$9,"Error")))))</f>
        <v>4.7583611584381093E-4</v>
      </c>
      <c r="H1266" s="30">
        <f>IF(B1266="",0,IF($B1266&lt;$H$5,0,IF($B1266&gt;'MSD Calculation'!$D$5,0,IF($N$4="Closed-form",1/2*(1-COS(2*PI()*($B1266-$H$5)/$H$6))*$H$8,IF($N$4="General",1/2*(1-COS(2*PI()*($B1266-$H$5)/$H$6))*$H$9,"Error")))))</f>
        <v>0</v>
      </c>
      <c r="I1266" s="30">
        <f>IF(B1266="",0,IF($B1266&lt;$I$5,0,IF($B1266&gt;'MSD Calculation'!$D$5,0,IF($N$4="Closed-form",1/2*(1-COS(2*PI()*($B1266-$I$5)/$I$6))*$I$8,IF($N$4="General",1/2*(1-COS(2*PI()*($B1266-$I$5)/$I$6))*$I$9,"Error")))))</f>
        <v>0</v>
      </c>
      <c r="J1266" s="15" t="s">
        <v>14</v>
      </c>
      <c r="K1266" s="3"/>
      <c r="L1266" s="17">
        <v>12.489999999999778</v>
      </c>
      <c r="M1266" s="34">
        <f>L1266/'MSD Calculation'!$D$5</f>
        <v>0.42195945945945196</v>
      </c>
      <c r="N1266" s="34">
        <f>'MSD Calculation'!$D$24-L1266</f>
        <v>6.0100000000002218</v>
      </c>
      <c r="O1266" s="35">
        <f t="shared" si="95"/>
        <v>8.1813098399064407E-3</v>
      </c>
      <c r="P1266" s="35">
        <f t="shared" si="96"/>
        <v>1.3426787366570322E-2</v>
      </c>
      <c r="Q1266" s="35">
        <f t="shared" si="97"/>
        <v>1.3902623482414132E-2</v>
      </c>
      <c r="R1266" s="35">
        <f t="shared" si="98"/>
        <v>1.3902623482414132E-2</v>
      </c>
      <c r="S1266" s="35">
        <f t="shared" si="99"/>
        <v>1.3902623482414132E-2</v>
      </c>
      <c r="T1266" s="11" t="s">
        <v>14</v>
      </c>
    </row>
    <row r="1267" spans="2:20" x14ac:dyDescent="0.35">
      <c r="B1267" s="63">
        <v>12.499999999999778</v>
      </c>
      <c r="C1267" s="34">
        <f>B1267/'MSD Calculation'!$D$5</f>
        <v>0.42229729729728976</v>
      </c>
      <c r="D1267" s="34">
        <f>'MSD Calculation'!$D$24-B1267</f>
        <v>6.000000000000222</v>
      </c>
      <c r="E1267" s="30">
        <f>IF(B1267="",0,IF(B1267&lt;'MSD Calculation'!$D$5,$E$7*(1-B1267/'MSD Calculation'!$D$5), 0))</f>
        <v>8.1765282444418563E-3</v>
      </c>
      <c r="F1267" s="30">
        <f>IF(B1267="",0,IF($B1267&lt;$F$5,0,IF($B1267&gt;'MSD Calculation'!$D$5,0,IF($N$4="Closed-form",1/2*(1-COS(2*PI()*($B1267-$F$5)/$F$6))*$F$8,IF($N$4="General",1/2*(1-COS(2*PI()*($B1267-$F$5)/$F$6))*$F$9,"Error")))))</f>
        <v>5.2556001434790863E-3</v>
      </c>
      <c r="G1267" s="30">
        <f>IF(B1267="",0,IF($B1267&lt;$G$5,0,IF($B1267&gt;'MSD Calculation'!$D$5,0,IF($N$4="Closed-form",1/2*(1-COS(2*PI()*($B1267-$G$5)/$G$6))*$G$8,IF($N$4="General",1/2*(1-COS(2*PI()*($B1267-$G$5)/$G$6))*$G$9,"Error")))))</f>
        <v>4.79097298112664E-4</v>
      </c>
      <c r="H1267" s="30">
        <f>IF(B1267="",0,IF($B1267&lt;$H$5,0,IF($B1267&gt;'MSD Calculation'!$D$5,0,IF($N$4="Closed-form",1/2*(1-COS(2*PI()*($B1267-$H$5)/$H$6))*$H$8,IF($N$4="General",1/2*(1-COS(2*PI()*($B1267-$H$5)/$H$6))*$H$9,"Error")))))</f>
        <v>0</v>
      </c>
      <c r="I1267" s="30">
        <f>IF(B1267="",0,IF($B1267&lt;$I$5,0,IF($B1267&gt;'MSD Calculation'!$D$5,0,IF($N$4="Closed-form",1/2*(1-COS(2*PI()*($B1267-$I$5)/$I$6))*$I$8,IF($N$4="General",1/2*(1-COS(2*PI()*($B1267-$I$5)/$I$6))*$I$9,"Error")))))</f>
        <v>0</v>
      </c>
      <c r="J1267" s="15" t="s">
        <v>14</v>
      </c>
      <c r="K1267" s="3"/>
      <c r="L1267" s="17">
        <v>12.499999999999778</v>
      </c>
      <c r="M1267" s="34">
        <f>L1267/'MSD Calculation'!$D$5</f>
        <v>0.42229729729728976</v>
      </c>
      <c r="N1267" s="34">
        <f>'MSD Calculation'!$D$24-L1267</f>
        <v>6.000000000000222</v>
      </c>
      <c r="O1267" s="35">
        <f t="shared" si="95"/>
        <v>8.1765282444418563E-3</v>
      </c>
      <c r="P1267" s="35">
        <f t="shared" si="96"/>
        <v>1.3432128387920943E-2</v>
      </c>
      <c r="Q1267" s="35">
        <f t="shared" si="97"/>
        <v>1.3911225686033608E-2</v>
      </c>
      <c r="R1267" s="35">
        <f t="shared" si="98"/>
        <v>1.3911225686033608E-2</v>
      </c>
      <c r="S1267" s="35">
        <f t="shared" si="99"/>
        <v>1.3911225686033608E-2</v>
      </c>
      <c r="T1267" s="11" t="s">
        <v>14</v>
      </c>
    </row>
    <row r="1268" spans="2:20" x14ac:dyDescent="0.35">
      <c r="B1268" s="63">
        <v>12.509999999999778</v>
      </c>
      <c r="C1268" s="34">
        <f>B1268/'MSD Calculation'!$D$5</f>
        <v>0.42263513513512763</v>
      </c>
      <c r="D1268" s="34">
        <f>'MSD Calculation'!$D$24-B1268</f>
        <v>5.9900000000002223</v>
      </c>
      <c r="E1268" s="30">
        <f>IF(B1268="",0,IF(B1268&lt;'MSD Calculation'!$D$5,$E$7*(1-B1268/'MSD Calculation'!$D$5), 0))</f>
        <v>8.1717466489772701E-3</v>
      </c>
      <c r="F1268" s="30">
        <f>IF(B1268="",0,IF($B1268&lt;$F$5,0,IF($B1268&gt;'MSD Calculation'!$D$5,0,IF($N$4="Closed-form",1/2*(1-COS(2*PI()*($B1268-$F$5)/$F$6))*$F$8,IF($N$4="General",1/2*(1-COS(2*PI()*($B1268-$F$5)/$F$6))*$F$9,"Error")))))</f>
        <v>5.2657209801726989E-3</v>
      </c>
      <c r="G1268" s="30">
        <f>IF(B1268="",0,IF($B1268&lt;$G$5,0,IF($B1268&gt;'MSD Calculation'!$D$5,0,IF($N$4="Closed-form",1/2*(1-COS(2*PI()*($B1268-$G$5)/$G$6))*$G$8,IF($N$4="General",1/2*(1-COS(2*PI()*($B1268-$G$5)/$G$6))*$G$9,"Error")))))</f>
        <v>4.8236795360542237E-4</v>
      </c>
      <c r="H1268" s="30">
        <f>IF(B1268="",0,IF($B1268&lt;$H$5,0,IF($B1268&gt;'MSD Calculation'!$D$5,0,IF($N$4="Closed-form",1/2*(1-COS(2*PI()*($B1268-$H$5)/$H$6))*$H$8,IF($N$4="General",1/2*(1-COS(2*PI()*($B1268-$H$5)/$H$6))*$H$9,"Error")))))</f>
        <v>0</v>
      </c>
      <c r="I1268" s="30">
        <f>IF(B1268="",0,IF($B1268&lt;$I$5,0,IF($B1268&gt;'MSD Calculation'!$D$5,0,IF($N$4="Closed-form",1/2*(1-COS(2*PI()*($B1268-$I$5)/$I$6))*$I$8,IF($N$4="General",1/2*(1-COS(2*PI()*($B1268-$I$5)/$I$6))*$I$9,"Error")))))</f>
        <v>0</v>
      </c>
      <c r="J1268" s="15" t="s">
        <v>14</v>
      </c>
      <c r="K1268" s="3"/>
      <c r="L1268" s="17">
        <v>12.509999999999778</v>
      </c>
      <c r="M1268" s="34">
        <f>L1268/'MSD Calculation'!$D$5</f>
        <v>0.42263513513512763</v>
      </c>
      <c r="N1268" s="34">
        <f>'MSD Calculation'!$D$24-L1268</f>
        <v>5.9900000000002223</v>
      </c>
      <c r="O1268" s="35">
        <f t="shared" si="95"/>
        <v>8.1717466489772701E-3</v>
      </c>
      <c r="P1268" s="35">
        <f t="shared" si="96"/>
        <v>1.343746762914997E-2</v>
      </c>
      <c r="Q1268" s="35">
        <f t="shared" si="97"/>
        <v>1.3919835582755393E-2</v>
      </c>
      <c r="R1268" s="35">
        <f t="shared" si="98"/>
        <v>1.3919835582755393E-2</v>
      </c>
      <c r="S1268" s="35">
        <f t="shared" si="99"/>
        <v>1.3919835582755393E-2</v>
      </c>
      <c r="T1268" s="11" t="s">
        <v>14</v>
      </c>
    </row>
    <row r="1269" spans="2:20" x14ac:dyDescent="0.35">
      <c r="B1269" s="63">
        <v>12.519999999999778</v>
      </c>
      <c r="C1269" s="34">
        <f>B1269/'MSD Calculation'!$D$5</f>
        <v>0.42297297297296543</v>
      </c>
      <c r="D1269" s="34">
        <f>'MSD Calculation'!$D$24-B1269</f>
        <v>5.9800000000002225</v>
      </c>
      <c r="E1269" s="30">
        <f>IF(B1269="",0,IF(B1269&lt;'MSD Calculation'!$D$5,$E$7*(1-B1269/'MSD Calculation'!$D$5), 0))</f>
        <v>8.1669650535126856E-3</v>
      </c>
      <c r="F1269" s="30">
        <f>IF(B1269="",0,IF($B1269&lt;$F$5,0,IF($B1269&gt;'MSD Calculation'!$D$5,0,IF($N$4="Closed-form",1/2*(1-COS(2*PI()*($B1269-$F$5)/$F$6))*$F$8,IF($N$4="General",1/2*(1-COS(2*PI()*($B1269-$F$5)/$F$6))*$F$9,"Error")))))</f>
        <v>5.2758399923497736E-3</v>
      </c>
      <c r="G1269" s="30">
        <f>IF(B1269="",0,IF($B1269&lt;$G$5,0,IF($B1269&gt;'MSD Calculation'!$D$5,0,IF($N$4="Closed-form",1/2*(1-COS(2*PI()*($B1269-$G$5)/$G$6))*$G$8,IF($N$4="General",1/2*(1-COS(2*PI()*($B1269-$G$5)/$G$6))*$G$9,"Error")))))</f>
        <v>4.8564805967952059E-4</v>
      </c>
      <c r="H1269" s="30">
        <f>IF(B1269="",0,IF($B1269&lt;$H$5,0,IF($B1269&gt;'MSD Calculation'!$D$5,0,IF($N$4="Closed-form",1/2*(1-COS(2*PI()*($B1269-$H$5)/$H$6))*$H$8,IF($N$4="General",1/2*(1-COS(2*PI()*($B1269-$H$5)/$H$6))*$H$9,"Error")))))</f>
        <v>0</v>
      </c>
      <c r="I1269" s="30">
        <f>IF(B1269="",0,IF($B1269&lt;$I$5,0,IF($B1269&gt;'MSD Calculation'!$D$5,0,IF($N$4="Closed-form",1/2*(1-COS(2*PI()*($B1269-$I$5)/$I$6))*$I$8,IF($N$4="General",1/2*(1-COS(2*PI()*($B1269-$I$5)/$I$6))*$I$9,"Error")))))</f>
        <v>0</v>
      </c>
      <c r="J1269" s="15" t="s">
        <v>14</v>
      </c>
      <c r="K1269" s="3"/>
      <c r="L1269" s="17">
        <v>12.519999999999778</v>
      </c>
      <c r="M1269" s="34">
        <f>L1269/'MSD Calculation'!$D$5</f>
        <v>0.42297297297296543</v>
      </c>
      <c r="N1269" s="34">
        <f>'MSD Calculation'!$D$24-L1269</f>
        <v>5.9800000000002225</v>
      </c>
      <c r="O1269" s="35">
        <f t="shared" si="95"/>
        <v>8.1669650535126856E-3</v>
      </c>
      <c r="P1269" s="35">
        <f t="shared" si="96"/>
        <v>1.3442805045862458E-2</v>
      </c>
      <c r="Q1269" s="35">
        <f t="shared" si="97"/>
        <v>1.3928453105541978E-2</v>
      </c>
      <c r="R1269" s="35">
        <f t="shared" si="98"/>
        <v>1.3928453105541978E-2</v>
      </c>
      <c r="S1269" s="35">
        <f t="shared" si="99"/>
        <v>1.3928453105541978E-2</v>
      </c>
      <c r="T1269" s="11" t="s">
        <v>14</v>
      </c>
    </row>
    <row r="1270" spans="2:20" x14ac:dyDescent="0.35">
      <c r="B1270" s="63">
        <v>12.529999999999777</v>
      </c>
      <c r="C1270" s="34">
        <f>B1270/'MSD Calculation'!$D$5</f>
        <v>0.42331081081080324</v>
      </c>
      <c r="D1270" s="34">
        <f>'MSD Calculation'!$D$24-B1270</f>
        <v>5.9700000000002227</v>
      </c>
      <c r="E1270" s="30">
        <f>IF(B1270="",0,IF(B1270&lt;'MSD Calculation'!$D$5,$E$7*(1-B1270/'MSD Calculation'!$D$5), 0))</f>
        <v>8.1621834580480994E-3</v>
      </c>
      <c r="F1270" s="30">
        <f>IF(B1270="",0,IF($B1270&lt;$F$5,0,IF($B1270&gt;'MSD Calculation'!$D$5,0,IF($N$4="Closed-form",1/2*(1-COS(2*PI()*($B1270-$F$5)/$F$6))*$F$8,IF($N$4="General",1/2*(1-COS(2*PI()*($B1270-$F$5)/$F$6))*$F$9,"Error")))))</f>
        <v>5.2859571356233745E-3</v>
      </c>
      <c r="G1270" s="30">
        <f>IF(B1270="",0,IF($B1270&lt;$G$5,0,IF($B1270&gt;'MSD Calculation'!$D$5,0,IF($N$4="Closed-form",1/2*(1-COS(2*PI()*($B1270-$G$5)/$G$6))*$G$8,IF($N$4="General",1/2*(1-COS(2*PI()*($B1270-$G$5)/$G$6))*$G$9,"Error")))))</f>
        <v>4.8893759362696621E-4</v>
      </c>
      <c r="H1270" s="30">
        <f>IF(B1270="",0,IF($B1270&lt;$H$5,0,IF($B1270&gt;'MSD Calculation'!$D$5,0,IF($N$4="Closed-form",1/2*(1-COS(2*PI()*($B1270-$H$5)/$H$6))*$H$8,IF($N$4="General",1/2*(1-COS(2*PI()*($B1270-$H$5)/$H$6))*$H$9,"Error")))))</f>
        <v>0</v>
      </c>
      <c r="I1270" s="30">
        <f>IF(B1270="",0,IF($B1270&lt;$I$5,0,IF($B1270&gt;'MSD Calculation'!$D$5,0,IF($N$4="Closed-form",1/2*(1-COS(2*PI()*($B1270-$I$5)/$I$6))*$I$8,IF($N$4="General",1/2*(1-COS(2*PI()*($B1270-$I$5)/$I$6))*$I$9,"Error")))))</f>
        <v>0</v>
      </c>
      <c r="J1270" s="15" t="s">
        <v>14</v>
      </c>
      <c r="K1270" s="3"/>
      <c r="L1270" s="17">
        <v>12.529999999999777</v>
      </c>
      <c r="M1270" s="34">
        <f>L1270/'MSD Calculation'!$D$5</f>
        <v>0.42331081081080324</v>
      </c>
      <c r="N1270" s="34">
        <f>'MSD Calculation'!$D$24-L1270</f>
        <v>5.9700000000002227</v>
      </c>
      <c r="O1270" s="35">
        <f t="shared" si="95"/>
        <v>8.1621834580480994E-3</v>
      </c>
      <c r="P1270" s="35">
        <f t="shared" si="96"/>
        <v>1.3448140593671474E-2</v>
      </c>
      <c r="Q1270" s="35">
        <f t="shared" si="97"/>
        <v>1.3937078187298439E-2</v>
      </c>
      <c r="R1270" s="35">
        <f t="shared" si="98"/>
        <v>1.3937078187298439E-2</v>
      </c>
      <c r="S1270" s="35">
        <f t="shared" si="99"/>
        <v>1.3937078187298439E-2</v>
      </c>
      <c r="T1270" s="11" t="s">
        <v>14</v>
      </c>
    </row>
    <row r="1271" spans="2:20" x14ac:dyDescent="0.35">
      <c r="B1271" s="63">
        <v>12.539999999999777</v>
      </c>
      <c r="C1271" s="34">
        <f>B1271/'MSD Calculation'!$D$5</f>
        <v>0.4236486486486411</v>
      </c>
      <c r="D1271" s="34">
        <f>'MSD Calculation'!$D$24-B1271</f>
        <v>5.9600000000002229</v>
      </c>
      <c r="E1271" s="30">
        <f>IF(B1271="",0,IF(B1271&lt;'MSD Calculation'!$D$5,$E$7*(1-B1271/'MSD Calculation'!$D$5), 0))</f>
        <v>8.1574018625835149E-3</v>
      </c>
      <c r="F1271" s="30">
        <f>IF(B1271="",0,IF($B1271&lt;$F$5,0,IF($B1271&gt;'MSD Calculation'!$D$5,0,IF($N$4="Closed-form",1/2*(1-COS(2*PI()*($B1271-$F$5)/$F$6))*$F$8,IF($N$4="General",1/2*(1-COS(2*PI()*($B1271-$F$5)/$F$6))*$F$9,"Error")))))</f>
        <v>5.2960723656147604E-3</v>
      </c>
      <c r="G1271" s="30">
        <f>IF(B1271="",0,IF($B1271&lt;$G$5,0,IF($B1271&gt;'MSD Calculation'!$D$5,0,IF($N$4="Closed-form",1/2*(1-COS(2*PI()*($B1271-$G$5)/$G$6))*$G$8,IF($N$4="General",1/2*(1-COS(2*PI()*($B1271-$G$5)/$G$6))*$G$9,"Error")))))</f>
        <v>4.9223653267449908E-4</v>
      </c>
      <c r="H1271" s="30">
        <f>IF(B1271="",0,IF($B1271&lt;$H$5,0,IF($B1271&gt;'MSD Calculation'!$D$5,0,IF($N$4="Closed-form",1/2*(1-COS(2*PI()*($B1271-$H$5)/$H$6))*$H$8,IF($N$4="General",1/2*(1-COS(2*PI()*($B1271-$H$5)/$H$6))*$H$9,"Error")))))</f>
        <v>0</v>
      </c>
      <c r="I1271" s="30">
        <f>IF(B1271="",0,IF($B1271&lt;$I$5,0,IF($B1271&gt;'MSD Calculation'!$D$5,0,IF($N$4="Closed-form",1/2*(1-COS(2*PI()*($B1271-$I$5)/$I$6))*$I$8,IF($N$4="General",1/2*(1-COS(2*PI()*($B1271-$I$5)/$I$6))*$I$9,"Error")))))</f>
        <v>0</v>
      </c>
      <c r="J1271" s="15" t="s">
        <v>14</v>
      </c>
      <c r="K1271" s="3"/>
      <c r="L1271" s="17">
        <v>12.539999999999777</v>
      </c>
      <c r="M1271" s="34">
        <f>L1271/'MSD Calculation'!$D$5</f>
        <v>0.4236486486486411</v>
      </c>
      <c r="N1271" s="34">
        <f>'MSD Calculation'!$D$24-L1271</f>
        <v>5.9600000000002229</v>
      </c>
      <c r="O1271" s="35">
        <f t="shared" si="95"/>
        <v>8.1574018625835149E-3</v>
      </c>
      <c r="P1271" s="35">
        <f t="shared" si="96"/>
        <v>1.3453474228198276E-2</v>
      </c>
      <c r="Q1271" s="35">
        <f t="shared" si="97"/>
        <v>1.3945710760872775E-2</v>
      </c>
      <c r="R1271" s="35">
        <f t="shared" si="98"/>
        <v>1.3945710760872775E-2</v>
      </c>
      <c r="S1271" s="35">
        <f t="shared" si="99"/>
        <v>1.3945710760872775E-2</v>
      </c>
      <c r="T1271" s="11" t="s">
        <v>14</v>
      </c>
    </row>
    <row r="1272" spans="2:20" x14ac:dyDescent="0.35">
      <c r="B1272" s="63">
        <v>12.549999999999777</v>
      </c>
      <c r="C1272" s="34">
        <f>B1272/'MSD Calculation'!$D$5</f>
        <v>0.42398648648647891</v>
      </c>
      <c r="D1272" s="34">
        <f>'MSD Calculation'!$D$24-B1272</f>
        <v>5.9500000000002231</v>
      </c>
      <c r="E1272" s="30">
        <f>IF(B1272="",0,IF(B1272&lt;'MSD Calculation'!$D$5,$E$7*(1-B1272/'MSD Calculation'!$D$5), 0))</f>
        <v>8.1526202671189287E-3</v>
      </c>
      <c r="F1272" s="30">
        <f>IF(B1272="",0,IF($B1272&lt;$F$5,0,IF($B1272&gt;'MSD Calculation'!$D$5,0,IF($N$4="Closed-form",1/2*(1-COS(2*PI()*($B1272-$F$5)/$F$6))*$F$8,IF($N$4="General",1/2*(1-COS(2*PI()*($B1272-$F$5)/$F$6))*$F$9,"Error")))))</f>
        <v>5.3061856379535838E-3</v>
      </c>
      <c r="G1272" s="30">
        <f>IF(B1272="",0,IF($B1272&lt;$G$5,0,IF($B1272&gt;'MSD Calculation'!$D$5,0,IF($N$4="Closed-form",1/2*(1-COS(2*PI()*($B1272-$G$5)/$G$6))*$G$8,IF($N$4="General",1/2*(1-COS(2*PI()*($B1272-$G$5)/$G$6))*$G$9,"Error")))))</f>
        <v>4.9554485398374776E-4</v>
      </c>
      <c r="H1272" s="30">
        <f>IF(B1272="",0,IF($B1272&lt;$H$5,0,IF($B1272&gt;'MSD Calculation'!$D$5,0,IF($N$4="Closed-form",1/2*(1-COS(2*PI()*($B1272-$H$5)/$H$6))*$H$8,IF($N$4="General",1/2*(1-COS(2*PI()*($B1272-$H$5)/$H$6))*$H$9,"Error")))))</f>
        <v>0</v>
      </c>
      <c r="I1272" s="30">
        <f>IF(B1272="",0,IF($B1272&lt;$I$5,0,IF($B1272&gt;'MSD Calculation'!$D$5,0,IF($N$4="Closed-form",1/2*(1-COS(2*PI()*($B1272-$I$5)/$I$6))*$I$8,IF($N$4="General",1/2*(1-COS(2*PI()*($B1272-$I$5)/$I$6))*$I$9,"Error")))))</f>
        <v>0</v>
      </c>
      <c r="J1272" s="15" t="s">
        <v>14</v>
      </c>
      <c r="K1272" s="3"/>
      <c r="L1272" s="17">
        <v>12.549999999999777</v>
      </c>
      <c r="M1272" s="34">
        <f>L1272/'MSD Calculation'!$D$5</f>
        <v>0.42398648648647891</v>
      </c>
      <c r="N1272" s="34">
        <f>'MSD Calculation'!$D$24-L1272</f>
        <v>5.9500000000002231</v>
      </c>
      <c r="O1272" s="35">
        <f t="shared" si="95"/>
        <v>8.1526202671189287E-3</v>
      </c>
      <c r="P1272" s="35">
        <f t="shared" si="96"/>
        <v>1.3458805905072512E-2</v>
      </c>
      <c r="Q1272" s="35">
        <f t="shared" si="97"/>
        <v>1.395435075905626E-2</v>
      </c>
      <c r="R1272" s="35">
        <f t="shared" si="98"/>
        <v>1.395435075905626E-2</v>
      </c>
      <c r="S1272" s="35">
        <f t="shared" si="99"/>
        <v>1.395435075905626E-2</v>
      </c>
      <c r="T1272" s="11" t="s">
        <v>14</v>
      </c>
    </row>
    <row r="1273" spans="2:20" x14ac:dyDescent="0.35">
      <c r="B1273" s="63">
        <v>12.559999999999777</v>
      </c>
      <c r="C1273" s="34">
        <f>B1273/'MSD Calculation'!$D$5</f>
        <v>0.42432432432431677</v>
      </c>
      <c r="D1273" s="34">
        <f>'MSD Calculation'!$D$24-B1273</f>
        <v>5.9400000000002233</v>
      </c>
      <c r="E1273" s="30">
        <f>IF(B1273="",0,IF(B1273&lt;'MSD Calculation'!$D$5,$E$7*(1-B1273/'MSD Calculation'!$D$5), 0))</f>
        <v>8.1478386716543425E-3</v>
      </c>
      <c r="F1273" s="30">
        <f>IF(B1273="",0,IF($B1273&lt;$F$5,0,IF($B1273&gt;'MSD Calculation'!$D$5,0,IF($N$4="Closed-form",1/2*(1-COS(2*PI()*($B1273-$F$5)/$F$6))*$F$8,IF($N$4="General",1/2*(1-COS(2*PI()*($B1273-$F$5)/$F$6))*$F$9,"Error")))))</f>
        <v>5.3162969082780854E-3</v>
      </c>
      <c r="G1273" s="30">
        <f>IF(B1273="",0,IF($B1273&lt;$G$5,0,IF($B1273&gt;'MSD Calculation'!$D$5,0,IF($N$4="Closed-form",1/2*(1-COS(2*PI()*($B1273-$G$5)/$G$6))*$G$8,IF($N$4="General",1/2*(1-COS(2*PI()*($B1273-$G$5)/$G$6))*$G$9,"Error")))))</f>
        <v>4.988625346513876E-4</v>
      </c>
      <c r="H1273" s="30">
        <f>IF(B1273="",0,IF($B1273&lt;$H$5,0,IF($B1273&gt;'MSD Calculation'!$D$5,0,IF($N$4="Closed-form",1/2*(1-COS(2*PI()*($B1273-$H$5)/$H$6))*$H$8,IF($N$4="General",1/2*(1-COS(2*PI()*($B1273-$H$5)/$H$6))*$H$9,"Error")))))</f>
        <v>0</v>
      </c>
      <c r="I1273" s="30">
        <f>IF(B1273="",0,IF($B1273&lt;$I$5,0,IF($B1273&gt;'MSD Calculation'!$D$5,0,IF($N$4="Closed-form",1/2*(1-COS(2*PI()*($B1273-$I$5)/$I$6))*$I$8,IF($N$4="General",1/2*(1-COS(2*PI()*($B1273-$I$5)/$I$6))*$I$9,"Error")))))</f>
        <v>0</v>
      </c>
      <c r="J1273" s="15" t="s">
        <v>14</v>
      </c>
      <c r="K1273" s="3"/>
      <c r="L1273" s="17">
        <v>12.559999999999777</v>
      </c>
      <c r="M1273" s="34">
        <f>L1273/'MSD Calculation'!$D$5</f>
        <v>0.42432432432431677</v>
      </c>
      <c r="N1273" s="34">
        <f>'MSD Calculation'!$D$24-L1273</f>
        <v>5.9400000000002233</v>
      </c>
      <c r="O1273" s="35">
        <f t="shared" si="95"/>
        <v>8.1478386716543425E-3</v>
      </c>
      <c r="P1273" s="35">
        <f t="shared" si="96"/>
        <v>1.3464135579932427E-2</v>
      </c>
      <c r="Q1273" s="35">
        <f t="shared" si="97"/>
        <v>1.3962998114583815E-2</v>
      </c>
      <c r="R1273" s="35">
        <f t="shared" si="98"/>
        <v>1.3962998114583815E-2</v>
      </c>
      <c r="S1273" s="35">
        <f t="shared" si="99"/>
        <v>1.3962998114583815E-2</v>
      </c>
      <c r="T1273" s="11" t="s">
        <v>14</v>
      </c>
    </row>
    <row r="1274" spans="2:20" x14ac:dyDescent="0.35">
      <c r="B1274" s="63">
        <v>12.569999999999776</v>
      </c>
      <c r="C1274" s="34">
        <f>B1274/'MSD Calculation'!$D$5</f>
        <v>0.42466216216215458</v>
      </c>
      <c r="D1274" s="34">
        <f>'MSD Calculation'!$D$24-B1274</f>
        <v>5.9300000000002235</v>
      </c>
      <c r="E1274" s="30">
        <f>IF(B1274="",0,IF(B1274&lt;'MSD Calculation'!$D$5,$E$7*(1-B1274/'MSD Calculation'!$D$5), 0))</f>
        <v>8.1430570761897563E-3</v>
      </c>
      <c r="F1274" s="30">
        <f>IF(B1274="",0,IF($B1274&lt;$F$5,0,IF($B1274&gt;'MSD Calculation'!$D$5,0,IF($N$4="Closed-form",1/2*(1-COS(2*PI()*($B1274-$F$5)/$F$6))*$F$8,IF($N$4="General",1/2*(1-COS(2*PI()*($B1274-$F$5)/$F$6))*$F$9,"Error")))))</f>
        <v>5.3264061322352858E-3</v>
      </c>
      <c r="G1274" s="30">
        <f>IF(B1274="",0,IF($B1274&lt;$G$5,0,IF($B1274&gt;'MSD Calculation'!$D$5,0,IF($N$4="Closed-form",1/2*(1-COS(2*PI()*($B1274-$G$5)/$G$6))*$G$8,IF($N$4="General",1/2*(1-COS(2*PI()*($B1274-$G$5)/$G$6))*$G$9,"Error")))))</f>
        <v>5.021895517093001E-4</v>
      </c>
      <c r="H1274" s="30">
        <f>IF(B1274="",0,IF($B1274&lt;$H$5,0,IF($B1274&gt;'MSD Calculation'!$D$5,0,IF($N$4="Closed-form",1/2*(1-COS(2*PI()*($B1274-$H$5)/$H$6))*$H$8,IF($N$4="General",1/2*(1-COS(2*PI()*($B1274-$H$5)/$H$6))*$H$9,"Error")))))</f>
        <v>0</v>
      </c>
      <c r="I1274" s="30">
        <f>IF(B1274="",0,IF($B1274&lt;$I$5,0,IF($B1274&gt;'MSD Calculation'!$D$5,0,IF($N$4="Closed-form",1/2*(1-COS(2*PI()*($B1274-$I$5)/$I$6))*$I$8,IF($N$4="General",1/2*(1-COS(2*PI()*($B1274-$I$5)/$I$6))*$I$9,"Error")))))</f>
        <v>0</v>
      </c>
      <c r="J1274" s="15" t="s">
        <v>14</v>
      </c>
      <c r="K1274" s="3"/>
      <c r="L1274" s="17">
        <v>12.569999999999776</v>
      </c>
      <c r="M1274" s="34">
        <f>L1274/'MSD Calculation'!$D$5</f>
        <v>0.42466216216215458</v>
      </c>
      <c r="N1274" s="34">
        <f>'MSD Calculation'!$D$24-L1274</f>
        <v>5.9300000000002235</v>
      </c>
      <c r="O1274" s="35">
        <f t="shared" si="95"/>
        <v>8.1430570761897563E-3</v>
      </c>
      <c r="P1274" s="35">
        <f t="shared" si="96"/>
        <v>1.3469463208425042E-2</v>
      </c>
      <c r="Q1274" s="35">
        <f t="shared" si="97"/>
        <v>1.3971652760134342E-2</v>
      </c>
      <c r="R1274" s="35">
        <f t="shared" si="98"/>
        <v>1.3971652760134342E-2</v>
      </c>
      <c r="S1274" s="35">
        <f t="shared" si="99"/>
        <v>1.3971652760134342E-2</v>
      </c>
      <c r="T1274" s="11" t="s">
        <v>14</v>
      </c>
    </row>
    <row r="1275" spans="2:20" x14ac:dyDescent="0.35">
      <c r="B1275" s="63">
        <v>12.579999999999776</v>
      </c>
      <c r="C1275" s="34">
        <f>B1275/'MSD Calculation'!$D$5</f>
        <v>0.42499999999999244</v>
      </c>
      <c r="D1275" s="34">
        <f>'MSD Calculation'!$D$24-B1275</f>
        <v>5.9200000000002237</v>
      </c>
      <c r="E1275" s="30">
        <f>IF(B1275="",0,IF(B1275&lt;'MSD Calculation'!$D$5,$E$7*(1-B1275/'MSD Calculation'!$D$5), 0))</f>
        <v>8.1382754807251701E-3</v>
      </c>
      <c r="F1275" s="30">
        <f>IF(B1275="",0,IF($B1275&lt;$F$5,0,IF($B1275&gt;'MSD Calculation'!$D$5,0,IF($N$4="Closed-form",1/2*(1-COS(2*PI()*($B1275-$F$5)/$F$6))*$F$8,IF($N$4="General",1/2*(1-COS(2*PI()*($B1275-$F$5)/$F$6))*$F$9,"Error")))))</f>
        <v>5.3365132654811824E-3</v>
      </c>
      <c r="G1275" s="30">
        <f>IF(B1275="",0,IF($B1275&lt;$G$5,0,IF($B1275&gt;'MSD Calculation'!$D$5,0,IF($N$4="Closed-form",1/2*(1-COS(2*PI()*($B1275-$G$5)/$G$6))*$G$8,IF($N$4="General",1/2*(1-COS(2*PI()*($B1275-$G$5)/$G$6))*$G$9,"Error")))))</f>
        <v>5.0552588212473127E-4</v>
      </c>
      <c r="H1275" s="30">
        <f>IF(B1275="",0,IF($B1275&lt;$H$5,0,IF($B1275&gt;'MSD Calculation'!$D$5,0,IF($N$4="Closed-form",1/2*(1-COS(2*PI()*($B1275-$H$5)/$H$6))*$H$8,IF($N$4="General",1/2*(1-COS(2*PI()*($B1275-$H$5)/$H$6))*$H$9,"Error")))))</f>
        <v>0</v>
      </c>
      <c r="I1275" s="30">
        <f>IF(B1275="",0,IF($B1275&lt;$I$5,0,IF($B1275&gt;'MSD Calculation'!$D$5,0,IF($N$4="Closed-form",1/2*(1-COS(2*PI()*($B1275-$I$5)/$I$6))*$I$8,IF($N$4="General",1/2*(1-COS(2*PI()*($B1275-$I$5)/$I$6))*$I$9,"Error")))))</f>
        <v>0</v>
      </c>
      <c r="J1275" s="15" t="s">
        <v>14</v>
      </c>
      <c r="K1275" s="3"/>
      <c r="L1275" s="17">
        <v>12.579999999999776</v>
      </c>
      <c r="M1275" s="34">
        <f>L1275/'MSD Calculation'!$D$5</f>
        <v>0.42499999999999244</v>
      </c>
      <c r="N1275" s="34">
        <f>'MSD Calculation'!$D$24-L1275</f>
        <v>5.9200000000002237</v>
      </c>
      <c r="O1275" s="35">
        <f t="shared" si="95"/>
        <v>8.1382754807251701E-3</v>
      </c>
      <c r="P1275" s="35">
        <f t="shared" si="96"/>
        <v>1.3474788746206352E-2</v>
      </c>
      <c r="Q1275" s="35">
        <f t="shared" si="97"/>
        <v>1.3980314628331082E-2</v>
      </c>
      <c r="R1275" s="35">
        <f t="shared" si="98"/>
        <v>1.3980314628331082E-2</v>
      </c>
      <c r="S1275" s="35">
        <f t="shared" si="99"/>
        <v>1.3980314628331082E-2</v>
      </c>
      <c r="T1275" s="11" t="s">
        <v>14</v>
      </c>
    </row>
    <row r="1276" spans="2:20" x14ac:dyDescent="0.35">
      <c r="B1276" s="63">
        <v>12.589999999999776</v>
      </c>
      <c r="C1276" s="34">
        <f>B1276/'MSD Calculation'!$D$5</f>
        <v>0.42533783783783025</v>
      </c>
      <c r="D1276" s="34">
        <f>'MSD Calculation'!$D$24-B1276</f>
        <v>5.910000000000224</v>
      </c>
      <c r="E1276" s="30">
        <f>IF(B1276="",0,IF(B1276&lt;'MSD Calculation'!$D$5,$E$7*(1-B1276/'MSD Calculation'!$D$5), 0))</f>
        <v>8.1334938852605839E-3</v>
      </c>
      <c r="F1276" s="30">
        <f>IF(B1276="",0,IF($B1276&lt;$F$5,0,IF($B1276&gt;'MSD Calculation'!$D$5,0,IF($N$4="Closed-form",1/2*(1-COS(2*PI()*($B1276-$F$5)/$F$6))*$F$8,IF($N$4="General",1/2*(1-COS(2*PI()*($B1276-$F$5)/$F$6))*$F$9,"Error")))))</f>
        <v>5.3466182636809469E-3</v>
      </c>
      <c r="G1276" s="30">
        <f>IF(B1276="",0,IF($B1276&lt;$G$5,0,IF($B1276&gt;'MSD Calculation'!$D$5,0,IF($N$4="Closed-form",1/2*(1-COS(2*PI()*($B1276-$G$5)/$G$6))*$G$8,IF($N$4="General",1/2*(1-COS(2*PI()*($B1276-$G$5)/$G$6))*$G$9,"Error")))))</f>
        <v>5.088715028004516E-4</v>
      </c>
      <c r="H1276" s="30">
        <f>IF(B1276="",0,IF($B1276&lt;$H$5,0,IF($B1276&gt;'MSD Calculation'!$D$5,0,IF($N$4="Closed-form",1/2*(1-COS(2*PI()*($B1276-$H$5)/$H$6))*$H$8,IF($N$4="General",1/2*(1-COS(2*PI()*($B1276-$H$5)/$H$6))*$H$9,"Error")))))</f>
        <v>0</v>
      </c>
      <c r="I1276" s="30">
        <f>IF(B1276="",0,IF($B1276&lt;$I$5,0,IF($B1276&gt;'MSD Calculation'!$D$5,0,IF($N$4="Closed-form",1/2*(1-COS(2*PI()*($B1276-$I$5)/$I$6))*$I$8,IF($N$4="General",1/2*(1-COS(2*PI()*($B1276-$I$5)/$I$6))*$I$9,"Error")))))</f>
        <v>0</v>
      </c>
      <c r="J1276" s="15" t="s">
        <v>14</v>
      </c>
      <c r="K1276" s="3"/>
      <c r="L1276" s="17">
        <v>12.589999999999776</v>
      </c>
      <c r="M1276" s="34">
        <f>L1276/'MSD Calculation'!$D$5</f>
        <v>0.42533783783783025</v>
      </c>
      <c r="N1276" s="34">
        <f>'MSD Calculation'!$D$24-L1276</f>
        <v>5.910000000000224</v>
      </c>
      <c r="O1276" s="35">
        <f t="shared" si="95"/>
        <v>8.1334938852605839E-3</v>
      </c>
      <c r="P1276" s="35">
        <f t="shared" si="96"/>
        <v>1.3480112148941532E-2</v>
      </c>
      <c r="Q1276" s="35">
        <f t="shared" si="97"/>
        <v>1.3988983651741983E-2</v>
      </c>
      <c r="R1276" s="35">
        <f t="shared" si="98"/>
        <v>1.3988983651741983E-2</v>
      </c>
      <c r="S1276" s="35">
        <f t="shared" si="99"/>
        <v>1.3988983651741983E-2</v>
      </c>
      <c r="T1276" s="11" t="s">
        <v>14</v>
      </c>
    </row>
    <row r="1277" spans="2:20" x14ac:dyDescent="0.35">
      <c r="B1277" s="63">
        <v>12.599999999999776</v>
      </c>
      <c r="C1277" s="34">
        <f>B1277/'MSD Calculation'!$D$5</f>
        <v>0.42567567567566811</v>
      </c>
      <c r="D1277" s="34">
        <f>'MSD Calculation'!$D$24-B1277</f>
        <v>5.9000000000002242</v>
      </c>
      <c r="E1277" s="30">
        <f>IF(B1277="",0,IF(B1277&lt;'MSD Calculation'!$D$5,$E$7*(1-B1277/'MSD Calculation'!$D$5), 0))</f>
        <v>8.1287122897959994E-3</v>
      </c>
      <c r="F1277" s="30">
        <f>IF(B1277="",0,IF($B1277&lt;$F$5,0,IF($B1277&gt;'MSD Calculation'!$D$5,0,IF($N$4="Closed-form",1/2*(1-COS(2*PI()*($B1277-$F$5)/$F$6))*$F$8,IF($N$4="General",1/2*(1-COS(2*PI()*($B1277-$F$5)/$F$6))*$F$9,"Error")))))</f>
        <v>5.3567210825091081E-3</v>
      </c>
      <c r="G1277" s="30">
        <f>IF(B1277="",0,IF($B1277&lt;$G$5,0,IF($B1277&gt;'MSD Calculation'!$D$5,0,IF($N$4="Closed-form",1/2*(1-COS(2*PI()*($B1277-$G$5)/$G$6))*$G$8,IF($N$4="General",1/2*(1-COS(2*PI()*($B1277-$G$5)/$G$6))*$G$9,"Error")))))</f>
        <v>5.1222639057491482E-4</v>
      </c>
      <c r="H1277" s="30">
        <f>IF(B1277="",0,IF($B1277&lt;$H$5,0,IF($B1277&gt;'MSD Calculation'!$D$5,0,IF($N$4="Closed-form",1/2*(1-COS(2*PI()*($B1277-$H$5)/$H$6))*$H$8,IF($N$4="General",1/2*(1-COS(2*PI()*($B1277-$H$5)/$H$6))*$H$9,"Error")))))</f>
        <v>0</v>
      </c>
      <c r="I1277" s="30">
        <f>IF(B1277="",0,IF($B1277&lt;$I$5,0,IF($B1277&gt;'MSD Calculation'!$D$5,0,IF($N$4="Closed-form",1/2*(1-COS(2*PI()*($B1277-$I$5)/$I$6))*$I$8,IF($N$4="General",1/2*(1-COS(2*PI()*($B1277-$I$5)/$I$6))*$I$9,"Error")))))</f>
        <v>0</v>
      </c>
      <c r="J1277" s="15" t="s">
        <v>14</v>
      </c>
      <c r="K1277" s="3"/>
      <c r="L1277" s="17">
        <v>12.599999999999776</v>
      </c>
      <c r="M1277" s="34">
        <f>L1277/'MSD Calculation'!$D$5</f>
        <v>0.42567567567566811</v>
      </c>
      <c r="N1277" s="34">
        <f>'MSD Calculation'!$D$24-L1277</f>
        <v>5.9000000000002242</v>
      </c>
      <c r="O1277" s="35">
        <f t="shared" si="95"/>
        <v>8.1287122897959994E-3</v>
      </c>
      <c r="P1277" s="35">
        <f t="shared" si="96"/>
        <v>1.3485433372305108E-2</v>
      </c>
      <c r="Q1277" s="35">
        <f t="shared" si="97"/>
        <v>1.3997659762880024E-2</v>
      </c>
      <c r="R1277" s="35">
        <f t="shared" si="98"/>
        <v>1.3997659762880024E-2</v>
      </c>
      <c r="S1277" s="35">
        <f t="shared" si="99"/>
        <v>1.3997659762880024E-2</v>
      </c>
      <c r="T1277" s="11" t="s">
        <v>14</v>
      </c>
    </row>
    <row r="1278" spans="2:20" x14ac:dyDescent="0.35">
      <c r="B1278" s="63">
        <v>12.609999999999776</v>
      </c>
      <c r="C1278" s="34">
        <f>B1278/'MSD Calculation'!$D$5</f>
        <v>0.42601351351350591</v>
      </c>
      <c r="D1278" s="34">
        <f>'MSD Calculation'!$D$24-B1278</f>
        <v>5.8900000000002244</v>
      </c>
      <c r="E1278" s="30">
        <f>IF(B1278="",0,IF(B1278&lt;'MSD Calculation'!$D$5,$E$7*(1-B1278/'MSD Calculation'!$D$5), 0))</f>
        <v>8.1239306943314132E-3</v>
      </c>
      <c r="F1278" s="30">
        <f>IF(B1278="",0,IF($B1278&lt;$F$5,0,IF($B1278&gt;'MSD Calculation'!$D$5,0,IF($N$4="Closed-form",1/2*(1-COS(2*PI()*($B1278-$F$5)/$F$6))*$F$8,IF($N$4="General",1/2*(1-COS(2*PI()*($B1278-$F$5)/$F$6))*$F$9,"Error")))))</f>
        <v>5.3668216776497643E-3</v>
      </c>
      <c r="G1278" s="30">
        <f>IF(B1278="",0,IF($B1278&lt;$G$5,0,IF($B1278&gt;'MSD Calculation'!$D$5,0,IF($N$4="Closed-form",1/2*(1-COS(2*PI()*($B1278-$G$5)/$G$6))*$G$8,IF($N$4="General",1/2*(1-COS(2*PI()*($B1278-$G$5)/$G$6))*$G$9,"Error")))))</f>
        <v>5.1559052222241973E-4</v>
      </c>
      <c r="H1278" s="30">
        <f>IF(B1278="",0,IF($B1278&lt;$H$5,0,IF($B1278&gt;'MSD Calculation'!$D$5,0,IF($N$4="Closed-form",1/2*(1-COS(2*PI()*($B1278-$H$5)/$H$6))*$H$8,IF($N$4="General",1/2*(1-COS(2*PI()*($B1278-$H$5)/$H$6))*$H$9,"Error")))))</f>
        <v>0</v>
      </c>
      <c r="I1278" s="30">
        <f>IF(B1278="",0,IF($B1278&lt;$I$5,0,IF($B1278&gt;'MSD Calculation'!$D$5,0,IF($N$4="Closed-form",1/2*(1-COS(2*PI()*($B1278-$I$5)/$I$6))*$I$8,IF($N$4="General",1/2*(1-COS(2*PI()*($B1278-$I$5)/$I$6))*$I$9,"Error")))))</f>
        <v>0</v>
      </c>
      <c r="J1278" s="15" t="s">
        <v>14</v>
      </c>
      <c r="K1278" s="3"/>
      <c r="L1278" s="17">
        <v>12.609999999999776</v>
      </c>
      <c r="M1278" s="34">
        <f>L1278/'MSD Calculation'!$D$5</f>
        <v>0.42601351351350591</v>
      </c>
      <c r="N1278" s="34">
        <f>'MSD Calculation'!$D$24-L1278</f>
        <v>5.8900000000002244</v>
      </c>
      <c r="O1278" s="35">
        <f t="shared" si="95"/>
        <v>8.1239306943314132E-3</v>
      </c>
      <c r="P1278" s="35">
        <f t="shared" si="96"/>
        <v>1.3490752371981177E-2</v>
      </c>
      <c r="Q1278" s="35">
        <f t="shared" si="97"/>
        <v>1.4006342894203596E-2</v>
      </c>
      <c r="R1278" s="35">
        <f t="shared" si="98"/>
        <v>1.4006342894203596E-2</v>
      </c>
      <c r="S1278" s="35">
        <f t="shared" si="99"/>
        <v>1.4006342894203596E-2</v>
      </c>
      <c r="T1278" s="11" t="s">
        <v>14</v>
      </c>
    </row>
    <row r="1279" spans="2:20" x14ac:dyDescent="0.35">
      <c r="B1279" s="63">
        <v>12.619999999999775</v>
      </c>
      <c r="C1279" s="34">
        <f>B1279/'MSD Calculation'!$D$5</f>
        <v>0.42635135135134372</v>
      </c>
      <c r="D1279" s="34">
        <f>'MSD Calculation'!$D$24-B1279</f>
        <v>5.8800000000002246</v>
      </c>
      <c r="E1279" s="30">
        <f>IF(B1279="",0,IF(B1279&lt;'MSD Calculation'!$D$5,$E$7*(1-B1279/'MSD Calculation'!$D$5), 0))</f>
        <v>8.1191490988668288E-3</v>
      </c>
      <c r="F1279" s="30">
        <f>IF(B1279="",0,IF($B1279&lt;$F$5,0,IF($B1279&gt;'MSD Calculation'!$D$5,0,IF($N$4="Closed-form",1/2*(1-COS(2*PI()*($B1279-$F$5)/$F$6))*$F$8,IF($N$4="General",1/2*(1-COS(2*PI()*($B1279-$F$5)/$F$6))*$F$9,"Error")))))</f>
        <v>5.3769200047967631E-3</v>
      </c>
      <c r="G1279" s="30">
        <f>IF(B1279="",0,IF($B1279&lt;$G$5,0,IF($B1279&gt;'MSD Calculation'!$D$5,0,IF($N$4="Closed-form",1/2*(1-COS(2*PI()*($B1279-$G$5)/$G$6))*$G$8,IF($N$4="General",1/2*(1-COS(2*PI()*($B1279-$G$5)/$G$6))*$G$9,"Error")))))</f>
        <v>5.1896387445326978E-4</v>
      </c>
      <c r="H1279" s="30">
        <f>IF(B1279="",0,IF($B1279&lt;$H$5,0,IF($B1279&gt;'MSD Calculation'!$D$5,0,IF($N$4="Closed-form",1/2*(1-COS(2*PI()*($B1279-$H$5)/$H$6))*$H$8,IF($N$4="General",1/2*(1-COS(2*PI()*($B1279-$H$5)/$H$6))*$H$9,"Error")))))</f>
        <v>0</v>
      </c>
      <c r="I1279" s="30">
        <f>IF(B1279="",0,IF($B1279&lt;$I$5,0,IF($B1279&gt;'MSD Calculation'!$D$5,0,IF($N$4="Closed-form",1/2*(1-COS(2*PI()*($B1279-$I$5)/$I$6))*$I$8,IF($N$4="General",1/2*(1-COS(2*PI()*($B1279-$I$5)/$I$6))*$I$9,"Error")))))</f>
        <v>0</v>
      </c>
      <c r="J1279" s="15" t="s">
        <v>14</v>
      </c>
      <c r="K1279" s="3"/>
      <c r="L1279" s="17">
        <v>12.619999999999775</v>
      </c>
      <c r="M1279" s="34">
        <f>L1279/'MSD Calculation'!$D$5</f>
        <v>0.42635135135134372</v>
      </c>
      <c r="N1279" s="34">
        <f>'MSD Calculation'!$D$24-L1279</f>
        <v>5.8800000000002246</v>
      </c>
      <c r="O1279" s="35">
        <f t="shared" si="95"/>
        <v>8.1191490988668288E-3</v>
      </c>
      <c r="P1279" s="35">
        <f t="shared" si="96"/>
        <v>1.3496069103663591E-2</v>
      </c>
      <c r="Q1279" s="35">
        <f t="shared" si="97"/>
        <v>1.401503297811686E-2</v>
      </c>
      <c r="R1279" s="35">
        <f t="shared" si="98"/>
        <v>1.401503297811686E-2</v>
      </c>
      <c r="S1279" s="35">
        <f t="shared" si="99"/>
        <v>1.401503297811686E-2</v>
      </c>
      <c r="T1279" s="11" t="s">
        <v>14</v>
      </c>
    </row>
    <row r="1280" spans="2:20" x14ac:dyDescent="0.35">
      <c r="B1280" s="63">
        <v>12.629999999999775</v>
      </c>
      <c r="C1280" s="34">
        <f>B1280/'MSD Calculation'!$D$5</f>
        <v>0.42668918918918158</v>
      </c>
      <c r="D1280" s="34">
        <f>'MSD Calculation'!$D$24-B1280</f>
        <v>5.8700000000002248</v>
      </c>
      <c r="E1280" s="30">
        <f>IF(B1280="",0,IF(B1280&lt;'MSD Calculation'!$D$5,$E$7*(1-B1280/'MSD Calculation'!$D$5), 0))</f>
        <v>8.1143675034022426E-3</v>
      </c>
      <c r="F1280" s="30">
        <f>IF(B1280="",0,IF($B1280&lt;$F$5,0,IF($B1280&gt;'MSD Calculation'!$D$5,0,IF($N$4="Closed-form",1/2*(1-COS(2*PI()*($B1280-$F$5)/$F$6))*$F$8,IF($N$4="General",1/2*(1-COS(2*PI()*($B1280-$F$5)/$F$6))*$F$9,"Error")))))</f>
        <v>5.3870160196538988E-3</v>
      </c>
      <c r="G1280" s="30">
        <f>IF(B1280="",0,IF($B1280&lt;$G$5,0,IF($B1280&gt;'MSD Calculation'!$D$5,0,IF($N$4="Closed-form",1/2*(1-COS(2*PI()*($B1280-$G$5)/$G$6))*$G$8,IF($N$4="General",1/2*(1-COS(2*PI()*($B1280-$G$5)/$G$6))*$G$9,"Error")))))</f>
        <v>5.2234642391393578E-4</v>
      </c>
      <c r="H1280" s="30">
        <f>IF(B1280="",0,IF($B1280&lt;$H$5,0,IF($B1280&gt;'MSD Calculation'!$D$5,0,IF($N$4="Closed-form",1/2*(1-COS(2*PI()*($B1280-$H$5)/$H$6))*$H$8,IF($N$4="General",1/2*(1-COS(2*PI()*($B1280-$H$5)/$H$6))*$H$9,"Error")))))</f>
        <v>0</v>
      </c>
      <c r="I1280" s="30">
        <f>IF(B1280="",0,IF($B1280&lt;$I$5,0,IF($B1280&gt;'MSD Calculation'!$D$5,0,IF($N$4="Closed-form",1/2*(1-COS(2*PI()*($B1280-$I$5)/$I$6))*$I$8,IF($N$4="General",1/2*(1-COS(2*PI()*($B1280-$I$5)/$I$6))*$I$9,"Error")))))</f>
        <v>0</v>
      </c>
      <c r="J1280" s="15" t="s">
        <v>14</v>
      </c>
      <c r="K1280" s="3"/>
      <c r="L1280" s="17">
        <v>12.629999999999775</v>
      </c>
      <c r="M1280" s="34">
        <f>L1280/'MSD Calculation'!$D$5</f>
        <v>0.42668918918918158</v>
      </c>
      <c r="N1280" s="34">
        <f>'MSD Calculation'!$D$24-L1280</f>
        <v>5.8700000000002248</v>
      </c>
      <c r="O1280" s="35">
        <f t="shared" si="95"/>
        <v>8.1143675034022426E-3</v>
      </c>
      <c r="P1280" s="35">
        <f t="shared" si="96"/>
        <v>1.3501383523056142E-2</v>
      </c>
      <c r="Q1280" s="35">
        <f t="shared" si="97"/>
        <v>1.4023729946970077E-2</v>
      </c>
      <c r="R1280" s="35">
        <f t="shared" si="98"/>
        <v>1.4023729946970077E-2</v>
      </c>
      <c r="S1280" s="35">
        <f t="shared" si="99"/>
        <v>1.4023729946970077E-2</v>
      </c>
      <c r="T1280" s="11" t="s">
        <v>14</v>
      </c>
    </row>
    <row r="1281" spans="2:20" x14ac:dyDescent="0.35">
      <c r="B1281" s="63">
        <v>12.639999999999775</v>
      </c>
      <c r="C1281" s="34">
        <f>B1281/'MSD Calculation'!$D$5</f>
        <v>0.42702702702701939</v>
      </c>
      <c r="D1281" s="34">
        <f>'MSD Calculation'!$D$24-B1281</f>
        <v>5.860000000000225</v>
      </c>
      <c r="E1281" s="30">
        <f>IF(B1281="",0,IF(B1281&lt;'MSD Calculation'!$D$5,$E$7*(1-B1281/'MSD Calculation'!$D$5), 0))</f>
        <v>8.1095859079376564E-3</v>
      </c>
      <c r="F1281" s="30">
        <f>IF(B1281="",0,IF($B1281&lt;$F$5,0,IF($B1281&gt;'MSD Calculation'!$D$5,0,IF($N$4="Closed-form",1/2*(1-COS(2*PI()*($B1281-$F$5)/$F$6))*$F$8,IF($N$4="General",1/2*(1-COS(2*PI()*($B1281-$F$5)/$F$6))*$F$9,"Error")))))</f>
        <v>5.3971096779351141E-3</v>
      </c>
      <c r="G1281" s="30">
        <f>IF(B1281="",0,IF($B1281&lt;$G$5,0,IF($B1281&gt;'MSD Calculation'!$D$5,0,IF($N$4="Closed-form",1/2*(1-COS(2*PI()*($B1281-$G$5)/$G$6))*$G$8,IF($N$4="General",1/2*(1-COS(2*PI()*($B1281-$G$5)/$G$6))*$G$9,"Error")))))</f>
        <v>5.2573814718721574E-4</v>
      </c>
      <c r="H1281" s="30">
        <f>IF(B1281="",0,IF($B1281&lt;$H$5,0,IF($B1281&gt;'MSD Calculation'!$D$5,0,IF($N$4="Closed-form",1/2*(1-COS(2*PI()*($B1281-$H$5)/$H$6))*$H$8,IF($N$4="General",1/2*(1-COS(2*PI()*($B1281-$H$5)/$H$6))*$H$9,"Error")))))</f>
        <v>0</v>
      </c>
      <c r="I1281" s="30">
        <f>IF(B1281="",0,IF($B1281&lt;$I$5,0,IF($B1281&gt;'MSD Calculation'!$D$5,0,IF($N$4="Closed-form",1/2*(1-COS(2*PI()*($B1281-$I$5)/$I$6))*$I$8,IF($N$4="General",1/2*(1-COS(2*PI()*($B1281-$I$5)/$I$6))*$I$9,"Error")))))</f>
        <v>0</v>
      </c>
      <c r="J1281" s="15" t="s">
        <v>14</v>
      </c>
      <c r="K1281" s="3"/>
      <c r="L1281" s="17">
        <v>12.639999999999775</v>
      </c>
      <c r="M1281" s="34">
        <f>L1281/'MSD Calculation'!$D$5</f>
        <v>0.42702702702701939</v>
      </c>
      <c r="N1281" s="34">
        <f>'MSD Calculation'!$D$24-L1281</f>
        <v>5.860000000000225</v>
      </c>
      <c r="O1281" s="35">
        <f t="shared" si="95"/>
        <v>8.1095859079376564E-3</v>
      </c>
      <c r="P1281" s="35">
        <f t="shared" si="96"/>
        <v>1.350669558587277E-2</v>
      </c>
      <c r="Q1281" s="35">
        <f t="shared" si="97"/>
        <v>1.4032433733059985E-2</v>
      </c>
      <c r="R1281" s="35">
        <f t="shared" si="98"/>
        <v>1.4032433733059985E-2</v>
      </c>
      <c r="S1281" s="35">
        <f t="shared" si="99"/>
        <v>1.4032433733059985E-2</v>
      </c>
      <c r="T1281" s="11" t="s">
        <v>14</v>
      </c>
    </row>
    <row r="1282" spans="2:20" x14ac:dyDescent="0.35">
      <c r="B1282" s="63">
        <v>12.649999999999775</v>
      </c>
      <c r="C1282" s="34">
        <f>B1282/'MSD Calculation'!$D$5</f>
        <v>0.42736486486485725</v>
      </c>
      <c r="D1282" s="34">
        <f>'MSD Calculation'!$D$24-B1282</f>
        <v>5.8500000000002252</v>
      </c>
      <c r="E1282" s="30">
        <f>IF(B1282="",0,IF(B1282&lt;'MSD Calculation'!$D$5,$E$7*(1-B1282/'MSD Calculation'!$D$5), 0))</f>
        <v>8.1048043124730702E-3</v>
      </c>
      <c r="F1282" s="30">
        <f>IF(B1282="",0,IF($B1282&lt;$F$5,0,IF($B1282&gt;'MSD Calculation'!$D$5,0,IF($N$4="Closed-form",1/2*(1-COS(2*PI()*($B1282-$F$5)/$F$6))*$F$8,IF($N$4="General",1/2*(1-COS(2*PI()*($B1282-$F$5)/$F$6))*$F$9,"Error")))))</f>
        <v>5.4072009353646824E-3</v>
      </c>
      <c r="G1282" s="30">
        <f>IF(B1282="",0,IF($B1282&lt;$G$5,0,IF($B1282&gt;'MSD Calculation'!$D$5,0,IF($N$4="Closed-form",1/2*(1-COS(2*PI()*($B1282-$G$5)/$G$6))*$G$8,IF($N$4="General",1/2*(1-COS(2*PI()*($B1282-$G$5)/$G$6))*$G$9,"Error")))))</f>
        <v>5.2913902079239794E-4</v>
      </c>
      <c r="H1282" s="30">
        <f>IF(B1282="",0,IF($B1282&lt;$H$5,0,IF($B1282&gt;'MSD Calculation'!$D$5,0,IF($N$4="Closed-form",1/2*(1-COS(2*PI()*($B1282-$H$5)/$H$6))*$H$8,IF($N$4="General",1/2*(1-COS(2*PI()*($B1282-$H$5)/$H$6))*$H$9,"Error")))))</f>
        <v>0</v>
      </c>
      <c r="I1282" s="30">
        <f>IF(B1282="",0,IF($B1282&lt;$I$5,0,IF($B1282&gt;'MSD Calculation'!$D$5,0,IF($N$4="Closed-form",1/2*(1-COS(2*PI()*($B1282-$I$5)/$I$6))*$I$8,IF($N$4="General",1/2*(1-COS(2*PI()*($B1282-$I$5)/$I$6))*$I$9,"Error")))))</f>
        <v>0</v>
      </c>
      <c r="J1282" s="15" t="s">
        <v>14</v>
      </c>
      <c r="K1282" s="3"/>
      <c r="L1282" s="17">
        <v>12.649999999999775</v>
      </c>
      <c r="M1282" s="34">
        <f>L1282/'MSD Calculation'!$D$5</f>
        <v>0.42736486486485725</v>
      </c>
      <c r="N1282" s="34">
        <f>'MSD Calculation'!$D$24-L1282</f>
        <v>5.8500000000002252</v>
      </c>
      <c r="O1282" s="35">
        <f t="shared" si="95"/>
        <v>8.1048043124730702E-3</v>
      </c>
      <c r="P1282" s="35">
        <f t="shared" si="96"/>
        <v>1.3512005247837753E-2</v>
      </c>
      <c r="Q1282" s="35">
        <f t="shared" si="97"/>
        <v>1.4041144268630151E-2</v>
      </c>
      <c r="R1282" s="35">
        <f t="shared" si="98"/>
        <v>1.4041144268630151E-2</v>
      </c>
      <c r="S1282" s="35">
        <f t="shared" si="99"/>
        <v>1.4041144268630151E-2</v>
      </c>
      <c r="T1282" s="11" t="s">
        <v>14</v>
      </c>
    </row>
    <row r="1283" spans="2:20" x14ac:dyDescent="0.35">
      <c r="B1283" s="63">
        <v>12.659999999999775</v>
      </c>
      <c r="C1283" s="34">
        <f>B1283/'MSD Calculation'!$D$5</f>
        <v>0.42770270270269506</v>
      </c>
      <c r="D1283" s="34">
        <f>'MSD Calculation'!$D$24-B1283</f>
        <v>5.8400000000002255</v>
      </c>
      <c r="E1283" s="30">
        <f>IF(B1283="",0,IF(B1283&lt;'MSD Calculation'!$D$5,$E$7*(1-B1283/'MSD Calculation'!$D$5), 0))</f>
        <v>8.1000227170084857E-3</v>
      </c>
      <c r="F1283" s="30">
        <f>IF(B1283="",0,IF($B1283&lt;$F$5,0,IF($B1283&gt;'MSD Calculation'!$D$5,0,IF($N$4="Closed-form",1/2*(1-COS(2*PI()*($B1283-$F$5)/$F$6))*$F$8,IF($N$4="General",1/2*(1-COS(2*PI()*($B1283-$F$5)/$F$6))*$F$9,"Error")))))</f>
        <v>5.4172897476774126E-3</v>
      </c>
      <c r="G1283" s="30">
        <f>IF(B1283="",0,IF($B1283&lt;$G$5,0,IF($B1283&gt;'MSD Calculation'!$D$5,0,IF($N$4="Closed-form",1/2*(1-COS(2*PI()*($B1283-$G$5)/$G$6))*$G$8,IF($N$4="General",1/2*(1-COS(2*PI()*($B1283-$G$5)/$G$6))*$G$9,"Error")))))</f>
        <v>5.3254902118542407E-4</v>
      </c>
      <c r="H1283" s="30">
        <f>IF(B1283="",0,IF($B1283&lt;$H$5,0,IF($B1283&gt;'MSD Calculation'!$D$5,0,IF($N$4="Closed-form",1/2*(1-COS(2*PI()*($B1283-$H$5)/$H$6))*$H$8,IF($N$4="General",1/2*(1-COS(2*PI()*($B1283-$H$5)/$H$6))*$H$9,"Error")))))</f>
        <v>0</v>
      </c>
      <c r="I1283" s="30">
        <f>IF(B1283="",0,IF($B1283&lt;$I$5,0,IF($B1283&gt;'MSD Calculation'!$D$5,0,IF($N$4="Closed-form",1/2*(1-COS(2*PI()*($B1283-$I$5)/$I$6))*$I$8,IF($N$4="General",1/2*(1-COS(2*PI()*($B1283-$I$5)/$I$6))*$I$9,"Error")))))</f>
        <v>0</v>
      </c>
      <c r="J1283" s="15" t="s">
        <v>14</v>
      </c>
      <c r="K1283" s="3"/>
      <c r="L1283" s="17">
        <v>12.659999999999775</v>
      </c>
      <c r="M1283" s="34">
        <f>L1283/'MSD Calculation'!$D$5</f>
        <v>0.42770270270269506</v>
      </c>
      <c r="N1283" s="34">
        <f>'MSD Calculation'!$D$24-L1283</f>
        <v>5.8400000000002255</v>
      </c>
      <c r="O1283" s="35">
        <f t="shared" si="95"/>
        <v>8.1000227170084857E-3</v>
      </c>
      <c r="P1283" s="35">
        <f t="shared" si="96"/>
        <v>1.3517312464685897E-2</v>
      </c>
      <c r="Q1283" s="35">
        <f t="shared" si="97"/>
        <v>1.4049861485871321E-2</v>
      </c>
      <c r="R1283" s="35">
        <f t="shared" si="98"/>
        <v>1.4049861485871321E-2</v>
      </c>
      <c r="S1283" s="35">
        <f t="shared" si="99"/>
        <v>1.4049861485871321E-2</v>
      </c>
      <c r="T1283" s="11" t="s">
        <v>14</v>
      </c>
    </row>
    <row r="1284" spans="2:20" x14ac:dyDescent="0.35">
      <c r="B1284" s="63">
        <v>12.669999999999774</v>
      </c>
      <c r="C1284" s="34">
        <f>B1284/'MSD Calculation'!$D$5</f>
        <v>0.42804054054053292</v>
      </c>
      <c r="D1284" s="34">
        <f>'MSD Calculation'!$D$24-B1284</f>
        <v>5.8300000000002257</v>
      </c>
      <c r="E1284" s="30">
        <f>IF(B1284="",0,IF(B1284&lt;'MSD Calculation'!$D$5,$E$7*(1-B1284/'MSD Calculation'!$D$5), 0))</f>
        <v>8.0952411215438978E-3</v>
      </c>
      <c r="F1284" s="30">
        <f>IF(B1284="",0,IF($B1284&lt;$F$5,0,IF($B1284&gt;'MSD Calculation'!$D$5,0,IF($N$4="Closed-form",1/2*(1-COS(2*PI()*($B1284-$F$5)/$F$6))*$F$8,IF($N$4="General",1/2*(1-COS(2*PI()*($B1284-$F$5)/$F$6))*$F$9,"Error")))))</f>
        <v>5.4273760706188392E-3</v>
      </c>
      <c r="G1284" s="30">
        <f>IF(B1284="",0,IF($B1284&lt;$G$5,0,IF($B1284&gt;'MSD Calculation'!$D$5,0,IF($N$4="Closed-form",1/2*(1-COS(2*PI()*($B1284-$G$5)/$G$6))*$G$8,IF($N$4="General",1/2*(1-COS(2*PI()*($B1284-$G$5)/$G$6))*$G$9,"Error")))))</f>
        <v>5.3596812475905069E-4</v>
      </c>
      <c r="H1284" s="30">
        <f>IF(B1284="",0,IF($B1284&lt;$H$5,0,IF($B1284&gt;'MSD Calculation'!$D$5,0,IF($N$4="Closed-form",1/2*(1-COS(2*PI()*($B1284-$H$5)/$H$6))*$H$8,IF($N$4="General",1/2*(1-COS(2*PI()*($B1284-$H$5)/$H$6))*$H$9,"Error")))))</f>
        <v>0</v>
      </c>
      <c r="I1284" s="30">
        <f>IF(B1284="",0,IF($B1284&lt;$I$5,0,IF($B1284&gt;'MSD Calculation'!$D$5,0,IF($N$4="Closed-form",1/2*(1-COS(2*PI()*($B1284-$I$5)/$I$6))*$I$8,IF($N$4="General",1/2*(1-COS(2*PI()*($B1284-$I$5)/$I$6))*$I$9,"Error")))))</f>
        <v>0</v>
      </c>
      <c r="J1284" s="15" t="s">
        <v>14</v>
      </c>
      <c r="K1284" s="3"/>
      <c r="L1284" s="17">
        <v>12.669999999999774</v>
      </c>
      <c r="M1284" s="34">
        <f>L1284/'MSD Calculation'!$D$5</f>
        <v>0.42804054054053292</v>
      </c>
      <c r="N1284" s="34">
        <f>'MSD Calculation'!$D$24-L1284</f>
        <v>5.8300000000002257</v>
      </c>
      <c r="O1284" s="35">
        <f t="shared" si="95"/>
        <v>8.0952411215438978E-3</v>
      </c>
      <c r="P1284" s="35">
        <f t="shared" si="96"/>
        <v>1.3522617192162738E-2</v>
      </c>
      <c r="Q1284" s="35">
        <f t="shared" si="97"/>
        <v>1.4058585316921789E-2</v>
      </c>
      <c r="R1284" s="35">
        <f t="shared" si="98"/>
        <v>1.4058585316921789E-2</v>
      </c>
      <c r="S1284" s="35">
        <f t="shared" si="99"/>
        <v>1.4058585316921789E-2</v>
      </c>
      <c r="T1284" s="11" t="s">
        <v>14</v>
      </c>
    </row>
    <row r="1285" spans="2:20" x14ac:dyDescent="0.35">
      <c r="B1285" s="63">
        <v>12.679999999999774</v>
      </c>
      <c r="C1285" s="34">
        <f>B1285/'MSD Calculation'!$D$5</f>
        <v>0.42837837837837073</v>
      </c>
      <c r="D1285" s="34">
        <f>'MSD Calculation'!$D$24-B1285</f>
        <v>5.8200000000002259</v>
      </c>
      <c r="E1285" s="30">
        <f>IF(B1285="",0,IF(B1285&lt;'MSD Calculation'!$D$5,$E$7*(1-B1285/'MSD Calculation'!$D$5), 0))</f>
        <v>8.0904595260793133E-3</v>
      </c>
      <c r="F1285" s="30">
        <f>IF(B1285="",0,IF($B1285&lt;$F$5,0,IF($B1285&gt;'MSD Calculation'!$D$5,0,IF($N$4="Closed-form",1/2*(1-COS(2*PI()*($B1285-$F$5)/$F$6))*$F$8,IF($N$4="General",1/2*(1-COS(2*PI()*($B1285-$F$5)/$F$6))*$F$9,"Error")))))</f>
        <v>5.4374598599454139E-3</v>
      </c>
      <c r="G1285" s="30">
        <f>IF(B1285="",0,IF($B1285&lt;$G$5,0,IF($B1285&gt;'MSD Calculation'!$D$5,0,IF($N$4="Closed-form",1/2*(1-COS(2*PI()*($B1285-$G$5)/$G$6))*$G$8,IF($N$4="General",1/2*(1-COS(2*PI()*($B1285-$G$5)/$G$6))*$G$9,"Error")))))</f>
        <v>5.3939630784301436E-4</v>
      </c>
      <c r="H1285" s="30">
        <f>IF(B1285="",0,IF($B1285&lt;$H$5,0,IF($B1285&gt;'MSD Calculation'!$D$5,0,IF($N$4="Closed-form",1/2*(1-COS(2*PI()*($B1285-$H$5)/$H$6))*$H$8,IF($N$4="General",1/2*(1-COS(2*PI()*($B1285-$H$5)/$H$6))*$H$9,"Error")))))</f>
        <v>0</v>
      </c>
      <c r="I1285" s="30">
        <f>IF(B1285="",0,IF($B1285&lt;$I$5,0,IF($B1285&gt;'MSD Calculation'!$D$5,0,IF($N$4="Closed-form",1/2*(1-COS(2*PI()*($B1285-$I$5)/$I$6))*$I$8,IF($N$4="General",1/2*(1-COS(2*PI()*($B1285-$I$5)/$I$6))*$I$9,"Error")))))</f>
        <v>0</v>
      </c>
      <c r="J1285" s="15" t="s">
        <v>14</v>
      </c>
      <c r="K1285" s="3"/>
      <c r="L1285" s="17">
        <v>12.679999999999774</v>
      </c>
      <c r="M1285" s="34">
        <f>L1285/'MSD Calculation'!$D$5</f>
        <v>0.42837837837837073</v>
      </c>
      <c r="N1285" s="34">
        <f>'MSD Calculation'!$D$24-L1285</f>
        <v>5.8200000000002259</v>
      </c>
      <c r="O1285" s="35">
        <f t="shared" si="95"/>
        <v>8.0904595260793133E-3</v>
      </c>
      <c r="P1285" s="35">
        <f t="shared" si="96"/>
        <v>1.3527919386024727E-2</v>
      </c>
      <c r="Q1285" s="35">
        <f t="shared" si="97"/>
        <v>1.4067315693867741E-2</v>
      </c>
      <c r="R1285" s="35">
        <f t="shared" si="98"/>
        <v>1.4067315693867741E-2</v>
      </c>
      <c r="S1285" s="35">
        <f t="shared" si="99"/>
        <v>1.4067315693867741E-2</v>
      </c>
      <c r="T1285" s="11" t="s">
        <v>14</v>
      </c>
    </row>
    <row r="1286" spans="2:20" x14ac:dyDescent="0.35">
      <c r="B1286" s="63">
        <v>12.689999999999774</v>
      </c>
      <c r="C1286" s="34">
        <f>B1286/'MSD Calculation'!$D$5</f>
        <v>0.42871621621620853</v>
      </c>
      <c r="D1286" s="34">
        <f>'MSD Calculation'!$D$24-B1286</f>
        <v>5.8100000000002261</v>
      </c>
      <c r="E1286" s="30">
        <f>IF(B1286="",0,IF(B1286&lt;'MSD Calculation'!$D$5,$E$7*(1-B1286/'MSD Calculation'!$D$5), 0))</f>
        <v>8.0856779306147271E-3</v>
      </c>
      <c r="F1286" s="30">
        <f>IF(B1286="",0,IF($B1286&lt;$F$5,0,IF($B1286&gt;'MSD Calculation'!$D$5,0,IF($N$4="Closed-form",1/2*(1-COS(2*PI()*($B1286-$F$5)/$F$6))*$F$8,IF($N$4="General",1/2*(1-COS(2*PI()*($B1286-$F$5)/$F$6))*$F$9,"Error")))))</f>
        <v>5.4475410714247031E-3</v>
      </c>
      <c r="G1286" s="30">
        <f>IF(B1286="",0,IF($B1286&lt;$G$5,0,IF($B1286&gt;'MSD Calculation'!$D$5,0,IF($N$4="Closed-form",1/2*(1-COS(2*PI()*($B1286-$G$5)/$G$6))*$G$8,IF($N$4="General",1/2*(1-COS(2*PI()*($B1286-$G$5)/$G$6))*$G$9,"Error")))))</f>
        <v>5.428335467041938E-4</v>
      </c>
      <c r="H1286" s="30">
        <f>IF(B1286="",0,IF($B1286&lt;$H$5,0,IF($B1286&gt;'MSD Calculation'!$D$5,0,IF($N$4="Closed-form",1/2*(1-COS(2*PI()*($B1286-$H$5)/$H$6))*$H$8,IF($N$4="General",1/2*(1-COS(2*PI()*($B1286-$H$5)/$H$6))*$H$9,"Error")))))</f>
        <v>0</v>
      </c>
      <c r="I1286" s="30">
        <f>IF(B1286="",0,IF($B1286&lt;$I$5,0,IF($B1286&gt;'MSD Calculation'!$D$5,0,IF($N$4="Closed-form",1/2*(1-COS(2*PI()*($B1286-$I$5)/$I$6))*$I$8,IF($N$4="General",1/2*(1-COS(2*PI()*($B1286-$I$5)/$I$6))*$I$9,"Error")))))</f>
        <v>0</v>
      </c>
      <c r="J1286" s="15" t="s">
        <v>14</v>
      </c>
      <c r="K1286" s="3"/>
      <c r="L1286" s="17">
        <v>12.689999999999774</v>
      </c>
      <c r="M1286" s="34">
        <f>L1286/'MSD Calculation'!$D$5</f>
        <v>0.42871621621620853</v>
      </c>
      <c r="N1286" s="34">
        <f>'MSD Calculation'!$D$24-L1286</f>
        <v>5.8100000000002261</v>
      </c>
      <c r="O1286" s="35">
        <f t="shared" si="95"/>
        <v>8.0856779306147271E-3</v>
      </c>
      <c r="P1286" s="35">
        <f t="shared" si="96"/>
        <v>1.353321900203943E-2</v>
      </c>
      <c r="Q1286" s="35">
        <f t="shared" si="97"/>
        <v>1.4076052548743624E-2</v>
      </c>
      <c r="R1286" s="35">
        <f t="shared" si="98"/>
        <v>1.4076052548743624E-2</v>
      </c>
      <c r="S1286" s="35">
        <f t="shared" si="99"/>
        <v>1.4076052548743624E-2</v>
      </c>
      <c r="T1286" s="11" t="s">
        <v>14</v>
      </c>
    </row>
    <row r="1287" spans="2:20" x14ac:dyDescent="0.35">
      <c r="B1287" s="63">
        <v>12.699999999999774</v>
      </c>
      <c r="C1287" s="34">
        <f>B1287/'MSD Calculation'!$D$5</f>
        <v>0.4290540540540464</v>
      </c>
      <c r="D1287" s="34">
        <f>'MSD Calculation'!$D$24-B1287</f>
        <v>5.8000000000002263</v>
      </c>
      <c r="E1287" s="30">
        <f>IF(B1287="",0,IF(B1287&lt;'MSD Calculation'!$D$5,$E$7*(1-B1287/'MSD Calculation'!$D$5), 0))</f>
        <v>8.0808963351501426E-3</v>
      </c>
      <c r="F1287" s="30">
        <f>IF(B1287="",0,IF($B1287&lt;$F$5,0,IF($B1287&gt;'MSD Calculation'!$D$5,0,IF($N$4="Closed-form",1/2*(1-COS(2*PI()*($B1287-$F$5)/$F$6))*$F$8,IF($N$4="General",1/2*(1-COS(2*PI()*($B1287-$F$5)/$F$6))*$F$9,"Error")))))</f>
        <v>5.4576196608355828E-3</v>
      </c>
      <c r="G1287" s="30">
        <f>IF(B1287="",0,IF($B1287&lt;$G$5,0,IF($B1287&gt;'MSD Calculation'!$D$5,0,IF($N$4="Closed-form",1/2*(1-COS(2*PI()*($B1287-$G$5)/$G$6))*$G$8,IF($N$4="General",1/2*(1-COS(2*PI()*($B1287-$G$5)/$G$6))*$G$9,"Error")))))</f>
        <v>5.4627981754677625E-4</v>
      </c>
      <c r="H1287" s="30">
        <f>IF(B1287="",0,IF($B1287&lt;$H$5,0,IF($B1287&gt;'MSD Calculation'!$D$5,0,IF($N$4="Closed-form",1/2*(1-COS(2*PI()*($B1287-$H$5)/$H$6))*$H$8,IF($N$4="General",1/2*(1-COS(2*PI()*($B1287-$H$5)/$H$6))*$H$9,"Error")))))</f>
        <v>0</v>
      </c>
      <c r="I1287" s="30">
        <f>IF(B1287="",0,IF($B1287&lt;$I$5,0,IF($B1287&gt;'MSD Calculation'!$D$5,0,IF($N$4="Closed-form",1/2*(1-COS(2*PI()*($B1287-$I$5)/$I$6))*$I$8,IF($N$4="General",1/2*(1-COS(2*PI()*($B1287-$I$5)/$I$6))*$I$9,"Error")))))</f>
        <v>0</v>
      </c>
      <c r="J1287" s="15" t="s">
        <v>14</v>
      </c>
      <c r="K1287" s="3"/>
      <c r="L1287" s="17">
        <v>12.699999999999774</v>
      </c>
      <c r="M1287" s="34">
        <f>L1287/'MSD Calculation'!$D$5</f>
        <v>0.4290540540540464</v>
      </c>
      <c r="N1287" s="34">
        <f>'MSD Calculation'!$D$24-L1287</f>
        <v>5.8000000000002263</v>
      </c>
      <c r="O1287" s="35">
        <f t="shared" si="95"/>
        <v>8.0808963351501426E-3</v>
      </c>
      <c r="P1287" s="35">
        <f t="shared" si="96"/>
        <v>1.3538515995985725E-2</v>
      </c>
      <c r="Q1287" s="35">
        <f t="shared" si="97"/>
        <v>1.4084795813532502E-2</v>
      </c>
      <c r="R1287" s="35">
        <f t="shared" si="98"/>
        <v>1.4084795813532502E-2</v>
      </c>
      <c r="S1287" s="35">
        <f t="shared" si="99"/>
        <v>1.4084795813532502E-2</v>
      </c>
      <c r="T1287" s="11" t="s">
        <v>14</v>
      </c>
    </row>
    <row r="1288" spans="2:20" x14ac:dyDescent="0.35">
      <c r="B1288" s="63">
        <v>12.709999999999773</v>
      </c>
      <c r="C1288" s="34">
        <f>B1288/'MSD Calculation'!$D$5</f>
        <v>0.4293918918918842</v>
      </c>
      <c r="D1288" s="34">
        <f>'MSD Calculation'!$D$24-B1288</f>
        <v>5.7900000000002265</v>
      </c>
      <c r="E1288" s="30">
        <f>IF(B1288="",0,IF(B1288&lt;'MSD Calculation'!$D$5,$E$7*(1-B1288/'MSD Calculation'!$D$5), 0))</f>
        <v>8.0761147396855564E-3</v>
      </c>
      <c r="F1288" s="30">
        <f>IF(B1288="",0,IF($B1288&lt;$F$5,0,IF($B1288&gt;'MSD Calculation'!$D$5,0,IF($N$4="Closed-form",1/2*(1-COS(2*PI()*($B1288-$F$5)/$F$6))*$F$8,IF($N$4="General",1/2*(1-COS(2*PI()*($B1288-$F$5)/$F$6))*$F$9,"Error")))))</f>
        <v>5.4676955839684273E-3</v>
      </c>
      <c r="G1288" s="30">
        <f>IF(B1288="",0,IF($B1288&lt;$G$5,0,IF($B1288&gt;'MSD Calculation'!$D$5,0,IF($N$4="Closed-form",1/2*(1-COS(2*PI()*($B1288-$G$5)/$G$6))*$G$8,IF($N$4="General",1/2*(1-COS(2*PI()*($B1288-$G$5)/$G$6))*$G$9,"Error")))))</f>
        <v>5.4973509651242E-4</v>
      </c>
      <c r="H1288" s="30">
        <f>IF(B1288="",0,IF($B1288&lt;$H$5,0,IF($B1288&gt;'MSD Calculation'!$D$5,0,IF($N$4="Closed-form",1/2*(1-COS(2*PI()*($B1288-$H$5)/$H$6))*$H$8,IF($N$4="General",1/2*(1-COS(2*PI()*($B1288-$H$5)/$H$6))*$H$9,"Error")))))</f>
        <v>0</v>
      </c>
      <c r="I1288" s="30">
        <f>IF(B1288="",0,IF($B1288&lt;$I$5,0,IF($B1288&gt;'MSD Calculation'!$D$5,0,IF($N$4="Closed-form",1/2*(1-COS(2*PI()*($B1288-$I$5)/$I$6))*$I$8,IF($N$4="General",1/2*(1-COS(2*PI()*($B1288-$I$5)/$I$6))*$I$9,"Error")))))</f>
        <v>0</v>
      </c>
      <c r="J1288" s="15" t="s">
        <v>14</v>
      </c>
      <c r="K1288" s="3"/>
      <c r="L1288" s="17">
        <v>12.709999999999773</v>
      </c>
      <c r="M1288" s="34">
        <f>L1288/'MSD Calculation'!$D$5</f>
        <v>0.4293918918918842</v>
      </c>
      <c r="N1288" s="34">
        <f>'MSD Calculation'!$D$24-L1288</f>
        <v>5.7900000000002265</v>
      </c>
      <c r="O1288" s="35">
        <f t="shared" si="95"/>
        <v>8.0761147396855564E-3</v>
      </c>
      <c r="P1288" s="35">
        <f t="shared" si="96"/>
        <v>1.3543810323653984E-2</v>
      </c>
      <c r="Q1288" s="35">
        <f t="shared" si="97"/>
        <v>1.4093545420166404E-2</v>
      </c>
      <c r="R1288" s="35">
        <f t="shared" si="98"/>
        <v>1.4093545420166404E-2</v>
      </c>
      <c r="S1288" s="35">
        <f t="shared" si="99"/>
        <v>1.4093545420166404E-2</v>
      </c>
      <c r="T1288" s="11" t="s">
        <v>14</v>
      </c>
    </row>
    <row r="1289" spans="2:20" x14ac:dyDescent="0.35">
      <c r="B1289" s="63">
        <v>12.719999999999773</v>
      </c>
      <c r="C1289" s="34">
        <f>B1289/'MSD Calculation'!$D$5</f>
        <v>0.42972972972972207</v>
      </c>
      <c r="D1289" s="34">
        <f>'MSD Calculation'!$D$24-B1289</f>
        <v>5.7800000000002267</v>
      </c>
      <c r="E1289" s="30">
        <f>IF(B1289="",0,IF(B1289&lt;'MSD Calculation'!$D$5,$E$7*(1-B1289/'MSD Calculation'!$D$5), 0))</f>
        <v>8.0713331442209702E-3</v>
      </c>
      <c r="F1289" s="30">
        <f>IF(B1289="",0,IF($B1289&lt;$F$5,0,IF($B1289&gt;'MSD Calculation'!$D$5,0,IF($N$4="Closed-form",1/2*(1-COS(2*PI()*($B1289-$F$5)/$F$6))*$F$8,IF($N$4="General",1/2*(1-COS(2*PI()*($B1289-$F$5)/$F$6))*$F$9,"Error")))))</f>
        <v>5.4777687966253083E-3</v>
      </c>
      <c r="G1289" s="30">
        <f>IF(B1289="",0,IF($B1289&lt;$G$5,0,IF($B1289&gt;'MSD Calculation'!$D$5,0,IF($N$4="Closed-form",1/2*(1-COS(2*PI()*($B1289-$G$5)/$G$6))*$G$8,IF($N$4="General",1/2*(1-COS(2*PI()*($B1289-$G$5)/$G$6))*$G$9,"Error")))))</f>
        <v>5.5319935968042118E-4</v>
      </c>
      <c r="H1289" s="30">
        <f>IF(B1289="",0,IF($B1289&lt;$H$5,0,IF($B1289&gt;'MSD Calculation'!$D$5,0,IF($N$4="Closed-form",1/2*(1-COS(2*PI()*($B1289-$H$5)/$H$6))*$H$8,IF($N$4="General",1/2*(1-COS(2*PI()*($B1289-$H$5)/$H$6))*$H$9,"Error")))))</f>
        <v>0</v>
      </c>
      <c r="I1289" s="30">
        <f>IF(B1289="",0,IF($B1289&lt;$I$5,0,IF($B1289&gt;'MSD Calculation'!$D$5,0,IF($N$4="Closed-form",1/2*(1-COS(2*PI()*($B1289-$I$5)/$I$6))*$I$8,IF($N$4="General",1/2*(1-COS(2*PI()*($B1289-$I$5)/$I$6))*$I$9,"Error")))))</f>
        <v>0</v>
      </c>
      <c r="J1289" s="15" t="s">
        <v>14</v>
      </c>
      <c r="K1289" s="3"/>
      <c r="L1289" s="17">
        <v>12.719999999999773</v>
      </c>
      <c r="M1289" s="34">
        <f>L1289/'MSD Calculation'!$D$5</f>
        <v>0.42972972972972207</v>
      </c>
      <c r="N1289" s="34">
        <f>'MSD Calculation'!$D$24-L1289</f>
        <v>5.7800000000002267</v>
      </c>
      <c r="O1289" s="35">
        <f t="shared" si="95"/>
        <v>8.0713331442209702E-3</v>
      </c>
      <c r="P1289" s="35">
        <f t="shared" si="96"/>
        <v>1.3549101940846279E-2</v>
      </c>
      <c r="Q1289" s="35">
        <f t="shared" si="97"/>
        <v>1.41023013005267E-2</v>
      </c>
      <c r="R1289" s="35">
        <f t="shared" si="98"/>
        <v>1.41023013005267E-2</v>
      </c>
      <c r="S1289" s="35">
        <f t="shared" si="99"/>
        <v>1.41023013005267E-2</v>
      </c>
      <c r="T1289" s="11" t="s">
        <v>14</v>
      </c>
    </row>
    <row r="1290" spans="2:20" x14ac:dyDescent="0.35">
      <c r="B1290" s="63">
        <v>12.729999999999773</v>
      </c>
      <c r="C1290" s="34">
        <f>B1290/'MSD Calculation'!$D$5</f>
        <v>0.43006756756755987</v>
      </c>
      <c r="D1290" s="34">
        <f>'MSD Calculation'!$D$24-B1290</f>
        <v>5.7700000000002269</v>
      </c>
      <c r="E1290" s="30">
        <f>IF(B1290="",0,IF(B1290&lt;'MSD Calculation'!$D$5,$E$7*(1-B1290/'MSD Calculation'!$D$5), 0))</f>
        <v>8.0665515487563857E-3</v>
      </c>
      <c r="F1290" s="30">
        <f>IF(B1290="",0,IF($B1290&lt;$F$5,0,IF($B1290&gt;'MSD Calculation'!$D$5,0,IF($N$4="Closed-form",1/2*(1-COS(2*PI()*($B1290-$F$5)/$F$6))*$F$8,IF($N$4="General",1/2*(1-COS(2*PI()*($B1290-$F$5)/$F$6))*$F$9,"Error")))))</f>
        <v>5.4878392546201873E-3</v>
      </c>
      <c r="G1290" s="30">
        <f>IF(B1290="",0,IF($B1290&lt;$G$5,0,IF($B1290&gt;'MSD Calculation'!$D$5,0,IF($N$4="Closed-form",1/2*(1-COS(2*PI()*($B1290-$G$5)/$G$6))*$G$8,IF($N$4="General",1/2*(1-COS(2*PI()*($B1290-$G$5)/$G$6))*$G$9,"Error")))))</f>
        <v>5.5667258306787851E-4</v>
      </c>
      <c r="H1290" s="30">
        <f>IF(B1290="",0,IF($B1290&lt;$H$5,0,IF($B1290&gt;'MSD Calculation'!$D$5,0,IF($N$4="Closed-form",1/2*(1-COS(2*PI()*($B1290-$H$5)/$H$6))*$H$8,IF($N$4="General",1/2*(1-COS(2*PI()*($B1290-$H$5)/$H$6))*$H$9,"Error")))))</f>
        <v>0</v>
      </c>
      <c r="I1290" s="30">
        <f>IF(B1290="",0,IF($B1290&lt;$I$5,0,IF($B1290&gt;'MSD Calculation'!$D$5,0,IF($N$4="Closed-form",1/2*(1-COS(2*PI()*($B1290-$I$5)/$I$6))*$I$8,IF($N$4="General",1/2*(1-COS(2*PI()*($B1290-$I$5)/$I$6))*$I$9,"Error")))))</f>
        <v>0</v>
      </c>
      <c r="J1290" s="15" t="s">
        <v>14</v>
      </c>
      <c r="K1290" s="3"/>
      <c r="L1290" s="17">
        <v>12.729999999999773</v>
      </c>
      <c r="M1290" s="34">
        <f>L1290/'MSD Calculation'!$D$5</f>
        <v>0.43006756756755987</v>
      </c>
      <c r="N1290" s="34">
        <f>'MSD Calculation'!$D$24-L1290</f>
        <v>5.7700000000002269</v>
      </c>
      <c r="O1290" s="35">
        <f t="shared" si="95"/>
        <v>8.0665515487563857E-3</v>
      </c>
      <c r="P1290" s="35">
        <f t="shared" si="96"/>
        <v>1.3554390803376573E-2</v>
      </c>
      <c r="Q1290" s="35">
        <f t="shared" si="97"/>
        <v>1.4111063386444451E-2</v>
      </c>
      <c r="R1290" s="35">
        <f t="shared" si="98"/>
        <v>1.4111063386444451E-2</v>
      </c>
      <c r="S1290" s="35">
        <f t="shared" si="99"/>
        <v>1.4111063386444451E-2</v>
      </c>
      <c r="T1290" s="11" t="s">
        <v>14</v>
      </c>
    </row>
    <row r="1291" spans="2:20" x14ac:dyDescent="0.35">
      <c r="B1291" s="63">
        <v>12.739999999999773</v>
      </c>
      <c r="C1291" s="34">
        <f>B1291/'MSD Calculation'!$D$5</f>
        <v>0.43040540540539773</v>
      </c>
      <c r="D1291" s="34">
        <f>'MSD Calculation'!$D$24-B1291</f>
        <v>5.7600000000002272</v>
      </c>
      <c r="E1291" s="30">
        <f>IF(B1291="",0,IF(B1291&lt;'MSD Calculation'!$D$5,$E$7*(1-B1291/'MSD Calculation'!$D$5), 0))</f>
        <v>8.0617699532917995E-3</v>
      </c>
      <c r="F1291" s="30">
        <f>IF(B1291="",0,IF($B1291&lt;$F$5,0,IF($B1291&gt;'MSD Calculation'!$D$5,0,IF($N$4="Closed-form",1/2*(1-COS(2*PI()*($B1291-$F$5)/$F$6))*$F$8,IF($N$4="General",1/2*(1-COS(2*PI()*($B1291-$F$5)/$F$6))*$F$9,"Error")))))</f>
        <v>5.4979069137791091E-3</v>
      </c>
      <c r="G1291" s="30">
        <f>IF(B1291="",0,IF($B1291&lt;$G$5,0,IF($B1291&gt;'MSD Calculation'!$D$5,0,IF($N$4="Closed-form",1/2*(1-COS(2*PI()*($B1291-$G$5)/$G$6))*$G$8,IF($N$4="General",1/2*(1-COS(2*PI()*($B1291-$G$5)/$G$6))*$G$9,"Error")))))</f>
        <v>5.6015474262986005E-4</v>
      </c>
      <c r="H1291" s="30">
        <f>IF(B1291="",0,IF($B1291&lt;$H$5,0,IF($B1291&gt;'MSD Calculation'!$D$5,0,IF($N$4="Closed-form",1/2*(1-COS(2*PI()*($B1291-$H$5)/$H$6))*$H$8,IF($N$4="General",1/2*(1-COS(2*PI()*($B1291-$H$5)/$H$6))*$H$9,"Error")))))</f>
        <v>0</v>
      </c>
      <c r="I1291" s="30">
        <f>IF(B1291="",0,IF($B1291&lt;$I$5,0,IF($B1291&gt;'MSD Calculation'!$D$5,0,IF($N$4="Closed-form",1/2*(1-COS(2*PI()*($B1291-$I$5)/$I$6))*$I$8,IF($N$4="General",1/2*(1-COS(2*PI()*($B1291-$I$5)/$I$6))*$I$9,"Error")))))</f>
        <v>0</v>
      </c>
      <c r="J1291" s="15" t="s">
        <v>14</v>
      </c>
      <c r="K1291" s="3"/>
      <c r="L1291" s="17">
        <v>12.739999999999773</v>
      </c>
      <c r="M1291" s="34">
        <f>L1291/'MSD Calculation'!$D$5</f>
        <v>0.43040540540539773</v>
      </c>
      <c r="N1291" s="34">
        <f>'MSD Calculation'!$D$24-L1291</f>
        <v>5.7600000000002272</v>
      </c>
      <c r="O1291" s="35">
        <f t="shared" si="95"/>
        <v>8.0617699532917995E-3</v>
      </c>
      <c r="P1291" s="35">
        <f t="shared" si="96"/>
        <v>1.3559676867070908E-2</v>
      </c>
      <c r="Q1291" s="35">
        <f t="shared" si="97"/>
        <v>1.4119831609700768E-2</v>
      </c>
      <c r="R1291" s="35">
        <f t="shared" si="98"/>
        <v>1.4119831609700768E-2</v>
      </c>
      <c r="S1291" s="35">
        <f t="shared" si="99"/>
        <v>1.4119831609700768E-2</v>
      </c>
      <c r="T1291" s="11" t="s">
        <v>14</v>
      </c>
    </row>
    <row r="1292" spans="2:20" x14ac:dyDescent="0.35">
      <c r="B1292" s="63">
        <v>12.749999999999773</v>
      </c>
      <c r="C1292" s="34">
        <f>B1292/'MSD Calculation'!$D$5</f>
        <v>0.43074324324323554</v>
      </c>
      <c r="D1292" s="34">
        <f>'MSD Calculation'!$D$24-B1292</f>
        <v>5.7500000000002274</v>
      </c>
      <c r="E1292" s="30">
        <f>IF(B1292="",0,IF(B1292&lt;'MSD Calculation'!$D$5,$E$7*(1-B1292/'MSD Calculation'!$D$5), 0))</f>
        <v>8.0569883578272133E-3</v>
      </c>
      <c r="F1292" s="30">
        <f>IF(B1292="",0,IF($B1292&lt;$F$5,0,IF($B1292&gt;'MSD Calculation'!$D$5,0,IF($N$4="Closed-form",1/2*(1-COS(2*PI()*($B1292-$F$5)/$F$6))*$F$8,IF($N$4="General",1/2*(1-COS(2*PI()*($B1292-$F$5)/$F$6))*$F$9,"Error")))))</f>
        <v>5.5079717299403958E-3</v>
      </c>
      <c r="G1292" s="30">
        <f>IF(B1292="",0,IF($B1292&lt;$G$5,0,IF($B1292&gt;'MSD Calculation'!$D$5,0,IF($N$4="Closed-form",1/2*(1-COS(2*PI()*($B1292-$G$5)/$G$6))*$G$8,IF($N$4="General",1/2*(1-COS(2*PI()*($B1292-$G$5)/$G$6))*$G$9,"Error")))))</f>
        <v>5.6364581425956861E-4</v>
      </c>
      <c r="H1292" s="30">
        <f>IF(B1292="",0,IF($B1292&lt;$H$5,0,IF($B1292&gt;'MSD Calculation'!$D$5,0,IF($N$4="Closed-form",1/2*(1-COS(2*PI()*($B1292-$H$5)/$H$6))*$H$8,IF($N$4="General",1/2*(1-COS(2*PI()*($B1292-$H$5)/$H$6))*$H$9,"Error")))))</f>
        <v>0</v>
      </c>
      <c r="I1292" s="30">
        <f>IF(B1292="",0,IF($B1292&lt;$I$5,0,IF($B1292&gt;'MSD Calculation'!$D$5,0,IF($N$4="Closed-form",1/2*(1-COS(2*PI()*($B1292-$I$5)/$I$6))*$I$8,IF($N$4="General",1/2*(1-COS(2*PI()*($B1292-$I$5)/$I$6))*$I$9,"Error")))))</f>
        <v>0</v>
      </c>
      <c r="J1292" s="15" t="s">
        <v>14</v>
      </c>
      <c r="K1292" s="3"/>
      <c r="L1292" s="17">
        <v>12.749999999999773</v>
      </c>
      <c r="M1292" s="34">
        <f>L1292/'MSD Calculation'!$D$5</f>
        <v>0.43074324324323554</v>
      </c>
      <c r="N1292" s="34">
        <f>'MSD Calculation'!$D$24-L1292</f>
        <v>5.7500000000002274</v>
      </c>
      <c r="O1292" s="35">
        <f t="shared" si="95"/>
        <v>8.0569883578272133E-3</v>
      </c>
      <c r="P1292" s="35">
        <f t="shared" si="96"/>
        <v>1.356496008776761E-2</v>
      </c>
      <c r="Q1292" s="35">
        <f t="shared" si="97"/>
        <v>1.4128605902027179E-2</v>
      </c>
      <c r="R1292" s="35">
        <f t="shared" si="98"/>
        <v>1.4128605902027179E-2</v>
      </c>
      <c r="S1292" s="35">
        <f t="shared" si="99"/>
        <v>1.4128605902027179E-2</v>
      </c>
      <c r="T1292" s="11" t="s">
        <v>14</v>
      </c>
    </row>
    <row r="1293" spans="2:20" x14ac:dyDescent="0.35">
      <c r="B1293" s="63">
        <v>12.759999999999772</v>
      </c>
      <c r="C1293" s="34">
        <f>B1293/'MSD Calculation'!$D$5</f>
        <v>0.43108108108107335</v>
      </c>
      <c r="D1293" s="34">
        <f>'MSD Calculation'!$D$24-B1293</f>
        <v>5.7400000000002276</v>
      </c>
      <c r="E1293" s="30">
        <f>IF(B1293="",0,IF(B1293&lt;'MSD Calculation'!$D$5,$E$7*(1-B1293/'MSD Calculation'!$D$5), 0))</f>
        <v>8.0522067623626271E-3</v>
      </c>
      <c r="F1293" s="30">
        <f>IF(B1293="",0,IF($B1293&lt;$F$5,0,IF($B1293&gt;'MSD Calculation'!$D$5,0,IF($N$4="Closed-form",1/2*(1-COS(2*PI()*($B1293-$F$5)/$F$6))*$F$8,IF($N$4="General",1/2*(1-COS(2*PI()*($B1293-$F$5)/$F$6))*$F$9,"Error")))))</f>
        <v>5.5180336589548372E-3</v>
      </c>
      <c r="G1293" s="30">
        <f>IF(B1293="",0,IF($B1293&lt;$G$5,0,IF($B1293&gt;'MSD Calculation'!$D$5,0,IF($N$4="Closed-form",1/2*(1-COS(2*PI()*($B1293-$G$5)/$G$6))*$G$8,IF($N$4="General",1/2*(1-COS(2*PI()*($B1293-$G$5)/$G$6))*$G$9,"Error")))))</f>
        <v>5.6714577378850931E-4</v>
      </c>
      <c r="H1293" s="30">
        <f>IF(B1293="",0,IF($B1293&lt;$H$5,0,IF($B1293&gt;'MSD Calculation'!$D$5,0,IF($N$4="Closed-form",1/2*(1-COS(2*PI()*($B1293-$H$5)/$H$6))*$H$8,IF($N$4="General",1/2*(1-COS(2*PI()*($B1293-$H$5)/$H$6))*$H$9,"Error")))))</f>
        <v>0</v>
      </c>
      <c r="I1293" s="30">
        <f>IF(B1293="",0,IF($B1293&lt;$I$5,0,IF($B1293&gt;'MSD Calculation'!$D$5,0,IF($N$4="Closed-form",1/2*(1-COS(2*PI()*($B1293-$I$5)/$I$6))*$I$8,IF($N$4="General",1/2*(1-COS(2*PI()*($B1293-$I$5)/$I$6))*$I$9,"Error")))))</f>
        <v>0</v>
      </c>
      <c r="J1293" s="15" t="s">
        <v>14</v>
      </c>
      <c r="K1293" s="3"/>
      <c r="L1293" s="17">
        <v>12.759999999999772</v>
      </c>
      <c r="M1293" s="34">
        <f>L1293/'MSD Calculation'!$D$5</f>
        <v>0.43108108108107335</v>
      </c>
      <c r="N1293" s="34">
        <f>'MSD Calculation'!$D$24-L1293</f>
        <v>5.7400000000002276</v>
      </c>
      <c r="O1293" s="35">
        <f t="shared" si="95"/>
        <v>8.0522067623626271E-3</v>
      </c>
      <c r="P1293" s="35">
        <f t="shared" si="96"/>
        <v>1.3570240421317464E-2</v>
      </c>
      <c r="Q1293" s="35">
        <f t="shared" si="97"/>
        <v>1.4137386195105973E-2</v>
      </c>
      <c r="R1293" s="35">
        <f t="shared" si="98"/>
        <v>1.4137386195105973E-2</v>
      </c>
      <c r="S1293" s="35">
        <f t="shared" si="99"/>
        <v>1.4137386195105973E-2</v>
      </c>
      <c r="T1293" s="11" t="s">
        <v>14</v>
      </c>
    </row>
    <row r="1294" spans="2:20" x14ac:dyDescent="0.35">
      <c r="B1294" s="63">
        <v>12.769999999999772</v>
      </c>
      <c r="C1294" s="34">
        <f>B1294/'MSD Calculation'!$D$5</f>
        <v>0.43141891891891121</v>
      </c>
      <c r="D1294" s="34">
        <f>'MSD Calculation'!$D$24-B1294</f>
        <v>5.7300000000002278</v>
      </c>
      <c r="E1294" s="30">
        <f>IF(B1294="",0,IF(B1294&lt;'MSD Calculation'!$D$5,$E$7*(1-B1294/'MSD Calculation'!$D$5), 0))</f>
        <v>8.0474251668980409E-3</v>
      </c>
      <c r="F1294" s="30">
        <f>IF(B1294="",0,IF($B1294&lt;$F$5,0,IF($B1294&gt;'MSD Calculation'!$D$5,0,IF($N$4="Closed-form",1/2*(1-COS(2*PI()*($B1294-$F$5)/$F$6))*$F$8,IF($N$4="General",1/2*(1-COS(2*PI()*($B1294-$F$5)/$F$6))*$F$9,"Error")))))</f>
        <v>5.5280926566858906E-3</v>
      </c>
      <c r="G1294" s="30">
        <f>IF(B1294="",0,IF($B1294&lt;$G$5,0,IF($B1294&gt;'MSD Calculation'!$D$5,0,IF($N$4="Closed-form",1/2*(1-COS(2*PI()*($B1294-$G$5)/$G$6))*$G$8,IF($N$4="General",1/2*(1-COS(2*PI()*($B1294-$G$5)/$G$6))*$G$9,"Error")))))</f>
        <v>5.7065459698665767E-4</v>
      </c>
      <c r="H1294" s="30">
        <f>IF(B1294="",0,IF($B1294&lt;$H$5,0,IF($B1294&gt;'MSD Calculation'!$D$5,0,IF($N$4="Closed-form",1/2*(1-COS(2*PI()*($B1294-$H$5)/$H$6))*$H$8,IF($N$4="General",1/2*(1-COS(2*PI()*($B1294-$H$5)/$H$6))*$H$9,"Error")))))</f>
        <v>0</v>
      </c>
      <c r="I1294" s="30">
        <f>IF(B1294="",0,IF($B1294&lt;$I$5,0,IF($B1294&gt;'MSD Calculation'!$D$5,0,IF($N$4="Closed-form",1/2*(1-COS(2*PI()*($B1294-$I$5)/$I$6))*$I$8,IF($N$4="General",1/2*(1-COS(2*PI()*($B1294-$I$5)/$I$6))*$I$9,"Error")))))</f>
        <v>0</v>
      </c>
      <c r="J1294" s="15" t="s">
        <v>14</v>
      </c>
      <c r="K1294" s="3"/>
      <c r="L1294" s="17">
        <v>12.769999999999772</v>
      </c>
      <c r="M1294" s="34">
        <f>L1294/'MSD Calculation'!$D$5</f>
        <v>0.43141891891891121</v>
      </c>
      <c r="N1294" s="34">
        <f>'MSD Calculation'!$D$24-L1294</f>
        <v>5.7300000000002278</v>
      </c>
      <c r="O1294" s="35">
        <f t="shared" si="95"/>
        <v>8.0474251668980409E-3</v>
      </c>
      <c r="P1294" s="35">
        <f t="shared" si="96"/>
        <v>1.3575517823583932E-2</v>
      </c>
      <c r="Q1294" s="35">
        <f t="shared" si="97"/>
        <v>1.4146172420570591E-2</v>
      </c>
      <c r="R1294" s="35">
        <f t="shared" si="98"/>
        <v>1.4146172420570591E-2</v>
      </c>
      <c r="S1294" s="35">
        <f t="shared" si="99"/>
        <v>1.4146172420570591E-2</v>
      </c>
      <c r="T1294" s="11" t="s">
        <v>14</v>
      </c>
    </row>
    <row r="1295" spans="2:20" x14ac:dyDescent="0.35">
      <c r="B1295" s="63">
        <v>12.779999999999772</v>
      </c>
      <c r="C1295" s="34">
        <f>B1295/'MSD Calculation'!$D$5</f>
        <v>0.43175675675674902</v>
      </c>
      <c r="D1295" s="34">
        <f>'MSD Calculation'!$D$24-B1295</f>
        <v>5.720000000000228</v>
      </c>
      <c r="E1295" s="30">
        <f>IF(B1295="",0,IF(B1295&lt;'MSD Calculation'!$D$5,$E$7*(1-B1295/'MSD Calculation'!$D$5), 0))</f>
        <v>8.0426435714334565E-3</v>
      </c>
      <c r="F1295" s="30">
        <f>IF(B1295="",0,IF($B1295&lt;$F$5,0,IF($B1295&gt;'MSD Calculation'!$D$5,0,IF($N$4="Closed-form",1/2*(1-COS(2*PI()*($B1295-$F$5)/$F$6))*$F$8,IF($N$4="General",1/2*(1-COS(2*PI()*($B1295-$F$5)/$F$6))*$F$9,"Error")))))</f>
        <v>5.5381486790098723E-3</v>
      </c>
      <c r="G1295" s="30">
        <f>IF(B1295="",0,IF($B1295&lt;$G$5,0,IF($B1295&gt;'MSD Calculation'!$D$5,0,IF($N$4="Closed-form",1/2*(1-COS(2*PI()*($B1295-$G$5)/$G$6))*$G$8,IF($N$4="General",1/2*(1-COS(2*PI()*($B1295-$G$5)/$G$6))*$G$9,"Error")))))</f>
        <v>5.7417225956262559E-4</v>
      </c>
      <c r="H1295" s="30">
        <f>IF(B1295="",0,IF($B1295&lt;$H$5,0,IF($B1295&gt;'MSD Calculation'!$D$5,0,IF($N$4="Closed-form",1/2*(1-COS(2*PI()*($B1295-$H$5)/$H$6))*$H$8,IF($N$4="General",1/2*(1-COS(2*PI()*($B1295-$H$5)/$H$6))*$H$9,"Error")))))</f>
        <v>0</v>
      </c>
      <c r="I1295" s="30">
        <f>IF(B1295="",0,IF($B1295&lt;$I$5,0,IF($B1295&gt;'MSD Calculation'!$D$5,0,IF($N$4="Closed-form",1/2*(1-COS(2*PI()*($B1295-$I$5)/$I$6))*$I$8,IF($N$4="General",1/2*(1-COS(2*PI()*($B1295-$I$5)/$I$6))*$I$9,"Error")))))</f>
        <v>0</v>
      </c>
      <c r="J1295" s="15" t="s">
        <v>14</v>
      </c>
      <c r="K1295" s="3"/>
      <c r="L1295" s="17">
        <v>12.779999999999772</v>
      </c>
      <c r="M1295" s="34">
        <f>L1295/'MSD Calculation'!$D$5</f>
        <v>0.43175675675674902</v>
      </c>
      <c r="N1295" s="34">
        <f>'MSD Calculation'!$D$24-L1295</f>
        <v>5.720000000000228</v>
      </c>
      <c r="O1295" s="35">
        <f t="shared" si="95"/>
        <v>8.0426435714334565E-3</v>
      </c>
      <c r="P1295" s="35">
        <f t="shared" si="96"/>
        <v>1.3580792250443329E-2</v>
      </c>
      <c r="Q1295" s="35">
        <f t="shared" si="97"/>
        <v>1.4154964510005955E-2</v>
      </c>
      <c r="R1295" s="35">
        <f t="shared" si="98"/>
        <v>1.4154964510005955E-2</v>
      </c>
      <c r="S1295" s="35">
        <f t="shared" si="99"/>
        <v>1.4154964510005955E-2</v>
      </c>
      <c r="T1295" s="11" t="s">
        <v>14</v>
      </c>
    </row>
    <row r="1296" spans="2:20" x14ac:dyDescent="0.35">
      <c r="B1296" s="63">
        <v>12.789999999999772</v>
      </c>
      <c r="C1296" s="34">
        <f>B1296/'MSD Calculation'!$D$5</f>
        <v>0.43209459459458688</v>
      </c>
      <c r="D1296" s="34">
        <f>'MSD Calculation'!$D$24-B1296</f>
        <v>5.7100000000002282</v>
      </c>
      <c r="E1296" s="30">
        <f>IF(B1296="",0,IF(B1296&lt;'MSD Calculation'!$D$5,$E$7*(1-B1296/'MSD Calculation'!$D$5), 0))</f>
        <v>8.0378619759688703E-3</v>
      </c>
      <c r="F1296" s="30">
        <f>IF(B1296="",0,IF($B1296&lt;$F$5,0,IF($B1296&gt;'MSD Calculation'!$D$5,0,IF($N$4="Closed-form",1/2*(1-COS(2*PI()*($B1296-$F$5)/$F$6))*$F$8,IF($N$4="General",1/2*(1-COS(2*PI()*($B1296-$F$5)/$F$6))*$F$9,"Error")))))</f>
        <v>5.5482016818161469E-3</v>
      </c>
      <c r="G1296" s="30">
        <f>IF(B1296="",0,IF($B1296&lt;$G$5,0,IF($B1296&gt;'MSD Calculation'!$D$5,0,IF($N$4="Closed-form",1/2*(1-COS(2*PI()*($B1296-$G$5)/$G$6))*$G$8,IF($N$4="General",1/2*(1-COS(2*PI()*($B1296-$G$5)/$G$6))*$G$9,"Error")))))</f>
        <v>5.776987371638306E-4</v>
      </c>
      <c r="H1296" s="30">
        <f>IF(B1296="",0,IF($B1296&lt;$H$5,0,IF($B1296&gt;'MSD Calculation'!$D$5,0,IF($N$4="Closed-form",1/2*(1-COS(2*PI()*($B1296-$H$5)/$H$6))*$H$8,IF($N$4="General",1/2*(1-COS(2*PI()*($B1296-$H$5)/$H$6))*$H$9,"Error")))))</f>
        <v>0</v>
      </c>
      <c r="I1296" s="30">
        <f>IF(B1296="",0,IF($B1296&lt;$I$5,0,IF($B1296&gt;'MSD Calculation'!$D$5,0,IF($N$4="Closed-form",1/2*(1-COS(2*PI()*($B1296-$I$5)/$I$6))*$I$8,IF($N$4="General",1/2*(1-COS(2*PI()*($B1296-$I$5)/$I$6))*$I$9,"Error")))))</f>
        <v>0</v>
      </c>
      <c r="J1296" s="15" t="s">
        <v>14</v>
      </c>
      <c r="K1296" s="3"/>
      <c r="L1296" s="17">
        <v>12.789999999999772</v>
      </c>
      <c r="M1296" s="34">
        <f>L1296/'MSD Calculation'!$D$5</f>
        <v>0.43209459459458688</v>
      </c>
      <c r="N1296" s="34">
        <f>'MSD Calculation'!$D$24-L1296</f>
        <v>5.7100000000002282</v>
      </c>
      <c r="O1296" s="35">
        <f t="shared" si="95"/>
        <v>8.0378619759688703E-3</v>
      </c>
      <c r="P1296" s="35">
        <f t="shared" si="96"/>
        <v>1.3586063657785016E-2</v>
      </c>
      <c r="Q1296" s="35">
        <f t="shared" si="97"/>
        <v>1.4163762394948848E-2</v>
      </c>
      <c r="R1296" s="35">
        <f t="shared" si="98"/>
        <v>1.4163762394948848E-2</v>
      </c>
      <c r="S1296" s="35">
        <f t="shared" si="99"/>
        <v>1.4163762394948848E-2</v>
      </c>
      <c r="T1296" s="11" t="s">
        <v>14</v>
      </c>
    </row>
    <row r="1297" spans="2:20" x14ac:dyDescent="0.35">
      <c r="B1297" s="63">
        <v>12.799999999999772</v>
      </c>
      <c r="C1297" s="34">
        <f>B1297/'MSD Calculation'!$D$5</f>
        <v>0.43243243243242468</v>
      </c>
      <c r="D1297" s="34">
        <f>'MSD Calculation'!$D$24-B1297</f>
        <v>5.7000000000002284</v>
      </c>
      <c r="E1297" s="30">
        <f>IF(B1297="",0,IF(B1297&lt;'MSD Calculation'!$D$5,$E$7*(1-B1297/'MSD Calculation'!$D$5), 0))</f>
        <v>8.0330803805042841E-3</v>
      </c>
      <c r="F1297" s="30">
        <f>IF(B1297="",0,IF($B1297&lt;$F$5,0,IF($B1297&gt;'MSD Calculation'!$D$5,0,IF($N$4="Closed-form",1/2*(1-COS(2*PI()*($B1297-$F$5)/$F$6))*$F$8,IF($N$4="General",1/2*(1-COS(2*PI()*($B1297-$F$5)/$F$6))*$F$9,"Error")))))</f>
        <v>5.5582516210073256E-3</v>
      </c>
      <c r="G1297" s="30">
        <f>IF(B1297="",0,IF($B1297&lt;$G$5,0,IF($B1297&gt;'MSD Calculation'!$D$5,0,IF($N$4="Closed-form",1/2*(1-COS(2*PI()*($B1297-$G$5)/$G$6))*$G$8,IF($N$4="General",1/2*(1-COS(2*PI()*($B1297-$G$5)/$G$6))*$G$9,"Error")))))</f>
        <v>5.8123400537666442E-4</v>
      </c>
      <c r="H1297" s="30">
        <f>IF(B1297="",0,IF($B1297&lt;$H$5,0,IF($B1297&gt;'MSD Calculation'!$D$5,0,IF($N$4="Closed-form",1/2*(1-COS(2*PI()*($B1297-$H$5)/$H$6))*$H$8,IF($N$4="General",1/2*(1-COS(2*PI()*($B1297-$H$5)/$H$6))*$H$9,"Error")))))</f>
        <v>0</v>
      </c>
      <c r="I1297" s="30">
        <f>IF(B1297="",0,IF($B1297&lt;$I$5,0,IF($B1297&gt;'MSD Calculation'!$D$5,0,IF($N$4="Closed-form",1/2*(1-COS(2*PI()*($B1297-$I$5)/$I$6))*$I$8,IF($N$4="General",1/2*(1-COS(2*PI()*($B1297-$I$5)/$I$6))*$I$9,"Error")))))</f>
        <v>0</v>
      </c>
      <c r="J1297" s="15" t="s">
        <v>14</v>
      </c>
      <c r="K1297" s="3"/>
      <c r="L1297" s="17">
        <v>12.799999999999772</v>
      </c>
      <c r="M1297" s="34">
        <f>L1297/'MSD Calculation'!$D$5</f>
        <v>0.43243243243242468</v>
      </c>
      <c r="N1297" s="34">
        <f>'MSD Calculation'!$D$24-L1297</f>
        <v>5.7000000000002284</v>
      </c>
      <c r="O1297" s="35">
        <f t="shared" si="95"/>
        <v>8.0330803805042841E-3</v>
      </c>
      <c r="P1297" s="35">
        <f t="shared" si="96"/>
        <v>1.359133200151161E-2</v>
      </c>
      <c r="Q1297" s="35">
        <f t="shared" si="97"/>
        <v>1.4172566006888274E-2</v>
      </c>
      <c r="R1297" s="35">
        <f t="shared" si="98"/>
        <v>1.4172566006888274E-2</v>
      </c>
      <c r="S1297" s="35">
        <f t="shared" si="99"/>
        <v>1.4172566006888274E-2</v>
      </c>
      <c r="T1297" s="11" t="s">
        <v>14</v>
      </c>
    </row>
    <row r="1298" spans="2:20" x14ac:dyDescent="0.35">
      <c r="B1298" s="63">
        <v>12.809999999999771</v>
      </c>
      <c r="C1298" s="34">
        <f>B1298/'MSD Calculation'!$D$5</f>
        <v>0.43277027027026255</v>
      </c>
      <c r="D1298" s="34">
        <f>'MSD Calculation'!$D$24-B1298</f>
        <v>5.6900000000002287</v>
      </c>
      <c r="E1298" s="30">
        <f>IF(B1298="",0,IF(B1298&lt;'MSD Calculation'!$D$5,$E$7*(1-B1298/'MSD Calculation'!$D$5), 0))</f>
        <v>8.0282987850396996E-3</v>
      </c>
      <c r="F1298" s="30">
        <f>IF(B1298="",0,IF($B1298&lt;$F$5,0,IF($B1298&gt;'MSD Calculation'!$D$5,0,IF($N$4="Closed-form",1/2*(1-COS(2*PI()*($B1298-$F$5)/$F$6))*$F$8,IF($N$4="General",1/2*(1-COS(2*PI()*($B1298-$F$5)/$F$6))*$F$9,"Error")))))</f>
        <v>5.5682984524994608E-3</v>
      </c>
      <c r="G1298" s="30">
        <f>IF(B1298="",0,IF($B1298&lt;$G$5,0,IF($B1298&gt;'MSD Calculation'!$D$5,0,IF($N$4="Closed-form",1/2*(1-COS(2*PI()*($B1298-$G$5)/$G$6))*$G$8,IF($N$4="General",1/2*(1-COS(2*PI()*($B1298-$G$5)/$G$6))*$G$9,"Error")))))</f>
        <v>5.847780397266626E-4</v>
      </c>
      <c r="H1298" s="30">
        <f>IF(B1298="",0,IF($B1298&lt;$H$5,0,IF($B1298&gt;'MSD Calculation'!$D$5,0,IF($N$4="Closed-form",1/2*(1-COS(2*PI()*($B1298-$H$5)/$H$6))*$H$8,IF($N$4="General",1/2*(1-COS(2*PI()*($B1298-$H$5)/$H$6))*$H$9,"Error")))))</f>
        <v>0</v>
      </c>
      <c r="I1298" s="30">
        <f>IF(B1298="",0,IF($B1298&lt;$I$5,0,IF($B1298&gt;'MSD Calculation'!$D$5,0,IF($N$4="Closed-form",1/2*(1-COS(2*PI()*($B1298-$I$5)/$I$6))*$I$8,IF($N$4="General",1/2*(1-COS(2*PI()*($B1298-$I$5)/$I$6))*$I$9,"Error")))))</f>
        <v>0</v>
      </c>
      <c r="J1298" s="15" t="s">
        <v>14</v>
      </c>
      <c r="K1298" s="3"/>
      <c r="L1298" s="17">
        <v>12.809999999999771</v>
      </c>
      <c r="M1298" s="34">
        <f>L1298/'MSD Calculation'!$D$5</f>
        <v>0.43277027027026255</v>
      </c>
      <c r="N1298" s="34">
        <f>'MSD Calculation'!$D$24-L1298</f>
        <v>5.6900000000002287</v>
      </c>
      <c r="O1298" s="35">
        <f t="shared" ref="O1298:O1361" si="100">E1298</f>
        <v>8.0282987850396996E-3</v>
      </c>
      <c r="P1298" s="35">
        <f t="shared" ref="P1298:P1361" si="101">E1298+F1298</f>
        <v>1.359659723753916E-2</v>
      </c>
      <c r="Q1298" s="35">
        <f t="shared" ref="Q1298:Q1361" si="102">E1298+F1298+G1298</f>
        <v>1.4181375277265823E-2</v>
      </c>
      <c r="R1298" s="35">
        <f t="shared" ref="R1298:R1361" si="103">+E1298+F1298+G1298+H1298</f>
        <v>1.4181375277265823E-2</v>
      </c>
      <c r="S1298" s="35">
        <f t="shared" ref="S1298:S1361" si="104">E1298+F1298+G1298+H1298+I1298</f>
        <v>1.4181375277265823E-2</v>
      </c>
      <c r="T1298" s="11" t="s">
        <v>14</v>
      </c>
    </row>
    <row r="1299" spans="2:20" x14ac:dyDescent="0.35">
      <c r="B1299" s="63">
        <v>12.819999999999771</v>
      </c>
      <c r="C1299" s="34">
        <f>B1299/'MSD Calculation'!$D$5</f>
        <v>0.43310810810810035</v>
      </c>
      <c r="D1299" s="34">
        <f>'MSD Calculation'!$D$24-B1299</f>
        <v>5.6800000000002289</v>
      </c>
      <c r="E1299" s="30">
        <f>IF(B1299="",0,IF(B1299&lt;'MSD Calculation'!$D$5,$E$7*(1-B1299/'MSD Calculation'!$D$5), 0))</f>
        <v>8.0235171895751134E-3</v>
      </c>
      <c r="F1299" s="30">
        <f>IF(B1299="",0,IF($B1299&lt;$F$5,0,IF($B1299&gt;'MSD Calculation'!$D$5,0,IF($N$4="Closed-form",1/2*(1-COS(2*PI()*($B1299-$F$5)/$F$6))*$F$8,IF($N$4="General",1/2*(1-COS(2*PI()*($B1299-$F$5)/$F$6))*$F$9,"Error")))))</f>
        <v>5.5783421322222315E-3</v>
      </c>
      <c r="G1299" s="30">
        <f>IF(B1299="",0,IF($B1299&lt;$G$5,0,IF($B1299&gt;'MSD Calculation'!$D$5,0,IF($N$4="Closed-form",1/2*(1-COS(2*PI()*($B1299-$G$5)/$G$6))*$G$8,IF($N$4="General",1/2*(1-COS(2*PI()*($B1299-$G$5)/$G$6))*$G$9,"Error")))))</f>
        <v>5.8833081567867182E-4</v>
      </c>
      <c r="H1299" s="30">
        <f>IF(B1299="",0,IF($B1299&lt;$H$5,0,IF($B1299&gt;'MSD Calculation'!$D$5,0,IF($N$4="Closed-form",1/2*(1-COS(2*PI()*($B1299-$H$5)/$H$6))*$H$8,IF($N$4="General",1/2*(1-COS(2*PI()*($B1299-$H$5)/$H$6))*$H$9,"Error")))))</f>
        <v>0</v>
      </c>
      <c r="I1299" s="30">
        <f>IF(B1299="",0,IF($B1299&lt;$I$5,0,IF($B1299&gt;'MSD Calculation'!$D$5,0,IF($N$4="Closed-form",1/2*(1-COS(2*PI()*($B1299-$I$5)/$I$6))*$I$8,IF($N$4="General",1/2*(1-COS(2*PI()*($B1299-$I$5)/$I$6))*$I$9,"Error")))))</f>
        <v>0</v>
      </c>
      <c r="J1299" s="15" t="s">
        <v>14</v>
      </c>
      <c r="K1299" s="3"/>
      <c r="L1299" s="17">
        <v>12.819999999999771</v>
      </c>
      <c r="M1299" s="34">
        <f>L1299/'MSD Calculation'!$D$5</f>
        <v>0.43310810810810035</v>
      </c>
      <c r="N1299" s="34">
        <f>'MSD Calculation'!$D$24-L1299</f>
        <v>5.6800000000002289</v>
      </c>
      <c r="O1299" s="35">
        <f t="shared" si="100"/>
        <v>8.0235171895751134E-3</v>
      </c>
      <c r="P1299" s="35">
        <f t="shared" si="101"/>
        <v>1.3601859321797345E-2</v>
      </c>
      <c r="Q1299" s="35">
        <f t="shared" si="102"/>
        <v>1.4190190137476017E-2</v>
      </c>
      <c r="R1299" s="35">
        <f t="shared" si="103"/>
        <v>1.4190190137476017E-2</v>
      </c>
      <c r="S1299" s="35">
        <f t="shared" si="104"/>
        <v>1.4190190137476017E-2</v>
      </c>
      <c r="T1299" s="11" t="s">
        <v>14</v>
      </c>
    </row>
    <row r="1300" spans="2:20" x14ac:dyDescent="0.35">
      <c r="B1300" s="63">
        <v>12.829999999999771</v>
      </c>
      <c r="C1300" s="34">
        <f>B1300/'MSD Calculation'!$D$5</f>
        <v>0.43344594594593816</v>
      </c>
      <c r="D1300" s="34">
        <f>'MSD Calculation'!$D$24-B1300</f>
        <v>5.6700000000002291</v>
      </c>
      <c r="E1300" s="30">
        <f>IF(B1300="",0,IF(B1300&lt;'MSD Calculation'!$D$5,$E$7*(1-B1300/'MSD Calculation'!$D$5), 0))</f>
        <v>8.0187355941105289E-3</v>
      </c>
      <c r="F1300" s="30">
        <f>IF(B1300="",0,IF($B1300&lt;$F$5,0,IF($B1300&gt;'MSD Calculation'!$D$5,0,IF($N$4="Closed-form",1/2*(1-COS(2*PI()*($B1300-$F$5)/$F$6))*$F$8,IF($N$4="General",1/2*(1-COS(2*PI()*($B1300-$F$5)/$F$6))*$F$9,"Error")))))</f>
        <v>5.5883826161191438E-3</v>
      </c>
      <c r="G1300" s="30">
        <f>IF(B1300="",0,IF($B1300&lt;$G$5,0,IF($B1300&gt;'MSD Calculation'!$D$5,0,IF($N$4="Closed-form",1/2*(1-COS(2*PI()*($B1300-$G$5)/$G$6))*$G$8,IF($N$4="General",1/2*(1-COS(2*PI()*($B1300-$G$5)/$G$6))*$G$9,"Error")))))</f>
        <v>5.9189230863702198E-4</v>
      </c>
      <c r="H1300" s="30">
        <f>IF(B1300="",0,IF($B1300&lt;$H$5,0,IF($B1300&gt;'MSD Calculation'!$D$5,0,IF($N$4="Closed-form",1/2*(1-COS(2*PI()*($B1300-$H$5)/$H$6))*$H$8,IF($N$4="General",1/2*(1-COS(2*PI()*($B1300-$H$5)/$H$6))*$H$9,"Error")))))</f>
        <v>0</v>
      </c>
      <c r="I1300" s="30">
        <f>IF(B1300="",0,IF($B1300&lt;$I$5,0,IF($B1300&gt;'MSD Calculation'!$D$5,0,IF($N$4="Closed-form",1/2*(1-COS(2*PI()*($B1300-$I$5)/$I$6))*$I$8,IF($N$4="General",1/2*(1-COS(2*PI()*($B1300-$I$5)/$I$6))*$I$9,"Error")))))</f>
        <v>0</v>
      </c>
      <c r="J1300" s="15" t="s">
        <v>14</v>
      </c>
      <c r="K1300" s="3"/>
      <c r="L1300" s="17">
        <v>12.829999999999771</v>
      </c>
      <c r="M1300" s="34">
        <f>L1300/'MSD Calculation'!$D$5</f>
        <v>0.43344594594593816</v>
      </c>
      <c r="N1300" s="34">
        <f>'MSD Calculation'!$D$24-L1300</f>
        <v>5.6700000000002291</v>
      </c>
      <c r="O1300" s="35">
        <f t="shared" si="100"/>
        <v>8.0187355941105289E-3</v>
      </c>
      <c r="P1300" s="35">
        <f t="shared" si="101"/>
        <v>1.3607118210229672E-2</v>
      </c>
      <c r="Q1300" s="35">
        <f t="shared" si="102"/>
        <v>1.4199010518866694E-2</v>
      </c>
      <c r="R1300" s="35">
        <f t="shared" si="103"/>
        <v>1.4199010518866694E-2</v>
      </c>
      <c r="S1300" s="35">
        <f t="shared" si="104"/>
        <v>1.4199010518866694E-2</v>
      </c>
      <c r="T1300" s="11" t="s">
        <v>14</v>
      </c>
    </row>
    <row r="1301" spans="2:20" x14ac:dyDescent="0.35">
      <c r="B1301" s="63">
        <v>12.839999999999771</v>
      </c>
      <c r="C1301" s="34">
        <f>B1301/'MSD Calculation'!$D$5</f>
        <v>0.43378378378377602</v>
      </c>
      <c r="D1301" s="34">
        <f>'MSD Calculation'!$D$24-B1301</f>
        <v>5.6600000000002293</v>
      </c>
      <c r="E1301" s="30">
        <f>IF(B1301="",0,IF(B1301&lt;'MSD Calculation'!$D$5,$E$7*(1-B1301/'MSD Calculation'!$D$5), 0))</f>
        <v>8.013953998645941E-3</v>
      </c>
      <c r="F1301" s="30">
        <f>IF(B1301="",0,IF($B1301&lt;$F$5,0,IF($B1301&gt;'MSD Calculation'!$D$5,0,IF($N$4="Closed-form",1/2*(1-COS(2*PI()*($B1301-$F$5)/$F$6))*$F$8,IF($N$4="General",1/2*(1-COS(2*PI()*($B1301-$F$5)/$F$6))*$F$9,"Error")))))</f>
        <v>5.5984198601477277E-3</v>
      </c>
      <c r="G1301" s="30">
        <f>IF(B1301="",0,IF($B1301&lt;$G$5,0,IF($B1301&gt;'MSD Calculation'!$D$5,0,IF($N$4="Closed-form",1/2*(1-COS(2*PI()*($B1301-$G$5)/$G$6))*$G$8,IF($N$4="General",1/2*(1-COS(2*PI()*($B1301-$G$5)/$G$6))*$G$9,"Error")))))</f>
        <v>5.9546249394569581E-4</v>
      </c>
      <c r="H1301" s="30">
        <f>IF(B1301="",0,IF($B1301&lt;$H$5,0,IF($B1301&gt;'MSD Calculation'!$D$5,0,IF($N$4="Closed-form",1/2*(1-COS(2*PI()*($B1301-$H$5)/$H$6))*$H$8,IF($N$4="General",1/2*(1-COS(2*PI()*($B1301-$H$5)/$H$6))*$H$9,"Error")))))</f>
        <v>0</v>
      </c>
      <c r="I1301" s="30">
        <f>IF(B1301="",0,IF($B1301&lt;$I$5,0,IF($B1301&gt;'MSD Calculation'!$D$5,0,IF($N$4="Closed-form",1/2*(1-COS(2*PI()*($B1301-$I$5)/$I$6))*$I$8,IF($N$4="General",1/2*(1-COS(2*PI()*($B1301-$I$5)/$I$6))*$I$9,"Error")))))</f>
        <v>0</v>
      </c>
      <c r="J1301" s="15" t="s">
        <v>14</v>
      </c>
      <c r="K1301" s="3"/>
      <c r="L1301" s="17">
        <v>12.839999999999771</v>
      </c>
      <c r="M1301" s="34">
        <f>L1301/'MSD Calculation'!$D$5</f>
        <v>0.43378378378377602</v>
      </c>
      <c r="N1301" s="34">
        <f>'MSD Calculation'!$D$24-L1301</f>
        <v>5.6600000000002293</v>
      </c>
      <c r="O1301" s="35">
        <f t="shared" si="100"/>
        <v>8.013953998645941E-3</v>
      </c>
      <c r="P1301" s="35">
        <f t="shared" si="101"/>
        <v>1.3612373858793669E-2</v>
      </c>
      <c r="Q1301" s="35">
        <f t="shared" si="102"/>
        <v>1.4207836352739365E-2</v>
      </c>
      <c r="R1301" s="35">
        <f t="shared" si="103"/>
        <v>1.4207836352739365E-2</v>
      </c>
      <c r="S1301" s="35">
        <f t="shared" si="104"/>
        <v>1.4207836352739365E-2</v>
      </c>
      <c r="T1301" s="11" t="s">
        <v>14</v>
      </c>
    </row>
    <row r="1302" spans="2:20" x14ac:dyDescent="0.35">
      <c r="B1302" s="63">
        <v>12.84999999999977</v>
      </c>
      <c r="C1302" s="34">
        <f>B1302/'MSD Calculation'!$D$5</f>
        <v>0.43412162162161383</v>
      </c>
      <c r="D1302" s="34">
        <f>'MSD Calculation'!$D$24-B1302</f>
        <v>5.6500000000002295</v>
      </c>
      <c r="E1302" s="30">
        <f>IF(B1302="",0,IF(B1302&lt;'MSD Calculation'!$D$5,$E$7*(1-B1302/'MSD Calculation'!$D$5), 0))</f>
        <v>8.0091724031813565E-3</v>
      </c>
      <c r="F1302" s="30">
        <f>IF(B1302="",0,IF($B1302&lt;$F$5,0,IF($B1302&gt;'MSD Calculation'!$D$5,0,IF($N$4="Closed-form",1/2*(1-COS(2*PI()*($B1302-$F$5)/$F$6))*$F$8,IF($N$4="General",1/2*(1-COS(2*PI()*($B1302-$F$5)/$F$6))*$F$9,"Error")))))</f>
        <v>5.6084538202797159E-3</v>
      </c>
      <c r="G1302" s="30">
        <f>IF(B1302="",0,IF($B1302&lt;$G$5,0,IF($B1302&gt;'MSD Calculation'!$D$5,0,IF($N$4="Closed-form",1/2*(1-COS(2*PI()*($B1302-$G$5)/$G$6))*$G$8,IF($N$4="General",1/2*(1-COS(2*PI()*($B1302-$G$5)/$G$6))*$G$9,"Error")))))</f>
        <v>5.9904134688849896E-4</v>
      </c>
      <c r="H1302" s="30">
        <f>IF(B1302="",0,IF($B1302&lt;$H$5,0,IF($B1302&gt;'MSD Calculation'!$D$5,0,IF($N$4="Closed-form",1/2*(1-COS(2*PI()*($B1302-$H$5)/$H$6))*$H$8,IF($N$4="General",1/2*(1-COS(2*PI()*($B1302-$H$5)/$H$6))*$H$9,"Error")))))</f>
        <v>0</v>
      </c>
      <c r="I1302" s="30">
        <f>IF(B1302="",0,IF($B1302&lt;$I$5,0,IF($B1302&gt;'MSD Calculation'!$D$5,0,IF($N$4="Closed-form",1/2*(1-COS(2*PI()*($B1302-$I$5)/$I$6))*$I$8,IF($N$4="General",1/2*(1-COS(2*PI()*($B1302-$I$5)/$I$6))*$I$9,"Error")))))</f>
        <v>0</v>
      </c>
      <c r="J1302" s="15" t="s">
        <v>14</v>
      </c>
      <c r="K1302" s="3"/>
      <c r="L1302" s="17">
        <v>12.84999999999977</v>
      </c>
      <c r="M1302" s="34">
        <f>L1302/'MSD Calculation'!$D$5</f>
        <v>0.43412162162161383</v>
      </c>
      <c r="N1302" s="34">
        <f>'MSD Calculation'!$D$24-L1302</f>
        <v>5.6500000000002295</v>
      </c>
      <c r="O1302" s="35">
        <f t="shared" si="100"/>
        <v>8.0091724031813565E-3</v>
      </c>
      <c r="P1302" s="35">
        <f t="shared" si="101"/>
        <v>1.3617626223461073E-2</v>
      </c>
      <c r="Q1302" s="35">
        <f t="shared" si="102"/>
        <v>1.4216667570349572E-2</v>
      </c>
      <c r="R1302" s="35">
        <f t="shared" si="103"/>
        <v>1.4216667570349572E-2</v>
      </c>
      <c r="S1302" s="35">
        <f t="shared" si="104"/>
        <v>1.4216667570349572E-2</v>
      </c>
      <c r="T1302" s="11" t="s">
        <v>14</v>
      </c>
    </row>
    <row r="1303" spans="2:20" x14ac:dyDescent="0.35">
      <c r="B1303" s="63">
        <v>12.85999999999977</v>
      </c>
      <c r="C1303" s="34">
        <f>B1303/'MSD Calculation'!$D$5</f>
        <v>0.43445945945945169</v>
      </c>
      <c r="D1303" s="34">
        <f>'MSD Calculation'!$D$24-B1303</f>
        <v>5.6400000000002297</v>
      </c>
      <c r="E1303" s="30">
        <f>IF(B1303="",0,IF(B1303&lt;'MSD Calculation'!$D$5,$E$7*(1-B1303/'MSD Calculation'!$D$5), 0))</f>
        <v>8.0043908077167686E-3</v>
      </c>
      <c r="F1303" s="30">
        <f>IF(B1303="",0,IF($B1303&lt;$F$5,0,IF($B1303&gt;'MSD Calculation'!$D$5,0,IF($N$4="Closed-form",1/2*(1-COS(2*PI()*($B1303-$F$5)/$F$6))*$F$8,IF($N$4="General",1/2*(1-COS(2*PI()*($B1303-$F$5)/$F$6))*$F$9,"Error")))))</f>
        <v>5.6184844525012526E-3</v>
      </c>
      <c r="G1303" s="30">
        <f>IF(B1303="",0,IF($B1303&lt;$G$5,0,IF($B1303&gt;'MSD Calculation'!$D$5,0,IF($N$4="Closed-form",1/2*(1-COS(2*PI()*($B1303-$G$5)/$G$6))*$G$8,IF($N$4="General",1/2*(1-COS(2*PI()*($B1303-$G$5)/$G$6))*$G$9,"Error")))))</f>
        <v>6.0262884268923124E-4</v>
      </c>
      <c r="H1303" s="30">
        <f>IF(B1303="",0,IF($B1303&lt;$H$5,0,IF($B1303&gt;'MSD Calculation'!$D$5,0,IF($N$4="Closed-form",1/2*(1-COS(2*PI()*($B1303-$H$5)/$H$6))*$H$8,IF($N$4="General",1/2*(1-COS(2*PI()*($B1303-$H$5)/$H$6))*$H$9,"Error")))))</f>
        <v>0</v>
      </c>
      <c r="I1303" s="30">
        <f>IF(B1303="",0,IF($B1303&lt;$I$5,0,IF($B1303&gt;'MSD Calculation'!$D$5,0,IF($N$4="Closed-form",1/2*(1-COS(2*PI()*($B1303-$I$5)/$I$6))*$I$8,IF($N$4="General",1/2*(1-COS(2*PI()*($B1303-$I$5)/$I$6))*$I$9,"Error")))))</f>
        <v>0</v>
      </c>
      <c r="J1303" s="15" t="s">
        <v>14</v>
      </c>
      <c r="K1303" s="3"/>
      <c r="L1303" s="17">
        <v>12.85999999999977</v>
      </c>
      <c r="M1303" s="34">
        <f>L1303/'MSD Calculation'!$D$5</f>
        <v>0.43445945945945169</v>
      </c>
      <c r="N1303" s="34">
        <f>'MSD Calculation'!$D$24-L1303</f>
        <v>5.6400000000002297</v>
      </c>
      <c r="O1303" s="35">
        <f t="shared" si="100"/>
        <v>8.0043908077167686E-3</v>
      </c>
      <c r="P1303" s="35">
        <f t="shared" si="101"/>
        <v>1.362287526021802E-2</v>
      </c>
      <c r="Q1303" s="35">
        <f t="shared" si="102"/>
        <v>1.4225504102907252E-2</v>
      </c>
      <c r="R1303" s="35">
        <f t="shared" si="103"/>
        <v>1.4225504102907252E-2</v>
      </c>
      <c r="S1303" s="35">
        <f t="shared" si="104"/>
        <v>1.4225504102907252E-2</v>
      </c>
      <c r="T1303" s="11" t="s">
        <v>14</v>
      </c>
    </row>
    <row r="1304" spans="2:20" x14ac:dyDescent="0.35">
      <c r="B1304" s="63">
        <v>12.86999999999977</v>
      </c>
      <c r="C1304" s="34">
        <f>B1304/'MSD Calculation'!$D$5</f>
        <v>0.4347972972972895</v>
      </c>
      <c r="D1304" s="34">
        <f>'MSD Calculation'!$D$24-B1304</f>
        <v>5.6300000000002299</v>
      </c>
      <c r="E1304" s="30">
        <f>IF(B1304="",0,IF(B1304&lt;'MSD Calculation'!$D$5,$E$7*(1-B1304/'MSD Calculation'!$D$5), 0))</f>
        <v>7.9996092122521841E-3</v>
      </c>
      <c r="F1304" s="30">
        <f>IF(B1304="",0,IF($B1304&lt;$F$5,0,IF($B1304&gt;'MSD Calculation'!$D$5,0,IF($N$4="Closed-form",1/2*(1-COS(2*PI()*($B1304-$F$5)/$F$6))*$F$8,IF($N$4="General",1/2*(1-COS(2*PI()*($B1304-$F$5)/$F$6))*$F$9,"Error")))))</f>
        <v>5.628511712813076E-3</v>
      </c>
      <c r="G1304" s="30">
        <f>IF(B1304="",0,IF($B1304&lt;$G$5,0,IF($B1304&gt;'MSD Calculation'!$D$5,0,IF($N$4="Closed-form",1/2*(1-COS(2*PI()*($B1304-$G$5)/$G$6))*$G$8,IF($N$4="General",1/2*(1-COS(2*PI()*($B1304-$G$5)/$G$6))*$G$9,"Error")))))</f>
        <v>6.0622495651185891E-4</v>
      </c>
      <c r="H1304" s="30">
        <f>IF(B1304="",0,IF($B1304&lt;$H$5,0,IF($B1304&gt;'MSD Calculation'!$D$5,0,IF($N$4="Closed-form",1/2*(1-COS(2*PI()*($B1304-$H$5)/$H$6))*$H$8,IF($N$4="General",1/2*(1-COS(2*PI()*($B1304-$H$5)/$H$6))*$H$9,"Error")))))</f>
        <v>0</v>
      </c>
      <c r="I1304" s="30">
        <f>IF(B1304="",0,IF($B1304&lt;$I$5,0,IF($B1304&gt;'MSD Calculation'!$D$5,0,IF($N$4="Closed-form",1/2*(1-COS(2*PI()*($B1304-$I$5)/$I$6))*$I$8,IF($N$4="General",1/2*(1-COS(2*PI()*($B1304-$I$5)/$I$6))*$I$9,"Error")))))</f>
        <v>0</v>
      </c>
      <c r="J1304" s="15" t="s">
        <v>14</v>
      </c>
      <c r="K1304" s="3"/>
      <c r="L1304" s="17">
        <v>12.86999999999977</v>
      </c>
      <c r="M1304" s="34">
        <f>L1304/'MSD Calculation'!$D$5</f>
        <v>0.4347972972972895</v>
      </c>
      <c r="N1304" s="34">
        <f>'MSD Calculation'!$D$24-L1304</f>
        <v>5.6300000000002299</v>
      </c>
      <c r="O1304" s="35">
        <f t="shared" si="100"/>
        <v>7.9996092122521841E-3</v>
      </c>
      <c r="P1304" s="35">
        <f t="shared" si="101"/>
        <v>1.3628120925065261E-2</v>
      </c>
      <c r="Q1304" s="35">
        <f t="shared" si="102"/>
        <v>1.4234345881577119E-2</v>
      </c>
      <c r="R1304" s="35">
        <f t="shared" si="103"/>
        <v>1.4234345881577119E-2</v>
      </c>
      <c r="S1304" s="35">
        <f t="shared" si="104"/>
        <v>1.4234345881577119E-2</v>
      </c>
      <c r="T1304" s="11" t="s">
        <v>14</v>
      </c>
    </row>
    <row r="1305" spans="2:20" x14ac:dyDescent="0.35">
      <c r="B1305" s="63">
        <v>12.87999999999977</v>
      </c>
      <c r="C1305" s="34">
        <f>B1305/'MSD Calculation'!$D$5</f>
        <v>0.43513513513512736</v>
      </c>
      <c r="D1305" s="34">
        <f>'MSD Calculation'!$D$24-B1305</f>
        <v>5.6200000000002301</v>
      </c>
      <c r="E1305" s="30">
        <f>IF(B1305="",0,IF(B1305&lt;'MSD Calculation'!$D$5,$E$7*(1-B1305/'MSD Calculation'!$D$5), 0))</f>
        <v>7.9948276167875979E-3</v>
      </c>
      <c r="F1305" s="30">
        <f>IF(B1305="",0,IF($B1305&lt;$F$5,0,IF($B1305&gt;'MSD Calculation'!$D$5,0,IF($N$4="Closed-form",1/2*(1-COS(2*PI()*($B1305-$F$5)/$F$6))*$F$8,IF($N$4="General",1/2*(1-COS(2*PI()*($B1305-$F$5)/$F$6))*$F$9,"Error")))))</f>
        <v>5.6385355572307174E-3</v>
      </c>
      <c r="G1305" s="30">
        <f>IF(B1305="",0,IF($B1305&lt;$G$5,0,IF($B1305&gt;'MSD Calculation'!$D$5,0,IF($N$4="Closed-form",1/2*(1-COS(2*PI()*($B1305-$G$5)/$G$6))*$G$8,IF($N$4="General",1/2*(1-COS(2*PI()*($B1305-$G$5)/$G$6))*$G$9,"Error")))))</f>
        <v>6.0982966346068655E-4</v>
      </c>
      <c r="H1305" s="30">
        <f>IF(B1305="",0,IF($B1305&lt;$H$5,0,IF($B1305&gt;'MSD Calculation'!$D$5,0,IF($N$4="Closed-form",1/2*(1-COS(2*PI()*($B1305-$H$5)/$H$6))*$H$8,IF($N$4="General",1/2*(1-COS(2*PI()*($B1305-$H$5)/$H$6))*$H$9,"Error")))))</f>
        <v>0</v>
      </c>
      <c r="I1305" s="30">
        <f>IF(B1305="",0,IF($B1305&lt;$I$5,0,IF($B1305&gt;'MSD Calculation'!$D$5,0,IF($N$4="Closed-form",1/2*(1-COS(2*PI()*($B1305-$I$5)/$I$6))*$I$8,IF($N$4="General",1/2*(1-COS(2*PI()*($B1305-$I$5)/$I$6))*$I$9,"Error")))))</f>
        <v>0</v>
      </c>
      <c r="J1305" s="15" t="s">
        <v>14</v>
      </c>
      <c r="K1305" s="3"/>
      <c r="L1305" s="17">
        <v>12.87999999999977</v>
      </c>
      <c r="M1305" s="34">
        <f>L1305/'MSD Calculation'!$D$5</f>
        <v>0.43513513513512736</v>
      </c>
      <c r="N1305" s="34">
        <f>'MSD Calculation'!$D$24-L1305</f>
        <v>5.6200000000002301</v>
      </c>
      <c r="O1305" s="35">
        <f t="shared" si="100"/>
        <v>7.9948276167875979E-3</v>
      </c>
      <c r="P1305" s="35">
        <f t="shared" si="101"/>
        <v>1.3633363174018316E-2</v>
      </c>
      <c r="Q1305" s="35">
        <f t="shared" si="102"/>
        <v>1.4243192837479003E-2</v>
      </c>
      <c r="R1305" s="35">
        <f t="shared" si="103"/>
        <v>1.4243192837479003E-2</v>
      </c>
      <c r="S1305" s="35">
        <f t="shared" si="104"/>
        <v>1.4243192837479003E-2</v>
      </c>
      <c r="T1305" s="11" t="s">
        <v>14</v>
      </c>
    </row>
    <row r="1306" spans="2:20" x14ac:dyDescent="0.35">
      <c r="B1306" s="63">
        <v>12.88999999999977</v>
      </c>
      <c r="C1306" s="34">
        <f>B1306/'MSD Calculation'!$D$5</f>
        <v>0.43547297297296517</v>
      </c>
      <c r="D1306" s="34">
        <f>'MSD Calculation'!$D$24-B1306</f>
        <v>5.6100000000002304</v>
      </c>
      <c r="E1306" s="30">
        <f>IF(B1306="",0,IF(B1306&lt;'MSD Calculation'!$D$5,$E$7*(1-B1306/'MSD Calculation'!$D$5), 0))</f>
        <v>7.9900460213230134E-3</v>
      </c>
      <c r="F1306" s="30">
        <f>IF(B1306="",0,IF($B1306&lt;$F$5,0,IF($B1306&gt;'MSD Calculation'!$D$5,0,IF($N$4="Closed-form",1/2*(1-COS(2*PI()*($B1306-$F$5)/$F$6))*$F$8,IF($N$4="General",1/2*(1-COS(2*PI()*($B1306-$F$5)/$F$6))*$F$9,"Error")))))</f>
        <v>5.6485559417846923E-3</v>
      </c>
      <c r="G1306" s="30">
        <f>IF(B1306="",0,IF($B1306&lt;$G$5,0,IF($B1306&gt;'MSD Calculation'!$D$5,0,IF($N$4="Closed-form",1/2*(1-COS(2*PI()*($B1306-$G$5)/$G$6))*$G$8,IF($N$4="General",1/2*(1-COS(2*PI()*($B1306-$G$5)/$G$6))*$G$9,"Error")))))</f>
        <v>6.1344293858052825E-4</v>
      </c>
      <c r="H1306" s="30">
        <f>IF(B1306="",0,IF($B1306&lt;$H$5,0,IF($B1306&gt;'MSD Calculation'!$D$5,0,IF($N$4="Closed-form",1/2*(1-COS(2*PI()*($B1306-$H$5)/$H$6))*$H$8,IF($N$4="General",1/2*(1-COS(2*PI()*($B1306-$H$5)/$H$6))*$H$9,"Error")))))</f>
        <v>0</v>
      </c>
      <c r="I1306" s="30">
        <f>IF(B1306="",0,IF($B1306&lt;$I$5,0,IF($B1306&gt;'MSD Calculation'!$D$5,0,IF($N$4="Closed-form",1/2*(1-COS(2*PI()*($B1306-$I$5)/$I$6))*$I$8,IF($N$4="General",1/2*(1-COS(2*PI()*($B1306-$I$5)/$I$6))*$I$9,"Error")))))</f>
        <v>0</v>
      </c>
      <c r="J1306" s="15" t="s">
        <v>14</v>
      </c>
      <c r="K1306" s="3"/>
      <c r="L1306" s="17">
        <v>12.88999999999977</v>
      </c>
      <c r="M1306" s="34">
        <f>L1306/'MSD Calculation'!$D$5</f>
        <v>0.43547297297296517</v>
      </c>
      <c r="N1306" s="34">
        <f>'MSD Calculation'!$D$24-L1306</f>
        <v>5.6100000000002304</v>
      </c>
      <c r="O1306" s="35">
        <f t="shared" si="100"/>
        <v>7.9900460213230134E-3</v>
      </c>
      <c r="P1306" s="35">
        <f t="shared" si="101"/>
        <v>1.3638601963107705E-2</v>
      </c>
      <c r="Q1306" s="35">
        <f t="shared" si="102"/>
        <v>1.4252044901688233E-2</v>
      </c>
      <c r="R1306" s="35">
        <f t="shared" si="103"/>
        <v>1.4252044901688233E-2</v>
      </c>
      <c r="S1306" s="35">
        <f t="shared" si="104"/>
        <v>1.4252044901688233E-2</v>
      </c>
      <c r="T1306" s="11" t="s">
        <v>14</v>
      </c>
    </row>
    <row r="1307" spans="2:20" x14ac:dyDescent="0.35">
      <c r="B1307" s="63">
        <v>12.899999999999769</v>
      </c>
      <c r="C1307" s="34">
        <f>B1307/'MSD Calculation'!$D$5</f>
        <v>0.43581081081080297</v>
      </c>
      <c r="D1307" s="34">
        <f>'MSD Calculation'!$D$24-B1307</f>
        <v>5.6000000000002306</v>
      </c>
      <c r="E1307" s="30">
        <f>IF(B1307="",0,IF(B1307&lt;'MSD Calculation'!$D$5,$E$7*(1-B1307/'MSD Calculation'!$D$5), 0))</f>
        <v>7.9852644258584272E-3</v>
      </c>
      <c r="F1307" s="30">
        <f>IF(B1307="",0,IF($B1307&lt;$F$5,0,IF($B1307&gt;'MSD Calculation'!$D$5,0,IF($N$4="Closed-form",1/2*(1-COS(2*PI()*($B1307-$F$5)/$F$6))*$F$8,IF($N$4="General",1/2*(1-COS(2*PI()*($B1307-$F$5)/$F$6))*$F$9,"Error")))))</f>
        <v>5.6585728225206893E-3</v>
      </c>
      <c r="G1307" s="30">
        <f>IF(B1307="",0,IF($B1307&lt;$G$5,0,IF($B1307&gt;'MSD Calculation'!$D$5,0,IF($N$4="Closed-form",1/2*(1-COS(2*PI()*($B1307-$G$5)/$G$6))*$G$8,IF($N$4="General",1/2*(1-COS(2*PI()*($B1307-$G$5)/$G$6))*$G$9,"Error")))))</f>
        <v>6.1706475685688105E-4</v>
      </c>
      <c r="H1307" s="30">
        <f>IF(B1307="",0,IF($B1307&lt;$H$5,0,IF($B1307&gt;'MSD Calculation'!$D$5,0,IF($N$4="Closed-form",1/2*(1-COS(2*PI()*($B1307-$H$5)/$H$6))*$H$8,IF($N$4="General",1/2*(1-COS(2*PI()*($B1307-$H$5)/$H$6))*$H$9,"Error")))))</f>
        <v>0</v>
      </c>
      <c r="I1307" s="30">
        <f>IF(B1307="",0,IF($B1307&lt;$I$5,0,IF($B1307&gt;'MSD Calculation'!$D$5,0,IF($N$4="Closed-form",1/2*(1-COS(2*PI()*($B1307-$I$5)/$I$6))*$I$8,IF($N$4="General",1/2*(1-COS(2*PI()*($B1307-$I$5)/$I$6))*$I$9,"Error")))))</f>
        <v>0</v>
      </c>
      <c r="J1307" s="15" t="s">
        <v>14</v>
      </c>
      <c r="K1307" s="3"/>
      <c r="L1307" s="17">
        <v>12.899999999999769</v>
      </c>
      <c r="M1307" s="34">
        <f>L1307/'MSD Calculation'!$D$5</f>
        <v>0.43581081081080297</v>
      </c>
      <c r="N1307" s="34">
        <f>'MSD Calculation'!$D$24-L1307</f>
        <v>5.6000000000002306</v>
      </c>
      <c r="O1307" s="35">
        <f t="shared" si="100"/>
        <v>7.9852644258584272E-3</v>
      </c>
      <c r="P1307" s="35">
        <f t="shared" si="101"/>
        <v>1.3643837248379117E-2</v>
      </c>
      <c r="Q1307" s="35">
        <f t="shared" si="102"/>
        <v>1.4260902005235998E-2</v>
      </c>
      <c r="R1307" s="35">
        <f t="shared" si="103"/>
        <v>1.4260902005235998E-2</v>
      </c>
      <c r="S1307" s="35">
        <f t="shared" si="104"/>
        <v>1.4260902005235998E-2</v>
      </c>
      <c r="T1307" s="11" t="s">
        <v>14</v>
      </c>
    </row>
    <row r="1308" spans="2:20" x14ac:dyDescent="0.35">
      <c r="B1308" s="63">
        <v>12.909999999999769</v>
      </c>
      <c r="C1308" s="34">
        <f>B1308/'MSD Calculation'!$D$5</f>
        <v>0.43614864864864084</v>
      </c>
      <c r="D1308" s="34">
        <f>'MSD Calculation'!$D$24-B1308</f>
        <v>5.5900000000002308</v>
      </c>
      <c r="E1308" s="30">
        <f>IF(B1308="",0,IF(B1308&lt;'MSD Calculation'!$D$5,$E$7*(1-B1308/'MSD Calculation'!$D$5), 0))</f>
        <v>7.9804828303938428E-3</v>
      </c>
      <c r="F1308" s="30">
        <f>IF(B1308="",0,IF($B1308&lt;$F$5,0,IF($B1308&gt;'MSD Calculation'!$D$5,0,IF($N$4="Closed-form",1/2*(1-COS(2*PI()*($B1308-$F$5)/$F$6))*$F$8,IF($N$4="General",1/2*(1-COS(2*PI()*($B1308-$F$5)/$F$6))*$F$9,"Error")))))</f>
        <v>5.6685861554997691E-3</v>
      </c>
      <c r="G1308" s="30">
        <f>IF(B1308="",0,IF($B1308&lt;$G$5,0,IF($B1308&gt;'MSD Calculation'!$D$5,0,IF($N$4="Closed-form",1/2*(1-COS(2*PI()*($B1308-$G$5)/$G$6))*$G$8,IF($N$4="General",1/2*(1-COS(2*PI()*($B1308-$G$5)/$G$6))*$G$9,"Error")))))</f>
        <v>6.2069509321609911E-4</v>
      </c>
      <c r="H1308" s="30">
        <f>IF(B1308="",0,IF($B1308&lt;$H$5,0,IF($B1308&gt;'MSD Calculation'!$D$5,0,IF($N$4="Closed-form",1/2*(1-COS(2*PI()*($B1308-$H$5)/$H$6))*$H$8,IF($N$4="General",1/2*(1-COS(2*PI()*($B1308-$H$5)/$H$6))*$H$9,"Error")))))</f>
        <v>0</v>
      </c>
      <c r="I1308" s="30">
        <f>IF(B1308="",0,IF($B1308&lt;$I$5,0,IF($B1308&gt;'MSD Calculation'!$D$5,0,IF($N$4="Closed-form",1/2*(1-COS(2*PI()*($B1308-$I$5)/$I$6))*$I$8,IF($N$4="General",1/2*(1-COS(2*PI()*($B1308-$I$5)/$I$6))*$I$9,"Error")))))</f>
        <v>0</v>
      </c>
      <c r="J1308" s="15" t="s">
        <v>14</v>
      </c>
      <c r="K1308" s="3"/>
      <c r="L1308" s="17">
        <v>12.909999999999769</v>
      </c>
      <c r="M1308" s="34">
        <f>L1308/'MSD Calculation'!$D$5</f>
        <v>0.43614864864864084</v>
      </c>
      <c r="N1308" s="34">
        <f>'MSD Calculation'!$D$24-L1308</f>
        <v>5.5900000000002308</v>
      </c>
      <c r="O1308" s="35">
        <f t="shared" si="100"/>
        <v>7.9804828303938428E-3</v>
      </c>
      <c r="P1308" s="35">
        <f t="shared" si="101"/>
        <v>1.3649068985893612E-2</v>
      </c>
      <c r="Q1308" s="35">
        <f t="shared" si="102"/>
        <v>1.4269764079109711E-2</v>
      </c>
      <c r="R1308" s="35">
        <f t="shared" si="103"/>
        <v>1.4269764079109711E-2</v>
      </c>
      <c r="S1308" s="35">
        <f t="shared" si="104"/>
        <v>1.4269764079109711E-2</v>
      </c>
      <c r="T1308" s="11" t="s">
        <v>14</v>
      </c>
    </row>
    <row r="1309" spans="2:20" x14ac:dyDescent="0.35">
      <c r="B1309" s="63">
        <v>12.919999999999769</v>
      </c>
      <c r="C1309" s="34">
        <f>B1309/'MSD Calculation'!$D$5</f>
        <v>0.43648648648647864</v>
      </c>
      <c r="D1309" s="34">
        <f>'MSD Calculation'!$D$24-B1309</f>
        <v>5.580000000000231</v>
      </c>
      <c r="E1309" s="30">
        <f>IF(B1309="",0,IF(B1309&lt;'MSD Calculation'!$D$5,$E$7*(1-B1309/'MSD Calculation'!$D$5), 0))</f>
        <v>7.9757012349292566E-3</v>
      </c>
      <c r="F1309" s="30">
        <f>IF(B1309="",0,IF($B1309&lt;$F$5,0,IF($B1309&gt;'MSD Calculation'!$D$5,0,IF($N$4="Closed-form",1/2*(1-COS(2*PI()*($B1309-$F$5)/$F$6))*$F$8,IF($N$4="General",1/2*(1-COS(2*PI()*($B1309-$F$5)/$F$6))*$F$9,"Error")))))</f>
        <v>5.6785958967985562E-3</v>
      </c>
      <c r="G1309" s="30">
        <f>IF(B1309="",0,IF($B1309&lt;$G$5,0,IF($B1309&gt;'MSD Calculation'!$D$5,0,IF($N$4="Closed-form",1/2*(1-COS(2*PI()*($B1309-$G$5)/$G$6))*$G$8,IF($N$4="General",1/2*(1-COS(2*PI()*($B1309-$G$5)/$G$6))*$G$9,"Error")))))</f>
        <v>6.2433392252556541E-4</v>
      </c>
      <c r="H1309" s="30">
        <f>IF(B1309="",0,IF($B1309&lt;$H$5,0,IF($B1309&gt;'MSD Calculation'!$D$5,0,IF($N$4="Closed-form",1/2*(1-COS(2*PI()*($B1309-$H$5)/$H$6))*$H$8,IF($N$4="General",1/2*(1-COS(2*PI()*($B1309-$H$5)/$H$6))*$H$9,"Error")))))</f>
        <v>0</v>
      </c>
      <c r="I1309" s="30">
        <f>IF(B1309="",0,IF($B1309&lt;$I$5,0,IF($B1309&gt;'MSD Calculation'!$D$5,0,IF($N$4="Closed-form",1/2*(1-COS(2*PI()*($B1309-$I$5)/$I$6))*$I$8,IF($N$4="General",1/2*(1-COS(2*PI()*($B1309-$I$5)/$I$6))*$I$9,"Error")))))</f>
        <v>0</v>
      </c>
      <c r="J1309" s="15" t="s">
        <v>14</v>
      </c>
      <c r="K1309" s="3"/>
      <c r="L1309" s="17">
        <v>12.919999999999769</v>
      </c>
      <c r="M1309" s="34">
        <f>L1309/'MSD Calculation'!$D$5</f>
        <v>0.43648648648647864</v>
      </c>
      <c r="N1309" s="34">
        <f>'MSD Calculation'!$D$24-L1309</f>
        <v>5.580000000000231</v>
      </c>
      <c r="O1309" s="35">
        <f t="shared" si="100"/>
        <v>7.9757012349292566E-3</v>
      </c>
      <c r="P1309" s="35">
        <f t="shared" si="101"/>
        <v>1.3654297131727812E-2</v>
      </c>
      <c r="Q1309" s="35">
        <f t="shared" si="102"/>
        <v>1.4278631054253378E-2</v>
      </c>
      <c r="R1309" s="35">
        <f t="shared" si="103"/>
        <v>1.4278631054253378E-2</v>
      </c>
      <c r="S1309" s="35">
        <f t="shared" si="104"/>
        <v>1.4278631054253378E-2</v>
      </c>
      <c r="T1309" s="11" t="s">
        <v>14</v>
      </c>
    </row>
    <row r="1310" spans="2:20" x14ac:dyDescent="0.35">
      <c r="B1310" s="63">
        <v>12.929999999999769</v>
      </c>
      <c r="C1310" s="34">
        <f>B1310/'MSD Calculation'!$D$5</f>
        <v>0.4368243243243165</v>
      </c>
      <c r="D1310" s="34">
        <f>'MSD Calculation'!$D$24-B1310</f>
        <v>5.5700000000002312</v>
      </c>
      <c r="E1310" s="30">
        <f>IF(B1310="",0,IF(B1310&lt;'MSD Calculation'!$D$5,$E$7*(1-B1310/'MSD Calculation'!$D$5), 0))</f>
        <v>7.9709196394646704E-3</v>
      </c>
      <c r="F1310" s="30">
        <f>IF(B1310="",0,IF($B1310&lt;$F$5,0,IF($B1310&gt;'MSD Calculation'!$D$5,0,IF($N$4="Closed-form",1/2*(1-COS(2*PI()*($B1310-$F$5)/$F$6))*$F$8,IF($N$4="General",1/2*(1-COS(2*PI()*($B1310-$F$5)/$F$6))*$F$9,"Error")))))</f>
        <v>5.6886020025094259E-3</v>
      </c>
      <c r="G1310" s="30">
        <f>IF(B1310="",0,IF($B1310&lt;$G$5,0,IF($B1310&gt;'MSD Calculation'!$D$5,0,IF($N$4="Closed-form",1/2*(1-COS(2*PI()*($B1310-$G$5)/$G$6))*$G$8,IF($N$4="General",1/2*(1-COS(2*PI()*($B1310-$G$5)/$G$6))*$G$9,"Error")))))</f>
        <v>6.2798121959386718E-4</v>
      </c>
      <c r="H1310" s="30">
        <f>IF(B1310="",0,IF($B1310&lt;$H$5,0,IF($B1310&gt;'MSD Calculation'!$D$5,0,IF($N$4="Closed-form",1/2*(1-COS(2*PI()*($B1310-$H$5)/$H$6))*$H$8,IF($N$4="General",1/2*(1-COS(2*PI()*($B1310-$H$5)/$H$6))*$H$9,"Error")))))</f>
        <v>0</v>
      </c>
      <c r="I1310" s="30">
        <f>IF(B1310="",0,IF($B1310&lt;$I$5,0,IF($B1310&gt;'MSD Calculation'!$D$5,0,IF($N$4="Closed-form",1/2*(1-COS(2*PI()*($B1310-$I$5)/$I$6))*$I$8,IF($N$4="General",1/2*(1-COS(2*PI()*($B1310-$I$5)/$I$6))*$I$9,"Error")))))</f>
        <v>0</v>
      </c>
      <c r="J1310" s="15" t="s">
        <v>14</v>
      </c>
      <c r="K1310" s="3"/>
      <c r="L1310" s="17">
        <v>12.929999999999769</v>
      </c>
      <c r="M1310" s="34">
        <f>L1310/'MSD Calculation'!$D$5</f>
        <v>0.4368243243243165</v>
      </c>
      <c r="N1310" s="34">
        <f>'MSD Calculation'!$D$24-L1310</f>
        <v>5.5700000000002312</v>
      </c>
      <c r="O1310" s="35">
        <f t="shared" si="100"/>
        <v>7.9709196394646704E-3</v>
      </c>
      <c r="P1310" s="35">
        <f t="shared" si="101"/>
        <v>1.3659521641974096E-2</v>
      </c>
      <c r="Q1310" s="35">
        <f t="shared" si="102"/>
        <v>1.4287502861567963E-2</v>
      </c>
      <c r="R1310" s="35">
        <f t="shared" si="103"/>
        <v>1.4287502861567963E-2</v>
      </c>
      <c r="S1310" s="35">
        <f t="shared" si="104"/>
        <v>1.4287502861567963E-2</v>
      </c>
      <c r="T1310" s="11" t="s">
        <v>14</v>
      </c>
    </row>
    <row r="1311" spans="2:20" x14ac:dyDescent="0.35">
      <c r="B1311" s="63">
        <v>12.939999999999769</v>
      </c>
      <c r="C1311" s="34">
        <f>B1311/'MSD Calculation'!$D$5</f>
        <v>0.43716216216215431</v>
      </c>
      <c r="D1311" s="34">
        <f>'MSD Calculation'!$D$24-B1311</f>
        <v>5.5600000000002314</v>
      </c>
      <c r="E1311" s="30">
        <f>IF(B1311="",0,IF(B1311&lt;'MSD Calculation'!$D$5,$E$7*(1-B1311/'MSD Calculation'!$D$5), 0))</f>
        <v>7.9661380440000842E-3</v>
      </c>
      <c r="F1311" s="30">
        <f>IF(B1311="",0,IF($B1311&lt;$F$5,0,IF($B1311&gt;'MSD Calculation'!$D$5,0,IF($N$4="Closed-form",1/2*(1-COS(2*PI()*($B1311-$F$5)/$F$6))*$F$8,IF($N$4="General",1/2*(1-COS(2*PI()*($B1311-$F$5)/$F$6))*$F$9,"Error")))))</f>
        <v>5.6986044287407047E-3</v>
      </c>
      <c r="G1311" s="30">
        <f>IF(B1311="",0,IF($B1311&lt;$G$5,0,IF($B1311&gt;'MSD Calculation'!$D$5,0,IF($N$4="Closed-form",1/2*(1-COS(2*PI()*($B1311-$G$5)/$G$6))*$G$8,IF($N$4="General",1/2*(1-COS(2*PI()*($B1311-$G$5)/$G$6))*$G$9,"Error")))))</f>
        <v>6.3163695917096974E-4</v>
      </c>
      <c r="H1311" s="30">
        <f>IF(B1311="",0,IF($B1311&lt;$H$5,0,IF($B1311&gt;'MSD Calculation'!$D$5,0,IF($N$4="Closed-form",1/2*(1-COS(2*PI()*($B1311-$H$5)/$H$6))*$H$8,IF($N$4="General",1/2*(1-COS(2*PI()*($B1311-$H$5)/$H$6))*$H$9,"Error")))))</f>
        <v>0</v>
      </c>
      <c r="I1311" s="30">
        <f>IF(B1311="",0,IF($B1311&lt;$I$5,0,IF($B1311&gt;'MSD Calculation'!$D$5,0,IF($N$4="Closed-form",1/2*(1-COS(2*PI()*($B1311-$I$5)/$I$6))*$I$8,IF($N$4="General",1/2*(1-COS(2*PI()*($B1311-$I$5)/$I$6))*$I$9,"Error")))))</f>
        <v>0</v>
      </c>
      <c r="J1311" s="15" t="s">
        <v>14</v>
      </c>
      <c r="K1311" s="3"/>
      <c r="L1311" s="17">
        <v>12.939999999999769</v>
      </c>
      <c r="M1311" s="34">
        <f>L1311/'MSD Calculation'!$D$5</f>
        <v>0.43716216216215431</v>
      </c>
      <c r="N1311" s="34">
        <f>'MSD Calculation'!$D$24-L1311</f>
        <v>5.5600000000002314</v>
      </c>
      <c r="O1311" s="35">
        <f t="shared" si="100"/>
        <v>7.9661380440000842E-3</v>
      </c>
      <c r="P1311" s="35">
        <f t="shared" si="101"/>
        <v>1.3664742472740788E-2</v>
      </c>
      <c r="Q1311" s="35">
        <f t="shared" si="102"/>
        <v>1.4296379431911758E-2</v>
      </c>
      <c r="R1311" s="35">
        <f t="shared" si="103"/>
        <v>1.4296379431911758E-2</v>
      </c>
      <c r="S1311" s="35">
        <f t="shared" si="104"/>
        <v>1.4296379431911758E-2</v>
      </c>
      <c r="T1311" s="11" t="s">
        <v>14</v>
      </c>
    </row>
    <row r="1312" spans="2:20" x14ac:dyDescent="0.35">
      <c r="B1312" s="63">
        <v>12.949999999999768</v>
      </c>
      <c r="C1312" s="34">
        <f>B1312/'MSD Calculation'!$D$5</f>
        <v>0.43749999999999217</v>
      </c>
      <c r="D1312" s="34">
        <f>'MSD Calculation'!$D$24-B1312</f>
        <v>5.5500000000002316</v>
      </c>
      <c r="E1312" s="30">
        <f>IF(B1312="",0,IF(B1312&lt;'MSD Calculation'!$D$5,$E$7*(1-B1312/'MSD Calculation'!$D$5), 0))</f>
        <v>7.961356448535498E-3</v>
      </c>
      <c r="F1312" s="30">
        <f>IF(B1312="",0,IF($B1312&lt;$F$5,0,IF($B1312&gt;'MSD Calculation'!$D$5,0,IF($N$4="Closed-form",1/2*(1-COS(2*PI()*($B1312-$F$5)/$F$6))*$F$8,IF($N$4="General",1/2*(1-COS(2*PI()*($B1312-$F$5)/$F$6))*$F$9,"Error")))))</f>
        <v>5.7086031316168585E-3</v>
      </c>
      <c r="G1312" s="30">
        <f>IF(B1312="",0,IF($B1312&lt;$G$5,0,IF($B1312&gt;'MSD Calculation'!$D$5,0,IF($N$4="Closed-form",1/2*(1-COS(2*PI()*($B1312-$G$5)/$G$6))*$G$8,IF($N$4="General",1/2*(1-COS(2*PI()*($B1312-$G$5)/$G$6))*$G$9,"Error")))))</f>
        <v>6.3530111594839185E-4</v>
      </c>
      <c r="H1312" s="30">
        <f>IF(B1312="",0,IF($B1312&lt;$H$5,0,IF($B1312&gt;'MSD Calculation'!$D$5,0,IF($N$4="Closed-form",1/2*(1-COS(2*PI()*($B1312-$H$5)/$H$6))*$H$8,IF($N$4="General",1/2*(1-COS(2*PI()*($B1312-$H$5)/$H$6))*$H$9,"Error")))))</f>
        <v>0</v>
      </c>
      <c r="I1312" s="30">
        <f>IF(B1312="",0,IF($B1312&lt;$I$5,0,IF($B1312&gt;'MSD Calculation'!$D$5,0,IF($N$4="Closed-form",1/2*(1-COS(2*PI()*($B1312-$I$5)/$I$6))*$I$8,IF($N$4="General",1/2*(1-COS(2*PI()*($B1312-$I$5)/$I$6))*$I$9,"Error")))))</f>
        <v>0</v>
      </c>
      <c r="J1312" s="15" t="s">
        <v>14</v>
      </c>
      <c r="K1312" s="3"/>
      <c r="L1312" s="17">
        <v>12.949999999999768</v>
      </c>
      <c r="M1312" s="34">
        <f>L1312/'MSD Calculation'!$D$5</f>
        <v>0.43749999999999217</v>
      </c>
      <c r="N1312" s="34">
        <f>'MSD Calculation'!$D$24-L1312</f>
        <v>5.5500000000002316</v>
      </c>
      <c r="O1312" s="35">
        <f t="shared" si="100"/>
        <v>7.961356448535498E-3</v>
      </c>
      <c r="P1312" s="35">
        <f t="shared" si="101"/>
        <v>1.3669959580152356E-2</v>
      </c>
      <c r="Q1312" s="35">
        <f t="shared" si="102"/>
        <v>1.4305260696100747E-2</v>
      </c>
      <c r="R1312" s="35">
        <f t="shared" si="103"/>
        <v>1.4305260696100747E-2</v>
      </c>
      <c r="S1312" s="35">
        <f t="shared" si="104"/>
        <v>1.4305260696100747E-2</v>
      </c>
      <c r="T1312" s="11" t="s">
        <v>14</v>
      </c>
    </row>
    <row r="1313" spans="2:20" x14ac:dyDescent="0.35">
      <c r="B1313" s="63">
        <v>12.959999999999768</v>
      </c>
      <c r="C1313" s="34">
        <f>B1313/'MSD Calculation'!$D$5</f>
        <v>0.43783783783782998</v>
      </c>
      <c r="D1313" s="34">
        <f>'MSD Calculation'!$D$24-B1313</f>
        <v>5.5400000000002319</v>
      </c>
      <c r="E1313" s="30">
        <f>IF(B1313="",0,IF(B1313&lt;'MSD Calculation'!$D$5,$E$7*(1-B1313/'MSD Calculation'!$D$5), 0))</f>
        <v>7.9565748530709118E-3</v>
      </c>
      <c r="F1313" s="30">
        <f>IF(B1313="",0,IF($B1313&lt;$F$5,0,IF($B1313&gt;'MSD Calculation'!$D$5,0,IF($N$4="Closed-form",1/2*(1-COS(2*PI()*($B1313-$F$5)/$F$6))*$F$8,IF($N$4="General",1/2*(1-COS(2*PI()*($B1313-$F$5)/$F$6))*$F$9,"Error")))))</f>
        <v>5.718598067278681E-3</v>
      </c>
      <c r="G1313" s="30">
        <f>IF(B1313="",0,IF($B1313&lt;$G$5,0,IF($B1313&gt;'MSD Calculation'!$D$5,0,IF($N$4="Closed-form",1/2*(1-COS(2*PI()*($B1313-$G$5)/$G$6))*$G$8,IF($N$4="General",1/2*(1-COS(2*PI()*($B1313-$G$5)/$G$6))*$G$9,"Error")))))</f>
        <v>6.3897366455937924E-4</v>
      </c>
      <c r="H1313" s="30">
        <f>IF(B1313="",0,IF($B1313&lt;$H$5,0,IF($B1313&gt;'MSD Calculation'!$D$5,0,IF($N$4="Closed-form",1/2*(1-COS(2*PI()*($B1313-$H$5)/$H$6))*$H$8,IF($N$4="General",1/2*(1-COS(2*PI()*($B1313-$H$5)/$H$6))*$H$9,"Error")))))</f>
        <v>0</v>
      </c>
      <c r="I1313" s="30">
        <f>IF(B1313="",0,IF($B1313&lt;$I$5,0,IF($B1313&gt;'MSD Calculation'!$D$5,0,IF($N$4="Closed-form",1/2*(1-COS(2*PI()*($B1313-$I$5)/$I$6))*$I$8,IF($N$4="General",1/2*(1-COS(2*PI()*($B1313-$I$5)/$I$6))*$I$9,"Error")))))</f>
        <v>0</v>
      </c>
      <c r="J1313" s="15" t="s">
        <v>14</v>
      </c>
      <c r="K1313" s="3"/>
      <c r="L1313" s="17">
        <v>12.959999999999768</v>
      </c>
      <c r="M1313" s="34">
        <f>L1313/'MSD Calculation'!$D$5</f>
        <v>0.43783783783782998</v>
      </c>
      <c r="N1313" s="34">
        <f>'MSD Calculation'!$D$24-L1313</f>
        <v>5.5400000000002319</v>
      </c>
      <c r="O1313" s="35">
        <f t="shared" si="100"/>
        <v>7.9565748530709118E-3</v>
      </c>
      <c r="P1313" s="35">
        <f t="shared" si="101"/>
        <v>1.3675172920349593E-2</v>
      </c>
      <c r="Q1313" s="35">
        <f t="shared" si="102"/>
        <v>1.4314146584908972E-2</v>
      </c>
      <c r="R1313" s="35">
        <f t="shared" si="103"/>
        <v>1.4314146584908972E-2</v>
      </c>
      <c r="S1313" s="35">
        <f t="shared" si="104"/>
        <v>1.4314146584908972E-2</v>
      </c>
      <c r="T1313" s="11" t="s">
        <v>14</v>
      </c>
    </row>
    <row r="1314" spans="2:20" x14ac:dyDescent="0.35">
      <c r="B1314" s="63">
        <v>12.969999999999768</v>
      </c>
      <c r="C1314" s="34">
        <f>B1314/'MSD Calculation'!$D$5</f>
        <v>0.43817567567566784</v>
      </c>
      <c r="D1314" s="34">
        <f>'MSD Calculation'!$D$24-B1314</f>
        <v>5.5300000000002321</v>
      </c>
      <c r="E1314" s="30">
        <f>IF(B1314="",0,IF(B1314&lt;'MSD Calculation'!$D$5,$E$7*(1-B1314/'MSD Calculation'!$D$5), 0))</f>
        <v>7.9517932576063273E-3</v>
      </c>
      <c r="F1314" s="30">
        <f>IF(B1314="",0,IF($B1314&lt;$F$5,0,IF($B1314&gt;'MSD Calculation'!$D$5,0,IF($N$4="Closed-form",1/2*(1-COS(2*PI()*($B1314-$F$5)/$F$6))*$F$8,IF($N$4="General",1/2*(1-COS(2*PI()*($B1314-$F$5)/$F$6))*$F$9,"Error")))))</f>
        <v>5.728589191883497E-3</v>
      </c>
      <c r="G1314" s="30">
        <f>IF(B1314="",0,IF($B1314&lt;$G$5,0,IF($B1314&gt;'MSD Calculation'!$D$5,0,IF($N$4="Closed-form",1/2*(1-COS(2*PI()*($B1314-$G$5)/$G$6))*$G$8,IF($N$4="General",1/2*(1-COS(2*PI()*($B1314-$G$5)/$G$6))*$G$9,"Error")))))</f>
        <v>6.4265457957908285E-4</v>
      </c>
      <c r="H1314" s="30">
        <f>IF(B1314="",0,IF($B1314&lt;$H$5,0,IF($B1314&gt;'MSD Calculation'!$D$5,0,IF($N$4="Closed-form",1/2*(1-COS(2*PI()*($B1314-$H$5)/$H$6))*$H$8,IF($N$4="General",1/2*(1-COS(2*PI()*($B1314-$H$5)/$H$6))*$H$9,"Error")))))</f>
        <v>0</v>
      </c>
      <c r="I1314" s="30">
        <f>IF(B1314="",0,IF($B1314&lt;$I$5,0,IF($B1314&gt;'MSD Calculation'!$D$5,0,IF($N$4="Closed-form",1/2*(1-COS(2*PI()*($B1314-$I$5)/$I$6))*$I$8,IF($N$4="General",1/2*(1-COS(2*PI()*($B1314-$I$5)/$I$6))*$I$9,"Error")))))</f>
        <v>0</v>
      </c>
      <c r="J1314" s="15" t="s">
        <v>14</v>
      </c>
      <c r="K1314" s="3"/>
      <c r="L1314" s="17">
        <v>12.969999999999768</v>
      </c>
      <c r="M1314" s="34">
        <f>L1314/'MSD Calculation'!$D$5</f>
        <v>0.43817567567566784</v>
      </c>
      <c r="N1314" s="34">
        <f>'MSD Calculation'!$D$24-L1314</f>
        <v>5.5300000000002321</v>
      </c>
      <c r="O1314" s="35">
        <f t="shared" si="100"/>
        <v>7.9517932576063273E-3</v>
      </c>
      <c r="P1314" s="35">
        <f t="shared" si="101"/>
        <v>1.3680382449489825E-2</v>
      </c>
      <c r="Q1314" s="35">
        <f t="shared" si="102"/>
        <v>1.4323037029068907E-2</v>
      </c>
      <c r="R1314" s="35">
        <f t="shared" si="103"/>
        <v>1.4323037029068907E-2</v>
      </c>
      <c r="S1314" s="35">
        <f t="shared" si="104"/>
        <v>1.4323037029068907E-2</v>
      </c>
      <c r="T1314" s="11" t="s">
        <v>14</v>
      </c>
    </row>
    <row r="1315" spans="2:20" x14ac:dyDescent="0.35">
      <c r="B1315" s="63">
        <v>12.979999999999768</v>
      </c>
      <c r="C1315" s="34">
        <f>B1315/'MSD Calculation'!$D$5</f>
        <v>0.43851351351350565</v>
      </c>
      <c r="D1315" s="34">
        <f>'MSD Calculation'!$D$24-B1315</f>
        <v>5.5200000000002323</v>
      </c>
      <c r="E1315" s="30">
        <f>IF(B1315="",0,IF(B1315&lt;'MSD Calculation'!$D$5,$E$7*(1-B1315/'MSD Calculation'!$D$5), 0))</f>
        <v>7.9470116621417411E-3</v>
      </c>
      <c r="F1315" s="30">
        <f>IF(B1315="",0,IF($B1315&lt;$F$5,0,IF($B1315&gt;'MSD Calculation'!$D$5,0,IF($N$4="Closed-form",1/2*(1-COS(2*PI()*($B1315-$F$5)/$F$6))*$F$8,IF($N$4="General",1/2*(1-COS(2*PI()*($B1315-$F$5)/$F$6))*$F$9,"Error")))))</f>
        <v>5.7385764616053481E-3</v>
      </c>
      <c r="G1315" s="30">
        <f>IF(B1315="",0,IF($B1315&lt;$G$5,0,IF($B1315&gt;'MSD Calculation'!$D$5,0,IF($N$4="Closed-form",1/2*(1-COS(2*PI()*($B1315-$G$5)/$G$6))*$G$8,IF($N$4="General",1/2*(1-COS(2*PI()*($B1315-$G$5)/$G$6))*$G$9,"Error")))))</f>
        <v>6.4634383552473194E-4</v>
      </c>
      <c r="H1315" s="30">
        <f>IF(B1315="",0,IF($B1315&lt;$H$5,0,IF($B1315&gt;'MSD Calculation'!$D$5,0,IF($N$4="Closed-form",1/2*(1-COS(2*PI()*($B1315-$H$5)/$H$6))*$H$8,IF($N$4="General",1/2*(1-COS(2*PI()*($B1315-$H$5)/$H$6))*$H$9,"Error")))))</f>
        <v>0</v>
      </c>
      <c r="I1315" s="30">
        <f>IF(B1315="",0,IF($B1315&lt;$I$5,0,IF($B1315&gt;'MSD Calculation'!$D$5,0,IF($N$4="Closed-form",1/2*(1-COS(2*PI()*($B1315-$I$5)/$I$6))*$I$8,IF($N$4="General",1/2*(1-COS(2*PI()*($B1315-$I$5)/$I$6))*$I$9,"Error")))))</f>
        <v>0</v>
      </c>
      <c r="J1315" s="15" t="s">
        <v>14</v>
      </c>
      <c r="K1315" s="3"/>
      <c r="L1315" s="17">
        <v>12.979999999999768</v>
      </c>
      <c r="M1315" s="34">
        <f>L1315/'MSD Calculation'!$D$5</f>
        <v>0.43851351351350565</v>
      </c>
      <c r="N1315" s="34">
        <f>'MSD Calculation'!$D$24-L1315</f>
        <v>5.5200000000002323</v>
      </c>
      <c r="O1315" s="35">
        <f t="shared" si="100"/>
        <v>7.9470116621417411E-3</v>
      </c>
      <c r="P1315" s="35">
        <f t="shared" si="101"/>
        <v>1.3685588123747089E-2</v>
      </c>
      <c r="Q1315" s="35">
        <f t="shared" si="102"/>
        <v>1.4331931959271821E-2</v>
      </c>
      <c r="R1315" s="35">
        <f t="shared" si="103"/>
        <v>1.4331931959271821E-2</v>
      </c>
      <c r="S1315" s="35">
        <f t="shared" si="104"/>
        <v>1.4331931959271821E-2</v>
      </c>
      <c r="T1315" s="11" t="s">
        <v>14</v>
      </c>
    </row>
    <row r="1316" spans="2:20" x14ac:dyDescent="0.35">
      <c r="B1316" s="63">
        <v>12.989999999999768</v>
      </c>
      <c r="C1316" s="34">
        <f>B1316/'MSD Calculation'!$D$5</f>
        <v>0.43885135135134345</v>
      </c>
      <c r="D1316" s="34">
        <f>'MSD Calculation'!$D$24-B1316</f>
        <v>5.5100000000002325</v>
      </c>
      <c r="E1316" s="30">
        <f>IF(B1316="",0,IF(B1316&lt;'MSD Calculation'!$D$5,$E$7*(1-B1316/'MSD Calculation'!$D$5), 0))</f>
        <v>7.9422300666771566E-3</v>
      </c>
      <c r="F1316" s="30">
        <f>IF(B1316="",0,IF($B1316&lt;$F$5,0,IF($B1316&gt;'MSD Calculation'!$D$5,0,IF($N$4="Closed-form",1/2*(1-COS(2*PI()*($B1316-$F$5)/$F$6))*$F$8,IF($N$4="General",1/2*(1-COS(2*PI()*($B1316-$F$5)/$F$6))*$F$9,"Error")))))</f>
        <v>5.7485598326351781E-3</v>
      </c>
      <c r="G1316" s="30">
        <f>IF(B1316="",0,IF($B1316&lt;$G$5,0,IF($B1316&gt;'MSD Calculation'!$D$5,0,IF($N$4="Closed-form",1/2*(1-COS(2*PI()*($B1316-$G$5)/$G$6))*$G$8,IF($N$4="General",1/2*(1-COS(2*PI()*($B1316-$G$5)/$G$6))*$G$9,"Error")))))</f>
        <v>6.5004140685581398E-4</v>
      </c>
      <c r="H1316" s="30">
        <f>IF(B1316="",0,IF($B1316&lt;$H$5,0,IF($B1316&gt;'MSD Calculation'!$D$5,0,IF($N$4="Closed-form",1/2*(1-COS(2*PI()*($B1316-$H$5)/$H$6))*$H$8,IF($N$4="General",1/2*(1-COS(2*PI()*($B1316-$H$5)/$H$6))*$H$9,"Error")))))</f>
        <v>0</v>
      </c>
      <c r="I1316" s="30">
        <f>IF(B1316="",0,IF($B1316&lt;$I$5,0,IF($B1316&gt;'MSD Calculation'!$D$5,0,IF($N$4="Closed-form",1/2*(1-COS(2*PI()*($B1316-$I$5)/$I$6))*$I$8,IF($N$4="General",1/2*(1-COS(2*PI()*($B1316-$I$5)/$I$6))*$I$9,"Error")))))</f>
        <v>0</v>
      </c>
      <c r="J1316" s="15" t="s">
        <v>14</v>
      </c>
      <c r="K1316" s="3"/>
      <c r="L1316" s="17">
        <v>12.989999999999768</v>
      </c>
      <c r="M1316" s="34">
        <f>L1316/'MSD Calculation'!$D$5</f>
        <v>0.43885135135134345</v>
      </c>
      <c r="N1316" s="34">
        <f>'MSD Calculation'!$D$24-L1316</f>
        <v>5.5100000000002325</v>
      </c>
      <c r="O1316" s="35">
        <f t="shared" si="100"/>
        <v>7.9422300666771566E-3</v>
      </c>
      <c r="P1316" s="35">
        <f t="shared" si="101"/>
        <v>1.3690789899312335E-2</v>
      </c>
      <c r="Q1316" s="35">
        <f t="shared" si="102"/>
        <v>1.4340831306168148E-2</v>
      </c>
      <c r="R1316" s="35">
        <f t="shared" si="103"/>
        <v>1.4340831306168148E-2</v>
      </c>
      <c r="S1316" s="35">
        <f t="shared" si="104"/>
        <v>1.4340831306168148E-2</v>
      </c>
      <c r="T1316" s="11" t="s">
        <v>14</v>
      </c>
    </row>
    <row r="1317" spans="2:20" x14ac:dyDescent="0.35">
      <c r="B1317" s="63">
        <v>12.999999999999767</v>
      </c>
      <c r="C1317" s="34">
        <f>B1317/'MSD Calculation'!$D$5</f>
        <v>0.43918918918918132</v>
      </c>
      <c r="D1317" s="34">
        <f>'MSD Calculation'!$D$24-B1317</f>
        <v>5.5000000000002327</v>
      </c>
      <c r="E1317" s="30">
        <f>IF(B1317="",0,IF(B1317&lt;'MSD Calculation'!$D$5,$E$7*(1-B1317/'MSD Calculation'!$D$5), 0))</f>
        <v>7.9374484712125704E-3</v>
      </c>
      <c r="F1317" s="30">
        <f>IF(B1317="",0,IF($B1317&lt;$F$5,0,IF($B1317&gt;'MSD Calculation'!$D$5,0,IF($N$4="Closed-form",1/2*(1-COS(2*PI()*($B1317-$F$5)/$F$6))*$F$8,IF($N$4="General",1/2*(1-COS(2*PI()*($B1317-$F$5)/$F$6))*$F$9,"Error")))))</f>
        <v>5.7585392611810412E-3</v>
      </c>
      <c r="G1317" s="30">
        <f>IF(B1317="",0,IF($B1317&lt;$G$5,0,IF($B1317&gt;'MSD Calculation'!$D$5,0,IF($N$4="Closed-form",1/2*(1-COS(2*PI()*($B1317-$G$5)/$G$6))*$G$8,IF($N$4="General",1/2*(1-COS(2*PI()*($B1317-$G$5)/$G$6))*$G$9,"Error")))))</f>
        <v>6.5374726797424771E-4</v>
      </c>
      <c r="H1317" s="30">
        <f>IF(B1317="",0,IF($B1317&lt;$H$5,0,IF($B1317&gt;'MSD Calculation'!$D$5,0,IF($N$4="Closed-form",1/2*(1-COS(2*PI()*($B1317-$H$5)/$H$6))*$H$8,IF($N$4="General",1/2*(1-COS(2*PI()*($B1317-$H$5)/$H$6))*$H$9,"Error")))))</f>
        <v>0</v>
      </c>
      <c r="I1317" s="30">
        <f>IF(B1317="",0,IF($B1317&lt;$I$5,0,IF($B1317&gt;'MSD Calculation'!$D$5,0,IF($N$4="Closed-form",1/2*(1-COS(2*PI()*($B1317-$I$5)/$I$6))*$I$8,IF($N$4="General",1/2*(1-COS(2*PI()*($B1317-$I$5)/$I$6))*$I$9,"Error")))))</f>
        <v>0</v>
      </c>
      <c r="J1317" s="15" t="s">
        <v>14</v>
      </c>
      <c r="K1317" s="3"/>
      <c r="L1317" s="17">
        <v>12.999999999999767</v>
      </c>
      <c r="M1317" s="34">
        <f>L1317/'MSD Calculation'!$D$5</f>
        <v>0.43918918918918132</v>
      </c>
      <c r="N1317" s="34">
        <f>'MSD Calculation'!$D$24-L1317</f>
        <v>5.5000000000002327</v>
      </c>
      <c r="O1317" s="35">
        <f t="shared" si="100"/>
        <v>7.9374484712125704E-3</v>
      </c>
      <c r="P1317" s="35">
        <f t="shared" si="101"/>
        <v>1.3695987732393611E-2</v>
      </c>
      <c r="Q1317" s="35">
        <f t="shared" si="102"/>
        <v>1.4349735000367859E-2</v>
      </c>
      <c r="R1317" s="35">
        <f t="shared" si="103"/>
        <v>1.4349735000367859E-2</v>
      </c>
      <c r="S1317" s="35">
        <f t="shared" si="104"/>
        <v>1.4349735000367859E-2</v>
      </c>
      <c r="T1317" s="11" t="s">
        <v>14</v>
      </c>
    </row>
    <row r="1318" spans="2:20" x14ac:dyDescent="0.35">
      <c r="B1318" s="63">
        <v>13.009999999999767</v>
      </c>
      <c r="C1318" s="34">
        <f>B1318/'MSD Calculation'!$D$5</f>
        <v>0.43952702702701912</v>
      </c>
      <c r="D1318" s="34">
        <f>'MSD Calculation'!$D$24-B1318</f>
        <v>5.4900000000002329</v>
      </c>
      <c r="E1318" s="30">
        <f>IF(B1318="",0,IF(B1318&lt;'MSD Calculation'!$D$5,$E$7*(1-B1318/'MSD Calculation'!$D$5), 0))</f>
        <v>7.932666875747986E-3</v>
      </c>
      <c r="F1318" s="30">
        <f>IF(B1318="",0,IF($B1318&lt;$F$5,0,IF($B1318&gt;'MSD Calculation'!$D$5,0,IF($N$4="Closed-form",1/2*(1-COS(2*PI()*($B1318-$F$5)/$F$6))*$F$8,IF($N$4="General",1/2*(1-COS(2*PI()*($B1318-$F$5)/$F$6))*$F$9,"Error")))))</f>
        <v>5.768514703468279E-3</v>
      </c>
      <c r="G1318" s="30">
        <f>IF(B1318="",0,IF($B1318&lt;$G$5,0,IF($B1318&gt;'MSD Calculation'!$D$5,0,IF($N$4="Closed-form",1/2*(1-COS(2*PI()*($B1318-$G$5)/$G$6))*$G$8,IF($N$4="General",1/2*(1-COS(2*PI()*($B1318-$G$5)/$G$6))*$G$9,"Error")))))</f>
        <v>6.5746139322456286E-4</v>
      </c>
      <c r="H1318" s="30">
        <f>IF(B1318="",0,IF($B1318&lt;$H$5,0,IF($B1318&gt;'MSD Calculation'!$D$5,0,IF($N$4="Closed-form",1/2*(1-COS(2*PI()*($B1318-$H$5)/$H$6))*$H$8,IF($N$4="General",1/2*(1-COS(2*PI()*($B1318-$H$5)/$H$6))*$H$9,"Error")))))</f>
        <v>0</v>
      </c>
      <c r="I1318" s="30">
        <f>IF(B1318="",0,IF($B1318&lt;$I$5,0,IF($B1318&gt;'MSD Calculation'!$D$5,0,IF($N$4="Closed-form",1/2*(1-COS(2*PI()*($B1318-$I$5)/$I$6))*$I$8,IF($N$4="General",1/2*(1-COS(2*PI()*($B1318-$I$5)/$I$6))*$I$9,"Error")))))</f>
        <v>0</v>
      </c>
      <c r="J1318" s="15" t="s">
        <v>14</v>
      </c>
      <c r="K1318" s="3"/>
      <c r="L1318" s="17">
        <v>13.009999999999767</v>
      </c>
      <c r="M1318" s="34">
        <f>L1318/'MSD Calculation'!$D$5</f>
        <v>0.43952702702701912</v>
      </c>
      <c r="N1318" s="34">
        <f>'MSD Calculation'!$D$24-L1318</f>
        <v>5.4900000000002329</v>
      </c>
      <c r="O1318" s="35">
        <f t="shared" si="100"/>
        <v>7.932666875747986E-3</v>
      </c>
      <c r="P1318" s="35">
        <f t="shared" si="101"/>
        <v>1.3701181579216265E-2</v>
      </c>
      <c r="Q1318" s="35">
        <f t="shared" si="102"/>
        <v>1.4358642972440827E-2</v>
      </c>
      <c r="R1318" s="35">
        <f t="shared" si="103"/>
        <v>1.4358642972440827E-2</v>
      </c>
      <c r="S1318" s="35">
        <f t="shared" si="104"/>
        <v>1.4358642972440827E-2</v>
      </c>
      <c r="T1318" s="11" t="s">
        <v>14</v>
      </c>
    </row>
    <row r="1319" spans="2:20" x14ac:dyDescent="0.35">
      <c r="B1319" s="63">
        <v>13.019999999999767</v>
      </c>
      <c r="C1319" s="34">
        <f>B1319/'MSD Calculation'!$D$5</f>
        <v>0.43986486486485699</v>
      </c>
      <c r="D1319" s="34">
        <f>'MSD Calculation'!$D$24-B1319</f>
        <v>5.4800000000002331</v>
      </c>
      <c r="E1319" s="30">
        <f>IF(B1319="",0,IF(B1319&lt;'MSD Calculation'!$D$5,$E$7*(1-B1319/'MSD Calculation'!$D$5), 0))</f>
        <v>7.927885280283398E-3</v>
      </c>
      <c r="F1319" s="30">
        <f>IF(B1319="",0,IF($B1319&lt;$F$5,0,IF($B1319&gt;'MSD Calculation'!$D$5,0,IF($N$4="Closed-form",1/2*(1-COS(2*PI()*($B1319-$F$5)/$F$6))*$F$8,IF($N$4="General",1/2*(1-COS(2*PI()*($B1319-$F$5)/$F$6))*$F$9,"Error")))))</f>
        <v>5.7784861157397236E-3</v>
      </c>
      <c r="G1319" s="30">
        <f>IF(B1319="",0,IF($B1319&lt;$G$5,0,IF($B1319&gt;'MSD Calculation'!$D$5,0,IF($N$4="Closed-form",1/2*(1-COS(2*PI()*($B1319-$G$5)/$G$6))*$G$8,IF($N$4="General",1/2*(1-COS(2*PI()*($B1319-$G$5)/$G$6))*$G$9,"Error")))))</f>
        <v>6.6118375689407734E-4</v>
      </c>
      <c r="H1319" s="30">
        <f>IF(B1319="",0,IF($B1319&lt;$H$5,0,IF($B1319&gt;'MSD Calculation'!$D$5,0,IF($N$4="Closed-form",1/2*(1-COS(2*PI()*($B1319-$H$5)/$H$6))*$H$8,IF($N$4="General",1/2*(1-COS(2*PI()*($B1319-$H$5)/$H$6))*$H$9,"Error")))))</f>
        <v>0</v>
      </c>
      <c r="I1319" s="30">
        <f>IF(B1319="",0,IF($B1319&lt;$I$5,0,IF($B1319&gt;'MSD Calculation'!$D$5,0,IF($N$4="Closed-form",1/2*(1-COS(2*PI()*($B1319-$I$5)/$I$6))*$I$8,IF($N$4="General",1/2*(1-COS(2*PI()*($B1319-$I$5)/$I$6))*$I$9,"Error")))))</f>
        <v>0</v>
      </c>
      <c r="J1319" s="15" t="s">
        <v>14</v>
      </c>
      <c r="K1319" s="3"/>
      <c r="L1319" s="17">
        <v>13.019999999999767</v>
      </c>
      <c r="M1319" s="34">
        <f>L1319/'MSD Calculation'!$D$5</f>
        <v>0.43986486486485699</v>
      </c>
      <c r="N1319" s="34">
        <f>'MSD Calculation'!$D$24-L1319</f>
        <v>5.4800000000002331</v>
      </c>
      <c r="O1319" s="35">
        <f t="shared" si="100"/>
        <v>7.927885280283398E-3</v>
      </c>
      <c r="P1319" s="35">
        <f t="shared" si="101"/>
        <v>1.3706371396023122E-2</v>
      </c>
      <c r="Q1319" s="35">
        <f t="shared" si="102"/>
        <v>1.43675551529172E-2</v>
      </c>
      <c r="R1319" s="35">
        <f t="shared" si="103"/>
        <v>1.43675551529172E-2</v>
      </c>
      <c r="S1319" s="35">
        <f t="shared" si="104"/>
        <v>1.43675551529172E-2</v>
      </c>
      <c r="T1319" s="11" t="s">
        <v>14</v>
      </c>
    </row>
    <row r="1320" spans="2:20" x14ac:dyDescent="0.35">
      <c r="B1320" s="63">
        <v>13.029999999999767</v>
      </c>
      <c r="C1320" s="34">
        <f>B1320/'MSD Calculation'!$D$5</f>
        <v>0.44020270270269479</v>
      </c>
      <c r="D1320" s="34">
        <f>'MSD Calculation'!$D$24-B1320</f>
        <v>5.4700000000002333</v>
      </c>
      <c r="E1320" s="30">
        <f>IF(B1320="",0,IF(B1320&lt;'MSD Calculation'!$D$5,$E$7*(1-B1320/'MSD Calculation'!$D$5), 0))</f>
        <v>7.9231036848188136E-3</v>
      </c>
      <c r="F1320" s="30">
        <f>IF(B1320="",0,IF($B1320&lt;$F$5,0,IF($B1320&gt;'MSD Calculation'!$D$5,0,IF($N$4="Closed-form",1/2*(1-COS(2*PI()*($B1320-$F$5)/$F$6))*$F$8,IF($N$4="General",1/2*(1-COS(2*PI()*($B1320-$F$5)/$F$6))*$F$9,"Error")))))</f>
        <v>5.788453454255881E-3</v>
      </c>
      <c r="G1320" s="30">
        <f>IF(B1320="",0,IF($B1320&lt;$G$5,0,IF($B1320&gt;'MSD Calculation'!$D$5,0,IF($N$4="Closed-form",1/2*(1-COS(2*PI()*($B1320-$G$5)/$G$6))*$G$8,IF($N$4="General",1/2*(1-COS(2*PI()*($B1320-$G$5)/$G$6))*$G$9,"Error")))))</f>
        <v>6.6491433321307395E-4</v>
      </c>
      <c r="H1320" s="30">
        <f>IF(B1320="",0,IF($B1320&lt;$H$5,0,IF($B1320&gt;'MSD Calculation'!$D$5,0,IF($N$4="Closed-form",1/2*(1-COS(2*PI()*($B1320-$H$5)/$H$6))*$H$8,IF($N$4="General",1/2*(1-COS(2*PI()*($B1320-$H$5)/$H$6))*$H$9,"Error")))))</f>
        <v>0</v>
      </c>
      <c r="I1320" s="30">
        <f>IF(B1320="",0,IF($B1320&lt;$I$5,0,IF($B1320&gt;'MSD Calculation'!$D$5,0,IF($N$4="Closed-form",1/2*(1-COS(2*PI()*($B1320-$I$5)/$I$6))*$I$8,IF($N$4="General",1/2*(1-COS(2*PI()*($B1320-$I$5)/$I$6))*$I$9,"Error")))))</f>
        <v>0</v>
      </c>
      <c r="J1320" s="15" t="s">
        <v>14</v>
      </c>
      <c r="K1320" s="3"/>
      <c r="L1320" s="17">
        <v>13.029999999999767</v>
      </c>
      <c r="M1320" s="34">
        <f>L1320/'MSD Calculation'!$D$5</f>
        <v>0.44020270270269479</v>
      </c>
      <c r="N1320" s="34">
        <f>'MSD Calculation'!$D$24-L1320</f>
        <v>5.4700000000002333</v>
      </c>
      <c r="O1320" s="35">
        <f t="shared" si="100"/>
        <v>7.9231036848188136E-3</v>
      </c>
      <c r="P1320" s="35">
        <f t="shared" si="101"/>
        <v>1.3711557139074695E-2</v>
      </c>
      <c r="Q1320" s="35">
        <f t="shared" si="102"/>
        <v>1.437647147228777E-2</v>
      </c>
      <c r="R1320" s="35">
        <f t="shared" si="103"/>
        <v>1.437647147228777E-2</v>
      </c>
      <c r="S1320" s="35">
        <f t="shared" si="104"/>
        <v>1.437647147228777E-2</v>
      </c>
      <c r="T1320" s="11" t="s">
        <v>14</v>
      </c>
    </row>
    <row r="1321" spans="2:20" x14ac:dyDescent="0.35">
      <c r="B1321" s="63">
        <v>13.039999999999766</v>
      </c>
      <c r="C1321" s="34">
        <f>B1321/'MSD Calculation'!$D$5</f>
        <v>0.44054054054053265</v>
      </c>
      <c r="D1321" s="34">
        <f>'MSD Calculation'!$D$24-B1321</f>
        <v>5.4600000000002336</v>
      </c>
      <c r="E1321" s="30">
        <f>IF(B1321="",0,IF(B1321&lt;'MSD Calculation'!$D$5,$E$7*(1-B1321/'MSD Calculation'!$D$5), 0))</f>
        <v>7.9183220893542256E-3</v>
      </c>
      <c r="F1321" s="30">
        <f>IF(B1321="",0,IF($B1321&lt;$F$5,0,IF($B1321&gt;'MSD Calculation'!$D$5,0,IF($N$4="Closed-form",1/2*(1-COS(2*PI()*($B1321-$F$5)/$F$6))*$F$8,IF($N$4="General",1/2*(1-COS(2*PI()*($B1321-$F$5)/$F$6))*$F$9,"Error")))))</f>
        <v>5.7984166752951278E-3</v>
      </c>
      <c r="G1321" s="30">
        <f>IF(B1321="",0,IF($B1321&lt;$G$5,0,IF($B1321&gt;'MSD Calculation'!$D$5,0,IF($N$4="Closed-form",1/2*(1-COS(2*PI()*($B1321-$G$5)/$G$6))*$G$8,IF($N$4="General",1/2*(1-COS(2*PI()*($B1321-$G$5)/$G$6))*$G$9,"Error")))))</f>
        <v>6.6865309635498102E-4</v>
      </c>
      <c r="H1321" s="30">
        <f>IF(B1321="",0,IF($B1321&lt;$H$5,0,IF($B1321&gt;'MSD Calculation'!$D$5,0,IF($N$4="Closed-form",1/2*(1-COS(2*PI()*($B1321-$H$5)/$H$6))*$H$8,IF($N$4="General",1/2*(1-COS(2*PI()*($B1321-$H$5)/$H$6))*$H$9,"Error")))))</f>
        <v>0</v>
      </c>
      <c r="I1321" s="30">
        <f>IF(B1321="",0,IF($B1321&lt;$I$5,0,IF($B1321&gt;'MSD Calculation'!$D$5,0,IF($N$4="Closed-form",1/2*(1-COS(2*PI()*($B1321-$I$5)/$I$6))*$I$8,IF($N$4="General",1/2*(1-COS(2*PI()*($B1321-$I$5)/$I$6))*$I$9,"Error")))))</f>
        <v>0</v>
      </c>
      <c r="J1321" s="15" t="s">
        <v>14</v>
      </c>
      <c r="K1321" s="3"/>
      <c r="L1321" s="17">
        <v>13.039999999999766</v>
      </c>
      <c r="M1321" s="34">
        <f>L1321/'MSD Calculation'!$D$5</f>
        <v>0.44054054054053265</v>
      </c>
      <c r="N1321" s="34">
        <f>'MSD Calculation'!$D$24-L1321</f>
        <v>5.4600000000002336</v>
      </c>
      <c r="O1321" s="35">
        <f t="shared" si="100"/>
        <v>7.9183220893542256E-3</v>
      </c>
      <c r="P1321" s="35">
        <f t="shared" si="101"/>
        <v>1.3716738764649353E-2</v>
      </c>
      <c r="Q1321" s="35">
        <f t="shared" si="102"/>
        <v>1.4385391861004335E-2</v>
      </c>
      <c r="R1321" s="35">
        <f t="shared" si="103"/>
        <v>1.4385391861004335E-2</v>
      </c>
      <c r="S1321" s="35">
        <f t="shared" si="104"/>
        <v>1.4385391861004335E-2</v>
      </c>
      <c r="T1321" s="11" t="s">
        <v>14</v>
      </c>
    </row>
    <row r="1322" spans="2:20" x14ac:dyDescent="0.35">
      <c r="B1322" s="63">
        <v>13.049999999999766</v>
      </c>
      <c r="C1322" s="34">
        <f>B1322/'MSD Calculation'!$D$5</f>
        <v>0.44087837837837046</v>
      </c>
      <c r="D1322" s="34">
        <f>'MSD Calculation'!$D$24-B1322</f>
        <v>5.4500000000002338</v>
      </c>
      <c r="E1322" s="30">
        <f>IF(B1322="",0,IF(B1322&lt;'MSD Calculation'!$D$5,$E$7*(1-B1322/'MSD Calculation'!$D$5), 0))</f>
        <v>7.9135404938896411E-3</v>
      </c>
      <c r="F1322" s="30">
        <f>IF(B1322="",0,IF($B1322&lt;$F$5,0,IF($B1322&gt;'MSD Calculation'!$D$5,0,IF($N$4="Closed-form",1/2*(1-COS(2*PI()*($B1322-$F$5)/$F$6))*$F$8,IF($N$4="General",1/2*(1-COS(2*PI()*($B1322-$F$5)/$F$6))*$F$9,"Error")))))</f>
        <v>5.8083757351539015E-3</v>
      </c>
      <c r="G1322" s="30">
        <f>IF(B1322="",0,IF($B1322&lt;$G$5,0,IF($B1322&gt;'MSD Calculation'!$D$5,0,IF($N$4="Closed-form",1/2*(1-COS(2*PI()*($B1322-$G$5)/$G$6))*$G$8,IF($N$4="General",1/2*(1-COS(2*PI()*($B1322-$G$5)/$G$6))*$G$9,"Error")))))</f>
        <v>6.7240002043654858E-4</v>
      </c>
      <c r="H1322" s="30">
        <f>IF(B1322="",0,IF($B1322&lt;$H$5,0,IF($B1322&gt;'MSD Calculation'!$D$5,0,IF($N$4="Closed-form",1/2*(1-COS(2*PI()*($B1322-$H$5)/$H$6))*$H$8,IF($N$4="General",1/2*(1-COS(2*PI()*($B1322-$H$5)/$H$6))*$H$9,"Error")))))</f>
        <v>0</v>
      </c>
      <c r="I1322" s="30">
        <f>IF(B1322="",0,IF($B1322&lt;$I$5,0,IF($B1322&gt;'MSD Calculation'!$D$5,0,IF($N$4="Closed-form",1/2*(1-COS(2*PI()*($B1322-$I$5)/$I$6))*$I$8,IF($N$4="General",1/2*(1-COS(2*PI()*($B1322-$I$5)/$I$6))*$I$9,"Error")))))</f>
        <v>0</v>
      </c>
      <c r="J1322" s="15" t="s">
        <v>14</v>
      </c>
      <c r="K1322" s="3"/>
      <c r="L1322" s="17">
        <v>13.049999999999766</v>
      </c>
      <c r="M1322" s="34">
        <f>L1322/'MSD Calculation'!$D$5</f>
        <v>0.44087837837837046</v>
      </c>
      <c r="N1322" s="34">
        <f>'MSD Calculation'!$D$24-L1322</f>
        <v>5.4500000000002338</v>
      </c>
      <c r="O1322" s="35">
        <f t="shared" si="100"/>
        <v>7.9135404938896411E-3</v>
      </c>
      <c r="P1322" s="35">
        <f t="shared" si="101"/>
        <v>1.3721916229043542E-2</v>
      </c>
      <c r="Q1322" s="35">
        <f t="shared" si="102"/>
        <v>1.439431624948009E-2</v>
      </c>
      <c r="R1322" s="35">
        <f t="shared" si="103"/>
        <v>1.439431624948009E-2</v>
      </c>
      <c r="S1322" s="35">
        <f t="shared" si="104"/>
        <v>1.439431624948009E-2</v>
      </c>
      <c r="T1322" s="11" t="s">
        <v>14</v>
      </c>
    </row>
    <row r="1323" spans="2:20" x14ac:dyDescent="0.35">
      <c r="B1323" s="63">
        <v>13.059999999999766</v>
      </c>
      <c r="C1323" s="34">
        <f>B1323/'MSD Calculation'!$D$5</f>
        <v>0.44121621621620827</v>
      </c>
      <c r="D1323" s="34">
        <f>'MSD Calculation'!$D$24-B1323</f>
        <v>5.440000000000234</v>
      </c>
      <c r="E1323" s="30">
        <f>IF(B1323="",0,IF(B1323&lt;'MSD Calculation'!$D$5,$E$7*(1-B1323/'MSD Calculation'!$D$5), 0))</f>
        <v>7.9087588984250549E-3</v>
      </c>
      <c r="F1323" s="30">
        <f>IF(B1323="",0,IF($B1323&lt;$F$5,0,IF($B1323&gt;'MSD Calculation'!$D$5,0,IF($N$4="Closed-form",1/2*(1-COS(2*PI()*($B1323-$F$5)/$F$6))*$F$8,IF($N$4="General",1/2*(1-COS(2*PI()*($B1323-$F$5)/$F$6))*$F$9,"Error")))))</f>
        <v>5.8183305901468958E-3</v>
      </c>
      <c r="G1323" s="30">
        <f>IF(B1323="",0,IF($B1323&lt;$G$5,0,IF($B1323&gt;'MSD Calculation'!$D$5,0,IF($N$4="Closed-form",1/2*(1-COS(2*PI()*($B1323-$G$5)/$G$6))*$G$8,IF($N$4="General",1/2*(1-COS(2*PI()*($B1323-$G$5)/$G$6))*$G$9,"Error")))))</f>
        <v>6.7615507951803062E-4</v>
      </c>
      <c r="H1323" s="30">
        <f>IF(B1323="",0,IF($B1323&lt;$H$5,0,IF($B1323&gt;'MSD Calculation'!$D$5,0,IF($N$4="Closed-form",1/2*(1-COS(2*PI()*($B1323-$H$5)/$H$6))*$H$8,IF($N$4="General",1/2*(1-COS(2*PI()*($B1323-$H$5)/$H$6))*$H$9,"Error")))))</f>
        <v>0</v>
      </c>
      <c r="I1323" s="30">
        <f>IF(B1323="",0,IF($B1323&lt;$I$5,0,IF($B1323&gt;'MSD Calculation'!$D$5,0,IF($N$4="Closed-form",1/2*(1-COS(2*PI()*($B1323-$I$5)/$I$6))*$I$8,IF($N$4="General",1/2*(1-COS(2*PI()*($B1323-$I$5)/$I$6))*$I$9,"Error")))))</f>
        <v>0</v>
      </c>
      <c r="J1323" s="15" t="s">
        <v>14</v>
      </c>
      <c r="K1323" s="3"/>
      <c r="L1323" s="17">
        <v>13.059999999999766</v>
      </c>
      <c r="M1323" s="34">
        <f>L1323/'MSD Calculation'!$D$5</f>
        <v>0.44121621621620827</v>
      </c>
      <c r="N1323" s="34">
        <f>'MSD Calculation'!$D$24-L1323</f>
        <v>5.440000000000234</v>
      </c>
      <c r="O1323" s="35">
        <f t="shared" si="100"/>
        <v>7.9087588984250549E-3</v>
      </c>
      <c r="P1323" s="35">
        <f t="shared" si="101"/>
        <v>1.3727089488571952E-2</v>
      </c>
      <c r="Q1323" s="35">
        <f t="shared" si="102"/>
        <v>1.4403244568089982E-2</v>
      </c>
      <c r="R1323" s="35">
        <f t="shared" si="103"/>
        <v>1.4403244568089982E-2</v>
      </c>
      <c r="S1323" s="35">
        <f t="shared" si="104"/>
        <v>1.4403244568089982E-2</v>
      </c>
      <c r="T1323" s="11" t="s">
        <v>14</v>
      </c>
    </row>
    <row r="1324" spans="2:20" x14ac:dyDescent="0.35">
      <c r="B1324" s="63">
        <v>13.069999999999766</v>
      </c>
      <c r="C1324" s="34">
        <f>B1324/'MSD Calculation'!$D$5</f>
        <v>0.44155405405404613</v>
      </c>
      <c r="D1324" s="34">
        <f>'MSD Calculation'!$D$24-B1324</f>
        <v>5.4300000000002342</v>
      </c>
      <c r="E1324" s="30">
        <f>IF(B1324="",0,IF(B1324&lt;'MSD Calculation'!$D$5,$E$7*(1-B1324/'MSD Calculation'!$D$5), 0))</f>
        <v>7.9039773029604705E-3</v>
      </c>
      <c r="F1324" s="30">
        <f>IF(B1324="",0,IF($B1324&lt;$F$5,0,IF($B1324&gt;'MSD Calculation'!$D$5,0,IF($N$4="Closed-form",1/2*(1-COS(2*PI()*($B1324-$F$5)/$F$6))*$F$8,IF($N$4="General",1/2*(1-COS(2*PI()*($B1324-$F$5)/$F$6))*$F$9,"Error")))))</f>
        <v>5.8282811966072438E-3</v>
      </c>
      <c r="G1324" s="30">
        <f>IF(B1324="",0,IF($B1324&lt;$G$5,0,IF($B1324&gt;'MSD Calculation'!$D$5,0,IF($N$4="Closed-form",1/2*(1-COS(2*PI()*($B1324-$G$5)/$G$6))*$G$8,IF($N$4="General",1/2*(1-COS(2*PI()*($B1324-$G$5)/$G$6))*$G$9,"Error")))))</f>
        <v>6.7991824760336138E-4</v>
      </c>
      <c r="H1324" s="30">
        <f>IF(B1324="",0,IF($B1324&lt;$H$5,0,IF($B1324&gt;'MSD Calculation'!$D$5,0,IF($N$4="Closed-form",1/2*(1-COS(2*PI()*($B1324-$H$5)/$H$6))*$H$8,IF($N$4="General",1/2*(1-COS(2*PI()*($B1324-$H$5)/$H$6))*$H$9,"Error")))))</f>
        <v>0</v>
      </c>
      <c r="I1324" s="30">
        <f>IF(B1324="",0,IF($B1324&lt;$I$5,0,IF($B1324&gt;'MSD Calculation'!$D$5,0,IF($N$4="Closed-form",1/2*(1-COS(2*PI()*($B1324-$I$5)/$I$6))*$I$8,IF($N$4="General",1/2*(1-COS(2*PI()*($B1324-$I$5)/$I$6))*$I$9,"Error")))))</f>
        <v>0</v>
      </c>
      <c r="J1324" s="15" t="s">
        <v>14</v>
      </c>
      <c r="K1324" s="3"/>
      <c r="L1324" s="17">
        <v>13.069999999999766</v>
      </c>
      <c r="M1324" s="34">
        <f>L1324/'MSD Calculation'!$D$5</f>
        <v>0.44155405405404613</v>
      </c>
      <c r="N1324" s="34">
        <f>'MSD Calculation'!$D$24-L1324</f>
        <v>5.4300000000002342</v>
      </c>
      <c r="O1324" s="35">
        <f t="shared" si="100"/>
        <v>7.9039773029604705E-3</v>
      </c>
      <c r="P1324" s="35">
        <f t="shared" si="101"/>
        <v>1.3732258499567714E-2</v>
      </c>
      <c r="Q1324" s="35">
        <f t="shared" si="102"/>
        <v>1.4412176747171076E-2</v>
      </c>
      <c r="R1324" s="35">
        <f t="shared" si="103"/>
        <v>1.4412176747171076E-2</v>
      </c>
      <c r="S1324" s="35">
        <f t="shared" si="104"/>
        <v>1.4412176747171076E-2</v>
      </c>
      <c r="T1324" s="11" t="s">
        <v>14</v>
      </c>
    </row>
    <row r="1325" spans="2:20" x14ac:dyDescent="0.35">
      <c r="B1325" s="63">
        <v>13.079999999999766</v>
      </c>
      <c r="C1325" s="34">
        <f>B1325/'MSD Calculation'!$D$5</f>
        <v>0.44189189189188394</v>
      </c>
      <c r="D1325" s="34">
        <f>'MSD Calculation'!$D$24-B1325</f>
        <v>5.4200000000002344</v>
      </c>
      <c r="E1325" s="30">
        <f>IF(B1325="",0,IF(B1325&lt;'MSD Calculation'!$D$5,$E$7*(1-B1325/'MSD Calculation'!$D$5), 0))</f>
        <v>7.8991957074958843E-3</v>
      </c>
      <c r="F1325" s="30">
        <f>IF(B1325="",0,IF($B1325&lt;$F$5,0,IF($B1325&gt;'MSD Calculation'!$D$5,0,IF($N$4="Closed-form",1/2*(1-COS(2*PI()*($B1325-$F$5)/$F$6))*$F$8,IF($N$4="General",1/2*(1-COS(2*PI()*($B1325-$F$5)/$F$6))*$F$9,"Error")))))</f>
        <v>5.8382275108867189E-3</v>
      </c>
      <c r="G1325" s="30">
        <f>IF(B1325="",0,IF($B1325&lt;$G$5,0,IF($B1325&gt;'MSD Calculation'!$D$5,0,IF($N$4="Closed-form",1/2*(1-COS(2*PI()*($B1325-$G$5)/$G$6))*$G$8,IF($N$4="General",1/2*(1-COS(2*PI()*($B1325-$G$5)/$G$6))*$G$9,"Error")))))</f>
        <v>6.836894986403377E-4</v>
      </c>
      <c r="H1325" s="30">
        <f>IF(B1325="",0,IF($B1325&lt;$H$5,0,IF($B1325&gt;'MSD Calculation'!$D$5,0,IF($N$4="Closed-form",1/2*(1-COS(2*PI()*($B1325-$H$5)/$H$6))*$H$8,IF($N$4="General",1/2*(1-COS(2*PI()*($B1325-$H$5)/$H$6))*$H$9,"Error")))))</f>
        <v>0</v>
      </c>
      <c r="I1325" s="30">
        <f>IF(B1325="",0,IF($B1325&lt;$I$5,0,IF($B1325&gt;'MSD Calculation'!$D$5,0,IF($N$4="Closed-form",1/2*(1-COS(2*PI()*($B1325-$I$5)/$I$6))*$I$8,IF($N$4="General",1/2*(1-COS(2*PI()*($B1325-$I$5)/$I$6))*$I$9,"Error")))))</f>
        <v>0</v>
      </c>
      <c r="J1325" s="15" t="s">
        <v>14</v>
      </c>
      <c r="K1325" s="3"/>
      <c r="L1325" s="17">
        <v>13.079999999999766</v>
      </c>
      <c r="M1325" s="34">
        <f>L1325/'MSD Calculation'!$D$5</f>
        <v>0.44189189189188394</v>
      </c>
      <c r="N1325" s="34">
        <f>'MSD Calculation'!$D$24-L1325</f>
        <v>5.4200000000002344</v>
      </c>
      <c r="O1325" s="35">
        <f t="shared" si="100"/>
        <v>7.8991957074958843E-3</v>
      </c>
      <c r="P1325" s="35">
        <f t="shared" si="101"/>
        <v>1.3737423218382602E-2</v>
      </c>
      <c r="Q1325" s="35">
        <f t="shared" si="102"/>
        <v>1.4421112717022941E-2</v>
      </c>
      <c r="R1325" s="35">
        <f t="shared" si="103"/>
        <v>1.4421112717022941E-2</v>
      </c>
      <c r="S1325" s="35">
        <f t="shared" si="104"/>
        <v>1.4421112717022941E-2</v>
      </c>
      <c r="T1325" s="11" t="s">
        <v>14</v>
      </c>
    </row>
    <row r="1326" spans="2:20" x14ac:dyDescent="0.35">
      <c r="B1326" s="63">
        <v>13.089999999999765</v>
      </c>
      <c r="C1326" s="34">
        <f>B1326/'MSD Calculation'!$D$5</f>
        <v>0.4422297297297218</v>
      </c>
      <c r="D1326" s="34">
        <f>'MSD Calculation'!$D$24-B1326</f>
        <v>5.4100000000002346</v>
      </c>
      <c r="E1326" s="30">
        <f>IF(B1326="",0,IF(B1326&lt;'MSD Calculation'!$D$5,$E$7*(1-B1326/'MSD Calculation'!$D$5), 0))</f>
        <v>7.8944141120312998E-3</v>
      </c>
      <c r="F1326" s="30">
        <f>IF(B1326="",0,IF($B1326&lt;$F$5,0,IF($B1326&gt;'MSD Calculation'!$D$5,0,IF($N$4="Closed-form",1/2*(1-COS(2*PI()*($B1326-$F$5)/$F$6))*$F$8,IF($N$4="General",1/2*(1-COS(2*PI()*($B1326-$F$5)/$F$6))*$F$9,"Error")))))</f>
        <v>5.8481694893559198E-3</v>
      </c>
      <c r="G1326" s="30">
        <f>IF(B1326="",0,IF($B1326&lt;$G$5,0,IF($B1326&gt;'MSD Calculation'!$D$5,0,IF($N$4="Closed-form",1/2*(1-COS(2*PI()*($B1326-$G$5)/$G$6))*$G$8,IF($N$4="General",1/2*(1-COS(2*PI()*($B1326-$G$5)/$G$6))*$G$9,"Error")))))</f>
        <v>6.8746880652079871E-4</v>
      </c>
      <c r="H1326" s="30">
        <f>IF(B1326="",0,IF($B1326&lt;$H$5,0,IF($B1326&gt;'MSD Calculation'!$D$5,0,IF($N$4="Closed-form",1/2*(1-COS(2*PI()*($B1326-$H$5)/$H$6))*$H$8,IF($N$4="General",1/2*(1-COS(2*PI()*($B1326-$H$5)/$H$6))*$H$9,"Error")))))</f>
        <v>0</v>
      </c>
      <c r="I1326" s="30">
        <f>IF(B1326="",0,IF($B1326&lt;$I$5,0,IF($B1326&gt;'MSD Calculation'!$D$5,0,IF($N$4="Closed-form",1/2*(1-COS(2*PI()*($B1326-$I$5)/$I$6))*$I$8,IF($N$4="General",1/2*(1-COS(2*PI()*($B1326-$I$5)/$I$6))*$I$9,"Error")))))</f>
        <v>0</v>
      </c>
      <c r="J1326" s="15" t="s">
        <v>14</v>
      </c>
      <c r="K1326" s="3"/>
      <c r="L1326" s="17">
        <v>13.089999999999765</v>
      </c>
      <c r="M1326" s="34">
        <f>L1326/'MSD Calculation'!$D$5</f>
        <v>0.4422297297297218</v>
      </c>
      <c r="N1326" s="34">
        <f>'MSD Calculation'!$D$24-L1326</f>
        <v>5.4100000000002346</v>
      </c>
      <c r="O1326" s="35">
        <f t="shared" si="100"/>
        <v>7.8944141120312998E-3</v>
      </c>
      <c r="P1326" s="35">
        <f t="shared" si="101"/>
        <v>1.374258360138722E-2</v>
      </c>
      <c r="Q1326" s="35">
        <f t="shared" si="102"/>
        <v>1.4430052407908019E-2</v>
      </c>
      <c r="R1326" s="35">
        <f t="shared" si="103"/>
        <v>1.4430052407908019E-2</v>
      </c>
      <c r="S1326" s="35">
        <f t="shared" si="104"/>
        <v>1.4430052407908019E-2</v>
      </c>
      <c r="T1326" s="11" t="s">
        <v>14</v>
      </c>
    </row>
    <row r="1327" spans="2:20" x14ac:dyDescent="0.35">
      <c r="B1327" s="63">
        <v>13.099999999999765</v>
      </c>
      <c r="C1327" s="34">
        <f>B1327/'MSD Calculation'!$D$5</f>
        <v>0.44256756756755961</v>
      </c>
      <c r="D1327" s="34">
        <f>'MSD Calculation'!$D$24-B1327</f>
        <v>5.4000000000002348</v>
      </c>
      <c r="E1327" s="30">
        <f>IF(B1327="",0,IF(B1327&lt;'MSD Calculation'!$D$5,$E$7*(1-B1327/'MSD Calculation'!$D$5), 0))</f>
        <v>7.8896325165667136E-3</v>
      </c>
      <c r="F1327" s="30">
        <f>IF(B1327="",0,IF($B1327&lt;$F$5,0,IF($B1327&gt;'MSD Calculation'!$D$5,0,IF($N$4="Closed-form",1/2*(1-COS(2*PI()*($B1327-$F$5)/$F$6))*$F$8,IF($N$4="General",1/2*(1-COS(2*PI()*($B1327-$F$5)/$F$6))*$F$9,"Error")))))</f>
        <v>5.8581070884044647E-3</v>
      </c>
      <c r="G1327" s="30">
        <f>IF(B1327="",0,IF($B1327&lt;$G$5,0,IF($B1327&gt;'MSD Calculation'!$D$5,0,IF($N$4="Closed-form",1/2*(1-COS(2*PI()*($B1327-$G$5)/$G$6))*$G$8,IF($N$4="General",1/2*(1-COS(2*PI()*($B1327-$G$5)/$G$6))*$G$9,"Error")))))</f>
        <v>6.9125614508080599E-4</v>
      </c>
      <c r="H1327" s="30">
        <f>IF(B1327="",0,IF($B1327&lt;$H$5,0,IF($B1327&gt;'MSD Calculation'!$D$5,0,IF($N$4="Closed-form",1/2*(1-COS(2*PI()*($B1327-$H$5)/$H$6))*$H$8,IF($N$4="General",1/2*(1-COS(2*PI()*($B1327-$H$5)/$H$6))*$H$9,"Error")))))</f>
        <v>0</v>
      </c>
      <c r="I1327" s="30">
        <f>IF(B1327="",0,IF($B1327&lt;$I$5,0,IF($B1327&gt;'MSD Calculation'!$D$5,0,IF($N$4="Closed-form",1/2*(1-COS(2*PI()*($B1327-$I$5)/$I$6))*$I$8,IF($N$4="General",1/2*(1-COS(2*PI()*($B1327-$I$5)/$I$6))*$I$9,"Error")))))</f>
        <v>0</v>
      </c>
      <c r="J1327" s="15" t="s">
        <v>14</v>
      </c>
      <c r="K1327" s="3"/>
      <c r="L1327" s="17">
        <v>13.099999999999765</v>
      </c>
      <c r="M1327" s="34">
        <f>L1327/'MSD Calculation'!$D$5</f>
        <v>0.44256756756755961</v>
      </c>
      <c r="N1327" s="34">
        <f>'MSD Calculation'!$D$24-L1327</f>
        <v>5.4000000000002348</v>
      </c>
      <c r="O1327" s="35">
        <f t="shared" si="100"/>
        <v>7.8896325165667136E-3</v>
      </c>
      <c r="P1327" s="35">
        <f t="shared" si="101"/>
        <v>1.3747739604971179E-2</v>
      </c>
      <c r="Q1327" s="35">
        <f t="shared" si="102"/>
        <v>1.4438995750051985E-2</v>
      </c>
      <c r="R1327" s="35">
        <f t="shared" si="103"/>
        <v>1.4438995750051985E-2</v>
      </c>
      <c r="S1327" s="35">
        <f t="shared" si="104"/>
        <v>1.4438995750051985E-2</v>
      </c>
      <c r="T1327" s="11" t="s">
        <v>14</v>
      </c>
    </row>
    <row r="1328" spans="2:20" x14ac:dyDescent="0.35">
      <c r="B1328" s="63">
        <v>13.109999999999765</v>
      </c>
      <c r="C1328" s="34">
        <f>B1328/'MSD Calculation'!$D$5</f>
        <v>0.44290540540539747</v>
      </c>
      <c r="D1328" s="34">
        <f>'MSD Calculation'!$D$24-B1328</f>
        <v>5.390000000000235</v>
      </c>
      <c r="E1328" s="30">
        <f>IF(B1328="",0,IF(B1328&lt;'MSD Calculation'!$D$5,$E$7*(1-B1328/'MSD Calculation'!$D$5), 0))</f>
        <v>7.8848509211021274E-3</v>
      </c>
      <c r="F1328" s="30">
        <f>IF(B1328="",0,IF($B1328&lt;$F$5,0,IF($B1328&gt;'MSD Calculation'!$D$5,0,IF($N$4="Closed-form",1/2*(1-COS(2*PI()*($B1328-$F$5)/$F$6))*$F$8,IF($N$4="General",1/2*(1-COS(2*PI()*($B1328-$F$5)/$F$6))*$F$9,"Error")))))</f>
        <v>5.8680402644411831E-3</v>
      </c>
      <c r="G1328" s="30">
        <f>IF(B1328="",0,IF($B1328&lt;$G$5,0,IF($B1328&gt;'MSD Calculation'!$D$5,0,IF($N$4="Closed-form",1/2*(1-COS(2*PI()*($B1328-$G$5)/$G$6))*$G$8,IF($N$4="General",1/2*(1-COS(2*PI()*($B1328-$G$5)/$G$6))*$G$9,"Error")))))</f>
        <v>6.9505148810082562E-4</v>
      </c>
      <c r="H1328" s="30">
        <f>IF(B1328="",0,IF($B1328&lt;$H$5,0,IF($B1328&gt;'MSD Calculation'!$D$5,0,IF($N$4="Closed-form",1/2*(1-COS(2*PI()*($B1328-$H$5)/$H$6))*$H$8,IF($N$4="General",1/2*(1-COS(2*PI()*($B1328-$H$5)/$H$6))*$H$9,"Error")))))</f>
        <v>0</v>
      </c>
      <c r="I1328" s="30">
        <f>IF(B1328="",0,IF($B1328&lt;$I$5,0,IF($B1328&gt;'MSD Calculation'!$D$5,0,IF($N$4="Closed-form",1/2*(1-COS(2*PI()*($B1328-$I$5)/$I$6))*$I$8,IF($N$4="General",1/2*(1-COS(2*PI()*($B1328-$I$5)/$I$6))*$I$9,"Error")))))</f>
        <v>0</v>
      </c>
      <c r="J1328" s="15" t="s">
        <v>14</v>
      </c>
      <c r="K1328" s="3"/>
      <c r="L1328" s="17">
        <v>13.109999999999765</v>
      </c>
      <c r="M1328" s="34">
        <f>L1328/'MSD Calculation'!$D$5</f>
        <v>0.44290540540539747</v>
      </c>
      <c r="N1328" s="34">
        <f>'MSD Calculation'!$D$24-L1328</f>
        <v>5.390000000000235</v>
      </c>
      <c r="O1328" s="35">
        <f t="shared" si="100"/>
        <v>7.8848509211021274E-3</v>
      </c>
      <c r="P1328" s="35">
        <f t="shared" si="101"/>
        <v>1.375289118554331E-2</v>
      </c>
      <c r="Q1328" s="35">
        <f t="shared" si="102"/>
        <v>1.4447942673644135E-2</v>
      </c>
      <c r="R1328" s="35">
        <f t="shared" si="103"/>
        <v>1.4447942673644135E-2</v>
      </c>
      <c r="S1328" s="35">
        <f t="shared" si="104"/>
        <v>1.4447942673644135E-2</v>
      </c>
      <c r="T1328" s="11" t="s">
        <v>14</v>
      </c>
    </row>
    <row r="1329" spans="2:20" x14ac:dyDescent="0.35">
      <c r="B1329" s="63">
        <v>13.119999999999765</v>
      </c>
      <c r="C1329" s="34">
        <f>B1329/'MSD Calculation'!$D$5</f>
        <v>0.44324324324323527</v>
      </c>
      <c r="D1329" s="34">
        <f>'MSD Calculation'!$D$24-B1329</f>
        <v>5.3800000000002353</v>
      </c>
      <c r="E1329" s="30">
        <f>IF(B1329="",0,IF(B1329&lt;'MSD Calculation'!$D$5,$E$7*(1-B1329/'MSD Calculation'!$D$5), 0))</f>
        <v>7.8800693256375412E-3</v>
      </c>
      <c r="F1329" s="30">
        <f>IF(B1329="",0,IF($B1329&lt;$F$5,0,IF($B1329&gt;'MSD Calculation'!$D$5,0,IF($N$4="Closed-form",1/2*(1-COS(2*PI()*($B1329-$F$5)/$F$6))*$F$8,IF($N$4="General",1/2*(1-COS(2*PI()*($B1329-$F$5)/$F$6))*$F$9,"Error")))))</f>
        <v>5.8779689738943037E-3</v>
      </c>
      <c r="G1329" s="30">
        <f>IF(B1329="",0,IF($B1329&lt;$G$5,0,IF($B1329&gt;'MSD Calculation'!$D$5,0,IF($N$4="Closed-form",1/2*(1-COS(2*PI()*($B1329-$G$5)/$G$6))*$G$8,IF($N$4="General",1/2*(1-COS(2*PI()*($B1329-$G$5)/$G$6))*$G$9,"Error")))))</f>
        <v>6.9885480930590869E-4</v>
      </c>
      <c r="H1329" s="30">
        <f>IF(B1329="",0,IF($B1329&lt;$H$5,0,IF($B1329&gt;'MSD Calculation'!$D$5,0,IF($N$4="Closed-form",1/2*(1-COS(2*PI()*($B1329-$H$5)/$H$6))*$H$8,IF($N$4="General",1/2*(1-COS(2*PI()*($B1329-$H$5)/$H$6))*$H$9,"Error")))))</f>
        <v>0</v>
      </c>
      <c r="I1329" s="30">
        <f>IF(B1329="",0,IF($B1329&lt;$I$5,0,IF($B1329&gt;'MSD Calculation'!$D$5,0,IF($N$4="Closed-form",1/2*(1-COS(2*PI()*($B1329-$I$5)/$I$6))*$I$8,IF($N$4="General",1/2*(1-COS(2*PI()*($B1329-$I$5)/$I$6))*$I$9,"Error")))))</f>
        <v>0</v>
      </c>
      <c r="J1329" s="15" t="s">
        <v>14</v>
      </c>
      <c r="K1329" s="3"/>
      <c r="L1329" s="17">
        <v>13.119999999999765</v>
      </c>
      <c r="M1329" s="34">
        <f>L1329/'MSD Calculation'!$D$5</f>
        <v>0.44324324324323527</v>
      </c>
      <c r="N1329" s="34">
        <f>'MSD Calculation'!$D$24-L1329</f>
        <v>5.3800000000002353</v>
      </c>
      <c r="O1329" s="35">
        <f t="shared" si="100"/>
        <v>7.8800693256375412E-3</v>
      </c>
      <c r="P1329" s="35">
        <f t="shared" si="101"/>
        <v>1.3758038299531844E-2</v>
      </c>
      <c r="Q1329" s="35">
        <f t="shared" si="102"/>
        <v>1.4456893108837753E-2</v>
      </c>
      <c r="R1329" s="35">
        <f t="shared" si="103"/>
        <v>1.4456893108837753E-2</v>
      </c>
      <c r="S1329" s="35">
        <f t="shared" si="104"/>
        <v>1.4456893108837753E-2</v>
      </c>
      <c r="T1329" s="11" t="s">
        <v>14</v>
      </c>
    </row>
    <row r="1330" spans="2:20" x14ac:dyDescent="0.35">
      <c r="B1330" s="63">
        <v>13.129999999999765</v>
      </c>
      <c r="C1330" s="34">
        <f>B1330/'MSD Calculation'!$D$5</f>
        <v>0.44358108108107308</v>
      </c>
      <c r="D1330" s="34">
        <f>'MSD Calculation'!$D$24-B1330</f>
        <v>5.3700000000002355</v>
      </c>
      <c r="E1330" s="30">
        <f>IF(B1330="",0,IF(B1330&lt;'MSD Calculation'!$D$5,$E$7*(1-B1330/'MSD Calculation'!$D$5), 0))</f>
        <v>7.8752877301729567E-3</v>
      </c>
      <c r="F1330" s="30">
        <f>IF(B1330="",0,IF($B1330&lt;$F$5,0,IF($B1330&gt;'MSD Calculation'!$D$5,0,IF($N$4="Closed-form",1/2*(1-COS(2*PI()*($B1330-$F$5)/$F$6))*$F$8,IF($N$4="General",1/2*(1-COS(2*PI()*($B1330-$F$5)/$F$6))*$F$9,"Error")))))</f>
        <v>5.8878931732116498E-3</v>
      </c>
      <c r="G1330" s="30">
        <f>IF(B1330="",0,IF($B1330&lt;$G$5,0,IF($B1330&gt;'MSD Calculation'!$D$5,0,IF($N$4="Closed-form",1/2*(1-COS(2*PI()*($B1330-$G$5)/$G$6))*$G$8,IF($N$4="General",1/2*(1-COS(2*PI()*($B1330-$G$5)/$G$6))*$G$9,"Error")))))</f>
        <v>7.0266608236587466E-4</v>
      </c>
      <c r="H1330" s="30">
        <f>IF(B1330="",0,IF($B1330&lt;$H$5,0,IF($B1330&gt;'MSD Calculation'!$D$5,0,IF($N$4="Closed-form",1/2*(1-COS(2*PI()*($B1330-$H$5)/$H$6))*$H$8,IF($N$4="General",1/2*(1-COS(2*PI()*($B1330-$H$5)/$H$6))*$H$9,"Error")))))</f>
        <v>0</v>
      </c>
      <c r="I1330" s="30">
        <f>IF(B1330="",0,IF($B1330&lt;$I$5,0,IF($B1330&gt;'MSD Calculation'!$D$5,0,IF($N$4="Closed-form",1/2*(1-COS(2*PI()*($B1330-$I$5)/$I$6))*$I$8,IF($N$4="General",1/2*(1-COS(2*PI()*($B1330-$I$5)/$I$6))*$I$9,"Error")))))</f>
        <v>0</v>
      </c>
      <c r="J1330" s="15" t="s">
        <v>14</v>
      </c>
      <c r="K1330" s="3"/>
      <c r="L1330" s="17">
        <v>13.129999999999765</v>
      </c>
      <c r="M1330" s="34">
        <f>L1330/'MSD Calculation'!$D$5</f>
        <v>0.44358108108107308</v>
      </c>
      <c r="N1330" s="34">
        <f>'MSD Calculation'!$D$24-L1330</f>
        <v>5.3700000000002355</v>
      </c>
      <c r="O1330" s="35">
        <f t="shared" si="100"/>
        <v>7.8752877301729567E-3</v>
      </c>
      <c r="P1330" s="35">
        <f t="shared" si="101"/>
        <v>1.3763180903384607E-2</v>
      </c>
      <c r="Q1330" s="35">
        <f t="shared" si="102"/>
        <v>1.446584698575048E-2</v>
      </c>
      <c r="R1330" s="35">
        <f t="shared" si="103"/>
        <v>1.446584698575048E-2</v>
      </c>
      <c r="S1330" s="35">
        <f t="shared" si="104"/>
        <v>1.446584698575048E-2</v>
      </c>
      <c r="T1330" s="11" t="s">
        <v>14</v>
      </c>
    </row>
    <row r="1331" spans="2:20" x14ac:dyDescent="0.35">
      <c r="B1331" s="63">
        <v>13.139999999999764</v>
      </c>
      <c r="C1331" s="34">
        <f>B1331/'MSD Calculation'!$D$5</f>
        <v>0.44391891891891094</v>
      </c>
      <c r="D1331" s="34">
        <f>'MSD Calculation'!$D$24-B1331</f>
        <v>5.3600000000002357</v>
      </c>
      <c r="E1331" s="30">
        <f>IF(B1331="",0,IF(B1331&lt;'MSD Calculation'!$D$5,$E$7*(1-B1331/'MSD Calculation'!$D$5), 0))</f>
        <v>7.8705061347083688E-3</v>
      </c>
      <c r="F1331" s="30">
        <f>IF(B1331="",0,IF($B1331&lt;$F$5,0,IF($B1331&gt;'MSD Calculation'!$D$5,0,IF($N$4="Closed-form",1/2*(1-COS(2*PI()*($B1331-$F$5)/$F$6))*$F$8,IF($N$4="General",1/2*(1-COS(2*PI()*($B1331-$F$5)/$F$6))*$F$9,"Error")))))</f>
        <v>5.8978128188608295E-3</v>
      </c>
      <c r="G1331" s="30">
        <f>IF(B1331="",0,IF($B1331&lt;$G$5,0,IF($B1331&gt;'MSD Calculation'!$D$5,0,IF($N$4="Closed-form",1/2*(1-COS(2*PI()*($B1331-$G$5)/$G$6))*$G$8,IF($N$4="General",1/2*(1-COS(2*PI()*($B1331-$G$5)/$G$6))*$G$9,"Error")))))</f>
        <v>7.0648528089549195E-4</v>
      </c>
      <c r="H1331" s="30">
        <f>IF(B1331="",0,IF($B1331&lt;$H$5,0,IF($B1331&gt;'MSD Calculation'!$D$5,0,IF($N$4="Closed-form",1/2*(1-COS(2*PI()*($B1331-$H$5)/$H$6))*$H$8,IF($N$4="General",1/2*(1-COS(2*PI()*($B1331-$H$5)/$H$6))*$H$9,"Error")))))</f>
        <v>0</v>
      </c>
      <c r="I1331" s="30">
        <f>IF(B1331="",0,IF($B1331&lt;$I$5,0,IF($B1331&gt;'MSD Calculation'!$D$5,0,IF($N$4="Closed-form",1/2*(1-COS(2*PI()*($B1331-$I$5)/$I$6))*$I$8,IF($N$4="General",1/2*(1-COS(2*PI()*($B1331-$I$5)/$I$6))*$I$9,"Error")))))</f>
        <v>0</v>
      </c>
      <c r="J1331" s="15" t="s">
        <v>14</v>
      </c>
      <c r="K1331" s="3"/>
      <c r="L1331" s="17">
        <v>13.139999999999764</v>
      </c>
      <c r="M1331" s="34">
        <f>L1331/'MSD Calculation'!$D$5</f>
        <v>0.44391891891891094</v>
      </c>
      <c r="N1331" s="34">
        <f>'MSD Calculation'!$D$24-L1331</f>
        <v>5.3600000000002357</v>
      </c>
      <c r="O1331" s="35">
        <f t="shared" si="100"/>
        <v>7.8705061347083688E-3</v>
      </c>
      <c r="P1331" s="35">
        <f t="shared" si="101"/>
        <v>1.3768318953569197E-2</v>
      </c>
      <c r="Q1331" s="35">
        <f t="shared" si="102"/>
        <v>1.447480423446469E-2</v>
      </c>
      <c r="R1331" s="35">
        <f t="shared" si="103"/>
        <v>1.447480423446469E-2</v>
      </c>
      <c r="S1331" s="35">
        <f t="shared" si="104"/>
        <v>1.447480423446469E-2</v>
      </c>
      <c r="T1331" s="11" t="s">
        <v>14</v>
      </c>
    </row>
    <row r="1332" spans="2:20" x14ac:dyDescent="0.35">
      <c r="B1332" s="63">
        <v>13.149999999999764</v>
      </c>
      <c r="C1332" s="34">
        <f>B1332/'MSD Calculation'!$D$5</f>
        <v>0.44425675675674875</v>
      </c>
      <c r="D1332" s="34">
        <f>'MSD Calculation'!$D$24-B1332</f>
        <v>5.3500000000002359</v>
      </c>
      <c r="E1332" s="30">
        <f>IF(B1332="",0,IF(B1332&lt;'MSD Calculation'!$D$5,$E$7*(1-B1332/'MSD Calculation'!$D$5), 0))</f>
        <v>7.8657245392437843E-3</v>
      </c>
      <c r="F1332" s="30">
        <f>IF(B1332="",0,IF($B1332&lt;$F$5,0,IF($B1332&gt;'MSD Calculation'!$D$5,0,IF($N$4="Closed-form",1/2*(1-COS(2*PI()*($B1332-$F$5)/$F$6))*$F$8,IF($N$4="General",1/2*(1-COS(2*PI()*($B1332-$F$5)/$F$6))*$F$9,"Error")))))</f>
        <v>5.9077278673294233E-3</v>
      </c>
      <c r="G1332" s="30">
        <f>IF(B1332="",0,IF($B1332&lt;$G$5,0,IF($B1332&gt;'MSD Calculation'!$D$5,0,IF($N$4="Closed-form",1/2*(1-COS(2*PI()*($B1332-$G$5)/$G$6))*$G$8,IF($N$4="General",1/2*(1-COS(2*PI()*($B1332-$G$5)/$G$6))*$G$9,"Error")))))</f>
        <v>7.1031237845466143E-4</v>
      </c>
      <c r="H1332" s="30">
        <f>IF(B1332="",0,IF($B1332&lt;$H$5,0,IF($B1332&gt;'MSD Calculation'!$D$5,0,IF($N$4="Closed-form",1/2*(1-COS(2*PI()*($B1332-$H$5)/$H$6))*$H$8,IF($N$4="General",1/2*(1-COS(2*PI()*($B1332-$H$5)/$H$6))*$H$9,"Error")))))</f>
        <v>0</v>
      </c>
      <c r="I1332" s="30">
        <f>IF(B1332="",0,IF($B1332&lt;$I$5,0,IF($B1332&gt;'MSD Calculation'!$D$5,0,IF($N$4="Closed-form",1/2*(1-COS(2*PI()*($B1332-$I$5)/$I$6))*$I$8,IF($N$4="General",1/2*(1-COS(2*PI()*($B1332-$I$5)/$I$6))*$I$9,"Error")))))</f>
        <v>0</v>
      </c>
      <c r="J1332" s="15" t="s">
        <v>14</v>
      </c>
      <c r="K1332" s="3"/>
      <c r="L1332" s="17">
        <v>13.149999999999764</v>
      </c>
      <c r="M1332" s="34">
        <f>L1332/'MSD Calculation'!$D$5</f>
        <v>0.44425675675674875</v>
      </c>
      <c r="N1332" s="34">
        <f>'MSD Calculation'!$D$24-L1332</f>
        <v>5.3500000000002359</v>
      </c>
      <c r="O1332" s="35">
        <f t="shared" si="100"/>
        <v>7.8657245392437843E-3</v>
      </c>
      <c r="P1332" s="35">
        <f t="shared" si="101"/>
        <v>1.3773452406573208E-2</v>
      </c>
      <c r="Q1332" s="35">
        <f t="shared" si="102"/>
        <v>1.4483764785027869E-2</v>
      </c>
      <c r="R1332" s="35">
        <f t="shared" si="103"/>
        <v>1.4483764785027869E-2</v>
      </c>
      <c r="S1332" s="35">
        <f t="shared" si="104"/>
        <v>1.4483764785027869E-2</v>
      </c>
      <c r="T1332" s="11" t="s">
        <v>14</v>
      </c>
    </row>
    <row r="1333" spans="2:20" x14ac:dyDescent="0.35">
      <c r="B1333" s="63">
        <v>13.159999999999764</v>
      </c>
      <c r="C1333" s="34">
        <f>B1333/'MSD Calculation'!$D$5</f>
        <v>0.44459459459458661</v>
      </c>
      <c r="D1333" s="34">
        <f>'MSD Calculation'!$D$24-B1333</f>
        <v>5.3400000000002361</v>
      </c>
      <c r="E1333" s="30">
        <f>IF(B1333="",0,IF(B1333&lt;'MSD Calculation'!$D$5,$E$7*(1-B1333/'MSD Calculation'!$D$5), 0))</f>
        <v>7.8609429437791981E-3</v>
      </c>
      <c r="F1333" s="30">
        <f>IF(B1333="",0,IF($B1333&lt;$F$5,0,IF($B1333&gt;'MSD Calculation'!$D$5,0,IF($N$4="Closed-form",1/2*(1-COS(2*PI()*($B1333-$F$5)/$F$6))*$F$8,IF($N$4="General",1/2*(1-COS(2*PI()*($B1333-$F$5)/$F$6))*$F$9,"Error")))))</f>
        <v>5.9176382751251746E-3</v>
      </c>
      <c r="G1333" s="30">
        <f>IF(B1333="",0,IF($B1333&lt;$G$5,0,IF($B1333&gt;'MSD Calculation'!$D$5,0,IF($N$4="Closed-form",1/2*(1-COS(2*PI()*($B1333-$G$5)/$G$6))*$G$8,IF($N$4="General",1/2*(1-COS(2*PI()*($B1333-$G$5)/$G$6))*$G$9,"Error")))))</f>
        <v>7.1414734854859932E-4</v>
      </c>
      <c r="H1333" s="30">
        <f>IF(B1333="",0,IF($B1333&lt;$H$5,0,IF($B1333&gt;'MSD Calculation'!$D$5,0,IF($N$4="Closed-form",1/2*(1-COS(2*PI()*($B1333-$H$5)/$H$6))*$H$8,IF($N$4="General",1/2*(1-COS(2*PI()*($B1333-$H$5)/$H$6))*$H$9,"Error")))))</f>
        <v>0</v>
      </c>
      <c r="I1333" s="30">
        <f>IF(B1333="",0,IF($B1333&lt;$I$5,0,IF($B1333&gt;'MSD Calculation'!$D$5,0,IF($N$4="Closed-form",1/2*(1-COS(2*PI()*($B1333-$I$5)/$I$6))*$I$8,IF($N$4="General",1/2*(1-COS(2*PI()*($B1333-$I$5)/$I$6))*$I$9,"Error")))))</f>
        <v>0</v>
      </c>
      <c r="J1333" s="15" t="s">
        <v>14</v>
      </c>
      <c r="K1333" s="3"/>
      <c r="L1333" s="17">
        <v>13.159999999999764</v>
      </c>
      <c r="M1333" s="34">
        <f>L1333/'MSD Calculation'!$D$5</f>
        <v>0.44459459459458661</v>
      </c>
      <c r="N1333" s="34">
        <f>'MSD Calculation'!$D$24-L1333</f>
        <v>5.3400000000002361</v>
      </c>
      <c r="O1333" s="35">
        <f t="shared" si="100"/>
        <v>7.8609429437791981E-3</v>
      </c>
      <c r="P1333" s="35">
        <f t="shared" si="101"/>
        <v>1.3778581218904372E-2</v>
      </c>
      <c r="Q1333" s="35">
        <f t="shared" si="102"/>
        <v>1.4492728567452972E-2</v>
      </c>
      <c r="R1333" s="35">
        <f t="shared" si="103"/>
        <v>1.4492728567452972E-2</v>
      </c>
      <c r="S1333" s="35">
        <f t="shared" si="104"/>
        <v>1.4492728567452972E-2</v>
      </c>
      <c r="T1333" s="11" t="s">
        <v>14</v>
      </c>
    </row>
    <row r="1334" spans="2:20" x14ac:dyDescent="0.35">
      <c r="B1334" s="63">
        <v>13.169999999999764</v>
      </c>
      <c r="C1334" s="34">
        <f>B1334/'MSD Calculation'!$D$5</f>
        <v>0.44493243243242442</v>
      </c>
      <c r="D1334" s="34">
        <f>'MSD Calculation'!$D$24-B1334</f>
        <v>5.3300000000002363</v>
      </c>
      <c r="E1334" s="30">
        <f>IF(B1334="",0,IF(B1334&lt;'MSD Calculation'!$D$5,$E$7*(1-B1334/'MSD Calculation'!$D$5), 0))</f>
        <v>7.8561613483146137E-3</v>
      </c>
      <c r="F1334" s="30">
        <f>IF(B1334="",0,IF($B1334&lt;$F$5,0,IF($B1334&gt;'MSD Calculation'!$D$5,0,IF($N$4="Closed-form",1/2*(1-COS(2*PI()*($B1334-$F$5)/$F$6))*$F$8,IF($N$4="General",1/2*(1-COS(2*PI()*($B1334-$F$5)/$F$6))*$F$9,"Error")))))</f>
        <v>5.9275439987761924E-3</v>
      </c>
      <c r="G1334" s="30">
        <f>IF(B1334="",0,IF($B1334&lt;$G$5,0,IF($B1334&gt;'MSD Calculation'!$D$5,0,IF($N$4="Closed-form",1/2*(1-COS(2*PI()*($B1334-$G$5)/$G$6))*$G$8,IF($N$4="General",1/2*(1-COS(2*PI()*($B1334-$G$5)/$G$6))*$G$9,"Error")))))</f>
        <v>7.179901646280221E-4</v>
      </c>
      <c r="H1334" s="30">
        <f>IF(B1334="",0,IF($B1334&lt;$H$5,0,IF($B1334&gt;'MSD Calculation'!$D$5,0,IF($N$4="Closed-form",1/2*(1-COS(2*PI()*($B1334-$H$5)/$H$6))*$H$8,IF($N$4="General",1/2*(1-COS(2*PI()*($B1334-$H$5)/$H$6))*$H$9,"Error")))))</f>
        <v>0</v>
      </c>
      <c r="I1334" s="30">
        <f>IF(B1334="",0,IF($B1334&lt;$I$5,0,IF($B1334&gt;'MSD Calculation'!$D$5,0,IF($N$4="Closed-form",1/2*(1-COS(2*PI()*($B1334-$I$5)/$I$6))*$I$8,IF($N$4="General",1/2*(1-COS(2*PI()*($B1334-$I$5)/$I$6))*$I$9,"Error")))))</f>
        <v>0</v>
      </c>
      <c r="J1334" s="15" t="s">
        <v>14</v>
      </c>
      <c r="K1334" s="3"/>
      <c r="L1334" s="17">
        <v>13.169999999999764</v>
      </c>
      <c r="M1334" s="34">
        <f>L1334/'MSD Calculation'!$D$5</f>
        <v>0.44493243243242442</v>
      </c>
      <c r="N1334" s="34">
        <f>'MSD Calculation'!$D$24-L1334</f>
        <v>5.3300000000002363</v>
      </c>
      <c r="O1334" s="35">
        <f t="shared" si="100"/>
        <v>7.8561613483146137E-3</v>
      </c>
      <c r="P1334" s="35">
        <f t="shared" si="101"/>
        <v>1.3783705347090806E-2</v>
      </c>
      <c r="Q1334" s="35">
        <f t="shared" si="102"/>
        <v>1.4501695511718829E-2</v>
      </c>
      <c r="R1334" s="35">
        <f t="shared" si="103"/>
        <v>1.4501695511718829E-2</v>
      </c>
      <c r="S1334" s="35">
        <f t="shared" si="104"/>
        <v>1.4501695511718829E-2</v>
      </c>
      <c r="T1334" s="11" t="s">
        <v>14</v>
      </c>
    </row>
    <row r="1335" spans="2:20" x14ac:dyDescent="0.35">
      <c r="B1335" s="63">
        <v>13.179999999999763</v>
      </c>
      <c r="C1335" s="34">
        <f>B1335/'MSD Calculation'!$D$5</f>
        <v>0.44527027027026228</v>
      </c>
      <c r="D1335" s="34">
        <f>'MSD Calculation'!$D$24-B1335</f>
        <v>5.3200000000002365</v>
      </c>
      <c r="E1335" s="30">
        <f>IF(B1335="",0,IF(B1335&lt;'MSD Calculation'!$D$5,$E$7*(1-B1335/'MSD Calculation'!$D$5), 0))</f>
        <v>7.8513797528500275E-3</v>
      </c>
      <c r="F1335" s="30">
        <f>IF(B1335="",0,IF($B1335&lt;$F$5,0,IF($B1335&gt;'MSD Calculation'!$D$5,0,IF($N$4="Closed-form",1/2*(1-COS(2*PI()*($B1335-$F$5)/$F$6))*$F$8,IF($N$4="General",1/2*(1-COS(2*PI()*($B1335-$F$5)/$F$6))*$F$9,"Error")))))</f>
        <v>5.9374449948311212E-3</v>
      </c>
      <c r="G1335" s="30">
        <f>IF(B1335="",0,IF($B1335&lt;$G$5,0,IF($B1335&gt;'MSD Calculation'!$D$5,0,IF($N$4="Closed-form",1/2*(1-COS(2*PI()*($B1335-$G$5)/$G$6))*$G$8,IF($N$4="General",1/2*(1-COS(2*PI()*($B1335-$G$5)/$G$6))*$G$9,"Error")))))</f>
        <v>7.21840800089327E-4</v>
      </c>
      <c r="H1335" s="30">
        <f>IF(B1335="",0,IF($B1335&lt;$H$5,0,IF($B1335&gt;'MSD Calculation'!$D$5,0,IF($N$4="Closed-form",1/2*(1-COS(2*PI()*($B1335-$H$5)/$H$6))*$H$8,IF($N$4="General",1/2*(1-COS(2*PI()*($B1335-$H$5)/$H$6))*$H$9,"Error")))))</f>
        <v>0</v>
      </c>
      <c r="I1335" s="30">
        <f>IF(B1335="",0,IF($B1335&lt;$I$5,0,IF($B1335&gt;'MSD Calculation'!$D$5,0,IF($N$4="Closed-form",1/2*(1-COS(2*PI()*($B1335-$I$5)/$I$6))*$I$8,IF($N$4="General",1/2*(1-COS(2*PI()*($B1335-$I$5)/$I$6))*$I$9,"Error")))))</f>
        <v>0</v>
      </c>
      <c r="J1335" s="15" t="s">
        <v>14</v>
      </c>
      <c r="K1335" s="3"/>
      <c r="L1335" s="17">
        <v>13.179999999999763</v>
      </c>
      <c r="M1335" s="34">
        <f>L1335/'MSD Calculation'!$D$5</f>
        <v>0.44527027027026228</v>
      </c>
      <c r="N1335" s="34">
        <f>'MSD Calculation'!$D$24-L1335</f>
        <v>5.3200000000002365</v>
      </c>
      <c r="O1335" s="35">
        <f t="shared" si="100"/>
        <v>7.8513797528500275E-3</v>
      </c>
      <c r="P1335" s="35">
        <f t="shared" si="101"/>
        <v>1.3788824747681148E-2</v>
      </c>
      <c r="Q1335" s="35">
        <f t="shared" si="102"/>
        <v>1.4510665547770476E-2</v>
      </c>
      <c r="R1335" s="35">
        <f t="shared" si="103"/>
        <v>1.4510665547770476E-2</v>
      </c>
      <c r="S1335" s="35">
        <f t="shared" si="104"/>
        <v>1.4510665547770476E-2</v>
      </c>
      <c r="T1335" s="11" t="s">
        <v>14</v>
      </c>
    </row>
    <row r="1336" spans="2:20" x14ac:dyDescent="0.35">
      <c r="B1336" s="63">
        <v>13.189999999999763</v>
      </c>
      <c r="C1336" s="34">
        <f>B1336/'MSD Calculation'!$D$5</f>
        <v>0.44560810810810009</v>
      </c>
      <c r="D1336" s="34">
        <f>'MSD Calculation'!$D$24-B1336</f>
        <v>5.3100000000002368</v>
      </c>
      <c r="E1336" s="30">
        <f>IF(B1336="",0,IF(B1336&lt;'MSD Calculation'!$D$5,$E$7*(1-B1336/'MSD Calculation'!$D$5), 0))</f>
        <v>7.846598157385443E-3</v>
      </c>
      <c r="F1336" s="30">
        <f>IF(B1336="",0,IF($B1336&lt;$F$5,0,IF($B1336&gt;'MSD Calculation'!$D$5,0,IF($N$4="Closed-form",1/2*(1-COS(2*PI()*($B1336-$F$5)/$F$6))*$F$8,IF($N$4="General",1/2*(1-COS(2*PI()*($B1336-$F$5)/$F$6))*$F$9,"Error")))))</f>
        <v>5.9473412198593487E-3</v>
      </c>
      <c r="G1336" s="30">
        <f>IF(B1336="",0,IF($B1336&lt;$G$5,0,IF($B1336&gt;'MSD Calculation'!$D$5,0,IF($N$4="Closed-form",1/2*(1-COS(2*PI()*($B1336-$G$5)/$G$6))*$G$8,IF($N$4="General",1/2*(1-COS(2*PI()*($B1336-$G$5)/$G$6))*$G$9,"Error")))))</f>
        <v>7.2569922827477918E-4</v>
      </c>
      <c r="H1336" s="30">
        <f>IF(B1336="",0,IF($B1336&lt;$H$5,0,IF($B1336&gt;'MSD Calculation'!$D$5,0,IF($N$4="Closed-form",1/2*(1-COS(2*PI()*($B1336-$H$5)/$H$6))*$H$8,IF($N$4="General",1/2*(1-COS(2*PI()*($B1336-$H$5)/$H$6))*$H$9,"Error")))))</f>
        <v>0</v>
      </c>
      <c r="I1336" s="30">
        <f>IF(B1336="",0,IF($B1336&lt;$I$5,0,IF($B1336&gt;'MSD Calculation'!$D$5,0,IF($N$4="Closed-form",1/2*(1-COS(2*PI()*($B1336-$I$5)/$I$6))*$I$8,IF($N$4="General",1/2*(1-COS(2*PI()*($B1336-$I$5)/$I$6))*$I$9,"Error")))))</f>
        <v>0</v>
      </c>
      <c r="J1336" s="15" t="s">
        <v>14</v>
      </c>
      <c r="K1336" s="3"/>
      <c r="L1336" s="17">
        <v>13.189999999999763</v>
      </c>
      <c r="M1336" s="34">
        <f>L1336/'MSD Calculation'!$D$5</f>
        <v>0.44560810810810009</v>
      </c>
      <c r="N1336" s="34">
        <f>'MSD Calculation'!$D$24-L1336</f>
        <v>5.3100000000002368</v>
      </c>
      <c r="O1336" s="35">
        <f t="shared" si="100"/>
        <v>7.846598157385443E-3</v>
      </c>
      <c r="P1336" s="35">
        <f t="shared" si="101"/>
        <v>1.3793939377244793E-2</v>
      </c>
      <c r="Q1336" s="35">
        <f t="shared" si="102"/>
        <v>1.4519638605519572E-2</v>
      </c>
      <c r="R1336" s="35">
        <f t="shared" si="103"/>
        <v>1.4519638605519572E-2</v>
      </c>
      <c r="S1336" s="35">
        <f t="shared" si="104"/>
        <v>1.4519638605519572E-2</v>
      </c>
      <c r="T1336" s="11" t="s">
        <v>14</v>
      </c>
    </row>
    <row r="1337" spans="2:20" x14ac:dyDescent="0.35">
      <c r="B1337" s="63">
        <v>13.199999999999763</v>
      </c>
      <c r="C1337" s="34">
        <f>B1337/'MSD Calculation'!$D$5</f>
        <v>0.44594594594593789</v>
      </c>
      <c r="D1337" s="34">
        <f>'MSD Calculation'!$D$24-B1337</f>
        <v>5.300000000000237</v>
      </c>
      <c r="E1337" s="30">
        <f>IF(B1337="",0,IF(B1337&lt;'MSD Calculation'!$D$5,$E$7*(1-B1337/'MSD Calculation'!$D$5), 0))</f>
        <v>7.8418165619208568E-3</v>
      </c>
      <c r="F1337" s="30">
        <f>IF(B1337="",0,IF($B1337&lt;$F$5,0,IF($B1337&gt;'MSD Calculation'!$D$5,0,IF($N$4="Closed-form",1/2*(1-COS(2*PI()*($B1337-$F$5)/$F$6))*$F$8,IF($N$4="General",1/2*(1-COS(2*PI()*($B1337-$F$5)/$F$6))*$F$9,"Error")))))</f>
        <v>5.9572326304511937E-3</v>
      </c>
      <c r="G1337" s="30">
        <f>IF(B1337="",0,IF($B1337&lt;$G$5,0,IF($B1337&gt;'MSD Calculation'!$D$5,0,IF($N$4="Closed-form",1/2*(1-COS(2*PI()*($B1337-$G$5)/$G$6))*$G$8,IF($N$4="General",1/2*(1-COS(2*PI()*($B1337-$G$5)/$G$6))*$G$9,"Error")))))</f>
        <v>7.2956542247269501E-4</v>
      </c>
      <c r="H1337" s="30">
        <f>IF(B1337="",0,IF($B1337&lt;$H$5,0,IF($B1337&gt;'MSD Calculation'!$D$5,0,IF($N$4="Closed-form",1/2*(1-COS(2*PI()*($B1337-$H$5)/$H$6))*$H$8,IF($N$4="General",1/2*(1-COS(2*PI()*($B1337-$H$5)/$H$6))*$H$9,"Error")))))</f>
        <v>0</v>
      </c>
      <c r="I1337" s="30">
        <f>IF(B1337="",0,IF($B1337&lt;$I$5,0,IF($B1337&gt;'MSD Calculation'!$D$5,0,IF($N$4="Closed-form",1/2*(1-COS(2*PI()*($B1337-$I$5)/$I$6))*$I$8,IF($N$4="General",1/2*(1-COS(2*PI()*($B1337-$I$5)/$I$6))*$I$9,"Error")))))</f>
        <v>0</v>
      </c>
      <c r="J1337" s="15" t="s">
        <v>14</v>
      </c>
      <c r="K1337" s="3"/>
      <c r="L1337" s="17">
        <v>13.199999999999763</v>
      </c>
      <c r="M1337" s="34">
        <f>L1337/'MSD Calculation'!$D$5</f>
        <v>0.44594594594593789</v>
      </c>
      <c r="N1337" s="34">
        <f>'MSD Calculation'!$D$24-L1337</f>
        <v>5.300000000000237</v>
      </c>
      <c r="O1337" s="35">
        <f t="shared" si="100"/>
        <v>7.8418165619208568E-3</v>
      </c>
      <c r="P1337" s="35">
        <f t="shared" si="101"/>
        <v>1.379904919237205E-2</v>
      </c>
      <c r="Q1337" s="35">
        <f t="shared" si="102"/>
        <v>1.4528614614844745E-2</v>
      </c>
      <c r="R1337" s="35">
        <f t="shared" si="103"/>
        <v>1.4528614614844745E-2</v>
      </c>
      <c r="S1337" s="35">
        <f t="shared" si="104"/>
        <v>1.4528614614844745E-2</v>
      </c>
      <c r="T1337" s="11" t="s">
        <v>14</v>
      </c>
    </row>
    <row r="1338" spans="2:20" x14ac:dyDescent="0.35">
      <c r="B1338" s="63">
        <v>13.209999999999763</v>
      </c>
      <c r="C1338" s="34">
        <f>B1338/'MSD Calculation'!$D$5</f>
        <v>0.44628378378377576</v>
      </c>
      <c r="D1338" s="34">
        <f>'MSD Calculation'!$D$24-B1338</f>
        <v>5.2900000000002372</v>
      </c>
      <c r="E1338" s="30">
        <f>IF(B1338="",0,IF(B1338&lt;'MSD Calculation'!$D$5,$E$7*(1-B1338/'MSD Calculation'!$D$5), 0))</f>
        <v>7.8370349664562706E-3</v>
      </c>
      <c r="F1338" s="30">
        <f>IF(B1338="",0,IF($B1338&lt;$F$5,0,IF($B1338&gt;'MSD Calculation'!$D$5,0,IF($N$4="Closed-form",1/2*(1-COS(2*PI()*($B1338-$F$5)/$F$6))*$F$8,IF($N$4="General",1/2*(1-COS(2*PI()*($B1338-$F$5)/$F$6))*$F$9,"Error")))))</f>
        <v>5.9671191832180856E-3</v>
      </c>
      <c r="G1338" s="30">
        <f>IF(B1338="",0,IF($B1338&lt;$G$5,0,IF($B1338&gt;'MSD Calculation'!$D$5,0,IF($N$4="Closed-form",1/2*(1-COS(2*PI()*($B1338-$G$5)/$G$6))*$G$8,IF($N$4="General",1/2*(1-COS(2*PI()*($B1338-$G$5)/$G$6))*$G$9,"Error")))))</f>
        <v>7.334393559176273E-4</v>
      </c>
      <c r="H1338" s="30">
        <f>IF(B1338="",0,IF($B1338&lt;$H$5,0,IF($B1338&gt;'MSD Calculation'!$D$5,0,IF($N$4="Closed-form",1/2*(1-COS(2*PI()*($B1338-$H$5)/$H$6))*$H$8,IF($N$4="General",1/2*(1-COS(2*PI()*($B1338-$H$5)/$H$6))*$H$9,"Error")))))</f>
        <v>0</v>
      </c>
      <c r="I1338" s="30">
        <f>IF(B1338="",0,IF($B1338&lt;$I$5,0,IF($B1338&gt;'MSD Calculation'!$D$5,0,IF($N$4="Closed-form",1/2*(1-COS(2*PI()*($B1338-$I$5)/$I$6))*$I$8,IF($N$4="General",1/2*(1-COS(2*PI()*($B1338-$I$5)/$I$6))*$I$9,"Error")))))</f>
        <v>0</v>
      </c>
      <c r="J1338" s="15" t="s">
        <v>14</v>
      </c>
      <c r="K1338" s="3"/>
      <c r="L1338" s="17">
        <v>13.209999999999763</v>
      </c>
      <c r="M1338" s="34">
        <f>L1338/'MSD Calculation'!$D$5</f>
        <v>0.44628378378377576</v>
      </c>
      <c r="N1338" s="34">
        <f>'MSD Calculation'!$D$24-L1338</f>
        <v>5.2900000000002372</v>
      </c>
      <c r="O1338" s="35">
        <f t="shared" si="100"/>
        <v>7.8370349664562706E-3</v>
      </c>
      <c r="P1338" s="35">
        <f t="shared" si="101"/>
        <v>1.3804154149674355E-2</v>
      </c>
      <c r="Q1338" s="35">
        <f t="shared" si="102"/>
        <v>1.4537593505591983E-2</v>
      </c>
      <c r="R1338" s="35">
        <f t="shared" si="103"/>
        <v>1.4537593505591983E-2</v>
      </c>
      <c r="S1338" s="35">
        <f t="shared" si="104"/>
        <v>1.4537593505591983E-2</v>
      </c>
      <c r="T1338" s="11" t="s">
        <v>14</v>
      </c>
    </row>
    <row r="1339" spans="2:20" x14ac:dyDescent="0.35">
      <c r="B1339" s="63">
        <v>13.219999999999763</v>
      </c>
      <c r="C1339" s="34">
        <f>B1339/'MSD Calculation'!$D$5</f>
        <v>0.44662162162161356</v>
      </c>
      <c r="D1339" s="34">
        <f>'MSD Calculation'!$D$24-B1339</f>
        <v>5.2800000000002374</v>
      </c>
      <c r="E1339" s="30">
        <f>IF(B1339="",0,IF(B1339&lt;'MSD Calculation'!$D$5,$E$7*(1-B1339/'MSD Calculation'!$D$5), 0))</f>
        <v>7.8322533709916844E-3</v>
      </c>
      <c r="F1339" s="30">
        <f>IF(B1339="",0,IF($B1339&lt;$F$5,0,IF($B1339&gt;'MSD Calculation'!$D$5,0,IF($N$4="Closed-form",1/2*(1-COS(2*PI()*($B1339-$F$5)/$F$6))*$F$8,IF($N$4="General",1/2*(1-COS(2*PI()*($B1339-$F$5)/$F$6))*$F$9,"Error")))))</f>
        <v>5.9770008347927702E-3</v>
      </c>
      <c r="G1339" s="30">
        <f>IF(B1339="",0,IF($B1339&lt;$G$5,0,IF($B1339&gt;'MSD Calculation'!$D$5,0,IF($N$4="Closed-form",1/2*(1-COS(2*PI()*($B1339-$G$5)/$G$6))*$G$8,IF($N$4="General",1/2*(1-COS(2*PI()*($B1339-$G$5)/$G$6))*$G$9,"Error")))))</f>
        <v>7.3732100179055033E-4</v>
      </c>
      <c r="H1339" s="30">
        <f>IF(B1339="",0,IF($B1339&lt;$H$5,0,IF($B1339&gt;'MSD Calculation'!$D$5,0,IF($N$4="Closed-form",1/2*(1-COS(2*PI()*($B1339-$H$5)/$H$6))*$H$8,IF($N$4="General",1/2*(1-COS(2*PI()*($B1339-$H$5)/$H$6))*$H$9,"Error")))))</f>
        <v>0</v>
      </c>
      <c r="I1339" s="30">
        <f>IF(B1339="",0,IF($B1339&lt;$I$5,0,IF($B1339&gt;'MSD Calculation'!$D$5,0,IF($N$4="Closed-form",1/2*(1-COS(2*PI()*($B1339-$I$5)/$I$6))*$I$8,IF($N$4="General",1/2*(1-COS(2*PI()*($B1339-$I$5)/$I$6))*$I$9,"Error")))))</f>
        <v>0</v>
      </c>
      <c r="J1339" s="15" t="s">
        <v>14</v>
      </c>
      <c r="K1339" s="3"/>
      <c r="L1339" s="17">
        <v>13.219999999999763</v>
      </c>
      <c r="M1339" s="34">
        <f>L1339/'MSD Calculation'!$D$5</f>
        <v>0.44662162162161356</v>
      </c>
      <c r="N1339" s="34">
        <f>'MSD Calculation'!$D$24-L1339</f>
        <v>5.2800000000002374</v>
      </c>
      <c r="O1339" s="35">
        <f t="shared" si="100"/>
        <v>7.8322533709916844E-3</v>
      </c>
      <c r="P1339" s="35">
        <f t="shared" si="101"/>
        <v>1.3809254205784455E-2</v>
      </c>
      <c r="Q1339" s="35">
        <f t="shared" si="102"/>
        <v>1.4546575207575005E-2</v>
      </c>
      <c r="R1339" s="35">
        <f t="shared" si="103"/>
        <v>1.4546575207575005E-2</v>
      </c>
      <c r="S1339" s="35">
        <f t="shared" si="104"/>
        <v>1.4546575207575005E-2</v>
      </c>
      <c r="T1339" s="11" t="s">
        <v>14</v>
      </c>
    </row>
    <row r="1340" spans="2:20" x14ac:dyDescent="0.35">
      <c r="B1340" s="63">
        <v>13.229999999999762</v>
      </c>
      <c r="C1340" s="34">
        <f>B1340/'MSD Calculation'!$D$5</f>
        <v>0.44695945945945142</v>
      </c>
      <c r="D1340" s="34">
        <f>'MSD Calculation'!$D$24-B1340</f>
        <v>5.2700000000002376</v>
      </c>
      <c r="E1340" s="30">
        <f>IF(B1340="",0,IF(B1340&lt;'MSD Calculation'!$D$5,$E$7*(1-B1340/'MSD Calculation'!$D$5), 0))</f>
        <v>7.8274717755270982E-3</v>
      </c>
      <c r="F1340" s="30">
        <f>IF(B1340="",0,IF($B1340&lt;$F$5,0,IF($B1340&gt;'MSD Calculation'!$D$5,0,IF($N$4="Closed-form",1/2*(1-COS(2*PI()*($B1340-$F$5)/$F$6))*$F$8,IF($N$4="General",1/2*(1-COS(2*PI()*($B1340-$F$5)/$F$6))*$F$9,"Error")))))</f>
        <v>5.9868775418294891E-3</v>
      </c>
      <c r="G1340" s="30">
        <f>IF(B1340="",0,IF($B1340&lt;$G$5,0,IF($B1340&gt;'MSD Calculation'!$D$5,0,IF($N$4="Closed-form",1/2*(1-COS(2*PI()*($B1340-$G$5)/$G$6))*$G$8,IF($N$4="General",1/2*(1-COS(2*PI()*($B1340-$G$5)/$G$6))*$G$9,"Error")))))</f>
        <v>7.412103332190452E-4</v>
      </c>
      <c r="H1340" s="30">
        <f>IF(B1340="",0,IF($B1340&lt;$H$5,0,IF($B1340&gt;'MSD Calculation'!$D$5,0,IF($N$4="Closed-form",1/2*(1-COS(2*PI()*($B1340-$H$5)/$H$6))*$H$8,IF($N$4="General",1/2*(1-COS(2*PI()*($B1340-$H$5)/$H$6))*$H$9,"Error")))))</f>
        <v>0</v>
      </c>
      <c r="I1340" s="30">
        <f>IF(B1340="",0,IF($B1340&lt;$I$5,0,IF($B1340&gt;'MSD Calculation'!$D$5,0,IF($N$4="Closed-form",1/2*(1-COS(2*PI()*($B1340-$I$5)/$I$6))*$I$8,IF($N$4="General",1/2*(1-COS(2*PI()*($B1340-$I$5)/$I$6))*$I$9,"Error")))))</f>
        <v>0</v>
      </c>
      <c r="J1340" s="15" t="s">
        <v>14</v>
      </c>
      <c r="K1340" s="3"/>
      <c r="L1340" s="17">
        <v>13.229999999999762</v>
      </c>
      <c r="M1340" s="34">
        <f>L1340/'MSD Calculation'!$D$5</f>
        <v>0.44695945945945142</v>
      </c>
      <c r="N1340" s="34">
        <f>'MSD Calculation'!$D$24-L1340</f>
        <v>5.2700000000002376</v>
      </c>
      <c r="O1340" s="35">
        <f t="shared" si="100"/>
        <v>7.8274717755270982E-3</v>
      </c>
      <c r="P1340" s="35">
        <f t="shared" si="101"/>
        <v>1.3814349317356587E-2</v>
      </c>
      <c r="Q1340" s="35">
        <f t="shared" si="102"/>
        <v>1.4555559650575632E-2</v>
      </c>
      <c r="R1340" s="35">
        <f t="shared" si="103"/>
        <v>1.4555559650575632E-2</v>
      </c>
      <c r="S1340" s="35">
        <f t="shared" si="104"/>
        <v>1.4555559650575632E-2</v>
      </c>
      <c r="T1340" s="11" t="s">
        <v>14</v>
      </c>
    </row>
    <row r="1341" spans="2:20" x14ac:dyDescent="0.35">
      <c r="B1341" s="63">
        <v>13.239999999999762</v>
      </c>
      <c r="C1341" s="34">
        <f>B1341/'MSD Calculation'!$D$5</f>
        <v>0.44729729729728923</v>
      </c>
      <c r="D1341" s="34">
        <f>'MSD Calculation'!$D$24-B1341</f>
        <v>5.2600000000002378</v>
      </c>
      <c r="E1341" s="30">
        <f>IF(B1341="",0,IF(B1341&lt;'MSD Calculation'!$D$5,$E$7*(1-B1341/'MSD Calculation'!$D$5), 0))</f>
        <v>7.822690180062512E-3</v>
      </c>
      <c r="F1341" s="30">
        <f>IF(B1341="",0,IF($B1341&lt;$F$5,0,IF($B1341&gt;'MSD Calculation'!$D$5,0,IF($N$4="Closed-form",1/2*(1-COS(2*PI()*($B1341-$F$5)/$F$6))*$F$8,IF($N$4="General",1/2*(1-COS(2*PI()*($B1341-$F$5)/$F$6))*$F$9,"Error")))))</f>
        <v>5.9967492610041723E-3</v>
      </c>
      <c r="G1341" s="30">
        <f>IF(B1341="",0,IF($B1341&lt;$G$5,0,IF($B1341&gt;'MSD Calculation'!$D$5,0,IF($N$4="Closed-form",1/2*(1-COS(2*PI()*($B1341-$G$5)/$G$6))*$G$8,IF($N$4="General",1/2*(1-COS(2*PI()*($B1341-$G$5)/$G$6))*$G$9,"Error")))))</f>
        <v>7.4510732327748752E-4</v>
      </c>
      <c r="H1341" s="30">
        <f>IF(B1341="",0,IF($B1341&lt;$H$5,0,IF($B1341&gt;'MSD Calculation'!$D$5,0,IF($N$4="Closed-form",1/2*(1-COS(2*PI()*($B1341-$H$5)/$H$6))*$H$8,IF($N$4="General",1/2*(1-COS(2*PI()*($B1341-$H$5)/$H$6))*$H$9,"Error")))))</f>
        <v>0</v>
      </c>
      <c r="I1341" s="30">
        <f>IF(B1341="",0,IF($B1341&lt;$I$5,0,IF($B1341&gt;'MSD Calculation'!$D$5,0,IF($N$4="Closed-form",1/2*(1-COS(2*PI()*($B1341-$I$5)/$I$6))*$I$8,IF($N$4="General",1/2*(1-COS(2*PI()*($B1341-$I$5)/$I$6))*$I$9,"Error")))))</f>
        <v>0</v>
      </c>
      <c r="J1341" s="15" t="s">
        <v>14</v>
      </c>
      <c r="K1341" s="3"/>
      <c r="L1341" s="17">
        <v>13.239999999999762</v>
      </c>
      <c r="M1341" s="34">
        <f>L1341/'MSD Calculation'!$D$5</f>
        <v>0.44729729729728923</v>
      </c>
      <c r="N1341" s="34">
        <f>'MSD Calculation'!$D$24-L1341</f>
        <v>5.2600000000002378</v>
      </c>
      <c r="O1341" s="35">
        <f t="shared" si="100"/>
        <v>7.822690180062512E-3</v>
      </c>
      <c r="P1341" s="35">
        <f t="shared" si="101"/>
        <v>1.3819439441066684E-2</v>
      </c>
      <c r="Q1341" s="35">
        <f t="shared" si="102"/>
        <v>1.4564546764344172E-2</v>
      </c>
      <c r="R1341" s="35">
        <f t="shared" si="103"/>
        <v>1.4564546764344172E-2</v>
      </c>
      <c r="S1341" s="35">
        <f t="shared" si="104"/>
        <v>1.4564546764344172E-2</v>
      </c>
      <c r="T1341" s="11" t="s">
        <v>14</v>
      </c>
    </row>
    <row r="1342" spans="2:20" x14ac:dyDescent="0.35">
      <c r="B1342" s="63">
        <v>13.249999999999762</v>
      </c>
      <c r="C1342" s="34">
        <f>B1342/'MSD Calculation'!$D$5</f>
        <v>0.44763513513512709</v>
      </c>
      <c r="D1342" s="34">
        <f>'MSD Calculation'!$D$24-B1342</f>
        <v>5.250000000000238</v>
      </c>
      <c r="E1342" s="30">
        <f>IF(B1342="",0,IF(B1342&lt;'MSD Calculation'!$D$5,$E$7*(1-B1342/'MSD Calculation'!$D$5), 0))</f>
        <v>7.8179085845979275E-3</v>
      </c>
      <c r="F1342" s="30">
        <f>IF(B1342="",0,IF($B1342&lt;$F$5,0,IF($B1342&gt;'MSD Calculation'!$D$5,0,IF($N$4="Closed-form",1/2*(1-COS(2*PI()*($B1342-$F$5)/$F$6))*$F$8,IF($N$4="General",1/2*(1-COS(2*PI()*($B1342-$F$5)/$F$6))*$F$9,"Error")))))</f>
        <v>6.0066159490146306E-3</v>
      </c>
      <c r="G1342" s="30">
        <f>IF(B1342="",0,IF($B1342&lt;$G$5,0,IF($B1342&gt;'MSD Calculation'!$D$5,0,IF($N$4="Closed-form",1/2*(1-COS(2*PI()*($B1342-$G$5)/$G$6))*$G$8,IF($N$4="General",1/2*(1-COS(2*PI()*($B1342-$G$5)/$G$6))*$G$9,"Error")))))</f>
        <v>7.4901194498723153E-4</v>
      </c>
      <c r="H1342" s="30">
        <f>IF(B1342="",0,IF($B1342&lt;$H$5,0,IF($B1342&gt;'MSD Calculation'!$D$5,0,IF($N$4="Closed-form",1/2*(1-COS(2*PI()*($B1342-$H$5)/$H$6))*$H$8,IF($N$4="General",1/2*(1-COS(2*PI()*($B1342-$H$5)/$H$6))*$H$9,"Error")))))</f>
        <v>0</v>
      </c>
      <c r="I1342" s="30">
        <f>IF(B1342="",0,IF($B1342&lt;$I$5,0,IF($B1342&gt;'MSD Calculation'!$D$5,0,IF($N$4="Closed-form",1/2*(1-COS(2*PI()*($B1342-$I$5)/$I$6))*$I$8,IF($N$4="General",1/2*(1-COS(2*PI()*($B1342-$I$5)/$I$6))*$I$9,"Error")))))</f>
        <v>0</v>
      </c>
      <c r="J1342" s="15" t="s">
        <v>14</v>
      </c>
      <c r="K1342" s="3"/>
      <c r="L1342" s="17">
        <v>13.249999999999762</v>
      </c>
      <c r="M1342" s="34">
        <f>L1342/'MSD Calculation'!$D$5</f>
        <v>0.44763513513512709</v>
      </c>
      <c r="N1342" s="34">
        <f>'MSD Calculation'!$D$24-L1342</f>
        <v>5.250000000000238</v>
      </c>
      <c r="O1342" s="35">
        <f t="shared" si="100"/>
        <v>7.8179085845979275E-3</v>
      </c>
      <c r="P1342" s="35">
        <f t="shared" si="101"/>
        <v>1.3824524533612558E-2</v>
      </c>
      <c r="Q1342" s="35">
        <f t="shared" si="102"/>
        <v>1.457353647859979E-2</v>
      </c>
      <c r="R1342" s="35">
        <f t="shared" si="103"/>
        <v>1.457353647859979E-2</v>
      </c>
      <c r="S1342" s="35">
        <f t="shared" si="104"/>
        <v>1.457353647859979E-2</v>
      </c>
      <c r="T1342" s="11" t="s">
        <v>14</v>
      </c>
    </row>
    <row r="1343" spans="2:20" x14ac:dyDescent="0.35">
      <c r="B1343" s="63">
        <v>13.259999999999762</v>
      </c>
      <c r="C1343" s="34">
        <f>B1343/'MSD Calculation'!$D$5</f>
        <v>0.4479729729729649</v>
      </c>
      <c r="D1343" s="34">
        <f>'MSD Calculation'!$D$24-B1343</f>
        <v>5.2400000000002382</v>
      </c>
      <c r="E1343" s="30">
        <f>IF(B1343="",0,IF(B1343&lt;'MSD Calculation'!$D$5,$E$7*(1-B1343/'MSD Calculation'!$D$5), 0))</f>
        <v>7.8131269891333413E-3</v>
      </c>
      <c r="F1343" s="30">
        <f>IF(B1343="",0,IF($B1343&lt;$F$5,0,IF($B1343&gt;'MSD Calculation'!$D$5,0,IF($N$4="Closed-form",1/2*(1-COS(2*PI()*($B1343-$F$5)/$F$6))*$F$8,IF($N$4="General",1/2*(1-COS(2*PI()*($B1343-$F$5)/$F$6))*$F$9,"Error")))))</f>
        <v>6.0164775625807399E-3</v>
      </c>
      <c r="G1343" s="30">
        <f>IF(B1343="",0,IF($B1343&lt;$G$5,0,IF($B1343&gt;'MSD Calculation'!$D$5,0,IF($N$4="Closed-form",1/2*(1-COS(2*PI()*($B1343-$G$5)/$G$6))*$G$8,IF($N$4="General",1/2*(1-COS(2*PI()*($B1343-$G$5)/$G$6))*$G$9,"Error")))))</f>
        <v>7.5292417131679872E-4</v>
      </c>
      <c r="H1343" s="30">
        <f>IF(B1343="",0,IF($B1343&lt;$H$5,0,IF($B1343&gt;'MSD Calculation'!$D$5,0,IF($N$4="Closed-form",1/2*(1-COS(2*PI()*($B1343-$H$5)/$H$6))*$H$8,IF($N$4="General",1/2*(1-COS(2*PI()*($B1343-$H$5)/$H$6))*$H$9,"Error")))))</f>
        <v>0</v>
      </c>
      <c r="I1343" s="30">
        <f>IF(B1343="",0,IF($B1343&lt;$I$5,0,IF($B1343&gt;'MSD Calculation'!$D$5,0,IF($N$4="Closed-form",1/2*(1-COS(2*PI()*($B1343-$I$5)/$I$6))*$I$8,IF($N$4="General",1/2*(1-COS(2*PI()*($B1343-$I$5)/$I$6))*$I$9,"Error")))))</f>
        <v>0</v>
      </c>
      <c r="J1343" s="15" t="s">
        <v>14</v>
      </c>
      <c r="K1343" s="3"/>
      <c r="L1343" s="17">
        <v>13.259999999999762</v>
      </c>
      <c r="M1343" s="34">
        <f>L1343/'MSD Calculation'!$D$5</f>
        <v>0.4479729729729649</v>
      </c>
      <c r="N1343" s="34">
        <f>'MSD Calculation'!$D$24-L1343</f>
        <v>5.2400000000002382</v>
      </c>
      <c r="O1343" s="35">
        <f t="shared" si="100"/>
        <v>7.8131269891333413E-3</v>
      </c>
      <c r="P1343" s="35">
        <f t="shared" si="101"/>
        <v>1.3829604551714081E-2</v>
      </c>
      <c r="Q1343" s="35">
        <f t="shared" si="102"/>
        <v>1.4582528723030879E-2</v>
      </c>
      <c r="R1343" s="35">
        <f t="shared" si="103"/>
        <v>1.4582528723030879E-2</v>
      </c>
      <c r="S1343" s="35">
        <f t="shared" si="104"/>
        <v>1.4582528723030879E-2</v>
      </c>
      <c r="T1343" s="11" t="s">
        <v>14</v>
      </c>
    </row>
    <row r="1344" spans="2:20" x14ac:dyDescent="0.35">
      <c r="B1344" s="63">
        <v>13.269999999999762</v>
      </c>
      <c r="C1344" s="34">
        <f>B1344/'MSD Calculation'!$D$5</f>
        <v>0.44831081081080271</v>
      </c>
      <c r="D1344" s="34">
        <f>'MSD Calculation'!$D$24-B1344</f>
        <v>5.2300000000002385</v>
      </c>
      <c r="E1344" s="30">
        <f>IF(B1344="",0,IF(B1344&lt;'MSD Calculation'!$D$5,$E$7*(1-B1344/'MSD Calculation'!$D$5), 0))</f>
        <v>7.8083453936687568E-3</v>
      </c>
      <c r="F1344" s="30">
        <f>IF(B1344="",0,IF($B1344&lt;$F$5,0,IF($B1344&gt;'MSD Calculation'!$D$5,0,IF($N$4="Closed-form",1/2*(1-COS(2*PI()*($B1344-$F$5)/$F$6))*$F$8,IF($N$4="General",1/2*(1-COS(2*PI()*($B1344-$F$5)/$F$6))*$F$9,"Error")))))</f>
        <v>6.0263340584446427E-3</v>
      </c>
      <c r="G1344" s="30">
        <f>IF(B1344="",0,IF($B1344&lt;$G$5,0,IF($B1344&gt;'MSD Calculation'!$D$5,0,IF($N$4="Closed-form",1/2*(1-COS(2*PI()*($B1344-$G$5)/$G$6))*$G$8,IF($N$4="General",1/2*(1-COS(2*PI()*($B1344-$G$5)/$G$6))*$G$9,"Error")))))</f>
        <v>7.5684397518206302E-4</v>
      </c>
      <c r="H1344" s="30">
        <f>IF(B1344="",0,IF($B1344&lt;$H$5,0,IF($B1344&gt;'MSD Calculation'!$D$5,0,IF($N$4="Closed-form",1/2*(1-COS(2*PI()*($B1344-$H$5)/$H$6))*$H$8,IF($N$4="General",1/2*(1-COS(2*PI()*($B1344-$H$5)/$H$6))*$H$9,"Error")))))</f>
        <v>0</v>
      </c>
      <c r="I1344" s="30">
        <f>IF(B1344="",0,IF($B1344&lt;$I$5,0,IF($B1344&gt;'MSD Calculation'!$D$5,0,IF($N$4="Closed-form",1/2*(1-COS(2*PI()*($B1344-$I$5)/$I$6))*$I$8,IF($N$4="General",1/2*(1-COS(2*PI()*($B1344-$I$5)/$I$6))*$I$9,"Error")))))</f>
        <v>0</v>
      </c>
      <c r="J1344" s="15" t="s">
        <v>14</v>
      </c>
      <c r="K1344" s="3"/>
      <c r="L1344" s="17">
        <v>13.269999999999762</v>
      </c>
      <c r="M1344" s="34">
        <f>L1344/'MSD Calculation'!$D$5</f>
        <v>0.44831081081080271</v>
      </c>
      <c r="N1344" s="34">
        <f>'MSD Calculation'!$D$24-L1344</f>
        <v>5.2300000000002385</v>
      </c>
      <c r="O1344" s="35">
        <f t="shared" si="100"/>
        <v>7.8083453936687568E-3</v>
      </c>
      <c r="P1344" s="35">
        <f t="shared" si="101"/>
        <v>1.38346794521134E-2</v>
      </c>
      <c r="Q1344" s="35">
        <f t="shared" si="102"/>
        <v>1.4591523427295463E-2</v>
      </c>
      <c r="R1344" s="35">
        <f t="shared" si="103"/>
        <v>1.4591523427295463E-2</v>
      </c>
      <c r="S1344" s="35">
        <f t="shared" si="104"/>
        <v>1.4591523427295463E-2</v>
      </c>
      <c r="T1344" s="11" t="s">
        <v>14</v>
      </c>
    </row>
    <row r="1345" spans="2:20" x14ac:dyDescent="0.35">
      <c r="B1345" s="63">
        <v>13.279999999999761</v>
      </c>
      <c r="C1345" s="34">
        <f>B1345/'MSD Calculation'!$D$5</f>
        <v>0.44864864864864057</v>
      </c>
      <c r="D1345" s="34">
        <f>'MSD Calculation'!$D$24-B1345</f>
        <v>5.2200000000002387</v>
      </c>
      <c r="E1345" s="30">
        <f>IF(B1345="",0,IF(B1345&lt;'MSD Calculation'!$D$5,$E$7*(1-B1345/'MSD Calculation'!$D$5), 0))</f>
        <v>7.8035637982041706E-3</v>
      </c>
      <c r="F1345" s="30">
        <f>IF(B1345="",0,IF($B1345&lt;$F$5,0,IF($B1345&gt;'MSD Calculation'!$D$5,0,IF($N$4="Closed-form",1/2*(1-COS(2*PI()*($B1345-$F$5)/$F$6))*$F$8,IF($N$4="General",1/2*(1-COS(2*PI()*($B1345-$F$5)/$F$6))*$F$9,"Error")))))</f>
        <v>6.0361853933709247E-3</v>
      </c>
      <c r="G1345" s="30">
        <f>IF(B1345="",0,IF($B1345&lt;$G$5,0,IF($B1345&gt;'MSD Calculation'!$D$5,0,IF($N$4="Closed-form",1/2*(1-COS(2*PI()*($B1345-$G$5)/$G$6))*$G$8,IF($N$4="General",1/2*(1-COS(2*PI()*($B1345-$G$5)/$G$6))*$G$9,"Error")))))</f>
        <v>7.6077132944644163E-4</v>
      </c>
      <c r="H1345" s="30">
        <f>IF(B1345="",0,IF($B1345&lt;$H$5,0,IF($B1345&gt;'MSD Calculation'!$D$5,0,IF($N$4="Closed-form",1/2*(1-COS(2*PI()*($B1345-$H$5)/$H$6))*$H$8,IF($N$4="General",1/2*(1-COS(2*PI()*($B1345-$H$5)/$H$6))*$H$9,"Error")))))</f>
        <v>0</v>
      </c>
      <c r="I1345" s="30">
        <f>IF(B1345="",0,IF($B1345&lt;$I$5,0,IF($B1345&gt;'MSD Calculation'!$D$5,0,IF($N$4="Closed-form",1/2*(1-COS(2*PI()*($B1345-$I$5)/$I$6))*$I$8,IF($N$4="General",1/2*(1-COS(2*PI()*($B1345-$I$5)/$I$6))*$I$9,"Error")))))</f>
        <v>0</v>
      </c>
      <c r="J1345" s="15" t="s">
        <v>14</v>
      </c>
      <c r="K1345" s="3"/>
      <c r="L1345" s="17">
        <v>13.279999999999761</v>
      </c>
      <c r="M1345" s="34">
        <f>L1345/'MSD Calculation'!$D$5</f>
        <v>0.44864864864864057</v>
      </c>
      <c r="N1345" s="34">
        <f>'MSD Calculation'!$D$24-L1345</f>
        <v>5.2200000000002387</v>
      </c>
      <c r="O1345" s="35">
        <f t="shared" si="100"/>
        <v>7.8035637982041706E-3</v>
      </c>
      <c r="P1345" s="35">
        <f t="shared" si="101"/>
        <v>1.3839749191575094E-2</v>
      </c>
      <c r="Q1345" s="35">
        <f t="shared" si="102"/>
        <v>1.4600520521021535E-2</v>
      </c>
      <c r="R1345" s="35">
        <f t="shared" si="103"/>
        <v>1.4600520521021535E-2</v>
      </c>
      <c r="S1345" s="35">
        <f t="shared" si="104"/>
        <v>1.4600520521021535E-2</v>
      </c>
      <c r="T1345" s="11" t="s">
        <v>14</v>
      </c>
    </row>
    <row r="1346" spans="2:20" x14ac:dyDescent="0.35">
      <c r="B1346" s="63">
        <v>13.289999999999761</v>
      </c>
      <c r="C1346" s="34">
        <f>B1346/'MSD Calculation'!$D$5</f>
        <v>0.44898648648647838</v>
      </c>
      <c r="D1346" s="34">
        <f>'MSD Calculation'!$D$24-B1346</f>
        <v>5.2100000000002389</v>
      </c>
      <c r="E1346" s="30">
        <f>IF(B1346="",0,IF(B1346&lt;'MSD Calculation'!$D$5,$E$7*(1-B1346/'MSD Calculation'!$D$5), 0))</f>
        <v>7.7987822027395853E-3</v>
      </c>
      <c r="F1346" s="30">
        <f>IF(B1346="",0,IF($B1346&lt;$F$5,0,IF($B1346&gt;'MSD Calculation'!$D$5,0,IF($N$4="Closed-form",1/2*(1-COS(2*PI()*($B1346-$F$5)/$F$6))*$F$8,IF($N$4="General",1/2*(1-COS(2*PI()*($B1346-$F$5)/$F$6))*$F$9,"Error")))))</f>
        <v>6.0460315241468096E-3</v>
      </c>
      <c r="G1346" s="30">
        <f>IF(B1346="",0,IF($B1346&lt;$G$5,0,IF($B1346&gt;'MSD Calculation'!$D$5,0,IF($N$4="Closed-form",1/2*(1-COS(2*PI()*($B1346-$G$5)/$G$6))*$G$8,IF($N$4="General",1/2*(1-COS(2*PI()*($B1346-$G$5)/$G$6))*$G$9,"Error")))))</f>
        <v>7.6470620692107888E-4</v>
      </c>
      <c r="H1346" s="30">
        <f>IF(B1346="",0,IF($B1346&lt;$H$5,0,IF($B1346&gt;'MSD Calculation'!$D$5,0,IF($N$4="Closed-form",1/2*(1-COS(2*PI()*($B1346-$H$5)/$H$6))*$H$8,IF($N$4="General",1/2*(1-COS(2*PI()*($B1346-$H$5)/$H$6))*$H$9,"Error")))))</f>
        <v>0</v>
      </c>
      <c r="I1346" s="30">
        <f>IF(B1346="",0,IF($B1346&lt;$I$5,0,IF($B1346&gt;'MSD Calculation'!$D$5,0,IF($N$4="Closed-form",1/2*(1-COS(2*PI()*($B1346-$I$5)/$I$6))*$I$8,IF($N$4="General",1/2*(1-COS(2*PI()*($B1346-$I$5)/$I$6))*$I$9,"Error")))))</f>
        <v>0</v>
      </c>
      <c r="J1346" s="15" t="s">
        <v>14</v>
      </c>
      <c r="K1346" s="3"/>
      <c r="L1346" s="17">
        <v>13.289999999999761</v>
      </c>
      <c r="M1346" s="34">
        <f>L1346/'MSD Calculation'!$D$5</f>
        <v>0.44898648648647838</v>
      </c>
      <c r="N1346" s="34">
        <f>'MSD Calculation'!$D$24-L1346</f>
        <v>5.2100000000002389</v>
      </c>
      <c r="O1346" s="35">
        <f t="shared" si="100"/>
        <v>7.7987822027395853E-3</v>
      </c>
      <c r="P1346" s="35">
        <f t="shared" si="101"/>
        <v>1.3844813726886396E-2</v>
      </c>
      <c r="Q1346" s="35">
        <f t="shared" si="102"/>
        <v>1.4609519933807475E-2</v>
      </c>
      <c r="R1346" s="35">
        <f t="shared" si="103"/>
        <v>1.4609519933807475E-2</v>
      </c>
      <c r="S1346" s="35">
        <f t="shared" si="104"/>
        <v>1.4609519933807475E-2</v>
      </c>
      <c r="T1346" s="11" t="s">
        <v>14</v>
      </c>
    </row>
    <row r="1347" spans="2:20" x14ac:dyDescent="0.35">
      <c r="B1347" s="63">
        <v>13.299999999999761</v>
      </c>
      <c r="C1347" s="34">
        <f>B1347/'MSD Calculation'!$D$5</f>
        <v>0.44932432432431624</v>
      </c>
      <c r="D1347" s="34">
        <f>'MSD Calculation'!$D$24-B1347</f>
        <v>5.2000000000002391</v>
      </c>
      <c r="E1347" s="30">
        <f>IF(B1347="",0,IF(B1347&lt;'MSD Calculation'!$D$5,$E$7*(1-B1347/'MSD Calculation'!$D$5), 0))</f>
        <v>7.7940006072749991E-3</v>
      </c>
      <c r="F1347" s="30">
        <f>IF(B1347="",0,IF($B1347&lt;$F$5,0,IF($B1347&gt;'MSD Calculation'!$D$5,0,IF($N$4="Closed-form",1/2*(1-COS(2*PI()*($B1347-$F$5)/$F$6))*$F$8,IF($N$4="General",1/2*(1-COS(2*PI()*($B1347-$F$5)/$F$6))*$F$9,"Error")))))</f>
        <v>6.0558724075823519E-3</v>
      </c>
      <c r="G1347" s="30">
        <f>IF(B1347="",0,IF($B1347&lt;$G$5,0,IF($B1347&gt;'MSD Calculation'!$D$5,0,IF($N$4="Closed-form",1/2*(1-COS(2*PI()*($B1347-$G$5)/$G$6))*$G$8,IF($N$4="General",1/2*(1-COS(2*PI()*($B1347-$G$5)/$G$6))*$G$9,"Error")))))</f>
        <v>7.6864858036503644E-4</v>
      </c>
      <c r="H1347" s="30">
        <f>IF(B1347="",0,IF($B1347&lt;$H$5,0,IF($B1347&gt;'MSD Calculation'!$D$5,0,IF($N$4="Closed-form",1/2*(1-COS(2*PI()*($B1347-$H$5)/$H$6))*$H$8,IF($N$4="General",1/2*(1-COS(2*PI()*($B1347-$H$5)/$H$6))*$H$9,"Error")))))</f>
        <v>0</v>
      </c>
      <c r="I1347" s="30">
        <f>IF(B1347="",0,IF($B1347&lt;$I$5,0,IF($B1347&gt;'MSD Calculation'!$D$5,0,IF($N$4="Closed-form",1/2*(1-COS(2*PI()*($B1347-$I$5)/$I$6))*$I$8,IF($N$4="General",1/2*(1-COS(2*PI()*($B1347-$I$5)/$I$6))*$I$9,"Error")))))</f>
        <v>0</v>
      </c>
      <c r="J1347" s="15" t="s">
        <v>14</v>
      </c>
      <c r="K1347" s="3"/>
      <c r="L1347" s="17">
        <v>13.299999999999761</v>
      </c>
      <c r="M1347" s="34">
        <f>L1347/'MSD Calculation'!$D$5</f>
        <v>0.44932432432431624</v>
      </c>
      <c r="N1347" s="34">
        <f>'MSD Calculation'!$D$24-L1347</f>
        <v>5.2000000000002391</v>
      </c>
      <c r="O1347" s="35">
        <f t="shared" si="100"/>
        <v>7.7940006072749991E-3</v>
      </c>
      <c r="P1347" s="35">
        <f t="shared" si="101"/>
        <v>1.384987301485735E-2</v>
      </c>
      <c r="Q1347" s="35">
        <f t="shared" si="102"/>
        <v>1.4618521595222386E-2</v>
      </c>
      <c r="R1347" s="35">
        <f t="shared" si="103"/>
        <v>1.4618521595222386E-2</v>
      </c>
      <c r="S1347" s="35">
        <f t="shared" si="104"/>
        <v>1.4618521595222386E-2</v>
      </c>
      <c r="T1347" s="11" t="s">
        <v>14</v>
      </c>
    </row>
    <row r="1348" spans="2:20" x14ac:dyDescent="0.35">
      <c r="B1348" s="63">
        <v>13.309999999999761</v>
      </c>
      <c r="C1348" s="34">
        <f>B1348/'MSD Calculation'!$D$5</f>
        <v>0.44966216216215404</v>
      </c>
      <c r="D1348" s="34">
        <f>'MSD Calculation'!$D$24-B1348</f>
        <v>5.1900000000002393</v>
      </c>
      <c r="E1348" s="30">
        <f>IF(B1348="",0,IF(B1348&lt;'MSD Calculation'!$D$5,$E$7*(1-B1348/'MSD Calculation'!$D$5), 0))</f>
        <v>7.7892190118104138E-3</v>
      </c>
      <c r="F1348" s="30">
        <f>IF(B1348="",0,IF($B1348&lt;$F$5,0,IF($B1348&gt;'MSD Calculation'!$D$5,0,IF($N$4="Closed-form",1/2*(1-COS(2*PI()*($B1348-$F$5)/$F$6))*$F$8,IF($N$4="General",1/2*(1-COS(2*PI()*($B1348-$F$5)/$F$6))*$F$9,"Error")))))</f>
        <v>6.0657080005106249E-3</v>
      </c>
      <c r="G1348" s="30">
        <f>IF(B1348="",0,IF($B1348&lt;$G$5,0,IF($B1348&gt;'MSD Calculation'!$D$5,0,IF($N$4="Closed-form",1/2*(1-COS(2*PI()*($B1348-$G$5)/$G$6))*$G$8,IF($N$4="General",1/2*(1-COS(2*PI()*($B1348-$G$5)/$G$6))*$G$9,"Error")))))</f>
        <v>7.7259842248548322E-4</v>
      </c>
      <c r="H1348" s="30">
        <f>IF(B1348="",0,IF($B1348&lt;$H$5,0,IF($B1348&gt;'MSD Calculation'!$D$5,0,IF($N$4="Closed-form",1/2*(1-COS(2*PI()*($B1348-$H$5)/$H$6))*$H$8,IF($N$4="General",1/2*(1-COS(2*PI()*($B1348-$H$5)/$H$6))*$H$9,"Error")))))</f>
        <v>0</v>
      </c>
      <c r="I1348" s="30">
        <f>IF(B1348="",0,IF($B1348&lt;$I$5,0,IF($B1348&gt;'MSD Calculation'!$D$5,0,IF($N$4="Closed-form",1/2*(1-COS(2*PI()*($B1348-$I$5)/$I$6))*$I$8,IF($N$4="General",1/2*(1-COS(2*PI()*($B1348-$I$5)/$I$6))*$I$9,"Error")))))</f>
        <v>0</v>
      </c>
      <c r="J1348" s="15" t="s">
        <v>14</v>
      </c>
      <c r="K1348" s="3"/>
      <c r="L1348" s="17">
        <v>13.309999999999761</v>
      </c>
      <c r="M1348" s="34">
        <f>L1348/'MSD Calculation'!$D$5</f>
        <v>0.44966216216215404</v>
      </c>
      <c r="N1348" s="34">
        <f>'MSD Calculation'!$D$24-L1348</f>
        <v>5.1900000000002393</v>
      </c>
      <c r="O1348" s="35">
        <f t="shared" si="100"/>
        <v>7.7892190118104138E-3</v>
      </c>
      <c r="P1348" s="35">
        <f t="shared" si="101"/>
        <v>1.385492701232104E-2</v>
      </c>
      <c r="Q1348" s="35">
        <f t="shared" si="102"/>
        <v>1.4627525434806523E-2</v>
      </c>
      <c r="R1348" s="35">
        <f t="shared" si="103"/>
        <v>1.4627525434806523E-2</v>
      </c>
      <c r="S1348" s="35">
        <f t="shared" si="104"/>
        <v>1.4627525434806523E-2</v>
      </c>
      <c r="T1348" s="11" t="s">
        <v>14</v>
      </c>
    </row>
    <row r="1349" spans="2:20" x14ac:dyDescent="0.35">
      <c r="B1349" s="63">
        <v>13.31999999999976</v>
      </c>
      <c r="C1349" s="34">
        <f>B1349/'MSD Calculation'!$D$5</f>
        <v>0.44999999999999191</v>
      </c>
      <c r="D1349" s="34">
        <f>'MSD Calculation'!$D$24-B1349</f>
        <v>5.1800000000002395</v>
      </c>
      <c r="E1349" s="30">
        <f>IF(B1349="",0,IF(B1349&lt;'MSD Calculation'!$D$5,$E$7*(1-B1349/'MSD Calculation'!$D$5), 0))</f>
        <v>7.7844374163458267E-3</v>
      </c>
      <c r="F1349" s="30">
        <f>IF(B1349="",0,IF($B1349&lt;$F$5,0,IF($B1349&gt;'MSD Calculation'!$D$5,0,IF($N$4="Closed-form",1/2*(1-COS(2*PI()*($B1349-$F$5)/$F$6))*$F$8,IF($N$4="General",1/2*(1-COS(2*PI()*($B1349-$F$5)/$F$6))*$F$9,"Error")))))</f>
        <v>6.0755382597878996E-3</v>
      </c>
      <c r="G1349" s="30">
        <f>IF(B1349="",0,IF($B1349&lt;$G$5,0,IF($B1349&gt;'MSD Calculation'!$D$5,0,IF($N$4="Closed-form",1/2*(1-COS(2*PI()*($B1349-$G$5)/$G$6))*$G$8,IF($N$4="General",1/2*(1-COS(2*PI()*($B1349-$G$5)/$G$6))*$G$9,"Error")))))</f>
        <v>7.7655570593788156E-4</v>
      </c>
      <c r="H1349" s="30">
        <f>IF(B1349="",0,IF($B1349&lt;$H$5,0,IF($B1349&gt;'MSD Calculation'!$D$5,0,IF($N$4="Closed-form",1/2*(1-COS(2*PI()*($B1349-$H$5)/$H$6))*$H$8,IF($N$4="General",1/2*(1-COS(2*PI()*($B1349-$H$5)/$H$6))*$H$9,"Error")))))</f>
        <v>0</v>
      </c>
      <c r="I1349" s="30">
        <f>IF(B1349="",0,IF($B1349&lt;$I$5,0,IF($B1349&gt;'MSD Calculation'!$D$5,0,IF($N$4="Closed-form",1/2*(1-COS(2*PI()*($B1349-$I$5)/$I$6))*$I$8,IF($N$4="General",1/2*(1-COS(2*PI()*($B1349-$I$5)/$I$6))*$I$9,"Error")))))</f>
        <v>0</v>
      </c>
      <c r="J1349" s="15" t="s">
        <v>14</v>
      </c>
      <c r="K1349" s="3"/>
      <c r="L1349" s="17">
        <v>13.31999999999976</v>
      </c>
      <c r="M1349" s="34">
        <f>L1349/'MSD Calculation'!$D$5</f>
        <v>0.44999999999999191</v>
      </c>
      <c r="N1349" s="34">
        <f>'MSD Calculation'!$D$24-L1349</f>
        <v>5.1800000000002395</v>
      </c>
      <c r="O1349" s="35">
        <f t="shared" si="100"/>
        <v>7.7844374163458267E-3</v>
      </c>
      <c r="P1349" s="35">
        <f t="shared" si="101"/>
        <v>1.3859975676133725E-2</v>
      </c>
      <c r="Q1349" s="35">
        <f t="shared" si="102"/>
        <v>1.4636531382071606E-2</v>
      </c>
      <c r="R1349" s="35">
        <f t="shared" si="103"/>
        <v>1.4636531382071606E-2</v>
      </c>
      <c r="S1349" s="35">
        <f t="shared" si="104"/>
        <v>1.4636531382071606E-2</v>
      </c>
      <c r="T1349" s="11" t="s">
        <v>14</v>
      </c>
    </row>
    <row r="1350" spans="2:20" x14ac:dyDescent="0.35">
      <c r="B1350" s="63">
        <v>13.32999999999976</v>
      </c>
      <c r="C1350" s="34">
        <f>B1350/'MSD Calculation'!$D$5</f>
        <v>0.45033783783782971</v>
      </c>
      <c r="D1350" s="34">
        <f>'MSD Calculation'!$D$24-B1350</f>
        <v>5.1700000000002397</v>
      </c>
      <c r="E1350" s="30">
        <f>IF(B1350="",0,IF(B1350&lt;'MSD Calculation'!$D$5,$E$7*(1-B1350/'MSD Calculation'!$D$5), 0))</f>
        <v>7.7796558208812414E-3</v>
      </c>
      <c r="F1350" s="30">
        <f>IF(B1350="",0,IF($B1350&lt;$F$5,0,IF($B1350&gt;'MSD Calculation'!$D$5,0,IF($N$4="Closed-form",1/2*(1-COS(2*PI()*($B1350-$F$5)/$F$6))*$F$8,IF($N$4="General",1/2*(1-COS(2*PI()*($B1350-$F$5)/$F$6))*$F$9,"Error")))))</f>
        <v>6.0853631422938554E-3</v>
      </c>
      <c r="G1350" s="30">
        <f>IF(B1350="",0,IF($B1350&lt;$G$5,0,IF($B1350&gt;'MSD Calculation'!$D$5,0,IF($N$4="Closed-form",1/2*(1-COS(2*PI()*($B1350-$G$5)/$G$6))*$G$8,IF($N$4="General",1/2*(1-COS(2*PI()*($B1350-$G$5)/$G$6))*$G$9,"Error")))))</f>
        <v>7.8052040332617816E-4</v>
      </c>
      <c r="H1350" s="30">
        <f>IF(B1350="",0,IF($B1350&lt;$H$5,0,IF($B1350&gt;'MSD Calculation'!$D$5,0,IF($N$4="Closed-form",1/2*(1-COS(2*PI()*($B1350-$H$5)/$H$6))*$H$8,IF($N$4="General",1/2*(1-COS(2*PI()*($B1350-$H$5)/$H$6))*$H$9,"Error")))))</f>
        <v>0</v>
      </c>
      <c r="I1350" s="30">
        <f>IF(B1350="",0,IF($B1350&lt;$I$5,0,IF($B1350&gt;'MSD Calculation'!$D$5,0,IF($N$4="Closed-form",1/2*(1-COS(2*PI()*($B1350-$I$5)/$I$6))*$I$8,IF($N$4="General",1/2*(1-COS(2*PI()*($B1350-$I$5)/$I$6))*$I$9,"Error")))))</f>
        <v>0</v>
      </c>
      <c r="J1350" s="15" t="s">
        <v>14</v>
      </c>
      <c r="K1350" s="3"/>
      <c r="L1350" s="17">
        <v>13.32999999999976</v>
      </c>
      <c r="M1350" s="34">
        <f>L1350/'MSD Calculation'!$D$5</f>
        <v>0.45033783783782971</v>
      </c>
      <c r="N1350" s="34">
        <f>'MSD Calculation'!$D$24-L1350</f>
        <v>5.1700000000002397</v>
      </c>
      <c r="O1350" s="35">
        <f t="shared" si="100"/>
        <v>7.7796558208812414E-3</v>
      </c>
      <c r="P1350" s="35">
        <f t="shared" si="101"/>
        <v>1.3865018963175097E-2</v>
      </c>
      <c r="Q1350" s="35">
        <f t="shared" si="102"/>
        <v>1.4645539366501275E-2</v>
      </c>
      <c r="R1350" s="35">
        <f t="shared" si="103"/>
        <v>1.4645539366501275E-2</v>
      </c>
      <c r="S1350" s="35">
        <f t="shared" si="104"/>
        <v>1.4645539366501275E-2</v>
      </c>
      <c r="T1350" s="11" t="s">
        <v>14</v>
      </c>
    </row>
    <row r="1351" spans="2:20" x14ac:dyDescent="0.35">
      <c r="B1351" s="63">
        <v>13.33999999999976</v>
      </c>
      <c r="C1351" s="34">
        <f>B1351/'MSD Calculation'!$D$5</f>
        <v>0.45067567567566758</v>
      </c>
      <c r="D1351" s="34">
        <f>'MSD Calculation'!$D$24-B1351</f>
        <v>5.16000000000024</v>
      </c>
      <c r="E1351" s="30">
        <f>IF(B1351="",0,IF(B1351&lt;'MSD Calculation'!$D$5,$E$7*(1-B1351/'MSD Calculation'!$D$5), 0))</f>
        <v>7.774874225416656E-3</v>
      </c>
      <c r="F1351" s="30">
        <f>IF(B1351="",0,IF($B1351&lt;$F$5,0,IF($B1351&gt;'MSD Calculation'!$D$5,0,IF($N$4="Closed-form",1/2*(1-COS(2*PI()*($B1351-$F$5)/$F$6))*$F$8,IF($N$4="General",1/2*(1-COS(2*PI()*($B1351-$F$5)/$F$6))*$F$9,"Error")))))</f>
        <v>6.0951826049317481E-3</v>
      </c>
      <c r="G1351" s="30">
        <f>IF(B1351="",0,IF($B1351&lt;$G$5,0,IF($B1351&gt;'MSD Calculation'!$D$5,0,IF($N$4="Closed-form",1/2*(1-COS(2*PI()*($B1351-$G$5)/$G$6))*$G$8,IF($N$4="General",1/2*(1-COS(2*PI()*($B1351-$G$5)/$G$6))*$G$9,"Error")))))</f>
        <v>7.8449248720299358E-4</v>
      </c>
      <c r="H1351" s="30">
        <f>IF(B1351="",0,IF($B1351&lt;$H$5,0,IF($B1351&gt;'MSD Calculation'!$D$5,0,IF($N$4="Closed-form",1/2*(1-COS(2*PI()*($B1351-$H$5)/$H$6))*$H$8,IF($N$4="General",1/2*(1-COS(2*PI()*($B1351-$H$5)/$H$6))*$H$9,"Error")))))</f>
        <v>0</v>
      </c>
      <c r="I1351" s="30">
        <f>IF(B1351="",0,IF($B1351&lt;$I$5,0,IF($B1351&gt;'MSD Calculation'!$D$5,0,IF($N$4="Closed-form",1/2*(1-COS(2*PI()*($B1351-$I$5)/$I$6))*$I$8,IF($N$4="General",1/2*(1-COS(2*PI()*($B1351-$I$5)/$I$6))*$I$9,"Error")))))</f>
        <v>0</v>
      </c>
      <c r="J1351" s="15" t="s">
        <v>14</v>
      </c>
      <c r="K1351" s="3"/>
      <c r="L1351" s="17">
        <v>13.33999999999976</v>
      </c>
      <c r="M1351" s="34">
        <f>L1351/'MSD Calculation'!$D$5</f>
        <v>0.45067567567566758</v>
      </c>
      <c r="N1351" s="34">
        <f>'MSD Calculation'!$D$24-L1351</f>
        <v>5.16000000000024</v>
      </c>
      <c r="O1351" s="35">
        <f t="shared" si="100"/>
        <v>7.774874225416656E-3</v>
      </c>
      <c r="P1351" s="35">
        <f t="shared" si="101"/>
        <v>1.3870056830348403E-2</v>
      </c>
      <c r="Q1351" s="35">
        <f t="shared" si="102"/>
        <v>1.4654549317551398E-2</v>
      </c>
      <c r="R1351" s="35">
        <f t="shared" si="103"/>
        <v>1.4654549317551398E-2</v>
      </c>
      <c r="S1351" s="35">
        <f t="shared" si="104"/>
        <v>1.4654549317551398E-2</v>
      </c>
      <c r="T1351" s="11" t="s">
        <v>14</v>
      </c>
    </row>
    <row r="1352" spans="2:20" x14ac:dyDescent="0.35">
      <c r="B1352" s="63">
        <v>13.34999999999976</v>
      </c>
      <c r="C1352" s="34">
        <f>B1352/'MSD Calculation'!$D$5</f>
        <v>0.45101351351350538</v>
      </c>
      <c r="D1352" s="34">
        <f>'MSD Calculation'!$D$24-B1352</f>
        <v>5.1500000000002402</v>
      </c>
      <c r="E1352" s="30">
        <f>IF(B1352="",0,IF(B1352&lt;'MSD Calculation'!$D$5,$E$7*(1-B1352/'MSD Calculation'!$D$5), 0))</f>
        <v>7.7700926299520707E-3</v>
      </c>
      <c r="F1352" s="30">
        <f>IF(B1352="",0,IF($B1352&lt;$F$5,0,IF($B1352&gt;'MSD Calculation'!$D$5,0,IF($N$4="Closed-form",1/2*(1-COS(2*PI()*($B1352-$F$5)/$F$6))*$F$8,IF($N$4="General",1/2*(1-COS(2*PI()*($B1352-$F$5)/$F$6))*$F$9,"Error")))))</f>
        <v>6.1049966046286108E-3</v>
      </c>
      <c r="G1352" s="30">
        <f>IF(B1352="",0,IF($B1352&lt;$G$5,0,IF($B1352&gt;'MSD Calculation'!$D$5,0,IF($N$4="Closed-form",1/2*(1-COS(2*PI()*($B1352-$G$5)/$G$6))*$G$8,IF($N$4="General",1/2*(1-COS(2*PI()*($B1352-$G$5)/$G$6))*$G$9,"Error")))))</f>
        <v>7.8847193006981251E-4</v>
      </c>
      <c r="H1352" s="30">
        <f>IF(B1352="",0,IF($B1352&lt;$H$5,0,IF($B1352&gt;'MSD Calculation'!$D$5,0,IF($N$4="Closed-form",1/2*(1-COS(2*PI()*($B1352-$H$5)/$H$6))*$H$8,IF($N$4="General",1/2*(1-COS(2*PI()*($B1352-$H$5)/$H$6))*$H$9,"Error")))))</f>
        <v>0</v>
      </c>
      <c r="I1352" s="30">
        <f>IF(B1352="",0,IF($B1352&lt;$I$5,0,IF($B1352&gt;'MSD Calculation'!$D$5,0,IF($N$4="Closed-form",1/2*(1-COS(2*PI()*($B1352-$I$5)/$I$6))*$I$8,IF($N$4="General",1/2*(1-COS(2*PI()*($B1352-$I$5)/$I$6))*$I$9,"Error")))))</f>
        <v>0</v>
      </c>
      <c r="J1352" s="15" t="s">
        <v>14</v>
      </c>
      <c r="K1352" s="3"/>
      <c r="L1352" s="17">
        <v>13.34999999999976</v>
      </c>
      <c r="M1352" s="34">
        <f>L1352/'MSD Calculation'!$D$5</f>
        <v>0.45101351351350538</v>
      </c>
      <c r="N1352" s="34">
        <f>'MSD Calculation'!$D$24-L1352</f>
        <v>5.1500000000002402</v>
      </c>
      <c r="O1352" s="35">
        <f t="shared" si="100"/>
        <v>7.7700926299520707E-3</v>
      </c>
      <c r="P1352" s="35">
        <f t="shared" si="101"/>
        <v>1.3875089234580681E-2</v>
      </c>
      <c r="Q1352" s="35">
        <f t="shared" si="102"/>
        <v>1.4663561164650493E-2</v>
      </c>
      <c r="R1352" s="35">
        <f t="shared" si="103"/>
        <v>1.4663561164650493E-2</v>
      </c>
      <c r="S1352" s="35">
        <f t="shared" si="104"/>
        <v>1.4663561164650493E-2</v>
      </c>
      <c r="T1352" s="11" t="s">
        <v>14</v>
      </c>
    </row>
    <row r="1353" spans="2:20" x14ac:dyDescent="0.35">
      <c r="B1353" s="63">
        <v>13.35999999999976</v>
      </c>
      <c r="C1353" s="34">
        <f>B1353/'MSD Calculation'!$D$5</f>
        <v>0.45135135135134319</v>
      </c>
      <c r="D1353" s="34">
        <f>'MSD Calculation'!$D$24-B1353</f>
        <v>5.1400000000002404</v>
      </c>
      <c r="E1353" s="30">
        <f>IF(B1353="",0,IF(B1353&lt;'MSD Calculation'!$D$5,$E$7*(1-B1353/'MSD Calculation'!$D$5), 0))</f>
        <v>7.7653110344874845E-3</v>
      </c>
      <c r="F1353" s="30">
        <f>IF(B1353="",0,IF($B1353&lt;$F$5,0,IF($B1353&gt;'MSD Calculation'!$D$5,0,IF($N$4="Closed-form",1/2*(1-COS(2*PI()*($B1353-$F$5)/$F$6))*$F$8,IF($N$4="General",1/2*(1-COS(2*PI()*($B1353-$F$5)/$F$6))*$F$9,"Error")))))</f>
        <v>6.1148050983354406E-3</v>
      </c>
      <c r="G1353" s="30">
        <f>IF(B1353="",0,IF($B1353&lt;$G$5,0,IF($B1353&gt;'MSD Calculation'!$D$5,0,IF($N$4="Closed-form",1/2*(1-COS(2*PI()*($B1353-$G$5)/$G$6))*$G$8,IF($N$4="General",1/2*(1-COS(2*PI()*($B1353-$G$5)/$G$6))*$G$9,"Error")))))</f>
        <v>7.9245870437717324E-4</v>
      </c>
      <c r="H1353" s="30">
        <f>IF(B1353="",0,IF($B1353&lt;$H$5,0,IF($B1353&gt;'MSD Calculation'!$D$5,0,IF($N$4="Closed-form",1/2*(1-COS(2*PI()*($B1353-$H$5)/$H$6))*$H$8,IF($N$4="General",1/2*(1-COS(2*PI()*($B1353-$H$5)/$H$6))*$H$9,"Error")))))</f>
        <v>0</v>
      </c>
      <c r="I1353" s="30">
        <f>IF(B1353="",0,IF($B1353&lt;$I$5,0,IF($B1353&gt;'MSD Calculation'!$D$5,0,IF($N$4="Closed-form",1/2*(1-COS(2*PI()*($B1353-$I$5)/$I$6))*$I$8,IF($N$4="General",1/2*(1-COS(2*PI()*($B1353-$I$5)/$I$6))*$I$9,"Error")))))</f>
        <v>0</v>
      </c>
      <c r="J1353" s="15" t="s">
        <v>14</v>
      </c>
      <c r="K1353" s="3"/>
      <c r="L1353" s="17">
        <v>13.35999999999976</v>
      </c>
      <c r="M1353" s="34">
        <f>L1353/'MSD Calculation'!$D$5</f>
        <v>0.45135135135134319</v>
      </c>
      <c r="N1353" s="34">
        <f>'MSD Calculation'!$D$24-L1353</f>
        <v>5.1400000000002404</v>
      </c>
      <c r="O1353" s="35">
        <f t="shared" si="100"/>
        <v>7.7653110344874845E-3</v>
      </c>
      <c r="P1353" s="35">
        <f t="shared" si="101"/>
        <v>1.3880116132822924E-2</v>
      </c>
      <c r="Q1353" s="35">
        <f t="shared" si="102"/>
        <v>1.4672574837200098E-2</v>
      </c>
      <c r="R1353" s="35">
        <f t="shared" si="103"/>
        <v>1.4672574837200098E-2</v>
      </c>
      <c r="S1353" s="35">
        <f t="shared" si="104"/>
        <v>1.4672574837200098E-2</v>
      </c>
      <c r="T1353" s="11" t="s">
        <v>14</v>
      </c>
    </row>
    <row r="1354" spans="2:20" x14ac:dyDescent="0.35">
      <c r="B1354" s="63">
        <v>13.369999999999759</v>
      </c>
      <c r="C1354" s="34">
        <f>B1354/'MSD Calculation'!$D$5</f>
        <v>0.45168918918918105</v>
      </c>
      <c r="D1354" s="34">
        <f>'MSD Calculation'!$D$24-B1354</f>
        <v>5.1300000000002406</v>
      </c>
      <c r="E1354" s="30">
        <f>IF(B1354="",0,IF(B1354&lt;'MSD Calculation'!$D$5,$E$7*(1-B1354/'MSD Calculation'!$D$5), 0))</f>
        <v>7.7605294390228991E-3</v>
      </c>
      <c r="F1354" s="30">
        <f>IF(B1354="",0,IF($B1354&lt;$F$5,0,IF($B1354&gt;'MSD Calculation'!$D$5,0,IF($N$4="Closed-form",1/2*(1-COS(2*PI()*($B1354-$F$5)/$F$6))*$F$8,IF($N$4="General",1/2*(1-COS(2*PI()*($B1354-$F$5)/$F$6))*$F$9,"Error")))))</f>
        <v>6.1246080430273847E-3</v>
      </c>
      <c r="G1354" s="30">
        <f>IF(B1354="",0,IF($B1354&lt;$G$5,0,IF($B1354&gt;'MSD Calculation'!$D$5,0,IF($N$4="Closed-form",1/2*(1-COS(2*PI()*($B1354-$G$5)/$G$6))*$G$8,IF($N$4="General",1/2*(1-COS(2*PI()*($B1354-$G$5)/$G$6))*$G$9,"Error")))))</f>
        <v>7.9645278252485862E-4</v>
      </c>
      <c r="H1354" s="30">
        <f>IF(B1354="",0,IF($B1354&lt;$H$5,0,IF($B1354&gt;'MSD Calculation'!$D$5,0,IF($N$4="Closed-form",1/2*(1-COS(2*PI()*($B1354-$H$5)/$H$6))*$H$8,IF($N$4="General",1/2*(1-COS(2*PI()*($B1354-$H$5)/$H$6))*$H$9,"Error")))))</f>
        <v>0</v>
      </c>
      <c r="I1354" s="30">
        <f>IF(B1354="",0,IF($B1354&lt;$I$5,0,IF($B1354&gt;'MSD Calculation'!$D$5,0,IF($N$4="Closed-form",1/2*(1-COS(2*PI()*($B1354-$I$5)/$I$6))*$I$8,IF($N$4="General",1/2*(1-COS(2*PI()*($B1354-$I$5)/$I$6))*$I$9,"Error")))))</f>
        <v>0</v>
      </c>
      <c r="J1354" s="15" t="s">
        <v>14</v>
      </c>
      <c r="K1354" s="3"/>
      <c r="L1354" s="17">
        <v>13.369999999999759</v>
      </c>
      <c r="M1354" s="34">
        <f>L1354/'MSD Calculation'!$D$5</f>
        <v>0.45168918918918105</v>
      </c>
      <c r="N1354" s="34">
        <f>'MSD Calculation'!$D$24-L1354</f>
        <v>5.1300000000002406</v>
      </c>
      <c r="O1354" s="35">
        <f t="shared" si="100"/>
        <v>7.7605294390228991E-3</v>
      </c>
      <c r="P1354" s="35">
        <f t="shared" si="101"/>
        <v>1.3885137482050284E-2</v>
      </c>
      <c r="Q1354" s="35">
        <f t="shared" si="102"/>
        <v>1.4681590264575143E-2</v>
      </c>
      <c r="R1354" s="35">
        <f t="shared" si="103"/>
        <v>1.4681590264575143E-2</v>
      </c>
      <c r="S1354" s="35">
        <f t="shared" si="104"/>
        <v>1.4681590264575143E-2</v>
      </c>
      <c r="T1354" s="11" t="s">
        <v>14</v>
      </c>
    </row>
    <row r="1355" spans="2:20" x14ac:dyDescent="0.35">
      <c r="B1355" s="63">
        <v>13.379999999999759</v>
      </c>
      <c r="C1355" s="34">
        <f>B1355/'MSD Calculation'!$D$5</f>
        <v>0.45202702702701886</v>
      </c>
      <c r="D1355" s="34">
        <f>'MSD Calculation'!$D$24-B1355</f>
        <v>5.1200000000002408</v>
      </c>
      <c r="E1355" s="30">
        <f>IF(B1355="",0,IF(B1355&lt;'MSD Calculation'!$D$5,$E$7*(1-B1355/'MSD Calculation'!$D$5), 0))</f>
        <v>7.7557478435583138E-3</v>
      </c>
      <c r="F1355" s="30">
        <f>IF(B1355="",0,IF($B1355&lt;$F$5,0,IF($B1355&gt;'MSD Calculation'!$D$5,0,IF($N$4="Closed-form",1/2*(1-COS(2*PI()*($B1355-$F$5)/$F$6))*$F$8,IF($N$4="General",1/2*(1-COS(2*PI()*($B1355-$F$5)/$F$6))*$F$9,"Error")))))</f>
        <v>6.1344053957039305E-3</v>
      </c>
      <c r="G1355" s="30">
        <f>IF(B1355="",0,IF($B1355&lt;$G$5,0,IF($B1355&gt;'MSD Calculation'!$D$5,0,IF($N$4="Closed-form",1/2*(1-COS(2*PI()*($B1355-$G$5)/$G$6))*$G$8,IF($N$4="General",1/2*(1-COS(2*PI()*($B1355-$G$5)/$G$6))*$G$9,"Error")))))</f>
        <v>8.0045413686208864E-4</v>
      </c>
      <c r="H1355" s="30">
        <f>IF(B1355="",0,IF($B1355&lt;$H$5,0,IF($B1355&gt;'MSD Calculation'!$D$5,0,IF($N$4="Closed-form",1/2*(1-COS(2*PI()*($B1355-$H$5)/$H$6))*$H$8,IF($N$4="General",1/2*(1-COS(2*PI()*($B1355-$H$5)/$H$6))*$H$9,"Error")))))</f>
        <v>0</v>
      </c>
      <c r="I1355" s="30">
        <f>IF(B1355="",0,IF($B1355&lt;$I$5,0,IF($B1355&gt;'MSD Calculation'!$D$5,0,IF($N$4="Closed-form",1/2*(1-COS(2*PI()*($B1355-$I$5)/$I$6))*$I$8,IF($N$4="General",1/2*(1-COS(2*PI()*($B1355-$I$5)/$I$6))*$I$9,"Error")))))</f>
        <v>0</v>
      </c>
      <c r="J1355" s="15" t="s">
        <v>14</v>
      </c>
      <c r="K1355" s="3"/>
      <c r="L1355" s="17">
        <v>13.379999999999759</v>
      </c>
      <c r="M1355" s="34">
        <f>L1355/'MSD Calculation'!$D$5</f>
        <v>0.45202702702701886</v>
      </c>
      <c r="N1355" s="34">
        <f>'MSD Calculation'!$D$24-L1355</f>
        <v>5.1200000000002408</v>
      </c>
      <c r="O1355" s="35">
        <f t="shared" si="100"/>
        <v>7.7557478435583138E-3</v>
      </c>
      <c r="P1355" s="35">
        <f t="shared" si="101"/>
        <v>1.3890153239262244E-2</v>
      </c>
      <c r="Q1355" s="35">
        <f t="shared" si="102"/>
        <v>1.4690607376124333E-2</v>
      </c>
      <c r="R1355" s="35">
        <f t="shared" si="103"/>
        <v>1.4690607376124333E-2</v>
      </c>
      <c r="S1355" s="35">
        <f t="shared" si="104"/>
        <v>1.4690607376124333E-2</v>
      </c>
      <c r="T1355" s="11" t="s">
        <v>14</v>
      </c>
    </row>
    <row r="1356" spans="2:20" x14ac:dyDescent="0.35">
      <c r="B1356" s="63">
        <v>13.389999999999759</v>
      </c>
      <c r="C1356" s="34">
        <f>B1356/'MSD Calculation'!$D$5</f>
        <v>0.45236486486485672</v>
      </c>
      <c r="D1356" s="34">
        <f>'MSD Calculation'!$D$24-B1356</f>
        <v>5.110000000000241</v>
      </c>
      <c r="E1356" s="30">
        <f>IF(B1356="",0,IF(B1356&lt;'MSD Calculation'!$D$5,$E$7*(1-B1356/'MSD Calculation'!$D$5), 0))</f>
        <v>7.7509662480937276E-3</v>
      </c>
      <c r="F1356" s="30">
        <f>IF(B1356="",0,IF($B1356&lt;$F$5,0,IF($B1356&gt;'MSD Calculation'!$D$5,0,IF($N$4="Closed-form",1/2*(1-COS(2*PI()*($B1356-$F$5)/$F$6))*$F$8,IF($N$4="General",1/2*(1-COS(2*PI()*($B1356-$F$5)/$F$6))*$F$9,"Error")))))</f>
        <v>6.1441971133890973E-3</v>
      </c>
      <c r="G1356" s="30">
        <f>IF(B1356="",0,IF($B1356&lt;$G$5,0,IF($B1356&gt;'MSD Calculation'!$D$5,0,IF($N$4="Closed-form",1/2*(1-COS(2*PI()*($B1356-$G$5)/$G$6))*$G$8,IF($N$4="General",1/2*(1-COS(2*PI()*($B1356-$G$5)/$G$6))*$G$9,"Error")))))</f>
        <v>8.0446273968770923E-4</v>
      </c>
      <c r="H1356" s="30">
        <f>IF(B1356="",0,IF($B1356&lt;$H$5,0,IF($B1356&gt;'MSD Calculation'!$D$5,0,IF($N$4="Closed-form",1/2*(1-COS(2*PI()*($B1356-$H$5)/$H$6))*$H$8,IF($N$4="General",1/2*(1-COS(2*PI()*($B1356-$H$5)/$H$6))*$H$9,"Error")))))</f>
        <v>0</v>
      </c>
      <c r="I1356" s="30">
        <f>IF(B1356="",0,IF($B1356&lt;$I$5,0,IF($B1356&gt;'MSD Calculation'!$D$5,0,IF($N$4="Closed-form",1/2*(1-COS(2*PI()*($B1356-$I$5)/$I$6))*$I$8,IF($N$4="General",1/2*(1-COS(2*PI()*($B1356-$I$5)/$I$6))*$I$9,"Error")))))</f>
        <v>0</v>
      </c>
      <c r="J1356" s="15" t="s">
        <v>14</v>
      </c>
      <c r="K1356" s="3"/>
      <c r="L1356" s="17">
        <v>13.389999999999759</v>
      </c>
      <c r="M1356" s="34">
        <f>L1356/'MSD Calculation'!$D$5</f>
        <v>0.45236486486485672</v>
      </c>
      <c r="N1356" s="34">
        <f>'MSD Calculation'!$D$24-L1356</f>
        <v>5.110000000000241</v>
      </c>
      <c r="O1356" s="35">
        <f t="shared" si="100"/>
        <v>7.7509662480937276E-3</v>
      </c>
      <c r="P1356" s="35">
        <f t="shared" si="101"/>
        <v>1.3895163361482825E-2</v>
      </c>
      <c r="Q1356" s="35">
        <f t="shared" si="102"/>
        <v>1.4699626101170534E-2</v>
      </c>
      <c r="R1356" s="35">
        <f t="shared" si="103"/>
        <v>1.4699626101170534E-2</v>
      </c>
      <c r="S1356" s="35">
        <f t="shared" si="104"/>
        <v>1.4699626101170534E-2</v>
      </c>
      <c r="T1356" s="11" t="s">
        <v>14</v>
      </c>
    </row>
    <row r="1357" spans="2:20" x14ac:dyDescent="0.35">
      <c r="B1357" s="63">
        <v>13.399999999999759</v>
      </c>
      <c r="C1357" s="34">
        <f>B1357/'MSD Calculation'!$D$5</f>
        <v>0.45270270270269453</v>
      </c>
      <c r="D1357" s="34">
        <f>'MSD Calculation'!$D$24-B1357</f>
        <v>5.1000000000002412</v>
      </c>
      <c r="E1357" s="30">
        <f>IF(B1357="",0,IF(B1357&lt;'MSD Calculation'!$D$5,$E$7*(1-B1357/'MSD Calculation'!$D$5), 0))</f>
        <v>7.7461846526291414E-3</v>
      </c>
      <c r="F1357" s="30">
        <f>IF(B1357="",0,IF($B1357&lt;$F$5,0,IF($B1357&gt;'MSD Calculation'!$D$5,0,IF($N$4="Closed-form",1/2*(1-COS(2*PI()*($B1357-$F$5)/$F$6))*$F$8,IF($N$4="General",1/2*(1-COS(2*PI()*($B1357-$F$5)/$F$6))*$F$9,"Error")))))</f>
        <v>6.1539831531316203E-3</v>
      </c>
      <c r="G1357" s="30">
        <f>IF(B1357="",0,IF($B1357&lt;$G$5,0,IF($B1357&gt;'MSD Calculation'!$D$5,0,IF($N$4="Closed-form",1/2*(1-COS(2*PI()*($B1357-$G$5)/$G$6))*$G$8,IF($N$4="General",1/2*(1-COS(2*PI()*($B1357-$G$5)/$G$6))*$G$9,"Error")))))</f>
        <v>8.0847856325038639E-4</v>
      </c>
      <c r="H1357" s="30">
        <f>IF(B1357="",0,IF($B1357&lt;$H$5,0,IF($B1357&gt;'MSD Calculation'!$D$5,0,IF($N$4="Closed-form",1/2*(1-COS(2*PI()*($B1357-$H$5)/$H$6))*$H$8,IF($N$4="General",1/2*(1-COS(2*PI()*($B1357-$H$5)/$H$6))*$H$9,"Error")))))</f>
        <v>0</v>
      </c>
      <c r="I1357" s="30">
        <f>IF(B1357="",0,IF($B1357&lt;$I$5,0,IF($B1357&gt;'MSD Calculation'!$D$5,0,IF($N$4="Closed-form",1/2*(1-COS(2*PI()*($B1357-$I$5)/$I$6))*$I$8,IF($N$4="General",1/2*(1-COS(2*PI()*($B1357-$I$5)/$I$6))*$I$9,"Error")))))</f>
        <v>0</v>
      </c>
      <c r="J1357" s="15" t="s">
        <v>14</v>
      </c>
      <c r="K1357" s="3"/>
      <c r="L1357" s="17">
        <v>13.399999999999759</v>
      </c>
      <c r="M1357" s="34">
        <f>L1357/'MSD Calculation'!$D$5</f>
        <v>0.45270270270269453</v>
      </c>
      <c r="N1357" s="34">
        <f>'MSD Calculation'!$D$24-L1357</f>
        <v>5.1000000000002412</v>
      </c>
      <c r="O1357" s="35">
        <f t="shared" si="100"/>
        <v>7.7461846526291414E-3</v>
      </c>
      <c r="P1357" s="35">
        <f t="shared" si="101"/>
        <v>1.3900167805760762E-2</v>
      </c>
      <c r="Q1357" s="35">
        <f t="shared" si="102"/>
        <v>1.4708646369011149E-2</v>
      </c>
      <c r="R1357" s="35">
        <f t="shared" si="103"/>
        <v>1.4708646369011149E-2</v>
      </c>
      <c r="S1357" s="35">
        <f t="shared" si="104"/>
        <v>1.4708646369011149E-2</v>
      </c>
      <c r="T1357" s="11" t="s">
        <v>14</v>
      </c>
    </row>
    <row r="1358" spans="2:20" x14ac:dyDescent="0.35">
      <c r="B1358" s="63">
        <v>13.409999999999759</v>
      </c>
      <c r="C1358" s="34">
        <f>B1358/'MSD Calculation'!$D$5</f>
        <v>0.45304054054053239</v>
      </c>
      <c r="D1358" s="34">
        <f>'MSD Calculation'!$D$24-B1358</f>
        <v>5.0900000000002414</v>
      </c>
      <c r="E1358" s="30">
        <f>IF(B1358="",0,IF(B1358&lt;'MSD Calculation'!$D$5,$E$7*(1-B1358/'MSD Calculation'!$D$5), 0))</f>
        <v>7.7414030571645552E-3</v>
      </c>
      <c r="F1358" s="30">
        <f>IF(B1358="",0,IF($B1358&lt;$F$5,0,IF($B1358&gt;'MSD Calculation'!$D$5,0,IF($N$4="Closed-form",1/2*(1-COS(2*PI()*($B1358-$F$5)/$F$6))*$F$8,IF($N$4="General",1/2*(1-COS(2*PI()*($B1358-$F$5)/$F$6))*$F$9,"Error")))))</f>
        <v>6.1637634720051408E-3</v>
      </c>
      <c r="G1358" s="30">
        <f>IF(B1358="",0,IF($B1358&lt;$G$5,0,IF($B1358&gt;'MSD Calculation'!$D$5,0,IF($N$4="Closed-form",1/2*(1-COS(2*PI()*($B1358-$G$5)/$G$6))*$G$8,IF($N$4="General",1/2*(1-COS(2*PI()*($B1358-$G$5)/$G$6))*$G$9,"Error")))))</f>
        <v>8.125015797487968E-4</v>
      </c>
      <c r="H1358" s="30">
        <f>IF(B1358="",0,IF($B1358&lt;$H$5,0,IF($B1358&gt;'MSD Calculation'!$D$5,0,IF($N$4="Closed-form",1/2*(1-COS(2*PI()*($B1358-$H$5)/$H$6))*$H$8,IF($N$4="General",1/2*(1-COS(2*PI()*($B1358-$H$5)/$H$6))*$H$9,"Error")))))</f>
        <v>0</v>
      </c>
      <c r="I1358" s="30">
        <f>IF(B1358="",0,IF($B1358&lt;$I$5,0,IF($B1358&gt;'MSD Calculation'!$D$5,0,IF($N$4="Closed-form",1/2*(1-COS(2*PI()*($B1358-$I$5)/$I$6))*$I$8,IF($N$4="General",1/2*(1-COS(2*PI()*($B1358-$I$5)/$I$6))*$I$9,"Error")))))</f>
        <v>0</v>
      </c>
      <c r="J1358" s="15" t="s">
        <v>14</v>
      </c>
      <c r="K1358" s="3"/>
      <c r="L1358" s="17">
        <v>13.409999999999759</v>
      </c>
      <c r="M1358" s="34">
        <f>L1358/'MSD Calculation'!$D$5</f>
        <v>0.45304054054053239</v>
      </c>
      <c r="N1358" s="34">
        <f>'MSD Calculation'!$D$24-L1358</f>
        <v>5.0900000000002414</v>
      </c>
      <c r="O1358" s="35">
        <f t="shared" si="100"/>
        <v>7.7414030571645552E-3</v>
      </c>
      <c r="P1358" s="35">
        <f t="shared" si="101"/>
        <v>1.3905166529169696E-2</v>
      </c>
      <c r="Q1358" s="35">
        <f t="shared" si="102"/>
        <v>1.4717668108918492E-2</v>
      </c>
      <c r="R1358" s="35">
        <f t="shared" si="103"/>
        <v>1.4717668108918492E-2</v>
      </c>
      <c r="S1358" s="35">
        <f t="shared" si="104"/>
        <v>1.4717668108918492E-2</v>
      </c>
      <c r="T1358" s="11" t="s">
        <v>14</v>
      </c>
    </row>
    <row r="1359" spans="2:20" x14ac:dyDescent="0.35">
      <c r="B1359" s="63">
        <v>13.419999999999758</v>
      </c>
      <c r="C1359" s="34">
        <f>B1359/'MSD Calculation'!$D$5</f>
        <v>0.45337837837837019</v>
      </c>
      <c r="D1359" s="34">
        <f>'MSD Calculation'!$D$24-B1359</f>
        <v>5.0800000000002417</v>
      </c>
      <c r="E1359" s="30">
        <f>IF(B1359="",0,IF(B1359&lt;'MSD Calculation'!$D$5,$E$7*(1-B1359/'MSD Calculation'!$D$5), 0))</f>
        <v>7.7366214616999699E-3</v>
      </c>
      <c r="F1359" s="30">
        <f>IF(B1359="",0,IF($B1359&lt;$F$5,0,IF($B1359&gt;'MSD Calculation'!$D$5,0,IF($N$4="Closed-form",1/2*(1-COS(2*PI()*($B1359-$F$5)/$F$6))*$F$8,IF($N$4="General",1/2*(1-COS(2*PI()*($B1359-$F$5)/$F$6))*$F$9,"Error")))))</f>
        <v>6.1735380271083964E-3</v>
      </c>
      <c r="G1359" s="30">
        <f>IF(B1359="",0,IF($B1359&lt;$G$5,0,IF($B1359&gt;'MSD Calculation'!$D$5,0,IF($N$4="Closed-form",1/2*(1-COS(2*PI()*($B1359-$G$5)/$G$6))*$G$8,IF($N$4="General",1/2*(1-COS(2*PI()*($B1359-$G$5)/$G$6))*$G$9,"Error")))))</f>
        <v>8.1653176133182138E-4</v>
      </c>
      <c r="H1359" s="30">
        <f>IF(B1359="",0,IF($B1359&lt;$H$5,0,IF($B1359&gt;'MSD Calculation'!$D$5,0,IF($N$4="Closed-form",1/2*(1-COS(2*PI()*($B1359-$H$5)/$H$6))*$H$8,IF($N$4="General",1/2*(1-COS(2*PI()*($B1359-$H$5)/$H$6))*$H$9,"Error")))))</f>
        <v>0</v>
      </c>
      <c r="I1359" s="30">
        <f>IF(B1359="",0,IF($B1359&lt;$I$5,0,IF($B1359&gt;'MSD Calculation'!$D$5,0,IF($N$4="Closed-form",1/2*(1-COS(2*PI()*($B1359-$I$5)/$I$6))*$I$8,IF($N$4="General",1/2*(1-COS(2*PI()*($B1359-$I$5)/$I$6))*$I$9,"Error")))))</f>
        <v>0</v>
      </c>
      <c r="J1359" s="15" t="s">
        <v>14</v>
      </c>
      <c r="K1359" s="3"/>
      <c r="L1359" s="17">
        <v>13.419999999999758</v>
      </c>
      <c r="M1359" s="34">
        <f>L1359/'MSD Calculation'!$D$5</f>
        <v>0.45337837837837019</v>
      </c>
      <c r="N1359" s="34">
        <f>'MSD Calculation'!$D$24-L1359</f>
        <v>5.0800000000002417</v>
      </c>
      <c r="O1359" s="35">
        <f t="shared" si="100"/>
        <v>7.7366214616999699E-3</v>
      </c>
      <c r="P1359" s="35">
        <f t="shared" si="101"/>
        <v>1.3910159488808367E-2</v>
      </c>
      <c r="Q1359" s="35">
        <f t="shared" si="102"/>
        <v>1.4726691250140188E-2</v>
      </c>
      <c r="R1359" s="35">
        <f t="shared" si="103"/>
        <v>1.4726691250140188E-2</v>
      </c>
      <c r="S1359" s="35">
        <f t="shared" si="104"/>
        <v>1.4726691250140188E-2</v>
      </c>
      <c r="T1359" s="11" t="s">
        <v>14</v>
      </c>
    </row>
    <row r="1360" spans="2:20" x14ac:dyDescent="0.35">
      <c r="B1360" s="63">
        <v>13.429999999999758</v>
      </c>
      <c r="C1360" s="34">
        <f>B1360/'MSD Calculation'!$D$5</f>
        <v>0.453716216216208</v>
      </c>
      <c r="D1360" s="34">
        <f>'MSD Calculation'!$D$24-B1360</f>
        <v>5.0700000000002419</v>
      </c>
      <c r="E1360" s="30">
        <f>IF(B1360="",0,IF(B1360&lt;'MSD Calculation'!$D$5,$E$7*(1-B1360/'MSD Calculation'!$D$5), 0))</f>
        <v>7.7318398662353845E-3</v>
      </c>
      <c r="F1360" s="30">
        <f>IF(B1360="",0,IF($B1360&lt;$F$5,0,IF($B1360&gt;'MSD Calculation'!$D$5,0,IF($N$4="Closed-form",1/2*(1-COS(2*PI()*($B1360-$F$5)/$F$6))*$F$8,IF($N$4="General",1/2*(1-COS(2*PI()*($B1360-$F$5)/$F$6))*$F$9,"Error")))))</f>
        <v>6.1833067755654066E-3</v>
      </c>
      <c r="G1360" s="30">
        <f>IF(B1360="",0,IF($B1360&lt;$G$5,0,IF($B1360&gt;'MSD Calculation'!$D$5,0,IF($N$4="Closed-form",1/2*(1-COS(2*PI()*($B1360-$G$5)/$G$6))*$G$8,IF($N$4="General",1/2*(1-COS(2*PI()*($B1360-$G$5)/$G$6))*$G$9,"Error")))))</f>
        <v>8.2056908009873716E-4</v>
      </c>
      <c r="H1360" s="30">
        <f>IF(B1360="",0,IF($B1360&lt;$H$5,0,IF($B1360&gt;'MSD Calculation'!$D$5,0,IF($N$4="Closed-form",1/2*(1-COS(2*PI()*($B1360-$H$5)/$H$6))*$H$8,IF($N$4="General",1/2*(1-COS(2*PI()*($B1360-$H$5)/$H$6))*$H$9,"Error")))))</f>
        <v>0</v>
      </c>
      <c r="I1360" s="30">
        <f>IF(B1360="",0,IF($B1360&lt;$I$5,0,IF($B1360&gt;'MSD Calculation'!$D$5,0,IF($N$4="Closed-form",1/2*(1-COS(2*PI()*($B1360-$I$5)/$I$6))*$I$8,IF($N$4="General",1/2*(1-COS(2*PI()*($B1360-$I$5)/$I$6))*$I$9,"Error")))))</f>
        <v>0</v>
      </c>
      <c r="J1360" s="15" t="s">
        <v>14</v>
      </c>
      <c r="K1360" s="3"/>
      <c r="L1360" s="17">
        <v>13.429999999999758</v>
      </c>
      <c r="M1360" s="34">
        <f>L1360/'MSD Calculation'!$D$5</f>
        <v>0.453716216216208</v>
      </c>
      <c r="N1360" s="34">
        <f>'MSD Calculation'!$D$24-L1360</f>
        <v>5.0700000000002419</v>
      </c>
      <c r="O1360" s="35">
        <f t="shared" si="100"/>
        <v>7.7318398662353845E-3</v>
      </c>
      <c r="P1360" s="35">
        <f t="shared" si="101"/>
        <v>1.3915146641800791E-2</v>
      </c>
      <c r="Q1360" s="35">
        <f t="shared" si="102"/>
        <v>1.4735715721899528E-2</v>
      </c>
      <c r="R1360" s="35">
        <f t="shared" si="103"/>
        <v>1.4735715721899528E-2</v>
      </c>
      <c r="S1360" s="35">
        <f t="shared" si="104"/>
        <v>1.4735715721899528E-2</v>
      </c>
      <c r="T1360" s="11" t="s">
        <v>14</v>
      </c>
    </row>
    <row r="1361" spans="2:20" x14ac:dyDescent="0.35">
      <c r="B1361" s="63">
        <v>13.439999999999758</v>
      </c>
      <c r="C1361" s="34">
        <f>B1361/'MSD Calculation'!$D$5</f>
        <v>0.45405405405404586</v>
      </c>
      <c r="D1361" s="34">
        <f>'MSD Calculation'!$D$24-B1361</f>
        <v>5.0600000000002421</v>
      </c>
      <c r="E1361" s="30">
        <f>IF(B1361="",0,IF(B1361&lt;'MSD Calculation'!$D$5,$E$7*(1-B1361/'MSD Calculation'!$D$5), 0))</f>
        <v>7.7270582707707983E-3</v>
      </c>
      <c r="F1361" s="30">
        <f>IF(B1361="",0,IF($B1361&lt;$F$5,0,IF($B1361&gt;'MSD Calculation'!$D$5,0,IF($N$4="Closed-form",1/2*(1-COS(2*PI()*($B1361-$F$5)/$F$6))*$F$8,IF($N$4="General",1/2*(1-COS(2*PI()*($B1361-$F$5)/$F$6))*$F$9,"Error")))))</f>
        <v>6.19306967452566E-3</v>
      </c>
      <c r="G1361" s="30">
        <f>IF(B1361="",0,IF($B1361&lt;$G$5,0,IF($B1361&gt;'MSD Calculation'!$D$5,0,IF($N$4="Closed-form",1/2*(1-COS(2*PI()*($B1361-$G$5)/$G$6))*$G$8,IF($N$4="General",1/2*(1-COS(2*PI()*($B1361-$G$5)/$G$6))*$G$9,"Error")))))</f>
        <v>8.2461350809941072E-4</v>
      </c>
      <c r="H1361" s="30">
        <f>IF(B1361="",0,IF($B1361&lt;$H$5,0,IF($B1361&gt;'MSD Calculation'!$D$5,0,IF($N$4="Closed-form",1/2*(1-COS(2*PI()*($B1361-$H$5)/$H$6))*$H$8,IF($N$4="General",1/2*(1-COS(2*PI()*($B1361-$H$5)/$H$6))*$H$9,"Error")))))</f>
        <v>0</v>
      </c>
      <c r="I1361" s="30">
        <f>IF(B1361="",0,IF($B1361&lt;$I$5,0,IF($B1361&gt;'MSD Calculation'!$D$5,0,IF($N$4="Closed-form",1/2*(1-COS(2*PI()*($B1361-$I$5)/$I$6))*$I$8,IF($N$4="General",1/2*(1-COS(2*PI()*($B1361-$I$5)/$I$6))*$I$9,"Error")))))</f>
        <v>0</v>
      </c>
      <c r="J1361" s="15" t="s">
        <v>14</v>
      </c>
      <c r="K1361" s="3"/>
      <c r="L1361" s="17">
        <v>13.439999999999758</v>
      </c>
      <c r="M1361" s="34">
        <f>L1361/'MSD Calculation'!$D$5</f>
        <v>0.45405405405404586</v>
      </c>
      <c r="N1361" s="34">
        <f>'MSD Calculation'!$D$24-L1361</f>
        <v>5.0600000000002421</v>
      </c>
      <c r="O1361" s="35">
        <f t="shared" si="100"/>
        <v>7.7270582707707983E-3</v>
      </c>
      <c r="P1361" s="35">
        <f t="shared" si="101"/>
        <v>1.3920127945296458E-2</v>
      </c>
      <c r="Q1361" s="35">
        <f t="shared" si="102"/>
        <v>1.4744741453395868E-2</v>
      </c>
      <c r="R1361" s="35">
        <f t="shared" si="103"/>
        <v>1.4744741453395868E-2</v>
      </c>
      <c r="S1361" s="35">
        <f t="shared" si="104"/>
        <v>1.4744741453395868E-2</v>
      </c>
      <c r="T1361" s="11" t="s">
        <v>14</v>
      </c>
    </row>
    <row r="1362" spans="2:20" x14ac:dyDescent="0.35">
      <c r="B1362" s="63">
        <v>13.449999999999758</v>
      </c>
      <c r="C1362" s="34">
        <f>B1362/'MSD Calculation'!$D$5</f>
        <v>0.45439189189188367</v>
      </c>
      <c r="D1362" s="34">
        <f>'MSD Calculation'!$D$24-B1362</f>
        <v>5.0500000000002423</v>
      </c>
      <c r="E1362" s="30">
        <f>IF(B1362="",0,IF(B1362&lt;'MSD Calculation'!$D$5,$E$7*(1-B1362/'MSD Calculation'!$D$5), 0))</f>
        <v>7.722276675306213E-3</v>
      </c>
      <c r="F1362" s="30">
        <f>IF(B1362="",0,IF($B1362&lt;$F$5,0,IF($B1362&gt;'MSD Calculation'!$D$5,0,IF($N$4="Closed-form",1/2*(1-COS(2*PI()*($B1362-$F$5)/$F$6))*$F$8,IF($N$4="General",1/2*(1-COS(2*PI()*($B1362-$F$5)/$F$6))*$F$9,"Error")))))</f>
        <v>6.2028266811643071E-3</v>
      </c>
      <c r="G1362" s="30">
        <f>IF(B1362="",0,IF($B1362&lt;$G$5,0,IF($B1362&gt;'MSD Calculation'!$D$5,0,IF($N$4="Closed-form",1/2*(1-COS(2*PI()*($B1362-$G$5)/$G$6))*$G$8,IF($N$4="General",1/2*(1-COS(2*PI()*($B1362-$G$5)/$G$6))*$G$9,"Error")))))</f>
        <v>8.2866501733449194E-4</v>
      </c>
      <c r="H1362" s="30">
        <f>IF(B1362="",0,IF($B1362&lt;$H$5,0,IF($B1362&gt;'MSD Calculation'!$D$5,0,IF($N$4="Closed-form",1/2*(1-COS(2*PI()*($B1362-$H$5)/$H$6))*$H$8,IF($N$4="General",1/2*(1-COS(2*PI()*($B1362-$H$5)/$H$6))*$H$9,"Error")))))</f>
        <v>0</v>
      </c>
      <c r="I1362" s="30">
        <f>IF(B1362="",0,IF($B1362&lt;$I$5,0,IF($B1362&gt;'MSD Calculation'!$D$5,0,IF($N$4="Closed-form",1/2*(1-COS(2*PI()*($B1362-$I$5)/$I$6))*$I$8,IF($N$4="General",1/2*(1-COS(2*PI()*($B1362-$I$5)/$I$6))*$I$9,"Error")))))</f>
        <v>0</v>
      </c>
      <c r="J1362" s="15" t="s">
        <v>14</v>
      </c>
      <c r="K1362" s="3"/>
      <c r="L1362" s="17">
        <v>13.449999999999758</v>
      </c>
      <c r="M1362" s="34">
        <f>L1362/'MSD Calculation'!$D$5</f>
        <v>0.45439189189188367</v>
      </c>
      <c r="N1362" s="34">
        <f>'MSD Calculation'!$D$24-L1362</f>
        <v>5.0500000000002423</v>
      </c>
      <c r="O1362" s="35">
        <f t="shared" ref="O1362:O1425" si="105">E1362</f>
        <v>7.722276675306213E-3</v>
      </c>
      <c r="P1362" s="35">
        <f t="shared" ref="P1362:P1425" si="106">E1362+F1362</f>
        <v>1.3925103356470521E-2</v>
      </c>
      <c r="Q1362" s="35">
        <f t="shared" ref="Q1362:Q1425" si="107">E1362+F1362+G1362</f>
        <v>1.4753768373805013E-2</v>
      </c>
      <c r="R1362" s="35">
        <f t="shared" ref="R1362:R1425" si="108">+E1362+F1362+G1362+H1362</f>
        <v>1.4753768373805013E-2</v>
      </c>
      <c r="S1362" s="35">
        <f t="shared" ref="S1362:S1425" si="109">E1362+F1362+G1362+H1362+I1362</f>
        <v>1.4753768373805013E-2</v>
      </c>
      <c r="T1362" s="11" t="s">
        <v>14</v>
      </c>
    </row>
    <row r="1363" spans="2:20" x14ac:dyDescent="0.35">
      <c r="B1363" s="63">
        <v>13.459999999999757</v>
      </c>
      <c r="C1363" s="34">
        <f>B1363/'MSD Calculation'!$D$5</f>
        <v>0.45472972972972153</v>
      </c>
      <c r="D1363" s="34">
        <f>'MSD Calculation'!$D$24-B1363</f>
        <v>5.0400000000002425</v>
      </c>
      <c r="E1363" s="30">
        <f>IF(B1363="",0,IF(B1363&lt;'MSD Calculation'!$D$5,$E$7*(1-B1363/'MSD Calculation'!$D$5), 0))</f>
        <v>7.7174950798416277E-3</v>
      </c>
      <c r="F1363" s="30">
        <f>IF(B1363="",0,IF($B1363&lt;$F$5,0,IF($B1363&gt;'MSD Calculation'!$D$5,0,IF($N$4="Closed-form",1/2*(1-COS(2*PI()*($B1363-$F$5)/$F$6))*$F$8,IF($N$4="General",1/2*(1-COS(2*PI()*($B1363-$F$5)/$F$6))*$F$9,"Error")))))</f>
        <v>6.2125777526823404E-3</v>
      </c>
      <c r="G1363" s="30">
        <f>IF(B1363="",0,IF($B1363&lt;$G$5,0,IF($B1363&gt;'MSD Calculation'!$D$5,0,IF($N$4="Closed-form",1/2*(1-COS(2*PI()*($B1363-$G$5)/$G$6))*$G$8,IF($N$4="General",1/2*(1-COS(2*PI()*($B1363-$G$5)/$G$6))*$G$9,"Error")))))</f>
        <v>8.3272357975560838E-4</v>
      </c>
      <c r="H1363" s="30">
        <f>IF(B1363="",0,IF($B1363&lt;$H$5,0,IF($B1363&gt;'MSD Calculation'!$D$5,0,IF($N$4="Closed-form",1/2*(1-COS(2*PI()*($B1363-$H$5)/$H$6))*$H$8,IF($N$4="General",1/2*(1-COS(2*PI()*($B1363-$H$5)/$H$6))*$H$9,"Error")))))</f>
        <v>0</v>
      </c>
      <c r="I1363" s="30">
        <f>IF(B1363="",0,IF($B1363&lt;$I$5,0,IF($B1363&gt;'MSD Calculation'!$D$5,0,IF($N$4="Closed-form",1/2*(1-COS(2*PI()*($B1363-$I$5)/$I$6))*$I$8,IF($N$4="General",1/2*(1-COS(2*PI()*($B1363-$I$5)/$I$6))*$I$9,"Error")))))</f>
        <v>0</v>
      </c>
      <c r="J1363" s="15" t="s">
        <v>14</v>
      </c>
      <c r="K1363" s="3"/>
      <c r="L1363" s="17">
        <v>13.459999999999757</v>
      </c>
      <c r="M1363" s="34">
        <f>L1363/'MSD Calculation'!$D$5</f>
        <v>0.45472972972972153</v>
      </c>
      <c r="N1363" s="34">
        <f>'MSD Calculation'!$D$24-L1363</f>
        <v>5.0400000000002425</v>
      </c>
      <c r="O1363" s="35">
        <f t="shared" si="105"/>
        <v>7.7174950798416277E-3</v>
      </c>
      <c r="P1363" s="35">
        <f t="shared" si="106"/>
        <v>1.3930072832523968E-2</v>
      </c>
      <c r="Q1363" s="35">
        <f t="shared" si="107"/>
        <v>1.4762796412279577E-2</v>
      </c>
      <c r="R1363" s="35">
        <f t="shared" si="108"/>
        <v>1.4762796412279577E-2</v>
      </c>
      <c r="S1363" s="35">
        <f t="shared" si="109"/>
        <v>1.4762796412279577E-2</v>
      </c>
      <c r="T1363" s="11" t="s">
        <v>14</v>
      </c>
    </row>
    <row r="1364" spans="2:20" x14ac:dyDescent="0.35">
      <c r="B1364" s="63">
        <v>13.469999999999757</v>
      </c>
      <c r="C1364" s="34">
        <f>B1364/'MSD Calculation'!$D$5</f>
        <v>0.45506756756755934</v>
      </c>
      <c r="D1364" s="34">
        <f>'MSD Calculation'!$D$24-B1364</f>
        <v>5.0300000000002427</v>
      </c>
      <c r="E1364" s="30">
        <f>IF(B1364="",0,IF(B1364&lt;'MSD Calculation'!$D$5,$E$7*(1-B1364/'MSD Calculation'!$D$5), 0))</f>
        <v>7.7127134843770423E-3</v>
      </c>
      <c r="F1364" s="30">
        <f>IF(B1364="",0,IF($B1364&lt;$F$5,0,IF($B1364&gt;'MSD Calculation'!$D$5,0,IF($N$4="Closed-form",1/2*(1-COS(2*PI()*($B1364-$F$5)/$F$6))*$F$8,IF($N$4="General",1/2*(1-COS(2*PI()*($B1364-$F$5)/$F$6))*$F$9,"Error")))))</f>
        <v>6.2223228463067935E-3</v>
      </c>
      <c r="G1364" s="30">
        <f>IF(B1364="",0,IF($B1364&lt;$G$5,0,IF($B1364&gt;'MSD Calculation'!$D$5,0,IF($N$4="Closed-form",1/2*(1-COS(2*PI()*($B1364-$G$5)/$G$6))*$G$8,IF($N$4="General",1/2*(1-COS(2*PI()*($B1364-$G$5)/$G$6))*$G$9,"Error")))))</f>
        <v>8.3678916726555785E-4</v>
      </c>
      <c r="H1364" s="30">
        <f>IF(B1364="",0,IF($B1364&lt;$H$5,0,IF($B1364&gt;'MSD Calculation'!$D$5,0,IF($N$4="Closed-form",1/2*(1-COS(2*PI()*($B1364-$H$5)/$H$6))*$H$8,IF($N$4="General",1/2*(1-COS(2*PI()*($B1364-$H$5)/$H$6))*$H$9,"Error")))))</f>
        <v>0</v>
      </c>
      <c r="I1364" s="30">
        <f>IF(B1364="",0,IF($B1364&lt;$I$5,0,IF($B1364&gt;'MSD Calculation'!$D$5,0,IF($N$4="Closed-form",1/2*(1-COS(2*PI()*($B1364-$I$5)/$I$6))*$I$8,IF($N$4="General",1/2*(1-COS(2*PI()*($B1364-$I$5)/$I$6))*$I$9,"Error")))))</f>
        <v>0</v>
      </c>
      <c r="J1364" s="15" t="s">
        <v>14</v>
      </c>
      <c r="K1364" s="3"/>
      <c r="L1364" s="17">
        <v>13.469999999999757</v>
      </c>
      <c r="M1364" s="34">
        <f>L1364/'MSD Calculation'!$D$5</f>
        <v>0.45506756756755934</v>
      </c>
      <c r="N1364" s="34">
        <f>'MSD Calculation'!$D$24-L1364</f>
        <v>5.0300000000002427</v>
      </c>
      <c r="O1364" s="35">
        <f t="shared" si="105"/>
        <v>7.7127134843770423E-3</v>
      </c>
      <c r="P1364" s="35">
        <f t="shared" si="106"/>
        <v>1.3935036330683836E-2</v>
      </c>
      <c r="Q1364" s="35">
        <f t="shared" si="107"/>
        <v>1.4771825497949394E-2</v>
      </c>
      <c r="R1364" s="35">
        <f t="shared" si="108"/>
        <v>1.4771825497949394E-2</v>
      </c>
      <c r="S1364" s="35">
        <f t="shared" si="109"/>
        <v>1.4771825497949394E-2</v>
      </c>
      <c r="T1364" s="11" t="s">
        <v>14</v>
      </c>
    </row>
    <row r="1365" spans="2:20" x14ac:dyDescent="0.35">
      <c r="B1365" s="63">
        <v>13.479999999999757</v>
      </c>
      <c r="C1365" s="34">
        <f>B1365/'MSD Calculation'!$D$5</f>
        <v>0.4554054054053972</v>
      </c>
      <c r="D1365" s="34">
        <f>'MSD Calculation'!$D$24-B1365</f>
        <v>5.0200000000002429</v>
      </c>
      <c r="E1365" s="30">
        <f>IF(B1365="",0,IF(B1365&lt;'MSD Calculation'!$D$5,$E$7*(1-B1365/'MSD Calculation'!$D$5), 0))</f>
        <v>7.7079318889124553E-3</v>
      </c>
      <c r="F1365" s="30">
        <f>IF(B1365="",0,IF($B1365&lt;$F$5,0,IF($B1365&gt;'MSD Calculation'!$D$5,0,IF($N$4="Closed-form",1/2*(1-COS(2*PI()*($B1365-$F$5)/$F$6))*$F$8,IF($N$4="General",1/2*(1-COS(2*PI()*($B1365-$F$5)/$F$6))*$F$9,"Error")))))</f>
        <v>6.2320619192909139E-3</v>
      </c>
      <c r="G1365" s="30">
        <f>IF(B1365="",0,IF($B1365&lt;$G$5,0,IF($B1365&gt;'MSD Calculation'!$D$5,0,IF($N$4="Closed-form",1/2*(1-COS(2*PI()*($B1365-$G$5)/$G$6))*$G$8,IF($N$4="General",1/2*(1-COS(2*PI()*($B1365-$G$5)/$G$6))*$G$9,"Error")))))</f>
        <v>8.4086175171850411E-4</v>
      </c>
      <c r="H1365" s="30">
        <f>IF(B1365="",0,IF($B1365&lt;$H$5,0,IF($B1365&gt;'MSD Calculation'!$D$5,0,IF($N$4="Closed-form",1/2*(1-COS(2*PI()*($B1365-$H$5)/$H$6))*$H$8,IF($N$4="General",1/2*(1-COS(2*PI()*($B1365-$H$5)/$H$6))*$H$9,"Error")))))</f>
        <v>0</v>
      </c>
      <c r="I1365" s="30">
        <f>IF(B1365="",0,IF($B1365&lt;$I$5,0,IF($B1365&gt;'MSD Calculation'!$D$5,0,IF($N$4="Closed-form",1/2*(1-COS(2*PI()*($B1365-$I$5)/$I$6))*$I$8,IF($N$4="General",1/2*(1-COS(2*PI()*($B1365-$I$5)/$I$6))*$I$9,"Error")))))</f>
        <v>0</v>
      </c>
      <c r="J1365" s="15" t="s">
        <v>14</v>
      </c>
      <c r="K1365" s="3"/>
      <c r="L1365" s="17">
        <v>13.479999999999757</v>
      </c>
      <c r="M1365" s="34">
        <f>L1365/'MSD Calculation'!$D$5</f>
        <v>0.4554054054053972</v>
      </c>
      <c r="N1365" s="34">
        <f>'MSD Calculation'!$D$24-L1365</f>
        <v>5.0200000000002429</v>
      </c>
      <c r="O1365" s="35">
        <f t="shared" si="105"/>
        <v>7.7079318889124553E-3</v>
      </c>
      <c r="P1365" s="35">
        <f t="shared" si="106"/>
        <v>1.393999380820337E-2</v>
      </c>
      <c r="Q1365" s="35">
        <f t="shared" si="107"/>
        <v>1.4780855559921873E-2</v>
      </c>
      <c r="R1365" s="35">
        <f t="shared" si="108"/>
        <v>1.4780855559921873E-2</v>
      </c>
      <c r="S1365" s="35">
        <f t="shared" si="109"/>
        <v>1.4780855559921873E-2</v>
      </c>
      <c r="T1365" s="11" t="s">
        <v>14</v>
      </c>
    </row>
    <row r="1366" spans="2:20" x14ac:dyDescent="0.35">
      <c r="B1366" s="63">
        <v>13.489999999999757</v>
      </c>
      <c r="C1366" s="34">
        <f>B1366/'MSD Calculation'!$D$5</f>
        <v>0.45574324324323501</v>
      </c>
      <c r="D1366" s="34">
        <f>'MSD Calculation'!$D$24-B1366</f>
        <v>5.0100000000002431</v>
      </c>
      <c r="E1366" s="30">
        <f>IF(B1366="",0,IF(B1366&lt;'MSD Calculation'!$D$5,$E$7*(1-B1366/'MSD Calculation'!$D$5), 0))</f>
        <v>7.7031502934478699E-3</v>
      </c>
      <c r="F1366" s="30">
        <f>IF(B1366="",0,IF($B1366&lt;$F$5,0,IF($B1366&gt;'MSD Calculation'!$D$5,0,IF($N$4="Closed-form",1/2*(1-COS(2*PI()*($B1366-$F$5)/$F$6))*$F$8,IF($N$4="General",1/2*(1-COS(2*PI()*($B1366-$F$5)/$F$6))*$F$9,"Error")))))</f>
        <v>6.2417949289143657E-3</v>
      </c>
      <c r="G1366" s="30">
        <f>IF(B1366="",0,IF($B1366&lt;$G$5,0,IF($B1366&gt;'MSD Calculation'!$D$5,0,IF($N$4="Closed-form",1/2*(1-COS(2*PI()*($B1366-$G$5)/$G$6))*$G$8,IF($N$4="General",1/2*(1-COS(2*PI()*($B1366-$G$5)/$G$6))*$G$9,"Error")))))</f>
        <v>8.44941304920172E-4</v>
      </c>
      <c r="H1366" s="30">
        <f>IF(B1366="",0,IF($B1366&lt;$H$5,0,IF($B1366&gt;'MSD Calculation'!$D$5,0,IF($N$4="Closed-form",1/2*(1-COS(2*PI()*($B1366-$H$5)/$H$6))*$H$8,IF($N$4="General",1/2*(1-COS(2*PI()*($B1366-$H$5)/$H$6))*$H$9,"Error")))))</f>
        <v>0</v>
      </c>
      <c r="I1366" s="30">
        <f>IF(B1366="",0,IF($B1366&lt;$I$5,0,IF($B1366&gt;'MSD Calculation'!$D$5,0,IF($N$4="Closed-form",1/2*(1-COS(2*PI()*($B1366-$I$5)/$I$6))*$I$8,IF($N$4="General",1/2*(1-COS(2*PI()*($B1366-$I$5)/$I$6))*$I$9,"Error")))))</f>
        <v>0</v>
      </c>
      <c r="J1366" s="15" t="s">
        <v>14</v>
      </c>
      <c r="K1366" s="3"/>
      <c r="L1366" s="17">
        <v>13.489999999999757</v>
      </c>
      <c r="M1366" s="34">
        <f>L1366/'MSD Calculation'!$D$5</f>
        <v>0.45574324324323501</v>
      </c>
      <c r="N1366" s="34">
        <f>'MSD Calculation'!$D$24-L1366</f>
        <v>5.0100000000002431</v>
      </c>
      <c r="O1366" s="35">
        <f t="shared" si="105"/>
        <v>7.7031502934478699E-3</v>
      </c>
      <c r="P1366" s="35">
        <f t="shared" si="106"/>
        <v>1.3944945222362237E-2</v>
      </c>
      <c r="Q1366" s="35">
        <f t="shared" si="107"/>
        <v>1.4789886527282409E-2</v>
      </c>
      <c r="R1366" s="35">
        <f t="shared" si="108"/>
        <v>1.4789886527282409E-2</v>
      </c>
      <c r="S1366" s="35">
        <f t="shared" si="109"/>
        <v>1.4789886527282409E-2</v>
      </c>
      <c r="T1366" s="11" t="s">
        <v>14</v>
      </c>
    </row>
    <row r="1367" spans="2:20" x14ac:dyDescent="0.35">
      <c r="B1367" s="63">
        <v>13.499999999999757</v>
      </c>
      <c r="C1367" s="34">
        <f>B1367/'MSD Calculation'!$D$5</f>
        <v>0.45608108108107281</v>
      </c>
      <c r="D1367" s="34">
        <f>'MSD Calculation'!$D$24-B1367</f>
        <v>5.0000000000002434</v>
      </c>
      <c r="E1367" s="30">
        <f>IF(B1367="",0,IF(B1367&lt;'MSD Calculation'!$D$5,$E$7*(1-B1367/'MSD Calculation'!$D$5), 0))</f>
        <v>7.6983686979832846E-3</v>
      </c>
      <c r="F1367" s="30">
        <f>IF(B1367="",0,IF($B1367&lt;$F$5,0,IF($B1367&gt;'MSD Calculation'!$D$5,0,IF($N$4="Closed-form",1/2*(1-COS(2*PI()*($B1367-$F$5)/$F$6))*$F$8,IF($N$4="General",1/2*(1-COS(2*PI()*($B1367-$F$5)/$F$6))*$F$9,"Error")))))</f>
        <v>6.2515218324834072E-3</v>
      </c>
      <c r="G1367" s="30">
        <f>IF(B1367="",0,IF($B1367&lt;$G$5,0,IF($B1367&gt;'MSD Calculation'!$D$5,0,IF($N$4="Closed-form",1/2*(1-COS(2*PI()*($B1367-$G$5)/$G$6))*$G$8,IF($N$4="General",1/2*(1-COS(2*PI()*($B1367-$G$5)/$G$6))*$G$9,"Error")))))</f>
        <v>8.4902779862804133E-4</v>
      </c>
      <c r="H1367" s="30">
        <f>IF(B1367="",0,IF($B1367&lt;$H$5,0,IF($B1367&gt;'MSD Calculation'!$D$5,0,IF($N$4="Closed-form",1/2*(1-COS(2*PI()*($B1367-$H$5)/$H$6))*$H$8,IF($N$4="General",1/2*(1-COS(2*PI()*($B1367-$H$5)/$H$6))*$H$9,"Error")))))</f>
        <v>0</v>
      </c>
      <c r="I1367" s="30">
        <f>IF(B1367="",0,IF($B1367&lt;$I$5,0,IF($B1367&gt;'MSD Calculation'!$D$5,0,IF($N$4="Closed-form",1/2*(1-COS(2*PI()*($B1367-$I$5)/$I$6))*$I$8,IF($N$4="General",1/2*(1-COS(2*PI()*($B1367-$I$5)/$I$6))*$I$9,"Error")))))</f>
        <v>0</v>
      </c>
      <c r="J1367" s="15" t="s">
        <v>14</v>
      </c>
      <c r="K1367" s="3"/>
      <c r="L1367" s="17">
        <v>13.499999999999757</v>
      </c>
      <c r="M1367" s="34">
        <f>L1367/'MSD Calculation'!$D$5</f>
        <v>0.45608108108107281</v>
      </c>
      <c r="N1367" s="34">
        <f>'MSD Calculation'!$D$24-L1367</f>
        <v>5.0000000000002434</v>
      </c>
      <c r="O1367" s="35">
        <f t="shared" si="105"/>
        <v>7.6983686979832846E-3</v>
      </c>
      <c r="P1367" s="35">
        <f t="shared" si="106"/>
        <v>1.3949890530466691E-2</v>
      </c>
      <c r="Q1367" s="35">
        <f t="shared" si="107"/>
        <v>1.4798918329094732E-2</v>
      </c>
      <c r="R1367" s="35">
        <f t="shared" si="108"/>
        <v>1.4798918329094732E-2</v>
      </c>
      <c r="S1367" s="35">
        <f t="shared" si="109"/>
        <v>1.4798918329094732E-2</v>
      </c>
      <c r="T1367" s="11" t="s">
        <v>14</v>
      </c>
    </row>
    <row r="1368" spans="2:20" x14ac:dyDescent="0.35">
      <c r="B1368" s="63">
        <v>13.509999999999756</v>
      </c>
      <c r="C1368" s="34">
        <f>B1368/'MSD Calculation'!$D$5</f>
        <v>0.45641891891891068</v>
      </c>
      <c r="D1368" s="34">
        <f>'MSD Calculation'!$D$24-B1368</f>
        <v>4.9900000000002436</v>
      </c>
      <c r="E1368" s="30">
        <f>IF(B1368="",0,IF(B1368&lt;'MSD Calculation'!$D$5,$E$7*(1-B1368/'MSD Calculation'!$D$5), 0))</f>
        <v>7.6935871025186984E-3</v>
      </c>
      <c r="F1368" s="30">
        <f>IF(B1368="",0,IF($B1368&lt;$F$5,0,IF($B1368&gt;'MSD Calculation'!$D$5,0,IF($N$4="Closed-form",1/2*(1-COS(2*PI()*($B1368-$F$5)/$F$6))*$F$8,IF($N$4="General",1/2*(1-COS(2*PI()*($B1368-$F$5)/$F$6))*$F$9,"Error")))))</f>
        <v>6.2612425873310763E-3</v>
      </c>
      <c r="G1368" s="30">
        <f>IF(B1368="",0,IF($B1368&lt;$G$5,0,IF($B1368&gt;'MSD Calculation'!$D$5,0,IF($N$4="Closed-form",1/2*(1-COS(2*PI()*($B1368-$G$5)/$G$6))*$G$8,IF($N$4="General",1/2*(1-COS(2*PI()*($B1368-$G$5)/$G$6))*$G$9,"Error")))))</f>
        <v>8.5312120455154365E-4</v>
      </c>
      <c r="H1368" s="30">
        <f>IF(B1368="",0,IF($B1368&lt;$H$5,0,IF($B1368&gt;'MSD Calculation'!$D$5,0,IF($N$4="Closed-form",1/2*(1-COS(2*PI()*($B1368-$H$5)/$H$6))*$H$8,IF($N$4="General",1/2*(1-COS(2*PI()*($B1368-$H$5)/$H$6))*$H$9,"Error")))))</f>
        <v>0</v>
      </c>
      <c r="I1368" s="30">
        <f>IF(B1368="",0,IF($B1368&lt;$I$5,0,IF($B1368&gt;'MSD Calculation'!$D$5,0,IF($N$4="Closed-form",1/2*(1-COS(2*PI()*($B1368-$I$5)/$I$6))*$I$8,IF($N$4="General",1/2*(1-COS(2*PI()*($B1368-$I$5)/$I$6))*$I$9,"Error")))))</f>
        <v>0</v>
      </c>
      <c r="J1368" s="15" t="s">
        <v>14</v>
      </c>
      <c r="K1368" s="3"/>
      <c r="L1368" s="17">
        <v>13.509999999999756</v>
      </c>
      <c r="M1368" s="34">
        <f>L1368/'MSD Calculation'!$D$5</f>
        <v>0.45641891891891068</v>
      </c>
      <c r="N1368" s="34">
        <f>'MSD Calculation'!$D$24-L1368</f>
        <v>4.9900000000002436</v>
      </c>
      <c r="O1368" s="35">
        <f t="shared" si="105"/>
        <v>7.6935871025186984E-3</v>
      </c>
      <c r="P1368" s="35">
        <f t="shared" si="106"/>
        <v>1.3954829689849775E-2</v>
      </c>
      <c r="Q1368" s="35">
        <f t="shared" si="107"/>
        <v>1.4807950894401319E-2</v>
      </c>
      <c r="R1368" s="35">
        <f t="shared" si="108"/>
        <v>1.4807950894401319E-2</v>
      </c>
      <c r="S1368" s="35">
        <f t="shared" si="109"/>
        <v>1.4807950894401319E-2</v>
      </c>
      <c r="T1368" s="11" t="s">
        <v>14</v>
      </c>
    </row>
    <row r="1369" spans="2:20" x14ac:dyDescent="0.35">
      <c r="B1369" s="63">
        <v>13.519999999999756</v>
      </c>
      <c r="C1369" s="34">
        <f>B1369/'MSD Calculation'!$D$5</f>
        <v>0.45675675675674848</v>
      </c>
      <c r="D1369" s="34">
        <f>'MSD Calculation'!$D$24-B1369</f>
        <v>4.9800000000002438</v>
      </c>
      <c r="E1369" s="30">
        <f>IF(B1369="",0,IF(B1369&lt;'MSD Calculation'!$D$5,$E$7*(1-B1369/'MSD Calculation'!$D$5), 0))</f>
        <v>7.6888055070541122E-3</v>
      </c>
      <c r="F1369" s="30">
        <f>IF(B1369="",0,IF($B1369&lt;$F$5,0,IF($B1369&gt;'MSD Calculation'!$D$5,0,IF($N$4="Closed-form",1/2*(1-COS(2*PI()*($B1369-$F$5)/$F$6))*$F$8,IF($N$4="General",1/2*(1-COS(2*PI()*($B1369-$F$5)/$F$6))*$F$9,"Error")))))</f>
        <v>6.2709571508173913E-3</v>
      </c>
      <c r="G1369" s="30">
        <f>IF(B1369="",0,IF($B1369&lt;$G$5,0,IF($B1369&gt;'MSD Calculation'!$D$5,0,IF($N$4="Closed-form",1/2*(1-COS(2*PI()*($B1369-$G$5)/$G$6))*$G$8,IF($N$4="General",1/2*(1-COS(2*PI()*($B1369-$G$5)/$G$6))*$G$9,"Error")))))</f>
        <v>8.5722149435225729E-4</v>
      </c>
      <c r="H1369" s="30">
        <f>IF(B1369="",0,IF($B1369&lt;$H$5,0,IF($B1369&gt;'MSD Calculation'!$D$5,0,IF($N$4="Closed-form",1/2*(1-COS(2*PI()*($B1369-$H$5)/$H$6))*$H$8,IF($N$4="General",1/2*(1-COS(2*PI()*($B1369-$H$5)/$H$6))*$H$9,"Error")))))</f>
        <v>0</v>
      </c>
      <c r="I1369" s="30">
        <f>IF(B1369="",0,IF($B1369&lt;$I$5,0,IF($B1369&gt;'MSD Calculation'!$D$5,0,IF($N$4="Closed-form",1/2*(1-COS(2*PI()*($B1369-$I$5)/$I$6))*$I$8,IF($N$4="General",1/2*(1-COS(2*PI()*($B1369-$I$5)/$I$6))*$I$9,"Error")))))</f>
        <v>0</v>
      </c>
      <c r="J1369" s="15" t="s">
        <v>14</v>
      </c>
      <c r="K1369" s="3"/>
      <c r="L1369" s="17">
        <v>13.519999999999756</v>
      </c>
      <c r="M1369" s="34">
        <f>L1369/'MSD Calculation'!$D$5</f>
        <v>0.45675675675674848</v>
      </c>
      <c r="N1369" s="34">
        <f>'MSD Calculation'!$D$24-L1369</f>
        <v>4.9800000000002438</v>
      </c>
      <c r="O1369" s="35">
        <f t="shared" si="105"/>
        <v>7.6888055070541122E-3</v>
      </c>
      <c r="P1369" s="35">
        <f t="shared" si="106"/>
        <v>1.3959762657871504E-2</v>
      </c>
      <c r="Q1369" s="35">
        <f t="shared" si="107"/>
        <v>1.4816984152223761E-2</v>
      </c>
      <c r="R1369" s="35">
        <f t="shared" si="108"/>
        <v>1.4816984152223761E-2</v>
      </c>
      <c r="S1369" s="35">
        <f t="shared" si="109"/>
        <v>1.4816984152223761E-2</v>
      </c>
      <c r="T1369" s="11" t="s">
        <v>14</v>
      </c>
    </row>
    <row r="1370" spans="2:20" x14ac:dyDescent="0.35">
      <c r="B1370" s="63">
        <v>13.529999999999756</v>
      </c>
      <c r="C1370" s="34">
        <f>B1370/'MSD Calculation'!$D$5</f>
        <v>0.45709459459458635</v>
      </c>
      <c r="D1370" s="34">
        <f>'MSD Calculation'!$D$24-B1370</f>
        <v>4.970000000000244</v>
      </c>
      <c r="E1370" s="30">
        <f>IF(B1370="",0,IF(B1370&lt;'MSD Calculation'!$D$5,$E$7*(1-B1370/'MSD Calculation'!$D$5), 0))</f>
        <v>7.6840239115895268E-3</v>
      </c>
      <c r="F1370" s="30">
        <f>IF(B1370="",0,IF($B1370&lt;$F$5,0,IF($B1370&gt;'MSD Calculation'!$D$5,0,IF($N$4="Closed-form",1/2*(1-COS(2*PI()*($B1370-$F$5)/$F$6))*$F$8,IF($N$4="General",1/2*(1-COS(2*PI()*($B1370-$F$5)/$F$6))*$F$9,"Error")))))</f>
        <v>6.2806654803295231E-3</v>
      </c>
      <c r="G1370" s="30">
        <f>IF(B1370="",0,IF($B1370&lt;$G$5,0,IF($B1370&gt;'MSD Calculation'!$D$5,0,IF($N$4="Closed-form",1/2*(1-COS(2*PI()*($B1370-$G$5)/$G$6))*$G$8,IF($N$4="General",1/2*(1-COS(2*PI()*($B1370-$G$5)/$G$6))*$G$9,"Error")))))</f>
        <v>8.6132863964410468E-4</v>
      </c>
      <c r="H1370" s="30">
        <f>IF(B1370="",0,IF($B1370&lt;$H$5,0,IF($B1370&gt;'MSD Calculation'!$D$5,0,IF($N$4="Closed-form",1/2*(1-COS(2*PI()*($B1370-$H$5)/$H$6))*$H$8,IF($N$4="General",1/2*(1-COS(2*PI()*($B1370-$H$5)/$H$6))*$H$9,"Error")))))</f>
        <v>0</v>
      </c>
      <c r="I1370" s="30">
        <f>IF(B1370="",0,IF($B1370&lt;$I$5,0,IF($B1370&gt;'MSD Calculation'!$D$5,0,IF($N$4="Closed-form",1/2*(1-COS(2*PI()*($B1370-$I$5)/$I$6))*$I$8,IF($N$4="General",1/2*(1-COS(2*PI()*($B1370-$I$5)/$I$6))*$I$9,"Error")))))</f>
        <v>0</v>
      </c>
      <c r="J1370" s="15" t="s">
        <v>14</v>
      </c>
      <c r="K1370" s="3"/>
      <c r="L1370" s="17">
        <v>13.529999999999756</v>
      </c>
      <c r="M1370" s="34">
        <f>L1370/'MSD Calculation'!$D$5</f>
        <v>0.45709459459458635</v>
      </c>
      <c r="N1370" s="34">
        <f>'MSD Calculation'!$D$24-L1370</f>
        <v>4.970000000000244</v>
      </c>
      <c r="O1370" s="35">
        <f t="shared" si="105"/>
        <v>7.6840239115895268E-3</v>
      </c>
      <c r="P1370" s="35">
        <f t="shared" si="106"/>
        <v>1.396468939191905E-2</v>
      </c>
      <c r="Q1370" s="35">
        <f t="shared" si="107"/>
        <v>1.4826018031563155E-2</v>
      </c>
      <c r="R1370" s="35">
        <f t="shared" si="108"/>
        <v>1.4826018031563155E-2</v>
      </c>
      <c r="S1370" s="35">
        <f t="shared" si="109"/>
        <v>1.4826018031563155E-2</v>
      </c>
      <c r="T1370" s="11" t="s">
        <v>14</v>
      </c>
    </row>
    <row r="1371" spans="2:20" x14ac:dyDescent="0.35">
      <c r="B1371" s="63">
        <v>13.539999999999756</v>
      </c>
      <c r="C1371" s="34">
        <f>B1371/'MSD Calculation'!$D$5</f>
        <v>0.45743243243242415</v>
      </c>
      <c r="D1371" s="34">
        <f>'MSD Calculation'!$D$24-B1371</f>
        <v>4.9600000000002442</v>
      </c>
      <c r="E1371" s="30">
        <f>IF(B1371="",0,IF(B1371&lt;'MSD Calculation'!$D$5,$E$7*(1-B1371/'MSD Calculation'!$D$5), 0))</f>
        <v>7.6792423161249415E-3</v>
      </c>
      <c r="F1371" s="30">
        <f>IF(B1371="",0,IF($B1371&lt;$F$5,0,IF($B1371&gt;'MSD Calculation'!$D$5,0,IF($N$4="Closed-form",1/2*(1-COS(2*PI()*($B1371-$F$5)/$F$6))*$F$8,IF($N$4="General",1/2*(1-COS(2*PI()*($B1371-$F$5)/$F$6))*$F$9,"Error")))))</f>
        <v>6.2903675332819861E-3</v>
      </c>
      <c r="G1371" s="30">
        <f>IF(B1371="",0,IF($B1371&lt;$G$5,0,IF($B1371&gt;'MSD Calculation'!$D$5,0,IF($N$4="Closed-form",1/2*(1-COS(2*PI()*($B1371-$G$5)/$G$6))*$G$8,IF($N$4="General",1/2*(1-COS(2*PI()*($B1371-$G$5)/$G$6))*$G$9,"Error")))))</f>
        <v>8.6544261199354678E-4</v>
      </c>
      <c r="H1371" s="30">
        <f>IF(B1371="",0,IF($B1371&lt;$H$5,0,IF($B1371&gt;'MSD Calculation'!$D$5,0,IF($N$4="Closed-form",1/2*(1-COS(2*PI()*($B1371-$H$5)/$H$6))*$H$8,IF($N$4="General",1/2*(1-COS(2*PI()*($B1371-$H$5)/$H$6))*$H$9,"Error")))))</f>
        <v>0</v>
      </c>
      <c r="I1371" s="30">
        <f>IF(B1371="",0,IF($B1371&lt;$I$5,0,IF($B1371&gt;'MSD Calculation'!$D$5,0,IF($N$4="Closed-form",1/2*(1-COS(2*PI()*($B1371-$I$5)/$I$6))*$I$8,IF($N$4="General",1/2*(1-COS(2*PI()*($B1371-$I$5)/$I$6))*$I$9,"Error")))))</f>
        <v>0</v>
      </c>
      <c r="J1371" s="15" t="s">
        <v>14</v>
      </c>
      <c r="K1371" s="3"/>
      <c r="L1371" s="17">
        <v>13.539999999999756</v>
      </c>
      <c r="M1371" s="34">
        <f>L1371/'MSD Calculation'!$D$5</f>
        <v>0.45743243243242415</v>
      </c>
      <c r="N1371" s="34">
        <f>'MSD Calculation'!$D$24-L1371</f>
        <v>4.9600000000002442</v>
      </c>
      <c r="O1371" s="35">
        <f t="shared" si="105"/>
        <v>7.6792423161249415E-3</v>
      </c>
      <c r="P1371" s="35">
        <f t="shared" si="106"/>
        <v>1.3969609849406928E-2</v>
      </c>
      <c r="Q1371" s="35">
        <f t="shared" si="107"/>
        <v>1.4835052461400475E-2</v>
      </c>
      <c r="R1371" s="35">
        <f t="shared" si="108"/>
        <v>1.4835052461400475E-2</v>
      </c>
      <c r="S1371" s="35">
        <f t="shared" si="109"/>
        <v>1.4835052461400475E-2</v>
      </c>
      <c r="T1371" s="11" t="s">
        <v>14</v>
      </c>
    </row>
    <row r="1372" spans="2:20" x14ac:dyDescent="0.35">
      <c r="B1372" s="63">
        <v>13.549999999999756</v>
      </c>
      <c r="C1372" s="34">
        <f>B1372/'MSD Calculation'!$D$5</f>
        <v>0.45777027027026201</v>
      </c>
      <c r="D1372" s="34">
        <f>'MSD Calculation'!$D$24-B1372</f>
        <v>4.9500000000002444</v>
      </c>
      <c r="E1372" s="30">
        <f>IF(B1372="",0,IF(B1372&lt;'MSD Calculation'!$D$5,$E$7*(1-B1372/'MSD Calculation'!$D$5), 0))</f>
        <v>7.6744607206603562E-3</v>
      </c>
      <c r="F1372" s="30">
        <f>IF(B1372="",0,IF($B1372&lt;$F$5,0,IF($B1372&gt;'MSD Calculation'!$D$5,0,IF($N$4="Closed-form",1/2*(1-COS(2*PI()*($B1372-$F$5)/$F$6))*$F$8,IF($N$4="General",1/2*(1-COS(2*PI()*($B1372-$F$5)/$F$6))*$F$9,"Error")))))</f>
        <v>6.300063267116832E-3</v>
      </c>
      <c r="G1372" s="30">
        <f>IF(B1372="",0,IF($B1372&lt;$G$5,0,IF($B1372&gt;'MSD Calculation'!$D$5,0,IF($N$4="Closed-form",1/2*(1-COS(2*PI()*($B1372-$G$5)/$G$6))*$G$8,IF($N$4="General",1/2*(1-COS(2*PI()*($B1372-$G$5)/$G$6))*$G$9,"Error")))))</f>
        <v>8.6956338291978232E-4</v>
      </c>
      <c r="H1372" s="30">
        <f>IF(B1372="",0,IF($B1372&lt;$H$5,0,IF($B1372&gt;'MSD Calculation'!$D$5,0,IF($N$4="Closed-form",1/2*(1-COS(2*PI()*($B1372-$H$5)/$H$6))*$H$8,IF($N$4="General",1/2*(1-COS(2*PI()*($B1372-$H$5)/$H$6))*$H$9,"Error")))))</f>
        <v>0</v>
      </c>
      <c r="I1372" s="30">
        <f>IF(B1372="",0,IF($B1372&lt;$I$5,0,IF($B1372&gt;'MSD Calculation'!$D$5,0,IF($N$4="Closed-form",1/2*(1-COS(2*PI()*($B1372-$I$5)/$I$6))*$I$8,IF($N$4="General",1/2*(1-COS(2*PI()*($B1372-$I$5)/$I$6))*$I$9,"Error")))))</f>
        <v>0</v>
      </c>
      <c r="J1372" s="15" t="s">
        <v>14</v>
      </c>
      <c r="K1372" s="3"/>
      <c r="L1372" s="17">
        <v>13.549999999999756</v>
      </c>
      <c r="M1372" s="34">
        <f>L1372/'MSD Calculation'!$D$5</f>
        <v>0.45777027027026201</v>
      </c>
      <c r="N1372" s="34">
        <f>'MSD Calculation'!$D$24-L1372</f>
        <v>4.9500000000002444</v>
      </c>
      <c r="O1372" s="35">
        <f t="shared" si="105"/>
        <v>7.6744607206603562E-3</v>
      </c>
      <c r="P1372" s="35">
        <f t="shared" si="106"/>
        <v>1.3974523987777189E-2</v>
      </c>
      <c r="Q1372" s="35">
        <f t="shared" si="107"/>
        <v>1.4844087370696972E-2</v>
      </c>
      <c r="R1372" s="35">
        <f t="shared" si="108"/>
        <v>1.4844087370696972E-2</v>
      </c>
      <c r="S1372" s="35">
        <f t="shared" si="109"/>
        <v>1.4844087370696972E-2</v>
      </c>
      <c r="T1372" s="11" t="s">
        <v>14</v>
      </c>
    </row>
    <row r="1373" spans="2:20" x14ac:dyDescent="0.35">
      <c r="B1373" s="63">
        <v>13.559999999999755</v>
      </c>
      <c r="C1373" s="34">
        <f>B1373/'MSD Calculation'!$D$5</f>
        <v>0.45810810810809982</v>
      </c>
      <c r="D1373" s="34">
        <f>'MSD Calculation'!$D$24-B1373</f>
        <v>4.9400000000002446</v>
      </c>
      <c r="E1373" s="30">
        <f>IF(B1373="",0,IF(B1373&lt;'MSD Calculation'!$D$5,$E$7*(1-B1373/'MSD Calculation'!$D$5), 0))</f>
        <v>7.6696791251957708E-3</v>
      </c>
      <c r="F1373" s="30">
        <f>IF(B1373="",0,IF($B1373&lt;$F$5,0,IF($B1373&gt;'MSD Calculation'!$D$5,0,IF($N$4="Closed-form",1/2*(1-COS(2*PI()*($B1373-$F$5)/$F$6))*$F$8,IF($N$4="General",1/2*(1-COS(2*PI()*($B1373-$F$5)/$F$6))*$F$9,"Error")))))</f>
        <v>6.3097526393038278E-3</v>
      </c>
      <c r="G1373" s="30">
        <f>IF(B1373="",0,IF($B1373&lt;$G$5,0,IF($B1373&gt;'MSD Calculation'!$D$5,0,IF($N$4="Closed-form",1/2*(1-COS(2*PI()*($B1373-$G$5)/$G$6))*$G$8,IF($N$4="General",1/2*(1-COS(2*PI()*($B1373-$G$5)/$G$6))*$G$9,"Error")))))</f>
        <v>8.7369092389494307E-4</v>
      </c>
      <c r="H1373" s="30">
        <f>IF(B1373="",0,IF($B1373&lt;$H$5,0,IF($B1373&gt;'MSD Calculation'!$D$5,0,IF($N$4="Closed-form",1/2*(1-COS(2*PI()*($B1373-$H$5)/$H$6))*$H$8,IF($N$4="General",1/2*(1-COS(2*PI()*($B1373-$H$5)/$H$6))*$H$9,"Error")))))</f>
        <v>0</v>
      </c>
      <c r="I1373" s="30">
        <f>IF(B1373="",0,IF($B1373&lt;$I$5,0,IF($B1373&gt;'MSD Calculation'!$D$5,0,IF($N$4="Closed-form",1/2*(1-COS(2*PI()*($B1373-$I$5)/$I$6))*$I$8,IF($N$4="General",1/2*(1-COS(2*PI()*($B1373-$I$5)/$I$6))*$I$9,"Error")))))</f>
        <v>0</v>
      </c>
      <c r="J1373" s="15" t="s">
        <v>14</v>
      </c>
      <c r="K1373" s="3"/>
      <c r="L1373" s="17">
        <v>13.559999999999755</v>
      </c>
      <c r="M1373" s="34">
        <f>L1373/'MSD Calculation'!$D$5</f>
        <v>0.45810810810809982</v>
      </c>
      <c r="N1373" s="34">
        <f>'MSD Calculation'!$D$24-L1373</f>
        <v>4.9400000000002446</v>
      </c>
      <c r="O1373" s="35">
        <f t="shared" si="105"/>
        <v>7.6696791251957708E-3</v>
      </c>
      <c r="P1373" s="35">
        <f t="shared" si="106"/>
        <v>1.39794317644996E-2</v>
      </c>
      <c r="Q1373" s="35">
        <f t="shared" si="107"/>
        <v>1.4853122688394543E-2</v>
      </c>
      <c r="R1373" s="35">
        <f t="shared" si="108"/>
        <v>1.4853122688394543E-2</v>
      </c>
      <c r="S1373" s="35">
        <f t="shared" si="109"/>
        <v>1.4853122688394543E-2</v>
      </c>
      <c r="T1373" s="11" t="s">
        <v>14</v>
      </c>
    </row>
    <row r="1374" spans="2:20" x14ac:dyDescent="0.35">
      <c r="B1374" s="63">
        <v>13.569999999999755</v>
      </c>
      <c r="C1374" s="34">
        <f>B1374/'MSD Calculation'!$D$5</f>
        <v>0.45844594594593763</v>
      </c>
      <c r="D1374" s="34">
        <f>'MSD Calculation'!$D$24-B1374</f>
        <v>4.9300000000002449</v>
      </c>
      <c r="E1374" s="30">
        <f>IF(B1374="",0,IF(B1374&lt;'MSD Calculation'!$D$5,$E$7*(1-B1374/'MSD Calculation'!$D$5), 0))</f>
        <v>7.6648975297311855E-3</v>
      </c>
      <c r="F1374" s="30">
        <f>IF(B1374="",0,IF($B1374&lt;$F$5,0,IF($B1374&gt;'MSD Calculation'!$D$5,0,IF($N$4="Closed-form",1/2*(1-COS(2*PI()*($B1374-$F$5)/$F$6))*$F$8,IF($N$4="General",1/2*(1-COS(2*PI()*($B1374-$F$5)/$F$6))*$F$9,"Error")))))</f>
        <v>6.3194356073406456E-3</v>
      </c>
      <c r="G1374" s="30">
        <f>IF(B1374="",0,IF($B1374&lt;$G$5,0,IF($B1374&gt;'MSD Calculation'!$D$5,0,IF($N$4="Closed-form",1/2*(1-COS(2*PI()*($B1374-$G$5)/$G$6))*$G$8,IF($N$4="General",1/2*(1-COS(2*PI()*($B1374-$G$5)/$G$6))*$G$9,"Error")))))</f>
        <v>8.7782520634429337E-4</v>
      </c>
      <c r="H1374" s="30">
        <f>IF(B1374="",0,IF($B1374&lt;$H$5,0,IF($B1374&gt;'MSD Calculation'!$D$5,0,IF($N$4="Closed-form",1/2*(1-COS(2*PI()*($B1374-$H$5)/$H$6))*$H$8,IF($N$4="General",1/2*(1-COS(2*PI()*($B1374-$H$5)/$H$6))*$H$9,"Error")))))</f>
        <v>0</v>
      </c>
      <c r="I1374" s="30">
        <f>IF(B1374="",0,IF($B1374&lt;$I$5,0,IF($B1374&gt;'MSD Calculation'!$D$5,0,IF($N$4="Closed-form",1/2*(1-COS(2*PI()*($B1374-$I$5)/$I$6))*$I$8,IF($N$4="General",1/2*(1-COS(2*PI()*($B1374-$I$5)/$I$6))*$I$9,"Error")))))</f>
        <v>0</v>
      </c>
      <c r="J1374" s="15" t="s">
        <v>14</v>
      </c>
      <c r="K1374" s="3"/>
      <c r="L1374" s="17">
        <v>13.569999999999755</v>
      </c>
      <c r="M1374" s="34">
        <f>L1374/'MSD Calculation'!$D$5</f>
        <v>0.45844594594593763</v>
      </c>
      <c r="N1374" s="34">
        <f>'MSD Calculation'!$D$24-L1374</f>
        <v>4.9300000000002449</v>
      </c>
      <c r="O1374" s="35">
        <f t="shared" si="105"/>
        <v>7.6648975297311855E-3</v>
      </c>
      <c r="P1374" s="35">
        <f t="shared" si="106"/>
        <v>1.3984333137071831E-2</v>
      </c>
      <c r="Q1374" s="35">
        <f t="shared" si="107"/>
        <v>1.4862158343416124E-2</v>
      </c>
      <c r="R1374" s="35">
        <f t="shared" si="108"/>
        <v>1.4862158343416124E-2</v>
      </c>
      <c r="S1374" s="35">
        <f t="shared" si="109"/>
        <v>1.4862158343416124E-2</v>
      </c>
      <c r="T1374" s="11" t="s">
        <v>14</v>
      </c>
    </row>
    <row r="1375" spans="2:20" x14ac:dyDescent="0.35">
      <c r="B1375" s="63">
        <v>13.579999999999755</v>
      </c>
      <c r="C1375" s="34">
        <f>B1375/'MSD Calculation'!$D$5</f>
        <v>0.45878378378377549</v>
      </c>
      <c r="D1375" s="34">
        <f>'MSD Calculation'!$D$24-B1375</f>
        <v>4.9200000000002451</v>
      </c>
      <c r="E1375" s="30">
        <f>IF(B1375="",0,IF(B1375&lt;'MSD Calculation'!$D$5,$E$7*(1-B1375/'MSD Calculation'!$D$5), 0))</f>
        <v>7.6601159342665984E-3</v>
      </c>
      <c r="F1375" s="30">
        <f>IF(B1375="",0,IF($B1375&lt;$F$5,0,IF($B1375&gt;'MSD Calculation'!$D$5,0,IF($N$4="Closed-form",1/2*(1-COS(2*PI()*($B1375-$F$5)/$F$6))*$F$8,IF($N$4="General",1/2*(1-COS(2*PI()*($B1375-$F$5)/$F$6))*$F$9,"Error")))))</f>
        <v>6.3291121287530538E-3</v>
      </c>
      <c r="G1375" s="30">
        <f>IF(B1375="",0,IF($B1375&lt;$G$5,0,IF($B1375&gt;'MSD Calculation'!$D$5,0,IF($N$4="Closed-form",1/2*(1-COS(2*PI()*($B1375-$G$5)/$G$6))*$G$8,IF($N$4="General",1/2*(1-COS(2*PI()*($B1375-$G$5)/$G$6))*$G$9,"Error")))))</f>
        <v>8.819662016464249E-4</v>
      </c>
      <c r="H1375" s="30">
        <f>IF(B1375="",0,IF($B1375&lt;$H$5,0,IF($B1375&gt;'MSD Calculation'!$D$5,0,IF($N$4="Closed-form",1/2*(1-COS(2*PI()*($B1375-$H$5)/$H$6))*$H$8,IF($N$4="General",1/2*(1-COS(2*PI()*($B1375-$H$5)/$H$6))*$H$9,"Error")))))</f>
        <v>0</v>
      </c>
      <c r="I1375" s="30">
        <f>IF(B1375="",0,IF($B1375&lt;$I$5,0,IF($B1375&gt;'MSD Calculation'!$D$5,0,IF($N$4="Closed-form",1/2*(1-COS(2*PI()*($B1375-$I$5)/$I$6))*$I$8,IF($N$4="General",1/2*(1-COS(2*PI()*($B1375-$I$5)/$I$6))*$I$9,"Error")))))</f>
        <v>0</v>
      </c>
      <c r="J1375" s="15" t="s">
        <v>14</v>
      </c>
      <c r="K1375" s="3"/>
      <c r="L1375" s="17">
        <v>13.579999999999755</v>
      </c>
      <c r="M1375" s="34">
        <f>L1375/'MSD Calculation'!$D$5</f>
        <v>0.45878378378377549</v>
      </c>
      <c r="N1375" s="34">
        <f>'MSD Calculation'!$D$24-L1375</f>
        <v>4.9200000000002451</v>
      </c>
      <c r="O1375" s="35">
        <f t="shared" si="105"/>
        <v>7.6601159342665984E-3</v>
      </c>
      <c r="P1375" s="35">
        <f t="shared" si="106"/>
        <v>1.3989228063019651E-2</v>
      </c>
      <c r="Q1375" s="35">
        <f t="shared" si="107"/>
        <v>1.4871194264666076E-2</v>
      </c>
      <c r="R1375" s="35">
        <f t="shared" si="108"/>
        <v>1.4871194264666076E-2</v>
      </c>
      <c r="S1375" s="35">
        <f t="shared" si="109"/>
        <v>1.4871194264666076E-2</v>
      </c>
      <c r="T1375" s="11" t="s">
        <v>14</v>
      </c>
    </row>
    <row r="1376" spans="2:20" x14ac:dyDescent="0.35">
      <c r="B1376" s="63">
        <v>13.589999999999755</v>
      </c>
      <c r="C1376" s="34">
        <f>B1376/'MSD Calculation'!$D$5</f>
        <v>0.4591216216216133</v>
      </c>
      <c r="D1376" s="34">
        <f>'MSD Calculation'!$D$24-B1376</f>
        <v>4.9100000000002453</v>
      </c>
      <c r="E1376" s="30">
        <f>IF(B1376="",0,IF(B1376&lt;'MSD Calculation'!$D$5,$E$7*(1-B1376/'MSD Calculation'!$D$5), 0))</f>
        <v>7.6553343388020131E-3</v>
      </c>
      <c r="F1376" s="30">
        <f>IF(B1376="",0,IF($B1376&lt;$F$5,0,IF($B1376&gt;'MSD Calculation'!$D$5,0,IF($N$4="Closed-form",1/2*(1-COS(2*PI()*($B1376-$F$5)/$F$6))*$F$8,IF($N$4="General",1/2*(1-COS(2*PI()*($B1376-$F$5)/$F$6))*$F$9,"Error")))))</f>
        <v>6.3387821610950898E-3</v>
      </c>
      <c r="G1376" s="30">
        <f>IF(B1376="",0,IF($B1376&lt;$G$5,0,IF($B1376&gt;'MSD Calculation'!$D$5,0,IF($N$4="Closed-form",1/2*(1-COS(2*PI()*($B1376-$G$5)/$G$6))*$G$8,IF($N$4="General",1/2*(1-COS(2*PI()*($B1376-$G$5)/$G$6))*$G$9,"Error")))))</f>
        <v>8.8611388113345787E-4</v>
      </c>
      <c r="H1376" s="30">
        <f>IF(B1376="",0,IF($B1376&lt;$H$5,0,IF($B1376&gt;'MSD Calculation'!$D$5,0,IF($N$4="Closed-form",1/2*(1-COS(2*PI()*($B1376-$H$5)/$H$6))*$H$8,IF($N$4="General",1/2*(1-COS(2*PI()*($B1376-$H$5)/$H$6))*$H$9,"Error")))))</f>
        <v>0</v>
      </c>
      <c r="I1376" s="30">
        <f>IF(B1376="",0,IF($B1376&lt;$I$5,0,IF($B1376&gt;'MSD Calculation'!$D$5,0,IF($N$4="Closed-form",1/2*(1-COS(2*PI()*($B1376-$I$5)/$I$6))*$I$8,IF($N$4="General",1/2*(1-COS(2*PI()*($B1376-$I$5)/$I$6))*$I$9,"Error")))))</f>
        <v>0</v>
      </c>
      <c r="J1376" s="15" t="s">
        <v>14</v>
      </c>
      <c r="K1376" s="3"/>
      <c r="L1376" s="17">
        <v>13.589999999999755</v>
      </c>
      <c r="M1376" s="34">
        <f>L1376/'MSD Calculation'!$D$5</f>
        <v>0.4591216216216133</v>
      </c>
      <c r="N1376" s="34">
        <f>'MSD Calculation'!$D$24-L1376</f>
        <v>4.9100000000002453</v>
      </c>
      <c r="O1376" s="35">
        <f t="shared" si="105"/>
        <v>7.6553343388020131E-3</v>
      </c>
      <c r="P1376" s="35">
        <f t="shared" si="106"/>
        <v>1.3994116499897104E-2</v>
      </c>
      <c r="Q1376" s="35">
        <f t="shared" si="107"/>
        <v>1.4880230381030563E-2</v>
      </c>
      <c r="R1376" s="35">
        <f t="shared" si="108"/>
        <v>1.4880230381030563E-2</v>
      </c>
      <c r="S1376" s="35">
        <f t="shared" si="109"/>
        <v>1.4880230381030563E-2</v>
      </c>
      <c r="T1376" s="11" t="s">
        <v>14</v>
      </c>
    </row>
    <row r="1377" spans="2:20" x14ac:dyDescent="0.35">
      <c r="B1377" s="63">
        <v>13.599999999999755</v>
      </c>
      <c r="C1377" s="34">
        <f>B1377/'MSD Calculation'!$D$5</f>
        <v>0.45945945945945116</v>
      </c>
      <c r="D1377" s="34">
        <f>'MSD Calculation'!$D$24-B1377</f>
        <v>4.9000000000002455</v>
      </c>
      <c r="E1377" s="30">
        <f>IF(B1377="",0,IF(B1377&lt;'MSD Calculation'!$D$5,$E$7*(1-B1377/'MSD Calculation'!$D$5), 0))</f>
        <v>7.650552743337426E-3</v>
      </c>
      <c r="F1377" s="30">
        <f>IF(B1377="",0,IF($B1377&lt;$F$5,0,IF($B1377&gt;'MSD Calculation'!$D$5,0,IF($N$4="Closed-form",1/2*(1-COS(2*PI()*($B1377-$F$5)/$F$6))*$F$8,IF($N$4="General",1/2*(1-COS(2*PI()*($B1377-$F$5)/$F$6))*$F$9,"Error")))))</f>
        <v>6.3484456619492657E-3</v>
      </c>
      <c r="G1377" s="30">
        <f>IF(B1377="",0,IF($B1377&lt;$G$5,0,IF($B1377&gt;'MSD Calculation'!$D$5,0,IF($N$4="Closed-form",1/2*(1-COS(2*PI()*($B1377-$G$5)/$G$6))*$G$8,IF($N$4="General",1/2*(1-COS(2*PI()*($B1377-$G$5)/$G$6))*$G$9,"Error")))))</f>
        <v>8.9026821609123816E-4</v>
      </c>
      <c r="H1377" s="30">
        <f>IF(B1377="",0,IF($B1377&lt;$H$5,0,IF($B1377&gt;'MSD Calculation'!$D$5,0,IF($N$4="Closed-form",1/2*(1-COS(2*PI()*($B1377-$H$5)/$H$6))*$H$8,IF($N$4="General",1/2*(1-COS(2*PI()*($B1377-$H$5)/$H$6))*$H$9,"Error")))))</f>
        <v>0</v>
      </c>
      <c r="I1377" s="30">
        <f>IF(B1377="",0,IF($B1377&lt;$I$5,0,IF($B1377&gt;'MSD Calculation'!$D$5,0,IF($N$4="Closed-form",1/2*(1-COS(2*PI()*($B1377-$I$5)/$I$6))*$I$8,IF($N$4="General",1/2*(1-COS(2*PI()*($B1377-$I$5)/$I$6))*$I$9,"Error")))))</f>
        <v>0</v>
      </c>
      <c r="J1377" s="15" t="s">
        <v>14</v>
      </c>
      <c r="K1377" s="3"/>
      <c r="L1377" s="17">
        <v>13.599999999999755</v>
      </c>
      <c r="M1377" s="34">
        <f>L1377/'MSD Calculation'!$D$5</f>
        <v>0.45945945945945116</v>
      </c>
      <c r="N1377" s="34">
        <f>'MSD Calculation'!$D$24-L1377</f>
        <v>4.9000000000002455</v>
      </c>
      <c r="O1377" s="35">
        <f t="shared" si="105"/>
        <v>7.650552743337426E-3</v>
      </c>
      <c r="P1377" s="35">
        <f t="shared" si="106"/>
        <v>1.3998998405286692E-2</v>
      </c>
      <c r="Q1377" s="35">
        <f t="shared" si="107"/>
        <v>1.488926662137793E-2</v>
      </c>
      <c r="R1377" s="35">
        <f t="shared" si="108"/>
        <v>1.488926662137793E-2</v>
      </c>
      <c r="S1377" s="35">
        <f t="shared" si="109"/>
        <v>1.488926662137793E-2</v>
      </c>
      <c r="T1377" s="11" t="s">
        <v>14</v>
      </c>
    </row>
    <row r="1378" spans="2:20" x14ac:dyDescent="0.35">
      <c r="B1378" s="63">
        <v>13.609999999999754</v>
      </c>
      <c r="C1378" s="34">
        <f>B1378/'MSD Calculation'!$D$5</f>
        <v>0.45979729729728896</v>
      </c>
      <c r="D1378" s="34">
        <f>'MSD Calculation'!$D$24-B1378</f>
        <v>4.8900000000002457</v>
      </c>
      <c r="E1378" s="30">
        <f>IF(B1378="",0,IF(B1378&lt;'MSD Calculation'!$D$5,$E$7*(1-B1378/'MSD Calculation'!$D$5), 0))</f>
        <v>7.6457711478728407E-3</v>
      </c>
      <c r="F1378" s="30">
        <f>IF(B1378="",0,IF($B1378&lt;$F$5,0,IF($B1378&gt;'MSD Calculation'!$D$5,0,IF($N$4="Closed-form",1/2*(1-COS(2*PI()*($B1378-$F$5)/$F$6))*$F$8,IF($N$4="General",1/2*(1-COS(2*PI()*($B1378-$F$5)/$F$6))*$F$9,"Error")))))</f>
        <v>6.3581025889267364E-3</v>
      </c>
      <c r="G1378" s="30">
        <f>IF(B1378="",0,IF($B1378&lt;$G$5,0,IF($B1378&gt;'MSD Calculation'!$D$5,0,IF($N$4="Closed-form",1/2*(1-COS(2*PI()*($B1378-$G$5)/$G$6))*$G$8,IF($N$4="General",1/2*(1-COS(2*PI()*($B1378-$G$5)/$G$6))*$G$9,"Error")))))</f>
        <v>8.9442917775953612E-4</v>
      </c>
      <c r="H1378" s="30">
        <f>IF(B1378="",0,IF($B1378&lt;$H$5,0,IF($B1378&gt;'MSD Calculation'!$D$5,0,IF($N$4="Closed-form",1/2*(1-COS(2*PI()*($B1378-$H$5)/$H$6))*$H$8,IF($N$4="General",1/2*(1-COS(2*PI()*($B1378-$H$5)/$H$6))*$H$9,"Error")))))</f>
        <v>0</v>
      </c>
      <c r="I1378" s="30">
        <f>IF(B1378="",0,IF($B1378&lt;$I$5,0,IF($B1378&gt;'MSD Calculation'!$D$5,0,IF($N$4="Closed-form",1/2*(1-COS(2*PI()*($B1378-$I$5)/$I$6))*$I$8,IF($N$4="General",1/2*(1-COS(2*PI()*($B1378-$I$5)/$I$6))*$I$9,"Error")))))</f>
        <v>0</v>
      </c>
      <c r="J1378" s="15" t="s">
        <v>14</v>
      </c>
      <c r="K1378" s="3"/>
      <c r="L1378" s="17">
        <v>13.609999999999754</v>
      </c>
      <c r="M1378" s="34">
        <f>L1378/'MSD Calculation'!$D$5</f>
        <v>0.45979729729728896</v>
      </c>
      <c r="N1378" s="34">
        <f>'MSD Calculation'!$D$24-L1378</f>
        <v>4.8900000000002457</v>
      </c>
      <c r="O1378" s="35">
        <f t="shared" si="105"/>
        <v>7.6457711478728407E-3</v>
      </c>
      <c r="P1378" s="35">
        <f t="shared" si="106"/>
        <v>1.4003873736799576E-2</v>
      </c>
      <c r="Q1378" s="35">
        <f t="shared" si="107"/>
        <v>1.4898302914559113E-2</v>
      </c>
      <c r="R1378" s="35">
        <f t="shared" si="108"/>
        <v>1.4898302914559113E-2</v>
      </c>
      <c r="S1378" s="35">
        <f t="shared" si="109"/>
        <v>1.4898302914559113E-2</v>
      </c>
      <c r="T1378" s="11" t="s">
        <v>14</v>
      </c>
    </row>
    <row r="1379" spans="2:20" x14ac:dyDescent="0.35">
      <c r="B1379" s="63">
        <v>13.619999999999754</v>
      </c>
      <c r="C1379" s="34">
        <f>B1379/'MSD Calculation'!$D$5</f>
        <v>0.46013513513512683</v>
      </c>
      <c r="D1379" s="34">
        <f>'MSD Calculation'!$D$24-B1379</f>
        <v>4.8800000000002459</v>
      </c>
      <c r="E1379" s="30">
        <f>IF(B1379="",0,IF(B1379&lt;'MSD Calculation'!$D$5,$E$7*(1-B1379/'MSD Calculation'!$D$5), 0))</f>
        <v>7.6409895524082554E-3</v>
      </c>
      <c r="F1379" s="30">
        <f>IF(B1379="",0,IF($B1379&lt;$F$5,0,IF($B1379&gt;'MSD Calculation'!$D$5,0,IF($N$4="Closed-form",1/2*(1-COS(2*PI()*($B1379-$F$5)/$F$6))*$F$8,IF($N$4="General",1/2*(1-COS(2*PI()*($B1379-$F$5)/$F$6))*$F$9,"Error")))))</f>
        <v>6.367752899667495E-3</v>
      </c>
      <c r="G1379" s="30">
        <f>IF(B1379="",0,IF($B1379&lt;$G$5,0,IF($B1379&gt;'MSD Calculation'!$D$5,0,IF($N$4="Closed-form",1/2*(1-COS(2*PI()*($B1379-$G$5)/$G$6))*$G$8,IF($N$4="General",1/2*(1-COS(2*PI()*($B1379-$G$5)/$G$6))*$G$9,"Error")))))</f>
        <v>8.9859673733224527E-4</v>
      </c>
      <c r="H1379" s="30">
        <f>IF(B1379="",0,IF($B1379&lt;$H$5,0,IF($B1379&gt;'MSD Calculation'!$D$5,0,IF($N$4="Closed-form",1/2*(1-COS(2*PI()*($B1379-$H$5)/$H$6))*$H$8,IF($N$4="General",1/2*(1-COS(2*PI()*($B1379-$H$5)/$H$6))*$H$9,"Error")))))</f>
        <v>0</v>
      </c>
      <c r="I1379" s="30">
        <f>IF(B1379="",0,IF($B1379&lt;$I$5,0,IF($B1379&gt;'MSD Calculation'!$D$5,0,IF($N$4="Closed-form",1/2*(1-COS(2*PI()*($B1379-$I$5)/$I$6))*$I$8,IF($N$4="General",1/2*(1-COS(2*PI()*($B1379-$I$5)/$I$6))*$I$9,"Error")))))</f>
        <v>0</v>
      </c>
      <c r="J1379" s="15" t="s">
        <v>14</v>
      </c>
      <c r="K1379" s="3"/>
      <c r="L1379" s="17">
        <v>13.619999999999754</v>
      </c>
      <c r="M1379" s="34">
        <f>L1379/'MSD Calculation'!$D$5</f>
        <v>0.46013513513512683</v>
      </c>
      <c r="N1379" s="34">
        <f>'MSD Calculation'!$D$24-L1379</f>
        <v>4.8800000000002459</v>
      </c>
      <c r="O1379" s="35">
        <f t="shared" si="105"/>
        <v>7.6409895524082554E-3</v>
      </c>
      <c r="P1379" s="35">
        <f t="shared" si="106"/>
        <v>1.4008742452075749E-2</v>
      </c>
      <c r="Q1379" s="35">
        <f t="shared" si="107"/>
        <v>1.4907339189407995E-2</v>
      </c>
      <c r="R1379" s="35">
        <f t="shared" si="108"/>
        <v>1.4907339189407995E-2</v>
      </c>
      <c r="S1379" s="35">
        <f t="shared" si="109"/>
        <v>1.4907339189407995E-2</v>
      </c>
      <c r="T1379" s="11" t="s">
        <v>14</v>
      </c>
    </row>
    <row r="1380" spans="2:20" x14ac:dyDescent="0.35">
      <c r="B1380" s="63">
        <v>13.629999999999754</v>
      </c>
      <c r="C1380" s="34">
        <f>B1380/'MSD Calculation'!$D$5</f>
        <v>0.46047297297296463</v>
      </c>
      <c r="D1380" s="34">
        <f>'MSD Calculation'!$D$24-B1380</f>
        <v>4.8700000000002461</v>
      </c>
      <c r="E1380" s="30">
        <f>IF(B1380="",0,IF(B1380&lt;'MSD Calculation'!$D$5,$E$7*(1-B1380/'MSD Calculation'!$D$5), 0))</f>
        <v>7.63620795694367E-3</v>
      </c>
      <c r="F1380" s="30">
        <f>IF(B1380="",0,IF($B1380&lt;$F$5,0,IF($B1380&gt;'MSD Calculation'!$D$5,0,IF($N$4="Closed-form",1/2*(1-COS(2*PI()*($B1380-$F$5)/$F$6))*$F$8,IF($N$4="General",1/2*(1-COS(2*PI()*($B1380-$F$5)/$F$6))*$F$9,"Error")))))</f>
        <v>6.3773965518405598E-3</v>
      </c>
      <c r="G1380" s="30">
        <f>IF(B1380="",0,IF($B1380&lt;$G$5,0,IF($B1380&gt;'MSD Calculation'!$D$5,0,IF($N$4="Closed-form",1/2*(1-COS(2*PI()*($B1380-$G$5)/$G$6))*$G$8,IF($N$4="General",1/2*(1-COS(2*PI()*($B1380-$G$5)/$G$6))*$G$9,"Error")))))</f>
        <v>9.0277086595758245E-4</v>
      </c>
      <c r="H1380" s="30">
        <f>IF(B1380="",0,IF($B1380&lt;$H$5,0,IF($B1380&gt;'MSD Calculation'!$D$5,0,IF($N$4="Closed-form",1/2*(1-COS(2*PI()*($B1380-$H$5)/$H$6))*$H$8,IF($N$4="General",1/2*(1-COS(2*PI()*($B1380-$H$5)/$H$6))*$H$9,"Error")))))</f>
        <v>0</v>
      </c>
      <c r="I1380" s="30">
        <f>IF(B1380="",0,IF($B1380&lt;$I$5,0,IF($B1380&gt;'MSD Calculation'!$D$5,0,IF($N$4="Closed-form",1/2*(1-COS(2*PI()*($B1380-$I$5)/$I$6))*$I$8,IF($N$4="General",1/2*(1-COS(2*PI()*($B1380-$I$5)/$I$6))*$I$9,"Error")))))</f>
        <v>0</v>
      </c>
      <c r="J1380" s="15" t="s">
        <v>14</v>
      </c>
      <c r="K1380" s="3"/>
      <c r="L1380" s="17">
        <v>13.629999999999754</v>
      </c>
      <c r="M1380" s="34">
        <f>L1380/'MSD Calculation'!$D$5</f>
        <v>0.46047297297296463</v>
      </c>
      <c r="N1380" s="34">
        <f>'MSD Calculation'!$D$24-L1380</f>
        <v>4.8700000000002461</v>
      </c>
      <c r="O1380" s="35">
        <f t="shared" si="105"/>
        <v>7.63620795694367E-3</v>
      </c>
      <c r="P1380" s="35">
        <f t="shared" si="106"/>
        <v>1.4013604508784229E-2</v>
      </c>
      <c r="Q1380" s="35">
        <f t="shared" si="107"/>
        <v>1.4916375374741811E-2</v>
      </c>
      <c r="R1380" s="35">
        <f t="shared" si="108"/>
        <v>1.4916375374741811E-2</v>
      </c>
      <c r="S1380" s="35">
        <f t="shared" si="109"/>
        <v>1.4916375374741811E-2</v>
      </c>
      <c r="T1380" s="11" t="s">
        <v>14</v>
      </c>
    </row>
    <row r="1381" spans="2:20" x14ac:dyDescent="0.35">
      <c r="B1381" s="63">
        <v>13.639999999999754</v>
      </c>
      <c r="C1381" s="34">
        <f>B1381/'MSD Calculation'!$D$5</f>
        <v>0.46081081081080244</v>
      </c>
      <c r="D1381" s="34">
        <f>'MSD Calculation'!$D$24-B1381</f>
        <v>4.8600000000002463</v>
      </c>
      <c r="E1381" s="30">
        <f>IF(B1381="",0,IF(B1381&lt;'MSD Calculation'!$D$5,$E$7*(1-B1381/'MSD Calculation'!$D$5), 0))</f>
        <v>7.6314263614790847E-3</v>
      </c>
      <c r="F1381" s="30">
        <f>IF(B1381="",0,IF($B1381&lt;$F$5,0,IF($B1381&gt;'MSD Calculation'!$D$5,0,IF($N$4="Closed-form",1/2*(1-COS(2*PI()*($B1381-$F$5)/$F$6))*$F$8,IF($N$4="General",1/2*(1-COS(2*PI()*($B1381-$F$5)/$F$6))*$F$9,"Error")))))</f>
        <v>6.3870335031441525E-3</v>
      </c>
      <c r="G1381" s="30">
        <f>IF(B1381="",0,IF($B1381&lt;$G$5,0,IF($B1381&gt;'MSD Calculation'!$D$5,0,IF($N$4="Closed-form",1/2*(1-COS(2*PI()*($B1381-$G$5)/$G$6))*$G$8,IF($N$4="General",1/2*(1-COS(2*PI()*($B1381-$G$5)/$G$6))*$G$9,"Error")))))</f>
        <v>9.0695153473828829E-4</v>
      </c>
      <c r="H1381" s="30">
        <f>IF(B1381="",0,IF($B1381&lt;$H$5,0,IF($B1381&gt;'MSD Calculation'!$D$5,0,IF($N$4="Closed-form",1/2*(1-COS(2*PI()*($B1381-$H$5)/$H$6))*$H$8,IF($N$4="General",1/2*(1-COS(2*PI()*($B1381-$H$5)/$H$6))*$H$9,"Error")))))</f>
        <v>0</v>
      </c>
      <c r="I1381" s="30">
        <f>IF(B1381="",0,IF($B1381&lt;$I$5,0,IF($B1381&gt;'MSD Calculation'!$D$5,0,IF($N$4="Closed-form",1/2*(1-COS(2*PI()*($B1381-$I$5)/$I$6))*$I$8,IF($N$4="General",1/2*(1-COS(2*PI()*($B1381-$I$5)/$I$6))*$I$9,"Error")))))</f>
        <v>0</v>
      </c>
      <c r="J1381" s="15" t="s">
        <v>14</v>
      </c>
      <c r="K1381" s="3"/>
      <c r="L1381" s="17">
        <v>13.639999999999754</v>
      </c>
      <c r="M1381" s="34">
        <f>L1381/'MSD Calculation'!$D$5</f>
        <v>0.46081081081080244</v>
      </c>
      <c r="N1381" s="34">
        <f>'MSD Calculation'!$D$24-L1381</f>
        <v>4.8600000000002463</v>
      </c>
      <c r="O1381" s="35">
        <f t="shared" si="105"/>
        <v>7.6314263614790847E-3</v>
      </c>
      <c r="P1381" s="35">
        <f t="shared" si="106"/>
        <v>1.4018459864623238E-2</v>
      </c>
      <c r="Q1381" s="35">
        <f t="shared" si="107"/>
        <v>1.4925411399361526E-2</v>
      </c>
      <c r="R1381" s="35">
        <f t="shared" si="108"/>
        <v>1.4925411399361526E-2</v>
      </c>
      <c r="S1381" s="35">
        <f t="shared" si="109"/>
        <v>1.4925411399361526E-2</v>
      </c>
      <c r="T1381" s="11" t="s">
        <v>14</v>
      </c>
    </row>
    <row r="1382" spans="2:20" x14ac:dyDescent="0.35">
      <c r="B1382" s="63">
        <v>13.649999999999753</v>
      </c>
      <c r="C1382" s="34">
        <f>B1382/'MSD Calculation'!$D$5</f>
        <v>0.4611486486486403</v>
      </c>
      <c r="D1382" s="34">
        <f>'MSD Calculation'!$D$24-B1382</f>
        <v>4.8500000000002466</v>
      </c>
      <c r="E1382" s="30">
        <f>IF(B1382="",0,IF(B1382&lt;'MSD Calculation'!$D$5,$E$7*(1-B1382/'MSD Calculation'!$D$5), 0))</f>
        <v>7.6266447660144994E-3</v>
      </c>
      <c r="F1382" s="30">
        <f>IF(B1382="",0,IF($B1382&lt;$F$5,0,IF($B1382&gt;'MSD Calculation'!$D$5,0,IF($N$4="Closed-form",1/2*(1-COS(2*PI()*($B1382-$F$5)/$F$6))*$F$8,IF($N$4="General",1/2*(1-COS(2*PI()*($B1382-$F$5)/$F$6))*$F$9,"Error")))))</f>
        <v>6.3966637113058904E-3</v>
      </c>
      <c r="G1382" s="30">
        <f>IF(B1382="",0,IF($B1382&lt;$G$5,0,IF($B1382&gt;'MSD Calculation'!$D$5,0,IF($N$4="Closed-form",1/2*(1-COS(2*PI()*($B1382-$G$5)/$G$6))*$G$8,IF($N$4="General",1/2*(1-COS(2*PI()*($B1382-$G$5)/$G$6))*$G$9,"Error")))))</f>
        <v>9.1113871473182421E-4</v>
      </c>
      <c r="H1382" s="30">
        <f>IF(B1382="",0,IF($B1382&lt;$H$5,0,IF($B1382&gt;'MSD Calculation'!$D$5,0,IF($N$4="Closed-form",1/2*(1-COS(2*PI()*($B1382-$H$5)/$H$6))*$H$8,IF($N$4="General",1/2*(1-COS(2*PI()*($B1382-$H$5)/$H$6))*$H$9,"Error")))))</f>
        <v>0</v>
      </c>
      <c r="I1382" s="30">
        <f>IF(B1382="",0,IF($B1382&lt;$I$5,0,IF($B1382&gt;'MSD Calculation'!$D$5,0,IF($N$4="Closed-form",1/2*(1-COS(2*PI()*($B1382-$I$5)/$I$6))*$I$8,IF($N$4="General",1/2*(1-COS(2*PI()*($B1382-$I$5)/$I$6))*$I$9,"Error")))))</f>
        <v>0</v>
      </c>
      <c r="J1382" s="15" t="s">
        <v>14</v>
      </c>
      <c r="K1382" s="3"/>
      <c r="L1382" s="17">
        <v>13.649999999999753</v>
      </c>
      <c r="M1382" s="34">
        <f>L1382/'MSD Calculation'!$D$5</f>
        <v>0.4611486486486403</v>
      </c>
      <c r="N1382" s="34">
        <f>'MSD Calculation'!$D$24-L1382</f>
        <v>4.8500000000002466</v>
      </c>
      <c r="O1382" s="35">
        <f t="shared" si="105"/>
        <v>7.6266447660144994E-3</v>
      </c>
      <c r="P1382" s="35">
        <f t="shared" si="106"/>
        <v>1.402330847732039E-2</v>
      </c>
      <c r="Q1382" s="35">
        <f t="shared" si="107"/>
        <v>1.4934447192052214E-2</v>
      </c>
      <c r="R1382" s="35">
        <f t="shared" si="108"/>
        <v>1.4934447192052214E-2</v>
      </c>
      <c r="S1382" s="35">
        <f t="shared" si="109"/>
        <v>1.4934447192052214E-2</v>
      </c>
      <c r="T1382" s="11" t="s">
        <v>14</v>
      </c>
    </row>
    <row r="1383" spans="2:20" x14ac:dyDescent="0.35">
      <c r="B1383" s="63">
        <v>13.659999999999753</v>
      </c>
      <c r="C1383" s="34">
        <f>B1383/'MSD Calculation'!$D$5</f>
        <v>0.46148648648647811</v>
      </c>
      <c r="D1383" s="34">
        <f>'MSD Calculation'!$D$24-B1383</f>
        <v>4.8400000000002468</v>
      </c>
      <c r="E1383" s="30">
        <f>IF(B1383="",0,IF(B1383&lt;'MSD Calculation'!$D$5,$E$7*(1-B1383/'MSD Calculation'!$D$5), 0))</f>
        <v>7.621863170549914E-3</v>
      </c>
      <c r="F1383" s="30">
        <f>IF(B1383="",0,IF($B1383&lt;$F$5,0,IF($B1383&gt;'MSD Calculation'!$D$5,0,IF($N$4="Closed-form",1/2*(1-COS(2*PI()*($B1383-$F$5)/$F$6))*$F$8,IF($N$4="General",1/2*(1-COS(2*PI()*($B1383-$F$5)/$F$6))*$F$9,"Error")))))</f>
        <v>6.4062871340829688E-3</v>
      </c>
      <c r="G1383" s="30">
        <f>IF(B1383="",0,IF($B1383&lt;$G$5,0,IF($B1383&gt;'MSD Calculation'!$D$5,0,IF($N$4="Closed-form",1/2*(1-COS(2*PI()*($B1383-$G$5)/$G$6))*$G$8,IF($N$4="General",1/2*(1-COS(2*PI()*($B1383-$G$5)/$G$6))*$G$9,"Error")))))</f>
        <v>9.1533237695057669E-4</v>
      </c>
      <c r="H1383" s="30">
        <f>IF(B1383="",0,IF($B1383&lt;$H$5,0,IF($B1383&gt;'MSD Calculation'!$D$5,0,IF($N$4="Closed-form",1/2*(1-COS(2*PI()*($B1383-$H$5)/$H$6))*$H$8,IF($N$4="General",1/2*(1-COS(2*PI()*($B1383-$H$5)/$H$6))*$H$9,"Error")))))</f>
        <v>0</v>
      </c>
      <c r="I1383" s="30">
        <f>IF(B1383="",0,IF($B1383&lt;$I$5,0,IF($B1383&gt;'MSD Calculation'!$D$5,0,IF($N$4="Closed-form",1/2*(1-COS(2*PI()*($B1383-$I$5)/$I$6))*$I$8,IF($N$4="General",1/2*(1-COS(2*PI()*($B1383-$I$5)/$I$6))*$I$9,"Error")))))</f>
        <v>0</v>
      </c>
      <c r="J1383" s="15" t="s">
        <v>14</v>
      </c>
      <c r="K1383" s="3"/>
      <c r="L1383" s="17">
        <v>13.659999999999753</v>
      </c>
      <c r="M1383" s="34">
        <f>L1383/'MSD Calculation'!$D$5</f>
        <v>0.46148648648647811</v>
      </c>
      <c r="N1383" s="34">
        <f>'MSD Calculation'!$D$24-L1383</f>
        <v>4.8400000000002468</v>
      </c>
      <c r="O1383" s="35">
        <f t="shared" si="105"/>
        <v>7.621863170549914E-3</v>
      </c>
      <c r="P1383" s="35">
        <f t="shared" si="106"/>
        <v>1.4028150304632883E-2</v>
      </c>
      <c r="Q1383" s="35">
        <f t="shared" si="107"/>
        <v>1.4943482681583459E-2</v>
      </c>
      <c r="R1383" s="35">
        <f t="shared" si="108"/>
        <v>1.4943482681583459E-2</v>
      </c>
      <c r="S1383" s="35">
        <f t="shared" si="109"/>
        <v>1.4943482681583459E-2</v>
      </c>
      <c r="T1383" s="11" t="s">
        <v>14</v>
      </c>
    </row>
    <row r="1384" spans="2:20" x14ac:dyDescent="0.35">
      <c r="B1384" s="63">
        <v>13.669999999999753</v>
      </c>
      <c r="C1384" s="34">
        <f>B1384/'MSD Calculation'!$D$5</f>
        <v>0.46182432432431597</v>
      </c>
      <c r="D1384" s="34">
        <f>'MSD Calculation'!$D$24-B1384</f>
        <v>4.830000000000247</v>
      </c>
      <c r="E1384" s="30">
        <f>IF(B1384="",0,IF(B1384&lt;'MSD Calculation'!$D$5,$E$7*(1-B1384/'MSD Calculation'!$D$5), 0))</f>
        <v>7.617081575085327E-3</v>
      </c>
      <c r="F1384" s="30">
        <f>IF(B1384="",0,IF($B1384&lt;$F$5,0,IF($B1384&gt;'MSD Calculation'!$D$5,0,IF($N$4="Closed-form",1/2*(1-COS(2*PI()*($B1384-$F$5)/$F$6))*$F$8,IF($N$4="General",1/2*(1-COS(2*PI()*($B1384-$F$5)/$F$6))*$F$9,"Error")))))</f>
        <v>6.4159037292623481E-3</v>
      </c>
      <c r="G1384" s="30">
        <f>IF(B1384="",0,IF($B1384&lt;$G$5,0,IF($B1384&gt;'MSD Calculation'!$D$5,0,IF($N$4="Closed-form",1/2*(1-COS(2*PI()*($B1384-$G$5)/$G$6))*$G$8,IF($N$4="General",1/2*(1-COS(2*PI()*($B1384-$G$5)/$G$6))*$G$9,"Error")))))</f>
        <v>9.1953249236205578E-4</v>
      </c>
      <c r="H1384" s="30">
        <f>IF(B1384="",0,IF($B1384&lt;$H$5,0,IF($B1384&gt;'MSD Calculation'!$D$5,0,IF($N$4="Closed-form",1/2*(1-COS(2*PI()*($B1384-$H$5)/$H$6))*$H$8,IF($N$4="General",1/2*(1-COS(2*PI()*($B1384-$H$5)/$H$6))*$H$9,"Error")))))</f>
        <v>0</v>
      </c>
      <c r="I1384" s="30">
        <f>IF(B1384="",0,IF($B1384&lt;$I$5,0,IF($B1384&gt;'MSD Calculation'!$D$5,0,IF($N$4="Closed-form",1/2*(1-COS(2*PI()*($B1384-$I$5)/$I$6))*$I$8,IF($N$4="General",1/2*(1-COS(2*PI()*($B1384-$I$5)/$I$6))*$I$9,"Error")))))</f>
        <v>0</v>
      </c>
      <c r="J1384" s="15" t="s">
        <v>14</v>
      </c>
      <c r="K1384" s="3"/>
      <c r="L1384" s="17">
        <v>13.669999999999753</v>
      </c>
      <c r="M1384" s="34">
        <f>L1384/'MSD Calculation'!$D$5</f>
        <v>0.46182432432431597</v>
      </c>
      <c r="N1384" s="34">
        <f>'MSD Calculation'!$D$24-L1384</f>
        <v>4.830000000000247</v>
      </c>
      <c r="O1384" s="35">
        <f t="shared" si="105"/>
        <v>7.617081575085327E-3</v>
      </c>
      <c r="P1384" s="35">
        <f t="shared" si="106"/>
        <v>1.4032985304347675E-2</v>
      </c>
      <c r="Q1384" s="35">
        <f t="shared" si="107"/>
        <v>1.4952517796709731E-2</v>
      </c>
      <c r="R1384" s="35">
        <f t="shared" si="108"/>
        <v>1.4952517796709731E-2</v>
      </c>
      <c r="S1384" s="35">
        <f t="shared" si="109"/>
        <v>1.4952517796709731E-2</v>
      </c>
      <c r="T1384" s="11" t="s">
        <v>14</v>
      </c>
    </row>
    <row r="1385" spans="2:20" x14ac:dyDescent="0.35">
      <c r="B1385" s="63">
        <v>13.679999999999753</v>
      </c>
      <c r="C1385" s="34">
        <f>B1385/'MSD Calculation'!$D$5</f>
        <v>0.46216216216215378</v>
      </c>
      <c r="D1385" s="34">
        <f>'MSD Calculation'!$D$24-B1385</f>
        <v>4.8200000000002472</v>
      </c>
      <c r="E1385" s="30">
        <f>IF(B1385="",0,IF(B1385&lt;'MSD Calculation'!$D$5,$E$7*(1-B1385/'MSD Calculation'!$D$5), 0))</f>
        <v>7.6122999796207416E-3</v>
      </c>
      <c r="F1385" s="30">
        <f>IF(B1385="",0,IF($B1385&lt;$F$5,0,IF($B1385&gt;'MSD Calculation'!$D$5,0,IF($N$4="Closed-form",1/2*(1-COS(2*PI()*($B1385-$F$5)/$F$6))*$F$8,IF($N$4="General",1/2*(1-COS(2*PI()*($B1385-$F$5)/$F$6))*$F$9,"Error")))))</f>
        <v>6.4255134546609355E-3</v>
      </c>
      <c r="G1385" s="30">
        <f>IF(B1385="",0,IF($B1385&lt;$G$5,0,IF($B1385&gt;'MSD Calculation'!$D$5,0,IF($N$4="Closed-form",1/2*(1-COS(2*PI()*($B1385-$G$5)/$G$6))*$G$8,IF($N$4="General",1/2*(1-COS(2*PI()*($B1385-$G$5)/$G$6))*$G$9,"Error")))))</f>
        <v>9.237390318890961E-4</v>
      </c>
      <c r="H1385" s="30">
        <f>IF(B1385="",0,IF($B1385&lt;$H$5,0,IF($B1385&gt;'MSD Calculation'!$D$5,0,IF($N$4="Closed-form",1/2*(1-COS(2*PI()*($B1385-$H$5)/$H$6))*$H$8,IF($N$4="General",1/2*(1-COS(2*PI()*($B1385-$H$5)/$H$6))*$H$9,"Error")))))</f>
        <v>0</v>
      </c>
      <c r="I1385" s="30">
        <f>IF(B1385="",0,IF($B1385&lt;$I$5,0,IF($B1385&gt;'MSD Calculation'!$D$5,0,IF($N$4="Closed-form",1/2*(1-COS(2*PI()*($B1385-$I$5)/$I$6))*$I$8,IF($N$4="General",1/2*(1-COS(2*PI()*($B1385-$I$5)/$I$6))*$I$9,"Error")))))</f>
        <v>0</v>
      </c>
      <c r="J1385" s="15" t="s">
        <v>14</v>
      </c>
      <c r="K1385" s="3"/>
      <c r="L1385" s="17">
        <v>13.679999999999753</v>
      </c>
      <c r="M1385" s="34">
        <f>L1385/'MSD Calculation'!$D$5</f>
        <v>0.46216216216215378</v>
      </c>
      <c r="N1385" s="34">
        <f>'MSD Calculation'!$D$24-L1385</f>
        <v>4.8200000000002472</v>
      </c>
      <c r="O1385" s="35">
        <f t="shared" si="105"/>
        <v>7.6122999796207416E-3</v>
      </c>
      <c r="P1385" s="35">
        <f t="shared" si="106"/>
        <v>1.4037813434281676E-2</v>
      </c>
      <c r="Q1385" s="35">
        <f t="shared" si="107"/>
        <v>1.4961552466170772E-2</v>
      </c>
      <c r="R1385" s="35">
        <f t="shared" si="108"/>
        <v>1.4961552466170772E-2</v>
      </c>
      <c r="S1385" s="35">
        <f t="shared" si="109"/>
        <v>1.4961552466170772E-2</v>
      </c>
      <c r="T1385" s="11" t="s">
        <v>14</v>
      </c>
    </row>
    <row r="1386" spans="2:20" x14ac:dyDescent="0.35">
      <c r="B1386" s="63">
        <v>13.689999999999753</v>
      </c>
      <c r="C1386" s="34">
        <f>B1386/'MSD Calculation'!$D$5</f>
        <v>0.46249999999999164</v>
      </c>
      <c r="D1386" s="34">
        <f>'MSD Calculation'!$D$24-B1386</f>
        <v>4.8100000000002474</v>
      </c>
      <c r="E1386" s="30">
        <f>IF(B1386="",0,IF(B1386&lt;'MSD Calculation'!$D$5,$E$7*(1-B1386/'MSD Calculation'!$D$5), 0))</f>
        <v>7.6075183841561545E-3</v>
      </c>
      <c r="F1386" s="30">
        <f>IF(B1386="",0,IF($B1386&lt;$F$5,0,IF($B1386&gt;'MSD Calculation'!$D$5,0,IF($N$4="Closed-form",1/2*(1-COS(2*PI()*($B1386-$F$5)/$F$6))*$F$8,IF($N$4="General",1/2*(1-COS(2*PI()*($B1386-$F$5)/$F$6))*$F$9,"Error")))))</f>
        <v>6.4351162681257753E-3</v>
      </c>
      <c r="G1386" s="30">
        <f>IF(B1386="",0,IF($B1386&lt;$G$5,0,IF($B1386&gt;'MSD Calculation'!$D$5,0,IF($N$4="Closed-form",1/2*(1-COS(2*PI()*($B1386-$G$5)/$G$6))*$G$8,IF($N$4="General",1/2*(1-COS(2*PI()*($B1386-$G$5)/$G$6))*$G$9,"Error")))))</f>
        <v>9.2795196641005809E-4</v>
      </c>
      <c r="H1386" s="30">
        <f>IF(B1386="",0,IF($B1386&lt;$H$5,0,IF($B1386&gt;'MSD Calculation'!$D$5,0,IF($N$4="Closed-form",1/2*(1-COS(2*PI()*($B1386-$H$5)/$H$6))*$H$8,IF($N$4="General",1/2*(1-COS(2*PI()*($B1386-$H$5)/$H$6))*$H$9,"Error")))))</f>
        <v>0</v>
      </c>
      <c r="I1386" s="30">
        <f>IF(B1386="",0,IF($B1386&lt;$I$5,0,IF($B1386&gt;'MSD Calculation'!$D$5,0,IF($N$4="Closed-form",1/2*(1-COS(2*PI()*($B1386-$I$5)/$I$6))*$I$8,IF($N$4="General",1/2*(1-COS(2*PI()*($B1386-$I$5)/$I$6))*$I$9,"Error")))))</f>
        <v>0</v>
      </c>
      <c r="J1386" s="15" t="s">
        <v>14</v>
      </c>
      <c r="K1386" s="3"/>
      <c r="L1386" s="17">
        <v>13.689999999999753</v>
      </c>
      <c r="M1386" s="34">
        <f>L1386/'MSD Calculation'!$D$5</f>
        <v>0.46249999999999164</v>
      </c>
      <c r="N1386" s="34">
        <f>'MSD Calculation'!$D$24-L1386</f>
        <v>4.8100000000002474</v>
      </c>
      <c r="O1386" s="35">
        <f t="shared" si="105"/>
        <v>7.6075183841561545E-3</v>
      </c>
      <c r="P1386" s="35">
        <f t="shared" si="106"/>
        <v>1.404263465228193E-2</v>
      </c>
      <c r="Q1386" s="35">
        <f t="shared" si="107"/>
        <v>1.4970586618691988E-2</v>
      </c>
      <c r="R1386" s="35">
        <f t="shared" si="108"/>
        <v>1.4970586618691988E-2</v>
      </c>
      <c r="S1386" s="35">
        <f t="shared" si="109"/>
        <v>1.4970586618691988E-2</v>
      </c>
      <c r="T1386" s="11" t="s">
        <v>14</v>
      </c>
    </row>
    <row r="1387" spans="2:20" x14ac:dyDescent="0.35">
      <c r="B1387" s="63">
        <v>13.699999999999752</v>
      </c>
      <c r="C1387" s="34">
        <f>B1387/'MSD Calculation'!$D$5</f>
        <v>0.46283783783782945</v>
      </c>
      <c r="D1387" s="34">
        <f>'MSD Calculation'!$D$24-B1387</f>
        <v>4.8000000000002476</v>
      </c>
      <c r="E1387" s="30">
        <f>IF(B1387="",0,IF(B1387&lt;'MSD Calculation'!$D$5,$E$7*(1-B1387/'MSD Calculation'!$D$5), 0))</f>
        <v>7.6027367886915692E-3</v>
      </c>
      <c r="F1387" s="30">
        <f>IF(B1387="",0,IF($B1387&lt;$F$5,0,IF($B1387&gt;'MSD Calculation'!$D$5,0,IF($N$4="Closed-form",1/2*(1-COS(2*PI()*($B1387-$F$5)/$F$6))*$F$8,IF($N$4="General",1/2*(1-COS(2*PI()*($B1387-$F$5)/$F$6))*$F$9,"Error")))))</f>
        <v>6.4447121275342297E-3</v>
      </c>
      <c r="G1387" s="30">
        <f>IF(B1387="",0,IF($B1387&lt;$G$5,0,IF($B1387&gt;'MSD Calculation'!$D$5,0,IF($N$4="Closed-form",1/2*(1-COS(2*PI()*($B1387-$G$5)/$G$6))*$G$8,IF($N$4="General",1/2*(1-COS(2*PI()*($B1387-$G$5)/$G$6))*$G$9,"Error")))))</f>
        <v>9.3217126675903075E-4</v>
      </c>
      <c r="H1387" s="30">
        <f>IF(B1387="",0,IF($B1387&lt;$H$5,0,IF($B1387&gt;'MSD Calculation'!$D$5,0,IF($N$4="Closed-form",1/2*(1-COS(2*PI()*($B1387-$H$5)/$H$6))*$H$8,IF($N$4="General",1/2*(1-COS(2*PI()*($B1387-$H$5)/$H$6))*$H$9,"Error")))))</f>
        <v>0</v>
      </c>
      <c r="I1387" s="30">
        <f>IF(B1387="",0,IF($B1387&lt;$I$5,0,IF($B1387&gt;'MSD Calculation'!$D$5,0,IF($N$4="Closed-form",1/2*(1-COS(2*PI()*($B1387-$I$5)/$I$6))*$I$8,IF($N$4="General",1/2*(1-COS(2*PI()*($B1387-$I$5)/$I$6))*$I$9,"Error")))))</f>
        <v>0</v>
      </c>
      <c r="J1387" s="15" t="s">
        <v>14</v>
      </c>
      <c r="K1387" s="3"/>
      <c r="L1387" s="17">
        <v>13.699999999999752</v>
      </c>
      <c r="M1387" s="34">
        <f>L1387/'MSD Calculation'!$D$5</f>
        <v>0.46283783783782945</v>
      </c>
      <c r="N1387" s="34">
        <f>'MSD Calculation'!$D$24-L1387</f>
        <v>4.8000000000002476</v>
      </c>
      <c r="O1387" s="35">
        <f t="shared" si="105"/>
        <v>7.6027367886915692E-3</v>
      </c>
      <c r="P1387" s="35">
        <f t="shared" si="106"/>
        <v>1.4047448916225799E-2</v>
      </c>
      <c r="Q1387" s="35">
        <f t="shared" si="107"/>
        <v>1.4979620182984829E-2</v>
      </c>
      <c r="R1387" s="35">
        <f t="shared" si="108"/>
        <v>1.4979620182984829E-2</v>
      </c>
      <c r="S1387" s="35">
        <f t="shared" si="109"/>
        <v>1.4979620182984829E-2</v>
      </c>
      <c r="T1387" s="11" t="s">
        <v>14</v>
      </c>
    </row>
    <row r="1388" spans="2:20" x14ac:dyDescent="0.35">
      <c r="B1388" s="63">
        <v>13.709999999999752</v>
      </c>
      <c r="C1388" s="34">
        <f>B1388/'MSD Calculation'!$D$5</f>
        <v>0.46317567567566725</v>
      </c>
      <c r="D1388" s="34">
        <f>'MSD Calculation'!$D$24-B1388</f>
        <v>4.7900000000002478</v>
      </c>
      <c r="E1388" s="30">
        <f>IF(B1388="",0,IF(B1388&lt;'MSD Calculation'!$D$5,$E$7*(1-B1388/'MSD Calculation'!$D$5), 0))</f>
        <v>7.5979551932269839E-3</v>
      </c>
      <c r="F1388" s="30">
        <f>IF(B1388="",0,IF($B1388&lt;$F$5,0,IF($B1388&gt;'MSD Calculation'!$D$5,0,IF($N$4="Closed-form",1/2*(1-COS(2*PI()*($B1388-$F$5)/$F$6))*$F$8,IF($N$4="General",1/2*(1-COS(2*PI()*($B1388-$F$5)/$F$6))*$F$9,"Error")))))</f>
        <v>6.4543009907941616E-3</v>
      </c>
      <c r="G1388" s="30">
        <f>IF(B1388="",0,IF($B1388&lt;$G$5,0,IF($B1388&gt;'MSD Calculation'!$D$5,0,IF($N$4="Closed-form",1/2*(1-COS(2*PI()*($B1388-$G$5)/$G$6))*$G$8,IF($N$4="General",1/2*(1-COS(2*PI()*($B1388-$G$5)/$G$6))*$G$9,"Error")))))</f>
        <v>9.3639690372603296E-4</v>
      </c>
      <c r="H1388" s="30">
        <f>IF(B1388="",0,IF($B1388&lt;$H$5,0,IF($B1388&gt;'MSD Calculation'!$D$5,0,IF($N$4="Closed-form",1/2*(1-COS(2*PI()*($B1388-$H$5)/$H$6))*$H$8,IF($N$4="General",1/2*(1-COS(2*PI()*($B1388-$H$5)/$H$6))*$H$9,"Error")))))</f>
        <v>0</v>
      </c>
      <c r="I1388" s="30">
        <f>IF(B1388="",0,IF($B1388&lt;$I$5,0,IF($B1388&gt;'MSD Calculation'!$D$5,0,IF($N$4="Closed-form",1/2*(1-COS(2*PI()*($B1388-$I$5)/$I$6))*$I$8,IF($N$4="General",1/2*(1-COS(2*PI()*($B1388-$I$5)/$I$6))*$I$9,"Error")))))</f>
        <v>0</v>
      </c>
      <c r="J1388" s="15" t="s">
        <v>14</v>
      </c>
      <c r="K1388" s="3"/>
      <c r="L1388" s="17">
        <v>13.709999999999752</v>
      </c>
      <c r="M1388" s="34">
        <f>L1388/'MSD Calculation'!$D$5</f>
        <v>0.46317567567566725</v>
      </c>
      <c r="N1388" s="34">
        <f>'MSD Calculation'!$D$24-L1388</f>
        <v>4.7900000000002478</v>
      </c>
      <c r="O1388" s="35">
        <f t="shared" si="105"/>
        <v>7.5979551932269839E-3</v>
      </c>
      <c r="P1388" s="35">
        <f t="shared" si="106"/>
        <v>1.4052256184021145E-2</v>
      </c>
      <c r="Q1388" s="35">
        <f t="shared" si="107"/>
        <v>1.4988653087747177E-2</v>
      </c>
      <c r="R1388" s="35">
        <f t="shared" si="108"/>
        <v>1.4988653087747177E-2</v>
      </c>
      <c r="S1388" s="35">
        <f t="shared" si="109"/>
        <v>1.4988653087747177E-2</v>
      </c>
      <c r="T1388" s="11" t="s">
        <v>14</v>
      </c>
    </row>
    <row r="1389" spans="2:20" x14ac:dyDescent="0.35">
      <c r="B1389" s="63">
        <v>13.719999999999752</v>
      </c>
      <c r="C1389" s="34">
        <f>B1389/'MSD Calculation'!$D$5</f>
        <v>0.46351351351350512</v>
      </c>
      <c r="D1389" s="34">
        <f>'MSD Calculation'!$D$24-B1389</f>
        <v>4.7800000000002481</v>
      </c>
      <c r="E1389" s="30">
        <f>IF(B1389="",0,IF(B1389&lt;'MSD Calculation'!$D$5,$E$7*(1-B1389/'MSD Calculation'!$D$5), 0))</f>
        <v>7.5931735977623985E-3</v>
      </c>
      <c r="F1389" s="30">
        <f>IF(B1389="",0,IF($B1389&lt;$F$5,0,IF($B1389&gt;'MSD Calculation'!$D$5,0,IF($N$4="Closed-form",1/2*(1-COS(2*PI()*($B1389-$F$5)/$F$6))*$F$8,IF($N$4="General",1/2*(1-COS(2*PI()*($B1389-$F$5)/$F$6))*$F$9,"Error")))))</f>
        <v>6.4638828158441308E-3</v>
      </c>
      <c r="G1389" s="30">
        <f>IF(B1389="",0,IF($B1389&lt;$G$5,0,IF($B1389&gt;'MSD Calculation'!$D$5,0,IF($N$4="Closed-form",1/2*(1-COS(2*PI()*($B1389-$G$5)/$G$6))*$G$8,IF($N$4="General",1/2*(1-COS(2*PI()*($B1389-$G$5)/$G$6))*$G$9,"Error")))))</f>
        <v>9.4062884805721429E-4</v>
      </c>
      <c r="H1389" s="30">
        <f>IF(B1389="",0,IF($B1389&lt;$H$5,0,IF($B1389&gt;'MSD Calculation'!$D$5,0,IF($N$4="Closed-form",1/2*(1-COS(2*PI()*($B1389-$H$5)/$H$6))*$H$8,IF($N$4="General",1/2*(1-COS(2*PI()*($B1389-$H$5)/$H$6))*$H$9,"Error")))))</f>
        <v>0</v>
      </c>
      <c r="I1389" s="30">
        <f>IF(B1389="",0,IF($B1389&lt;$I$5,0,IF($B1389&gt;'MSD Calculation'!$D$5,0,IF($N$4="Closed-form",1/2*(1-COS(2*PI()*($B1389-$I$5)/$I$6))*$I$8,IF($N$4="General",1/2*(1-COS(2*PI()*($B1389-$I$5)/$I$6))*$I$9,"Error")))))</f>
        <v>0</v>
      </c>
      <c r="J1389" s="15" t="s">
        <v>14</v>
      </c>
      <c r="K1389" s="3"/>
      <c r="L1389" s="17">
        <v>13.719999999999752</v>
      </c>
      <c r="M1389" s="34">
        <f>L1389/'MSD Calculation'!$D$5</f>
        <v>0.46351351351350512</v>
      </c>
      <c r="N1389" s="34">
        <f>'MSD Calculation'!$D$24-L1389</f>
        <v>4.7800000000002481</v>
      </c>
      <c r="O1389" s="35">
        <f t="shared" si="105"/>
        <v>7.5931735977623985E-3</v>
      </c>
      <c r="P1389" s="35">
        <f t="shared" si="106"/>
        <v>1.4057056413606529E-2</v>
      </c>
      <c r="Q1389" s="35">
        <f t="shared" si="107"/>
        <v>1.4997685261663743E-2</v>
      </c>
      <c r="R1389" s="35">
        <f t="shared" si="108"/>
        <v>1.4997685261663743E-2</v>
      </c>
      <c r="S1389" s="35">
        <f t="shared" si="109"/>
        <v>1.4997685261663743E-2</v>
      </c>
      <c r="T1389" s="11" t="s">
        <v>14</v>
      </c>
    </row>
    <row r="1390" spans="2:20" x14ac:dyDescent="0.35">
      <c r="B1390" s="63">
        <v>13.729999999999752</v>
      </c>
      <c r="C1390" s="34">
        <f>B1390/'MSD Calculation'!$D$5</f>
        <v>0.46385135135134292</v>
      </c>
      <c r="D1390" s="34">
        <f>'MSD Calculation'!$D$24-B1390</f>
        <v>4.7700000000002483</v>
      </c>
      <c r="E1390" s="30">
        <f>IF(B1390="",0,IF(B1390&lt;'MSD Calculation'!$D$5,$E$7*(1-B1390/'MSD Calculation'!$D$5), 0))</f>
        <v>7.5883920022978132E-3</v>
      </c>
      <c r="F1390" s="30">
        <f>IF(B1390="",0,IF($B1390&lt;$F$5,0,IF($B1390&gt;'MSD Calculation'!$D$5,0,IF($N$4="Closed-form",1/2*(1-COS(2*PI()*($B1390-$F$5)/$F$6))*$F$8,IF($N$4="General",1/2*(1-COS(2*PI()*($B1390-$F$5)/$F$6))*$F$9,"Error")))))</f>
        <v>6.4734575606535593E-3</v>
      </c>
      <c r="G1390" s="30">
        <f>IF(B1390="",0,IF($B1390&lt;$G$5,0,IF($B1390&gt;'MSD Calculation'!$D$5,0,IF($N$4="Closed-form",1/2*(1-COS(2*PI()*($B1390-$G$5)/$G$6))*$G$8,IF($N$4="General",1/2*(1-COS(2*PI()*($B1390-$G$5)/$G$6))*$G$9,"Error")))))</f>
        <v>9.448670704550596E-4</v>
      </c>
      <c r="H1390" s="30">
        <f>IF(B1390="",0,IF($B1390&lt;$H$5,0,IF($B1390&gt;'MSD Calculation'!$D$5,0,IF($N$4="Closed-form",1/2*(1-COS(2*PI()*($B1390-$H$5)/$H$6))*$H$8,IF($N$4="General",1/2*(1-COS(2*PI()*($B1390-$H$5)/$H$6))*$H$9,"Error")))))</f>
        <v>0</v>
      </c>
      <c r="I1390" s="30">
        <f>IF(B1390="",0,IF($B1390&lt;$I$5,0,IF($B1390&gt;'MSD Calculation'!$D$5,0,IF($N$4="Closed-form",1/2*(1-COS(2*PI()*($B1390-$I$5)/$I$6))*$I$8,IF($N$4="General",1/2*(1-COS(2*PI()*($B1390-$I$5)/$I$6))*$I$9,"Error")))))</f>
        <v>0</v>
      </c>
      <c r="J1390" s="15" t="s">
        <v>14</v>
      </c>
      <c r="K1390" s="3"/>
      <c r="L1390" s="17">
        <v>13.729999999999752</v>
      </c>
      <c r="M1390" s="34">
        <f>L1390/'MSD Calculation'!$D$5</f>
        <v>0.46385135135134292</v>
      </c>
      <c r="N1390" s="34">
        <f>'MSD Calculation'!$D$24-L1390</f>
        <v>4.7700000000002483</v>
      </c>
      <c r="O1390" s="35">
        <f t="shared" si="105"/>
        <v>7.5883920022978132E-3</v>
      </c>
      <c r="P1390" s="35">
        <f t="shared" si="106"/>
        <v>1.4061849562951373E-2</v>
      </c>
      <c r="Q1390" s="35">
        <f t="shared" si="107"/>
        <v>1.5006716633406431E-2</v>
      </c>
      <c r="R1390" s="35">
        <f t="shared" si="108"/>
        <v>1.5006716633406431E-2</v>
      </c>
      <c r="S1390" s="35">
        <f t="shared" si="109"/>
        <v>1.5006716633406431E-2</v>
      </c>
      <c r="T1390" s="11" t="s">
        <v>14</v>
      </c>
    </row>
    <row r="1391" spans="2:20" x14ac:dyDescent="0.35">
      <c r="B1391" s="63">
        <v>13.739999999999752</v>
      </c>
      <c r="C1391" s="34">
        <f>B1391/'MSD Calculation'!$D$5</f>
        <v>0.46418918918918078</v>
      </c>
      <c r="D1391" s="34">
        <f>'MSD Calculation'!$D$24-B1391</f>
        <v>4.7600000000002485</v>
      </c>
      <c r="E1391" s="30">
        <f>IF(B1391="",0,IF(B1391&lt;'MSD Calculation'!$D$5,$E$7*(1-B1391/'MSD Calculation'!$D$5), 0))</f>
        <v>7.5836104068332279E-3</v>
      </c>
      <c r="F1391" s="30">
        <f>IF(B1391="",0,IF($B1391&lt;$F$5,0,IF($B1391&gt;'MSD Calculation'!$D$5,0,IF($N$4="Closed-form",1/2*(1-COS(2*PI()*($B1391-$F$5)/$F$6))*$F$8,IF($N$4="General",1/2*(1-COS(2*PI()*($B1391-$F$5)/$F$6))*$F$9,"Error")))))</f>
        <v>6.483025183222935E-3</v>
      </c>
      <c r="G1391" s="30">
        <f>IF(B1391="",0,IF($B1391&lt;$G$5,0,IF($B1391&gt;'MSD Calculation'!$D$5,0,IF($N$4="Closed-form",1/2*(1-COS(2*PI()*($B1391-$G$5)/$G$6))*$G$8,IF($N$4="General",1/2*(1-COS(2*PI()*($B1391-$G$5)/$G$6))*$G$9,"Error")))))</f>
        <v>9.4911154157859186E-4</v>
      </c>
      <c r="H1391" s="30">
        <f>IF(B1391="",0,IF($B1391&lt;$H$5,0,IF($B1391&gt;'MSD Calculation'!$D$5,0,IF($N$4="Closed-form",1/2*(1-COS(2*PI()*($B1391-$H$5)/$H$6))*$H$8,IF($N$4="General",1/2*(1-COS(2*PI()*($B1391-$H$5)/$H$6))*$H$9,"Error")))))</f>
        <v>0</v>
      </c>
      <c r="I1391" s="30">
        <f>IF(B1391="",0,IF($B1391&lt;$I$5,0,IF($B1391&gt;'MSD Calculation'!$D$5,0,IF($N$4="Closed-form",1/2*(1-COS(2*PI()*($B1391-$I$5)/$I$6))*$I$8,IF($N$4="General",1/2*(1-COS(2*PI()*($B1391-$I$5)/$I$6))*$I$9,"Error")))))</f>
        <v>0</v>
      </c>
      <c r="J1391" s="15" t="s">
        <v>14</v>
      </c>
      <c r="K1391" s="3"/>
      <c r="L1391" s="17">
        <v>13.739999999999752</v>
      </c>
      <c r="M1391" s="34">
        <f>L1391/'MSD Calculation'!$D$5</f>
        <v>0.46418918918918078</v>
      </c>
      <c r="N1391" s="34">
        <f>'MSD Calculation'!$D$24-L1391</f>
        <v>4.7600000000002485</v>
      </c>
      <c r="O1391" s="35">
        <f t="shared" si="105"/>
        <v>7.5836104068332279E-3</v>
      </c>
      <c r="P1391" s="35">
        <f t="shared" si="106"/>
        <v>1.4066635590056163E-2</v>
      </c>
      <c r="Q1391" s="35">
        <f t="shared" si="107"/>
        <v>1.5015747131634755E-2</v>
      </c>
      <c r="R1391" s="35">
        <f t="shared" si="108"/>
        <v>1.5015747131634755E-2</v>
      </c>
      <c r="S1391" s="35">
        <f t="shared" si="109"/>
        <v>1.5015747131634755E-2</v>
      </c>
      <c r="T1391" s="11" t="s">
        <v>14</v>
      </c>
    </row>
    <row r="1392" spans="2:20" x14ac:dyDescent="0.35">
      <c r="B1392" s="63">
        <v>13.749999999999751</v>
      </c>
      <c r="C1392" s="34">
        <f>B1392/'MSD Calculation'!$D$5</f>
        <v>0.46452702702701859</v>
      </c>
      <c r="D1392" s="34">
        <f>'MSD Calculation'!$D$24-B1392</f>
        <v>4.7500000000002487</v>
      </c>
      <c r="E1392" s="30">
        <f>IF(B1392="",0,IF(B1392&lt;'MSD Calculation'!$D$5,$E$7*(1-B1392/'MSD Calculation'!$D$5), 0))</f>
        <v>7.5788288113686425E-3</v>
      </c>
      <c r="F1392" s="30">
        <f>IF(B1392="",0,IF($B1392&lt;$F$5,0,IF($B1392&gt;'MSD Calculation'!$D$5,0,IF($N$4="Closed-form",1/2*(1-COS(2*PI()*($B1392-$F$5)/$F$6))*$F$8,IF($N$4="General",1/2*(1-COS(2*PI()*($B1392-$F$5)/$F$6))*$F$9,"Error")))))</f>
        <v>6.4925856415839851E-3</v>
      </c>
      <c r="G1392" s="30">
        <f>IF(B1392="",0,IF($B1392&lt;$G$5,0,IF($B1392&gt;'MSD Calculation'!$D$5,0,IF($N$4="Closed-form",1/2*(1-COS(2*PI()*($B1392-$G$5)/$G$6))*$G$8,IF($N$4="General",1/2*(1-COS(2*PI()*($B1392-$G$5)/$G$6))*$G$9,"Error")))))</f>
        <v>9.533622320435734E-4</v>
      </c>
      <c r="H1392" s="30">
        <f>IF(B1392="",0,IF($B1392&lt;$H$5,0,IF($B1392&gt;'MSD Calculation'!$D$5,0,IF($N$4="Closed-form",1/2*(1-COS(2*PI()*($B1392-$H$5)/$H$6))*$H$8,IF($N$4="General",1/2*(1-COS(2*PI()*($B1392-$H$5)/$H$6))*$H$9,"Error")))))</f>
        <v>0</v>
      </c>
      <c r="I1392" s="30">
        <f>IF(B1392="",0,IF($B1392&lt;$I$5,0,IF($B1392&gt;'MSD Calculation'!$D$5,0,IF($N$4="Closed-form",1/2*(1-COS(2*PI()*($B1392-$I$5)/$I$6))*$I$8,IF($N$4="General",1/2*(1-COS(2*PI()*($B1392-$I$5)/$I$6))*$I$9,"Error")))))</f>
        <v>0</v>
      </c>
      <c r="J1392" s="15" t="s">
        <v>14</v>
      </c>
      <c r="K1392" s="3"/>
      <c r="L1392" s="17">
        <v>13.749999999999751</v>
      </c>
      <c r="M1392" s="34">
        <f>L1392/'MSD Calculation'!$D$5</f>
        <v>0.46452702702701859</v>
      </c>
      <c r="N1392" s="34">
        <f>'MSD Calculation'!$D$24-L1392</f>
        <v>4.7500000000002487</v>
      </c>
      <c r="O1392" s="35">
        <f t="shared" si="105"/>
        <v>7.5788288113686425E-3</v>
      </c>
      <c r="P1392" s="35">
        <f t="shared" si="106"/>
        <v>1.4071414452952628E-2</v>
      </c>
      <c r="Q1392" s="35">
        <f t="shared" si="107"/>
        <v>1.50247766849962E-2</v>
      </c>
      <c r="R1392" s="35">
        <f t="shared" si="108"/>
        <v>1.50247766849962E-2</v>
      </c>
      <c r="S1392" s="35">
        <f t="shared" si="109"/>
        <v>1.50247766849962E-2</v>
      </c>
      <c r="T1392" s="11" t="s">
        <v>14</v>
      </c>
    </row>
    <row r="1393" spans="2:20" x14ac:dyDescent="0.35">
      <c r="B1393" s="63">
        <v>13.759999999999751</v>
      </c>
      <c r="C1393" s="34">
        <f>B1393/'MSD Calculation'!$D$5</f>
        <v>0.46486486486485645</v>
      </c>
      <c r="D1393" s="34">
        <f>'MSD Calculation'!$D$24-B1393</f>
        <v>4.7400000000002489</v>
      </c>
      <c r="E1393" s="30">
        <f>IF(B1393="",0,IF(B1393&lt;'MSD Calculation'!$D$5,$E$7*(1-B1393/'MSD Calculation'!$D$5), 0))</f>
        <v>7.5740472159040555E-3</v>
      </c>
      <c r="F1393" s="30">
        <f>IF(B1393="",0,IF($B1393&lt;$F$5,0,IF($B1393&gt;'MSD Calculation'!$D$5,0,IF($N$4="Closed-form",1/2*(1-COS(2*PI()*($B1393-$F$5)/$F$6))*$F$8,IF($N$4="General",1/2*(1-COS(2*PI()*($B1393-$F$5)/$F$6))*$F$9,"Error")))))</f>
        <v>6.502138893799859E-3</v>
      </c>
      <c r="G1393" s="30">
        <f>IF(B1393="",0,IF($B1393&lt;$G$5,0,IF($B1393&gt;'MSD Calculation'!$D$5,0,IF($N$4="Closed-form",1/2*(1-COS(2*PI()*($B1393-$G$5)/$G$6))*$G$8,IF($N$4="General",1/2*(1-COS(2*PI()*($B1393-$G$5)/$G$6))*$G$9,"Error")))))</f>
        <v>9.5761911242271008E-4</v>
      </c>
      <c r="H1393" s="30">
        <f>IF(B1393="",0,IF($B1393&lt;$H$5,0,IF($B1393&gt;'MSD Calculation'!$D$5,0,IF($N$4="Closed-form",1/2*(1-COS(2*PI()*($B1393-$H$5)/$H$6))*$H$8,IF($N$4="General",1/2*(1-COS(2*PI()*($B1393-$H$5)/$H$6))*$H$9,"Error")))))</f>
        <v>0</v>
      </c>
      <c r="I1393" s="30">
        <f>IF(B1393="",0,IF($B1393&lt;$I$5,0,IF($B1393&gt;'MSD Calculation'!$D$5,0,IF($N$4="Closed-form",1/2*(1-COS(2*PI()*($B1393-$I$5)/$I$6))*$I$8,IF($N$4="General",1/2*(1-COS(2*PI()*($B1393-$I$5)/$I$6))*$I$9,"Error")))))</f>
        <v>0</v>
      </c>
      <c r="J1393" s="15" t="s">
        <v>14</v>
      </c>
      <c r="K1393" s="3"/>
      <c r="L1393" s="17">
        <v>13.759999999999751</v>
      </c>
      <c r="M1393" s="34">
        <f>L1393/'MSD Calculation'!$D$5</f>
        <v>0.46486486486485645</v>
      </c>
      <c r="N1393" s="34">
        <f>'MSD Calculation'!$D$24-L1393</f>
        <v>4.7400000000002489</v>
      </c>
      <c r="O1393" s="35">
        <f t="shared" si="105"/>
        <v>7.5740472159040555E-3</v>
      </c>
      <c r="P1393" s="35">
        <f t="shared" si="106"/>
        <v>1.4076186109703914E-2</v>
      </c>
      <c r="Q1393" s="35">
        <f t="shared" si="107"/>
        <v>1.5033805222126623E-2</v>
      </c>
      <c r="R1393" s="35">
        <f t="shared" si="108"/>
        <v>1.5033805222126623E-2</v>
      </c>
      <c r="S1393" s="35">
        <f t="shared" si="109"/>
        <v>1.5033805222126623E-2</v>
      </c>
      <c r="T1393" s="11" t="s">
        <v>14</v>
      </c>
    </row>
    <row r="1394" spans="2:20" x14ac:dyDescent="0.35">
      <c r="B1394" s="63">
        <v>13.769999999999751</v>
      </c>
      <c r="C1394" s="34">
        <f>B1394/'MSD Calculation'!$D$5</f>
        <v>0.46520270270269426</v>
      </c>
      <c r="D1394" s="34">
        <f>'MSD Calculation'!$D$24-B1394</f>
        <v>4.7300000000002491</v>
      </c>
      <c r="E1394" s="30">
        <f>IF(B1394="",0,IF(B1394&lt;'MSD Calculation'!$D$5,$E$7*(1-B1394/'MSD Calculation'!$D$5), 0))</f>
        <v>7.5692656204394701E-3</v>
      </c>
      <c r="F1394" s="30">
        <f>IF(B1394="",0,IF($B1394&lt;$F$5,0,IF($B1394&gt;'MSD Calculation'!$D$5,0,IF($N$4="Closed-form",1/2*(1-COS(2*PI()*($B1394-$F$5)/$F$6))*$F$8,IF($N$4="General",1/2*(1-COS(2*PI()*($B1394-$F$5)/$F$6))*$F$9,"Error")))))</f>
        <v>6.5116848979653221E-3</v>
      </c>
      <c r="G1394" s="30">
        <f>IF(B1394="",0,IF($B1394&lt;$G$5,0,IF($B1394&gt;'MSD Calculation'!$D$5,0,IF($N$4="Closed-form",1/2*(1-COS(2*PI()*($B1394-$G$5)/$G$6))*$G$8,IF($N$4="General",1/2*(1-COS(2*PI()*($B1394-$G$5)/$G$6))*$G$9,"Error")))))</f>
        <v>9.6188215324585606E-4</v>
      </c>
      <c r="H1394" s="30">
        <f>IF(B1394="",0,IF($B1394&lt;$H$5,0,IF($B1394&gt;'MSD Calculation'!$D$5,0,IF($N$4="Closed-form",1/2*(1-COS(2*PI()*($B1394-$H$5)/$H$6))*$H$8,IF($N$4="General",1/2*(1-COS(2*PI()*($B1394-$H$5)/$H$6))*$H$9,"Error")))))</f>
        <v>0</v>
      </c>
      <c r="I1394" s="30">
        <f>IF(B1394="",0,IF($B1394&lt;$I$5,0,IF($B1394&gt;'MSD Calculation'!$D$5,0,IF($N$4="Closed-form",1/2*(1-COS(2*PI()*($B1394-$I$5)/$I$6))*$I$8,IF($N$4="General",1/2*(1-COS(2*PI()*($B1394-$I$5)/$I$6))*$I$9,"Error")))))</f>
        <v>0</v>
      </c>
      <c r="J1394" s="15" t="s">
        <v>14</v>
      </c>
      <c r="K1394" s="3"/>
      <c r="L1394" s="17">
        <v>13.769999999999751</v>
      </c>
      <c r="M1394" s="34">
        <f>L1394/'MSD Calculation'!$D$5</f>
        <v>0.46520270270269426</v>
      </c>
      <c r="N1394" s="34">
        <f>'MSD Calculation'!$D$24-L1394</f>
        <v>4.7300000000002491</v>
      </c>
      <c r="O1394" s="35">
        <f t="shared" si="105"/>
        <v>7.5692656204394701E-3</v>
      </c>
      <c r="P1394" s="35">
        <f t="shared" si="106"/>
        <v>1.4080950518404793E-2</v>
      </c>
      <c r="Q1394" s="35">
        <f t="shared" si="107"/>
        <v>1.5042832671650649E-2</v>
      </c>
      <c r="R1394" s="35">
        <f t="shared" si="108"/>
        <v>1.5042832671650649E-2</v>
      </c>
      <c r="S1394" s="35">
        <f t="shared" si="109"/>
        <v>1.5042832671650649E-2</v>
      </c>
      <c r="T1394" s="11" t="s">
        <v>14</v>
      </c>
    </row>
    <row r="1395" spans="2:20" x14ac:dyDescent="0.35">
      <c r="B1395" s="63">
        <v>13.779999999999751</v>
      </c>
      <c r="C1395" s="34">
        <f>B1395/'MSD Calculation'!$D$5</f>
        <v>0.46554054054053212</v>
      </c>
      <c r="D1395" s="34">
        <f>'MSD Calculation'!$D$24-B1395</f>
        <v>4.7200000000002493</v>
      </c>
      <c r="E1395" s="30">
        <f>IF(B1395="",0,IF(B1395&lt;'MSD Calculation'!$D$5,$E$7*(1-B1395/'MSD Calculation'!$D$5), 0))</f>
        <v>7.5644840249748831E-3</v>
      </c>
      <c r="F1395" s="30">
        <f>IF(B1395="",0,IF($B1395&lt;$F$5,0,IF($B1395&gt;'MSD Calculation'!$D$5,0,IF($N$4="Closed-form",1/2*(1-COS(2*PI()*($B1395-$F$5)/$F$6))*$F$8,IF($N$4="General",1/2*(1-COS(2*PI()*($B1395-$F$5)/$F$6))*$F$9,"Error")))))</f>
        <v>6.5212236122069271E-3</v>
      </c>
      <c r="G1395" s="30">
        <f>IF(B1395="",0,IF($B1395&lt;$G$5,0,IF($B1395&gt;'MSD Calculation'!$D$5,0,IF($N$4="Closed-form",1/2*(1-COS(2*PI()*($B1395-$G$5)/$G$6))*$G$8,IF($N$4="General",1/2*(1-COS(2*PI()*($B1395-$G$5)/$G$6))*$G$9,"Error")))))</f>
        <v>9.6615132500021711E-4</v>
      </c>
      <c r="H1395" s="30">
        <f>IF(B1395="",0,IF($B1395&lt;$H$5,0,IF($B1395&gt;'MSD Calculation'!$D$5,0,IF($N$4="Closed-form",1/2*(1-COS(2*PI()*($B1395-$H$5)/$H$6))*$H$8,IF($N$4="General",1/2*(1-COS(2*PI()*($B1395-$H$5)/$H$6))*$H$9,"Error")))))</f>
        <v>0</v>
      </c>
      <c r="I1395" s="30">
        <f>IF(B1395="",0,IF($B1395&lt;$I$5,0,IF($B1395&gt;'MSD Calculation'!$D$5,0,IF($N$4="Closed-form",1/2*(1-COS(2*PI()*($B1395-$I$5)/$I$6))*$I$8,IF($N$4="General",1/2*(1-COS(2*PI()*($B1395-$I$5)/$I$6))*$I$9,"Error")))))</f>
        <v>0</v>
      </c>
      <c r="J1395" s="15" t="s">
        <v>14</v>
      </c>
      <c r="K1395" s="3"/>
      <c r="L1395" s="17">
        <v>13.779999999999751</v>
      </c>
      <c r="M1395" s="34">
        <f>L1395/'MSD Calculation'!$D$5</f>
        <v>0.46554054054053212</v>
      </c>
      <c r="N1395" s="34">
        <f>'MSD Calculation'!$D$24-L1395</f>
        <v>4.7200000000002493</v>
      </c>
      <c r="O1395" s="35">
        <f t="shared" si="105"/>
        <v>7.5644840249748831E-3</v>
      </c>
      <c r="P1395" s="35">
        <f t="shared" si="106"/>
        <v>1.408570763718181E-2</v>
      </c>
      <c r="Q1395" s="35">
        <f t="shared" si="107"/>
        <v>1.5051858962182028E-2</v>
      </c>
      <c r="R1395" s="35">
        <f t="shared" si="108"/>
        <v>1.5051858962182028E-2</v>
      </c>
      <c r="S1395" s="35">
        <f t="shared" si="109"/>
        <v>1.5051858962182028E-2</v>
      </c>
      <c r="T1395" s="11" t="s">
        <v>14</v>
      </c>
    </row>
    <row r="1396" spans="2:20" x14ac:dyDescent="0.35">
      <c r="B1396" s="63">
        <v>13.78999999999975</v>
      </c>
      <c r="C1396" s="34">
        <f>B1396/'MSD Calculation'!$D$5</f>
        <v>0.46587837837836993</v>
      </c>
      <c r="D1396" s="34">
        <f>'MSD Calculation'!$D$24-B1396</f>
        <v>4.7100000000002495</v>
      </c>
      <c r="E1396" s="30">
        <f>IF(B1396="",0,IF(B1396&lt;'MSD Calculation'!$D$5,$E$7*(1-B1396/'MSD Calculation'!$D$5), 0))</f>
        <v>7.5597024295102977E-3</v>
      </c>
      <c r="F1396" s="30">
        <f>IF(B1396="",0,IF($B1396&lt;$F$5,0,IF($B1396&gt;'MSD Calculation'!$D$5,0,IF($N$4="Closed-form",1/2*(1-COS(2*PI()*($B1396-$F$5)/$F$6))*$F$8,IF($N$4="General",1/2*(1-COS(2*PI()*($B1396-$F$5)/$F$6))*$F$9,"Error")))))</f>
        <v>6.5307549946832079E-3</v>
      </c>
      <c r="G1396" s="30">
        <f>IF(B1396="",0,IF($B1396&lt;$G$5,0,IF($B1396&gt;'MSD Calculation'!$D$5,0,IF($N$4="Closed-form",1/2*(1-COS(2*PI()*($B1396-$G$5)/$G$6))*$G$8,IF($N$4="General",1/2*(1-COS(2*PI()*($B1396-$G$5)/$G$6))*$G$9,"Error")))))</f>
        <v>9.7042659813055532E-4</v>
      </c>
      <c r="H1396" s="30">
        <f>IF(B1396="",0,IF($B1396&lt;$H$5,0,IF($B1396&gt;'MSD Calculation'!$D$5,0,IF($N$4="Closed-form",1/2*(1-COS(2*PI()*($B1396-$H$5)/$H$6))*$H$8,IF($N$4="General",1/2*(1-COS(2*PI()*($B1396-$H$5)/$H$6))*$H$9,"Error")))))</f>
        <v>0</v>
      </c>
      <c r="I1396" s="30">
        <f>IF(B1396="",0,IF($B1396&lt;$I$5,0,IF($B1396&gt;'MSD Calculation'!$D$5,0,IF($N$4="Closed-form",1/2*(1-COS(2*PI()*($B1396-$I$5)/$I$6))*$I$8,IF($N$4="General",1/2*(1-COS(2*PI()*($B1396-$I$5)/$I$6))*$I$9,"Error")))))</f>
        <v>0</v>
      </c>
      <c r="J1396" s="15" t="s">
        <v>14</v>
      </c>
      <c r="K1396" s="3"/>
      <c r="L1396" s="17">
        <v>13.78999999999975</v>
      </c>
      <c r="M1396" s="34">
        <f>L1396/'MSD Calculation'!$D$5</f>
        <v>0.46587837837836993</v>
      </c>
      <c r="N1396" s="34">
        <f>'MSD Calculation'!$D$24-L1396</f>
        <v>4.7100000000002495</v>
      </c>
      <c r="O1396" s="35">
        <f t="shared" si="105"/>
        <v>7.5597024295102977E-3</v>
      </c>
      <c r="P1396" s="35">
        <f t="shared" si="106"/>
        <v>1.4090457424193506E-2</v>
      </c>
      <c r="Q1396" s="35">
        <f t="shared" si="107"/>
        <v>1.5060884022324061E-2</v>
      </c>
      <c r="R1396" s="35">
        <f t="shared" si="108"/>
        <v>1.5060884022324061E-2</v>
      </c>
      <c r="S1396" s="35">
        <f t="shared" si="109"/>
        <v>1.5060884022324061E-2</v>
      </c>
      <c r="T1396" s="11" t="s">
        <v>14</v>
      </c>
    </row>
    <row r="1397" spans="2:20" x14ac:dyDescent="0.35">
      <c r="B1397" s="63">
        <v>13.79999999999975</v>
      </c>
      <c r="C1397" s="34">
        <f>B1397/'MSD Calculation'!$D$5</f>
        <v>0.46621621621620774</v>
      </c>
      <c r="D1397" s="34">
        <f>'MSD Calculation'!$D$24-B1397</f>
        <v>4.7000000000002498</v>
      </c>
      <c r="E1397" s="30">
        <f>IF(B1397="",0,IF(B1397&lt;'MSD Calculation'!$D$5,$E$7*(1-B1397/'MSD Calculation'!$D$5), 0))</f>
        <v>7.5549208340457124E-3</v>
      </c>
      <c r="F1397" s="30">
        <f>IF(B1397="",0,IF($B1397&lt;$F$5,0,IF($B1397&gt;'MSD Calculation'!$D$5,0,IF($N$4="Closed-form",1/2*(1-COS(2*PI()*($B1397-$F$5)/$F$6))*$F$8,IF($N$4="General",1/2*(1-COS(2*PI()*($B1397-$F$5)/$F$6))*$F$9,"Error")))))</f>
        <v>6.5402790035848568E-3</v>
      </c>
      <c r="G1397" s="30">
        <f>IF(B1397="",0,IF($B1397&lt;$G$5,0,IF($B1397&gt;'MSD Calculation'!$D$5,0,IF($N$4="Closed-form",1/2*(1-COS(2*PI()*($B1397-$G$5)/$G$6))*$G$8,IF($N$4="General",1/2*(1-COS(2*PI()*($B1397-$G$5)/$G$6))*$G$9,"Error")))))</f>
        <v>9.7470794303939137E-4</v>
      </c>
      <c r="H1397" s="30">
        <f>IF(B1397="",0,IF($B1397&lt;$H$5,0,IF($B1397&gt;'MSD Calculation'!$D$5,0,IF($N$4="Closed-form",1/2*(1-COS(2*PI()*($B1397-$H$5)/$H$6))*$H$8,IF($N$4="General",1/2*(1-COS(2*PI()*($B1397-$H$5)/$H$6))*$H$9,"Error")))))</f>
        <v>0</v>
      </c>
      <c r="I1397" s="30">
        <f>IF(B1397="",0,IF($B1397&lt;$I$5,0,IF($B1397&gt;'MSD Calculation'!$D$5,0,IF($N$4="Closed-form",1/2*(1-COS(2*PI()*($B1397-$I$5)/$I$6))*$I$8,IF($N$4="General",1/2*(1-COS(2*PI()*($B1397-$I$5)/$I$6))*$I$9,"Error")))))</f>
        <v>0</v>
      </c>
      <c r="J1397" s="15" t="s">
        <v>14</v>
      </c>
      <c r="K1397" s="3"/>
      <c r="L1397" s="17">
        <v>13.79999999999975</v>
      </c>
      <c r="M1397" s="34">
        <f>L1397/'MSD Calculation'!$D$5</f>
        <v>0.46621621621620774</v>
      </c>
      <c r="N1397" s="34">
        <f>'MSD Calculation'!$D$24-L1397</f>
        <v>4.7000000000002498</v>
      </c>
      <c r="O1397" s="35">
        <f t="shared" si="105"/>
        <v>7.5549208340457124E-3</v>
      </c>
      <c r="P1397" s="35">
        <f t="shared" si="106"/>
        <v>1.4095199837630568E-2</v>
      </c>
      <c r="Q1397" s="35">
        <f t="shared" si="107"/>
        <v>1.506990778066996E-2</v>
      </c>
      <c r="R1397" s="35">
        <f t="shared" si="108"/>
        <v>1.506990778066996E-2</v>
      </c>
      <c r="S1397" s="35">
        <f t="shared" si="109"/>
        <v>1.506990778066996E-2</v>
      </c>
      <c r="T1397" s="11" t="s">
        <v>14</v>
      </c>
    </row>
    <row r="1398" spans="2:20" x14ac:dyDescent="0.35">
      <c r="B1398" s="63">
        <v>13.80999999999975</v>
      </c>
      <c r="C1398" s="34">
        <f>B1398/'MSD Calculation'!$D$5</f>
        <v>0.4665540540540456</v>
      </c>
      <c r="D1398" s="34">
        <f>'MSD Calculation'!$D$24-B1398</f>
        <v>4.69000000000025</v>
      </c>
      <c r="E1398" s="30">
        <f>IF(B1398="",0,IF(B1398&lt;'MSD Calculation'!$D$5,$E$7*(1-B1398/'MSD Calculation'!$D$5), 0))</f>
        <v>7.5501392385811271E-3</v>
      </c>
      <c r="F1398" s="30">
        <f>IF(B1398="",0,IF($B1398&lt;$F$5,0,IF($B1398&gt;'MSD Calculation'!$D$5,0,IF($N$4="Closed-form",1/2*(1-COS(2*PI()*($B1398-$F$5)/$F$6))*$F$8,IF($N$4="General",1/2*(1-COS(2*PI()*($B1398-$F$5)/$F$6))*$F$9,"Error")))))</f>
        <v>6.5497955971349124E-3</v>
      </c>
      <c r="G1398" s="30">
        <f>IF(B1398="",0,IF($B1398&lt;$G$5,0,IF($B1398&gt;'MSD Calculation'!$D$5,0,IF($N$4="Closed-form",1/2*(1-COS(2*PI()*($B1398-$G$5)/$G$6))*$G$8,IF($N$4="General",1/2*(1-COS(2*PI()*($B1398-$G$5)/$G$6))*$G$9,"Error")))))</f>
        <v>9.7899533008721372E-4</v>
      </c>
      <c r="H1398" s="30">
        <f>IF(B1398="",0,IF($B1398&lt;$H$5,0,IF($B1398&gt;'MSD Calculation'!$D$5,0,IF($N$4="Closed-form",1/2*(1-COS(2*PI()*($B1398-$H$5)/$H$6))*$H$8,IF($N$4="General",1/2*(1-COS(2*PI()*($B1398-$H$5)/$H$6))*$H$9,"Error")))))</f>
        <v>0</v>
      </c>
      <c r="I1398" s="30">
        <f>IF(B1398="",0,IF($B1398&lt;$I$5,0,IF($B1398&gt;'MSD Calculation'!$D$5,0,IF($N$4="Closed-form",1/2*(1-COS(2*PI()*($B1398-$I$5)/$I$6))*$I$8,IF($N$4="General",1/2*(1-COS(2*PI()*($B1398-$I$5)/$I$6))*$I$9,"Error")))))</f>
        <v>0</v>
      </c>
      <c r="J1398" s="15" t="s">
        <v>14</v>
      </c>
      <c r="K1398" s="3"/>
      <c r="L1398" s="17">
        <v>13.80999999999975</v>
      </c>
      <c r="M1398" s="34">
        <f>L1398/'MSD Calculation'!$D$5</f>
        <v>0.4665540540540456</v>
      </c>
      <c r="N1398" s="34">
        <f>'MSD Calculation'!$D$24-L1398</f>
        <v>4.69000000000025</v>
      </c>
      <c r="O1398" s="35">
        <f t="shared" si="105"/>
        <v>7.5501392385811271E-3</v>
      </c>
      <c r="P1398" s="35">
        <f t="shared" si="106"/>
        <v>1.409993483571604E-2</v>
      </c>
      <c r="Q1398" s="35">
        <f t="shared" si="107"/>
        <v>1.5078930165803254E-2</v>
      </c>
      <c r="R1398" s="35">
        <f t="shared" si="108"/>
        <v>1.5078930165803254E-2</v>
      </c>
      <c r="S1398" s="35">
        <f t="shared" si="109"/>
        <v>1.5078930165803254E-2</v>
      </c>
      <c r="T1398" s="11" t="s">
        <v>14</v>
      </c>
    </row>
    <row r="1399" spans="2:20" x14ac:dyDescent="0.35">
      <c r="B1399" s="63">
        <v>13.81999999999975</v>
      </c>
      <c r="C1399" s="34">
        <f>B1399/'MSD Calculation'!$D$5</f>
        <v>0.4668918918918834</v>
      </c>
      <c r="D1399" s="34">
        <f>'MSD Calculation'!$D$24-B1399</f>
        <v>4.6800000000002502</v>
      </c>
      <c r="E1399" s="30">
        <f>IF(B1399="",0,IF(B1399&lt;'MSD Calculation'!$D$5,$E$7*(1-B1399/'MSD Calculation'!$D$5), 0))</f>
        <v>7.5453576431165417E-3</v>
      </c>
      <c r="F1399" s="30">
        <f>IF(B1399="",0,IF($B1399&lt;$F$5,0,IF($B1399&gt;'MSD Calculation'!$D$5,0,IF($N$4="Closed-form",1/2*(1-COS(2*PI()*($B1399-$F$5)/$F$6))*$F$8,IF($N$4="General",1/2*(1-COS(2*PI()*($B1399-$F$5)/$F$6))*$F$9,"Error")))))</f>
        <v>6.559304733588938E-3</v>
      </c>
      <c r="G1399" s="30">
        <f>IF(B1399="",0,IF($B1399&lt;$G$5,0,IF($B1399&gt;'MSD Calculation'!$D$5,0,IF($N$4="Closed-form",1/2*(1-COS(2*PI()*($B1399-$G$5)/$G$6))*$G$8,IF($N$4="General",1/2*(1-COS(2*PI()*($B1399-$G$5)/$G$6))*$G$9,"Error")))))</f>
        <v>9.8328872959268002E-4</v>
      </c>
      <c r="H1399" s="30">
        <f>IF(B1399="",0,IF($B1399&lt;$H$5,0,IF($B1399&gt;'MSD Calculation'!$D$5,0,IF($N$4="Closed-form",1/2*(1-COS(2*PI()*($B1399-$H$5)/$H$6))*$H$8,IF($N$4="General",1/2*(1-COS(2*PI()*($B1399-$H$5)/$H$6))*$H$9,"Error")))))</f>
        <v>0</v>
      </c>
      <c r="I1399" s="30">
        <f>IF(B1399="",0,IF($B1399&lt;$I$5,0,IF($B1399&gt;'MSD Calculation'!$D$5,0,IF($N$4="Closed-form",1/2*(1-COS(2*PI()*($B1399-$I$5)/$I$6))*$I$8,IF($N$4="General",1/2*(1-COS(2*PI()*($B1399-$I$5)/$I$6))*$I$9,"Error")))))</f>
        <v>0</v>
      </c>
      <c r="J1399" s="15" t="s">
        <v>14</v>
      </c>
      <c r="K1399" s="3"/>
      <c r="L1399" s="17">
        <v>13.81999999999975</v>
      </c>
      <c r="M1399" s="34">
        <f>L1399/'MSD Calculation'!$D$5</f>
        <v>0.4668918918918834</v>
      </c>
      <c r="N1399" s="34">
        <f>'MSD Calculation'!$D$24-L1399</f>
        <v>4.6800000000002502</v>
      </c>
      <c r="O1399" s="35">
        <f t="shared" si="105"/>
        <v>7.5453576431165417E-3</v>
      </c>
      <c r="P1399" s="35">
        <f t="shared" si="106"/>
        <v>1.410466237670548E-2</v>
      </c>
      <c r="Q1399" s="35">
        <f t="shared" si="107"/>
        <v>1.508795110629816E-2</v>
      </c>
      <c r="R1399" s="35">
        <f t="shared" si="108"/>
        <v>1.508795110629816E-2</v>
      </c>
      <c r="S1399" s="35">
        <f t="shared" si="109"/>
        <v>1.508795110629816E-2</v>
      </c>
      <c r="T1399" s="11" t="s">
        <v>14</v>
      </c>
    </row>
    <row r="1400" spans="2:20" x14ac:dyDescent="0.35">
      <c r="B1400" s="63">
        <v>13.82999999999975</v>
      </c>
      <c r="C1400" s="34">
        <f>B1400/'MSD Calculation'!$D$5</f>
        <v>0.46722972972972127</v>
      </c>
      <c r="D1400" s="34">
        <f>'MSD Calculation'!$D$24-B1400</f>
        <v>4.6700000000002504</v>
      </c>
      <c r="E1400" s="30">
        <f>IF(B1400="",0,IF(B1400&lt;'MSD Calculation'!$D$5,$E$7*(1-B1400/'MSD Calculation'!$D$5), 0))</f>
        <v>7.5405760476519564E-3</v>
      </c>
      <c r="F1400" s="30">
        <f>IF(B1400="",0,IF($B1400&lt;$F$5,0,IF($B1400&gt;'MSD Calculation'!$D$5,0,IF($N$4="Closed-form",1/2*(1-COS(2*PI()*($B1400-$F$5)/$F$6))*$F$8,IF($N$4="General",1/2*(1-COS(2*PI()*($B1400-$F$5)/$F$6))*$F$9,"Error")))))</f>
        <v>6.5688063712352118E-3</v>
      </c>
      <c r="G1400" s="30">
        <f>IF(B1400="",0,IF($B1400&lt;$G$5,0,IF($B1400&gt;'MSD Calculation'!$D$5,0,IF($N$4="Closed-form",1/2*(1-COS(2*PI()*($B1400-$G$5)/$G$6))*$G$8,IF($N$4="General",1/2*(1-COS(2*PI()*($B1400-$G$5)/$G$6))*$G$9,"Error")))))</f>
        <v>9.87588111832824E-4</v>
      </c>
      <c r="H1400" s="30">
        <f>IF(B1400="",0,IF($B1400&lt;$H$5,0,IF($B1400&gt;'MSD Calculation'!$D$5,0,IF($N$4="Closed-form",1/2*(1-COS(2*PI()*($B1400-$H$5)/$H$6))*$H$8,IF($N$4="General",1/2*(1-COS(2*PI()*($B1400-$H$5)/$H$6))*$H$9,"Error")))))</f>
        <v>0</v>
      </c>
      <c r="I1400" s="30">
        <f>IF(B1400="",0,IF($B1400&lt;$I$5,0,IF($B1400&gt;'MSD Calculation'!$D$5,0,IF($N$4="Closed-form",1/2*(1-COS(2*PI()*($B1400-$I$5)/$I$6))*$I$8,IF($N$4="General",1/2*(1-COS(2*PI()*($B1400-$I$5)/$I$6))*$I$9,"Error")))))</f>
        <v>0</v>
      </c>
      <c r="J1400" s="15" t="s">
        <v>14</v>
      </c>
      <c r="K1400" s="3"/>
      <c r="L1400" s="17">
        <v>13.82999999999975</v>
      </c>
      <c r="M1400" s="34">
        <f>L1400/'MSD Calculation'!$D$5</f>
        <v>0.46722972972972127</v>
      </c>
      <c r="N1400" s="34">
        <f>'MSD Calculation'!$D$24-L1400</f>
        <v>4.6700000000002504</v>
      </c>
      <c r="O1400" s="35">
        <f t="shared" si="105"/>
        <v>7.5405760476519564E-3</v>
      </c>
      <c r="P1400" s="35">
        <f t="shared" si="106"/>
        <v>1.4109382418887168E-2</v>
      </c>
      <c r="Q1400" s="35">
        <f t="shared" si="107"/>
        <v>1.5096970530719992E-2</v>
      </c>
      <c r="R1400" s="35">
        <f t="shared" si="108"/>
        <v>1.5096970530719992E-2</v>
      </c>
      <c r="S1400" s="35">
        <f t="shared" si="109"/>
        <v>1.5096970530719992E-2</v>
      </c>
      <c r="T1400" s="11" t="s">
        <v>14</v>
      </c>
    </row>
    <row r="1401" spans="2:20" x14ac:dyDescent="0.35">
      <c r="B1401" s="63">
        <v>13.839999999999749</v>
      </c>
      <c r="C1401" s="34">
        <f>B1401/'MSD Calculation'!$D$5</f>
        <v>0.46756756756755907</v>
      </c>
      <c r="D1401" s="34">
        <f>'MSD Calculation'!$D$24-B1401</f>
        <v>4.6600000000002506</v>
      </c>
      <c r="E1401" s="30">
        <f>IF(B1401="",0,IF(B1401&lt;'MSD Calculation'!$D$5,$E$7*(1-B1401/'MSD Calculation'!$D$5), 0))</f>
        <v>7.5357944521873711E-3</v>
      </c>
      <c r="F1401" s="30">
        <f>IF(B1401="",0,IF($B1401&lt;$F$5,0,IF($B1401&gt;'MSD Calculation'!$D$5,0,IF($N$4="Closed-form",1/2*(1-COS(2*PI()*($B1401-$F$5)/$F$6))*$F$8,IF($N$4="General",1/2*(1-COS(2*PI()*($B1401-$F$5)/$F$6))*$F$9,"Error")))))</f>
        <v>6.5783004683948997E-3</v>
      </c>
      <c r="G1401" s="30">
        <f>IF(B1401="",0,IF($B1401&lt;$G$5,0,IF($B1401&gt;'MSD Calculation'!$D$5,0,IF($N$4="Closed-form",1/2*(1-COS(2*PI()*($B1401-$G$5)/$G$6))*$G$8,IF($N$4="General",1/2*(1-COS(2*PI()*($B1401-$G$5)/$G$6))*$G$9,"Error")))))</f>
        <v>9.918934470432622E-4</v>
      </c>
      <c r="H1401" s="30">
        <f>IF(B1401="",0,IF($B1401&lt;$H$5,0,IF($B1401&gt;'MSD Calculation'!$D$5,0,IF($N$4="Closed-form",1/2*(1-COS(2*PI()*($B1401-$H$5)/$H$6))*$H$8,IF($N$4="General",1/2*(1-COS(2*PI()*($B1401-$H$5)/$H$6))*$H$9,"Error")))))</f>
        <v>0</v>
      </c>
      <c r="I1401" s="30">
        <f>IF(B1401="",0,IF($B1401&lt;$I$5,0,IF($B1401&gt;'MSD Calculation'!$D$5,0,IF($N$4="Closed-form",1/2*(1-COS(2*PI()*($B1401-$I$5)/$I$6))*$I$8,IF($N$4="General",1/2*(1-COS(2*PI()*($B1401-$I$5)/$I$6))*$I$9,"Error")))))</f>
        <v>0</v>
      </c>
      <c r="J1401" s="15" t="s">
        <v>14</v>
      </c>
      <c r="K1401" s="3"/>
      <c r="L1401" s="17">
        <v>13.839999999999749</v>
      </c>
      <c r="M1401" s="34">
        <f>L1401/'MSD Calculation'!$D$5</f>
        <v>0.46756756756755907</v>
      </c>
      <c r="N1401" s="34">
        <f>'MSD Calculation'!$D$24-L1401</f>
        <v>4.6600000000002506</v>
      </c>
      <c r="O1401" s="35">
        <f t="shared" si="105"/>
        <v>7.5357944521873711E-3</v>
      </c>
      <c r="P1401" s="35">
        <f t="shared" si="106"/>
        <v>1.4114094920582271E-2</v>
      </c>
      <c r="Q1401" s="35">
        <f t="shared" si="107"/>
        <v>1.5105988367625533E-2</v>
      </c>
      <c r="R1401" s="35">
        <f t="shared" si="108"/>
        <v>1.5105988367625533E-2</v>
      </c>
      <c r="S1401" s="35">
        <f t="shared" si="109"/>
        <v>1.5105988367625533E-2</v>
      </c>
      <c r="T1401" s="11" t="s">
        <v>14</v>
      </c>
    </row>
    <row r="1402" spans="2:20" x14ac:dyDescent="0.35">
      <c r="B1402" s="63">
        <v>13.849999999999749</v>
      </c>
      <c r="C1402" s="34">
        <f>B1402/'MSD Calculation'!$D$5</f>
        <v>0.46790540540539693</v>
      </c>
      <c r="D1402" s="34">
        <f>'MSD Calculation'!$D$24-B1402</f>
        <v>4.6500000000002508</v>
      </c>
      <c r="E1402" s="30">
        <f>IF(B1402="",0,IF(B1402&lt;'MSD Calculation'!$D$5,$E$7*(1-B1402/'MSD Calculation'!$D$5), 0))</f>
        <v>7.531012856722784E-3</v>
      </c>
      <c r="F1402" s="30">
        <f>IF(B1402="",0,IF($B1402&lt;$F$5,0,IF($B1402&gt;'MSD Calculation'!$D$5,0,IF($N$4="Closed-form",1/2*(1-COS(2*PI()*($B1402-$F$5)/$F$6))*$F$8,IF($N$4="General",1/2*(1-COS(2*PI()*($B1402-$F$5)/$F$6))*$F$9,"Error")))))</f>
        <v>6.5877869834222464E-3</v>
      </c>
      <c r="G1402" s="30">
        <f>IF(B1402="",0,IF($B1402&lt;$G$5,0,IF($B1402&gt;'MSD Calculation'!$D$5,0,IF($N$4="Closed-form",1/2*(1-COS(2*PI()*($B1402-$G$5)/$G$6))*$G$8,IF($N$4="General",1/2*(1-COS(2*PI()*($B1402-$G$5)/$G$6))*$G$9,"Error")))))</f>
        <v>9.9620470541839806E-4</v>
      </c>
      <c r="H1402" s="30">
        <f>IF(B1402="",0,IF($B1402&lt;$H$5,0,IF($B1402&gt;'MSD Calculation'!$D$5,0,IF($N$4="Closed-form",1/2*(1-COS(2*PI()*($B1402-$H$5)/$H$6))*$H$8,IF($N$4="General",1/2*(1-COS(2*PI()*($B1402-$H$5)/$H$6))*$H$9,"Error")))))</f>
        <v>0</v>
      </c>
      <c r="I1402" s="30">
        <f>IF(B1402="",0,IF($B1402&lt;$I$5,0,IF($B1402&gt;'MSD Calculation'!$D$5,0,IF($N$4="Closed-form",1/2*(1-COS(2*PI()*($B1402-$I$5)/$I$6))*$I$8,IF($N$4="General",1/2*(1-COS(2*PI()*($B1402-$I$5)/$I$6))*$I$9,"Error")))))</f>
        <v>0</v>
      </c>
      <c r="J1402" s="15" t="s">
        <v>14</v>
      </c>
      <c r="K1402" s="3"/>
      <c r="L1402" s="17">
        <v>13.849999999999749</v>
      </c>
      <c r="M1402" s="34">
        <f>L1402/'MSD Calculation'!$D$5</f>
        <v>0.46790540540539693</v>
      </c>
      <c r="N1402" s="34">
        <f>'MSD Calculation'!$D$24-L1402</f>
        <v>4.6500000000002508</v>
      </c>
      <c r="O1402" s="35">
        <f t="shared" si="105"/>
        <v>7.531012856722784E-3</v>
      </c>
      <c r="P1402" s="35">
        <f t="shared" si="106"/>
        <v>1.4118799840145031E-2</v>
      </c>
      <c r="Q1402" s="35">
        <f t="shared" si="107"/>
        <v>1.5115004545563429E-2</v>
      </c>
      <c r="R1402" s="35">
        <f t="shared" si="108"/>
        <v>1.5115004545563429E-2</v>
      </c>
      <c r="S1402" s="35">
        <f t="shared" si="109"/>
        <v>1.5115004545563429E-2</v>
      </c>
      <c r="T1402" s="11" t="s">
        <v>14</v>
      </c>
    </row>
    <row r="1403" spans="2:20" x14ac:dyDescent="0.35">
      <c r="B1403" s="63">
        <v>13.859999999999749</v>
      </c>
      <c r="C1403" s="34">
        <f>B1403/'MSD Calculation'!$D$5</f>
        <v>0.46824324324323474</v>
      </c>
      <c r="D1403" s="34">
        <f>'MSD Calculation'!$D$24-B1403</f>
        <v>4.640000000000251</v>
      </c>
      <c r="E1403" s="30">
        <f>IF(B1403="",0,IF(B1403&lt;'MSD Calculation'!$D$5,$E$7*(1-B1403/'MSD Calculation'!$D$5), 0))</f>
        <v>7.5262312612581986E-3</v>
      </c>
      <c r="F1403" s="30">
        <f>IF(B1403="",0,IF($B1403&lt;$F$5,0,IF($B1403&gt;'MSD Calculation'!$D$5,0,IF($N$4="Closed-form",1/2*(1-COS(2*PI()*($B1403-$F$5)/$F$6))*$F$8,IF($N$4="General",1/2*(1-COS(2*PI()*($B1403-$F$5)/$F$6))*$F$9,"Error")))))</f>
        <v>6.597265874704758E-3</v>
      </c>
      <c r="G1403" s="30">
        <f>IF(B1403="",0,IF($B1403&lt;$G$5,0,IF($B1403&gt;'MSD Calculation'!$D$5,0,IF($N$4="Closed-form",1/2*(1-COS(2*PI()*($B1403-$G$5)/$G$6))*$G$8,IF($N$4="General",1/2*(1-COS(2*PI()*($B1403-$G$5)/$G$6))*$G$9,"Error")))))</f>
        <v>1.0005218571116305E-3</v>
      </c>
      <c r="H1403" s="30">
        <f>IF(B1403="",0,IF($B1403&lt;$H$5,0,IF($B1403&gt;'MSD Calculation'!$D$5,0,IF($N$4="Closed-form",1/2*(1-COS(2*PI()*($B1403-$H$5)/$H$6))*$H$8,IF($N$4="General",1/2*(1-COS(2*PI()*($B1403-$H$5)/$H$6))*$H$9,"Error")))))</f>
        <v>0</v>
      </c>
      <c r="I1403" s="30">
        <f>IF(B1403="",0,IF($B1403&lt;$I$5,0,IF($B1403&gt;'MSD Calculation'!$D$5,0,IF($N$4="Closed-form",1/2*(1-COS(2*PI()*($B1403-$I$5)/$I$6))*$I$8,IF($N$4="General",1/2*(1-COS(2*PI()*($B1403-$I$5)/$I$6))*$I$9,"Error")))))</f>
        <v>0</v>
      </c>
      <c r="J1403" s="15" t="s">
        <v>14</v>
      </c>
      <c r="K1403" s="3"/>
      <c r="L1403" s="17">
        <v>13.859999999999749</v>
      </c>
      <c r="M1403" s="34">
        <f>L1403/'MSD Calculation'!$D$5</f>
        <v>0.46824324324323474</v>
      </c>
      <c r="N1403" s="34">
        <f>'MSD Calculation'!$D$24-L1403</f>
        <v>4.640000000000251</v>
      </c>
      <c r="O1403" s="35">
        <f t="shared" si="105"/>
        <v>7.5262312612581986E-3</v>
      </c>
      <c r="P1403" s="35">
        <f t="shared" si="106"/>
        <v>1.4123497135962957E-2</v>
      </c>
      <c r="Q1403" s="35">
        <f t="shared" si="107"/>
        <v>1.5124018993074587E-2</v>
      </c>
      <c r="R1403" s="35">
        <f t="shared" si="108"/>
        <v>1.5124018993074587E-2</v>
      </c>
      <c r="S1403" s="35">
        <f t="shared" si="109"/>
        <v>1.5124018993074587E-2</v>
      </c>
      <c r="T1403" s="11" t="s">
        <v>14</v>
      </c>
    </row>
    <row r="1404" spans="2:20" x14ac:dyDescent="0.35">
      <c r="B1404" s="63">
        <v>13.869999999999749</v>
      </c>
      <c r="C1404" s="34">
        <f>B1404/'MSD Calculation'!$D$5</f>
        <v>0.46858108108107255</v>
      </c>
      <c r="D1404" s="34">
        <f>'MSD Calculation'!$D$24-B1404</f>
        <v>4.6300000000002512</v>
      </c>
      <c r="E1404" s="30">
        <f>IF(B1404="",0,IF(B1404&lt;'MSD Calculation'!$D$5,$E$7*(1-B1404/'MSD Calculation'!$D$5), 0))</f>
        <v>7.5214496657936133E-3</v>
      </c>
      <c r="F1404" s="30">
        <f>IF(B1404="",0,IF($B1404&lt;$F$5,0,IF($B1404&gt;'MSD Calculation'!$D$5,0,IF($N$4="Closed-form",1/2*(1-COS(2*PI()*($B1404-$F$5)/$F$6))*$F$8,IF($N$4="General",1/2*(1-COS(2*PI()*($B1404-$F$5)/$F$6))*$F$9,"Error")))))</f>
        <v>6.6067371006633775E-3</v>
      </c>
      <c r="G1404" s="30">
        <f>IF(B1404="",0,IF($B1404&lt;$G$5,0,IF($B1404&gt;'MSD Calculation'!$D$5,0,IF($N$4="Closed-form",1/2*(1-COS(2*PI()*($B1404-$G$5)/$G$6))*$G$8,IF($N$4="General",1/2*(1-COS(2*PI()*($B1404-$G$5)/$G$6))*$G$9,"Error")))))</f>
        <v>1.0048448722355574E-3</v>
      </c>
      <c r="H1404" s="30">
        <f>IF(B1404="",0,IF($B1404&lt;$H$5,0,IF($B1404&gt;'MSD Calculation'!$D$5,0,IF($N$4="Closed-form",1/2*(1-COS(2*PI()*($B1404-$H$5)/$H$6))*$H$8,IF($N$4="General",1/2*(1-COS(2*PI()*($B1404-$H$5)/$H$6))*$H$9,"Error")))))</f>
        <v>0</v>
      </c>
      <c r="I1404" s="30">
        <f>IF(B1404="",0,IF($B1404&lt;$I$5,0,IF($B1404&gt;'MSD Calculation'!$D$5,0,IF($N$4="Closed-form",1/2*(1-COS(2*PI()*($B1404-$I$5)/$I$6))*$I$8,IF($N$4="General",1/2*(1-COS(2*PI()*($B1404-$I$5)/$I$6))*$I$9,"Error")))))</f>
        <v>0</v>
      </c>
      <c r="J1404" s="15" t="s">
        <v>14</v>
      </c>
      <c r="K1404" s="3"/>
      <c r="L1404" s="17">
        <v>13.869999999999749</v>
      </c>
      <c r="M1404" s="34">
        <f>L1404/'MSD Calculation'!$D$5</f>
        <v>0.46858108108107255</v>
      </c>
      <c r="N1404" s="34">
        <f>'MSD Calculation'!$D$24-L1404</f>
        <v>4.6300000000002512</v>
      </c>
      <c r="O1404" s="35">
        <f t="shared" si="105"/>
        <v>7.5214496657936133E-3</v>
      </c>
      <c r="P1404" s="35">
        <f t="shared" si="106"/>
        <v>1.4128186766456991E-2</v>
      </c>
      <c r="Q1404" s="35">
        <f t="shared" si="107"/>
        <v>1.5133031638692548E-2</v>
      </c>
      <c r="R1404" s="35">
        <f t="shared" si="108"/>
        <v>1.5133031638692548E-2</v>
      </c>
      <c r="S1404" s="35">
        <f t="shared" si="109"/>
        <v>1.5133031638692548E-2</v>
      </c>
      <c r="T1404" s="11" t="s">
        <v>14</v>
      </c>
    </row>
    <row r="1405" spans="2:20" x14ac:dyDescent="0.35">
      <c r="B1405" s="63">
        <v>13.879999999999749</v>
      </c>
      <c r="C1405" s="34">
        <f>B1405/'MSD Calculation'!$D$5</f>
        <v>0.46891891891891041</v>
      </c>
      <c r="D1405" s="34">
        <f>'MSD Calculation'!$D$24-B1405</f>
        <v>4.6200000000002515</v>
      </c>
      <c r="E1405" s="30">
        <f>IF(B1405="",0,IF(B1405&lt;'MSD Calculation'!$D$5,$E$7*(1-B1405/'MSD Calculation'!$D$5), 0))</f>
        <v>7.5166680703290262E-3</v>
      </c>
      <c r="F1405" s="30">
        <f>IF(B1405="",0,IF($B1405&lt;$F$5,0,IF($B1405&gt;'MSD Calculation'!$D$5,0,IF($N$4="Closed-form",1/2*(1-COS(2*PI()*($B1405-$F$5)/$F$6))*$F$8,IF($N$4="General",1/2*(1-COS(2*PI()*($B1405-$F$5)/$F$6))*$F$9,"Error")))))</f>
        <v>6.6162006197526754E-3</v>
      </c>
      <c r="G1405" s="30">
        <f>IF(B1405="",0,IF($B1405&lt;$G$5,0,IF($B1405&gt;'MSD Calculation'!$D$5,0,IF($N$4="Closed-form",1/2*(1-COS(2*PI()*($B1405-$G$5)/$G$6))*$G$8,IF($N$4="General",1/2*(1-COS(2*PI()*($B1405-$G$5)/$G$6))*$G$9,"Error")))))</f>
        <v>1.0091737208621863E-3</v>
      </c>
      <c r="H1405" s="30">
        <f>IF(B1405="",0,IF($B1405&lt;$H$5,0,IF($B1405&gt;'MSD Calculation'!$D$5,0,IF($N$4="Closed-form",1/2*(1-COS(2*PI()*($B1405-$H$5)/$H$6))*$H$8,IF($N$4="General",1/2*(1-COS(2*PI()*($B1405-$H$5)/$H$6))*$H$9,"Error")))))</f>
        <v>0</v>
      </c>
      <c r="I1405" s="30">
        <f>IF(B1405="",0,IF($B1405&lt;$I$5,0,IF($B1405&gt;'MSD Calculation'!$D$5,0,IF($N$4="Closed-form",1/2*(1-COS(2*PI()*($B1405-$I$5)/$I$6))*$I$8,IF($N$4="General",1/2*(1-COS(2*PI()*($B1405-$I$5)/$I$6))*$I$9,"Error")))))</f>
        <v>0</v>
      </c>
      <c r="J1405" s="15" t="s">
        <v>14</v>
      </c>
      <c r="K1405" s="3"/>
      <c r="L1405" s="17">
        <v>13.879999999999749</v>
      </c>
      <c r="M1405" s="34">
        <f>L1405/'MSD Calculation'!$D$5</f>
        <v>0.46891891891891041</v>
      </c>
      <c r="N1405" s="34">
        <f>'MSD Calculation'!$D$24-L1405</f>
        <v>4.6200000000002515</v>
      </c>
      <c r="O1405" s="35">
        <f t="shared" si="105"/>
        <v>7.5166680703290262E-3</v>
      </c>
      <c r="P1405" s="35">
        <f t="shared" si="106"/>
        <v>1.4132868690081702E-2</v>
      </c>
      <c r="Q1405" s="35">
        <f t="shared" si="107"/>
        <v>1.5142042410943888E-2</v>
      </c>
      <c r="R1405" s="35">
        <f t="shared" si="108"/>
        <v>1.5142042410943888E-2</v>
      </c>
      <c r="S1405" s="35">
        <f t="shared" si="109"/>
        <v>1.5142042410943888E-2</v>
      </c>
      <c r="T1405" s="11" t="s">
        <v>14</v>
      </c>
    </row>
    <row r="1406" spans="2:20" x14ac:dyDescent="0.35">
      <c r="B1406" s="63">
        <v>13.889999999999748</v>
      </c>
      <c r="C1406" s="34">
        <f>B1406/'MSD Calculation'!$D$5</f>
        <v>0.46925675675674822</v>
      </c>
      <c r="D1406" s="34">
        <f>'MSD Calculation'!$D$24-B1406</f>
        <v>4.6100000000002517</v>
      </c>
      <c r="E1406" s="30">
        <f>IF(B1406="",0,IF(B1406&lt;'MSD Calculation'!$D$5,$E$7*(1-B1406/'MSD Calculation'!$D$5), 0))</f>
        <v>7.5118864748644409E-3</v>
      </c>
      <c r="F1406" s="30">
        <f>IF(B1406="",0,IF($B1406&lt;$F$5,0,IF($B1406&gt;'MSD Calculation'!$D$5,0,IF($N$4="Closed-form",1/2*(1-COS(2*PI()*($B1406-$F$5)/$F$6))*$F$8,IF($N$4="General",1/2*(1-COS(2*PI()*($B1406-$F$5)/$F$6))*$F$9,"Error")))))</f>
        <v>6.6256563904610278E-3</v>
      </c>
      <c r="G1406" s="30">
        <f>IF(B1406="",0,IF($B1406&lt;$G$5,0,IF($B1406&gt;'MSD Calculation'!$D$5,0,IF($N$4="Closed-form",1/2*(1-COS(2*PI()*($B1406-$G$5)/$G$6))*$G$8,IF($N$4="General",1/2*(1-COS(2*PI()*($B1406-$G$5)/$G$6))*$G$9,"Error")))))</f>
        <v>1.0135083730231393E-3</v>
      </c>
      <c r="H1406" s="30">
        <f>IF(B1406="",0,IF($B1406&lt;$H$5,0,IF($B1406&gt;'MSD Calculation'!$D$5,0,IF($N$4="Closed-form",1/2*(1-COS(2*PI()*($B1406-$H$5)/$H$6))*$H$8,IF($N$4="General",1/2*(1-COS(2*PI()*($B1406-$H$5)/$H$6))*$H$9,"Error")))))</f>
        <v>0</v>
      </c>
      <c r="I1406" s="30">
        <f>IF(B1406="",0,IF($B1406&lt;$I$5,0,IF($B1406&gt;'MSD Calculation'!$D$5,0,IF($N$4="Closed-form",1/2*(1-COS(2*PI()*($B1406-$I$5)/$I$6))*$I$8,IF($N$4="General",1/2*(1-COS(2*PI()*($B1406-$I$5)/$I$6))*$I$9,"Error")))))</f>
        <v>0</v>
      </c>
      <c r="J1406" s="15" t="s">
        <v>14</v>
      </c>
      <c r="K1406" s="3"/>
      <c r="L1406" s="17">
        <v>13.889999999999748</v>
      </c>
      <c r="M1406" s="34">
        <f>L1406/'MSD Calculation'!$D$5</f>
        <v>0.46925675675674822</v>
      </c>
      <c r="N1406" s="34">
        <f>'MSD Calculation'!$D$24-L1406</f>
        <v>4.6100000000002517</v>
      </c>
      <c r="O1406" s="35">
        <f t="shared" si="105"/>
        <v>7.5118864748644409E-3</v>
      </c>
      <c r="P1406" s="35">
        <f t="shared" si="106"/>
        <v>1.4137542865325469E-2</v>
      </c>
      <c r="Q1406" s="35">
        <f t="shared" si="107"/>
        <v>1.5151051238348609E-2</v>
      </c>
      <c r="R1406" s="35">
        <f t="shared" si="108"/>
        <v>1.5151051238348609E-2</v>
      </c>
      <c r="S1406" s="35">
        <f t="shared" si="109"/>
        <v>1.5151051238348609E-2</v>
      </c>
      <c r="T1406" s="11" t="s">
        <v>14</v>
      </c>
    </row>
    <row r="1407" spans="2:20" x14ac:dyDescent="0.35">
      <c r="B1407" s="63">
        <v>13.899999999999748</v>
      </c>
      <c r="C1407" s="34">
        <f>B1407/'MSD Calculation'!$D$5</f>
        <v>0.46959459459458608</v>
      </c>
      <c r="D1407" s="34">
        <f>'MSD Calculation'!$D$24-B1407</f>
        <v>4.6000000000002519</v>
      </c>
      <c r="E1407" s="30">
        <f>IF(B1407="",0,IF(B1407&lt;'MSD Calculation'!$D$5,$E$7*(1-B1407/'MSD Calculation'!$D$5), 0))</f>
        <v>7.5071048793998556E-3</v>
      </c>
      <c r="F1407" s="30">
        <f>IF(B1407="",0,IF($B1407&lt;$F$5,0,IF($B1407&gt;'MSD Calculation'!$D$5,0,IF($N$4="Closed-form",1/2*(1-COS(2*PI()*($B1407-$F$5)/$F$6))*$F$8,IF($N$4="General",1/2*(1-COS(2*PI()*($B1407-$F$5)/$F$6))*$F$9,"Error")))))</f>
        <v>6.6351043713107974E-3</v>
      </c>
      <c r="G1407" s="30">
        <f>IF(B1407="",0,IF($B1407&lt;$G$5,0,IF($B1407&gt;'MSD Calculation'!$D$5,0,IF($N$4="Closed-form",1/2*(1-COS(2*PI()*($B1407-$G$5)/$G$6))*$G$8,IF($N$4="General",1/2*(1-COS(2*PI()*($B1407-$G$5)/$G$6))*$G$9,"Error")))))</f>
        <v>1.0178487987098598E-3</v>
      </c>
      <c r="H1407" s="30">
        <f>IF(B1407="",0,IF($B1407&lt;$H$5,0,IF($B1407&gt;'MSD Calculation'!$D$5,0,IF($N$4="Closed-form",1/2*(1-COS(2*PI()*($B1407-$H$5)/$H$6))*$H$8,IF($N$4="General",1/2*(1-COS(2*PI()*($B1407-$H$5)/$H$6))*$H$9,"Error")))))</f>
        <v>0</v>
      </c>
      <c r="I1407" s="30">
        <f>IF(B1407="",0,IF($B1407&lt;$I$5,0,IF($B1407&gt;'MSD Calculation'!$D$5,0,IF($N$4="Closed-form",1/2*(1-COS(2*PI()*($B1407-$I$5)/$I$6))*$I$8,IF($N$4="General",1/2*(1-COS(2*PI()*($B1407-$I$5)/$I$6))*$I$9,"Error")))))</f>
        <v>0</v>
      </c>
      <c r="J1407" s="15" t="s">
        <v>14</v>
      </c>
      <c r="K1407" s="3"/>
      <c r="L1407" s="17">
        <v>13.899999999999748</v>
      </c>
      <c r="M1407" s="34">
        <f>L1407/'MSD Calculation'!$D$5</f>
        <v>0.46959459459458608</v>
      </c>
      <c r="N1407" s="34">
        <f>'MSD Calculation'!$D$24-L1407</f>
        <v>4.6000000000002519</v>
      </c>
      <c r="O1407" s="35">
        <f t="shared" si="105"/>
        <v>7.5071048793998556E-3</v>
      </c>
      <c r="P1407" s="35">
        <f t="shared" si="106"/>
        <v>1.4142209250710653E-2</v>
      </c>
      <c r="Q1407" s="35">
        <f t="shared" si="107"/>
        <v>1.5160058049420513E-2</v>
      </c>
      <c r="R1407" s="35">
        <f t="shared" si="108"/>
        <v>1.5160058049420513E-2</v>
      </c>
      <c r="S1407" s="35">
        <f t="shared" si="109"/>
        <v>1.5160058049420513E-2</v>
      </c>
      <c r="T1407" s="11" t="s">
        <v>14</v>
      </c>
    </row>
    <row r="1408" spans="2:20" x14ac:dyDescent="0.35">
      <c r="B1408" s="63">
        <v>13.909999999999748</v>
      </c>
      <c r="C1408" s="34">
        <f>B1408/'MSD Calculation'!$D$5</f>
        <v>0.46993243243242389</v>
      </c>
      <c r="D1408" s="34">
        <f>'MSD Calculation'!$D$24-B1408</f>
        <v>4.5900000000002521</v>
      </c>
      <c r="E1408" s="30">
        <f>IF(B1408="",0,IF(B1408&lt;'MSD Calculation'!$D$5,$E$7*(1-B1408/'MSD Calculation'!$D$5), 0))</f>
        <v>7.5023232839352702E-3</v>
      </c>
      <c r="F1408" s="30">
        <f>IF(B1408="",0,IF($B1408&lt;$F$5,0,IF($B1408&gt;'MSD Calculation'!$D$5,0,IF($N$4="Closed-form",1/2*(1-COS(2*PI()*($B1408-$F$5)/$F$6))*$F$8,IF($N$4="General",1/2*(1-COS(2*PI()*($B1408-$F$5)/$F$6))*$F$9,"Error")))))</f>
        <v>6.6445445208585174E-3</v>
      </c>
      <c r="G1408" s="30">
        <f>IF(B1408="",0,IF($B1408&lt;$G$5,0,IF($B1408&gt;'MSD Calculation'!$D$5,0,IF($N$4="Closed-form",1/2*(1-COS(2*PI()*($B1408-$G$5)/$G$6))*$G$8,IF($N$4="General",1/2*(1-COS(2*PI()*($B1408-$G$5)/$G$6))*$G$9,"Error")))))</f>
        <v>1.0221949678738227E-3</v>
      </c>
      <c r="H1408" s="30">
        <f>IF(B1408="",0,IF($B1408&lt;$H$5,0,IF($B1408&gt;'MSD Calculation'!$D$5,0,IF($N$4="Closed-form",1/2*(1-COS(2*PI()*($B1408-$H$5)/$H$6))*$H$8,IF($N$4="General",1/2*(1-COS(2*PI()*($B1408-$H$5)/$H$6))*$H$9,"Error")))))</f>
        <v>0</v>
      </c>
      <c r="I1408" s="30">
        <f>IF(B1408="",0,IF($B1408&lt;$I$5,0,IF($B1408&gt;'MSD Calculation'!$D$5,0,IF($N$4="Closed-form",1/2*(1-COS(2*PI()*($B1408-$I$5)/$I$6))*$I$8,IF($N$4="General",1/2*(1-COS(2*PI()*($B1408-$I$5)/$I$6))*$I$9,"Error")))))</f>
        <v>0</v>
      </c>
      <c r="J1408" s="15" t="s">
        <v>14</v>
      </c>
      <c r="K1408" s="3"/>
      <c r="L1408" s="17">
        <v>13.909999999999748</v>
      </c>
      <c r="M1408" s="34">
        <f>L1408/'MSD Calculation'!$D$5</f>
        <v>0.46993243243242389</v>
      </c>
      <c r="N1408" s="34">
        <f>'MSD Calculation'!$D$24-L1408</f>
        <v>4.5900000000002521</v>
      </c>
      <c r="O1408" s="35">
        <f t="shared" si="105"/>
        <v>7.5023232839352702E-3</v>
      </c>
      <c r="P1408" s="35">
        <f t="shared" si="106"/>
        <v>1.4146867804793788E-2</v>
      </c>
      <c r="Q1408" s="35">
        <f t="shared" si="107"/>
        <v>1.5169062772667611E-2</v>
      </c>
      <c r="R1408" s="35">
        <f t="shared" si="108"/>
        <v>1.5169062772667611E-2</v>
      </c>
      <c r="S1408" s="35">
        <f t="shared" si="109"/>
        <v>1.5169062772667611E-2</v>
      </c>
      <c r="T1408" s="11" t="s">
        <v>14</v>
      </c>
    </row>
    <row r="1409" spans="2:20" x14ac:dyDescent="0.35">
      <c r="B1409" s="63">
        <v>13.919999999999748</v>
      </c>
      <c r="C1409" s="34">
        <f>B1409/'MSD Calculation'!$D$5</f>
        <v>0.47027027027026175</v>
      </c>
      <c r="D1409" s="34">
        <f>'MSD Calculation'!$D$24-B1409</f>
        <v>4.5800000000002523</v>
      </c>
      <c r="E1409" s="30">
        <f>IF(B1409="",0,IF(B1409&lt;'MSD Calculation'!$D$5,$E$7*(1-B1409/'MSD Calculation'!$D$5), 0))</f>
        <v>7.4975416884706849E-3</v>
      </c>
      <c r="F1409" s="30">
        <f>IF(B1409="",0,IF($B1409&lt;$F$5,0,IF($B1409&gt;'MSD Calculation'!$D$5,0,IF($N$4="Closed-form",1/2*(1-COS(2*PI()*($B1409-$F$5)/$F$6))*$F$8,IF($N$4="General",1/2*(1-COS(2*PI()*($B1409-$F$5)/$F$6))*$F$9,"Error")))))</f>
        <v>6.6539767976950739E-3</v>
      </c>
      <c r="G1409" s="30">
        <f>IF(B1409="",0,IF($B1409&lt;$G$5,0,IF($B1409&gt;'MSD Calculation'!$D$5,0,IF($N$4="Closed-form",1/2*(1-COS(2*PI()*($B1409-$G$5)/$G$6))*$G$8,IF($N$4="General",1/2*(1-COS(2*PI()*($B1409-$G$5)/$G$6))*$G$9,"Error")))))</f>
        <v>1.0265468504267407E-3</v>
      </c>
      <c r="H1409" s="30">
        <f>IF(B1409="",0,IF($B1409&lt;$H$5,0,IF($B1409&gt;'MSD Calculation'!$D$5,0,IF($N$4="Closed-form",1/2*(1-COS(2*PI()*($B1409-$H$5)/$H$6))*$H$8,IF($N$4="General",1/2*(1-COS(2*PI()*($B1409-$H$5)/$H$6))*$H$9,"Error")))))</f>
        <v>0</v>
      </c>
      <c r="I1409" s="30">
        <f>IF(B1409="",0,IF($B1409&lt;$I$5,0,IF($B1409&gt;'MSD Calculation'!$D$5,0,IF($N$4="Closed-form",1/2*(1-COS(2*PI()*($B1409-$I$5)/$I$6))*$I$8,IF($N$4="General",1/2*(1-COS(2*PI()*($B1409-$I$5)/$I$6))*$I$9,"Error")))))</f>
        <v>0</v>
      </c>
      <c r="J1409" s="15" t="s">
        <v>14</v>
      </c>
      <c r="K1409" s="3"/>
      <c r="L1409" s="17">
        <v>13.919999999999748</v>
      </c>
      <c r="M1409" s="34">
        <f>L1409/'MSD Calculation'!$D$5</f>
        <v>0.47027027027026175</v>
      </c>
      <c r="N1409" s="34">
        <f>'MSD Calculation'!$D$24-L1409</f>
        <v>4.5800000000002523</v>
      </c>
      <c r="O1409" s="35">
        <f t="shared" si="105"/>
        <v>7.4975416884706849E-3</v>
      </c>
      <c r="P1409" s="35">
        <f t="shared" si="106"/>
        <v>1.4151518486165759E-2</v>
      </c>
      <c r="Q1409" s="35">
        <f t="shared" si="107"/>
        <v>1.51780653365925E-2</v>
      </c>
      <c r="R1409" s="35">
        <f t="shared" si="108"/>
        <v>1.51780653365925E-2</v>
      </c>
      <c r="S1409" s="35">
        <f t="shared" si="109"/>
        <v>1.51780653365925E-2</v>
      </c>
      <c r="T1409" s="11" t="s">
        <v>14</v>
      </c>
    </row>
    <row r="1410" spans="2:20" x14ac:dyDescent="0.35">
      <c r="B1410" s="63">
        <v>13.929999999999747</v>
      </c>
      <c r="C1410" s="34">
        <f>B1410/'MSD Calculation'!$D$5</f>
        <v>0.47060810810809955</v>
      </c>
      <c r="D1410" s="34">
        <f>'MSD Calculation'!$D$24-B1410</f>
        <v>4.5700000000002525</v>
      </c>
      <c r="E1410" s="30">
        <f>IF(B1410="",0,IF(B1410&lt;'MSD Calculation'!$D$5,$E$7*(1-B1410/'MSD Calculation'!$D$5), 0))</f>
        <v>7.4927600930060996E-3</v>
      </c>
      <c r="F1410" s="30">
        <f>IF(B1410="",0,IF($B1410&lt;$F$5,0,IF($B1410&gt;'MSD Calculation'!$D$5,0,IF($N$4="Closed-form",1/2*(1-COS(2*PI()*($B1410-$F$5)/$F$6))*$F$8,IF($N$4="General",1/2*(1-COS(2*PI()*($B1410-$F$5)/$F$6))*$F$9,"Error")))))</f>
        <v>6.663401160445886E-3</v>
      </c>
      <c r="G1410" s="30">
        <f>IF(B1410="",0,IF($B1410&lt;$G$5,0,IF($B1410&gt;'MSD Calculation'!$D$5,0,IF($N$4="Closed-form",1/2*(1-COS(2*PI()*($B1410-$G$5)/$G$6))*$G$8,IF($N$4="General",1/2*(1-COS(2*PI()*($B1410-$G$5)/$G$6))*$G$9,"Error")))))</f>
        <v>1.0309044162407734E-3</v>
      </c>
      <c r="H1410" s="30">
        <f>IF(B1410="",0,IF($B1410&lt;$H$5,0,IF($B1410&gt;'MSD Calculation'!$D$5,0,IF($N$4="Closed-form",1/2*(1-COS(2*PI()*($B1410-$H$5)/$H$6))*$H$8,IF($N$4="General",1/2*(1-COS(2*PI()*($B1410-$H$5)/$H$6))*$H$9,"Error")))))</f>
        <v>0</v>
      </c>
      <c r="I1410" s="30">
        <f>IF(B1410="",0,IF($B1410&lt;$I$5,0,IF($B1410&gt;'MSD Calculation'!$D$5,0,IF($N$4="Closed-form",1/2*(1-COS(2*PI()*($B1410-$I$5)/$I$6))*$I$8,IF($N$4="General",1/2*(1-COS(2*PI()*($B1410-$I$5)/$I$6))*$I$9,"Error")))))</f>
        <v>0</v>
      </c>
      <c r="J1410" s="15" t="s">
        <v>14</v>
      </c>
      <c r="K1410" s="3"/>
      <c r="L1410" s="17">
        <v>13.929999999999747</v>
      </c>
      <c r="M1410" s="34">
        <f>L1410/'MSD Calculation'!$D$5</f>
        <v>0.47060810810809955</v>
      </c>
      <c r="N1410" s="34">
        <f>'MSD Calculation'!$D$24-L1410</f>
        <v>4.5700000000002525</v>
      </c>
      <c r="O1410" s="35">
        <f t="shared" si="105"/>
        <v>7.4927600930060996E-3</v>
      </c>
      <c r="P1410" s="35">
        <f t="shared" si="106"/>
        <v>1.4156161253451986E-2</v>
      </c>
      <c r="Q1410" s="35">
        <f t="shared" si="107"/>
        <v>1.5187065669692759E-2</v>
      </c>
      <c r="R1410" s="35">
        <f t="shared" si="108"/>
        <v>1.5187065669692759E-2</v>
      </c>
      <c r="S1410" s="35">
        <f t="shared" si="109"/>
        <v>1.5187065669692759E-2</v>
      </c>
      <c r="T1410" s="11" t="s">
        <v>14</v>
      </c>
    </row>
    <row r="1411" spans="2:20" x14ac:dyDescent="0.35">
      <c r="B1411" s="63">
        <v>13.939999999999747</v>
      </c>
      <c r="C1411" s="34">
        <f>B1411/'MSD Calculation'!$D$5</f>
        <v>0.47094594594593736</v>
      </c>
      <c r="D1411" s="34">
        <f>'MSD Calculation'!$D$24-B1411</f>
        <v>4.5600000000002527</v>
      </c>
      <c r="E1411" s="30">
        <f>IF(B1411="",0,IF(B1411&lt;'MSD Calculation'!$D$5,$E$7*(1-B1411/'MSD Calculation'!$D$5), 0))</f>
        <v>7.4879784975415142E-3</v>
      </c>
      <c r="F1411" s="30">
        <f>IF(B1411="",0,IF($B1411&lt;$F$5,0,IF($B1411&gt;'MSD Calculation'!$D$5,0,IF($N$4="Closed-form",1/2*(1-COS(2*PI()*($B1411-$F$5)/$F$6))*$F$8,IF($N$4="General",1/2*(1-COS(2*PI()*($B1411-$F$5)/$F$6))*$F$9,"Error")))))</f>
        <v>6.6728175677710881E-3</v>
      </c>
      <c r="G1411" s="30">
        <f>IF(B1411="",0,IF($B1411&lt;$G$5,0,IF($B1411&gt;'MSD Calculation'!$D$5,0,IF($N$4="Closed-form",1/2*(1-COS(2*PI()*($B1411-$G$5)/$G$6))*$G$8,IF($N$4="General",1/2*(1-COS(2*PI()*($B1411-$G$5)/$G$6))*$G$9,"Error")))))</f>
        <v>1.0352676351487345E-3</v>
      </c>
      <c r="H1411" s="30">
        <f>IF(B1411="",0,IF($B1411&lt;$H$5,0,IF($B1411&gt;'MSD Calculation'!$D$5,0,IF($N$4="Closed-form",1/2*(1-COS(2*PI()*($B1411-$H$5)/$H$6))*$H$8,IF($N$4="General",1/2*(1-COS(2*PI()*($B1411-$H$5)/$H$6))*$H$9,"Error")))))</f>
        <v>0</v>
      </c>
      <c r="I1411" s="30">
        <f>IF(B1411="",0,IF($B1411&lt;$I$5,0,IF($B1411&gt;'MSD Calculation'!$D$5,0,IF($N$4="Closed-form",1/2*(1-COS(2*PI()*($B1411-$I$5)/$I$6))*$I$8,IF($N$4="General",1/2*(1-COS(2*PI()*($B1411-$I$5)/$I$6))*$I$9,"Error")))))</f>
        <v>0</v>
      </c>
      <c r="J1411" s="15" t="s">
        <v>14</v>
      </c>
      <c r="K1411" s="3"/>
      <c r="L1411" s="17">
        <v>13.939999999999747</v>
      </c>
      <c r="M1411" s="34">
        <f>L1411/'MSD Calculation'!$D$5</f>
        <v>0.47094594594593736</v>
      </c>
      <c r="N1411" s="34">
        <f>'MSD Calculation'!$D$24-L1411</f>
        <v>4.5600000000002527</v>
      </c>
      <c r="O1411" s="35">
        <f t="shared" si="105"/>
        <v>7.4879784975415142E-3</v>
      </c>
      <c r="P1411" s="35">
        <f t="shared" si="106"/>
        <v>1.4160796065312602E-2</v>
      </c>
      <c r="Q1411" s="35">
        <f t="shared" si="107"/>
        <v>1.5196063700461337E-2</v>
      </c>
      <c r="R1411" s="35">
        <f t="shared" si="108"/>
        <v>1.5196063700461337E-2</v>
      </c>
      <c r="S1411" s="35">
        <f t="shared" si="109"/>
        <v>1.5196063700461337E-2</v>
      </c>
      <c r="T1411" s="11" t="s">
        <v>14</v>
      </c>
    </row>
    <row r="1412" spans="2:20" x14ac:dyDescent="0.35">
      <c r="B1412" s="63">
        <v>13.949999999999747</v>
      </c>
      <c r="C1412" s="34">
        <f>B1412/'MSD Calculation'!$D$5</f>
        <v>0.47128378378377522</v>
      </c>
      <c r="D1412" s="34">
        <f>'MSD Calculation'!$D$24-B1412</f>
        <v>4.550000000000253</v>
      </c>
      <c r="E1412" s="30">
        <f>IF(B1412="",0,IF(B1412&lt;'MSD Calculation'!$D$5,$E$7*(1-B1412/'MSD Calculation'!$D$5), 0))</f>
        <v>7.4831969020769272E-3</v>
      </c>
      <c r="F1412" s="30">
        <f>IF(B1412="",0,IF($B1412&lt;$F$5,0,IF($B1412&gt;'MSD Calculation'!$D$5,0,IF($N$4="Closed-form",1/2*(1-COS(2*PI()*($B1412-$F$5)/$F$6))*$F$8,IF($N$4="General",1/2*(1-COS(2*PI()*($B1412-$F$5)/$F$6))*$F$9,"Error")))))</f>
        <v>6.6822259783657096E-3</v>
      </c>
      <c r="G1412" s="30">
        <f>IF(B1412="",0,IF($B1412&lt;$G$5,0,IF($B1412&gt;'MSD Calculation'!$D$5,0,IF($N$4="Closed-form",1/2*(1-COS(2*PI()*($B1412-$G$5)/$G$6))*$G$8,IF($N$4="General",1/2*(1-COS(2*PI()*($B1412-$G$5)/$G$6))*$G$9,"Error")))))</f>
        <v>1.0396364769443024E-3</v>
      </c>
      <c r="H1412" s="30">
        <f>IF(B1412="",0,IF($B1412&lt;$H$5,0,IF($B1412&gt;'MSD Calculation'!$D$5,0,IF($N$4="Closed-form",1/2*(1-COS(2*PI()*($B1412-$H$5)/$H$6))*$H$8,IF($N$4="General",1/2*(1-COS(2*PI()*($B1412-$H$5)/$H$6))*$H$9,"Error")))))</f>
        <v>0</v>
      </c>
      <c r="I1412" s="30">
        <f>IF(B1412="",0,IF($B1412&lt;$I$5,0,IF($B1412&gt;'MSD Calculation'!$D$5,0,IF($N$4="Closed-form",1/2*(1-COS(2*PI()*($B1412-$I$5)/$I$6))*$I$8,IF($N$4="General",1/2*(1-COS(2*PI()*($B1412-$I$5)/$I$6))*$I$9,"Error")))))</f>
        <v>0</v>
      </c>
      <c r="J1412" s="15" t="s">
        <v>14</v>
      </c>
      <c r="K1412" s="3"/>
      <c r="L1412" s="17">
        <v>13.949999999999747</v>
      </c>
      <c r="M1412" s="34">
        <f>L1412/'MSD Calculation'!$D$5</f>
        <v>0.47128378378377522</v>
      </c>
      <c r="N1412" s="34">
        <f>'MSD Calculation'!$D$24-L1412</f>
        <v>4.550000000000253</v>
      </c>
      <c r="O1412" s="35">
        <f t="shared" si="105"/>
        <v>7.4831969020769272E-3</v>
      </c>
      <c r="P1412" s="35">
        <f t="shared" si="106"/>
        <v>1.4165422880442636E-2</v>
      </c>
      <c r="Q1412" s="35">
        <f t="shared" si="107"/>
        <v>1.5205059357386938E-2</v>
      </c>
      <c r="R1412" s="35">
        <f t="shared" si="108"/>
        <v>1.5205059357386938E-2</v>
      </c>
      <c r="S1412" s="35">
        <f t="shared" si="109"/>
        <v>1.5205059357386938E-2</v>
      </c>
      <c r="T1412" s="11" t="s">
        <v>14</v>
      </c>
    </row>
    <row r="1413" spans="2:20" x14ac:dyDescent="0.35">
      <c r="B1413" s="63">
        <v>13.959999999999747</v>
      </c>
      <c r="C1413" s="34">
        <f>B1413/'MSD Calculation'!$D$5</f>
        <v>0.47162162162161303</v>
      </c>
      <c r="D1413" s="34">
        <f>'MSD Calculation'!$D$24-B1413</f>
        <v>4.5400000000002532</v>
      </c>
      <c r="E1413" s="30">
        <f>IF(B1413="",0,IF(B1413&lt;'MSD Calculation'!$D$5,$E$7*(1-B1413/'MSD Calculation'!$D$5), 0))</f>
        <v>7.4784153066123418E-3</v>
      </c>
      <c r="F1413" s="30">
        <f>IF(B1413="",0,IF($B1413&lt;$F$5,0,IF($B1413&gt;'MSD Calculation'!$D$5,0,IF($N$4="Closed-form",1/2*(1-COS(2*PI()*($B1413-$F$5)/$F$6))*$F$8,IF($N$4="General",1/2*(1-COS(2*PI()*($B1413-$F$5)/$F$6))*$F$9,"Error")))))</f>
        <v>6.6916263509598601E-3</v>
      </c>
      <c r="G1413" s="30">
        <f>IF(B1413="",0,IF($B1413&lt;$G$5,0,IF($B1413&gt;'MSD Calculation'!$D$5,0,IF($N$4="Closed-form",1/2*(1-COS(2*PI()*($B1413-$G$5)/$G$6))*$G$8,IF($N$4="General",1/2*(1-COS(2*PI()*($B1413-$G$5)/$G$6))*$G$9,"Error")))))</f>
        <v>1.0440109113822285E-3</v>
      </c>
      <c r="H1413" s="30">
        <f>IF(B1413="",0,IF($B1413&lt;$H$5,0,IF($B1413&gt;'MSD Calculation'!$D$5,0,IF($N$4="Closed-form",1/2*(1-COS(2*PI()*($B1413-$H$5)/$H$6))*$H$8,IF($N$4="General",1/2*(1-COS(2*PI()*($B1413-$H$5)/$H$6))*$H$9,"Error")))))</f>
        <v>0</v>
      </c>
      <c r="I1413" s="30">
        <f>IF(B1413="",0,IF($B1413&lt;$I$5,0,IF($B1413&gt;'MSD Calculation'!$D$5,0,IF($N$4="Closed-form",1/2*(1-COS(2*PI()*($B1413-$I$5)/$I$6))*$I$8,IF($N$4="General",1/2*(1-COS(2*PI()*($B1413-$I$5)/$I$6))*$I$9,"Error")))))</f>
        <v>0</v>
      </c>
      <c r="J1413" s="15" t="s">
        <v>14</v>
      </c>
      <c r="K1413" s="3"/>
      <c r="L1413" s="17">
        <v>13.959999999999747</v>
      </c>
      <c r="M1413" s="34">
        <f>L1413/'MSD Calculation'!$D$5</f>
        <v>0.47162162162161303</v>
      </c>
      <c r="N1413" s="34">
        <f>'MSD Calculation'!$D$24-L1413</f>
        <v>4.5400000000002532</v>
      </c>
      <c r="O1413" s="35">
        <f t="shared" si="105"/>
        <v>7.4784153066123418E-3</v>
      </c>
      <c r="P1413" s="35">
        <f t="shared" si="106"/>
        <v>1.4170041657572203E-2</v>
      </c>
      <c r="Q1413" s="35">
        <f t="shared" si="107"/>
        <v>1.5214052568954431E-2</v>
      </c>
      <c r="R1413" s="35">
        <f t="shared" si="108"/>
        <v>1.5214052568954431E-2</v>
      </c>
      <c r="S1413" s="35">
        <f t="shared" si="109"/>
        <v>1.5214052568954431E-2</v>
      </c>
      <c r="T1413" s="11" t="s">
        <v>14</v>
      </c>
    </row>
    <row r="1414" spans="2:20" x14ac:dyDescent="0.35">
      <c r="B1414" s="63">
        <v>13.969999999999747</v>
      </c>
      <c r="C1414" s="34">
        <f>B1414/'MSD Calculation'!$D$5</f>
        <v>0.47195945945945089</v>
      </c>
      <c r="D1414" s="34">
        <f>'MSD Calculation'!$D$24-B1414</f>
        <v>4.5300000000002534</v>
      </c>
      <c r="E1414" s="30">
        <f>IF(B1414="",0,IF(B1414&lt;'MSD Calculation'!$D$5,$E$7*(1-B1414/'MSD Calculation'!$D$5), 0))</f>
        <v>7.4736337111477548E-3</v>
      </c>
      <c r="F1414" s="30">
        <f>IF(B1414="",0,IF($B1414&lt;$F$5,0,IF($B1414&gt;'MSD Calculation'!$D$5,0,IF($N$4="Closed-form",1/2*(1-COS(2*PI()*($B1414-$F$5)/$F$6))*$F$8,IF($N$4="General",1/2*(1-COS(2*PI()*($B1414-$F$5)/$F$6))*$F$9,"Error")))))</f>
        <v>6.7010186443189077E-3</v>
      </c>
      <c r="G1414" s="30">
        <f>IF(B1414="",0,IF($B1414&lt;$G$5,0,IF($B1414&gt;'MSD Calculation'!$D$5,0,IF($N$4="Closed-form",1/2*(1-COS(2*PI()*($B1414-$G$5)/$G$6))*$G$8,IF($N$4="General",1/2*(1-COS(2*PI()*($B1414-$G$5)/$G$6))*$G$9,"Error")))))</f>
        <v>1.0483909081785473E-3</v>
      </c>
      <c r="H1414" s="30">
        <f>IF(B1414="",0,IF($B1414&lt;$H$5,0,IF($B1414&gt;'MSD Calculation'!$D$5,0,IF($N$4="Closed-form",1/2*(1-COS(2*PI()*($B1414-$H$5)/$H$6))*$H$8,IF($N$4="General",1/2*(1-COS(2*PI()*($B1414-$H$5)/$H$6))*$H$9,"Error")))))</f>
        <v>0</v>
      </c>
      <c r="I1414" s="30">
        <f>IF(B1414="",0,IF($B1414&lt;$I$5,0,IF($B1414&gt;'MSD Calculation'!$D$5,0,IF($N$4="Closed-form",1/2*(1-COS(2*PI()*($B1414-$I$5)/$I$6))*$I$8,IF($N$4="General",1/2*(1-COS(2*PI()*($B1414-$I$5)/$I$6))*$I$9,"Error")))))</f>
        <v>0</v>
      </c>
      <c r="J1414" s="15" t="s">
        <v>14</v>
      </c>
      <c r="K1414" s="3"/>
      <c r="L1414" s="17">
        <v>13.969999999999747</v>
      </c>
      <c r="M1414" s="34">
        <f>L1414/'MSD Calculation'!$D$5</f>
        <v>0.47195945945945089</v>
      </c>
      <c r="N1414" s="34">
        <f>'MSD Calculation'!$D$24-L1414</f>
        <v>4.5300000000002534</v>
      </c>
      <c r="O1414" s="35">
        <f t="shared" si="105"/>
        <v>7.4736337111477548E-3</v>
      </c>
      <c r="P1414" s="35">
        <f t="shared" si="106"/>
        <v>1.4174652355466662E-2</v>
      </c>
      <c r="Q1414" s="35">
        <f t="shared" si="107"/>
        <v>1.522304326364521E-2</v>
      </c>
      <c r="R1414" s="35">
        <f t="shared" si="108"/>
        <v>1.522304326364521E-2</v>
      </c>
      <c r="S1414" s="35">
        <f t="shared" si="109"/>
        <v>1.522304326364521E-2</v>
      </c>
      <c r="T1414" s="11" t="s">
        <v>14</v>
      </c>
    </row>
    <row r="1415" spans="2:20" x14ac:dyDescent="0.35">
      <c r="B1415" s="63">
        <v>13.979999999999746</v>
      </c>
      <c r="C1415" s="34">
        <f>B1415/'MSD Calculation'!$D$5</f>
        <v>0.4722972972972887</v>
      </c>
      <c r="D1415" s="34">
        <f>'MSD Calculation'!$D$24-B1415</f>
        <v>4.5200000000002536</v>
      </c>
      <c r="E1415" s="30">
        <f>IF(B1415="",0,IF(B1415&lt;'MSD Calculation'!$D$5,$E$7*(1-B1415/'MSD Calculation'!$D$5), 0))</f>
        <v>7.4688521156831694E-3</v>
      </c>
      <c r="F1415" s="30">
        <f>IF(B1415="",0,IF($B1415&lt;$F$5,0,IF($B1415&gt;'MSD Calculation'!$D$5,0,IF($N$4="Closed-form",1/2*(1-COS(2*PI()*($B1415-$F$5)/$F$6))*$F$8,IF($N$4="General",1/2*(1-COS(2*PI()*($B1415-$F$5)/$F$6))*$F$9,"Error")))))</f>
        <v>6.7104028172436537E-3</v>
      </c>
      <c r="G1415" s="30">
        <f>IF(B1415="",0,IF($B1415&lt;$G$5,0,IF($B1415&gt;'MSD Calculation'!$D$5,0,IF($N$4="Closed-form",1/2*(1-COS(2*PI()*($B1415-$G$5)/$G$6))*$G$8,IF($N$4="General",1/2*(1-COS(2*PI()*($B1415-$G$5)/$G$6))*$G$9,"Error")))))</f>
        <v>1.0527764370107833E-3</v>
      </c>
      <c r="H1415" s="30">
        <f>IF(B1415="",0,IF($B1415&lt;$H$5,0,IF($B1415&gt;'MSD Calculation'!$D$5,0,IF($N$4="Closed-form",1/2*(1-COS(2*PI()*($B1415-$H$5)/$H$6))*$H$8,IF($N$4="General",1/2*(1-COS(2*PI()*($B1415-$H$5)/$H$6))*$H$9,"Error")))))</f>
        <v>0</v>
      </c>
      <c r="I1415" s="30">
        <f>IF(B1415="",0,IF($B1415&lt;$I$5,0,IF($B1415&gt;'MSD Calculation'!$D$5,0,IF($N$4="Closed-form",1/2*(1-COS(2*PI()*($B1415-$I$5)/$I$6))*$I$8,IF($N$4="General",1/2*(1-COS(2*PI()*($B1415-$I$5)/$I$6))*$I$9,"Error")))))</f>
        <v>0</v>
      </c>
      <c r="J1415" s="15" t="s">
        <v>14</v>
      </c>
      <c r="K1415" s="3"/>
      <c r="L1415" s="17">
        <v>13.979999999999746</v>
      </c>
      <c r="M1415" s="34">
        <f>L1415/'MSD Calculation'!$D$5</f>
        <v>0.4722972972972887</v>
      </c>
      <c r="N1415" s="34">
        <f>'MSD Calculation'!$D$24-L1415</f>
        <v>4.5200000000002536</v>
      </c>
      <c r="O1415" s="35">
        <f t="shared" si="105"/>
        <v>7.4688521156831694E-3</v>
      </c>
      <c r="P1415" s="35">
        <f t="shared" si="106"/>
        <v>1.4179254932926823E-2</v>
      </c>
      <c r="Q1415" s="35">
        <f t="shared" si="107"/>
        <v>1.5232031369937607E-2</v>
      </c>
      <c r="R1415" s="35">
        <f t="shared" si="108"/>
        <v>1.5232031369937607E-2</v>
      </c>
      <c r="S1415" s="35">
        <f t="shared" si="109"/>
        <v>1.5232031369937607E-2</v>
      </c>
      <c r="T1415" s="11" t="s">
        <v>14</v>
      </c>
    </row>
    <row r="1416" spans="2:20" x14ac:dyDescent="0.35">
      <c r="B1416" s="63">
        <v>13.989999999999746</v>
      </c>
      <c r="C1416" s="34">
        <f>B1416/'MSD Calculation'!$D$5</f>
        <v>0.47263513513512656</v>
      </c>
      <c r="D1416" s="34">
        <f>'MSD Calculation'!$D$24-B1416</f>
        <v>4.5100000000002538</v>
      </c>
      <c r="E1416" s="30">
        <f>IF(B1416="",0,IF(B1416&lt;'MSD Calculation'!$D$5,$E$7*(1-B1416/'MSD Calculation'!$D$5), 0))</f>
        <v>7.4640705202185841E-3</v>
      </c>
      <c r="F1416" s="30">
        <f>IF(B1416="",0,IF($B1416&lt;$F$5,0,IF($B1416&gt;'MSD Calculation'!$D$5,0,IF($N$4="Closed-form",1/2*(1-COS(2*PI()*($B1416-$F$5)/$F$6))*$F$8,IF($N$4="General",1/2*(1-COS(2*PI()*($B1416-$F$5)/$F$6))*$F$9,"Error")))))</f>
        <v>6.7197788285705291E-3</v>
      </c>
      <c r="G1416" s="30">
        <f>IF(B1416="",0,IF($B1416&lt;$G$5,0,IF($B1416&gt;'MSD Calculation'!$D$5,0,IF($N$4="Closed-form",1/2*(1-COS(2*PI()*($B1416-$G$5)/$G$6))*$G$8,IF($N$4="General",1/2*(1-COS(2*PI()*($B1416-$G$5)/$G$6))*$G$9,"Error")))))</f>
        <v>1.0571674675181652E-3</v>
      </c>
      <c r="H1416" s="30">
        <f>IF(B1416="",0,IF($B1416&lt;$H$5,0,IF($B1416&gt;'MSD Calculation'!$D$5,0,IF($N$4="Closed-form",1/2*(1-COS(2*PI()*($B1416-$H$5)/$H$6))*$H$8,IF($N$4="General",1/2*(1-COS(2*PI()*($B1416-$H$5)/$H$6))*$H$9,"Error")))))</f>
        <v>0</v>
      </c>
      <c r="I1416" s="30">
        <f>IF(B1416="",0,IF($B1416&lt;$I$5,0,IF($B1416&gt;'MSD Calculation'!$D$5,0,IF($N$4="Closed-form",1/2*(1-COS(2*PI()*($B1416-$I$5)/$I$6))*$I$8,IF($N$4="General",1/2*(1-COS(2*PI()*($B1416-$I$5)/$I$6))*$I$9,"Error")))))</f>
        <v>0</v>
      </c>
      <c r="J1416" s="15" t="s">
        <v>14</v>
      </c>
      <c r="K1416" s="3"/>
      <c r="L1416" s="17">
        <v>13.989999999999746</v>
      </c>
      <c r="M1416" s="34">
        <f>L1416/'MSD Calculation'!$D$5</f>
        <v>0.47263513513512656</v>
      </c>
      <c r="N1416" s="34">
        <f>'MSD Calculation'!$D$24-L1416</f>
        <v>4.5100000000002538</v>
      </c>
      <c r="O1416" s="35">
        <f t="shared" si="105"/>
        <v>7.4640705202185841E-3</v>
      </c>
      <c r="P1416" s="35">
        <f t="shared" si="106"/>
        <v>1.4183849348789114E-2</v>
      </c>
      <c r="Q1416" s="35">
        <f t="shared" si="107"/>
        <v>1.5241016816307278E-2</v>
      </c>
      <c r="R1416" s="35">
        <f t="shared" si="108"/>
        <v>1.5241016816307278E-2</v>
      </c>
      <c r="S1416" s="35">
        <f t="shared" si="109"/>
        <v>1.5241016816307278E-2</v>
      </c>
      <c r="T1416" s="11" t="s">
        <v>14</v>
      </c>
    </row>
    <row r="1417" spans="2:20" x14ac:dyDescent="0.35">
      <c r="B1417" s="63">
        <v>13.999999999999746</v>
      </c>
      <c r="C1417" s="34">
        <f>B1417/'MSD Calculation'!$D$5</f>
        <v>0.47297297297296437</v>
      </c>
      <c r="D1417" s="34">
        <f>'MSD Calculation'!$D$24-B1417</f>
        <v>4.500000000000254</v>
      </c>
      <c r="E1417" s="30">
        <f>IF(B1417="",0,IF(B1417&lt;'MSD Calculation'!$D$5,$E$7*(1-B1417/'MSD Calculation'!$D$5), 0))</f>
        <v>7.4592889247539988E-3</v>
      </c>
      <c r="F1417" s="30">
        <f>IF(B1417="",0,IF($B1417&lt;$F$5,0,IF($B1417&gt;'MSD Calculation'!$D$5,0,IF($N$4="Closed-form",1/2*(1-COS(2*PI()*($B1417-$F$5)/$F$6))*$F$8,IF($N$4="General",1/2*(1-COS(2*PI()*($B1417-$F$5)/$F$6))*$F$9,"Error")))))</f>
        <v>6.7291466371717599E-3</v>
      </c>
      <c r="G1417" s="30">
        <f>IF(B1417="",0,IF($B1417&lt;$G$5,0,IF($B1417&gt;'MSD Calculation'!$D$5,0,IF($N$4="Closed-form",1/2*(1-COS(2*PI()*($B1417-$G$5)/$G$6))*$G$8,IF($N$4="General",1/2*(1-COS(2*PI()*($B1417-$G$5)/$G$6))*$G$9,"Error")))))</f>
        <v>1.0615639693018334E-3</v>
      </c>
      <c r="H1417" s="30">
        <f>IF(B1417="",0,IF($B1417&lt;$H$5,0,IF($B1417&gt;'MSD Calculation'!$D$5,0,IF($N$4="Closed-form",1/2*(1-COS(2*PI()*($B1417-$H$5)/$H$6))*$H$8,IF($N$4="General",1/2*(1-COS(2*PI()*($B1417-$H$5)/$H$6))*$H$9,"Error")))))</f>
        <v>0</v>
      </c>
      <c r="I1417" s="30">
        <f>IF(B1417="",0,IF($B1417&lt;$I$5,0,IF($B1417&gt;'MSD Calculation'!$D$5,0,IF($N$4="Closed-form",1/2*(1-COS(2*PI()*($B1417-$I$5)/$I$6))*$I$8,IF($N$4="General",1/2*(1-COS(2*PI()*($B1417-$I$5)/$I$6))*$I$9,"Error")))))</f>
        <v>0</v>
      </c>
      <c r="J1417" s="15" t="s">
        <v>14</v>
      </c>
      <c r="K1417" s="3"/>
      <c r="L1417" s="17">
        <v>13.999999999999746</v>
      </c>
      <c r="M1417" s="34">
        <f>L1417/'MSD Calculation'!$D$5</f>
        <v>0.47297297297296437</v>
      </c>
      <c r="N1417" s="34">
        <f>'MSD Calculation'!$D$24-L1417</f>
        <v>4.500000000000254</v>
      </c>
      <c r="O1417" s="35">
        <f t="shared" si="105"/>
        <v>7.4592889247539988E-3</v>
      </c>
      <c r="P1417" s="35">
        <f t="shared" si="106"/>
        <v>1.4188435561925759E-2</v>
      </c>
      <c r="Q1417" s="35">
        <f t="shared" si="107"/>
        <v>1.5249999531227592E-2</v>
      </c>
      <c r="R1417" s="35">
        <f t="shared" si="108"/>
        <v>1.5249999531227592E-2</v>
      </c>
      <c r="S1417" s="35">
        <f t="shared" si="109"/>
        <v>1.5249999531227592E-2</v>
      </c>
      <c r="T1417" s="11" t="s">
        <v>14</v>
      </c>
    </row>
    <row r="1418" spans="2:20" x14ac:dyDescent="0.35">
      <c r="B1418" s="63">
        <v>14.009999999999746</v>
      </c>
      <c r="C1418" s="34">
        <f>B1418/'MSD Calculation'!$D$5</f>
        <v>0.47331081081080217</v>
      </c>
      <c r="D1418" s="34">
        <f>'MSD Calculation'!$D$24-B1418</f>
        <v>4.4900000000002542</v>
      </c>
      <c r="E1418" s="30">
        <f>IF(B1418="",0,IF(B1418&lt;'MSD Calculation'!$D$5,$E$7*(1-B1418/'MSD Calculation'!$D$5), 0))</f>
        <v>7.4545073292894134E-3</v>
      </c>
      <c r="F1418" s="30">
        <f>IF(B1418="",0,IF($B1418&lt;$F$5,0,IF($B1418&gt;'MSD Calculation'!$D$5,0,IF($N$4="Closed-form",1/2*(1-COS(2*PI()*($B1418-$F$5)/$F$6))*$F$8,IF($N$4="General",1/2*(1-COS(2*PI()*($B1418-$F$5)/$F$6))*$F$9,"Error")))))</f>
        <v>6.738506201955553E-3</v>
      </c>
      <c r="G1418" s="30">
        <f>IF(B1418="",0,IF($B1418&lt;$G$5,0,IF($B1418&gt;'MSD Calculation'!$D$5,0,IF($N$4="Closed-form",1/2*(1-COS(2*PI()*($B1418-$G$5)/$G$6))*$G$8,IF($N$4="General",1/2*(1-COS(2*PI()*($B1418-$G$5)/$G$6))*$G$9,"Error")))))</f>
        <v>1.0659659119250499E-3</v>
      </c>
      <c r="H1418" s="30">
        <f>IF(B1418="",0,IF($B1418&lt;$H$5,0,IF($B1418&gt;'MSD Calculation'!$D$5,0,IF($N$4="Closed-form",1/2*(1-COS(2*PI()*($B1418-$H$5)/$H$6))*$H$8,IF($N$4="General",1/2*(1-COS(2*PI()*($B1418-$H$5)/$H$6))*$H$9,"Error")))))</f>
        <v>0</v>
      </c>
      <c r="I1418" s="30">
        <f>IF(B1418="",0,IF($B1418&lt;$I$5,0,IF($B1418&gt;'MSD Calculation'!$D$5,0,IF($N$4="Closed-form",1/2*(1-COS(2*PI()*($B1418-$I$5)/$I$6))*$I$8,IF($N$4="General",1/2*(1-COS(2*PI()*($B1418-$I$5)/$I$6))*$I$9,"Error")))))</f>
        <v>0</v>
      </c>
      <c r="J1418" s="15" t="s">
        <v>14</v>
      </c>
      <c r="K1418" s="3"/>
      <c r="L1418" s="17">
        <v>14.009999999999746</v>
      </c>
      <c r="M1418" s="34">
        <f>L1418/'MSD Calculation'!$D$5</f>
        <v>0.47331081081080217</v>
      </c>
      <c r="N1418" s="34">
        <f>'MSD Calculation'!$D$24-L1418</f>
        <v>4.4900000000002542</v>
      </c>
      <c r="O1418" s="35">
        <f t="shared" si="105"/>
        <v>7.4545073292894134E-3</v>
      </c>
      <c r="P1418" s="35">
        <f t="shared" si="106"/>
        <v>1.4193013531244966E-2</v>
      </c>
      <c r="Q1418" s="35">
        <f t="shared" si="107"/>
        <v>1.5258979443170015E-2</v>
      </c>
      <c r="R1418" s="35">
        <f t="shared" si="108"/>
        <v>1.5258979443170015E-2</v>
      </c>
      <c r="S1418" s="35">
        <f t="shared" si="109"/>
        <v>1.5258979443170015E-2</v>
      </c>
      <c r="T1418" s="11" t="s">
        <v>14</v>
      </c>
    </row>
    <row r="1419" spans="2:20" x14ac:dyDescent="0.35">
      <c r="B1419" s="63">
        <v>14.019999999999746</v>
      </c>
      <c r="C1419" s="34">
        <f>B1419/'MSD Calculation'!$D$5</f>
        <v>0.47364864864864004</v>
      </c>
      <c r="D1419" s="34">
        <f>'MSD Calculation'!$D$24-B1419</f>
        <v>4.4800000000002544</v>
      </c>
      <c r="E1419" s="30">
        <f>IF(B1419="",0,IF(B1419&lt;'MSD Calculation'!$D$5,$E$7*(1-B1419/'MSD Calculation'!$D$5), 0))</f>
        <v>7.4497257338248281E-3</v>
      </c>
      <c r="F1419" s="30">
        <f>IF(B1419="",0,IF($B1419&lt;$F$5,0,IF($B1419&gt;'MSD Calculation'!$D$5,0,IF($N$4="Closed-form",1/2*(1-COS(2*PI()*($B1419-$F$5)/$F$6))*$F$8,IF($N$4="General",1/2*(1-COS(2*PI()*($B1419-$F$5)/$F$6))*$F$9,"Error")))))</f>
        <v>6.747857481866279E-3</v>
      </c>
      <c r="G1419" s="30">
        <f>IF(B1419="",0,IF($B1419&lt;$G$5,0,IF($B1419&gt;'MSD Calculation'!$D$5,0,IF($N$4="Closed-form",1/2*(1-COS(2*PI()*($B1419-$G$5)/$G$6))*$G$8,IF($N$4="General",1/2*(1-COS(2*PI()*($B1419-$G$5)/$G$6))*$G$9,"Error")))))</f>
        <v>1.070373264913411E-3</v>
      </c>
      <c r="H1419" s="30">
        <f>IF(B1419="",0,IF($B1419&lt;$H$5,0,IF($B1419&gt;'MSD Calculation'!$D$5,0,IF($N$4="Closed-form",1/2*(1-COS(2*PI()*($B1419-$H$5)/$H$6))*$H$8,IF($N$4="General",1/2*(1-COS(2*PI()*($B1419-$H$5)/$H$6))*$H$9,"Error")))))</f>
        <v>0</v>
      </c>
      <c r="I1419" s="30">
        <f>IF(B1419="",0,IF($B1419&lt;$I$5,0,IF($B1419&gt;'MSD Calculation'!$D$5,0,IF($N$4="Closed-form",1/2*(1-COS(2*PI()*($B1419-$I$5)/$I$6))*$I$8,IF($N$4="General",1/2*(1-COS(2*PI()*($B1419-$I$5)/$I$6))*$I$9,"Error")))))</f>
        <v>0</v>
      </c>
      <c r="J1419" s="15" t="s">
        <v>14</v>
      </c>
      <c r="K1419" s="3"/>
      <c r="L1419" s="17">
        <v>14.019999999999746</v>
      </c>
      <c r="M1419" s="34">
        <f>L1419/'MSD Calculation'!$D$5</f>
        <v>0.47364864864864004</v>
      </c>
      <c r="N1419" s="34">
        <f>'MSD Calculation'!$D$24-L1419</f>
        <v>4.4800000000002544</v>
      </c>
      <c r="O1419" s="35">
        <f t="shared" si="105"/>
        <v>7.4497257338248281E-3</v>
      </c>
      <c r="P1419" s="35">
        <f t="shared" si="106"/>
        <v>1.4197583215691107E-2</v>
      </c>
      <c r="Q1419" s="35">
        <f t="shared" si="107"/>
        <v>1.5267956480604517E-2</v>
      </c>
      <c r="R1419" s="35">
        <f t="shared" si="108"/>
        <v>1.5267956480604517E-2</v>
      </c>
      <c r="S1419" s="35">
        <f t="shared" si="109"/>
        <v>1.5267956480604517E-2</v>
      </c>
      <c r="T1419" s="11" t="s">
        <v>14</v>
      </c>
    </row>
    <row r="1420" spans="2:20" x14ac:dyDescent="0.35">
      <c r="B1420" s="63">
        <v>14.029999999999745</v>
      </c>
      <c r="C1420" s="34">
        <f>B1420/'MSD Calculation'!$D$5</f>
        <v>0.47398648648647784</v>
      </c>
      <c r="D1420" s="34">
        <f>'MSD Calculation'!$D$24-B1420</f>
        <v>4.4700000000002547</v>
      </c>
      <c r="E1420" s="30">
        <f>IF(B1420="",0,IF(B1420&lt;'MSD Calculation'!$D$5,$E$7*(1-B1420/'MSD Calculation'!$D$5), 0))</f>
        <v>7.4449441383602427E-3</v>
      </c>
      <c r="F1420" s="30">
        <f>IF(B1420="",0,IF($B1420&lt;$F$5,0,IF($B1420&gt;'MSD Calculation'!$D$5,0,IF($N$4="Closed-form",1/2*(1-COS(2*PI()*($B1420-$F$5)/$F$6))*$F$8,IF($N$4="General",1/2*(1-COS(2*PI()*($B1420-$F$5)/$F$6))*$F$9,"Error")))))</f>
        <v>6.757200435884651E-3</v>
      </c>
      <c r="G1420" s="30">
        <f>IF(B1420="",0,IF($B1420&lt;$G$5,0,IF($B1420&gt;'MSD Calculation'!$D$5,0,IF($N$4="Closed-form",1/2*(1-COS(2*PI()*($B1420-$G$5)/$G$6))*$G$8,IF($N$4="General",1/2*(1-COS(2*PI()*($B1420-$G$5)/$G$6))*$G$9,"Error")))))</f>
        <v>1.0747859977550576E-3</v>
      </c>
      <c r="H1420" s="30">
        <f>IF(B1420="",0,IF($B1420&lt;$H$5,0,IF($B1420&gt;'MSD Calculation'!$D$5,0,IF($N$4="Closed-form",1/2*(1-COS(2*PI()*($B1420-$H$5)/$H$6))*$H$8,IF($N$4="General",1/2*(1-COS(2*PI()*($B1420-$H$5)/$H$6))*$H$9,"Error")))))</f>
        <v>0</v>
      </c>
      <c r="I1420" s="30">
        <f>IF(B1420="",0,IF($B1420&lt;$I$5,0,IF($B1420&gt;'MSD Calculation'!$D$5,0,IF($N$4="Closed-form",1/2*(1-COS(2*PI()*($B1420-$I$5)/$I$6))*$I$8,IF($N$4="General",1/2*(1-COS(2*PI()*($B1420-$I$5)/$I$6))*$I$9,"Error")))))</f>
        <v>0</v>
      </c>
      <c r="J1420" s="15" t="s">
        <v>14</v>
      </c>
      <c r="K1420" s="3"/>
      <c r="L1420" s="17">
        <v>14.029999999999745</v>
      </c>
      <c r="M1420" s="34">
        <f>L1420/'MSD Calculation'!$D$5</f>
        <v>0.47398648648647784</v>
      </c>
      <c r="N1420" s="34">
        <f>'MSD Calculation'!$D$24-L1420</f>
        <v>4.4700000000002547</v>
      </c>
      <c r="O1420" s="35">
        <f t="shared" si="105"/>
        <v>7.4449441383602427E-3</v>
      </c>
      <c r="P1420" s="35">
        <f t="shared" si="106"/>
        <v>1.4202144574244895E-2</v>
      </c>
      <c r="Q1420" s="35">
        <f t="shared" si="107"/>
        <v>1.5276930571999952E-2</v>
      </c>
      <c r="R1420" s="35">
        <f t="shared" si="108"/>
        <v>1.5276930571999952E-2</v>
      </c>
      <c r="S1420" s="35">
        <f t="shared" si="109"/>
        <v>1.5276930571999952E-2</v>
      </c>
      <c r="T1420" s="11" t="s">
        <v>14</v>
      </c>
    </row>
    <row r="1421" spans="2:20" x14ac:dyDescent="0.35">
      <c r="B1421" s="63">
        <v>14.039999999999745</v>
      </c>
      <c r="C1421" s="34">
        <f>B1421/'MSD Calculation'!$D$5</f>
        <v>0.4743243243243157</v>
      </c>
      <c r="D1421" s="34">
        <f>'MSD Calculation'!$D$24-B1421</f>
        <v>4.4600000000002549</v>
      </c>
      <c r="E1421" s="30">
        <f>IF(B1421="",0,IF(B1421&lt;'MSD Calculation'!$D$5,$E$7*(1-B1421/'MSD Calculation'!$D$5), 0))</f>
        <v>7.4401625428956557E-3</v>
      </c>
      <c r="F1421" s="30">
        <f>IF(B1421="",0,IF($B1421&lt;$F$5,0,IF($B1421&gt;'MSD Calculation'!$D$5,0,IF($N$4="Closed-form",1/2*(1-COS(2*PI()*($B1421-$F$5)/$F$6))*$F$8,IF($N$4="General",1/2*(1-COS(2*PI()*($B1421-$F$5)/$F$6))*$F$9,"Error")))))</f>
        <v>6.7665350230278988E-3</v>
      </c>
      <c r="G1421" s="30">
        <f>IF(B1421="",0,IF($B1421&lt;$G$5,0,IF($B1421&gt;'MSD Calculation'!$D$5,0,IF($N$4="Closed-form",1/2*(1-COS(2*PI()*($B1421-$G$5)/$G$6))*$G$8,IF($N$4="General",1/2*(1-COS(2*PI()*($B1421-$G$5)/$G$6))*$G$9,"Error")))))</f>
        <v>1.0792040799008859E-3</v>
      </c>
      <c r="H1421" s="30">
        <f>IF(B1421="",0,IF($B1421&lt;$H$5,0,IF($B1421&gt;'MSD Calculation'!$D$5,0,IF($N$4="Closed-form",1/2*(1-COS(2*PI()*($B1421-$H$5)/$H$6))*$H$8,IF($N$4="General",1/2*(1-COS(2*PI()*($B1421-$H$5)/$H$6))*$H$9,"Error")))))</f>
        <v>0</v>
      </c>
      <c r="I1421" s="30">
        <f>IF(B1421="",0,IF($B1421&lt;$I$5,0,IF($B1421&gt;'MSD Calculation'!$D$5,0,IF($N$4="Closed-form",1/2*(1-COS(2*PI()*($B1421-$I$5)/$I$6))*$I$8,IF($N$4="General",1/2*(1-COS(2*PI()*($B1421-$I$5)/$I$6))*$I$9,"Error")))))</f>
        <v>0</v>
      </c>
      <c r="J1421" s="15" t="s">
        <v>14</v>
      </c>
      <c r="K1421" s="3"/>
      <c r="L1421" s="17">
        <v>14.039999999999745</v>
      </c>
      <c r="M1421" s="34">
        <f>L1421/'MSD Calculation'!$D$5</f>
        <v>0.4743243243243157</v>
      </c>
      <c r="N1421" s="34">
        <f>'MSD Calculation'!$D$24-L1421</f>
        <v>4.4600000000002549</v>
      </c>
      <c r="O1421" s="35">
        <f t="shared" si="105"/>
        <v>7.4401625428956557E-3</v>
      </c>
      <c r="P1421" s="35">
        <f t="shared" si="106"/>
        <v>1.4206697565923555E-2</v>
      </c>
      <c r="Q1421" s="35">
        <f t="shared" si="107"/>
        <v>1.5285901645824442E-2</v>
      </c>
      <c r="R1421" s="35">
        <f t="shared" si="108"/>
        <v>1.5285901645824442E-2</v>
      </c>
      <c r="S1421" s="35">
        <f t="shared" si="109"/>
        <v>1.5285901645824442E-2</v>
      </c>
      <c r="T1421" s="11" t="s">
        <v>14</v>
      </c>
    </row>
    <row r="1422" spans="2:20" x14ac:dyDescent="0.35">
      <c r="B1422" s="63">
        <v>14.049999999999745</v>
      </c>
      <c r="C1422" s="34">
        <f>B1422/'MSD Calculation'!$D$5</f>
        <v>0.47466216216215351</v>
      </c>
      <c r="D1422" s="34">
        <f>'MSD Calculation'!$D$24-B1422</f>
        <v>4.4500000000002551</v>
      </c>
      <c r="E1422" s="30">
        <f>IF(B1422="",0,IF(B1422&lt;'MSD Calculation'!$D$5,$E$7*(1-B1422/'MSD Calculation'!$D$5), 0))</f>
        <v>7.4353809474310703E-3</v>
      </c>
      <c r="F1422" s="30">
        <f>IF(B1422="",0,IF($B1422&lt;$F$5,0,IF($B1422&gt;'MSD Calculation'!$D$5,0,IF($N$4="Closed-form",1/2*(1-COS(2*PI()*($B1422-$F$5)/$F$6))*$F$8,IF($N$4="General",1/2*(1-COS(2*PI()*($B1422-$F$5)/$F$6))*$F$9,"Error")))))</f>
        <v>6.7758612023499582E-3</v>
      </c>
      <c r="G1422" s="30">
        <f>IF(B1422="",0,IF($B1422&lt;$G$5,0,IF($B1422&gt;'MSD Calculation'!$D$5,0,IF($N$4="Closed-form",1/2*(1-COS(2*PI()*($B1422-$G$5)/$G$6))*$G$8,IF($N$4="General",1/2*(1-COS(2*PI()*($B1422-$G$5)/$G$6))*$G$9,"Error")))))</f>
        <v>1.0836274807647583E-3</v>
      </c>
      <c r="H1422" s="30">
        <f>IF(B1422="",0,IF($B1422&lt;$H$5,0,IF($B1422&gt;'MSD Calculation'!$D$5,0,IF($N$4="Closed-form",1/2*(1-COS(2*PI()*($B1422-$H$5)/$H$6))*$H$8,IF($N$4="General",1/2*(1-COS(2*PI()*($B1422-$H$5)/$H$6))*$H$9,"Error")))))</f>
        <v>0</v>
      </c>
      <c r="I1422" s="30">
        <f>IF(B1422="",0,IF($B1422&lt;$I$5,0,IF($B1422&gt;'MSD Calculation'!$D$5,0,IF($N$4="Closed-form",1/2*(1-COS(2*PI()*($B1422-$I$5)/$I$6))*$I$8,IF($N$4="General",1/2*(1-COS(2*PI()*($B1422-$I$5)/$I$6))*$I$9,"Error")))))</f>
        <v>0</v>
      </c>
      <c r="J1422" s="15" t="s">
        <v>14</v>
      </c>
      <c r="K1422" s="3"/>
      <c r="L1422" s="17">
        <v>14.049999999999745</v>
      </c>
      <c r="M1422" s="34">
        <f>L1422/'MSD Calculation'!$D$5</f>
        <v>0.47466216216215351</v>
      </c>
      <c r="N1422" s="34">
        <f>'MSD Calculation'!$D$24-L1422</f>
        <v>4.4500000000002551</v>
      </c>
      <c r="O1422" s="35">
        <f t="shared" si="105"/>
        <v>7.4353809474310703E-3</v>
      </c>
      <c r="P1422" s="35">
        <f t="shared" si="106"/>
        <v>1.4211242149781029E-2</v>
      </c>
      <c r="Q1422" s="35">
        <f t="shared" si="107"/>
        <v>1.5294869630545787E-2</v>
      </c>
      <c r="R1422" s="35">
        <f t="shared" si="108"/>
        <v>1.5294869630545787E-2</v>
      </c>
      <c r="S1422" s="35">
        <f t="shared" si="109"/>
        <v>1.5294869630545787E-2</v>
      </c>
      <c r="T1422" s="11" t="s">
        <v>14</v>
      </c>
    </row>
    <row r="1423" spans="2:20" x14ac:dyDescent="0.35">
      <c r="B1423" s="63">
        <v>14.059999999999745</v>
      </c>
      <c r="C1423" s="34">
        <f>B1423/'MSD Calculation'!$D$5</f>
        <v>0.47499999999999137</v>
      </c>
      <c r="D1423" s="34">
        <f>'MSD Calculation'!$D$24-B1423</f>
        <v>4.4400000000002553</v>
      </c>
      <c r="E1423" s="30">
        <f>IF(B1423="",0,IF(B1423&lt;'MSD Calculation'!$D$5,$E$7*(1-B1423/'MSD Calculation'!$D$5), 0))</f>
        <v>7.4305993519664833E-3</v>
      </c>
      <c r="F1423" s="30">
        <f>IF(B1423="",0,IF($B1423&lt;$F$5,0,IF($B1423&gt;'MSD Calculation'!$D$5,0,IF($N$4="Closed-form",1/2*(1-COS(2*PI()*($B1423-$F$5)/$F$6))*$F$8,IF($N$4="General",1/2*(1-COS(2*PI()*($B1423-$F$5)/$F$6))*$F$9,"Error")))))</f>
        <v>6.7851789329416426E-3</v>
      </c>
      <c r="G1423" s="30">
        <f>IF(B1423="",0,IF($B1423&lt;$G$5,0,IF($B1423&gt;'MSD Calculation'!$D$5,0,IF($N$4="Closed-form",1/2*(1-COS(2*PI()*($B1423-$G$5)/$G$6))*$G$8,IF($N$4="General",1/2*(1-COS(2*PI()*($B1423-$G$5)/$G$6))*$G$9,"Error")))))</f>
        <v>1.0880561697237171E-3</v>
      </c>
      <c r="H1423" s="30">
        <f>IF(B1423="",0,IF($B1423&lt;$H$5,0,IF($B1423&gt;'MSD Calculation'!$D$5,0,IF($N$4="Closed-form",1/2*(1-COS(2*PI()*($B1423-$H$5)/$H$6))*$H$8,IF($N$4="General",1/2*(1-COS(2*PI()*($B1423-$H$5)/$H$6))*$H$9,"Error")))))</f>
        <v>0</v>
      </c>
      <c r="I1423" s="30">
        <f>IF(B1423="",0,IF($B1423&lt;$I$5,0,IF($B1423&gt;'MSD Calculation'!$D$5,0,IF($N$4="Closed-form",1/2*(1-COS(2*PI()*($B1423-$I$5)/$I$6))*$I$8,IF($N$4="General",1/2*(1-COS(2*PI()*($B1423-$I$5)/$I$6))*$I$9,"Error")))))</f>
        <v>0</v>
      </c>
      <c r="J1423" s="15" t="s">
        <v>14</v>
      </c>
      <c r="K1423" s="3"/>
      <c r="L1423" s="17">
        <v>14.059999999999745</v>
      </c>
      <c r="M1423" s="34">
        <f>L1423/'MSD Calculation'!$D$5</f>
        <v>0.47499999999999137</v>
      </c>
      <c r="N1423" s="34">
        <f>'MSD Calculation'!$D$24-L1423</f>
        <v>4.4400000000002553</v>
      </c>
      <c r="O1423" s="35">
        <f t="shared" si="105"/>
        <v>7.4305993519664833E-3</v>
      </c>
      <c r="P1423" s="35">
        <f t="shared" si="106"/>
        <v>1.4215778284908127E-2</v>
      </c>
      <c r="Q1423" s="35">
        <f t="shared" si="107"/>
        <v>1.5303834454631843E-2</v>
      </c>
      <c r="R1423" s="35">
        <f t="shared" si="108"/>
        <v>1.5303834454631843E-2</v>
      </c>
      <c r="S1423" s="35">
        <f t="shared" si="109"/>
        <v>1.5303834454631843E-2</v>
      </c>
      <c r="T1423" s="11" t="s">
        <v>14</v>
      </c>
    </row>
    <row r="1424" spans="2:20" x14ac:dyDescent="0.35">
      <c r="B1424" s="63">
        <v>14.069999999999744</v>
      </c>
      <c r="C1424" s="34">
        <f>B1424/'MSD Calculation'!$D$5</f>
        <v>0.47533783783782918</v>
      </c>
      <c r="D1424" s="34">
        <f>'MSD Calculation'!$D$24-B1424</f>
        <v>4.4300000000002555</v>
      </c>
      <c r="E1424" s="30">
        <f>IF(B1424="",0,IF(B1424&lt;'MSD Calculation'!$D$5,$E$7*(1-B1424/'MSD Calculation'!$D$5), 0))</f>
        <v>7.4258177565018979E-3</v>
      </c>
      <c r="F1424" s="30">
        <f>IF(B1424="",0,IF($B1424&lt;$F$5,0,IF($B1424&gt;'MSD Calculation'!$D$5,0,IF($N$4="Closed-form",1/2*(1-COS(2*PI()*($B1424-$F$5)/$F$6))*$F$8,IF($N$4="General",1/2*(1-COS(2*PI()*($B1424-$F$5)/$F$6))*$F$9,"Error")))))</f>
        <v>6.7944881739308285E-3</v>
      </c>
      <c r="G1424" s="30">
        <f>IF(B1424="",0,IF($B1424&lt;$G$5,0,IF($B1424&gt;'MSD Calculation'!$D$5,0,IF($N$4="Closed-form",1/2*(1-COS(2*PI()*($B1424-$G$5)/$G$6))*$G$8,IF($N$4="General",1/2*(1-COS(2*PI()*($B1424-$G$5)/$G$6))*$G$9,"Error")))))</f>
        <v>1.0924901161181954E-3</v>
      </c>
      <c r="H1424" s="30">
        <f>IF(B1424="",0,IF($B1424&lt;$H$5,0,IF($B1424&gt;'MSD Calculation'!$D$5,0,IF($N$4="Closed-form",1/2*(1-COS(2*PI()*($B1424-$H$5)/$H$6))*$H$8,IF($N$4="General",1/2*(1-COS(2*PI()*($B1424-$H$5)/$H$6))*$H$9,"Error")))))</f>
        <v>0</v>
      </c>
      <c r="I1424" s="30">
        <f>IF(B1424="",0,IF($B1424&lt;$I$5,0,IF($B1424&gt;'MSD Calculation'!$D$5,0,IF($N$4="Closed-form",1/2*(1-COS(2*PI()*($B1424-$I$5)/$I$6))*$I$8,IF($N$4="General",1/2*(1-COS(2*PI()*($B1424-$I$5)/$I$6))*$I$9,"Error")))))</f>
        <v>0</v>
      </c>
      <c r="J1424" s="15" t="s">
        <v>14</v>
      </c>
      <c r="K1424" s="3"/>
      <c r="L1424" s="17">
        <v>14.069999999999744</v>
      </c>
      <c r="M1424" s="34">
        <f>L1424/'MSD Calculation'!$D$5</f>
        <v>0.47533783783782918</v>
      </c>
      <c r="N1424" s="34">
        <f>'MSD Calculation'!$D$24-L1424</f>
        <v>4.4300000000002555</v>
      </c>
      <c r="O1424" s="35">
        <f t="shared" si="105"/>
        <v>7.4258177565018979E-3</v>
      </c>
      <c r="P1424" s="35">
        <f t="shared" si="106"/>
        <v>1.4220305930432726E-2</v>
      </c>
      <c r="Q1424" s="35">
        <f t="shared" si="107"/>
        <v>1.5312796046550921E-2</v>
      </c>
      <c r="R1424" s="35">
        <f t="shared" si="108"/>
        <v>1.5312796046550921E-2</v>
      </c>
      <c r="S1424" s="35">
        <f t="shared" si="109"/>
        <v>1.5312796046550921E-2</v>
      </c>
      <c r="T1424" s="11" t="s">
        <v>14</v>
      </c>
    </row>
    <row r="1425" spans="2:20" x14ac:dyDescent="0.35">
      <c r="B1425" s="63">
        <v>14.079999999999744</v>
      </c>
      <c r="C1425" s="34">
        <f>B1425/'MSD Calculation'!$D$5</f>
        <v>0.47567567567566699</v>
      </c>
      <c r="D1425" s="34">
        <f>'MSD Calculation'!$D$24-B1425</f>
        <v>4.4200000000002557</v>
      </c>
      <c r="E1425" s="30">
        <f>IF(B1425="",0,IF(B1425&lt;'MSD Calculation'!$D$5,$E$7*(1-B1425/'MSD Calculation'!$D$5), 0))</f>
        <v>7.4210361610373126E-3</v>
      </c>
      <c r="F1425" s="30">
        <f>IF(B1425="",0,IF($B1425&lt;$F$5,0,IF($B1425&gt;'MSD Calculation'!$D$5,0,IF($N$4="Closed-form",1/2*(1-COS(2*PI()*($B1425-$F$5)/$F$6))*$F$8,IF($N$4="General",1/2*(1-COS(2*PI()*($B1425-$F$5)/$F$6))*$F$9,"Error")))))</f>
        <v>6.8037888844826311E-3</v>
      </c>
      <c r="G1425" s="30">
        <f>IF(B1425="",0,IF($B1425&lt;$G$5,0,IF($B1425&gt;'MSD Calculation'!$D$5,0,IF($N$4="Closed-form",1/2*(1-COS(2*PI()*($B1425-$G$5)/$G$6))*$G$8,IF($N$4="General",1/2*(1-COS(2*PI()*($B1425-$G$5)/$G$6))*$G$9,"Error")))))</f>
        <v>1.0969292892522285E-3</v>
      </c>
      <c r="H1425" s="30">
        <f>IF(B1425="",0,IF($B1425&lt;$H$5,0,IF($B1425&gt;'MSD Calculation'!$D$5,0,IF($N$4="Closed-form",1/2*(1-COS(2*PI()*($B1425-$H$5)/$H$6))*$H$8,IF($N$4="General",1/2*(1-COS(2*PI()*($B1425-$H$5)/$H$6))*$H$9,"Error")))))</f>
        <v>0</v>
      </c>
      <c r="I1425" s="30">
        <f>IF(B1425="",0,IF($B1425&lt;$I$5,0,IF($B1425&gt;'MSD Calculation'!$D$5,0,IF($N$4="Closed-form",1/2*(1-COS(2*PI()*($B1425-$I$5)/$I$6))*$I$8,IF($N$4="General",1/2*(1-COS(2*PI()*($B1425-$I$5)/$I$6))*$I$9,"Error")))))</f>
        <v>0</v>
      </c>
      <c r="J1425" s="15" t="s">
        <v>14</v>
      </c>
      <c r="K1425" s="3"/>
      <c r="L1425" s="17">
        <v>14.079999999999744</v>
      </c>
      <c r="M1425" s="34">
        <f>L1425/'MSD Calculation'!$D$5</f>
        <v>0.47567567567566699</v>
      </c>
      <c r="N1425" s="34">
        <f>'MSD Calculation'!$D$24-L1425</f>
        <v>4.4200000000002557</v>
      </c>
      <c r="O1425" s="35">
        <f t="shared" si="105"/>
        <v>7.4210361610373126E-3</v>
      </c>
      <c r="P1425" s="35">
        <f t="shared" si="106"/>
        <v>1.4224825045519944E-2</v>
      </c>
      <c r="Q1425" s="35">
        <f t="shared" si="107"/>
        <v>1.5321754334772172E-2</v>
      </c>
      <c r="R1425" s="35">
        <f t="shared" si="108"/>
        <v>1.5321754334772172E-2</v>
      </c>
      <c r="S1425" s="35">
        <f t="shared" si="109"/>
        <v>1.5321754334772172E-2</v>
      </c>
      <c r="T1425" s="11" t="s">
        <v>14</v>
      </c>
    </row>
    <row r="1426" spans="2:20" x14ac:dyDescent="0.35">
      <c r="B1426" s="63">
        <v>14.089999999999744</v>
      </c>
      <c r="C1426" s="34">
        <f>B1426/'MSD Calculation'!$D$5</f>
        <v>0.47601351351350485</v>
      </c>
      <c r="D1426" s="34">
        <f>'MSD Calculation'!$D$24-B1426</f>
        <v>4.4100000000002559</v>
      </c>
      <c r="E1426" s="30">
        <f>IF(B1426="",0,IF(B1426&lt;'MSD Calculation'!$D$5,$E$7*(1-B1426/'MSD Calculation'!$D$5), 0))</f>
        <v>7.4162545655727273E-3</v>
      </c>
      <c r="F1426" s="30">
        <f>IF(B1426="",0,IF($B1426&lt;$F$5,0,IF($B1426&gt;'MSD Calculation'!$D$5,0,IF($N$4="Closed-form",1/2*(1-COS(2*PI()*($B1426-$F$5)/$F$6))*$F$8,IF($N$4="General",1/2*(1-COS(2*PI()*($B1426-$F$5)/$F$6))*$F$9,"Error")))))</f>
        <v>6.8130810237995807E-3</v>
      </c>
      <c r="G1426" s="30">
        <f>IF(B1426="",0,IF($B1426&lt;$G$5,0,IF($B1426&gt;'MSD Calculation'!$D$5,0,IF($N$4="Closed-form",1/2*(1-COS(2*PI()*($B1426-$G$5)/$G$6))*$G$8,IF($N$4="General",1/2*(1-COS(2*PI()*($B1426-$G$5)/$G$6))*$G$9,"Error")))))</f>
        <v>1.1013736583936676E-3</v>
      </c>
      <c r="H1426" s="30">
        <f>IF(B1426="",0,IF($B1426&lt;$H$5,0,IF($B1426&gt;'MSD Calculation'!$D$5,0,IF($N$4="Closed-form",1/2*(1-COS(2*PI()*($B1426-$H$5)/$H$6))*$H$8,IF($N$4="General",1/2*(1-COS(2*PI()*($B1426-$H$5)/$H$6))*$H$9,"Error")))))</f>
        <v>0</v>
      </c>
      <c r="I1426" s="30">
        <f>IF(B1426="",0,IF($B1426&lt;$I$5,0,IF($B1426&gt;'MSD Calculation'!$D$5,0,IF($N$4="Closed-form",1/2*(1-COS(2*PI()*($B1426-$I$5)/$I$6))*$I$8,IF($N$4="General",1/2*(1-COS(2*PI()*($B1426-$I$5)/$I$6))*$I$9,"Error")))))</f>
        <v>0</v>
      </c>
      <c r="J1426" s="15" t="s">
        <v>14</v>
      </c>
      <c r="K1426" s="3"/>
      <c r="L1426" s="17">
        <v>14.089999999999744</v>
      </c>
      <c r="M1426" s="34">
        <f>L1426/'MSD Calculation'!$D$5</f>
        <v>0.47601351351350485</v>
      </c>
      <c r="N1426" s="34">
        <f>'MSD Calculation'!$D$24-L1426</f>
        <v>4.4100000000002559</v>
      </c>
      <c r="O1426" s="35">
        <f t="shared" ref="O1426:O1489" si="110">E1426</f>
        <v>7.4162545655727273E-3</v>
      </c>
      <c r="P1426" s="35">
        <f t="shared" ref="P1426:P1489" si="111">E1426+F1426</f>
        <v>1.4229335589372307E-2</v>
      </c>
      <c r="Q1426" s="35">
        <f t="shared" ref="Q1426:Q1489" si="112">E1426+F1426+G1426</f>
        <v>1.5330709247765974E-2</v>
      </c>
      <c r="R1426" s="35">
        <f t="shared" ref="R1426:R1489" si="113">+E1426+F1426+G1426+H1426</f>
        <v>1.5330709247765974E-2</v>
      </c>
      <c r="S1426" s="35">
        <f t="shared" ref="S1426:S1489" si="114">E1426+F1426+G1426+H1426+I1426</f>
        <v>1.5330709247765974E-2</v>
      </c>
      <c r="T1426" s="11" t="s">
        <v>14</v>
      </c>
    </row>
    <row r="1427" spans="2:20" x14ac:dyDescent="0.35">
      <c r="B1427" s="63">
        <v>14.099999999999744</v>
      </c>
      <c r="C1427" s="34">
        <f>B1427/'MSD Calculation'!$D$5</f>
        <v>0.47635135135134266</v>
      </c>
      <c r="D1427" s="34">
        <f>'MSD Calculation'!$D$24-B1427</f>
        <v>4.4000000000002562</v>
      </c>
      <c r="E1427" s="30">
        <f>IF(B1427="",0,IF(B1427&lt;'MSD Calculation'!$D$5,$E$7*(1-B1427/'MSD Calculation'!$D$5), 0))</f>
        <v>7.4114729701081419E-3</v>
      </c>
      <c r="F1427" s="30">
        <f>IF(B1427="",0,IF($B1427&lt;$F$5,0,IF($B1427&gt;'MSD Calculation'!$D$5,0,IF($N$4="Closed-form",1/2*(1-COS(2*PI()*($B1427-$F$5)/$F$6))*$F$8,IF($N$4="General",1/2*(1-COS(2*PI()*($B1427-$F$5)/$F$6))*$F$9,"Error")))))</f>
        <v>6.8223645511218097E-3</v>
      </c>
      <c r="G1427" s="30">
        <f>IF(B1427="",0,IF($B1427&lt;$G$5,0,IF($B1427&gt;'MSD Calculation'!$D$5,0,IF($N$4="Closed-form",1/2*(1-COS(2*PI()*($B1427-$G$5)/$G$6))*$G$8,IF($N$4="General",1/2*(1-COS(2*PI()*($B1427-$G$5)/$G$6))*$G$9,"Error")))))</f>
        <v>1.1058231927743929E-3</v>
      </c>
      <c r="H1427" s="30">
        <f>IF(B1427="",0,IF($B1427&lt;$H$5,0,IF($B1427&gt;'MSD Calculation'!$D$5,0,IF($N$4="Closed-form",1/2*(1-COS(2*PI()*($B1427-$H$5)/$H$6))*$H$8,IF($N$4="General",1/2*(1-COS(2*PI()*($B1427-$H$5)/$H$6))*$H$9,"Error")))))</f>
        <v>0</v>
      </c>
      <c r="I1427" s="30">
        <f>IF(B1427="",0,IF($B1427&lt;$I$5,0,IF($B1427&gt;'MSD Calculation'!$D$5,0,IF($N$4="Closed-form",1/2*(1-COS(2*PI()*($B1427-$I$5)/$I$6))*$I$8,IF($N$4="General",1/2*(1-COS(2*PI()*($B1427-$I$5)/$I$6))*$I$9,"Error")))))</f>
        <v>0</v>
      </c>
      <c r="J1427" s="15" t="s">
        <v>14</v>
      </c>
      <c r="K1427" s="3"/>
      <c r="L1427" s="17">
        <v>14.099999999999744</v>
      </c>
      <c r="M1427" s="34">
        <f>L1427/'MSD Calculation'!$D$5</f>
        <v>0.47635135135134266</v>
      </c>
      <c r="N1427" s="34">
        <f>'MSD Calculation'!$D$24-L1427</f>
        <v>4.4000000000002562</v>
      </c>
      <c r="O1427" s="35">
        <f t="shared" si="110"/>
        <v>7.4114729701081419E-3</v>
      </c>
      <c r="P1427" s="35">
        <f t="shared" si="111"/>
        <v>1.4233837521229951E-2</v>
      </c>
      <c r="Q1427" s="35">
        <f t="shared" si="112"/>
        <v>1.5339660714004343E-2</v>
      </c>
      <c r="R1427" s="35">
        <f t="shared" si="113"/>
        <v>1.5339660714004343E-2</v>
      </c>
      <c r="S1427" s="35">
        <f t="shared" si="114"/>
        <v>1.5339660714004343E-2</v>
      </c>
      <c r="T1427" s="11" t="s">
        <v>14</v>
      </c>
    </row>
    <row r="1428" spans="2:20" x14ac:dyDescent="0.35">
      <c r="B1428" s="63">
        <v>14.109999999999744</v>
      </c>
      <c r="C1428" s="34">
        <f>B1428/'MSD Calculation'!$D$5</f>
        <v>0.47668918918918052</v>
      </c>
      <c r="D1428" s="34">
        <f>'MSD Calculation'!$D$24-B1428</f>
        <v>4.3900000000002564</v>
      </c>
      <c r="E1428" s="30">
        <f>IF(B1428="",0,IF(B1428&lt;'MSD Calculation'!$D$5,$E$7*(1-B1428/'MSD Calculation'!$D$5), 0))</f>
        <v>7.4066913746435566E-3</v>
      </c>
      <c r="F1428" s="30">
        <f>IF(B1428="",0,IF($B1428&lt;$F$5,0,IF($B1428&gt;'MSD Calculation'!$D$5,0,IF($N$4="Closed-form",1/2*(1-COS(2*PI()*($B1428-$F$5)/$F$6))*$F$8,IF($N$4="General",1/2*(1-COS(2*PI()*($B1428-$F$5)/$F$6))*$F$9,"Error")))))</f>
        <v>6.8316394257272248E-3</v>
      </c>
      <c r="G1428" s="30">
        <f>IF(B1428="",0,IF($B1428&lt;$G$5,0,IF($B1428&gt;'MSD Calculation'!$D$5,0,IF($N$4="Closed-form",1/2*(1-COS(2*PI()*($B1428-$G$5)/$G$6))*$G$8,IF($N$4="General",1/2*(1-COS(2*PI()*($B1428-$G$5)/$G$6))*$G$9,"Error")))))</f>
        <v>1.1102778615905257E-3</v>
      </c>
      <c r="H1428" s="30">
        <f>IF(B1428="",0,IF($B1428&lt;$H$5,0,IF($B1428&gt;'MSD Calculation'!$D$5,0,IF($N$4="Closed-form",1/2*(1-COS(2*PI()*($B1428-$H$5)/$H$6))*$H$8,IF($N$4="General",1/2*(1-COS(2*PI()*($B1428-$H$5)/$H$6))*$H$9,"Error")))))</f>
        <v>0</v>
      </c>
      <c r="I1428" s="30">
        <f>IF(B1428="",0,IF($B1428&lt;$I$5,0,IF($B1428&gt;'MSD Calculation'!$D$5,0,IF($N$4="Closed-form",1/2*(1-COS(2*PI()*($B1428-$I$5)/$I$6))*$I$8,IF($N$4="General",1/2*(1-COS(2*PI()*($B1428-$I$5)/$I$6))*$I$9,"Error")))))</f>
        <v>0</v>
      </c>
      <c r="J1428" s="15" t="s">
        <v>14</v>
      </c>
      <c r="K1428" s="3"/>
      <c r="L1428" s="17">
        <v>14.109999999999744</v>
      </c>
      <c r="M1428" s="34">
        <f>L1428/'MSD Calculation'!$D$5</f>
        <v>0.47668918918918052</v>
      </c>
      <c r="N1428" s="34">
        <f>'MSD Calculation'!$D$24-L1428</f>
        <v>4.3900000000002564</v>
      </c>
      <c r="O1428" s="35">
        <f t="shared" si="110"/>
        <v>7.4066913746435566E-3</v>
      </c>
      <c r="P1428" s="35">
        <f t="shared" si="111"/>
        <v>1.423833080037078E-2</v>
      </c>
      <c r="Q1428" s="35">
        <f t="shared" si="112"/>
        <v>1.5348608661961307E-2</v>
      </c>
      <c r="R1428" s="35">
        <f t="shared" si="113"/>
        <v>1.5348608661961307E-2</v>
      </c>
      <c r="S1428" s="35">
        <f t="shared" si="114"/>
        <v>1.5348608661961307E-2</v>
      </c>
      <c r="T1428" s="11" t="s">
        <v>14</v>
      </c>
    </row>
    <row r="1429" spans="2:20" x14ac:dyDescent="0.35">
      <c r="B1429" s="63">
        <v>14.119999999999743</v>
      </c>
      <c r="C1429" s="34">
        <f>B1429/'MSD Calculation'!$D$5</f>
        <v>0.47702702702701832</v>
      </c>
      <c r="D1429" s="34">
        <f>'MSD Calculation'!$D$24-B1429</f>
        <v>4.3800000000002566</v>
      </c>
      <c r="E1429" s="30">
        <f>IF(B1429="",0,IF(B1429&lt;'MSD Calculation'!$D$5,$E$7*(1-B1429/'MSD Calculation'!$D$5), 0))</f>
        <v>7.4019097791789713E-3</v>
      </c>
      <c r="F1429" s="30">
        <f>IF(B1429="",0,IF($B1429&lt;$F$5,0,IF($B1429&gt;'MSD Calculation'!$D$5,0,IF($N$4="Closed-form",1/2*(1-COS(2*PI()*($B1429-$F$5)/$F$6))*$F$8,IF($N$4="General",1/2*(1-COS(2*PI()*($B1429-$F$5)/$F$6))*$F$9,"Error")))))</f>
        <v>6.8409056069316902E-3</v>
      </c>
      <c r="G1429" s="30">
        <f>IF(B1429="",0,IF($B1429&lt;$G$5,0,IF($B1429&gt;'MSD Calculation'!$D$5,0,IF($N$4="Closed-form",1/2*(1-COS(2*PI()*($B1429-$G$5)/$G$6))*$G$8,IF($N$4="General",1/2*(1-COS(2*PI()*($B1429-$G$5)/$G$6))*$G$9,"Error")))))</f>
        <v>1.1147376340026409E-3</v>
      </c>
      <c r="H1429" s="30">
        <f>IF(B1429="",0,IF($B1429&lt;$H$5,0,IF($B1429&gt;'MSD Calculation'!$D$5,0,IF($N$4="Closed-form",1/2*(1-COS(2*PI()*($B1429-$H$5)/$H$6))*$H$8,IF($N$4="General",1/2*(1-COS(2*PI()*($B1429-$H$5)/$H$6))*$H$9,"Error")))))</f>
        <v>0</v>
      </c>
      <c r="I1429" s="30">
        <f>IF(B1429="",0,IF($B1429&lt;$I$5,0,IF($B1429&gt;'MSD Calculation'!$D$5,0,IF($N$4="Closed-form",1/2*(1-COS(2*PI()*($B1429-$I$5)/$I$6))*$I$8,IF($N$4="General",1/2*(1-COS(2*PI()*($B1429-$I$5)/$I$6))*$I$9,"Error")))))</f>
        <v>0</v>
      </c>
      <c r="J1429" s="15" t="s">
        <v>14</v>
      </c>
      <c r="K1429" s="3"/>
      <c r="L1429" s="17">
        <v>14.119999999999743</v>
      </c>
      <c r="M1429" s="34">
        <f>L1429/'MSD Calculation'!$D$5</f>
        <v>0.47702702702701832</v>
      </c>
      <c r="N1429" s="34">
        <f>'MSD Calculation'!$D$24-L1429</f>
        <v>4.3800000000002566</v>
      </c>
      <c r="O1429" s="35">
        <f t="shared" si="110"/>
        <v>7.4019097791789713E-3</v>
      </c>
      <c r="P1429" s="35">
        <f t="shared" si="111"/>
        <v>1.4242815386110661E-2</v>
      </c>
      <c r="Q1429" s="35">
        <f t="shared" si="112"/>
        <v>1.5357553020113303E-2</v>
      </c>
      <c r="R1429" s="35">
        <f t="shared" si="113"/>
        <v>1.5357553020113303E-2</v>
      </c>
      <c r="S1429" s="35">
        <f t="shared" si="114"/>
        <v>1.5357553020113303E-2</v>
      </c>
      <c r="T1429" s="11" t="s">
        <v>14</v>
      </c>
    </row>
    <row r="1430" spans="2:20" x14ac:dyDescent="0.35">
      <c r="B1430" s="63">
        <v>14.129999999999743</v>
      </c>
      <c r="C1430" s="34">
        <f>B1430/'MSD Calculation'!$D$5</f>
        <v>0.47736486486485619</v>
      </c>
      <c r="D1430" s="34">
        <f>'MSD Calculation'!$D$24-B1430</f>
        <v>4.3700000000002568</v>
      </c>
      <c r="E1430" s="30">
        <f>IF(B1430="",0,IF(B1430&lt;'MSD Calculation'!$D$5,$E$7*(1-B1430/'MSD Calculation'!$D$5), 0))</f>
        <v>7.3971281837143842E-3</v>
      </c>
      <c r="F1430" s="30">
        <f>IF(B1430="",0,IF($B1430&lt;$F$5,0,IF($B1430&gt;'MSD Calculation'!$D$5,0,IF($N$4="Closed-form",1/2*(1-COS(2*PI()*($B1430-$F$5)/$F$6))*$F$8,IF($N$4="General",1/2*(1-COS(2*PI()*($B1430-$F$5)/$F$6))*$F$9,"Error")))))</f>
        <v>6.8501630540891995E-3</v>
      </c>
      <c r="G1430" s="30">
        <f>IF(B1430="",0,IF($B1430&lt;$G$5,0,IF($B1430&gt;'MSD Calculation'!$D$5,0,IF($N$4="Closed-form",1/2*(1-COS(2*PI()*($B1430-$G$5)/$G$6))*$G$8,IF($N$4="General",1/2*(1-COS(2*PI()*($B1430-$G$5)/$G$6))*$G$9,"Error")))))</f>
        <v>1.1192024791359823E-3</v>
      </c>
      <c r="H1430" s="30">
        <f>IF(B1430="",0,IF($B1430&lt;$H$5,0,IF($B1430&gt;'MSD Calculation'!$D$5,0,IF($N$4="Closed-form",1/2*(1-COS(2*PI()*($B1430-$H$5)/$H$6))*$H$8,IF($N$4="General",1/2*(1-COS(2*PI()*($B1430-$H$5)/$H$6))*$H$9,"Error")))))</f>
        <v>0</v>
      </c>
      <c r="I1430" s="30">
        <f>IF(B1430="",0,IF($B1430&lt;$I$5,0,IF($B1430&gt;'MSD Calculation'!$D$5,0,IF($N$4="Closed-form",1/2*(1-COS(2*PI()*($B1430-$I$5)/$I$6))*$I$8,IF($N$4="General",1/2*(1-COS(2*PI()*($B1430-$I$5)/$I$6))*$I$9,"Error")))))</f>
        <v>0</v>
      </c>
      <c r="J1430" s="15" t="s">
        <v>14</v>
      </c>
      <c r="K1430" s="3"/>
      <c r="L1430" s="17">
        <v>14.129999999999743</v>
      </c>
      <c r="M1430" s="34">
        <f>L1430/'MSD Calculation'!$D$5</f>
        <v>0.47736486486485619</v>
      </c>
      <c r="N1430" s="34">
        <f>'MSD Calculation'!$D$24-L1430</f>
        <v>4.3700000000002568</v>
      </c>
      <c r="O1430" s="35">
        <f t="shared" si="110"/>
        <v>7.3971281837143842E-3</v>
      </c>
      <c r="P1430" s="35">
        <f t="shared" si="111"/>
        <v>1.4247291237803585E-2</v>
      </c>
      <c r="Q1430" s="35">
        <f t="shared" si="112"/>
        <v>1.5366493716939567E-2</v>
      </c>
      <c r="R1430" s="35">
        <f t="shared" si="113"/>
        <v>1.5366493716939567E-2</v>
      </c>
      <c r="S1430" s="35">
        <f t="shared" si="114"/>
        <v>1.5366493716939567E-2</v>
      </c>
      <c r="T1430" s="11" t="s">
        <v>14</v>
      </c>
    </row>
    <row r="1431" spans="2:20" x14ac:dyDescent="0.35">
      <c r="B1431" s="63">
        <v>14.139999999999743</v>
      </c>
      <c r="C1431" s="34">
        <f>B1431/'MSD Calculation'!$D$5</f>
        <v>0.47770270270269399</v>
      </c>
      <c r="D1431" s="34">
        <f>'MSD Calculation'!$D$24-B1431</f>
        <v>4.360000000000257</v>
      </c>
      <c r="E1431" s="30">
        <f>IF(B1431="",0,IF(B1431&lt;'MSD Calculation'!$D$5,$E$7*(1-B1431/'MSD Calculation'!$D$5), 0))</f>
        <v>7.3923465882497989E-3</v>
      </c>
      <c r="F1431" s="30">
        <f>IF(B1431="",0,IF($B1431&lt;$F$5,0,IF($B1431&gt;'MSD Calculation'!$D$5,0,IF($N$4="Closed-form",1/2*(1-COS(2*PI()*($B1431-$F$5)/$F$6))*$F$8,IF($N$4="General",1/2*(1-COS(2*PI()*($B1431-$F$5)/$F$6))*$F$9,"Error")))))</f>
        <v>6.8594117265920627E-3</v>
      </c>
      <c r="G1431" s="30">
        <f>IF(B1431="",0,IF($B1431&lt;$G$5,0,IF($B1431&gt;'MSD Calculation'!$D$5,0,IF($N$4="Closed-form",1/2*(1-COS(2*PI()*($B1431-$G$5)/$G$6))*$G$8,IF($N$4="General",1/2*(1-COS(2*PI()*($B1431-$G$5)/$G$6))*$G$9,"Error")))))</f>
        <v>1.123672366080676E-3</v>
      </c>
      <c r="H1431" s="30">
        <f>IF(B1431="",0,IF($B1431&lt;$H$5,0,IF($B1431&gt;'MSD Calculation'!$D$5,0,IF($N$4="Closed-form",1/2*(1-COS(2*PI()*($B1431-$H$5)/$H$6))*$H$8,IF($N$4="General",1/2*(1-COS(2*PI()*($B1431-$H$5)/$H$6))*$H$9,"Error")))))</f>
        <v>0</v>
      </c>
      <c r="I1431" s="30">
        <f>IF(B1431="",0,IF($B1431&lt;$I$5,0,IF($B1431&gt;'MSD Calculation'!$D$5,0,IF($N$4="Closed-form",1/2*(1-COS(2*PI()*($B1431-$I$5)/$I$6))*$I$8,IF($N$4="General",1/2*(1-COS(2*PI()*($B1431-$I$5)/$I$6))*$I$9,"Error")))))</f>
        <v>0</v>
      </c>
      <c r="J1431" s="15" t="s">
        <v>14</v>
      </c>
      <c r="K1431" s="3"/>
      <c r="L1431" s="17">
        <v>14.139999999999743</v>
      </c>
      <c r="M1431" s="34">
        <f>L1431/'MSD Calculation'!$D$5</f>
        <v>0.47770270270269399</v>
      </c>
      <c r="N1431" s="34">
        <f>'MSD Calculation'!$D$24-L1431</f>
        <v>4.360000000000257</v>
      </c>
      <c r="O1431" s="35">
        <f t="shared" si="110"/>
        <v>7.3923465882497989E-3</v>
      </c>
      <c r="P1431" s="35">
        <f t="shared" si="111"/>
        <v>1.4251758314841861E-2</v>
      </c>
      <c r="Q1431" s="35">
        <f t="shared" si="112"/>
        <v>1.5375430680922536E-2</v>
      </c>
      <c r="R1431" s="35">
        <f t="shared" si="113"/>
        <v>1.5375430680922536E-2</v>
      </c>
      <c r="S1431" s="35">
        <f t="shared" si="114"/>
        <v>1.5375430680922536E-2</v>
      </c>
      <c r="T1431" s="11" t="s">
        <v>14</v>
      </c>
    </row>
    <row r="1432" spans="2:20" x14ac:dyDescent="0.35">
      <c r="B1432" s="63">
        <v>14.149999999999743</v>
      </c>
      <c r="C1432" s="34">
        <f>B1432/'MSD Calculation'!$D$5</f>
        <v>0.47804054054053186</v>
      </c>
      <c r="D1432" s="34">
        <f>'MSD Calculation'!$D$24-B1432</f>
        <v>4.3500000000002572</v>
      </c>
      <c r="E1432" s="30">
        <f>IF(B1432="",0,IF(B1432&lt;'MSD Calculation'!$D$5,$E$7*(1-B1432/'MSD Calculation'!$D$5), 0))</f>
        <v>7.3875649927852118E-3</v>
      </c>
      <c r="F1432" s="30">
        <f>IF(B1432="",0,IF($B1432&lt;$F$5,0,IF($B1432&gt;'MSD Calculation'!$D$5,0,IF($N$4="Closed-form",1/2*(1-COS(2*PI()*($B1432-$F$5)/$F$6))*$F$8,IF($N$4="General",1/2*(1-COS(2*PI()*($B1432-$F$5)/$F$6))*$F$9,"Error")))))</f>
        <v>6.8686515838710747E-3</v>
      </c>
      <c r="G1432" s="30">
        <f>IF(B1432="",0,IF($B1432&lt;$G$5,0,IF($B1432&gt;'MSD Calculation'!$D$5,0,IF($N$4="Closed-form",1/2*(1-COS(2*PI()*($B1432-$G$5)/$G$6))*$G$8,IF($N$4="General",1/2*(1-COS(2*PI()*($B1432-$G$5)/$G$6))*$G$9,"Error")))))</f>
        <v>1.1281472638919436E-3</v>
      </c>
      <c r="H1432" s="30">
        <f>IF(B1432="",0,IF($B1432&lt;$H$5,0,IF($B1432&gt;'MSD Calculation'!$D$5,0,IF($N$4="Closed-form",1/2*(1-COS(2*PI()*($B1432-$H$5)/$H$6))*$H$8,IF($N$4="General",1/2*(1-COS(2*PI()*($B1432-$H$5)/$H$6))*$H$9,"Error")))))</f>
        <v>0</v>
      </c>
      <c r="I1432" s="30">
        <f>IF(B1432="",0,IF($B1432&lt;$I$5,0,IF($B1432&gt;'MSD Calculation'!$D$5,0,IF($N$4="Closed-form",1/2*(1-COS(2*PI()*($B1432-$I$5)/$I$6))*$I$8,IF($N$4="General",1/2*(1-COS(2*PI()*($B1432-$I$5)/$I$6))*$I$9,"Error")))))</f>
        <v>0</v>
      </c>
      <c r="J1432" s="15" t="s">
        <v>14</v>
      </c>
      <c r="K1432" s="3"/>
      <c r="L1432" s="17">
        <v>14.149999999999743</v>
      </c>
      <c r="M1432" s="34">
        <f>L1432/'MSD Calculation'!$D$5</f>
        <v>0.47804054054053186</v>
      </c>
      <c r="N1432" s="34">
        <f>'MSD Calculation'!$D$24-L1432</f>
        <v>4.3500000000002572</v>
      </c>
      <c r="O1432" s="35">
        <f t="shared" si="110"/>
        <v>7.3875649927852118E-3</v>
      </c>
      <c r="P1432" s="35">
        <f t="shared" si="111"/>
        <v>1.4256216576656287E-2</v>
      </c>
      <c r="Q1432" s="35">
        <f t="shared" si="112"/>
        <v>1.5384363840548232E-2</v>
      </c>
      <c r="R1432" s="35">
        <f t="shared" si="113"/>
        <v>1.5384363840548232E-2</v>
      </c>
      <c r="S1432" s="35">
        <f t="shared" si="114"/>
        <v>1.5384363840548232E-2</v>
      </c>
      <c r="T1432" s="11" t="s">
        <v>14</v>
      </c>
    </row>
    <row r="1433" spans="2:20" x14ac:dyDescent="0.35">
      <c r="B1433" s="63">
        <v>14.159999999999743</v>
      </c>
      <c r="C1433" s="34">
        <f>B1433/'MSD Calculation'!$D$5</f>
        <v>0.47837837837836966</v>
      </c>
      <c r="D1433" s="34">
        <f>'MSD Calculation'!$D$24-B1433</f>
        <v>4.3400000000002574</v>
      </c>
      <c r="E1433" s="30">
        <f>IF(B1433="",0,IF(B1433&lt;'MSD Calculation'!$D$5,$E$7*(1-B1433/'MSD Calculation'!$D$5), 0))</f>
        <v>7.3827833973206265E-3</v>
      </c>
      <c r="F1433" s="30">
        <f>IF(B1433="",0,IF($B1433&lt;$F$5,0,IF($B1433&gt;'MSD Calculation'!$D$5,0,IF($N$4="Closed-form",1/2*(1-COS(2*PI()*($B1433-$F$5)/$F$6))*$F$8,IF($N$4="General",1/2*(1-COS(2*PI()*($B1433-$F$5)/$F$6))*$F$9,"Error")))))</f>
        <v>6.8778825853957025E-3</v>
      </c>
      <c r="G1433" s="30">
        <f>IF(B1433="",0,IF($B1433&lt;$G$5,0,IF($B1433&gt;'MSD Calculation'!$D$5,0,IF($N$4="Closed-form",1/2*(1-COS(2*PI()*($B1433-$G$5)/$G$6))*$G$8,IF($N$4="General",1/2*(1-COS(2*PI()*($B1433-$G$5)/$G$6))*$G$9,"Error")))))</f>
        <v>1.1326271415903154E-3</v>
      </c>
      <c r="H1433" s="30">
        <f>IF(B1433="",0,IF($B1433&lt;$H$5,0,IF($B1433&gt;'MSD Calculation'!$D$5,0,IF($N$4="Closed-form",1/2*(1-COS(2*PI()*($B1433-$H$5)/$H$6))*$H$8,IF($N$4="General",1/2*(1-COS(2*PI()*($B1433-$H$5)/$H$6))*$H$9,"Error")))))</f>
        <v>0</v>
      </c>
      <c r="I1433" s="30">
        <f>IF(B1433="",0,IF($B1433&lt;$I$5,0,IF($B1433&gt;'MSD Calculation'!$D$5,0,IF($N$4="Closed-form",1/2*(1-COS(2*PI()*($B1433-$I$5)/$I$6))*$I$8,IF($N$4="General",1/2*(1-COS(2*PI()*($B1433-$I$5)/$I$6))*$I$9,"Error")))))</f>
        <v>0</v>
      </c>
      <c r="J1433" s="15" t="s">
        <v>14</v>
      </c>
      <c r="K1433" s="3"/>
      <c r="L1433" s="17">
        <v>14.159999999999743</v>
      </c>
      <c r="M1433" s="34">
        <f>L1433/'MSD Calculation'!$D$5</f>
        <v>0.47837837837836966</v>
      </c>
      <c r="N1433" s="34">
        <f>'MSD Calculation'!$D$24-L1433</f>
        <v>4.3400000000002574</v>
      </c>
      <c r="O1433" s="35">
        <f t="shared" si="110"/>
        <v>7.3827833973206265E-3</v>
      </c>
      <c r="P1433" s="35">
        <f t="shared" si="111"/>
        <v>1.4260665982716329E-2</v>
      </c>
      <c r="Q1433" s="35">
        <f t="shared" si="112"/>
        <v>1.5393293124306644E-2</v>
      </c>
      <c r="R1433" s="35">
        <f t="shared" si="113"/>
        <v>1.5393293124306644E-2</v>
      </c>
      <c r="S1433" s="35">
        <f t="shared" si="114"/>
        <v>1.5393293124306644E-2</v>
      </c>
      <c r="T1433" s="11" t="s">
        <v>14</v>
      </c>
    </row>
    <row r="1434" spans="2:20" x14ac:dyDescent="0.35">
      <c r="B1434" s="63">
        <v>14.169999999999742</v>
      </c>
      <c r="C1434" s="34">
        <f>B1434/'MSD Calculation'!$D$5</f>
        <v>0.47871621621620747</v>
      </c>
      <c r="D1434" s="34">
        <f>'MSD Calculation'!$D$24-B1434</f>
        <v>4.3300000000002576</v>
      </c>
      <c r="E1434" s="30">
        <f>IF(B1434="",0,IF(B1434&lt;'MSD Calculation'!$D$5,$E$7*(1-B1434/'MSD Calculation'!$D$5), 0))</f>
        <v>7.3780018018560411E-3</v>
      </c>
      <c r="F1434" s="30">
        <f>IF(B1434="",0,IF($B1434&lt;$F$5,0,IF($B1434&gt;'MSD Calculation'!$D$5,0,IF($N$4="Closed-form",1/2*(1-COS(2*PI()*($B1434-$F$5)/$F$6))*$F$8,IF($N$4="General",1/2*(1-COS(2*PI()*($B1434-$F$5)/$F$6))*$F$9,"Error")))))</f>
        <v>6.8871046906742572E-3</v>
      </c>
      <c r="G1434" s="30">
        <f>IF(B1434="",0,IF($B1434&lt;$G$5,0,IF($B1434&gt;'MSD Calculation'!$D$5,0,IF($N$4="Closed-form",1/2*(1-COS(2*PI()*($B1434-$G$5)/$G$6))*$G$8,IF($N$4="General",1/2*(1-COS(2*PI()*($B1434-$G$5)/$G$6))*$G$9,"Error")))))</f>
        <v>1.1371119681618481E-3</v>
      </c>
      <c r="H1434" s="30">
        <f>IF(B1434="",0,IF($B1434&lt;$H$5,0,IF($B1434&gt;'MSD Calculation'!$D$5,0,IF($N$4="Closed-form",1/2*(1-COS(2*PI()*($B1434-$H$5)/$H$6))*$H$8,IF($N$4="General",1/2*(1-COS(2*PI()*($B1434-$H$5)/$H$6))*$H$9,"Error")))))</f>
        <v>0</v>
      </c>
      <c r="I1434" s="30">
        <f>IF(B1434="",0,IF($B1434&lt;$I$5,0,IF($B1434&gt;'MSD Calculation'!$D$5,0,IF($N$4="Closed-form",1/2*(1-COS(2*PI()*($B1434-$I$5)/$I$6))*$I$8,IF($N$4="General",1/2*(1-COS(2*PI()*($B1434-$I$5)/$I$6))*$I$9,"Error")))))</f>
        <v>0</v>
      </c>
      <c r="J1434" s="15" t="s">
        <v>14</v>
      </c>
      <c r="K1434" s="3"/>
      <c r="L1434" s="17">
        <v>14.169999999999742</v>
      </c>
      <c r="M1434" s="34">
        <f>L1434/'MSD Calculation'!$D$5</f>
        <v>0.47871621621620747</v>
      </c>
      <c r="N1434" s="34">
        <f>'MSD Calculation'!$D$24-L1434</f>
        <v>4.3300000000002576</v>
      </c>
      <c r="O1434" s="35">
        <f t="shared" si="110"/>
        <v>7.3780018018560411E-3</v>
      </c>
      <c r="P1434" s="35">
        <f t="shared" si="111"/>
        <v>1.4265106492530297E-2</v>
      </c>
      <c r="Q1434" s="35">
        <f t="shared" si="112"/>
        <v>1.5402218460692146E-2</v>
      </c>
      <c r="R1434" s="35">
        <f t="shared" si="113"/>
        <v>1.5402218460692146E-2</v>
      </c>
      <c r="S1434" s="35">
        <f t="shared" si="114"/>
        <v>1.5402218460692146E-2</v>
      </c>
      <c r="T1434" s="11" t="s">
        <v>14</v>
      </c>
    </row>
    <row r="1435" spans="2:20" x14ac:dyDescent="0.35">
      <c r="B1435" s="63">
        <v>14.179999999999742</v>
      </c>
      <c r="C1435" s="34">
        <f>B1435/'MSD Calculation'!$D$5</f>
        <v>0.47905405405404533</v>
      </c>
      <c r="D1435" s="34">
        <f>'MSD Calculation'!$D$24-B1435</f>
        <v>4.3200000000002579</v>
      </c>
      <c r="E1435" s="30">
        <f>IF(B1435="",0,IF(B1435&lt;'MSD Calculation'!$D$5,$E$7*(1-B1435/'MSD Calculation'!$D$5), 0))</f>
        <v>7.3732202063914558E-3</v>
      </c>
      <c r="F1435" s="30">
        <f>IF(B1435="",0,IF($B1435&lt;$F$5,0,IF($B1435&gt;'MSD Calculation'!$D$5,0,IF($N$4="Closed-form",1/2*(1-COS(2*PI()*($B1435-$F$5)/$F$6))*$F$8,IF($N$4="General",1/2*(1-COS(2*PI()*($B1435-$F$5)/$F$6))*$F$9,"Error")))))</f>
        <v>6.8963178592540732E-3</v>
      </c>
      <c r="G1435" s="30">
        <f>IF(B1435="",0,IF($B1435&lt;$G$5,0,IF($B1435&gt;'MSD Calculation'!$D$5,0,IF($N$4="Closed-form",1/2*(1-COS(2*PI()*($B1435-$G$5)/$G$6))*$G$8,IF($N$4="General",1/2*(1-COS(2*PI()*($B1435-$G$5)/$G$6))*$G$9,"Error")))))</f>
        <v>1.1416017125583371E-3</v>
      </c>
      <c r="H1435" s="30">
        <f>IF(B1435="",0,IF($B1435&lt;$H$5,0,IF($B1435&gt;'MSD Calculation'!$D$5,0,IF($N$4="Closed-form",1/2*(1-COS(2*PI()*($B1435-$H$5)/$H$6))*$H$8,IF($N$4="General",1/2*(1-COS(2*PI()*($B1435-$H$5)/$H$6))*$H$9,"Error")))))</f>
        <v>0</v>
      </c>
      <c r="I1435" s="30">
        <f>IF(B1435="",0,IF($B1435&lt;$I$5,0,IF($B1435&gt;'MSD Calculation'!$D$5,0,IF($N$4="Closed-form",1/2*(1-COS(2*PI()*($B1435-$I$5)/$I$6))*$I$8,IF($N$4="General",1/2*(1-COS(2*PI()*($B1435-$I$5)/$I$6))*$I$9,"Error")))))</f>
        <v>0</v>
      </c>
      <c r="J1435" s="15" t="s">
        <v>14</v>
      </c>
      <c r="K1435" s="3"/>
      <c r="L1435" s="17">
        <v>14.179999999999742</v>
      </c>
      <c r="M1435" s="34">
        <f>L1435/'MSD Calculation'!$D$5</f>
        <v>0.47905405405404533</v>
      </c>
      <c r="N1435" s="34">
        <f>'MSD Calculation'!$D$24-L1435</f>
        <v>4.3200000000002579</v>
      </c>
      <c r="O1435" s="35">
        <f t="shared" si="110"/>
        <v>7.3732202063914558E-3</v>
      </c>
      <c r="P1435" s="35">
        <f t="shared" si="111"/>
        <v>1.4269538065645529E-2</v>
      </c>
      <c r="Q1435" s="35">
        <f t="shared" si="112"/>
        <v>1.5411139778203867E-2</v>
      </c>
      <c r="R1435" s="35">
        <f t="shared" si="113"/>
        <v>1.5411139778203867E-2</v>
      </c>
      <c r="S1435" s="35">
        <f t="shared" si="114"/>
        <v>1.5411139778203867E-2</v>
      </c>
      <c r="T1435" s="11" t="s">
        <v>14</v>
      </c>
    </row>
    <row r="1436" spans="2:20" x14ac:dyDescent="0.35">
      <c r="B1436" s="63">
        <v>14.189999999999742</v>
      </c>
      <c r="C1436" s="34">
        <f>B1436/'MSD Calculation'!$D$5</f>
        <v>0.47939189189188314</v>
      </c>
      <c r="D1436" s="34">
        <f>'MSD Calculation'!$D$24-B1436</f>
        <v>4.3100000000002581</v>
      </c>
      <c r="E1436" s="30">
        <f>IF(B1436="",0,IF(B1436&lt;'MSD Calculation'!$D$5,$E$7*(1-B1436/'MSD Calculation'!$D$5), 0))</f>
        <v>7.3684386109268704E-3</v>
      </c>
      <c r="F1436" s="30">
        <f>IF(B1436="",0,IF($B1436&lt;$F$5,0,IF($B1436&gt;'MSD Calculation'!$D$5,0,IF($N$4="Closed-form",1/2*(1-COS(2*PI()*($B1436-$F$5)/$F$6))*$F$8,IF($N$4="General",1/2*(1-COS(2*PI()*($B1436-$F$5)/$F$6))*$F$9,"Error")))))</f>
        <v>6.9055220507216863E-3</v>
      </c>
      <c r="G1436" s="30">
        <f>IF(B1436="",0,IF($B1436&lt;$G$5,0,IF($B1436&gt;'MSD Calculation'!$D$5,0,IF($N$4="Closed-form",1/2*(1-COS(2*PI()*($B1436-$G$5)/$G$6))*$G$8,IF($N$4="General",1/2*(1-COS(2*PI()*($B1436-$G$5)/$G$6))*$G$9,"Error")))))</f>
        <v>1.1460963436975312E-3</v>
      </c>
      <c r="H1436" s="30">
        <f>IF(B1436="",0,IF($B1436&lt;$H$5,0,IF($B1436&gt;'MSD Calculation'!$D$5,0,IF($N$4="Closed-form",1/2*(1-COS(2*PI()*($B1436-$H$5)/$H$6))*$H$8,IF($N$4="General",1/2*(1-COS(2*PI()*($B1436-$H$5)/$H$6))*$H$9,"Error")))))</f>
        <v>0</v>
      </c>
      <c r="I1436" s="30">
        <f>IF(B1436="",0,IF($B1436&lt;$I$5,0,IF($B1436&gt;'MSD Calculation'!$D$5,0,IF($N$4="Closed-form",1/2*(1-COS(2*PI()*($B1436-$I$5)/$I$6))*$I$8,IF($N$4="General",1/2*(1-COS(2*PI()*($B1436-$I$5)/$I$6))*$I$9,"Error")))))</f>
        <v>0</v>
      </c>
      <c r="J1436" s="15" t="s">
        <v>14</v>
      </c>
      <c r="K1436" s="3"/>
      <c r="L1436" s="17">
        <v>14.189999999999742</v>
      </c>
      <c r="M1436" s="34">
        <f>L1436/'MSD Calculation'!$D$5</f>
        <v>0.47939189189188314</v>
      </c>
      <c r="N1436" s="34">
        <f>'MSD Calculation'!$D$24-L1436</f>
        <v>4.3100000000002581</v>
      </c>
      <c r="O1436" s="35">
        <f t="shared" si="110"/>
        <v>7.3684386109268704E-3</v>
      </c>
      <c r="P1436" s="35">
        <f t="shared" si="111"/>
        <v>1.4273960661648558E-2</v>
      </c>
      <c r="Q1436" s="35">
        <f t="shared" si="112"/>
        <v>1.5420057005346089E-2</v>
      </c>
      <c r="R1436" s="35">
        <f t="shared" si="113"/>
        <v>1.5420057005346089E-2</v>
      </c>
      <c r="S1436" s="35">
        <f t="shared" si="114"/>
        <v>1.5420057005346089E-2</v>
      </c>
      <c r="T1436" s="11" t="s">
        <v>14</v>
      </c>
    </row>
    <row r="1437" spans="2:20" x14ac:dyDescent="0.35">
      <c r="B1437" s="63">
        <v>14.199999999999742</v>
      </c>
      <c r="C1437" s="34">
        <f>B1437/'MSD Calculation'!$D$5</f>
        <v>0.479729729729721</v>
      </c>
      <c r="D1437" s="34">
        <f>'MSD Calculation'!$D$24-B1437</f>
        <v>4.3000000000002583</v>
      </c>
      <c r="E1437" s="30">
        <f>IF(B1437="",0,IF(B1437&lt;'MSD Calculation'!$D$5,$E$7*(1-B1437/'MSD Calculation'!$D$5), 0))</f>
        <v>7.3636570154622851E-3</v>
      </c>
      <c r="F1437" s="30">
        <f>IF(B1437="",0,IF($B1437&lt;$F$5,0,IF($B1437&gt;'MSD Calculation'!$D$5,0,IF($N$4="Closed-form",1/2*(1-COS(2*PI()*($B1437-$F$5)/$F$6))*$F$8,IF($N$4="General",1/2*(1-COS(2*PI()*($B1437-$F$5)/$F$6))*$F$9,"Error")))))</f>
        <v>6.914717224703007E-3</v>
      </c>
      <c r="G1437" s="30">
        <f>IF(B1437="",0,IF($B1437&lt;$G$5,0,IF($B1437&gt;'MSD Calculation'!$D$5,0,IF($N$4="Closed-form",1/2*(1-COS(2*PI()*($B1437-$G$5)/$G$6))*$G$8,IF($N$4="General",1/2*(1-COS(2*PI()*($B1437-$G$5)/$G$6))*$G$9,"Error")))))</f>
        <v>1.1505958304633493E-3</v>
      </c>
      <c r="H1437" s="30">
        <f>IF(B1437="",0,IF($B1437&lt;$H$5,0,IF($B1437&gt;'MSD Calculation'!$D$5,0,IF($N$4="Closed-form",1/2*(1-COS(2*PI()*($B1437-$H$5)/$H$6))*$H$8,IF($N$4="General",1/2*(1-COS(2*PI()*($B1437-$H$5)/$H$6))*$H$9,"Error")))))</f>
        <v>0</v>
      </c>
      <c r="I1437" s="30">
        <f>IF(B1437="",0,IF($B1437&lt;$I$5,0,IF($B1437&gt;'MSD Calculation'!$D$5,0,IF($N$4="Closed-form",1/2*(1-COS(2*PI()*($B1437-$I$5)/$I$6))*$I$8,IF($N$4="General",1/2*(1-COS(2*PI()*($B1437-$I$5)/$I$6))*$I$9,"Error")))))</f>
        <v>0</v>
      </c>
      <c r="J1437" s="15" t="s">
        <v>14</v>
      </c>
      <c r="K1437" s="3"/>
      <c r="L1437" s="17">
        <v>14.199999999999742</v>
      </c>
      <c r="M1437" s="34">
        <f>L1437/'MSD Calculation'!$D$5</f>
        <v>0.479729729729721</v>
      </c>
      <c r="N1437" s="34">
        <f>'MSD Calculation'!$D$24-L1437</f>
        <v>4.3000000000002583</v>
      </c>
      <c r="O1437" s="35">
        <f t="shared" si="110"/>
        <v>7.3636570154622851E-3</v>
      </c>
      <c r="P1437" s="35">
        <f t="shared" si="111"/>
        <v>1.4278374240165292E-2</v>
      </c>
      <c r="Q1437" s="35">
        <f t="shared" si="112"/>
        <v>1.5428970070628642E-2</v>
      </c>
      <c r="R1437" s="35">
        <f t="shared" si="113"/>
        <v>1.5428970070628642E-2</v>
      </c>
      <c r="S1437" s="35">
        <f t="shared" si="114"/>
        <v>1.5428970070628642E-2</v>
      </c>
      <c r="T1437" s="11" t="s">
        <v>14</v>
      </c>
    </row>
    <row r="1438" spans="2:20" x14ac:dyDescent="0.35">
      <c r="B1438" s="63">
        <v>14.209999999999742</v>
      </c>
      <c r="C1438" s="34">
        <f>B1438/'MSD Calculation'!$D$5</f>
        <v>0.48006756756755881</v>
      </c>
      <c r="D1438" s="34">
        <f>'MSD Calculation'!$D$24-B1438</f>
        <v>4.2900000000002585</v>
      </c>
      <c r="E1438" s="30">
        <f>IF(B1438="",0,IF(B1438&lt;'MSD Calculation'!$D$5,$E$7*(1-B1438/'MSD Calculation'!$D$5), 0))</f>
        <v>7.3588754199976998E-3</v>
      </c>
      <c r="F1438" s="30">
        <f>IF(B1438="",0,IF($B1438&lt;$F$5,0,IF($B1438&gt;'MSD Calculation'!$D$5,0,IF($N$4="Closed-form",1/2*(1-COS(2*PI()*($B1438-$F$5)/$F$6))*$F$8,IF($N$4="General",1/2*(1-COS(2*PI()*($B1438-$F$5)/$F$6))*$F$9,"Error")))))</f>
        <v>6.9239033408635062E-3</v>
      </c>
      <c r="G1438" s="30">
        <f>IF(B1438="",0,IF($B1438&lt;$G$5,0,IF($B1438&gt;'MSD Calculation'!$D$5,0,IF($N$4="Closed-form",1/2*(1-COS(2*PI()*($B1438-$G$5)/$G$6))*$G$8,IF($N$4="General",1/2*(1-COS(2*PI()*($B1438-$G$5)/$G$6))*$G$9,"Error")))))</f>
        <v>1.1551001417060946E-3</v>
      </c>
      <c r="H1438" s="30">
        <f>IF(B1438="",0,IF($B1438&lt;$H$5,0,IF($B1438&gt;'MSD Calculation'!$D$5,0,IF($N$4="Closed-form",1/2*(1-COS(2*PI()*($B1438-$H$5)/$H$6))*$H$8,IF($N$4="General",1/2*(1-COS(2*PI()*($B1438-$H$5)/$H$6))*$H$9,"Error")))))</f>
        <v>0</v>
      </c>
      <c r="I1438" s="30">
        <f>IF(B1438="",0,IF($B1438&lt;$I$5,0,IF($B1438&gt;'MSD Calculation'!$D$5,0,IF($N$4="Closed-form",1/2*(1-COS(2*PI()*($B1438-$I$5)/$I$6))*$I$8,IF($N$4="General",1/2*(1-COS(2*PI()*($B1438-$I$5)/$I$6))*$I$9,"Error")))))</f>
        <v>0</v>
      </c>
      <c r="J1438" s="15" t="s">
        <v>14</v>
      </c>
      <c r="K1438" s="3"/>
      <c r="L1438" s="17">
        <v>14.209999999999742</v>
      </c>
      <c r="M1438" s="34">
        <f>L1438/'MSD Calculation'!$D$5</f>
        <v>0.48006756756755881</v>
      </c>
      <c r="N1438" s="34">
        <f>'MSD Calculation'!$D$24-L1438</f>
        <v>4.2900000000002585</v>
      </c>
      <c r="O1438" s="35">
        <f t="shared" si="110"/>
        <v>7.3588754199976998E-3</v>
      </c>
      <c r="P1438" s="35">
        <f t="shared" si="111"/>
        <v>1.4282778760861207E-2</v>
      </c>
      <c r="Q1438" s="35">
        <f t="shared" si="112"/>
        <v>1.5437878902567301E-2</v>
      </c>
      <c r="R1438" s="35">
        <f t="shared" si="113"/>
        <v>1.5437878902567301E-2</v>
      </c>
      <c r="S1438" s="35">
        <f t="shared" si="114"/>
        <v>1.5437878902567301E-2</v>
      </c>
      <c r="T1438" s="11" t="s">
        <v>14</v>
      </c>
    </row>
    <row r="1439" spans="2:20" x14ac:dyDescent="0.35">
      <c r="B1439" s="63">
        <v>14.219999999999741</v>
      </c>
      <c r="C1439" s="34">
        <f>B1439/'MSD Calculation'!$D$5</f>
        <v>0.48040540540539667</v>
      </c>
      <c r="D1439" s="34">
        <f>'MSD Calculation'!$D$24-B1439</f>
        <v>4.2800000000002587</v>
      </c>
      <c r="E1439" s="30">
        <f>IF(B1439="",0,IF(B1439&lt;'MSD Calculation'!$D$5,$E$7*(1-B1439/'MSD Calculation'!$D$5), 0))</f>
        <v>7.3540938245331127E-3</v>
      </c>
      <c r="F1439" s="30">
        <f>IF(B1439="",0,IF($B1439&lt;$F$5,0,IF($B1439&gt;'MSD Calculation'!$D$5,0,IF($N$4="Closed-form",1/2*(1-COS(2*PI()*($B1439-$F$5)/$F$6))*$F$8,IF($N$4="General",1/2*(1-COS(2*PI()*($B1439-$F$5)/$F$6))*$F$9,"Error")))))</f>
        <v>6.9330803589083851E-3</v>
      </c>
      <c r="G1439" s="30">
        <f>IF(B1439="",0,IF($B1439&lt;$G$5,0,IF($B1439&gt;'MSD Calculation'!$D$5,0,IF($N$4="Closed-form",1/2*(1-COS(2*PI()*($B1439-$G$5)/$G$6))*$G$8,IF($N$4="General",1/2*(1-COS(2*PI()*($B1439-$G$5)/$G$6))*$G$9,"Error")))))</f>
        <v>1.1596092462426719E-3</v>
      </c>
      <c r="H1439" s="30">
        <f>IF(B1439="",0,IF($B1439&lt;$H$5,0,IF($B1439&gt;'MSD Calculation'!$D$5,0,IF($N$4="Closed-form",1/2*(1-COS(2*PI()*($B1439-$H$5)/$H$6))*$H$8,IF($N$4="General",1/2*(1-COS(2*PI()*($B1439-$H$5)/$H$6))*$H$9,"Error")))))</f>
        <v>0</v>
      </c>
      <c r="I1439" s="30">
        <f>IF(B1439="",0,IF($B1439&lt;$I$5,0,IF($B1439&gt;'MSD Calculation'!$D$5,0,IF($N$4="Closed-form",1/2*(1-COS(2*PI()*($B1439-$I$5)/$I$6))*$I$8,IF($N$4="General",1/2*(1-COS(2*PI()*($B1439-$I$5)/$I$6))*$I$9,"Error")))))</f>
        <v>0</v>
      </c>
      <c r="J1439" s="15" t="s">
        <v>14</v>
      </c>
      <c r="K1439" s="3"/>
      <c r="L1439" s="17">
        <v>14.219999999999741</v>
      </c>
      <c r="M1439" s="34">
        <f>L1439/'MSD Calculation'!$D$5</f>
        <v>0.48040540540539667</v>
      </c>
      <c r="N1439" s="34">
        <f>'MSD Calculation'!$D$24-L1439</f>
        <v>4.2800000000002587</v>
      </c>
      <c r="O1439" s="35">
        <f t="shared" si="110"/>
        <v>7.3540938245331127E-3</v>
      </c>
      <c r="P1439" s="35">
        <f t="shared" si="111"/>
        <v>1.4287174183441498E-2</v>
      </c>
      <c r="Q1439" s="35">
        <f t="shared" si="112"/>
        <v>1.5446783429684169E-2</v>
      </c>
      <c r="R1439" s="35">
        <f t="shared" si="113"/>
        <v>1.5446783429684169E-2</v>
      </c>
      <c r="S1439" s="35">
        <f t="shared" si="114"/>
        <v>1.5446783429684169E-2</v>
      </c>
      <c r="T1439" s="11" t="s">
        <v>14</v>
      </c>
    </row>
    <row r="1440" spans="2:20" x14ac:dyDescent="0.35">
      <c r="B1440" s="63">
        <v>14.229999999999741</v>
      </c>
      <c r="C1440" s="34">
        <f>B1440/'MSD Calculation'!$D$5</f>
        <v>0.48074324324323447</v>
      </c>
      <c r="D1440" s="34">
        <f>'MSD Calculation'!$D$24-B1440</f>
        <v>4.2700000000002589</v>
      </c>
      <c r="E1440" s="30">
        <f>IF(B1440="",0,IF(B1440&lt;'MSD Calculation'!$D$5,$E$7*(1-B1440/'MSD Calculation'!$D$5), 0))</f>
        <v>7.3493122290685274E-3</v>
      </c>
      <c r="F1440" s="30">
        <f>IF(B1440="",0,IF($B1440&lt;$F$5,0,IF($B1440&gt;'MSD Calculation'!$D$5,0,IF($N$4="Closed-form",1/2*(1-COS(2*PI()*($B1440-$F$5)/$F$6))*$F$8,IF($N$4="General",1/2*(1-COS(2*PI()*($B1440-$F$5)/$F$6))*$F$9,"Error")))))</f>
        <v>6.9422482385827489E-3</v>
      </c>
      <c r="G1440" s="30">
        <f>IF(B1440="",0,IF($B1440&lt;$G$5,0,IF($B1440&gt;'MSD Calculation'!$D$5,0,IF($N$4="Closed-form",1/2*(1-COS(2*PI()*($B1440-$G$5)/$G$6))*$G$8,IF($N$4="General",1/2*(1-COS(2*PI()*($B1440-$G$5)/$G$6))*$G$9,"Error")))))</f>
        <v>1.1641231128568003E-3</v>
      </c>
      <c r="H1440" s="30">
        <f>IF(B1440="",0,IF($B1440&lt;$H$5,0,IF($B1440&gt;'MSD Calculation'!$D$5,0,IF($N$4="Closed-form",1/2*(1-COS(2*PI()*($B1440-$H$5)/$H$6))*$H$8,IF($N$4="General",1/2*(1-COS(2*PI()*($B1440-$H$5)/$H$6))*$H$9,"Error")))))</f>
        <v>0</v>
      </c>
      <c r="I1440" s="30">
        <f>IF(B1440="",0,IF($B1440&lt;$I$5,0,IF($B1440&gt;'MSD Calculation'!$D$5,0,IF($N$4="Closed-form",1/2*(1-COS(2*PI()*($B1440-$I$5)/$I$6))*$I$8,IF($N$4="General",1/2*(1-COS(2*PI()*($B1440-$I$5)/$I$6))*$I$9,"Error")))))</f>
        <v>0</v>
      </c>
      <c r="J1440" s="15" t="s">
        <v>14</v>
      </c>
      <c r="K1440" s="3"/>
      <c r="L1440" s="17">
        <v>14.229999999999741</v>
      </c>
      <c r="M1440" s="34">
        <f>L1440/'MSD Calculation'!$D$5</f>
        <v>0.48074324324323447</v>
      </c>
      <c r="N1440" s="34">
        <f>'MSD Calculation'!$D$24-L1440</f>
        <v>4.2700000000002589</v>
      </c>
      <c r="O1440" s="35">
        <f t="shared" si="110"/>
        <v>7.3493122290685274E-3</v>
      </c>
      <c r="P1440" s="35">
        <f t="shared" si="111"/>
        <v>1.4291560467651277E-2</v>
      </c>
      <c r="Q1440" s="35">
        <f t="shared" si="112"/>
        <v>1.5455683580508077E-2</v>
      </c>
      <c r="R1440" s="35">
        <f t="shared" si="113"/>
        <v>1.5455683580508077E-2</v>
      </c>
      <c r="S1440" s="35">
        <f t="shared" si="114"/>
        <v>1.5455683580508077E-2</v>
      </c>
      <c r="T1440" s="11" t="s">
        <v>14</v>
      </c>
    </row>
    <row r="1441" spans="2:20" x14ac:dyDescent="0.35">
      <c r="B1441" s="63">
        <v>14.239999999999741</v>
      </c>
      <c r="C1441" s="34">
        <f>B1441/'MSD Calculation'!$D$5</f>
        <v>0.48108108108107228</v>
      </c>
      <c r="D1441" s="34">
        <f>'MSD Calculation'!$D$24-B1441</f>
        <v>4.2600000000002591</v>
      </c>
      <c r="E1441" s="30">
        <f>IF(B1441="",0,IF(B1441&lt;'MSD Calculation'!$D$5,$E$7*(1-B1441/'MSD Calculation'!$D$5), 0))</f>
        <v>7.344530633603942E-3</v>
      </c>
      <c r="F1441" s="30">
        <f>IF(B1441="",0,IF($B1441&lt;$F$5,0,IF($B1441&gt;'MSD Calculation'!$D$5,0,IF($N$4="Closed-form",1/2*(1-COS(2*PI()*($B1441-$F$5)/$F$6))*$F$8,IF($N$4="General",1/2*(1-COS(2*PI()*($B1441-$F$5)/$F$6))*$F$9,"Error")))))</f>
        <v>6.9514069396717946E-3</v>
      </c>
      <c r="G1441" s="30">
        <f>IF(B1441="",0,IF($B1441&lt;$G$5,0,IF($B1441&gt;'MSD Calculation'!$D$5,0,IF($N$4="Closed-form",1/2*(1-COS(2*PI()*($B1441-$G$5)/$G$6))*$G$8,IF($N$4="General",1/2*(1-COS(2*PI()*($B1441-$G$5)/$G$6))*$G$9,"Error")))))</f>
        <v>1.1686417102992328E-3</v>
      </c>
      <c r="H1441" s="30">
        <f>IF(B1441="",0,IF($B1441&lt;$H$5,0,IF($B1441&gt;'MSD Calculation'!$D$5,0,IF($N$4="Closed-form",1/2*(1-COS(2*PI()*($B1441-$H$5)/$H$6))*$H$8,IF($N$4="General",1/2*(1-COS(2*PI()*($B1441-$H$5)/$H$6))*$H$9,"Error")))))</f>
        <v>0</v>
      </c>
      <c r="I1441" s="30">
        <f>IF(B1441="",0,IF($B1441&lt;$I$5,0,IF($B1441&gt;'MSD Calculation'!$D$5,0,IF($N$4="Closed-form",1/2*(1-COS(2*PI()*($B1441-$I$5)/$I$6))*$I$8,IF($N$4="General",1/2*(1-COS(2*PI()*($B1441-$I$5)/$I$6))*$I$9,"Error")))))</f>
        <v>0</v>
      </c>
      <c r="J1441" s="15" t="s">
        <v>14</v>
      </c>
      <c r="K1441" s="3"/>
      <c r="L1441" s="17">
        <v>14.239999999999741</v>
      </c>
      <c r="M1441" s="34">
        <f>L1441/'MSD Calculation'!$D$5</f>
        <v>0.48108108108107228</v>
      </c>
      <c r="N1441" s="34">
        <f>'MSD Calculation'!$D$24-L1441</f>
        <v>4.2600000000002591</v>
      </c>
      <c r="O1441" s="35">
        <f t="shared" si="110"/>
        <v>7.344530633603942E-3</v>
      </c>
      <c r="P1441" s="35">
        <f t="shared" si="111"/>
        <v>1.4295937573275738E-2</v>
      </c>
      <c r="Q1441" s="35">
        <f t="shared" si="112"/>
        <v>1.546457928357497E-2</v>
      </c>
      <c r="R1441" s="35">
        <f t="shared" si="113"/>
        <v>1.546457928357497E-2</v>
      </c>
      <c r="S1441" s="35">
        <f t="shared" si="114"/>
        <v>1.546457928357497E-2</v>
      </c>
      <c r="T1441" s="11" t="s">
        <v>14</v>
      </c>
    </row>
    <row r="1442" spans="2:20" x14ac:dyDescent="0.35">
      <c r="B1442" s="63">
        <v>14.249999999999741</v>
      </c>
      <c r="C1442" s="34">
        <f>B1442/'MSD Calculation'!$D$5</f>
        <v>0.48141891891891014</v>
      </c>
      <c r="D1442" s="34">
        <f>'MSD Calculation'!$D$24-B1442</f>
        <v>4.2500000000002593</v>
      </c>
      <c r="E1442" s="30">
        <f>IF(B1442="",0,IF(B1442&lt;'MSD Calculation'!$D$5,$E$7*(1-B1442/'MSD Calculation'!$D$5), 0))</f>
        <v>7.339749038139355E-3</v>
      </c>
      <c r="F1442" s="30">
        <f>IF(B1442="",0,IF($B1442&lt;$F$5,0,IF($B1442&gt;'MSD Calculation'!$D$5,0,IF($N$4="Closed-form",1/2*(1-COS(2*PI()*($B1442-$F$5)/$F$6))*$F$8,IF($N$4="General",1/2*(1-COS(2*PI()*($B1442-$F$5)/$F$6))*$F$9,"Error")))))</f>
        <v>6.9605564220009764E-3</v>
      </c>
      <c r="G1442" s="30">
        <f>IF(B1442="",0,IF($B1442&lt;$G$5,0,IF($B1442&gt;'MSD Calculation'!$D$5,0,IF($N$4="Closed-form",1/2*(1-COS(2*PI()*($B1442-$G$5)/$G$6))*$G$8,IF($N$4="General",1/2*(1-COS(2*PI()*($B1442-$G$5)/$G$6))*$G$9,"Error")))))</f>
        <v>1.1731650072879709E-3</v>
      </c>
      <c r="H1442" s="30">
        <f>IF(B1442="",0,IF($B1442&lt;$H$5,0,IF($B1442&gt;'MSD Calculation'!$D$5,0,IF($N$4="Closed-form",1/2*(1-COS(2*PI()*($B1442-$H$5)/$H$6))*$H$8,IF($N$4="General",1/2*(1-COS(2*PI()*($B1442-$H$5)/$H$6))*$H$9,"Error")))))</f>
        <v>0</v>
      </c>
      <c r="I1442" s="30">
        <f>IF(B1442="",0,IF($B1442&lt;$I$5,0,IF($B1442&gt;'MSD Calculation'!$D$5,0,IF($N$4="Closed-form",1/2*(1-COS(2*PI()*($B1442-$I$5)/$I$6))*$I$8,IF($N$4="General",1/2*(1-COS(2*PI()*($B1442-$I$5)/$I$6))*$I$9,"Error")))))</f>
        <v>0</v>
      </c>
      <c r="J1442" s="15" t="s">
        <v>14</v>
      </c>
      <c r="K1442" s="3"/>
      <c r="L1442" s="17">
        <v>14.249999999999741</v>
      </c>
      <c r="M1442" s="34">
        <f>L1442/'MSD Calculation'!$D$5</f>
        <v>0.48141891891891014</v>
      </c>
      <c r="N1442" s="34">
        <f>'MSD Calculation'!$D$24-L1442</f>
        <v>4.2500000000002593</v>
      </c>
      <c r="O1442" s="35">
        <f t="shared" si="110"/>
        <v>7.339749038139355E-3</v>
      </c>
      <c r="P1442" s="35">
        <f t="shared" si="111"/>
        <v>1.4300305460140331E-2</v>
      </c>
      <c r="Q1442" s="35">
        <f t="shared" si="112"/>
        <v>1.5473470467428302E-2</v>
      </c>
      <c r="R1442" s="35">
        <f t="shared" si="113"/>
        <v>1.5473470467428302E-2</v>
      </c>
      <c r="S1442" s="35">
        <f t="shared" si="114"/>
        <v>1.5473470467428302E-2</v>
      </c>
      <c r="T1442" s="11" t="s">
        <v>14</v>
      </c>
    </row>
    <row r="1443" spans="2:20" x14ac:dyDescent="0.35">
      <c r="B1443" s="63">
        <v>14.25999999999974</v>
      </c>
      <c r="C1443" s="34">
        <f>B1443/'MSD Calculation'!$D$5</f>
        <v>0.48175675675674795</v>
      </c>
      <c r="D1443" s="34">
        <f>'MSD Calculation'!$D$24-B1443</f>
        <v>4.2400000000002596</v>
      </c>
      <c r="E1443" s="30">
        <f>IF(B1443="",0,IF(B1443&lt;'MSD Calculation'!$D$5,$E$7*(1-B1443/'MSD Calculation'!$D$5), 0))</f>
        <v>7.3349674426747696E-3</v>
      </c>
      <c r="F1443" s="30">
        <f>IF(B1443="",0,IF($B1443&lt;$F$5,0,IF($B1443&gt;'MSD Calculation'!$D$5,0,IF($N$4="Closed-form",1/2*(1-COS(2*PI()*($B1443-$F$5)/$F$6))*$F$8,IF($N$4="General",1/2*(1-COS(2*PI()*($B1443-$F$5)/$F$6))*$F$9,"Error")))))</f>
        <v>6.9696966454361915E-3</v>
      </c>
      <c r="G1443" s="30">
        <f>IF(B1443="",0,IF($B1443&lt;$G$5,0,IF($B1443&gt;'MSD Calculation'!$D$5,0,IF($N$4="Closed-form",1/2*(1-COS(2*PI()*($B1443-$G$5)/$G$6))*$G$8,IF($N$4="General",1/2*(1-COS(2*PI()*($B1443-$G$5)/$G$6))*$G$9,"Error")))))</f>
        <v>1.1776929725084812E-3</v>
      </c>
      <c r="H1443" s="30">
        <f>IF(B1443="",0,IF($B1443&lt;$H$5,0,IF($B1443&gt;'MSD Calculation'!$D$5,0,IF($N$4="Closed-form",1/2*(1-COS(2*PI()*($B1443-$H$5)/$H$6))*$H$8,IF($N$4="General",1/2*(1-COS(2*PI()*($B1443-$H$5)/$H$6))*$H$9,"Error")))))</f>
        <v>0</v>
      </c>
      <c r="I1443" s="30">
        <f>IF(B1443="",0,IF($B1443&lt;$I$5,0,IF($B1443&gt;'MSD Calculation'!$D$5,0,IF($N$4="Closed-form",1/2*(1-COS(2*PI()*($B1443-$I$5)/$I$6))*$I$8,IF($N$4="General",1/2*(1-COS(2*PI()*($B1443-$I$5)/$I$6))*$I$9,"Error")))))</f>
        <v>0</v>
      </c>
      <c r="J1443" s="15" t="s">
        <v>14</v>
      </c>
      <c r="K1443" s="3"/>
      <c r="L1443" s="17">
        <v>14.25999999999974</v>
      </c>
      <c r="M1443" s="34">
        <f>L1443/'MSD Calculation'!$D$5</f>
        <v>0.48175675675674795</v>
      </c>
      <c r="N1443" s="34">
        <f>'MSD Calculation'!$D$24-L1443</f>
        <v>4.2400000000002596</v>
      </c>
      <c r="O1443" s="35">
        <f t="shared" si="110"/>
        <v>7.3349674426747696E-3</v>
      </c>
      <c r="P1443" s="35">
        <f t="shared" si="111"/>
        <v>1.4304664088110961E-2</v>
      </c>
      <c r="Q1443" s="35">
        <f t="shared" si="112"/>
        <v>1.5482357060619442E-2</v>
      </c>
      <c r="R1443" s="35">
        <f t="shared" si="113"/>
        <v>1.5482357060619442E-2</v>
      </c>
      <c r="S1443" s="35">
        <f t="shared" si="114"/>
        <v>1.5482357060619442E-2</v>
      </c>
      <c r="T1443" s="11" t="s">
        <v>14</v>
      </c>
    </row>
    <row r="1444" spans="2:20" x14ac:dyDescent="0.35">
      <c r="B1444" s="63">
        <v>14.26999999999974</v>
      </c>
      <c r="C1444" s="34">
        <f>B1444/'MSD Calculation'!$D$5</f>
        <v>0.48209459459458581</v>
      </c>
      <c r="D1444" s="34">
        <f>'MSD Calculation'!$D$24-B1444</f>
        <v>4.2300000000002598</v>
      </c>
      <c r="E1444" s="30">
        <f>IF(B1444="",0,IF(B1444&lt;'MSD Calculation'!$D$5,$E$7*(1-B1444/'MSD Calculation'!$D$5), 0))</f>
        <v>7.3301858472101843E-3</v>
      </c>
      <c r="F1444" s="30">
        <f>IF(B1444="",0,IF($B1444&lt;$F$5,0,IF($B1444&gt;'MSD Calculation'!$D$5,0,IF($N$4="Closed-form",1/2*(1-COS(2*PI()*($B1444-$F$5)/$F$6))*$F$8,IF($N$4="General",1/2*(1-COS(2*PI()*($B1444-$F$5)/$F$6))*$F$9,"Error")))))</f>
        <v>6.9788275698839464E-3</v>
      </c>
      <c r="G1444" s="30">
        <f>IF(B1444="",0,IF($B1444&lt;$G$5,0,IF($B1444&gt;'MSD Calculation'!$D$5,0,IF($N$4="Closed-form",1/2*(1-COS(2*PI()*($B1444-$G$5)/$G$6))*$G$8,IF($N$4="General",1/2*(1-COS(2*PI()*($B1444-$G$5)/$G$6))*$G$9,"Error")))))</f>
        <v>1.1822255746139119E-3</v>
      </c>
      <c r="H1444" s="30">
        <f>IF(B1444="",0,IF($B1444&lt;$H$5,0,IF($B1444&gt;'MSD Calculation'!$D$5,0,IF($N$4="Closed-form",1/2*(1-COS(2*PI()*($B1444-$H$5)/$H$6))*$H$8,IF($N$4="General",1/2*(1-COS(2*PI()*($B1444-$H$5)/$H$6))*$H$9,"Error")))))</f>
        <v>0</v>
      </c>
      <c r="I1444" s="30">
        <f>IF(B1444="",0,IF($B1444&lt;$I$5,0,IF($B1444&gt;'MSD Calculation'!$D$5,0,IF($N$4="Closed-form",1/2*(1-COS(2*PI()*($B1444-$I$5)/$I$6))*$I$8,IF($N$4="General",1/2*(1-COS(2*PI()*($B1444-$I$5)/$I$6))*$I$9,"Error")))))</f>
        <v>0</v>
      </c>
      <c r="J1444" s="15" t="s">
        <v>14</v>
      </c>
      <c r="K1444" s="3"/>
      <c r="L1444" s="17">
        <v>14.26999999999974</v>
      </c>
      <c r="M1444" s="34">
        <f>L1444/'MSD Calculation'!$D$5</f>
        <v>0.48209459459458581</v>
      </c>
      <c r="N1444" s="34">
        <f>'MSD Calculation'!$D$24-L1444</f>
        <v>4.2300000000002598</v>
      </c>
      <c r="O1444" s="35">
        <f t="shared" si="110"/>
        <v>7.3301858472101843E-3</v>
      </c>
      <c r="P1444" s="35">
        <f t="shared" si="111"/>
        <v>1.4309013417094131E-2</v>
      </c>
      <c r="Q1444" s="35">
        <f t="shared" si="112"/>
        <v>1.5491238991708043E-2</v>
      </c>
      <c r="R1444" s="35">
        <f t="shared" si="113"/>
        <v>1.5491238991708043E-2</v>
      </c>
      <c r="S1444" s="35">
        <f t="shared" si="114"/>
        <v>1.5491238991708043E-2</v>
      </c>
      <c r="T1444" s="11" t="s">
        <v>14</v>
      </c>
    </row>
    <row r="1445" spans="2:20" x14ac:dyDescent="0.35">
      <c r="B1445" s="63">
        <v>14.27999999999974</v>
      </c>
      <c r="C1445" s="34">
        <f>B1445/'MSD Calculation'!$D$5</f>
        <v>0.48243243243242362</v>
      </c>
      <c r="D1445" s="34">
        <f>'MSD Calculation'!$D$24-B1445</f>
        <v>4.22000000000026</v>
      </c>
      <c r="E1445" s="30">
        <f>IF(B1445="",0,IF(B1445&lt;'MSD Calculation'!$D$5,$E$7*(1-B1445/'MSD Calculation'!$D$5), 0))</f>
        <v>7.325404251745599E-3</v>
      </c>
      <c r="F1445" s="30">
        <f>IF(B1445="",0,IF($B1445&lt;$F$5,0,IF($B1445&gt;'MSD Calculation'!$D$5,0,IF($N$4="Closed-form",1/2*(1-COS(2*PI()*($B1445-$F$5)/$F$6))*$F$8,IF($N$4="General",1/2*(1-COS(2*PI()*($B1445-$F$5)/$F$6))*$F$9,"Error")))))</f>
        <v>6.9879491552915412E-3</v>
      </c>
      <c r="G1445" s="30">
        <f>IF(B1445="",0,IF($B1445&lt;$G$5,0,IF($B1445&gt;'MSD Calculation'!$D$5,0,IF($N$4="Closed-form",1/2*(1-COS(2*PI()*($B1445-$G$5)/$G$6))*$G$8,IF($N$4="General",1/2*(1-COS(2*PI()*($B1445-$G$5)/$G$6))*$G$9,"Error")))))</f>
        <v>1.1867627822253115E-3</v>
      </c>
      <c r="H1445" s="30">
        <f>IF(B1445="",0,IF($B1445&lt;$H$5,0,IF($B1445&gt;'MSD Calculation'!$D$5,0,IF($N$4="Closed-form",1/2*(1-COS(2*PI()*($B1445-$H$5)/$H$6))*$H$8,IF($N$4="General",1/2*(1-COS(2*PI()*($B1445-$H$5)/$H$6))*$H$9,"Error")))))</f>
        <v>0</v>
      </c>
      <c r="I1445" s="30">
        <f>IF(B1445="",0,IF($B1445&lt;$I$5,0,IF($B1445&gt;'MSD Calculation'!$D$5,0,IF($N$4="Closed-form",1/2*(1-COS(2*PI()*($B1445-$I$5)/$I$6))*$I$8,IF($N$4="General",1/2*(1-COS(2*PI()*($B1445-$I$5)/$I$6))*$I$9,"Error")))))</f>
        <v>0</v>
      </c>
      <c r="J1445" s="15" t="s">
        <v>14</v>
      </c>
      <c r="K1445" s="3"/>
      <c r="L1445" s="17">
        <v>14.27999999999974</v>
      </c>
      <c r="M1445" s="34">
        <f>L1445/'MSD Calculation'!$D$5</f>
        <v>0.48243243243242362</v>
      </c>
      <c r="N1445" s="34">
        <f>'MSD Calculation'!$D$24-L1445</f>
        <v>4.22000000000026</v>
      </c>
      <c r="O1445" s="35">
        <f t="shared" si="110"/>
        <v>7.325404251745599E-3</v>
      </c>
      <c r="P1445" s="35">
        <f t="shared" si="111"/>
        <v>1.4313353407037141E-2</v>
      </c>
      <c r="Q1445" s="35">
        <f t="shared" si="112"/>
        <v>1.5500116189262452E-2</v>
      </c>
      <c r="R1445" s="35">
        <f t="shared" si="113"/>
        <v>1.5500116189262452E-2</v>
      </c>
      <c r="S1445" s="35">
        <f t="shared" si="114"/>
        <v>1.5500116189262452E-2</v>
      </c>
      <c r="T1445" s="11" t="s">
        <v>14</v>
      </c>
    </row>
    <row r="1446" spans="2:20" x14ac:dyDescent="0.35">
      <c r="B1446" s="63">
        <v>14.28999999999974</v>
      </c>
      <c r="C1446" s="34">
        <f>B1446/'MSD Calculation'!$D$5</f>
        <v>0.48277027027026148</v>
      </c>
      <c r="D1446" s="34">
        <f>'MSD Calculation'!$D$24-B1446</f>
        <v>4.2100000000002602</v>
      </c>
      <c r="E1446" s="30">
        <f>IF(B1446="",0,IF(B1446&lt;'MSD Calculation'!$D$5,$E$7*(1-B1446/'MSD Calculation'!$D$5), 0))</f>
        <v>7.3206226562810136E-3</v>
      </c>
      <c r="F1446" s="30">
        <f>IF(B1446="",0,IF($B1446&lt;$F$5,0,IF($B1446&gt;'MSD Calculation'!$D$5,0,IF($N$4="Closed-form",1/2*(1-COS(2*PI()*($B1446-$F$5)/$F$6))*$F$8,IF($N$4="General",1/2*(1-COS(2*PI()*($B1446-$F$5)/$F$6))*$F$9,"Error")))))</f>
        <v>6.9970613616472362E-3</v>
      </c>
      <c r="G1446" s="30">
        <f>IF(B1446="",0,IF($B1446&lt;$G$5,0,IF($B1446&gt;'MSD Calculation'!$D$5,0,IF($N$4="Closed-form",1/2*(1-COS(2*PI()*($B1446-$G$5)/$G$6))*$G$8,IF($N$4="General",1/2*(1-COS(2*PI()*($B1446-$G$5)/$G$6))*$G$9,"Error")))))</f>
        <v>1.1913045639318437E-3</v>
      </c>
      <c r="H1446" s="30">
        <f>IF(B1446="",0,IF($B1446&lt;$H$5,0,IF($B1446&gt;'MSD Calculation'!$D$5,0,IF($N$4="Closed-form",1/2*(1-COS(2*PI()*($B1446-$H$5)/$H$6))*$H$8,IF($N$4="General",1/2*(1-COS(2*PI()*($B1446-$H$5)/$H$6))*$H$9,"Error")))))</f>
        <v>0</v>
      </c>
      <c r="I1446" s="30">
        <f>IF(B1446="",0,IF($B1446&lt;$I$5,0,IF($B1446&gt;'MSD Calculation'!$D$5,0,IF($N$4="Closed-form",1/2*(1-COS(2*PI()*($B1446-$I$5)/$I$6))*$I$8,IF($N$4="General",1/2*(1-COS(2*PI()*($B1446-$I$5)/$I$6))*$I$9,"Error")))))</f>
        <v>0</v>
      </c>
      <c r="J1446" s="15" t="s">
        <v>14</v>
      </c>
      <c r="K1446" s="3"/>
      <c r="L1446" s="17">
        <v>14.28999999999974</v>
      </c>
      <c r="M1446" s="34">
        <f>L1446/'MSD Calculation'!$D$5</f>
        <v>0.48277027027026148</v>
      </c>
      <c r="N1446" s="34">
        <f>'MSD Calculation'!$D$24-L1446</f>
        <v>4.2100000000002602</v>
      </c>
      <c r="O1446" s="35">
        <f t="shared" si="110"/>
        <v>7.3206226562810136E-3</v>
      </c>
      <c r="P1446" s="35">
        <f t="shared" si="111"/>
        <v>1.431768401792825E-2</v>
      </c>
      <c r="Q1446" s="35">
        <f t="shared" si="112"/>
        <v>1.5508988581860093E-2</v>
      </c>
      <c r="R1446" s="35">
        <f t="shared" si="113"/>
        <v>1.5508988581860093E-2</v>
      </c>
      <c r="S1446" s="35">
        <f t="shared" si="114"/>
        <v>1.5508988581860093E-2</v>
      </c>
      <c r="T1446" s="11" t="s">
        <v>14</v>
      </c>
    </row>
    <row r="1447" spans="2:20" x14ac:dyDescent="0.35">
      <c r="B1447" s="63">
        <v>14.29999999999974</v>
      </c>
      <c r="C1447" s="34">
        <f>B1447/'MSD Calculation'!$D$5</f>
        <v>0.48310810810809929</v>
      </c>
      <c r="D1447" s="34">
        <f>'MSD Calculation'!$D$24-B1447</f>
        <v>4.2000000000002604</v>
      </c>
      <c r="E1447" s="30">
        <f>IF(B1447="",0,IF(B1447&lt;'MSD Calculation'!$D$5,$E$7*(1-B1447/'MSD Calculation'!$D$5), 0))</f>
        <v>7.3158410608164283E-3</v>
      </c>
      <c r="F1447" s="30">
        <f>IF(B1447="",0,IF($B1447&lt;$F$5,0,IF($B1447&gt;'MSD Calculation'!$D$5,0,IF($N$4="Closed-form",1/2*(1-COS(2*PI()*($B1447-$F$5)/$F$6))*$F$8,IF($N$4="General",1/2*(1-COS(2*PI()*($B1447-$F$5)/$F$6))*$F$9,"Error")))))</f>
        <v>7.0061641489804379E-3</v>
      </c>
      <c r="G1447" s="30">
        <f>IF(B1447="",0,IF($B1447&lt;$G$5,0,IF($B1447&gt;'MSD Calculation'!$D$5,0,IF($N$4="Closed-form",1/2*(1-COS(2*PI()*($B1447-$G$5)/$G$6))*$G$8,IF($N$4="General",1/2*(1-COS(2*PI()*($B1447-$G$5)/$G$6))*$G$9,"Error")))))</f>
        <v>1.1958508882910065E-3</v>
      </c>
      <c r="H1447" s="30">
        <f>IF(B1447="",0,IF($B1447&lt;$H$5,0,IF($B1447&gt;'MSD Calculation'!$D$5,0,IF($N$4="Closed-form",1/2*(1-COS(2*PI()*($B1447-$H$5)/$H$6))*$H$8,IF($N$4="General",1/2*(1-COS(2*PI()*($B1447-$H$5)/$H$6))*$H$9,"Error")))))</f>
        <v>0</v>
      </c>
      <c r="I1447" s="30">
        <f>IF(B1447="",0,IF($B1447&lt;$I$5,0,IF($B1447&gt;'MSD Calculation'!$D$5,0,IF($N$4="Closed-form",1/2*(1-COS(2*PI()*($B1447-$I$5)/$I$6))*$I$8,IF($N$4="General",1/2*(1-COS(2*PI()*($B1447-$I$5)/$I$6))*$I$9,"Error")))))</f>
        <v>0</v>
      </c>
      <c r="J1447" s="15" t="s">
        <v>14</v>
      </c>
      <c r="K1447" s="3"/>
      <c r="L1447" s="17">
        <v>14.29999999999974</v>
      </c>
      <c r="M1447" s="34">
        <f>L1447/'MSD Calculation'!$D$5</f>
        <v>0.48310810810809929</v>
      </c>
      <c r="N1447" s="34">
        <f>'MSD Calculation'!$D$24-L1447</f>
        <v>4.2000000000002604</v>
      </c>
      <c r="O1447" s="35">
        <f t="shared" si="110"/>
        <v>7.3158410608164283E-3</v>
      </c>
      <c r="P1447" s="35">
        <f t="shared" si="111"/>
        <v>1.4322005209796866E-2</v>
      </c>
      <c r="Q1447" s="35">
        <f t="shared" si="112"/>
        <v>1.5517856098087873E-2</v>
      </c>
      <c r="R1447" s="35">
        <f t="shared" si="113"/>
        <v>1.5517856098087873E-2</v>
      </c>
      <c r="S1447" s="35">
        <f t="shared" si="114"/>
        <v>1.5517856098087873E-2</v>
      </c>
      <c r="T1447" s="11" t="s">
        <v>14</v>
      </c>
    </row>
    <row r="1448" spans="2:20" x14ac:dyDescent="0.35">
      <c r="B1448" s="63">
        <v>14.309999999999739</v>
      </c>
      <c r="C1448" s="34">
        <f>B1448/'MSD Calculation'!$D$5</f>
        <v>0.48344594594593709</v>
      </c>
      <c r="D1448" s="34">
        <f>'MSD Calculation'!$D$24-B1448</f>
        <v>4.1900000000002606</v>
      </c>
      <c r="E1448" s="30">
        <f>IF(B1448="",0,IF(B1448&lt;'MSD Calculation'!$D$5,$E$7*(1-B1448/'MSD Calculation'!$D$5), 0))</f>
        <v>7.311059465351843E-3</v>
      </c>
      <c r="F1448" s="30">
        <f>IF(B1448="",0,IF($B1448&lt;$F$5,0,IF($B1448&gt;'MSD Calculation'!$D$5,0,IF($N$4="Closed-form",1/2*(1-COS(2*PI()*($B1448-$F$5)/$F$6))*$F$8,IF($N$4="General",1/2*(1-COS(2*PI()*($B1448-$F$5)/$F$6))*$F$9,"Error")))))</f>
        <v>7.0152574773618684E-3</v>
      </c>
      <c r="G1448" s="30">
        <f>IF(B1448="",0,IF($B1448&lt;$G$5,0,IF($B1448&gt;'MSD Calculation'!$D$5,0,IF($N$4="Closed-form",1/2*(1-COS(2*PI()*($B1448-$G$5)/$G$6))*$G$8,IF($N$4="General",1/2*(1-COS(2*PI()*($B1448-$G$5)/$G$6))*$G$9,"Error")))))</f>
        <v>1.2004017238288495E-3</v>
      </c>
      <c r="H1448" s="30">
        <f>IF(B1448="",0,IF($B1448&lt;$H$5,0,IF($B1448&gt;'MSD Calculation'!$D$5,0,IF($N$4="Closed-form",1/2*(1-COS(2*PI()*($B1448-$H$5)/$H$6))*$H$8,IF($N$4="General",1/2*(1-COS(2*PI()*($B1448-$H$5)/$H$6))*$H$9,"Error")))))</f>
        <v>0</v>
      </c>
      <c r="I1448" s="30">
        <f>IF(B1448="",0,IF($B1448&lt;$I$5,0,IF($B1448&gt;'MSD Calculation'!$D$5,0,IF($N$4="Closed-form",1/2*(1-COS(2*PI()*($B1448-$I$5)/$I$6))*$I$8,IF($N$4="General",1/2*(1-COS(2*PI()*($B1448-$I$5)/$I$6))*$I$9,"Error")))))</f>
        <v>0</v>
      </c>
      <c r="J1448" s="15" t="s">
        <v>14</v>
      </c>
      <c r="K1448" s="3"/>
      <c r="L1448" s="17">
        <v>14.309999999999739</v>
      </c>
      <c r="M1448" s="34">
        <f>L1448/'MSD Calculation'!$D$5</f>
        <v>0.48344594594593709</v>
      </c>
      <c r="N1448" s="34">
        <f>'MSD Calculation'!$D$24-L1448</f>
        <v>4.1900000000002606</v>
      </c>
      <c r="O1448" s="35">
        <f t="shared" si="110"/>
        <v>7.311059465351843E-3</v>
      </c>
      <c r="P1448" s="35">
        <f t="shared" si="111"/>
        <v>1.4326316942713711E-2</v>
      </c>
      <c r="Q1448" s="35">
        <f t="shared" si="112"/>
        <v>1.5526718666542561E-2</v>
      </c>
      <c r="R1448" s="35">
        <f t="shared" si="113"/>
        <v>1.5526718666542561E-2</v>
      </c>
      <c r="S1448" s="35">
        <f t="shared" si="114"/>
        <v>1.5526718666542561E-2</v>
      </c>
      <c r="T1448" s="11" t="s">
        <v>14</v>
      </c>
    </row>
    <row r="1449" spans="2:20" x14ac:dyDescent="0.35">
      <c r="B1449" s="63">
        <v>14.319999999999739</v>
      </c>
      <c r="C1449" s="34">
        <f>B1449/'MSD Calculation'!$D$5</f>
        <v>0.48378378378377496</v>
      </c>
      <c r="D1449" s="34">
        <f>'MSD Calculation'!$D$24-B1449</f>
        <v>4.1800000000002608</v>
      </c>
      <c r="E1449" s="30">
        <f>IF(B1449="",0,IF(B1449&lt;'MSD Calculation'!$D$5,$E$7*(1-B1449/'MSD Calculation'!$D$5), 0))</f>
        <v>7.3062778698872559E-3</v>
      </c>
      <c r="F1449" s="30">
        <f>IF(B1449="",0,IF($B1449&lt;$F$5,0,IF($B1449&gt;'MSD Calculation'!$D$5,0,IF($N$4="Closed-form",1/2*(1-COS(2*PI()*($B1449-$F$5)/$F$6))*$F$8,IF($N$4="General",1/2*(1-COS(2*PI()*($B1449-$F$5)/$F$6))*$F$9,"Error")))))</f>
        <v>7.0243413069037402E-3</v>
      </c>
      <c r="G1449" s="30">
        <f>IF(B1449="",0,IF($B1449&lt;$G$5,0,IF($B1449&gt;'MSD Calculation'!$D$5,0,IF($N$4="Closed-form",1/2*(1-COS(2*PI()*($B1449-$G$5)/$G$6))*$G$8,IF($N$4="General",1/2*(1-COS(2*PI()*($B1449-$G$5)/$G$6))*$G$9,"Error")))))</f>
        <v>1.204957039040191E-3</v>
      </c>
      <c r="H1449" s="30">
        <f>IF(B1449="",0,IF($B1449&lt;$H$5,0,IF($B1449&gt;'MSD Calculation'!$D$5,0,IF($N$4="Closed-form",1/2*(1-COS(2*PI()*($B1449-$H$5)/$H$6))*$H$8,IF($N$4="General",1/2*(1-COS(2*PI()*($B1449-$H$5)/$H$6))*$H$9,"Error")))))</f>
        <v>0</v>
      </c>
      <c r="I1449" s="30">
        <f>IF(B1449="",0,IF($B1449&lt;$I$5,0,IF($B1449&gt;'MSD Calculation'!$D$5,0,IF($N$4="Closed-form",1/2*(1-COS(2*PI()*($B1449-$I$5)/$I$6))*$I$8,IF($N$4="General",1/2*(1-COS(2*PI()*($B1449-$I$5)/$I$6))*$I$9,"Error")))))</f>
        <v>0</v>
      </c>
      <c r="J1449" s="15" t="s">
        <v>14</v>
      </c>
      <c r="K1449" s="3"/>
      <c r="L1449" s="17">
        <v>14.319999999999739</v>
      </c>
      <c r="M1449" s="34">
        <f>L1449/'MSD Calculation'!$D$5</f>
        <v>0.48378378378377496</v>
      </c>
      <c r="N1449" s="34">
        <f>'MSD Calculation'!$D$24-L1449</f>
        <v>4.1800000000002608</v>
      </c>
      <c r="O1449" s="35">
        <f t="shared" si="110"/>
        <v>7.3062778698872559E-3</v>
      </c>
      <c r="P1449" s="35">
        <f t="shared" si="111"/>
        <v>1.4330619176790996E-2</v>
      </c>
      <c r="Q1449" s="35">
        <f t="shared" si="112"/>
        <v>1.5535576215831187E-2</v>
      </c>
      <c r="R1449" s="35">
        <f t="shared" si="113"/>
        <v>1.5535576215831187E-2</v>
      </c>
      <c r="S1449" s="35">
        <f t="shared" si="114"/>
        <v>1.5535576215831187E-2</v>
      </c>
      <c r="T1449" s="11" t="s">
        <v>14</v>
      </c>
    </row>
    <row r="1450" spans="2:20" x14ac:dyDescent="0.35">
      <c r="B1450" s="63">
        <v>14.329999999999739</v>
      </c>
      <c r="C1450" s="34">
        <f>B1450/'MSD Calculation'!$D$5</f>
        <v>0.48412162162161276</v>
      </c>
      <c r="D1450" s="34">
        <f>'MSD Calculation'!$D$24-B1450</f>
        <v>4.1700000000002611</v>
      </c>
      <c r="E1450" s="30">
        <f>IF(B1450="",0,IF(B1450&lt;'MSD Calculation'!$D$5,$E$7*(1-B1450/'MSD Calculation'!$D$5), 0))</f>
        <v>7.3014962744226706E-3</v>
      </c>
      <c r="F1450" s="30">
        <f>IF(B1450="",0,IF($B1450&lt;$F$5,0,IF($B1450&gt;'MSD Calculation'!$D$5,0,IF($N$4="Closed-form",1/2*(1-COS(2*PI()*($B1450-$F$5)/$F$6))*$F$8,IF($N$4="General",1/2*(1-COS(2*PI()*($B1450-$F$5)/$F$6))*$F$9,"Error")))))</f>
        <v>7.033415597759933E-3</v>
      </c>
      <c r="G1450" s="30">
        <f>IF(B1450="",0,IF($B1450&lt;$G$5,0,IF($B1450&gt;'MSD Calculation'!$D$5,0,IF($N$4="Closed-form",1/2*(1-COS(2*PI()*($B1450-$G$5)/$G$6))*$G$8,IF($N$4="General",1/2*(1-COS(2*PI()*($B1450-$G$5)/$G$6))*$G$9,"Error")))))</f>
        <v>1.2095168023888382E-3</v>
      </c>
      <c r="H1450" s="30">
        <f>IF(B1450="",0,IF($B1450&lt;$H$5,0,IF($B1450&gt;'MSD Calculation'!$D$5,0,IF($N$4="Closed-form",1/2*(1-COS(2*PI()*($B1450-$H$5)/$H$6))*$H$8,IF($N$4="General",1/2*(1-COS(2*PI()*($B1450-$H$5)/$H$6))*$H$9,"Error")))))</f>
        <v>0</v>
      </c>
      <c r="I1450" s="30">
        <f>IF(B1450="",0,IF($B1450&lt;$I$5,0,IF($B1450&gt;'MSD Calculation'!$D$5,0,IF($N$4="Closed-form",1/2*(1-COS(2*PI()*($B1450-$I$5)/$I$6))*$I$8,IF($N$4="General",1/2*(1-COS(2*PI()*($B1450-$I$5)/$I$6))*$I$9,"Error")))))</f>
        <v>0</v>
      </c>
      <c r="J1450" s="15" t="s">
        <v>14</v>
      </c>
      <c r="K1450" s="3"/>
      <c r="L1450" s="17">
        <v>14.329999999999739</v>
      </c>
      <c r="M1450" s="34">
        <f>L1450/'MSD Calculation'!$D$5</f>
        <v>0.48412162162161276</v>
      </c>
      <c r="N1450" s="34">
        <f>'MSD Calculation'!$D$24-L1450</f>
        <v>4.1700000000002611</v>
      </c>
      <c r="O1450" s="35">
        <f t="shared" si="110"/>
        <v>7.3014962744226706E-3</v>
      </c>
      <c r="P1450" s="35">
        <f t="shared" si="111"/>
        <v>1.4334911872182603E-2</v>
      </c>
      <c r="Q1450" s="35">
        <f t="shared" si="112"/>
        <v>1.5544428674571441E-2</v>
      </c>
      <c r="R1450" s="35">
        <f t="shared" si="113"/>
        <v>1.5544428674571441E-2</v>
      </c>
      <c r="S1450" s="35">
        <f t="shared" si="114"/>
        <v>1.5544428674571441E-2</v>
      </c>
      <c r="T1450" s="11" t="s">
        <v>14</v>
      </c>
    </row>
    <row r="1451" spans="2:20" x14ac:dyDescent="0.35">
      <c r="B1451" s="63">
        <v>14.339999999999739</v>
      </c>
      <c r="C1451" s="34">
        <f>B1451/'MSD Calculation'!$D$5</f>
        <v>0.48445945945945063</v>
      </c>
      <c r="D1451" s="34">
        <f>'MSD Calculation'!$D$24-B1451</f>
        <v>4.1600000000002613</v>
      </c>
      <c r="E1451" s="30">
        <f>IF(B1451="",0,IF(B1451&lt;'MSD Calculation'!$D$5,$E$7*(1-B1451/'MSD Calculation'!$D$5), 0))</f>
        <v>7.2967146789580835E-3</v>
      </c>
      <c r="F1451" s="30">
        <f>IF(B1451="",0,IF($B1451&lt;$F$5,0,IF($B1451&gt;'MSD Calculation'!$D$5,0,IF($N$4="Closed-form",1/2*(1-COS(2*PI()*($B1451-$F$5)/$F$6))*$F$8,IF($N$4="General",1/2*(1-COS(2*PI()*($B1451-$F$5)/$F$6))*$F$9,"Error")))))</f>
        <v>7.0424803101261646E-3</v>
      </c>
      <c r="G1451" s="30">
        <f>IF(B1451="",0,IF($B1451&lt;$G$5,0,IF($B1451&gt;'MSD Calculation'!$D$5,0,IF($N$4="Closed-form",1/2*(1-COS(2*PI()*($B1451-$G$5)/$G$6))*$G$8,IF($N$4="General",1/2*(1-COS(2*PI()*($B1451-$G$5)/$G$6))*$G$9,"Error")))))</f>
        <v>1.2140809823078024E-3</v>
      </c>
      <c r="H1451" s="30">
        <f>IF(B1451="",0,IF($B1451&lt;$H$5,0,IF($B1451&gt;'MSD Calculation'!$D$5,0,IF($N$4="Closed-form",1/2*(1-COS(2*PI()*($B1451-$H$5)/$H$6))*$H$8,IF($N$4="General",1/2*(1-COS(2*PI()*($B1451-$H$5)/$H$6))*$H$9,"Error")))))</f>
        <v>0</v>
      </c>
      <c r="I1451" s="30">
        <f>IF(B1451="",0,IF($B1451&lt;$I$5,0,IF($B1451&gt;'MSD Calculation'!$D$5,0,IF($N$4="Closed-form",1/2*(1-COS(2*PI()*($B1451-$I$5)/$I$6))*$I$8,IF($N$4="General",1/2*(1-COS(2*PI()*($B1451-$I$5)/$I$6))*$I$9,"Error")))))</f>
        <v>0</v>
      </c>
      <c r="J1451" s="15" t="s">
        <v>14</v>
      </c>
      <c r="K1451" s="3"/>
      <c r="L1451" s="17">
        <v>14.339999999999739</v>
      </c>
      <c r="M1451" s="34">
        <f>L1451/'MSD Calculation'!$D$5</f>
        <v>0.48445945945945063</v>
      </c>
      <c r="N1451" s="34">
        <f>'MSD Calculation'!$D$24-L1451</f>
        <v>4.1600000000002613</v>
      </c>
      <c r="O1451" s="35">
        <f t="shared" si="110"/>
        <v>7.2967146789580835E-3</v>
      </c>
      <c r="P1451" s="35">
        <f t="shared" si="111"/>
        <v>1.4339194989084248E-2</v>
      </c>
      <c r="Q1451" s="35">
        <f t="shared" si="112"/>
        <v>1.555327597139205E-2</v>
      </c>
      <c r="R1451" s="35">
        <f t="shared" si="113"/>
        <v>1.555327597139205E-2</v>
      </c>
      <c r="S1451" s="35">
        <f t="shared" si="114"/>
        <v>1.555327597139205E-2</v>
      </c>
      <c r="T1451" s="11" t="s">
        <v>14</v>
      </c>
    </row>
    <row r="1452" spans="2:20" x14ac:dyDescent="0.35">
      <c r="B1452" s="63">
        <v>14.349999999999739</v>
      </c>
      <c r="C1452" s="34">
        <f>B1452/'MSD Calculation'!$D$5</f>
        <v>0.48479729729728843</v>
      </c>
      <c r="D1452" s="34">
        <f>'MSD Calculation'!$D$24-B1452</f>
        <v>4.1500000000002615</v>
      </c>
      <c r="E1452" s="30">
        <f>IF(B1452="",0,IF(B1452&lt;'MSD Calculation'!$D$5,$E$7*(1-B1452/'MSD Calculation'!$D$5), 0))</f>
        <v>7.2919330834934981E-3</v>
      </c>
      <c r="F1452" s="30">
        <f>IF(B1452="",0,IF($B1452&lt;$F$5,0,IF($B1452&gt;'MSD Calculation'!$D$5,0,IF($N$4="Closed-form",1/2*(1-COS(2*PI()*($B1452-$F$5)/$F$6))*$F$8,IF($N$4="General",1/2*(1-COS(2*PI()*($B1452-$F$5)/$F$6))*$F$9,"Error")))))</f>
        <v>7.0515354042401763E-3</v>
      </c>
      <c r="G1452" s="30">
        <f>IF(B1452="",0,IF($B1452&lt;$G$5,0,IF($B1452&gt;'MSD Calculation'!$D$5,0,IF($N$4="Closed-form",1/2*(1-COS(2*PI()*($B1452-$G$5)/$G$6))*$G$8,IF($N$4="General",1/2*(1-COS(2*PI()*($B1452-$G$5)/$G$6))*$G$9,"Error")))))</f>
        <v>1.2186495471995199E-3</v>
      </c>
      <c r="H1452" s="30">
        <f>IF(B1452="",0,IF($B1452&lt;$H$5,0,IF($B1452&gt;'MSD Calculation'!$D$5,0,IF($N$4="Closed-form",1/2*(1-COS(2*PI()*($B1452-$H$5)/$H$6))*$H$8,IF($N$4="General",1/2*(1-COS(2*PI()*($B1452-$H$5)/$H$6))*$H$9,"Error")))))</f>
        <v>0</v>
      </c>
      <c r="I1452" s="30">
        <f>IF(B1452="",0,IF($B1452&lt;$I$5,0,IF($B1452&gt;'MSD Calculation'!$D$5,0,IF($N$4="Closed-form",1/2*(1-COS(2*PI()*($B1452-$I$5)/$I$6))*$I$8,IF($N$4="General",1/2*(1-COS(2*PI()*($B1452-$I$5)/$I$6))*$I$9,"Error")))))</f>
        <v>0</v>
      </c>
      <c r="J1452" s="15" t="s">
        <v>14</v>
      </c>
      <c r="K1452" s="3"/>
      <c r="L1452" s="17">
        <v>14.349999999999739</v>
      </c>
      <c r="M1452" s="34">
        <f>L1452/'MSD Calculation'!$D$5</f>
        <v>0.48479729729728843</v>
      </c>
      <c r="N1452" s="34">
        <f>'MSD Calculation'!$D$24-L1452</f>
        <v>4.1500000000002615</v>
      </c>
      <c r="O1452" s="35">
        <f t="shared" si="110"/>
        <v>7.2919330834934981E-3</v>
      </c>
      <c r="P1452" s="35">
        <f t="shared" si="111"/>
        <v>1.4343468487733674E-2</v>
      </c>
      <c r="Q1452" s="35">
        <f t="shared" si="112"/>
        <v>1.5562118034933195E-2</v>
      </c>
      <c r="R1452" s="35">
        <f t="shared" si="113"/>
        <v>1.5562118034933195E-2</v>
      </c>
      <c r="S1452" s="35">
        <f t="shared" si="114"/>
        <v>1.5562118034933195E-2</v>
      </c>
      <c r="T1452" s="11" t="s">
        <v>14</v>
      </c>
    </row>
    <row r="1453" spans="2:20" x14ac:dyDescent="0.35">
      <c r="B1453" s="63">
        <v>14.359999999999738</v>
      </c>
      <c r="C1453" s="34">
        <f>B1453/'MSD Calculation'!$D$5</f>
        <v>0.48513513513512629</v>
      </c>
      <c r="D1453" s="34">
        <f>'MSD Calculation'!$D$24-B1453</f>
        <v>4.1400000000002617</v>
      </c>
      <c r="E1453" s="30">
        <f>IF(B1453="",0,IF(B1453&lt;'MSD Calculation'!$D$5,$E$7*(1-B1453/'MSD Calculation'!$D$5), 0))</f>
        <v>7.2871514880289128E-3</v>
      </c>
      <c r="F1453" s="30">
        <f>IF(B1453="",0,IF($B1453&lt;$F$5,0,IF($B1453&gt;'MSD Calculation'!$D$5,0,IF($N$4="Closed-form",1/2*(1-COS(2*PI()*($B1453-$F$5)/$F$6))*$F$8,IF($N$4="General",1/2*(1-COS(2*PI()*($B1453-$F$5)/$F$6))*$F$9,"Error")))))</f>
        <v>7.0605808403818911E-3</v>
      </c>
      <c r="G1453" s="30">
        <f>IF(B1453="",0,IF($B1453&lt;$G$5,0,IF($B1453&gt;'MSD Calculation'!$D$5,0,IF($N$4="Closed-form",1/2*(1-COS(2*PI()*($B1453-$G$5)/$G$6))*$G$8,IF($N$4="General",1/2*(1-COS(2*PI()*($B1453-$G$5)/$G$6))*$G$9,"Error")))))</f>
        <v>1.2232224654360707E-3</v>
      </c>
      <c r="H1453" s="30">
        <f>IF(B1453="",0,IF($B1453&lt;$H$5,0,IF($B1453&gt;'MSD Calculation'!$D$5,0,IF($N$4="Closed-form",1/2*(1-COS(2*PI()*($B1453-$H$5)/$H$6))*$H$8,IF($N$4="General",1/2*(1-COS(2*PI()*($B1453-$H$5)/$H$6))*$H$9,"Error")))))</f>
        <v>0</v>
      </c>
      <c r="I1453" s="30">
        <f>IF(B1453="",0,IF($B1453&lt;$I$5,0,IF($B1453&gt;'MSD Calculation'!$D$5,0,IF($N$4="Closed-form",1/2*(1-COS(2*PI()*($B1453-$I$5)/$I$6))*$I$8,IF($N$4="General",1/2*(1-COS(2*PI()*($B1453-$I$5)/$I$6))*$I$9,"Error")))))</f>
        <v>0</v>
      </c>
      <c r="J1453" s="15" t="s">
        <v>14</v>
      </c>
      <c r="K1453" s="3"/>
      <c r="L1453" s="17">
        <v>14.359999999999738</v>
      </c>
      <c r="M1453" s="34">
        <f>L1453/'MSD Calculation'!$D$5</f>
        <v>0.48513513513512629</v>
      </c>
      <c r="N1453" s="34">
        <f>'MSD Calculation'!$D$24-L1453</f>
        <v>4.1400000000002617</v>
      </c>
      <c r="O1453" s="35">
        <f t="shared" si="110"/>
        <v>7.2871514880289128E-3</v>
      </c>
      <c r="P1453" s="35">
        <f t="shared" si="111"/>
        <v>1.4347732328410804E-2</v>
      </c>
      <c r="Q1453" s="35">
        <f t="shared" si="112"/>
        <v>1.5570954793846875E-2</v>
      </c>
      <c r="R1453" s="35">
        <f t="shared" si="113"/>
        <v>1.5570954793846875E-2</v>
      </c>
      <c r="S1453" s="35">
        <f t="shared" si="114"/>
        <v>1.5570954793846875E-2</v>
      </c>
      <c r="T1453" s="11" t="s">
        <v>14</v>
      </c>
    </row>
    <row r="1454" spans="2:20" x14ac:dyDescent="0.35">
      <c r="B1454" s="63">
        <v>14.369999999999738</v>
      </c>
      <c r="C1454" s="34">
        <f>B1454/'MSD Calculation'!$D$5</f>
        <v>0.4854729729729641</v>
      </c>
      <c r="D1454" s="34">
        <f>'MSD Calculation'!$D$24-B1454</f>
        <v>4.1300000000002619</v>
      </c>
      <c r="E1454" s="30">
        <f>IF(B1454="",0,IF(B1454&lt;'MSD Calculation'!$D$5,$E$7*(1-B1454/'MSD Calculation'!$D$5), 0))</f>
        <v>7.2823698925643275E-3</v>
      </c>
      <c r="F1454" s="30">
        <f>IF(B1454="",0,IF($B1454&lt;$F$5,0,IF($B1454&gt;'MSD Calculation'!$D$5,0,IF($N$4="Closed-form",1/2*(1-COS(2*PI()*($B1454-$F$5)/$F$6))*$F$8,IF($N$4="General",1/2*(1-COS(2*PI()*($B1454-$F$5)/$F$6))*$F$9,"Error")))))</f>
        <v>7.0696165788736044E-3</v>
      </c>
      <c r="G1454" s="30">
        <f>IF(B1454="",0,IF($B1454&lt;$G$5,0,IF($B1454&gt;'MSD Calculation'!$D$5,0,IF($N$4="Closed-form",1/2*(1-COS(2*PI()*($B1454-$G$5)/$G$6))*$G$8,IF($N$4="General",1/2*(1-COS(2*PI()*($B1454-$G$5)/$G$6))*$G$9,"Error")))))</f>
        <v>1.2277997053593954E-3</v>
      </c>
      <c r="H1454" s="30">
        <f>IF(B1454="",0,IF($B1454&lt;$H$5,0,IF($B1454&gt;'MSD Calculation'!$D$5,0,IF($N$4="Closed-form",1/2*(1-COS(2*PI()*($B1454-$H$5)/$H$6))*$H$8,IF($N$4="General",1/2*(1-COS(2*PI()*($B1454-$H$5)/$H$6))*$H$9,"Error")))))</f>
        <v>0</v>
      </c>
      <c r="I1454" s="30">
        <f>IF(B1454="",0,IF($B1454&lt;$I$5,0,IF($B1454&gt;'MSD Calculation'!$D$5,0,IF($N$4="Closed-form",1/2*(1-COS(2*PI()*($B1454-$I$5)/$I$6))*$I$8,IF($N$4="General",1/2*(1-COS(2*PI()*($B1454-$I$5)/$I$6))*$I$9,"Error")))))</f>
        <v>0</v>
      </c>
      <c r="J1454" s="15" t="s">
        <v>14</v>
      </c>
      <c r="K1454" s="3"/>
      <c r="L1454" s="17">
        <v>14.369999999999738</v>
      </c>
      <c r="M1454" s="34">
        <f>L1454/'MSD Calculation'!$D$5</f>
        <v>0.4854729729729641</v>
      </c>
      <c r="N1454" s="34">
        <f>'MSD Calculation'!$D$24-L1454</f>
        <v>4.1300000000002619</v>
      </c>
      <c r="O1454" s="35">
        <f t="shared" si="110"/>
        <v>7.2823698925643275E-3</v>
      </c>
      <c r="P1454" s="35">
        <f t="shared" si="111"/>
        <v>1.4351986471437931E-2</v>
      </c>
      <c r="Q1454" s="35">
        <f t="shared" si="112"/>
        <v>1.5579786176797327E-2</v>
      </c>
      <c r="R1454" s="35">
        <f t="shared" si="113"/>
        <v>1.5579786176797327E-2</v>
      </c>
      <c r="S1454" s="35">
        <f t="shared" si="114"/>
        <v>1.5579786176797327E-2</v>
      </c>
      <c r="T1454" s="11" t="s">
        <v>14</v>
      </c>
    </row>
    <row r="1455" spans="2:20" x14ac:dyDescent="0.35">
      <c r="B1455" s="63">
        <v>14.379999999999738</v>
      </c>
      <c r="C1455" s="34">
        <f>B1455/'MSD Calculation'!$D$5</f>
        <v>0.48581081081080191</v>
      </c>
      <c r="D1455" s="34">
        <f>'MSD Calculation'!$D$24-B1455</f>
        <v>4.1200000000002621</v>
      </c>
      <c r="E1455" s="30">
        <f>IF(B1455="",0,IF(B1455&lt;'MSD Calculation'!$D$5,$E$7*(1-B1455/'MSD Calculation'!$D$5), 0))</f>
        <v>7.2775882970997421E-3</v>
      </c>
      <c r="F1455" s="30">
        <f>IF(B1455="",0,IF($B1455&lt;$F$5,0,IF($B1455&gt;'MSD Calculation'!$D$5,0,IF($N$4="Closed-form",1/2*(1-COS(2*PI()*($B1455-$F$5)/$F$6))*$F$8,IF($N$4="General",1/2*(1-COS(2*PI()*($B1455-$F$5)/$F$6))*$F$9,"Error")))))</f>
        <v>7.0786425800801441E-3</v>
      </c>
      <c r="G1455" s="30">
        <f>IF(B1455="",0,IF($B1455&lt;$G$5,0,IF($B1455&gt;'MSD Calculation'!$D$5,0,IF($N$4="Closed-form",1/2*(1-COS(2*PI()*($B1455-$G$5)/$G$6))*$G$8,IF($N$4="General",1/2*(1-COS(2*PI()*($B1455-$G$5)/$G$6))*$G$9,"Error")))))</f>
        <v>1.2323812352815174E-3</v>
      </c>
      <c r="H1455" s="30">
        <f>IF(B1455="",0,IF($B1455&lt;$H$5,0,IF($B1455&gt;'MSD Calculation'!$D$5,0,IF($N$4="Closed-form",1/2*(1-COS(2*PI()*($B1455-$H$5)/$H$6))*$H$8,IF($N$4="General",1/2*(1-COS(2*PI()*($B1455-$H$5)/$H$6))*$H$9,"Error")))))</f>
        <v>0</v>
      </c>
      <c r="I1455" s="30">
        <f>IF(B1455="",0,IF($B1455&lt;$I$5,0,IF($B1455&gt;'MSD Calculation'!$D$5,0,IF($N$4="Closed-form",1/2*(1-COS(2*PI()*($B1455-$I$5)/$I$6))*$I$8,IF($N$4="General",1/2*(1-COS(2*PI()*($B1455-$I$5)/$I$6))*$I$9,"Error")))))</f>
        <v>0</v>
      </c>
      <c r="J1455" s="15" t="s">
        <v>14</v>
      </c>
      <c r="K1455" s="3"/>
      <c r="L1455" s="17">
        <v>14.379999999999738</v>
      </c>
      <c r="M1455" s="34">
        <f>L1455/'MSD Calculation'!$D$5</f>
        <v>0.48581081081080191</v>
      </c>
      <c r="N1455" s="34">
        <f>'MSD Calculation'!$D$24-L1455</f>
        <v>4.1200000000002621</v>
      </c>
      <c r="O1455" s="35">
        <f t="shared" si="110"/>
        <v>7.2775882970997421E-3</v>
      </c>
      <c r="P1455" s="35">
        <f t="shared" si="111"/>
        <v>1.4356230877179885E-2</v>
      </c>
      <c r="Q1455" s="35">
        <f t="shared" si="112"/>
        <v>1.5588612112461403E-2</v>
      </c>
      <c r="R1455" s="35">
        <f t="shared" si="113"/>
        <v>1.5588612112461403E-2</v>
      </c>
      <c r="S1455" s="35">
        <f t="shared" si="114"/>
        <v>1.5588612112461403E-2</v>
      </c>
      <c r="T1455" s="11" t="s">
        <v>14</v>
      </c>
    </row>
    <row r="1456" spans="2:20" x14ac:dyDescent="0.35">
      <c r="B1456" s="63">
        <v>14.389999999999738</v>
      </c>
      <c r="C1456" s="34">
        <f>B1456/'MSD Calculation'!$D$5</f>
        <v>0.48614864864863977</v>
      </c>
      <c r="D1456" s="34">
        <f>'MSD Calculation'!$D$24-B1456</f>
        <v>4.1100000000002623</v>
      </c>
      <c r="E1456" s="30">
        <f>IF(B1456="",0,IF(B1456&lt;'MSD Calculation'!$D$5,$E$7*(1-B1456/'MSD Calculation'!$D$5), 0))</f>
        <v>7.2728067016351568E-3</v>
      </c>
      <c r="F1456" s="30">
        <f>IF(B1456="",0,IF($B1456&lt;$F$5,0,IF($B1456&gt;'MSD Calculation'!$D$5,0,IF($N$4="Closed-form",1/2*(1-COS(2*PI()*($B1456-$F$5)/$F$6))*$F$8,IF($N$4="General",1/2*(1-COS(2*PI()*($B1456-$F$5)/$F$6))*$F$9,"Error")))))</f>
        <v>7.0876588044090551E-3</v>
      </c>
      <c r="G1456" s="30">
        <f>IF(B1456="",0,IF($B1456&lt;$G$5,0,IF($B1456&gt;'MSD Calculation'!$D$5,0,IF($N$4="Closed-form",1/2*(1-COS(2*PI()*($B1456-$G$5)/$G$6))*$G$8,IF($N$4="General",1/2*(1-COS(2*PI()*($B1456-$G$5)/$G$6))*$G$9,"Error")))))</f>
        <v>1.2369670234847598E-3</v>
      </c>
      <c r="H1456" s="30">
        <f>IF(B1456="",0,IF($B1456&lt;$H$5,0,IF($B1456&gt;'MSD Calculation'!$D$5,0,IF($N$4="Closed-form",1/2*(1-COS(2*PI()*($B1456-$H$5)/$H$6))*$H$8,IF($N$4="General",1/2*(1-COS(2*PI()*($B1456-$H$5)/$H$6))*$H$9,"Error")))))</f>
        <v>0</v>
      </c>
      <c r="I1456" s="30">
        <f>IF(B1456="",0,IF($B1456&lt;$I$5,0,IF($B1456&gt;'MSD Calculation'!$D$5,0,IF($N$4="Closed-form",1/2*(1-COS(2*PI()*($B1456-$I$5)/$I$6))*$I$8,IF($N$4="General",1/2*(1-COS(2*PI()*($B1456-$I$5)/$I$6))*$I$9,"Error")))))</f>
        <v>0</v>
      </c>
      <c r="J1456" s="15" t="s">
        <v>14</v>
      </c>
      <c r="K1456" s="3"/>
      <c r="L1456" s="17">
        <v>14.389999999999738</v>
      </c>
      <c r="M1456" s="34">
        <f>L1456/'MSD Calculation'!$D$5</f>
        <v>0.48614864864863977</v>
      </c>
      <c r="N1456" s="34">
        <f>'MSD Calculation'!$D$24-L1456</f>
        <v>4.1100000000002623</v>
      </c>
      <c r="O1456" s="35">
        <f t="shared" si="110"/>
        <v>7.2728067016351568E-3</v>
      </c>
      <c r="P1456" s="35">
        <f t="shared" si="111"/>
        <v>1.4360465506044213E-2</v>
      </c>
      <c r="Q1456" s="35">
        <f t="shared" si="112"/>
        <v>1.5597432529528972E-2</v>
      </c>
      <c r="R1456" s="35">
        <f t="shared" si="113"/>
        <v>1.5597432529528972E-2</v>
      </c>
      <c r="S1456" s="35">
        <f t="shared" si="114"/>
        <v>1.5597432529528972E-2</v>
      </c>
      <c r="T1456" s="11" t="s">
        <v>14</v>
      </c>
    </row>
    <row r="1457" spans="2:20" x14ac:dyDescent="0.35">
      <c r="B1457" s="63">
        <v>14.399999999999737</v>
      </c>
      <c r="C1457" s="34">
        <f>B1457/'MSD Calculation'!$D$5</f>
        <v>0.48648648648647758</v>
      </c>
      <c r="D1457" s="34">
        <f>'MSD Calculation'!$D$24-B1457</f>
        <v>4.1000000000002625</v>
      </c>
      <c r="E1457" s="30">
        <f>IF(B1457="",0,IF(B1457&lt;'MSD Calculation'!$D$5,$E$7*(1-B1457/'MSD Calculation'!$D$5), 0))</f>
        <v>7.2680251061705715E-3</v>
      </c>
      <c r="F1457" s="30">
        <f>IF(B1457="",0,IF($B1457&lt;$F$5,0,IF($B1457&gt;'MSD Calculation'!$D$5,0,IF($N$4="Closed-form",1/2*(1-COS(2*PI()*($B1457-$F$5)/$F$6))*$F$8,IF($N$4="General",1/2*(1-COS(2*PI()*($B1457-$F$5)/$F$6))*$F$9,"Error")))))</f>
        <v>7.096665212310763E-3</v>
      </c>
      <c r="G1457" s="30">
        <f>IF(B1457="",0,IF($B1457&lt;$G$5,0,IF($B1457&gt;'MSD Calculation'!$D$5,0,IF($N$4="Closed-form",1/2*(1-COS(2*PI()*($B1457-$G$5)/$G$6))*$G$8,IF($N$4="General",1/2*(1-COS(2*PI()*($B1457-$G$5)/$G$6))*$G$9,"Error")))))</f>
        <v>1.2415570382219663E-3</v>
      </c>
      <c r="H1457" s="30">
        <f>IF(B1457="",0,IF($B1457&lt;$H$5,0,IF($B1457&gt;'MSD Calculation'!$D$5,0,IF($N$4="Closed-form",1/2*(1-COS(2*PI()*($B1457-$H$5)/$H$6))*$H$8,IF($N$4="General",1/2*(1-COS(2*PI()*($B1457-$H$5)/$H$6))*$H$9,"Error")))))</f>
        <v>0</v>
      </c>
      <c r="I1457" s="30">
        <f>IF(B1457="",0,IF($B1457&lt;$I$5,0,IF($B1457&gt;'MSD Calculation'!$D$5,0,IF($N$4="Closed-form",1/2*(1-COS(2*PI()*($B1457-$I$5)/$I$6))*$I$8,IF($N$4="General",1/2*(1-COS(2*PI()*($B1457-$I$5)/$I$6))*$I$9,"Error")))))</f>
        <v>0</v>
      </c>
      <c r="J1457" s="15" t="s">
        <v>14</v>
      </c>
      <c r="K1457" s="3"/>
      <c r="L1457" s="17">
        <v>14.399999999999737</v>
      </c>
      <c r="M1457" s="34">
        <f>L1457/'MSD Calculation'!$D$5</f>
        <v>0.48648648648647758</v>
      </c>
      <c r="N1457" s="34">
        <f>'MSD Calculation'!$D$24-L1457</f>
        <v>4.1000000000002625</v>
      </c>
      <c r="O1457" s="35">
        <f t="shared" si="110"/>
        <v>7.2680251061705715E-3</v>
      </c>
      <c r="P1457" s="35">
        <f t="shared" si="111"/>
        <v>1.4364690318481334E-2</v>
      </c>
      <c r="Q1457" s="35">
        <f t="shared" si="112"/>
        <v>1.5606247356703301E-2</v>
      </c>
      <c r="R1457" s="35">
        <f t="shared" si="113"/>
        <v>1.5606247356703301E-2</v>
      </c>
      <c r="S1457" s="35">
        <f t="shared" si="114"/>
        <v>1.5606247356703301E-2</v>
      </c>
      <c r="T1457" s="11" t="s">
        <v>14</v>
      </c>
    </row>
    <row r="1458" spans="2:20" x14ac:dyDescent="0.35">
      <c r="B1458" s="63">
        <v>14.409999999999737</v>
      </c>
      <c r="C1458" s="34">
        <f>B1458/'MSD Calculation'!$D$5</f>
        <v>0.48682432432431544</v>
      </c>
      <c r="D1458" s="34">
        <f>'MSD Calculation'!$D$24-B1458</f>
        <v>4.0900000000002628</v>
      </c>
      <c r="E1458" s="30">
        <f>IF(B1458="",0,IF(B1458&lt;'MSD Calculation'!$D$5,$E$7*(1-B1458/'MSD Calculation'!$D$5), 0))</f>
        <v>7.2632435107059844E-3</v>
      </c>
      <c r="F1458" s="30">
        <f>IF(B1458="",0,IF($B1458&lt;$F$5,0,IF($B1458&gt;'MSD Calculation'!$D$5,0,IF($N$4="Closed-form",1/2*(1-COS(2*PI()*($B1458-$F$5)/$F$6))*$F$8,IF($N$4="General",1/2*(1-COS(2*PI()*($B1458-$F$5)/$F$6))*$F$9,"Error")))))</f>
        <v>7.1056617642787584E-3</v>
      </c>
      <c r="G1458" s="30">
        <f>IF(B1458="",0,IF($B1458&lt;$G$5,0,IF($B1458&gt;'MSD Calculation'!$D$5,0,IF($N$4="Closed-form",1/2*(1-COS(2*PI()*($B1458-$G$5)/$G$6))*$G$8,IF($N$4="General",1/2*(1-COS(2*PI()*($B1458-$G$5)/$G$6))*$G$9,"Error")))))</f>
        <v>1.2461512477167196E-3</v>
      </c>
      <c r="H1458" s="30">
        <f>IF(B1458="",0,IF($B1458&lt;$H$5,0,IF($B1458&gt;'MSD Calculation'!$D$5,0,IF($N$4="Closed-form",1/2*(1-COS(2*PI()*($B1458-$H$5)/$H$6))*$H$8,IF($N$4="General",1/2*(1-COS(2*PI()*($B1458-$H$5)/$H$6))*$H$9,"Error")))))</f>
        <v>0</v>
      </c>
      <c r="I1458" s="30">
        <f>IF(B1458="",0,IF($B1458&lt;$I$5,0,IF($B1458&gt;'MSD Calculation'!$D$5,0,IF($N$4="Closed-form",1/2*(1-COS(2*PI()*($B1458-$I$5)/$I$6))*$I$8,IF($N$4="General",1/2*(1-COS(2*PI()*($B1458-$I$5)/$I$6))*$I$9,"Error")))))</f>
        <v>0</v>
      </c>
      <c r="J1458" s="15" t="s">
        <v>14</v>
      </c>
      <c r="K1458" s="3"/>
      <c r="L1458" s="17">
        <v>14.409999999999737</v>
      </c>
      <c r="M1458" s="34">
        <f>L1458/'MSD Calculation'!$D$5</f>
        <v>0.48682432432431544</v>
      </c>
      <c r="N1458" s="34">
        <f>'MSD Calculation'!$D$24-L1458</f>
        <v>4.0900000000002628</v>
      </c>
      <c r="O1458" s="35">
        <f t="shared" si="110"/>
        <v>7.2632435107059844E-3</v>
      </c>
      <c r="P1458" s="35">
        <f t="shared" si="111"/>
        <v>1.4368905274984743E-2</v>
      </c>
      <c r="Q1458" s="35">
        <f t="shared" si="112"/>
        <v>1.5615056522701462E-2</v>
      </c>
      <c r="R1458" s="35">
        <f t="shared" si="113"/>
        <v>1.5615056522701462E-2</v>
      </c>
      <c r="S1458" s="35">
        <f t="shared" si="114"/>
        <v>1.5615056522701462E-2</v>
      </c>
      <c r="T1458" s="11" t="s">
        <v>14</v>
      </c>
    </row>
    <row r="1459" spans="2:20" x14ac:dyDescent="0.35">
      <c r="B1459" s="63">
        <v>14.419999999999737</v>
      </c>
      <c r="C1459" s="34">
        <f>B1459/'MSD Calculation'!$D$5</f>
        <v>0.48716216216215324</v>
      </c>
      <c r="D1459" s="34">
        <f>'MSD Calculation'!$D$24-B1459</f>
        <v>4.080000000000263</v>
      </c>
      <c r="E1459" s="30">
        <f>IF(B1459="",0,IF(B1459&lt;'MSD Calculation'!$D$5,$E$7*(1-B1459/'MSD Calculation'!$D$5), 0))</f>
        <v>7.2584619152413991E-3</v>
      </c>
      <c r="F1459" s="30">
        <f>IF(B1459="",0,IF($B1459&lt;$F$5,0,IF($B1459&gt;'MSD Calculation'!$D$5,0,IF($N$4="Closed-form",1/2*(1-COS(2*PI()*($B1459-$F$5)/$F$6))*$F$8,IF($N$4="General",1/2*(1-COS(2*PI()*($B1459-$F$5)/$F$6))*$F$9,"Error")))))</f>
        <v>7.1146484208497642E-3</v>
      </c>
      <c r="G1459" s="30">
        <f>IF(B1459="",0,IF($B1459&lt;$G$5,0,IF($B1459&gt;'MSD Calculation'!$D$5,0,IF($N$4="Closed-form",1/2*(1-COS(2*PI()*($B1459-$G$5)/$G$6))*$G$8,IF($N$4="General",1/2*(1-COS(2*PI()*($B1459-$G$5)/$G$6))*$G$9,"Error")))))</f>
        <v>1.2507496201635631E-3</v>
      </c>
      <c r="H1459" s="30">
        <f>IF(B1459="",0,IF($B1459&lt;$H$5,0,IF($B1459&gt;'MSD Calculation'!$D$5,0,IF($N$4="Closed-form",1/2*(1-COS(2*PI()*($B1459-$H$5)/$H$6))*$H$8,IF($N$4="General",1/2*(1-COS(2*PI()*($B1459-$H$5)/$H$6))*$H$9,"Error")))))</f>
        <v>0</v>
      </c>
      <c r="I1459" s="30">
        <f>IF(B1459="",0,IF($B1459&lt;$I$5,0,IF($B1459&gt;'MSD Calculation'!$D$5,0,IF($N$4="Closed-form",1/2*(1-COS(2*PI()*($B1459-$I$5)/$I$6))*$I$8,IF($N$4="General",1/2*(1-COS(2*PI()*($B1459-$I$5)/$I$6))*$I$9,"Error")))))</f>
        <v>0</v>
      </c>
      <c r="J1459" s="15" t="s">
        <v>14</v>
      </c>
      <c r="K1459" s="3"/>
      <c r="L1459" s="17">
        <v>14.419999999999737</v>
      </c>
      <c r="M1459" s="34">
        <f>L1459/'MSD Calculation'!$D$5</f>
        <v>0.48716216216215324</v>
      </c>
      <c r="N1459" s="34">
        <f>'MSD Calculation'!$D$24-L1459</f>
        <v>4.080000000000263</v>
      </c>
      <c r="O1459" s="35">
        <f t="shared" si="110"/>
        <v>7.2584619152413991E-3</v>
      </c>
      <c r="P1459" s="35">
        <f t="shared" si="111"/>
        <v>1.4373110336091163E-2</v>
      </c>
      <c r="Q1459" s="35">
        <f t="shared" si="112"/>
        <v>1.5623859956254727E-2</v>
      </c>
      <c r="R1459" s="35">
        <f t="shared" si="113"/>
        <v>1.5623859956254727E-2</v>
      </c>
      <c r="S1459" s="35">
        <f t="shared" si="114"/>
        <v>1.5623859956254727E-2</v>
      </c>
      <c r="T1459" s="11" t="s">
        <v>14</v>
      </c>
    </row>
    <row r="1460" spans="2:20" x14ac:dyDescent="0.35">
      <c r="B1460" s="63">
        <v>14.429999999999737</v>
      </c>
      <c r="C1460" s="34">
        <f>B1460/'MSD Calculation'!$D$5</f>
        <v>0.48749999999999111</v>
      </c>
      <c r="D1460" s="34">
        <f>'MSD Calculation'!$D$24-B1460</f>
        <v>4.0700000000002632</v>
      </c>
      <c r="E1460" s="30">
        <f>IF(B1460="",0,IF(B1460&lt;'MSD Calculation'!$D$5,$E$7*(1-B1460/'MSD Calculation'!$D$5), 0))</f>
        <v>7.253680319776812E-3</v>
      </c>
      <c r="F1460" s="30">
        <f>IF(B1460="",0,IF($B1460&lt;$F$5,0,IF($B1460&gt;'MSD Calculation'!$D$5,0,IF($N$4="Closed-form",1/2*(1-COS(2*PI()*($B1460-$F$5)/$F$6))*$F$8,IF($N$4="General",1/2*(1-COS(2*PI()*($B1460-$F$5)/$F$6))*$F$9,"Error")))))</f>
        <v>7.123625142603905E-3</v>
      </c>
      <c r="G1460" s="30">
        <f>IF(B1460="",0,IF($B1460&lt;$G$5,0,IF($B1460&gt;'MSD Calculation'!$D$5,0,IF($N$4="Closed-form",1/2*(1-COS(2*PI()*($B1460-$G$5)/$G$6))*$G$8,IF($N$4="General",1/2*(1-COS(2*PI()*($B1460-$G$5)/$G$6))*$G$9,"Error")))))</f>
        <v>1.2553521237282208E-3</v>
      </c>
      <c r="H1460" s="30">
        <f>IF(B1460="",0,IF($B1460&lt;$H$5,0,IF($B1460&gt;'MSD Calculation'!$D$5,0,IF($N$4="Closed-form",1/2*(1-COS(2*PI()*($B1460-$H$5)/$H$6))*$H$8,IF($N$4="General",1/2*(1-COS(2*PI()*($B1460-$H$5)/$H$6))*$H$9,"Error")))))</f>
        <v>0</v>
      </c>
      <c r="I1460" s="30">
        <f>IF(B1460="",0,IF($B1460&lt;$I$5,0,IF($B1460&gt;'MSD Calculation'!$D$5,0,IF($N$4="Closed-form",1/2*(1-COS(2*PI()*($B1460-$I$5)/$I$6))*$I$8,IF($N$4="General",1/2*(1-COS(2*PI()*($B1460-$I$5)/$I$6))*$I$9,"Error")))))</f>
        <v>0</v>
      </c>
      <c r="J1460" s="15" t="s">
        <v>14</v>
      </c>
      <c r="K1460" s="3"/>
      <c r="L1460" s="17">
        <v>14.429999999999737</v>
      </c>
      <c r="M1460" s="34">
        <f>L1460/'MSD Calculation'!$D$5</f>
        <v>0.48749999999999111</v>
      </c>
      <c r="N1460" s="34">
        <f>'MSD Calculation'!$D$24-L1460</f>
        <v>4.0700000000002632</v>
      </c>
      <c r="O1460" s="35">
        <f t="shared" si="110"/>
        <v>7.253680319776812E-3</v>
      </c>
      <c r="P1460" s="35">
        <f t="shared" si="111"/>
        <v>1.4377305462380717E-2</v>
      </c>
      <c r="Q1460" s="35">
        <f t="shared" si="112"/>
        <v>1.5632657586108937E-2</v>
      </c>
      <c r="R1460" s="35">
        <f t="shared" si="113"/>
        <v>1.5632657586108937E-2</v>
      </c>
      <c r="S1460" s="35">
        <f t="shared" si="114"/>
        <v>1.5632657586108937E-2</v>
      </c>
      <c r="T1460" s="11" t="s">
        <v>14</v>
      </c>
    </row>
    <row r="1461" spans="2:20" x14ac:dyDescent="0.35">
      <c r="B1461" s="63">
        <v>14.439999999999737</v>
      </c>
      <c r="C1461" s="34">
        <f>B1461/'MSD Calculation'!$D$5</f>
        <v>0.48783783783782891</v>
      </c>
      <c r="D1461" s="34">
        <f>'MSD Calculation'!$D$24-B1461</f>
        <v>4.0600000000002634</v>
      </c>
      <c r="E1461" s="30">
        <f>IF(B1461="",0,IF(B1461&lt;'MSD Calculation'!$D$5,$E$7*(1-B1461/'MSD Calculation'!$D$5), 0))</f>
        <v>7.2488987243122267E-3</v>
      </c>
      <c r="F1461" s="30">
        <f>IF(B1461="",0,IF($B1461&lt;$F$5,0,IF($B1461&gt;'MSD Calculation'!$D$5,0,IF($N$4="Closed-form",1/2*(1-COS(2*PI()*($B1461-$F$5)/$F$6))*$F$8,IF($N$4="General",1/2*(1-COS(2*PI()*($B1461-$F$5)/$F$6))*$F$9,"Error")))))</f>
        <v>7.1325918901648921E-3</v>
      </c>
      <c r="G1461" s="30">
        <f>IF(B1461="",0,IF($B1461&lt;$G$5,0,IF($B1461&gt;'MSD Calculation'!$D$5,0,IF($N$4="Closed-form",1/2*(1-COS(2*PI()*($B1461-$G$5)/$G$6))*$G$8,IF($N$4="General",1/2*(1-COS(2*PI()*($B1461-$G$5)/$G$6))*$G$9,"Error")))))</f>
        <v>1.2599587265478165E-3</v>
      </c>
      <c r="H1461" s="30">
        <f>IF(B1461="",0,IF($B1461&lt;$H$5,0,IF($B1461&gt;'MSD Calculation'!$D$5,0,IF($N$4="Closed-form",1/2*(1-COS(2*PI()*($B1461-$H$5)/$H$6))*$H$8,IF($N$4="General",1/2*(1-COS(2*PI()*($B1461-$H$5)/$H$6))*$H$9,"Error")))))</f>
        <v>0</v>
      </c>
      <c r="I1461" s="30">
        <f>IF(B1461="",0,IF($B1461&lt;$I$5,0,IF($B1461&gt;'MSD Calculation'!$D$5,0,IF($N$4="Closed-form",1/2*(1-COS(2*PI()*($B1461-$I$5)/$I$6))*$I$8,IF($N$4="General",1/2*(1-COS(2*PI()*($B1461-$I$5)/$I$6))*$I$9,"Error")))))</f>
        <v>0</v>
      </c>
      <c r="J1461" s="15" t="s">
        <v>14</v>
      </c>
      <c r="K1461" s="3"/>
      <c r="L1461" s="17">
        <v>14.439999999999737</v>
      </c>
      <c r="M1461" s="34">
        <f>L1461/'MSD Calculation'!$D$5</f>
        <v>0.48783783783782891</v>
      </c>
      <c r="N1461" s="34">
        <f>'MSD Calculation'!$D$24-L1461</f>
        <v>4.0600000000002634</v>
      </c>
      <c r="O1461" s="35">
        <f t="shared" si="110"/>
        <v>7.2488987243122267E-3</v>
      </c>
      <c r="P1461" s="35">
        <f t="shared" si="111"/>
        <v>1.4381490614477119E-2</v>
      </c>
      <c r="Q1461" s="35">
        <f t="shared" si="112"/>
        <v>1.5641449341024936E-2</v>
      </c>
      <c r="R1461" s="35">
        <f t="shared" si="113"/>
        <v>1.5641449341024936E-2</v>
      </c>
      <c r="S1461" s="35">
        <f t="shared" si="114"/>
        <v>1.5641449341024936E-2</v>
      </c>
      <c r="T1461" s="11" t="s">
        <v>14</v>
      </c>
    </row>
    <row r="1462" spans="2:20" x14ac:dyDescent="0.35">
      <c r="B1462" s="63">
        <v>14.449999999999736</v>
      </c>
      <c r="C1462" s="34">
        <f>B1462/'MSD Calculation'!$D$5</f>
        <v>0.48817567567566672</v>
      </c>
      <c r="D1462" s="34">
        <f>'MSD Calculation'!$D$24-B1462</f>
        <v>4.0500000000002636</v>
      </c>
      <c r="E1462" s="30">
        <f>IF(B1462="",0,IF(B1462&lt;'MSD Calculation'!$D$5,$E$7*(1-B1462/'MSD Calculation'!$D$5), 0))</f>
        <v>7.2441171288476413E-3</v>
      </c>
      <c r="F1462" s="30">
        <f>IF(B1462="",0,IF($B1462&lt;$F$5,0,IF($B1462&gt;'MSD Calculation'!$D$5,0,IF($N$4="Closed-form",1/2*(1-COS(2*PI()*($B1462-$F$5)/$F$6))*$F$8,IF($N$4="General",1/2*(1-COS(2*PI()*($B1462-$F$5)/$F$6))*$F$9,"Error")))))</f>
        <v>7.1415486242001787E-3</v>
      </c>
      <c r="G1462" s="30">
        <f>IF(B1462="",0,IF($B1462&lt;$G$5,0,IF($B1462&gt;'MSD Calculation'!$D$5,0,IF($N$4="Closed-form",1/2*(1-COS(2*PI()*($B1462-$G$5)/$G$6))*$G$8,IF($N$4="General",1/2*(1-COS(2*PI()*($B1462-$G$5)/$G$6))*$G$9,"Error")))))</f>
        <v>1.2645693967310945E-3</v>
      </c>
      <c r="H1462" s="30">
        <f>IF(B1462="",0,IF($B1462&lt;$H$5,0,IF($B1462&gt;'MSD Calculation'!$D$5,0,IF($N$4="Closed-form",1/2*(1-COS(2*PI()*($B1462-$H$5)/$H$6))*$H$8,IF($N$4="General",1/2*(1-COS(2*PI()*($B1462-$H$5)/$H$6))*$H$9,"Error")))))</f>
        <v>0</v>
      </c>
      <c r="I1462" s="30">
        <f>IF(B1462="",0,IF($B1462&lt;$I$5,0,IF($B1462&gt;'MSD Calculation'!$D$5,0,IF($N$4="Closed-form",1/2*(1-COS(2*PI()*($B1462-$I$5)/$I$6))*$I$8,IF($N$4="General",1/2*(1-COS(2*PI()*($B1462-$I$5)/$I$6))*$I$9,"Error")))))</f>
        <v>0</v>
      </c>
      <c r="J1462" s="15" t="s">
        <v>14</v>
      </c>
      <c r="K1462" s="3"/>
      <c r="L1462" s="17">
        <v>14.449999999999736</v>
      </c>
      <c r="M1462" s="34">
        <f>L1462/'MSD Calculation'!$D$5</f>
        <v>0.48817567567566672</v>
      </c>
      <c r="N1462" s="34">
        <f>'MSD Calculation'!$D$24-L1462</f>
        <v>4.0500000000002636</v>
      </c>
      <c r="O1462" s="35">
        <f t="shared" si="110"/>
        <v>7.2441171288476413E-3</v>
      </c>
      <c r="P1462" s="35">
        <f t="shared" si="111"/>
        <v>1.4385665753047821E-2</v>
      </c>
      <c r="Q1462" s="35">
        <f t="shared" si="112"/>
        <v>1.5650235149778917E-2</v>
      </c>
      <c r="R1462" s="35">
        <f t="shared" si="113"/>
        <v>1.5650235149778917E-2</v>
      </c>
      <c r="S1462" s="35">
        <f t="shared" si="114"/>
        <v>1.5650235149778917E-2</v>
      </c>
      <c r="T1462" s="11" t="s">
        <v>14</v>
      </c>
    </row>
    <row r="1463" spans="2:20" x14ac:dyDescent="0.35">
      <c r="B1463" s="63">
        <v>14.459999999999736</v>
      </c>
      <c r="C1463" s="34">
        <f>B1463/'MSD Calculation'!$D$5</f>
        <v>0.48851351351350458</v>
      </c>
      <c r="D1463" s="34">
        <f>'MSD Calculation'!$D$24-B1463</f>
        <v>4.0400000000002638</v>
      </c>
      <c r="E1463" s="30">
        <f>IF(B1463="",0,IF(B1463&lt;'MSD Calculation'!$D$5,$E$7*(1-B1463/'MSD Calculation'!$D$5), 0))</f>
        <v>7.239335533383056E-3</v>
      </c>
      <c r="F1463" s="30">
        <f>IF(B1463="",0,IF($B1463&lt;$F$5,0,IF($B1463&gt;'MSD Calculation'!$D$5,0,IF($N$4="Closed-form",1/2*(1-COS(2*PI()*($B1463-$F$5)/$F$6))*$F$8,IF($N$4="General",1/2*(1-COS(2*PI()*($B1463-$F$5)/$F$6))*$F$9,"Error")))))</f>
        <v>7.1504953054211491E-3</v>
      </c>
      <c r="G1463" s="30">
        <f>IF(B1463="",0,IF($B1463&lt;$G$5,0,IF($B1463&gt;'MSD Calculation'!$D$5,0,IF($N$4="Closed-form",1/2*(1-COS(2*PI()*($B1463-$G$5)/$G$6))*$G$8,IF($N$4="General",1/2*(1-COS(2*PI()*($B1463-$G$5)/$G$6))*$G$9,"Error")))))</f>
        <v>1.269184102358642E-3</v>
      </c>
      <c r="H1463" s="30">
        <f>IF(B1463="",0,IF($B1463&lt;$H$5,0,IF($B1463&gt;'MSD Calculation'!$D$5,0,IF($N$4="Closed-form",1/2*(1-COS(2*PI()*($B1463-$H$5)/$H$6))*$H$8,IF($N$4="General",1/2*(1-COS(2*PI()*($B1463-$H$5)/$H$6))*$H$9,"Error")))))</f>
        <v>0</v>
      </c>
      <c r="I1463" s="30">
        <f>IF(B1463="",0,IF($B1463&lt;$I$5,0,IF($B1463&gt;'MSD Calculation'!$D$5,0,IF($N$4="Closed-form",1/2*(1-COS(2*PI()*($B1463-$I$5)/$I$6))*$I$8,IF($N$4="General",1/2*(1-COS(2*PI()*($B1463-$I$5)/$I$6))*$I$9,"Error")))))</f>
        <v>0</v>
      </c>
      <c r="J1463" s="15" t="s">
        <v>14</v>
      </c>
      <c r="K1463" s="3"/>
      <c r="L1463" s="17">
        <v>14.459999999999736</v>
      </c>
      <c r="M1463" s="34">
        <f>L1463/'MSD Calculation'!$D$5</f>
        <v>0.48851351351350458</v>
      </c>
      <c r="N1463" s="34">
        <f>'MSD Calculation'!$D$24-L1463</f>
        <v>4.0400000000002638</v>
      </c>
      <c r="O1463" s="35">
        <f t="shared" si="110"/>
        <v>7.239335533383056E-3</v>
      </c>
      <c r="P1463" s="35">
        <f t="shared" si="111"/>
        <v>1.4389830838804206E-2</v>
      </c>
      <c r="Q1463" s="35">
        <f t="shared" si="112"/>
        <v>1.5659014941162848E-2</v>
      </c>
      <c r="R1463" s="35">
        <f t="shared" si="113"/>
        <v>1.5659014941162848E-2</v>
      </c>
      <c r="S1463" s="35">
        <f t="shared" si="114"/>
        <v>1.5659014941162848E-2</v>
      </c>
      <c r="T1463" s="11" t="s">
        <v>14</v>
      </c>
    </row>
    <row r="1464" spans="2:20" x14ac:dyDescent="0.35">
      <c r="B1464" s="63">
        <v>14.469999999999736</v>
      </c>
      <c r="C1464" s="34">
        <f>B1464/'MSD Calculation'!$D$5</f>
        <v>0.48885135135134239</v>
      </c>
      <c r="D1464" s="34">
        <f>'MSD Calculation'!$D$24-B1464</f>
        <v>4.030000000000264</v>
      </c>
      <c r="E1464" s="30">
        <f>IF(B1464="",0,IF(B1464&lt;'MSD Calculation'!$D$5,$E$7*(1-B1464/'MSD Calculation'!$D$5), 0))</f>
        <v>7.2345539379184707E-3</v>
      </c>
      <c r="F1464" s="30">
        <f>IF(B1464="",0,IF($B1464&lt;$F$5,0,IF($B1464&gt;'MSD Calculation'!$D$5,0,IF($N$4="Closed-form",1/2*(1-COS(2*PI()*($B1464-$F$5)/$F$6))*$F$8,IF($N$4="General",1/2*(1-COS(2*PI()*($B1464-$F$5)/$F$6))*$F$9,"Error")))))</f>
        <v>7.1594318945832833E-3</v>
      </c>
      <c r="G1464" s="30">
        <f>IF(B1464="",0,IF($B1464&lt;$G$5,0,IF($B1464&gt;'MSD Calculation'!$D$5,0,IF($N$4="Closed-form",1/2*(1-COS(2*PI()*($B1464-$G$5)/$G$6))*$G$8,IF($N$4="General",1/2*(1-COS(2*PI()*($B1464-$G$5)/$G$6))*$G$9,"Error")))))</f>
        <v>1.2738028114831093E-3</v>
      </c>
      <c r="H1464" s="30">
        <f>IF(B1464="",0,IF($B1464&lt;$H$5,0,IF($B1464&gt;'MSD Calculation'!$D$5,0,IF($N$4="Closed-form",1/2*(1-COS(2*PI()*($B1464-$H$5)/$H$6))*$H$8,IF($N$4="General",1/2*(1-COS(2*PI()*($B1464-$H$5)/$H$6))*$H$9,"Error")))))</f>
        <v>0</v>
      </c>
      <c r="I1464" s="30">
        <f>IF(B1464="",0,IF($B1464&lt;$I$5,0,IF($B1464&gt;'MSD Calculation'!$D$5,0,IF($N$4="Closed-form",1/2*(1-COS(2*PI()*($B1464-$I$5)/$I$6))*$I$8,IF($N$4="General",1/2*(1-COS(2*PI()*($B1464-$I$5)/$I$6))*$I$9,"Error")))))</f>
        <v>0</v>
      </c>
      <c r="J1464" s="15" t="s">
        <v>14</v>
      </c>
      <c r="K1464" s="3"/>
      <c r="L1464" s="17">
        <v>14.469999999999736</v>
      </c>
      <c r="M1464" s="34">
        <f>L1464/'MSD Calculation'!$D$5</f>
        <v>0.48885135135134239</v>
      </c>
      <c r="N1464" s="34">
        <f>'MSD Calculation'!$D$24-L1464</f>
        <v>4.030000000000264</v>
      </c>
      <c r="O1464" s="35">
        <f t="shared" si="110"/>
        <v>7.2345539379184707E-3</v>
      </c>
      <c r="P1464" s="35">
        <f t="shared" si="111"/>
        <v>1.4393985832501753E-2</v>
      </c>
      <c r="Q1464" s="35">
        <f t="shared" si="112"/>
        <v>1.5667788643984864E-2</v>
      </c>
      <c r="R1464" s="35">
        <f t="shared" si="113"/>
        <v>1.5667788643984864E-2</v>
      </c>
      <c r="S1464" s="35">
        <f t="shared" si="114"/>
        <v>1.5667788643984864E-2</v>
      </c>
      <c r="T1464" s="11" t="s">
        <v>14</v>
      </c>
    </row>
    <row r="1465" spans="2:20" x14ac:dyDescent="0.35">
      <c r="B1465" s="63">
        <v>14.479999999999736</v>
      </c>
      <c r="C1465" s="34">
        <f>B1465/'MSD Calculation'!$D$5</f>
        <v>0.48918918918918025</v>
      </c>
      <c r="D1465" s="34">
        <f>'MSD Calculation'!$D$24-B1465</f>
        <v>4.0200000000002643</v>
      </c>
      <c r="E1465" s="30">
        <f>IF(B1465="",0,IF(B1465&lt;'MSD Calculation'!$D$5,$E$7*(1-B1465/'MSD Calculation'!$D$5), 0))</f>
        <v>7.2297723424538853E-3</v>
      </c>
      <c r="F1465" s="30">
        <f>IF(B1465="",0,IF($B1465&lt;$F$5,0,IF($B1465&gt;'MSD Calculation'!$D$5,0,IF($N$4="Closed-form",1/2*(1-COS(2*PI()*($B1465-$F$5)/$F$6))*$F$8,IF($N$4="General",1/2*(1-COS(2*PI()*($B1465-$F$5)/$F$6))*$F$9,"Error")))))</f>
        <v>7.168358352486328E-3</v>
      </c>
      <c r="G1465" s="30">
        <f>IF(B1465="",0,IF($B1465&lt;$G$5,0,IF($B1465&gt;'MSD Calculation'!$D$5,0,IF($N$4="Closed-form",1/2*(1-COS(2*PI()*($B1465-$G$5)/$G$6))*$G$8,IF($N$4="General",1/2*(1-COS(2*PI()*($B1465-$G$5)/$G$6))*$G$9,"Error")))))</f>
        <v>1.2784254921294291E-3</v>
      </c>
      <c r="H1465" s="30">
        <f>IF(B1465="",0,IF($B1465&lt;$H$5,0,IF($B1465&gt;'MSD Calculation'!$D$5,0,IF($N$4="Closed-form",1/2*(1-COS(2*PI()*($B1465-$H$5)/$H$6))*$H$8,IF($N$4="General",1/2*(1-COS(2*PI()*($B1465-$H$5)/$H$6))*$H$9,"Error")))))</f>
        <v>0</v>
      </c>
      <c r="I1465" s="30">
        <f>IF(B1465="",0,IF($B1465&lt;$I$5,0,IF($B1465&gt;'MSD Calculation'!$D$5,0,IF($N$4="Closed-form",1/2*(1-COS(2*PI()*($B1465-$I$5)/$I$6))*$I$8,IF($N$4="General",1/2*(1-COS(2*PI()*($B1465-$I$5)/$I$6))*$I$9,"Error")))))</f>
        <v>0</v>
      </c>
      <c r="J1465" s="15" t="s">
        <v>14</v>
      </c>
      <c r="K1465" s="3"/>
      <c r="L1465" s="17">
        <v>14.479999999999736</v>
      </c>
      <c r="M1465" s="34">
        <f>L1465/'MSD Calculation'!$D$5</f>
        <v>0.48918918918918025</v>
      </c>
      <c r="N1465" s="34">
        <f>'MSD Calculation'!$D$24-L1465</f>
        <v>4.0200000000002643</v>
      </c>
      <c r="O1465" s="35">
        <f t="shared" si="110"/>
        <v>7.2297723424538853E-3</v>
      </c>
      <c r="P1465" s="35">
        <f t="shared" si="111"/>
        <v>1.4398130694940213E-2</v>
      </c>
      <c r="Q1465" s="35">
        <f t="shared" si="112"/>
        <v>1.5676556187069642E-2</v>
      </c>
      <c r="R1465" s="35">
        <f t="shared" si="113"/>
        <v>1.5676556187069642E-2</v>
      </c>
      <c r="S1465" s="35">
        <f t="shared" si="114"/>
        <v>1.5676556187069642E-2</v>
      </c>
      <c r="T1465" s="11" t="s">
        <v>14</v>
      </c>
    </row>
    <row r="1466" spans="2:20" x14ac:dyDescent="0.35">
      <c r="B1466" s="63">
        <v>14.489999999999736</v>
      </c>
      <c r="C1466" s="34">
        <f>B1466/'MSD Calculation'!$D$5</f>
        <v>0.48952702702701806</v>
      </c>
      <c r="D1466" s="34">
        <f>'MSD Calculation'!$D$24-B1466</f>
        <v>4.0100000000002645</v>
      </c>
      <c r="E1466" s="30">
        <f>IF(B1466="",0,IF(B1466&lt;'MSD Calculation'!$D$5,$E$7*(1-B1466/'MSD Calculation'!$D$5), 0))</f>
        <v>7.2249907469893E-3</v>
      </c>
      <c r="F1466" s="30">
        <f>IF(B1466="",0,IF($B1466&lt;$F$5,0,IF($B1466&gt;'MSD Calculation'!$D$5,0,IF($N$4="Closed-form",1/2*(1-COS(2*PI()*($B1466-$F$5)/$F$6))*$F$8,IF($N$4="General",1/2*(1-COS(2*PI()*($B1466-$F$5)/$F$6))*$F$9,"Error")))))</f>
        <v>7.1772746399744718E-3</v>
      </c>
      <c r="G1466" s="30">
        <f>IF(B1466="",0,IF($B1466&lt;$G$5,0,IF($B1466&gt;'MSD Calculation'!$D$5,0,IF($N$4="Closed-form",1/2*(1-COS(2*PI()*($B1466-$G$5)/$G$6))*$G$8,IF($N$4="General",1/2*(1-COS(2*PI()*($B1466-$G$5)/$G$6))*$G$9,"Error")))))</f>
        <v>1.2830521122950411E-3</v>
      </c>
      <c r="H1466" s="30">
        <f>IF(B1466="",0,IF($B1466&lt;$H$5,0,IF($B1466&gt;'MSD Calculation'!$D$5,0,IF($N$4="Closed-form",1/2*(1-COS(2*PI()*($B1466-$H$5)/$H$6))*$H$8,IF($N$4="General",1/2*(1-COS(2*PI()*($B1466-$H$5)/$H$6))*$H$9,"Error")))))</f>
        <v>0</v>
      </c>
      <c r="I1466" s="30">
        <f>IF(B1466="",0,IF($B1466&lt;$I$5,0,IF($B1466&gt;'MSD Calculation'!$D$5,0,IF($N$4="Closed-form",1/2*(1-COS(2*PI()*($B1466-$I$5)/$I$6))*$I$8,IF($N$4="General",1/2*(1-COS(2*PI()*($B1466-$I$5)/$I$6))*$I$9,"Error")))))</f>
        <v>0</v>
      </c>
      <c r="J1466" s="15" t="s">
        <v>14</v>
      </c>
      <c r="K1466" s="3"/>
      <c r="L1466" s="17">
        <v>14.489999999999736</v>
      </c>
      <c r="M1466" s="34">
        <f>L1466/'MSD Calculation'!$D$5</f>
        <v>0.48952702702701806</v>
      </c>
      <c r="N1466" s="34">
        <f>'MSD Calculation'!$D$24-L1466</f>
        <v>4.0100000000002645</v>
      </c>
      <c r="O1466" s="35">
        <f t="shared" si="110"/>
        <v>7.2249907469893E-3</v>
      </c>
      <c r="P1466" s="35">
        <f t="shared" si="111"/>
        <v>1.4402265386963771E-2</v>
      </c>
      <c r="Q1466" s="35">
        <f t="shared" si="112"/>
        <v>1.5685317499258812E-2</v>
      </c>
      <c r="R1466" s="35">
        <f t="shared" si="113"/>
        <v>1.5685317499258812E-2</v>
      </c>
      <c r="S1466" s="35">
        <f t="shared" si="114"/>
        <v>1.5685317499258812E-2</v>
      </c>
      <c r="T1466" s="11" t="s">
        <v>14</v>
      </c>
    </row>
    <row r="1467" spans="2:20" x14ac:dyDescent="0.35">
      <c r="B1467" s="63">
        <v>14.499999999999735</v>
      </c>
      <c r="C1467" s="34">
        <f>B1467/'MSD Calculation'!$D$5</f>
        <v>0.48986486486485592</v>
      </c>
      <c r="D1467" s="34">
        <f>'MSD Calculation'!$D$24-B1467</f>
        <v>4.0000000000002647</v>
      </c>
      <c r="E1467" s="30">
        <f>IF(B1467="",0,IF(B1467&lt;'MSD Calculation'!$D$5,$E$7*(1-B1467/'MSD Calculation'!$D$5), 0))</f>
        <v>7.2202091515247129E-3</v>
      </c>
      <c r="F1467" s="30">
        <f>IF(B1467="",0,IF($B1467&lt;$F$5,0,IF($B1467&gt;'MSD Calculation'!$D$5,0,IF($N$4="Closed-form",1/2*(1-COS(2*PI()*($B1467-$F$5)/$F$6))*$F$8,IF($N$4="General",1/2*(1-COS(2*PI()*($B1467-$F$5)/$F$6))*$F$9,"Error")))))</f>
        <v>7.1861807179365179E-3</v>
      </c>
      <c r="G1467" s="30">
        <f>IF(B1467="",0,IF($B1467&lt;$G$5,0,IF($B1467&gt;'MSD Calculation'!$D$5,0,IF($N$4="Closed-form",1/2*(1-COS(2*PI()*($B1467-$G$5)/$G$6))*$G$8,IF($N$4="General",1/2*(1-COS(2*PI()*($B1467-$G$5)/$G$6))*$G$9,"Error")))))</f>
        <v>1.2876826399501112E-3</v>
      </c>
      <c r="H1467" s="30">
        <f>IF(B1467="",0,IF($B1467&lt;$H$5,0,IF($B1467&gt;'MSD Calculation'!$D$5,0,IF($N$4="Closed-form",1/2*(1-COS(2*PI()*($B1467-$H$5)/$H$6))*$H$8,IF($N$4="General",1/2*(1-COS(2*PI()*($B1467-$H$5)/$H$6))*$H$9,"Error")))))</f>
        <v>0</v>
      </c>
      <c r="I1467" s="30">
        <f>IF(B1467="",0,IF($B1467&lt;$I$5,0,IF($B1467&gt;'MSD Calculation'!$D$5,0,IF($N$4="Closed-form",1/2*(1-COS(2*PI()*($B1467-$I$5)/$I$6))*$I$8,IF($N$4="General",1/2*(1-COS(2*PI()*($B1467-$I$5)/$I$6))*$I$9,"Error")))))</f>
        <v>0</v>
      </c>
      <c r="J1467" s="15" t="s">
        <v>14</v>
      </c>
      <c r="K1467" s="3"/>
      <c r="L1467" s="17">
        <v>14.499999999999735</v>
      </c>
      <c r="M1467" s="34">
        <f>L1467/'MSD Calculation'!$D$5</f>
        <v>0.48986486486485592</v>
      </c>
      <c r="N1467" s="34">
        <f>'MSD Calculation'!$D$24-L1467</f>
        <v>4.0000000000002647</v>
      </c>
      <c r="O1467" s="35">
        <f t="shared" si="110"/>
        <v>7.2202091515247129E-3</v>
      </c>
      <c r="P1467" s="35">
        <f t="shared" si="111"/>
        <v>1.4406389869461231E-2</v>
      </c>
      <c r="Q1467" s="35">
        <f t="shared" si="112"/>
        <v>1.5694072509411343E-2</v>
      </c>
      <c r="R1467" s="35">
        <f t="shared" si="113"/>
        <v>1.5694072509411343E-2</v>
      </c>
      <c r="S1467" s="35">
        <f t="shared" si="114"/>
        <v>1.5694072509411343E-2</v>
      </c>
      <c r="T1467" s="11" t="s">
        <v>14</v>
      </c>
    </row>
    <row r="1468" spans="2:20" x14ac:dyDescent="0.35">
      <c r="B1468" s="63">
        <v>14.509999999999735</v>
      </c>
      <c r="C1468" s="34">
        <f>B1468/'MSD Calculation'!$D$5</f>
        <v>0.49020270270269373</v>
      </c>
      <c r="D1468" s="34">
        <f>'MSD Calculation'!$D$24-B1468</f>
        <v>3.9900000000002649</v>
      </c>
      <c r="E1468" s="30">
        <f>IF(B1468="",0,IF(B1468&lt;'MSD Calculation'!$D$5,$E$7*(1-B1468/'MSD Calculation'!$D$5), 0))</f>
        <v>7.2154275560601276E-3</v>
      </c>
      <c r="F1468" s="30">
        <f>IF(B1468="",0,IF($B1468&lt;$F$5,0,IF($B1468&gt;'MSD Calculation'!$D$5,0,IF($N$4="Closed-form",1/2*(1-COS(2*PI()*($B1468-$F$5)/$F$6))*$F$8,IF($N$4="General",1/2*(1-COS(2*PI()*($B1468-$F$5)/$F$6))*$F$9,"Error")))))</f>
        <v>7.1950765473060476E-3</v>
      </c>
      <c r="G1468" s="30">
        <f>IF(B1468="",0,IF($B1468&lt;$G$5,0,IF($B1468&gt;'MSD Calculation'!$D$5,0,IF($N$4="Closed-form",1/2*(1-COS(2*PI()*($B1468-$G$5)/$G$6))*$G$8,IF($N$4="General",1/2*(1-COS(2*PI()*($B1468-$G$5)/$G$6))*$G$9,"Error")))))</f>
        <v>1.2923170430377544E-3</v>
      </c>
      <c r="H1468" s="30">
        <f>IF(B1468="",0,IF($B1468&lt;$H$5,0,IF($B1468&gt;'MSD Calculation'!$D$5,0,IF($N$4="Closed-form",1/2*(1-COS(2*PI()*($B1468-$H$5)/$H$6))*$H$8,IF($N$4="General",1/2*(1-COS(2*PI()*($B1468-$H$5)/$H$6))*$H$9,"Error")))))</f>
        <v>6.0635550584579592E-9</v>
      </c>
      <c r="I1468" s="30">
        <f>IF(B1468="",0,IF($B1468&lt;$I$5,0,IF($B1468&gt;'MSD Calculation'!$D$5,0,IF($N$4="Closed-form",1/2*(1-COS(2*PI()*($B1468-$I$5)/$I$6))*$I$8,IF($N$4="General",1/2*(1-COS(2*PI()*($B1468-$I$5)/$I$6))*$I$9,"Error")))))</f>
        <v>0</v>
      </c>
      <c r="J1468" s="15" t="s">
        <v>14</v>
      </c>
      <c r="K1468" s="3"/>
      <c r="L1468" s="17">
        <v>14.509999999999735</v>
      </c>
      <c r="M1468" s="34">
        <f>L1468/'MSD Calculation'!$D$5</f>
        <v>0.49020270270269373</v>
      </c>
      <c r="N1468" s="34">
        <f>'MSD Calculation'!$D$24-L1468</f>
        <v>3.9900000000002649</v>
      </c>
      <c r="O1468" s="35">
        <f t="shared" si="110"/>
        <v>7.2154275560601276E-3</v>
      </c>
      <c r="P1468" s="35">
        <f t="shared" si="111"/>
        <v>1.4410504103366174E-2</v>
      </c>
      <c r="Q1468" s="35">
        <f t="shared" si="112"/>
        <v>1.5702821146403929E-2</v>
      </c>
      <c r="R1468" s="35">
        <f t="shared" si="113"/>
        <v>1.5702827209958987E-2</v>
      </c>
      <c r="S1468" s="35">
        <f t="shared" si="114"/>
        <v>1.5702827209958987E-2</v>
      </c>
      <c r="T1468" s="11" t="s">
        <v>14</v>
      </c>
    </row>
    <row r="1469" spans="2:20" x14ac:dyDescent="0.35">
      <c r="B1469" s="63">
        <v>14.519999999999735</v>
      </c>
      <c r="C1469" s="34">
        <f>B1469/'MSD Calculation'!$D$5</f>
        <v>0.49054054054053153</v>
      </c>
      <c r="D1469" s="34">
        <f>'MSD Calculation'!$D$24-B1469</f>
        <v>3.9800000000002651</v>
      </c>
      <c r="E1469" s="30">
        <f>IF(B1469="",0,IF(B1469&lt;'MSD Calculation'!$D$5,$E$7*(1-B1469/'MSD Calculation'!$D$5), 0))</f>
        <v>7.2106459605955422E-3</v>
      </c>
      <c r="F1469" s="30">
        <f>IF(B1469="",0,IF($B1469&lt;$F$5,0,IF($B1469&gt;'MSD Calculation'!$D$5,0,IF($N$4="Closed-form",1/2*(1-COS(2*PI()*($B1469-$F$5)/$F$6))*$F$8,IF($N$4="General",1/2*(1-COS(2*PI()*($B1469-$F$5)/$F$6))*$F$9,"Error")))))</f>
        <v>7.2039620890616022E-3</v>
      </c>
      <c r="G1469" s="30">
        <f>IF(B1469="",0,IF($B1469&lt;$G$5,0,IF($B1469&gt;'MSD Calculation'!$D$5,0,IF($N$4="Closed-form",1/2*(1-COS(2*PI()*($B1469-$G$5)/$G$6))*$G$8,IF($N$4="General",1/2*(1-COS(2*PI()*($B1469-$G$5)/$G$6))*$G$9,"Error")))))</f>
        <v>1.2969552894742551E-3</v>
      </c>
      <c r="H1469" s="30">
        <f>IF(B1469="",0,IF($B1469&lt;$H$5,0,IF($B1469&gt;'MSD Calculation'!$D$5,0,IF($N$4="Closed-form",1/2*(1-COS(2*PI()*($B1469-$H$5)/$H$6))*$H$8,IF($N$4="General",1/2*(1-COS(2*PI()*($B1469-$H$5)/$H$6))*$H$9,"Error")))))</f>
        <v>2.4254147327318661E-8</v>
      </c>
      <c r="I1469" s="30">
        <f>IF(B1469="",0,IF($B1469&lt;$I$5,0,IF($B1469&gt;'MSD Calculation'!$D$5,0,IF($N$4="Closed-form",1/2*(1-COS(2*PI()*($B1469-$I$5)/$I$6))*$I$8,IF($N$4="General",1/2*(1-COS(2*PI()*($B1469-$I$5)/$I$6))*$I$9,"Error")))))</f>
        <v>0</v>
      </c>
      <c r="J1469" s="15" t="s">
        <v>14</v>
      </c>
      <c r="K1469" s="3"/>
      <c r="L1469" s="17">
        <v>14.519999999999735</v>
      </c>
      <c r="M1469" s="34">
        <f>L1469/'MSD Calculation'!$D$5</f>
        <v>0.49054054054053153</v>
      </c>
      <c r="N1469" s="34">
        <f>'MSD Calculation'!$D$24-L1469</f>
        <v>3.9800000000002651</v>
      </c>
      <c r="O1469" s="35">
        <f t="shared" si="110"/>
        <v>7.2106459605955422E-3</v>
      </c>
      <c r="P1469" s="35">
        <f t="shared" si="111"/>
        <v>1.4414608049657145E-2</v>
      </c>
      <c r="Q1469" s="35">
        <f t="shared" si="112"/>
        <v>1.5711563339131401E-2</v>
      </c>
      <c r="R1469" s="35">
        <f t="shared" si="113"/>
        <v>1.5711587593278727E-2</v>
      </c>
      <c r="S1469" s="35">
        <f t="shared" si="114"/>
        <v>1.5711587593278727E-2</v>
      </c>
      <c r="T1469" s="11" t="s">
        <v>14</v>
      </c>
    </row>
    <row r="1470" spans="2:20" x14ac:dyDescent="0.35">
      <c r="B1470" s="63">
        <v>14.529999999999735</v>
      </c>
      <c r="C1470" s="34">
        <f>B1470/'MSD Calculation'!$D$5</f>
        <v>0.4908783783783694</v>
      </c>
      <c r="D1470" s="34">
        <f>'MSD Calculation'!$D$24-B1470</f>
        <v>3.9700000000002653</v>
      </c>
      <c r="E1470" s="30">
        <f>IF(B1470="",0,IF(B1470&lt;'MSD Calculation'!$D$5,$E$7*(1-B1470/'MSD Calculation'!$D$5), 0))</f>
        <v>7.2058643651309552E-3</v>
      </c>
      <c r="F1470" s="30">
        <f>IF(B1470="",0,IF($B1470&lt;$F$5,0,IF($B1470&gt;'MSD Calculation'!$D$5,0,IF($N$4="Closed-form",1/2*(1-COS(2*PI()*($B1470-$F$5)/$F$6))*$F$8,IF($N$4="General",1/2*(1-COS(2*PI()*($B1470-$F$5)/$F$6))*$F$9,"Error")))))</f>
        <v>7.2128373042268492E-3</v>
      </c>
      <c r="G1470" s="30">
        <f>IF(B1470="",0,IF($B1470&lt;$G$5,0,IF($B1470&gt;'MSD Calculation'!$D$5,0,IF($N$4="Closed-form",1/2*(1-COS(2*PI()*($B1470-$G$5)/$G$6))*$G$8,IF($N$4="General",1/2*(1-COS(2*PI()*($B1470-$G$5)/$G$6))*$G$9,"Error")))))</f>
        <v>1.3015973471492918E-3</v>
      </c>
      <c r="H1470" s="30">
        <f>IF(B1470="",0,IF($B1470&lt;$H$5,0,IF($B1470&gt;'MSD Calculation'!$D$5,0,IF($N$4="Closed-form",1/2*(1-COS(2*PI()*($B1470-$H$5)/$H$6))*$H$8,IF($N$4="General",1/2*(1-COS(2*PI()*($B1470-$H$5)/$H$6))*$H$9,"Error")))))</f>
        <v>5.4571558085922809E-8</v>
      </c>
      <c r="I1470" s="30">
        <f>IF(B1470="",0,IF($B1470&lt;$I$5,0,IF($B1470&gt;'MSD Calculation'!$D$5,0,IF($N$4="Closed-form",1/2*(1-COS(2*PI()*($B1470-$I$5)/$I$6))*$I$8,IF($N$4="General",1/2*(1-COS(2*PI()*($B1470-$I$5)/$I$6))*$I$9,"Error")))))</f>
        <v>0</v>
      </c>
      <c r="J1470" s="15" t="s">
        <v>14</v>
      </c>
      <c r="K1470" s="3"/>
      <c r="L1470" s="17">
        <v>14.529999999999735</v>
      </c>
      <c r="M1470" s="34">
        <f>L1470/'MSD Calculation'!$D$5</f>
        <v>0.4908783783783694</v>
      </c>
      <c r="N1470" s="34">
        <f>'MSD Calculation'!$D$24-L1470</f>
        <v>3.9700000000002653</v>
      </c>
      <c r="O1470" s="35">
        <f t="shared" si="110"/>
        <v>7.2058643651309552E-3</v>
      </c>
      <c r="P1470" s="35">
        <f t="shared" si="111"/>
        <v>1.4418701669357804E-2</v>
      </c>
      <c r="Q1470" s="35">
        <f t="shared" si="112"/>
        <v>1.5720299016507094E-2</v>
      </c>
      <c r="R1470" s="35">
        <f t="shared" si="113"/>
        <v>1.5720353588065179E-2</v>
      </c>
      <c r="S1470" s="35">
        <f t="shared" si="114"/>
        <v>1.5720353588065179E-2</v>
      </c>
      <c r="T1470" s="11" t="s">
        <v>14</v>
      </c>
    </row>
    <row r="1471" spans="2:20" x14ac:dyDescent="0.35">
      <c r="B1471" s="63">
        <v>14.539999999999734</v>
      </c>
      <c r="C1471" s="34">
        <f>B1471/'MSD Calculation'!$D$5</f>
        <v>0.4912162162162072</v>
      </c>
      <c r="D1471" s="34">
        <f>'MSD Calculation'!$D$24-B1471</f>
        <v>3.9600000000002655</v>
      </c>
      <c r="E1471" s="30">
        <f>IF(B1471="",0,IF(B1471&lt;'MSD Calculation'!$D$5,$E$7*(1-B1471/'MSD Calculation'!$D$5), 0))</f>
        <v>7.2010827696663698E-3</v>
      </c>
      <c r="F1471" s="30">
        <f>IF(B1471="",0,IF($B1471&lt;$F$5,0,IF($B1471&gt;'MSD Calculation'!$D$5,0,IF($N$4="Closed-form",1/2*(1-COS(2*PI()*($B1471-$F$5)/$F$6))*$F$8,IF($N$4="General",1/2*(1-COS(2*PI()*($B1471-$F$5)/$F$6))*$F$9,"Error")))))</f>
        <v>7.2217021538707521E-3</v>
      </c>
      <c r="G1471" s="30">
        <f>IF(B1471="",0,IF($B1471&lt;$G$5,0,IF($B1471&gt;'MSD Calculation'!$D$5,0,IF($N$4="Closed-form",1/2*(1-COS(2*PI()*($B1471-$G$5)/$G$6))*$G$8,IF($N$4="General",1/2*(1-COS(2*PI()*($B1471-$G$5)/$G$6))*$G$9,"Error")))))</f>
        <v>1.3062431839261581E-3</v>
      </c>
      <c r="H1471" s="30">
        <f>IF(B1471="",0,IF($B1471&lt;$H$5,0,IF($B1471&gt;'MSD Calculation'!$D$5,0,IF($N$4="Closed-form",1/2*(1-COS(2*PI()*($B1471-$H$5)/$H$6))*$H$8,IF($N$4="General",1/2*(1-COS(2*PI()*($B1471-$H$5)/$H$6))*$H$9,"Error")))))</f>
        <v>9.701542280282428E-8</v>
      </c>
      <c r="I1471" s="30">
        <f>IF(B1471="",0,IF($B1471&lt;$I$5,0,IF($B1471&gt;'MSD Calculation'!$D$5,0,IF($N$4="Closed-form",1/2*(1-COS(2*PI()*($B1471-$I$5)/$I$6))*$I$8,IF($N$4="General",1/2*(1-COS(2*PI()*($B1471-$I$5)/$I$6))*$I$9,"Error")))))</f>
        <v>0</v>
      </c>
      <c r="J1471" s="15" t="s">
        <v>14</v>
      </c>
      <c r="K1471" s="3"/>
      <c r="L1471" s="17">
        <v>14.539999999999734</v>
      </c>
      <c r="M1471" s="34">
        <f>L1471/'MSD Calculation'!$D$5</f>
        <v>0.4912162162162072</v>
      </c>
      <c r="N1471" s="34">
        <f>'MSD Calculation'!$D$24-L1471</f>
        <v>3.9600000000002655</v>
      </c>
      <c r="O1471" s="35">
        <f t="shared" si="110"/>
        <v>7.2010827696663698E-3</v>
      </c>
      <c r="P1471" s="35">
        <f t="shared" si="111"/>
        <v>1.4422784923537123E-2</v>
      </c>
      <c r="Q1471" s="35">
        <f t="shared" si="112"/>
        <v>1.572902810746328E-2</v>
      </c>
      <c r="R1471" s="35">
        <f t="shared" si="113"/>
        <v>1.5729125122886083E-2</v>
      </c>
      <c r="S1471" s="35">
        <f t="shared" si="114"/>
        <v>1.5729125122886083E-2</v>
      </c>
      <c r="T1471" s="11" t="s">
        <v>14</v>
      </c>
    </row>
    <row r="1472" spans="2:20" x14ac:dyDescent="0.35">
      <c r="B1472" s="63">
        <v>14.549999999999734</v>
      </c>
      <c r="C1472" s="34">
        <f>B1472/'MSD Calculation'!$D$5</f>
        <v>0.49155405405404506</v>
      </c>
      <c r="D1472" s="34">
        <f>'MSD Calculation'!$D$24-B1472</f>
        <v>3.9500000000002657</v>
      </c>
      <c r="E1472" s="30">
        <f>IF(B1472="",0,IF(B1472&lt;'MSD Calculation'!$D$5,$E$7*(1-B1472/'MSD Calculation'!$D$5), 0))</f>
        <v>7.1963011742017845E-3</v>
      </c>
      <c r="F1472" s="30">
        <f>IF(B1472="",0,IF($B1472&lt;$F$5,0,IF($B1472&gt;'MSD Calculation'!$D$5,0,IF($N$4="Closed-form",1/2*(1-COS(2*PI()*($B1472-$F$5)/$F$6))*$F$8,IF($N$4="General",1/2*(1-COS(2*PI()*($B1472-$F$5)/$F$6))*$F$9,"Error")))))</f>
        <v>7.2305565991077451E-3</v>
      </c>
      <c r="G1472" s="30">
        <f>IF(B1472="",0,IF($B1472&lt;$G$5,0,IF($B1472&gt;'MSD Calculation'!$D$5,0,IF($N$4="Closed-form",1/2*(1-COS(2*PI()*($B1472-$G$5)/$G$6))*$G$8,IF($N$4="General",1/2*(1-COS(2*PI()*($B1472-$G$5)/$G$6))*$G$9,"Error")))))</f>
        <v>1.3108927676419835E-3</v>
      </c>
      <c r="H1472" s="30">
        <f>IF(B1472="",0,IF($B1472&lt;$H$5,0,IF($B1472&gt;'MSD Calculation'!$D$5,0,IF($N$4="Closed-form",1/2*(1-COS(2*PI()*($B1472-$H$5)/$H$6))*$H$8,IF($N$4="General",1/2*(1-COS(2*PI()*($B1472-$H$5)/$H$6))*$H$9,"Error")))))</f>
        <v>1.5158523114015717E-7</v>
      </c>
      <c r="I1472" s="30">
        <f>IF(B1472="",0,IF($B1472&lt;$I$5,0,IF($B1472&gt;'MSD Calculation'!$D$5,0,IF($N$4="Closed-form",1/2*(1-COS(2*PI()*($B1472-$I$5)/$I$6))*$I$8,IF($N$4="General",1/2*(1-COS(2*PI()*($B1472-$I$5)/$I$6))*$I$9,"Error")))))</f>
        <v>0</v>
      </c>
      <c r="J1472" s="15" t="s">
        <v>14</v>
      </c>
      <c r="K1472" s="3"/>
      <c r="L1472" s="17">
        <v>14.549999999999734</v>
      </c>
      <c r="M1472" s="34">
        <f>L1472/'MSD Calculation'!$D$5</f>
        <v>0.49155405405404506</v>
      </c>
      <c r="N1472" s="34">
        <f>'MSD Calculation'!$D$24-L1472</f>
        <v>3.9500000000002657</v>
      </c>
      <c r="O1472" s="35">
        <f t="shared" si="110"/>
        <v>7.1963011742017845E-3</v>
      </c>
      <c r="P1472" s="35">
        <f t="shared" si="111"/>
        <v>1.4426857773309529E-2</v>
      </c>
      <c r="Q1472" s="35">
        <f t="shared" si="112"/>
        <v>1.5737750540951511E-2</v>
      </c>
      <c r="R1472" s="35">
        <f t="shared" si="113"/>
        <v>1.5737902126182653E-2</v>
      </c>
      <c r="S1472" s="35">
        <f t="shared" si="114"/>
        <v>1.5737902126182653E-2</v>
      </c>
      <c r="T1472" s="11" t="s">
        <v>14</v>
      </c>
    </row>
    <row r="1473" spans="2:20" x14ac:dyDescent="0.35">
      <c r="B1473" s="63">
        <v>14.559999999999734</v>
      </c>
      <c r="C1473" s="34">
        <f>B1473/'MSD Calculation'!$D$5</f>
        <v>0.49189189189188287</v>
      </c>
      <c r="D1473" s="34">
        <f>'MSD Calculation'!$D$24-B1473</f>
        <v>3.940000000000266</v>
      </c>
      <c r="E1473" s="30">
        <f>IF(B1473="",0,IF(B1473&lt;'MSD Calculation'!$D$5,$E$7*(1-B1473/'MSD Calculation'!$D$5), 0))</f>
        <v>7.1915195787371992E-3</v>
      </c>
      <c r="F1473" s="30">
        <f>IF(B1473="",0,IF($B1473&lt;$F$5,0,IF($B1473&gt;'MSD Calculation'!$D$5,0,IF($N$4="Closed-form",1/2*(1-COS(2*PI()*($B1473-$F$5)/$F$6))*$F$8,IF($N$4="General",1/2*(1-COS(2*PI()*($B1473-$F$5)/$F$6))*$F$9,"Error")))))</f>
        <v>7.2394006010978972E-3</v>
      </c>
      <c r="G1473" s="30">
        <f>IF(B1473="",0,IF($B1473&lt;$G$5,0,IF($B1473&gt;'MSD Calculation'!$D$5,0,IF($N$4="Closed-form",1/2*(1-COS(2*PI()*($B1473-$G$5)/$G$6))*$G$8,IF($N$4="General",1/2*(1-COS(2*PI()*($B1473-$G$5)/$G$6))*$G$9,"Error")))))</f>
        <v>1.3155460661079593E-3</v>
      </c>
      <c r="H1473" s="30">
        <f>IF(B1473="",0,IF($B1473&lt;$H$5,0,IF($B1473&gt;'MSD Calculation'!$D$5,0,IF($N$4="Closed-form",1/2*(1-COS(2*PI()*($B1473-$H$5)/$H$6))*$H$8,IF($N$4="General",1/2*(1-COS(2*PI()*($B1473-$H$5)/$H$6))*$H$9,"Error")))))</f>
        <v>2.182803269595705E-7</v>
      </c>
      <c r="I1473" s="30">
        <f>IF(B1473="",0,IF($B1473&lt;$I$5,0,IF($B1473&gt;'MSD Calculation'!$D$5,0,IF($N$4="Closed-form",1/2*(1-COS(2*PI()*($B1473-$I$5)/$I$6))*$I$8,IF($N$4="General",1/2*(1-COS(2*PI()*($B1473-$I$5)/$I$6))*$I$9,"Error")))))</f>
        <v>0</v>
      </c>
      <c r="J1473" s="15" t="s">
        <v>14</v>
      </c>
      <c r="K1473" s="3"/>
      <c r="L1473" s="17">
        <v>14.559999999999734</v>
      </c>
      <c r="M1473" s="34">
        <f>L1473/'MSD Calculation'!$D$5</f>
        <v>0.49189189189188287</v>
      </c>
      <c r="N1473" s="34">
        <f>'MSD Calculation'!$D$24-L1473</f>
        <v>3.940000000000266</v>
      </c>
      <c r="O1473" s="35">
        <f t="shared" si="110"/>
        <v>7.1915195787371992E-3</v>
      </c>
      <c r="P1473" s="35">
        <f t="shared" si="111"/>
        <v>1.4430920179835096E-2</v>
      </c>
      <c r="Q1473" s="35">
        <f t="shared" si="112"/>
        <v>1.5746466245943055E-2</v>
      </c>
      <c r="R1473" s="35">
        <f t="shared" si="113"/>
        <v>1.5746684526270014E-2</v>
      </c>
      <c r="S1473" s="35">
        <f t="shared" si="114"/>
        <v>1.5746684526270014E-2</v>
      </c>
      <c r="T1473" s="11" t="s">
        <v>14</v>
      </c>
    </row>
    <row r="1474" spans="2:20" x14ac:dyDescent="0.35">
      <c r="B1474" s="63">
        <v>14.569999999999734</v>
      </c>
      <c r="C1474" s="34">
        <f>B1474/'MSD Calculation'!$D$5</f>
        <v>0.49222972972972073</v>
      </c>
      <c r="D1474" s="34">
        <f>'MSD Calculation'!$D$24-B1474</f>
        <v>3.9300000000002662</v>
      </c>
      <c r="E1474" s="30">
        <f>IF(B1474="",0,IF(B1474&lt;'MSD Calculation'!$D$5,$E$7*(1-B1474/'MSD Calculation'!$D$5), 0))</f>
        <v>7.1867379832726138E-3</v>
      </c>
      <c r="F1474" s="30">
        <f>IF(B1474="",0,IF($B1474&lt;$F$5,0,IF($B1474&gt;'MSD Calculation'!$D$5,0,IF($N$4="Closed-form",1/2*(1-COS(2*PI()*($B1474-$F$5)/$F$6))*$F$8,IF($N$4="General",1/2*(1-COS(2*PI()*($B1474-$F$5)/$F$6))*$F$9,"Error")))))</f>
        <v>7.2482341210470891E-3</v>
      </c>
      <c r="G1474" s="30">
        <f>IF(B1474="",0,IF($B1474&lt;$G$5,0,IF($B1474&gt;'MSD Calculation'!$D$5,0,IF($N$4="Closed-form",1/2*(1-COS(2*PI()*($B1474-$G$5)/$G$6))*$G$8,IF($N$4="General",1/2*(1-COS(2*PI()*($B1474-$G$5)/$G$6))*$G$9,"Error")))))</f>
        <v>1.3202030471095585E-3</v>
      </c>
      <c r="H1474" s="30">
        <f>IF(B1474="",0,IF($B1474&lt;$H$5,0,IF($B1474&gt;'MSD Calculation'!$D$5,0,IF($N$4="Closed-form",1/2*(1-COS(2*PI()*($B1474-$H$5)/$H$6))*$H$8,IF($N$4="General",1/2*(1-COS(2*PI()*($B1474-$H$5)/$H$6))*$H$9,"Error")))))</f>
        <v>2.9709990833040253E-7</v>
      </c>
      <c r="I1474" s="30">
        <f>IF(B1474="",0,IF($B1474&lt;$I$5,0,IF($B1474&gt;'MSD Calculation'!$D$5,0,IF($N$4="Closed-form",1/2*(1-COS(2*PI()*($B1474-$I$5)/$I$6))*$I$8,IF($N$4="General",1/2*(1-COS(2*PI()*($B1474-$I$5)/$I$6))*$I$9,"Error")))))</f>
        <v>0</v>
      </c>
      <c r="J1474" s="15" t="s">
        <v>14</v>
      </c>
      <c r="K1474" s="3"/>
      <c r="L1474" s="17">
        <v>14.569999999999734</v>
      </c>
      <c r="M1474" s="34">
        <f>L1474/'MSD Calculation'!$D$5</f>
        <v>0.49222972972972073</v>
      </c>
      <c r="N1474" s="34">
        <f>'MSD Calculation'!$D$24-L1474</f>
        <v>3.9300000000002662</v>
      </c>
      <c r="O1474" s="35">
        <f t="shared" si="110"/>
        <v>7.1867379832726138E-3</v>
      </c>
      <c r="P1474" s="35">
        <f t="shared" si="111"/>
        <v>1.4434972104319703E-2</v>
      </c>
      <c r="Q1474" s="35">
        <f t="shared" si="112"/>
        <v>1.5755175151429261E-2</v>
      </c>
      <c r="R1474" s="35">
        <f t="shared" si="113"/>
        <v>1.5755472251337593E-2</v>
      </c>
      <c r="S1474" s="35">
        <f t="shared" si="114"/>
        <v>1.5755472251337593E-2</v>
      </c>
      <c r="T1474" s="11" t="s">
        <v>14</v>
      </c>
    </row>
    <row r="1475" spans="2:20" x14ac:dyDescent="0.35">
      <c r="B1475" s="63">
        <v>14.579999999999734</v>
      </c>
      <c r="C1475" s="34">
        <f>B1475/'MSD Calculation'!$D$5</f>
        <v>0.49256756756755854</v>
      </c>
      <c r="D1475" s="34">
        <f>'MSD Calculation'!$D$24-B1475</f>
        <v>3.9200000000002664</v>
      </c>
      <c r="E1475" s="30">
        <f>IF(B1475="",0,IF(B1475&lt;'MSD Calculation'!$D$5,$E$7*(1-B1475/'MSD Calculation'!$D$5), 0))</f>
        <v>7.1819563878080276E-3</v>
      </c>
      <c r="F1475" s="30">
        <f>IF(B1475="",0,IF($B1475&lt;$F$5,0,IF($B1475&gt;'MSD Calculation'!$D$5,0,IF($N$4="Closed-form",1/2*(1-COS(2*PI()*($B1475-$F$5)/$F$6))*$F$8,IF($N$4="General",1/2*(1-COS(2*PI()*($B1475-$F$5)/$F$6))*$F$9,"Error")))))</f>
        <v>7.2570571202071792E-3</v>
      </c>
      <c r="G1475" s="30">
        <f>IF(B1475="",0,IF($B1475&lt;$G$5,0,IF($B1475&gt;'MSD Calculation'!$D$5,0,IF($N$4="Closed-form",1/2*(1-COS(2*PI()*($B1475-$G$5)/$G$6))*$G$8,IF($N$4="General",1/2*(1-COS(2*PI()*($B1475-$G$5)/$G$6))*$G$9,"Error")))))</f>
        <v>1.3248636784067617E-3</v>
      </c>
      <c r="H1475" s="30">
        <f>IF(B1475="",0,IF($B1475&lt;$H$5,0,IF($B1475&gt;'MSD Calculation'!$D$5,0,IF($N$4="Closed-form",1/2*(1-COS(2*PI()*($B1475-$H$5)/$H$6))*$H$8,IF($N$4="General",1/2*(1-COS(2*PI()*($B1475-$H$5)/$H$6))*$H$9,"Error")))))</f>
        <v>3.8804302753942255E-7</v>
      </c>
      <c r="I1475" s="30">
        <f>IF(B1475="",0,IF($B1475&lt;$I$5,0,IF($B1475&gt;'MSD Calculation'!$D$5,0,IF($N$4="Closed-form",1/2*(1-COS(2*PI()*($B1475-$I$5)/$I$6))*$I$8,IF($N$4="General",1/2*(1-COS(2*PI()*($B1475-$I$5)/$I$6))*$I$9,"Error")))))</f>
        <v>0</v>
      </c>
      <c r="J1475" s="15" t="s">
        <v>14</v>
      </c>
      <c r="K1475" s="3"/>
      <c r="L1475" s="17">
        <v>14.579999999999734</v>
      </c>
      <c r="M1475" s="34">
        <f>L1475/'MSD Calculation'!$D$5</f>
        <v>0.49256756756755854</v>
      </c>
      <c r="N1475" s="34">
        <f>'MSD Calculation'!$D$24-L1475</f>
        <v>3.9200000000002664</v>
      </c>
      <c r="O1475" s="35">
        <f t="shared" si="110"/>
        <v>7.1819563878080276E-3</v>
      </c>
      <c r="P1475" s="35">
        <f t="shared" si="111"/>
        <v>1.4439013508015207E-2</v>
      </c>
      <c r="Q1475" s="35">
        <f t="shared" si="112"/>
        <v>1.5763877186421967E-2</v>
      </c>
      <c r="R1475" s="35">
        <f t="shared" si="113"/>
        <v>1.5764265229449508E-2</v>
      </c>
      <c r="S1475" s="35">
        <f t="shared" si="114"/>
        <v>1.5764265229449508E-2</v>
      </c>
      <c r="T1475" s="11" t="s">
        <v>14</v>
      </c>
    </row>
    <row r="1476" spans="2:20" x14ac:dyDescent="0.35">
      <c r="B1476" s="63">
        <v>14.589999999999733</v>
      </c>
      <c r="C1476" s="34">
        <f>B1476/'MSD Calculation'!$D$5</f>
        <v>0.4929054054053964</v>
      </c>
      <c r="D1476" s="34">
        <f>'MSD Calculation'!$D$24-B1476</f>
        <v>3.9100000000002666</v>
      </c>
      <c r="E1476" s="30">
        <f>IF(B1476="",0,IF(B1476&lt;'MSD Calculation'!$D$5,$E$7*(1-B1476/'MSD Calculation'!$D$5), 0))</f>
        <v>7.1771747923434414E-3</v>
      </c>
      <c r="F1476" s="30">
        <f>IF(B1476="",0,IF($B1476&lt;$F$5,0,IF($B1476&gt;'MSD Calculation'!$D$5,0,IF($N$4="Closed-form",1/2*(1-COS(2*PI()*($B1476-$F$5)/$F$6))*$F$8,IF($N$4="General",1/2*(1-COS(2*PI()*($B1476-$F$5)/$F$6))*$F$9,"Error")))))</f>
        <v>7.2658695598761805E-3</v>
      </c>
      <c r="G1476" s="30">
        <f>IF(B1476="",0,IF($B1476&lt;$G$5,0,IF($B1476&gt;'MSD Calculation'!$D$5,0,IF($N$4="Closed-form",1/2*(1-COS(2*PI()*($B1476-$G$5)/$G$6))*$G$8,IF($N$4="General",1/2*(1-COS(2*PI()*($B1476-$G$5)/$G$6))*$G$9,"Error")))))</f>
        <v>1.3295279277342766E-3</v>
      </c>
      <c r="H1476" s="30">
        <f>IF(B1476="",0,IF($B1476&lt;$H$5,0,IF($B1476&gt;'MSD Calculation'!$D$5,0,IF($N$4="Closed-form",1/2*(1-COS(2*PI()*($B1476-$H$5)/$H$6))*$H$8,IF($N$4="General",1/2*(1-COS(2*PI()*($B1476-$H$5)/$H$6))*$H$9,"Error")))))</f>
        <v>4.9110859110158072E-7</v>
      </c>
      <c r="I1476" s="30">
        <f>IF(B1476="",0,IF($B1476&lt;$I$5,0,IF($B1476&gt;'MSD Calculation'!$D$5,0,IF($N$4="Closed-form",1/2*(1-COS(2*PI()*($B1476-$I$5)/$I$6))*$I$8,IF($N$4="General",1/2*(1-COS(2*PI()*($B1476-$I$5)/$I$6))*$I$9,"Error")))))</f>
        <v>0</v>
      </c>
      <c r="J1476" s="15" t="s">
        <v>14</v>
      </c>
      <c r="K1476" s="3"/>
      <c r="L1476" s="17">
        <v>14.589999999999733</v>
      </c>
      <c r="M1476" s="34">
        <f>L1476/'MSD Calculation'!$D$5</f>
        <v>0.4929054054053964</v>
      </c>
      <c r="N1476" s="34">
        <f>'MSD Calculation'!$D$24-L1476</f>
        <v>3.9100000000002666</v>
      </c>
      <c r="O1476" s="35">
        <f t="shared" si="110"/>
        <v>7.1771747923434414E-3</v>
      </c>
      <c r="P1476" s="35">
        <f t="shared" si="111"/>
        <v>1.4443044352219622E-2</v>
      </c>
      <c r="Q1476" s="35">
        <f t="shared" si="112"/>
        <v>1.5772572279953899E-2</v>
      </c>
      <c r="R1476" s="35">
        <f t="shared" si="113"/>
        <v>1.5773063388545002E-2</v>
      </c>
      <c r="S1476" s="35">
        <f t="shared" si="114"/>
        <v>1.5773063388545002E-2</v>
      </c>
      <c r="T1476" s="11" t="s">
        <v>14</v>
      </c>
    </row>
    <row r="1477" spans="2:20" x14ac:dyDescent="0.35">
      <c r="B1477" s="63">
        <v>14.599999999999733</v>
      </c>
      <c r="C1477" s="34">
        <f>B1477/'MSD Calculation'!$D$5</f>
        <v>0.49324324324323421</v>
      </c>
      <c r="D1477" s="34">
        <f>'MSD Calculation'!$D$24-B1477</f>
        <v>3.9000000000002668</v>
      </c>
      <c r="E1477" s="30">
        <f>IF(B1477="",0,IF(B1477&lt;'MSD Calculation'!$D$5,$E$7*(1-B1477/'MSD Calculation'!$D$5), 0))</f>
        <v>7.1723931968788561E-3</v>
      </c>
      <c r="F1477" s="30">
        <f>IF(B1477="",0,IF($B1477&lt;$F$5,0,IF($B1477&gt;'MSD Calculation'!$D$5,0,IF($N$4="Closed-form",1/2*(1-COS(2*PI()*($B1477-$F$5)/$F$6))*$F$8,IF($N$4="General",1/2*(1-COS(2*PI()*($B1477-$F$5)/$F$6))*$F$9,"Error")))))</f>
        <v>7.2746714013984188E-3</v>
      </c>
      <c r="G1477" s="30">
        <f>IF(B1477="",0,IF($B1477&lt;$G$5,0,IF($B1477&gt;'MSD Calculation'!$D$5,0,IF($N$4="Closed-form",1/2*(1-COS(2*PI()*($B1477-$G$5)/$G$6))*$G$8,IF($N$4="General",1/2*(1-COS(2*PI()*($B1477-$G$5)/$G$6))*$G$9,"Error")))))</f>
        <v>1.3341957628017649E-3</v>
      </c>
      <c r="H1477" s="30">
        <f>IF(B1477="",0,IF($B1477&lt;$H$5,0,IF($B1477&gt;'MSD Calculation'!$D$5,0,IF($N$4="Closed-form",1/2*(1-COS(2*PI()*($B1477-$H$5)/$H$6))*$H$8,IF($N$4="General",1/2*(1-COS(2*PI()*($B1477-$H$5)/$H$6))*$H$9,"Error")))))</f>
        <v>6.0629535977400486E-7</v>
      </c>
      <c r="I1477" s="30">
        <f>IF(B1477="",0,IF($B1477&lt;$I$5,0,IF($B1477&gt;'MSD Calculation'!$D$5,0,IF($N$4="Closed-form",1/2*(1-COS(2*PI()*($B1477-$I$5)/$I$6))*$I$8,IF($N$4="General",1/2*(1-COS(2*PI()*($B1477-$I$5)/$I$6))*$I$9,"Error")))))</f>
        <v>0</v>
      </c>
      <c r="J1477" s="15" t="s">
        <v>14</v>
      </c>
      <c r="K1477" s="3"/>
      <c r="L1477" s="17">
        <v>14.599999999999733</v>
      </c>
      <c r="M1477" s="34">
        <f>L1477/'MSD Calculation'!$D$5</f>
        <v>0.49324324324323421</v>
      </c>
      <c r="N1477" s="34">
        <f>'MSD Calculation'!$D$24-L1477</f>
        <v>3.9000000000002668</v>
      </c>
      <c r="O1477" s="35">
        <f t="shared" si="110"/>
        <v>7.1723931968788561E-3</v>
      </c>
      <c r="P1477" s="35">
        <f t="shared" si="111"/>
        <v>1.4447064598277274E-2</v>
      </c>
      <c r="Q1477" s="35">
        <f t="shared" si="112"/>
        <v>1.578126036107904E-2</v>
      </c>
      <c r="R1477" s="35">
        <f t="shared" si="113"/>
        <v>1.5781866656438815E-2</v>
      </c>
      <c r="S1477" s="35">
        <f t="shared" si="114"/>
        <v>1.5781866656438815E-2</v>
      </c>
      <c r="T1477" s="11" t="s">
        <v>14</v>
      </c>
    </row>
    <row r="1478" spans="2:20" x14ac:dyDescent="0.35">
      <c r="B1478" s="63">
        <v>14.609999999999733</v>
      </c>
      <c r="C1478" s="34">
        <f>B1478/'MSD Calculation'!$D$5</f>
        <v>0.49358108108107202</v>
      </c>
      <c r="D1478" s="34">
        <f>'MSD Calculation'!$D$24-B1478</f>
        <v>3.890000000000267</v>
      </c>
      <c r="E1478" s="30">
        <f>IF(B1478="",0,IF(B1478&lt;'MSD Calculation'!$D$5,$E$7*(1-B1478/'MSD Calculation'!$D$5), 0))</f>
        <v>7.1676116014142708E-3</v>
      </c>
      <c r="F1478" s="30">
        <f>IF(B1478="",0,IF($B1478&lt;$F$5,0,IF($B1478&gt;'MSD Calculation'!$D$5,0,IF($N$4="Closed-form",1/2*(1-COS(2*PI()*($B1478-$F$5)/$F$6))*$F$8,IF($N$4="General",1/2*(1-COS(2*PI()*($B1478-$F$5)/$F$6))*$F$9,"Error")))))</f>
        <v>7.2834626061647131E-3</v>
      </c>
      <c r="G1478" s="30">
        <f>IF(B1478="",0,IF($B1478&lt;$G$5,0,IF($B1478&gt;'MSD Calculation'!$D$5,0,IF($N$4="Closed-form",1/2*(1-COS(2*PI()*($B1478-$G$5)/$G$6))*$G$8,IF($N$4="General",1/2*(1-COS(2*PI()*($B1478-$G$5)/$G$6))*$G$9,"Error")))))</f>
        <v>1.3388671512940648E-3</v>
      </c>
      <c r="H1478" s="30">
        <f>IF(B1478="",0,IF($B1478&lt;$H$5,0,IF($B1478&gt;'MSD Calculation'!$D$5,0,IF($N$4="Closed-form",1/2*(1-COS(2*PI()*($B1478-$H$5)/$H$6))*$H$8,IF($N$4="General",1/2*(1-COS(2*PI()*($B1478-$H$5)/$H$6))*$H$9,"Error")))))</f>
        <v>7.3360194857010964E-7</v>
      </c>
      <c r="I1478" s="30">
        <f>IF(B1478="",0,IF($B1478&lt;$I$5,0,IF($B1478&gt;'MSD Calculation'!$D$5,0,IF($N$4="Closed-form",1/2*(1-COS(2*PI()*($B1478-$I$5)/$I$6))*$I$8,IF($N$4="General",1/2*(1-COS(2*PI()*($B1478-$I$5)/$I$6))*$I$9,"Error")))))</f>
        <v>0</v>
      </c>
      <c r="J1478" s="15" t="s">
        <v>14</v>
      </c>
      <c r="K1478" s="3"/>
      <c r="L1478" s="17">
        <v>14.609999999999733</v>
      </c>
      <c r="M1478" s="34">
        <f>L1478/'MSD Calculation'!$D$5</f>
        <v>0.49358108108107202</v>
      </c>
      <c r="N1478" s="34">
        <f>'MSD Calculation'!$D$24-L1478</f>
        <v>3.890000000000267</v>
      </c>
      <c r="O1478" s="35">
        <f t="shared" si="110"/>
        <v>7.1676116014142708E-3</v>
      </c>
      <c r="P1478" s="35">
        <f t="shared" si="111"/>
        <v>1.4451074207578983E-2</v>
      </c>
      <c r="Q1478" s="35">
        <f t="shared" si="112"/>
        <v>1.5789941358873048E-2</v>
      </c>
      <c r="R1478" s="35">
        <f t="shared" si="113"/>
        <v>1.5790674960821618E-2</v>
      </c>
      <c r="S1478" s="35">
        <f t="shared" si="114"/>
        <v>1.5790674960821618E-2</v>
      </c>
      <c r="T1478" s="11" t="s">
        <v>14</v>
      </c>
    </row>
    <row r="1479" spans="2:20" x14ac:dyDescent="0.35">
      <c r="B1479" s="63">
        <v>14.619999999999733</v>
      </c>
      <c r="C1479" s="34">
        <f>B1479/'MSD Calculation'!$D$5</f>
        <v>0.49391891891890988</v>
      </c>
      <c r="D1479" s="34">
        <f>'MSD Calculation'!$D$24-B1479</f>
        <v>3.8800000000002672</v>
      </c>
      <c r="E1479" s="30">
        <f>IF(B1479="",0,IF(B1479&lt;'MSD Calculation'!$D$5,$E$7*(1-B1479/'MSD Calculation'!$D$5), 0))</f>
        <v>7.1628300059496837E-3</v>
      </c>
      <c r="F1479" s="30">
        <f>IF(B1479="",0,IF($B1479&lt;$F$5,0,IF($B1479&gt;'MSD Calculation'!$D$5,0,IF($N$4="Closed-form",1/2*(1-COS(2*PI()*($B1479-$F$5)/$F$6))*$F$8,IF($N$4="General",1/2*(1-COS(2*PI()*($B1479-$F$5)/$F$6))*$F$9,"Error")))))</f>
        <v>7.2922431356125337E-3</v>
      </c>
      <c r="G1479" s="30">
        <f>IF(B1479="",0,IF($B1479&lt;$G$5,0,IF($B1479&gt;'MSD Calculation'!$D$5,0,IF($N$4="Closed-form",1/2*(1-COS(2*PI()*($B1479-$G$5)/$G$6))*$G$8,IF($N$4="General",1/2*(1-COS(2*PI()*($B1479-$G$5)/$G$6))*$G$9,"Error")))))</f>
        <v>1.3435420608714137E-3</v>
      </c>
      <c r="H1479" s="30">
        <f>IF(B1479="",0,IF($B1479&lt;$H$5,0,IF($B1479&gt;'MSD Calculation'!$D$5,0,IF($N$4="Closed-form",1/2*(1-COS(2*PI()*($B1479-$H$5)/$H$6))*$H$8,IF($N$4="General",1/2*(1-COS(2*PI()*($B1479-$H$5)/$H$6))*$H$9,"Error")))))</f>
        <v>8.7302682677684065E-7</v>
      </c>
      <c r="I1479" s="30">
        <f>IF(B1479="",0,IF($B1479&lt;$I$5,0,IF($B1479&gt;'MSD Calculation'!$D$5,0,IF($N$4="Closed-form",1/2*(1-COS(2*PI()*($B1479-$I$5)/$I$6))*$I$8,IF($N$4="General",1/2*(1-COS(2*PI()*($B1479-$I$5)/$I$6))*$I$9,"Error")))))</f>
        <v>0</v>
      </c>
      <c r="J1479" s="15" t="s">
        <v>14</v>
      </c>
      <c r="K1479" s="3"/>
      <c r="L1479" s="17">
        <v>14.619999999999733</v>
      </c>
      <c r="M1479" s="34">
        <f>L1479/'MSD Calculation'!$D$5</f>
        <v>0.49391891891890988</v>
      </c>
      <c r="N1479" s="34">
        <f>'MSD Calculation'!$D$24-L1479</f>
        <v>3.8800000000002672</v>
      </c>
      <c r="O1479" s="35">
        <f t="shared" si="110"/>
        <v>7.1628300059496837E-3</v>
      </c>
      <c r="P1479" s="35">
        <f t="shared" si="111"/>
        <v>1.4455073141562217E-2</v>
      </c>
      <c r="Q1479" s="35">
        <f t="shared" si="112"/>
        <v>1.5798615202433631E-2</v>
      </c>
      <c r="R1479" s="35">
        <f t="shared" si="113"/>
        <v>1.5799488229260406E-2</v>
      </c>
      <c r="S1479" s="35">
        <f t="shared" si="114"/>
        <v>1.5799488229260406E-2</v>
      </c>
      <c r="T1479" s="11" t="s">
        <v>14</v>
      </c>
    </row>
    <row r="1480" spans="2:20" x14ac:dyDescent="0.35">
      <c r="B1480" s="63">
        <v>14.629999999999733</v>
      </c>
      <c r="C1480" s="34">
        <f>B1480/'MSD Calculation'!$D$5</f>
        <v>0.49425675675674768</v>
      </c>
      <c r="D1480" s="34">
        <f>'MSD Calculation'!$D$24-B1480</f>
        <v>3.8700000000002674</v>
      </c>
      <c r="E1480" s="30">
        <f>IF(B1480="",0,IF(B1480&lt;'MSD Calculation'!$D$5,$E$7*(1-B1480/'MSD Calculation'!$D$5), 0))</f>
        <v>7.1580484104850984E-3</v>
      </c>
      <c r="F1480" s="30">
        <f>IF(B1480="",0,IF($B1480&lt;$F$5,0,IF($B1480&gt;'MSD Calculation'!$D$5,0,IF($N$4="Closed-form",1/2*(1-COS(2*PI()*($B1480-$F$5)/$F$6))*$F$8,IF($N$4="General",1/2*(1-COS(2*PI()*($B1480-$F$5)/$F$6))*$F$9,"Error")))))</f>
        <v>7.3010129512261846E-3</v>
      </c>
      <c r="G1480" s="30">
        <f>IF(B1480="",0,IF($B1480&lt;$G$5,0,IF($B1480&gt;'MSD Calculation'!$D$5,0,IF($N$4="Closed-form",1/2*(1-COS(2*PI()*($B1480-$G$5)/$G$6))*$G$8,IF($N$4="General",1/2*(1-COS(2*PI()*($B1480-$G$5)/$G$6))*$G$9,"Error")))))</f>
        <v>1.3482204591696717E-3</v>
      </c>
      <c r="H1480" s="30">
        <f>IF(B1480="",0,IF($B1480&lt;$H$5,0,IF($B1480&gt;'MSD Calculation'!$D$5,0,IF($N$4="Closed-form",1/2*(1-COS(2*PI()*($B1480-$H$5)/$H$6))*$H$8,IF($N$4="General",1/2*(1-COS(2*PI()*($B1480-$H$5)/$H$6))*$H$9,"Error")))))</f>
        <v>1.0245683179729267E-6</v>
      </c>
      <c r="I1480" s="30">
        <f>IF(B1480="",0,IF($B1480&lt;$I$5,0,IF($B1480&gt;'MSD Calculation'!$D$5,0,IF($N$4="Closed-form",1/2*(1-COS(2*PI()*($B1480-$I$5)/$I$6))*$I$8,IF($N$4="General",1/2*(1-COS(2*PI()*($B1480-$I$5)/$I$6))*$I$9,"Error")))))</f>
        <v>0</v>
      </c>
      <c r="J1480" s="15" t="s">
        <v>14</v>
      </c>
      <c r="K1480" s="3"/>
      <c r="L1480" s="17">
        <v>14.629999999999733</v>
      </c>
      <c r="M1480" s="34">
        <f>L1480/'MSD Calculation'!$D$5</f>
        <v>0.49425675675674768</v>
      </c>
      <c r="N1480" s="34">
        <f>'MSD Calculation'!$D$24-L1480</f>
        <v>3.8700000000002674</v>
      </c>
      <c r="O1480" s="35">
        <f t="shared" si="110"/>
        <v>7.1580484104850984E-3</v>
      </c>
      <c r="P1480" s="35">
        <f t="shared" si="111"/>
        <v>1.4459061361711283E-2</v>
      </c>
      <c r="Q1480" s="35">
        <f t="shared" si="112"/>
        <v>1.5807281820880953E-2</v>
      </c>
      <c r="R1480" s="35">
        <f t="shared" si="113"/>
        <v>1.5808306389198924E-2</v>
      </c>
      <c r="S1480" s="35">
        <f t="shared" si="114"/>
        <v>1.5808306389198924E-2</v>
      </c>
      <c r="T1480" s="11" t="s">
        <v>14</v>
      </c>
    </row>
    <row r="1481" spans="2:20" x14ac:dyDescent="0.35">
      <c r="B1481" s="63">
        <v>14.639999999999732</v>
      </c>
      <c r="C1481" s="34">
        <f>B1481/'MSD Calculation'!$D$5</f>
        <v>0.49459459459458555</v>
      </c>
      <c r="D1481" s="34">
        <f>'MSD Calculation'!$D$24-B1481</f>
        <v>3.8600000000002677</v>
      </c>
      <c r="E1481" s="30">
        <f>IF(B1481="",0,IF(B1481&lt;'MSD Calculation'!$D$5,$E$7*(1-B1481/'MSD Calculation'!$D$5), 0))</f>
        <v>7.153266815020513E-3</v>
      </c>
      <c r="F1481" s="30">
        <f>IF(B1481="",0,IF($B1481&lt;$F$5,0,IF($B1481&gt;'MSD Calculation'!$D$5,0,IF($N$4="Closed-form",1/2*(1-COS(2*PI()*($B1481-$F$5)/$F$6))*$F$8,IF($N$4="General",1/2*(1-COS(2*PI()*($B1481-$F$5)/$F$6))*$F$9,"Error")))))</f>
        <v>7.309772014536968E-3</v>
      </c>
      <c r="G1481" s="30">
        <f>IF(B1481="",0,IF($B1481&lt;$G$5,0,IF($B1481&gt;'MSD Calculation'!$D$5,0,IF($N$4="Closed-form",1/2*(1-COS(2*PI()*($B1481-$G$5)/$G$6))*$G$8,IF($N$4="General",1/2*(1-COS(2*PI()*($B1481-$G$5)/$G$6))*$G$9,"Error")))))</f>
        <v>1.3529023138005485E-3</v>
      </c>
      <c r="H1481" s="30">
        <f>IF(B1481="",0,IF($B1481&lt;$H$5,0,IF($B1481&gt;'MSD Calculation'!$D$5,0,IF($N$4="Closed-form",1/2*(1-COS(2*PI()*($B1481-$H$5)/$H$6))*$H$8,IF($N$4="General",1/2*(1-COS(2*PI()*($B1481-$H$5)/$H$6))*$H$9,"Error")))))</f>
        <v>1.1882246000488113E-6</v>
      </c>
      <c r="I1481" s="30">
        <f>IF(B1481="",0,IF($B1481&lt;$I$5,0,IF($B1481&gt;'MSD Calculation'!$D$5,0,IF($N$4="Closed-form",1/2*(1-COS(2*PI()*($B1481-$I$5)/$I$6))*$I$8,IF($N$4="General",1/2*(1-COS(2*PI()*($B1481-$I$5)/$I$6))*$I$9,"Error")))))</f>
        <v>0</v>
      </c>
      <c r="J1481" s="15" t="s">
        <v>14</v>
      </c>
      <c r="K1481" s="3"/>
      <c r="L1481" s="17">
        <v>14.639999999999732</v>
      </c>
      <c r="M1481" s="34">
        <f>L1481/'MSD Calculation'!$D$5</f>
        <v>0.49459459459458555</v>
      </c>
      <c r="N1481" s="34">
        <f>'MSD Calculation'!$D$24-L1481</f>
        <v>3.8600000000002677</v>
      </c>
      <c r="O1481" s="35">
        <f t="shared" si="110"/>
        <v>7.153266815020513E-3</v>
      </c>
      <c r="P1481" s="35">
        <f t="shared" si="111"/>
        <v>1.4463038829557481E-2</v>
      </c>
      <c r="Q1481" s="35">
        <f t="shared" si="112"/>
        <v>1.581594114335803E-2</v>
      </c>
      <c r="R1481" s="35">
        <f t="shared" si="113"/>
        <v>1.581712936795808E-2</v>
      </c>
      <c r="S1481" s="35">
        <f t="shared" si="114"/>
        <v>1.581712936795808E-2</v>
      </c>
      <c r="T1481" s="11" t="s">
        <v>14</v>
      </c>
    </row>
    <row r="1482" spans="2:20" x14ac:dyDescent="0.35">
      <c r="B1482" s="63">
        <v>14.649999999999732</v>
      </c>
      <c r="C1482" s="34">
        <f>B1482/'MSD Calculation'!$D$5</f>
        <v>0.49493243243242335</v>
      </c>
      <c r="D1482" s="34">
        <f>'MSD Calculation'!$D$24-B1482</f>
        <v>3.8500000000002679</v>
      </c>
      <c r="E1482" s="30">
        <f>IF(B1482="",0,IF(B1482&lt;'MSD Calculation'!$D$5,$E$7*(1-B1482/'MSD Calculation'!$D$5), 0))</f>
        <v>7.1484852195559277E-3</v>
      </c>
      <c r="F1482" s="30">
        <f>IF(B1482="",0,IF($B1482&lt;$F$5,0,IF($B1482&gt;'MSD Calculation'!$D$5,0,IF($N$4="Closed-form",1/2*(1-COS(2*PI()*($B1482-$F$5)/$F$6))*$F$8,IF($N$4="General",1/2*(1-COS(2*PI()*($B1482-$F$5)/$F$6))*$F$9,"Error")))))</f>
        <v>7.3185202871233418E-3</v>
      </c>
      <c r="G1482" s="30">
        <f>IF(B1482="",0,IF($B1482&lt;$G$5,0,IF($B1482&gt;'MSD Calculation'!$D$5,0,IF($N$4="Closed-form",1/2*(1-COS(2*PI()*($B1482-$G$5)/$G$6))*$G$8,IF($N$4="General",1/2*(1-COS(2*PI()*($B1482-$G$5)/$G$6))*$G$9,"Error")))))</f>
        <v>1.3575875923518247E-3</v>
      </c>
      <c r="H1482" s="30">
        <f>IF(B1482="",0,IF($B1482&lt;$H$5,0,IF($B1482&gt;'MSD Calculation'!$D$5,0,IF($N$4="Closed-form",1/2*(1-COS(2*PI()*($B1482-$H$5)/$H$6))*$H$8,IF($N$4="General",1/2*(1-COS(2*PI()*($B1482-$H$5)/$H$6))*$H$9,"Error")))))</f>
        <v>1.3639937052287124E-6</v>
      </c>
      <c r="I1482" s="30">
        <f>IF(B1482="",0,IF($B1482&lt;$I$5,0,IF($B1482&gt;'MSD Calculation'!$D$5,0,IF($N$4="Closed-form",1/2*(1-COS(2*PI()*($B1482-$I$5)/$I$6))*$I$8,IF($N$4="General",1/2*(1-COS(2*PI()*($B1482-$I$5)/$I$6))*$I$9,"Error")))))</f>
        <v>0</v>
      </c>
      <c r="J1482" s="15" t="s">
        <v>14</v>
      </c>
      <c r="K1482" s="3"/>
      <c r="L1482" s="17">
        <v>14.649999999999732</v>
      </c>
      <c r="M1482" s="34">
        <f>L1482/'MSD Calculation'!$D$5</f>
        <v>0.49493243243242335</v>
      </c>
      <c r="N1482" s="34">
        <f>'MSD Calculation'!$D$24-L1482</f>
        <v>3.8500000000002679</v>
      </c>
      <c r="O1482" s="35">
        <f t="shared" si="110"/>
        <v>7.1484852195559277E-3</v>
      </c>
      <c r="P1482" s="35">
        <f t="shared" si="111"/>
        <v>1.446700550667927E-2</v>
      </c>
      <c r="Q1482" s="35">
        <f t="shared" si="112"/>
        <v>1.5824593099031094E-2</v>
      </c>
      <c r="R1482" s="35">
        <f t="shared" si="113"/>
        <v>1.5825957092736324E-2</v>
      </c>
      <c r="S1482" s="35">
        <f t="shared" si="114"/>
        <v>1.5825957092736324E-2</v>
      </c>
      <c r="T1482" s="11" t="s">
        <v>14</v>
      </c>
    </row>
    <row r="1483" spans="2:20" x14ac:dyDescent="0.35">
      <c r="B1483" s="63">
        <v>14.659999999999732</v>
      </c>
      <c r="C1483" s="34">
        <f>B1483/'MSD Calculation'!$D$5</f>
        <v>0.49527027027026121</v>
      </c>
      <c r="D1483" s="34">
        <f>'MSD Calculation'!$D$24-B1483</f>
        <v>3.8400000000002681</v>
      </c>
      <c r="E1483" s="30">
        <f>IF(B1483="",0,IF(B1483&lt;'MSD Calculation'!$D$5,$E$7*(1-B1483/'MSD Calculation'!$D$5), 0))</f>
        <v>7.1437036240913415E-3</v>
      </c>
      <c r="F1483" s="30">
        <f>IF(B1483="",0,IF($B1483&lt;$F$5,0,IF($B1483&gt;'MSD Calculation'!$D$5,0,IF($N$4="Closed-form",1/2*(1-COS(2*PI()*($B1483-$F$5)/$F$6))*$F$8,IF($N$4="General",1/2*(1-COS(2*PI()*($B1483-$F$5)/$F$6))*$F$9,"Error")))))</f>
        <v>7.3272577306111039E-3</v>
      </c>
      <c r="G1483" s="30">
        <f>IF(B1483="",0,IF($B1483&lt;$G$5,0,IF($B1483&gt;'MSD Calculation'!$D$5,0,IF($N$4="Closed-form",1/2*(1-COS(2*PI()*($B1483-$G$5)/$G$6))*$G$8,IF($N$4="General",1/2*(1-COS(2*PI()*($B1483-$G$5)/$G$6))*$G$9,"Error")))))</f>
        <v>1.3622762623875775E-3</v>
      </c>
      <c r="H1483" s="30">
        <f>IF(B1483="",0,IF($B1483&lt;$H$5,0,IF($B1483&gt;'MSD Calculation'!$D$5,0,IF($N$4="Closed-form",1/2*(1-COS(2*PI()*($B1483-$H$5)/$H$6))*$H$8,IF($N$4="General",1/2*(1-COS(2*PI()*($B1483-$H$5)/$H$6))*$H$9,"Error")))))</f>
        <v>1.5518735200945839E-6</v>
      </c>
      <c r="I1483" s="30">
        <f>IF(B1483="",0,IF($B1483&lt;$I$5,0,IF($B1483&gt;'MSD Calculation'!$D$5,0,IF($N$4="Closed-form",1/2*(1-COS(2*PI()*($B1483-$I$5)/$I$6))*$I$8,IF($N$4="General",1/2*(1-COS(2*PI()*($B1483-$I$5)/$I$6))*$I$9,"Error")))))</f>
        <v>0</v>
      </c>
      <c r="J1483" s="15" t="s">
        <v>14</v>
      </c>
      <c r="K1483" s="3"/>
      <c r="L1483" s="17">
        <v>14.659999999999732</v>
      </c>
      <c r="M1483" s="34">
        <f>L1483/'MSD Calculation'!$D$5</f>
        <v>0.49527027027026121</v>
      </c>
      <c r="N1483" s="34">
        <f>'MSD Calculation'!$D$24-L1483</f>
        <v>3.8400000000002681</v>
      </c>
      <c r="O1483" s="35">
        <f t="shared" si="110"/>
        <v>7.1437036240913415E-3</v>
      </c>
      <c r="P1483" s="35">
        <f t="shared" si="111"/>
        <v>1.4470961354702445E-2</v>
      </c>
      <c r="Q1483" s="35">
        <f t="shared" si="112"/>
        <v>1.5833237617090021E-2</v>
      </c>
      <c r="R1483" s="35">
        <f t="shared" si="113"/>
        <v>1.5834789490610117E-2</v>
      </c>
      <c r="S1483" s="35">
        <f t="shared" si="114"/>
        <v>1.5834789490610117E-2</v>
      </c>
      <c r="T1483" s="11" t="s">
        <v>14</v>
      </c>
    </row>
    <row r="1484" spans="2:20" x14ac:dyDescent="0.35">
      <c r="B1484" s="63">
        <v>14.669999999999732</v>
      </c>
      <c r="C1484" s="34">
        <f>B1484/'MSD Calculation'!$D$5</f>
        <v>0.49560810810809902</v>
      </c>
      <c r="D1484" s="34">
        <f>'MSD Calculation'!$D$24-B1484</f>
        <v>3.8300000000002683</v>
      </c>
      <c r="E1484" s="30">
        <f>IF(B1484="",0,IF(B1484&lt;'MSD Calculation'!$D$5,$E$7*(1-B1484/'MSD Calculation'!$D$5), 0))</f>
        <v>7.1389220286267561E-3</v>
      </c>
      <c r="F1484" s="30">
        <f>IF(B1484="",0,IF($B1484&lt;$F$5,0,IF($B1484&gt;'MSD Calculation'!$D$5,0,IF($N$4="Closed-form",1/2*(1-COS(2*PI()*($B1484-$F$5)/$F$6))*$F$8,IF($N$4="General",1/2*(1-COS(2*PI()*($B1484-$F$5)/$F$6))*$F$9,"Error")))))</f>
        <v>7.3359843066735531E-3</v>
      </c>
      <c r="G1484" s="30">
        <f>IF(B1484="",0,IF($B1484&lt;$G$5,0,IF($B1484&gt;'MSD Calculation'!$D$5,0,IF($N$4="Closed-form",1/2*(1-COS(2*PI()*($B1484-$G$5)/$G$6))*$G$8,IF($N$4="General",1/2*(1-COS(2*PI()*($B1484-$G$5)/$G$6))*$G$9,"Error")))))</f>
        <v>1.3669682914484052E-3</v>
      </c>
      <c r="H1484" s="30">
        <f>IF(B1484="",0,IF($B1484&lt;$H$5,0,IF($B1484&gt;'MSD Calculation'!$D$5,0,IF($N$4="Closed-form",1/2*(1-COS(2*PI()*($B1484-$H$5)/$H$6))*$H$8,IF($N$4="General",1/2*(1-COS(2*PI()*($B1484-$H$5)/$H$6))*$H$9,"Error")))))</f>
        <v>1.7518617856107528E-6</v>
      </c>
      <c r="I1484" s="30">
        <f>IF(B1484="",0,IF($B1484&lt;$I$5,0,IF($B1484&gt;'MSD Calculation'!$D$5,0,IF($N$4="Closed-form",1/2*(1-COS(2*PI()*($B1484-$I$5)/$I$6))*$I$8,IF($N$4="General",1/2*(1-COS(2*PI()*($B1484-$I$5)/$I$6))*$I$9,"Error")))))</f>
        <v>0</v>
      </c>
      <c r="J1484" s="15" t="s">
        <v>14</v>
      </c>
      <c r="K1484" s="3"/>
      <c r="L1484" s="17">
        <v>14.669999999999732</v>
      </c>
      <c r="M1484" s="34">
        <f>L1484/'MSD Calculation'!$D$5</f>
        <v>0.49560810810809902</v>
      </c>
      <c r="N1484" s="34">
        <f>'MSD Calculation'!$D$24-L1484</f>
        <v>3.8300000000002683</v>
      </c>
      <c r="O1484" s="35">
        <f t="shared" si="110"/>
        <v>7.1389220286267561E-3</v>
      </c>
      <c r="P1484" s="35">
        <f t="shared" si="111"/>
        <v>1.4474906335300309E-2</v>
      </c>
      <c r="Q1484" s="35">
        <f t="shared" si="112"/>
        <v>1.5841874626748714E-2</v>
      </c>
      <c r="R1484" s="35">
        <f t="shared" si="113"/>
        <v>1.5843626488534324E-2</v>
      </c>
      <c r="S1484" s="35">
        <f t="shared" si="114"/>
        <v>1.5843626488534324E-2</v>
      </c>
      <c r="T1484" s="11" t="s">
        <v>14</v>
      </c>
    </row>
    <row r="1485" spans="2:20" x14ac:dyDescent="0.35">
      <c r="B1485" s="63">
        <v>14.679999999999731</v>
      </c>
      <c r="C1485" s="34">
        <f>B1485/'MSD Calculation'!$D$5</f>
        <v>0.49594594594593683</v>
      </c>
      <c r="D1485" s="34">
        <f>'MSD Calculation'!$D$24-B1485</f>
        <v>3.8200000000002685</v>
      </c>
      <c r="E1485" s="30">
        <f>IF(B1485="",0,IF(B1485&lt;'MSD Calculation'!$D$5,$E$7*(1-B1485/'MSD Calculation'!$D$5), 0))</f>
        <v>7.1341404331621708E-3</v>
      </c>
      <c r="F1485" s="30">
        <f>IF(B1485="",0,IF($B1485&lt;$F$5,0,IF($B1485&gt;'MSD Calculation'!$D$5,0,IF($N$4="Closed-form",1/2*(1-COS(2*PI()*($B1485-$F$5)/$F$6))*$F$8,IF($N$4="General",1/2*(1-COS(2*PI()*($B1485-$F$5)/$F$6))*$F$9,"Error")))))</f>
        <v>7.3446999770316558E-3</v>
      </c>
      <c r="G1485" s="30">
        <f>IF(B1485="",0,IF($B1485&lt;$G$5,0,IF($B1485&gt;'MSD Calculation'!$D$5,0,IF($N$4="Closed-form",1/2*(1-COS(2*PI()*($B1485-$G$5)/$G$6))*$G$8,IF($N$4="General",1/2*(1-COS(2*PI()*($B1485-$G$5)/$G$6))*$G$9,"Error")))))</f>
        <v>1.3716636470516518E-3</v>
      </c>
      <c r="H1485" s="30">
        <f>IF(B1485="",0,IF($B1485&lt;$H$5,0,IF($B1485&gt;'MSD Calculation'!$D$5,0,IF($N$4="Closed-form",1/2*(1-COS(2*PI()*($B1485-$H$5)/$H$6))*$H$8,IF($N$4="General",1/2*(1-COS(2*PI()*($B1485-$H$5)/$H$6))*$H$9,"Error")))))</f>
        <v>1.9639560971519103E-6</v>
      </c>
      <c r="I1485" s="30">
        <f>IF(B1485="",0,IF($B1485&lt;$I$5,0,IF($B1485&gt;'MSD Calculation'!$D$5,0,IF($N$4="Closed-form",1/2*(1-COS(2*PI()*($B1485-$I$5)/$I$6))*$I$8,IF($N$4="General",1/2*(1-COS(2*PI()*($B1485-$I$5)/$I$6))*$I$9,"Error")))))</f>
        <v>0</v>
      </c>
      <c r="J1485" s="15" t="s">
        <v>14</v>
      </c>
      <c r="K1485" s="3"/>
      <c r="L1485" s="17">
        <v>14.679999999999731</v>
      </c>
      <c r="M1485" s="34">
        <f>L1485/'MSD Calculation'!$D$5</f>
        <v>0.49594594594593683</v>
      </c>
      <c r="N1485" s="34">
        <f>'MSD Calculation'!$D$24-L1485</f>
        <v>3.8200000000002685</v>
      </c>
      <c r="O1485" s="35">
        <f t="shared" si="110"/>
        <v>7.1341404331621708E-3</v>
      </c>
      <c r="P1485" s="35">
        <f t="shared" si="111"/>
        <v>1.4478840410193827E-2</v>
      </c>
      <c r="Q1485" s="35">
        <f t="shared" si="112"/>
        <v>1.5850504057245477E-2</v>
      </c>
      <c r="R1485" s="35">
        <f t="shared" si="113"/>
        <v>1.5852468013342631E-2</v>
      </c>
      <c r="S1485" s="35">
        <f t="shared" si="114"/>
        <v>1.5852468013342631E-2</v>
      </c>
      <c r="T1485" s="11" t="s">
        <v>14</v>
      </c>
    </row>
    <row r="1486" spans="2:20" x14ac:dyDescent="0.35">
      <c r="B1486" s="63">
        <v>14.689999999999731</v>
      </c>
      <c r="C1486" s="34">
        <f>B1486/'MSD Calculation'!$D$5</f>
        <v>0.49628378378377469</v>
      </c>
      <c r="D1486" s="34">
        <f>'MSD Calculation'!$D$24-B1486</f>
        <v>3.8100000000002687</v>
      </c>
      <c r="E1486" s="30">
        <f>IF(B1486="",0,IF(B1486&lt;'MSD Calculation'!$D$5,$E$7*(1-B1486/'MSD Calculation'!$D$5), 0))</f>
        <v>7.1293588376975846E-3</v>
      </c>
      <c r="F1486" s="30">
        <f>IF(B1486="",0,IF($B1486&lt;$F$5,0,IF($B1486&gt;'MSD Calculation'!$D$5,0,IF($N$4="Closed-form",1/2*(1-COS(2*PI()*($B1486-$F$5)/$F$6))*$F$8,IF($N$4="General",1/2*(1-COS(2*PI()*($B1486-$F$5)/$F$6))*$F$9,"Error")))))</f>
        <v>7.353404703454222E-3</v>
      </c>
      <c r="G1486" s="30">
        <f>IF(B1486="",0,IF($B1486&lt;$G$5,0,IF($B1486&gt;'MSD Calculation'!$D$5,0,IF($N$4="Closed-form",1/2*(1-COS(2*PI()*($B1486-$G$5)/$G$6))*$G$8,IF($N$4="General",1/2*(1-COS(2*PI()*($B1486-$G$5)/$G$6))*$G$9,"Error")))))</f>
        <v>1.3763622966916319E-3</v>
      </c>
      <c r="H1486" s="30">
        <f>IF(B1486="",0,IF($B1486&lt;$H$5,0,IF($B1486&gt;'MSD Calculation'!$D$5,0,IF($N$4="Closed-form",1/2*(1-COS(2*PI()*($B1486-$H$5)/$H$6))*$H$8,IF($N$4="General",1/2*(1-COS(2*PI()*($B1486-$H$5)/$H$6))*$H$9,"Error")))))</f>
        <v>2.1881539045317797E-6</v>
      </c>
      <c r="I1486" s="30">
        <f>IF(B1486="",0,IF($B1486&lt;$I$5,0,IF($B1486&gt;'MSD Calculation'!$D$5,0,IF($N$4="Closed-form",1/2*(1-COS(2*PI()*($B1486-$I$5)/$I$6))*$I$8,IF($N$4="General",1/2*(1-COS(2*PI()*($B1486-$I$5)/$I$6))*$I$9,"Error")))))</f>
        <v>0</v>
      </c>
      <c r="J1486" s="15" t="s">
        <v>14</v>
      </c>
      <c r="K1486" s="3"/>
      <c r="L1486" s="17">
        <v>14.689999999999731</v>
      </c>
      <c r="M1486" s="34">
        <f>L1486/'MSD Calculation'!$D$5</f>
        <v>0.49628378378377469</v>
      </c>
      <c r="N1486" s="34">
        <f>'MSD Calculation'!$D$24-L1486</f>
        <v>3.8100000000002687</v>
      </c>
      <c r="O1486" s="35">
        <f t="shared" si="110"/>
        <v>7.1293588376975846E-3</v>
      </c>
      <c r="P1486" s="35">
        <f t="shared" si="111"/>
        <v>1.4482763541151807E-2</v>
      </c>
      <c r="Q1486" s="35">
        <f t="shared" si="112"/>
        <v>1.5859125837843439E-2</v>
      </c>
      <c r="R1486" s="35">
        <f t="shared" si="113"/>
        <v>1.586131399174797E-2</v>
      </c>
      <c r="S1486" s="35">
        <f t="shared" si="114"/>
        <v>1.586131399174797E-2</v>
      </c>
      <c r="T1486" s="11" t="s">
        <v>14</v>
      </c>
    </row>
    <row r="1487" spans="2:20" x14ac:dyDescent="0.35">
      <c r="B1487" s="63">
        <v>14.699999999999731</v>
      </c>
      <c r="C1487" s="34">
        <f>B1487/'MSD Calculation'!$D$5</f>
        <v>0.4966216216216125</v>
      </c>
      <c r="D1487" s="34">
        <f>'MSD Calculation'!$D$24-B1487</f>
        <v>3.8000000000002689</v>
      </c>
      <c r="E1487" s="30">
        <f>IF(B1487="",0,IF(B1487&lt;'MSD Calculation'!$D$5,$E$7*(1-B1487/'MSD Calculation'!$D$5), 0))</f>
        <v>7.1245772422329984E-3</v>
      </c>
      <c r="F1487" s="30">
        <f>IF(B1487="",0,IF($B1487&lt;$F$5,0,IF($B1487&gt;'MSD Calculation'!$D$5,0,IF($N$4="Closed-form",1/2*(1-COS(2*PI()*($B1487-$F$5)/$F$6))*$F$8,IF($N$4="General",1/2*(1-COS(2*PI()*($B1487-$F$5)/$F$6))*$F$9,"Error")))))</f>
        <v>7.362098447758059E-3</v>
      </c>
      <c r="G1487" s="30">
        <f>IF(B1487="",0,IF($B1487&lt;$G$5,0,IF($B1487&gt;'MSD Calculation'!$D$5,0,IF($N$4="Closed-form",1/2*(1-COS(2*PI()*($B1487-$G$5)/$G$6))*$G$8,IF($N$4="General",1/2*(1-COS(2*PI()*($B1487-$G$5)/$G$6))*$G$9,"Error")))))</f>
        <v>1.3810642078398551E-3</v>
      </c>
      <c r="H1487" s="30">
        <f>IF(B1487="",0,IF($B1487&lt;$H$5,0,IF($B1487&gt;'MSD Calculation'!$D$5,0,IF($N$4="Closed-form",1/2*(1-COS(2*PI()*($B1487-$H$5)/$H$6))*$H$8,IF($N$4="General",1/2*(1-COS(2*PI()*($B1487-$H$5)/$H$6))*$H$9,"Error")))))</f>
        <v>2.4244525120332375E-6</v>
      </c>
      <c r="I1487" s="30">
        <f>IF(B1487="",0,IF($B1487&lt;$I$5,0,IF($B1487&gt;'MSD Calculation'!$D$5,0,IF($N$4="Closed-form",1/2*(1-COS(2*PI()*($B1487-$I$5)/$I$6))*$I$8,IF($N$4="General",1/2*(1-COS(2*PI()*($B1487-$I$5)/$I$6))*$I$9,"Error")))))</f>
        <v>0</v>
      </c>
      <c r="J1487" s="15" t="s">
        <v>14</v>
      </c>
      <c r="K1487" s="3"/>
      <c r="L1487" s="17">
        <v>14.699999999999731</v>
      </c>
      <c r="M1487" s="34">
        <f>L1487/'MSD Calculation'!$D$5</f>
        <v>0.4966216216216125</v>
      </c>
      <c r="N1487" s="34">
        <f>'MSD Calculation'!$D$24-L1487</f>
        <v>3.8000000000002689</v>
      </c>
      <c r="O1487" s="35">
        <f t="shared" si="110"/>
        <v>7.1245772422329984E-3</v>
      </c>
      <c r="P1487" s="35">
        <f t="shared" si="111"/>
        <v>1.4486675689991058E-2</v>
      </c>
      <c r="Q1487" s="35">
        <f t="shared" si="112"/>
        <v>1.5867739897830913E-2</v>
      </c>
      <c r="R1487" s="35">
        <f t="shared" si="113"/>
        <v>1.5870164350342945E-2</v>
      </c>
      <c r="S1487" s="35">
        <f t="shared" si="114"/>
        <v>1.5870164350342945E-2</v>
      </c>
      <c r="T1487" s="11" t="s">
        <v>14</v>
      </c>
    </row>
    <row r="1488" spans="2:20" x14ac:dyDescent="0.35">
      <c r="B1488" s="63">
        <v>14.709999999999731</v>
      </c>
      <c r="C1488" s="34">
        <f>B1488/'MSD Calculation'!$D$5</f>
        <v>0.49695945945945036</v>
      </c>
      <c r="D1488" s="34">
        <f>'MSD Calculation'!$D$24-B1488</f>
        <v>3.7900000000002692</v>
      </c>
      <c r="E1488" s="30">
        <f>IF(B1488="",0,IF(B1488&lt;'MSD Calculation'!$D$5,$E$7*(1-B1488/'MSD Calculation'!$D$5), 0))</f>
        <v>7.1197956467684122E-3</v>
      </c>
      <c r="F1488" s="30">
        <f>IF(B1488="",0,IF($B1488&lt;$F$5,0,IF($B1488&gt;'MSD Calculation'!$D$5,0,IF($N$4="Closed-form",1/2*(1-COS(2*PI()*($B1488-$F$5)/$F$6))*$F$8,IF($N$4="General",1/2*(1-COS(2*PI()*($B1488-$F$5)/$F$6))*$F$9,"Error")))))</f>
        <v>7.37078117180815E-3</v>
      </c>
      <c r="G1488" s="30">
        <f>IF(B1488="",0,IF($B1488&lt;$G$5,0,IF($B1488&gt;'MSD Calculation'!$D$5,0,IF($N$4="Closed-form",1/2*(1-COS(2*PI()*($B1488-$G$5)/$G$6))*$G$8,IF($N$4="General",1/2*(1-COS(2*PI()*($B1488-$G$5)/$G$6))*$G$9,"Error")))))</f>
        <v>1.3857693479452518E-3</v>
      </c>
      <c r="H1488" s="30">
        <f>IF(B1488="",0,IF($B1488&lt;$H$5,0,IF($B1488&gt;'MSD Calculation'!$D$5,0,IF($N$4="Closed-form",1/2*(1-COS(2*PI()*($B1488-$H$5)/$H$6))*$H$8,IF($N$4="General",1/2*(1-COS(2*PI()*($B1488-$H$5)/$H$6))*$H$9,"Error")))))</f>
        <v>2.6728490784415697E-6</v>
      </c>
      <c r="I1488" s="30">
        <f>IF(B1488="",0,IF($B1488&lt;$I$5,0,IF($B1488&gt;'MSD Calculation'!$D$5,0,IF($N$4="Closed-form",1/2*(1-COS(2*PI()*($B1488-$I$5)/$I$6))*$I$8,IF($N$4="General",1/2*(1-COS(2*PI()*($B1488-$I$5)/$I$6))*$I$9,"Error")))))</f>
        <v>0</v>
      </c>
      <c r="J1488" s="15" t="s">
        <v>14</v>
      </c>
      <c r="K1488" s="3"/>
      <c r="L1488" s="17">
        <v>14.709999999999731</v>
      </c>
      <c r="M1488" s="34">
        <f>L1488/'MSD Calculation'!$D$5</f>
        <v>0.49695945945945036</v>
      </c>
      <c r="N1488" s="34">
        <f>'MSD Calculation'!$D$24-L1488</f>
        <v>3.7900000000002692</v>
      </c>
      <c r="O1488" s="35">
        <f t="shared" si="110"/>
        <v>7.1197956467684122E-3</v>
      </c>
      <c r="P1488" s="35">
        <f t="shared" si="111"/>
        <v>1.4490576818576562E-2</v>
      </c>
      <c r="Q1488" s="35">
        <f t="shared" si="112"/>
        <v>1.5876346166521813E-2</v>
      </c>
      <c r="R1488" s="35">
        <f t="shared" si="113"/>
        <v>1.5879019015600255E-2</v>
      </c>
      <c r="S1488" s="35">
        <f t="shared" si="114"/>
        <v>1.5879019015600255E-2</v>
      </c>
      <c r="T1488" s="11" t="s">
        <v>14</v>
      </c>
    </row>
    <row r="1489" spans="2:20" x14ac:dyDescent="0.35">
      <c r="B1489" s="63">
        <v>14.719999999999731</v>
      </c>
      <c r="C1489" s="34">
        <f>B1489/'MSD Calculation'!$D$5</f>
        <v>0.49729729729728817</v>
      </c>
      <c r="D1489" s="34">
        <f>'MSD Calculation'!$D$24-B1489</f>
        <v>3.7800000000002694</v>
      </c>
      <c r="E1489" s="30">
        <f>IF(B1489="",0,IF(B1489&lt;'MSD Calculation'!$D$5,$E$7*(1-B1489/'MSD Calculation'!$D$5), 0))</f>
        <v>7.1150140513038269E-3</v>
      </c>
      <c r="F1489" s="30">
        <f>IF(B1489="",0,IF($B1489&lt;$F$5,0,IF($B1489&gt;'MSD Calculation'!$D$5,0,IF($N$4="Closed-form",1/2*(1-COS(2*PI()*($B1489-$F$5)/$F$6))*$F$8,IF($N$4="General",1/2*(1-COS(2*PI()*($B1489-$F$5)/$F$6))*$F$9,"Error")))))</f>
        <v>7.3794528375178223E-3</v>
      </c>
      <c r="G1489" s="30">
        <f>IF(B1489="",0,IF($B1489&lt;$G$5,0,IF($B1489&gt;'MSD Calculation'!$D$5,0,IF($N$4="Closed-form",1/2*(1-COS(2*PI()*($B1489-$G$5)/$G$6))*$G$8,IF($N$4="General",1/2*(1-COS(2*PI()*($B1489-$G$5)/$G$6))*$G$9,"Error")))))</f>
        <v>1.3904776844344E-3</v>
      </c>
      <c r="H1489" s="30">
        <f>IF(B1489="",0,IF($B1489&lt;$H$5,0,IF($B1489&gt;'MSD Calculation'!$D$5,0,IF($N$4="Closed-form",1/2*(1-COS(2*PI()*($B1489-$H$5)/$H$6))*$H$8,IF($N$4="General",1/2*(1-COS(2*PI()*($B1489-$H$5)/$H$6))*$H$9,"Error")))))</f>
        <v>2.9333406170779522E-6</v>
      </c>
      <c r="I1489" s="30">
        <f>IF(B1489="",0,IF($B1489&lt;$I$5,0,IF($B1489&gt;'MSD Calculation'!$D$5,0,IF($N$4="Closed-form",1/2*(1-COS(2*PI()*($B1489-$I$5)/$I$6))*$I$8,IF($N$4="General",1/2*(1-COS(2*PI()*($B1489-$I$5)/$I$6))*$I$9,"Error")))))</f>
        <v>0</v>
      </c>
      <c r="J1489" s="15" t="s">
        <v>14</v>
      </c>
      <c r="K1489" s="3"/>
      <c r="L1489" s="17">
        <v>14.719999999999731</v>
      </c>
      <c r="M1489" s="34">
        <f>L1489/'MSD Calculation'!$D$5</f>
        <v>0.49729729729728817</v>
      </c>
      <c r="N1489" s="34">
        <f>'MSD Calculation'!$D$24-L1489</f>
        <v>3.7800000000002694</v>
      </c>
      <c r="O1489" s="35">
        <f t="shared" si="110"/>
        <v>7.1150140513038269E-3</v>
      </c>
      <c r="P1489" s="35">
        <f t="shared" si="111"/>
        <v>1.4494466888821649E-2</v>
      </c>
      <c r="Q1489" s="35">
        <f t="shared" si="112"/>
        <v>1.5884944573256048E-2</v>
      </c>
      <c r="R1489" s="35">
        <f t="shared" si="113"/>
        <v>1.5887877913873125E-2</v>
      </c>
      <c r="S1489" s="35">
        <f t="shared" si="114"/>
        <v>1.5887877913873125E-2</v>
      </c>
      <c r="T1489" s="11" t="s">
        <v>14</v>
      </c>
    </row>
    <row r="1490" spans="2:20" x14ac:dyDescent="0.35">
      <c r="B1490" s="63">
        <v>14.72999999999973</v>
      </c>
      <c r="C1490" s="34">
        <f>B1490/'MSD Calculation'!$D$5</f>
        <v>0.49763513513512603</v>
      </c>
      <c r="D1490" s="34">
        <f>'MSD Calculation'!$D$24-B1490</f>
        <v>3.7700000000002696</v>
      </c>
      <c r="E1490" s="30">
        <f>IF(B1490="",0,IF(B1490&lt;'MSD Calculation'!$D$5,$E$7*(1-B1490/'MSD Calculation'!$D$5), 0))</f>
        <v>7.1102324558392415E-3</v>
      </c>
      <c r="F1490" s="30">
        <f>IF(B1490="",0,IF($B1490&lt;$F$5,0,IF($B1490&gt;'MSD Calculation'!$D$5,0,IF($N$4="Closed-form",1/2*(1-COS(2*PI()*($B1490-$F$5)/$F$6))*$F$8,IF($N$4="General",1/2*(1-COS(2*PI()*($B1490-$F$5)/$F$6))*$F$9,"Error")))))</f>
        <v>7.3881134068489052E-3</v>
      </c>
      <c r="G1490" s="30">
        <f>IF(B1490="",0,IF($B1490&lt;$G$5,0,IF($B1490&gt;'MSD Calculation'!$D$5,0,IF($N$4="Closed-form",1/2*(1-COS(2*PI()*($B1490-$G$5)/$G$6))*$G$8,IF($N$4="General",1/2*(1-COS(2*PI()*($B1490-$G$5)/$G$6))*$G$9,"Error")))))</f>
        <v>1.3951891847117466E-3</v>
      </c>
      <c r="H1490" s="30">
        <f>IF(B1490="",0,IF($B1490&lt;$H$5,0,IF($B1490&gt;'MSD Calculation'!$D$5,0,IF($N$4="Closed-form",1/2*(1-COS(2*PI()*($B1490-$H$5)/$H$6))*$H$8,IF($N$4="General",1/2*(1-COS(2*PI()*($B1490-$H$5)/$H$6))*$H$9,"Error")))))</f>
        <v>3.2059239958359576E-6</v>
      </c>
      <c r="I1490" s="30">
        <f>IF(B1490="",0,IF($B1490&lt;$I$5,0,IF($B1490&gt;'MSD Calculation'!$D$5,0,IF($N$4="Closed-form",1/2*(1-COS(2*PI()*($B1490-$I$5)/$I$6))*$I$8,IF($N$4="General",1/2*(1-COS(2*PI()*($B1490-$I$5)/$I$6))*$I$9,"Error")))))</f>
        <v>0</v>
      </c>
      <c r="J1490" s="15" t="s">
        <v>14</v>
      </c>
      <c r="K1490" s="3"/>
      <c r="L1490" s="17">
        <v>14.72999999999973</v>
      </c>
      <c r="M1490" s="34">
        <f>L1490/'MSD Calculation'!$D$5</f>
        <v>0.49763513513512603</v>
      </c>
      <c r="N1490" s="34">
        <f>'MSD Calculation'!$D$24-L1490</f>
        <v>3.7700000000002696</v>
      </c>
      <c r="O1490" s="35">
        <f t="shared" ref="O1490:O1553" si="115">E1490</f>
        <v>7.1102324558392415E-3</v>
      </c>
      <c r="P1490" s="35">
        <f t="shared" ref="P1490:P1553" si="116">E1490+F1490</f>
        <v>1.4498345862688146E-2</v>
      </c>
      <c r="Q1490" s="35">
        <f t="shared" ref="Q1490:Q1553" si="117">E1490+F1490+G1490</f>
        <v>1.5893535047399893E-2</v>
      </c>
      <c r="R1490" s="35">
        <f t="shared" ref="R1490:R1553" si="118">+E1490+F1490+G1490+H1490</f>
        <v>1.5896740971395731E-2</v>
      </c>
      <c r="S1490" s="35">
        <f t="shared" ref="S1490:S1553" si="119">E1490+F1490+G1490+H1490+I1490</f>
        <v>1.5896740971395731E-2</v>
      </c>
      <c r="T1490" s="11" t="s">
        <v>14</v>
      </c>
    </row>
    <row r="1491" spans="2:20" x14ac:dyDescent="0.35">
      <c r="B1491" s="63">
        <v>14.73999999999973</v>
      </c>
      <c r="C1491" s="34">
        <f>B1491/'MSD Calculation'!$D$5</f>
        <v>0.49797297297296383</v>
      </c>
      <c r="D1491" s="34">
        <f>'MSD Calculation'!$D$24-B1491</f>
        <v>3.7600000000002698</v>
      </c>
      <c r="E1491" s="30">
        <f>IF(B1491="",0,IF(B1491&lt;'MSD Calculation'!$D$5,$E$7*(1-B1491/'MSD Calculation'!$D$5), 0))</f>
        <v>7.1054508603746553E-3</v>
      </c>
      <c r="F1491" s="30">
        <f>IF(B1491="",0,IF($B1491&lt;$F$5,0,IF($B1491&gt;'MSD Calculation'!$D$5,0,IF($N$4="Closed-form",1/2*(1-COS(2*PI()*($B1491-$F$5)/$F$6))*$F$8,IF($N$4="General",1/2*(1-COS(2*PI()*($B1491-$F$5)/$F$6))*$F$9,"Error")))))</f>
        <v>7.3967628418119078E-3</v>
      </c>
      <c r="G1491" s="30">
        <f>IF(B1491="",0,IF($B1491&lt;$G$5,0,IF($B1491&gt;'MSD Calculation'!$D$5,0,IF($N$4="Closed-form",1/2*(1-COS(2*PI()*($B1491-$G$5)/$G$6))*$G$8,IF($N$4="General",1/2*(1-COS(2*PI()*($B1491-$G$5)/$G$6))*$G$9,"Error")))))</f>
        <v>1.3999038161598386E-3</v>
      </c>
      <c r="H1491" s="30">
        <f>IF(B1491="",0,IF($B1491&lt;$H$5,0,IF($B1491&gt;'MSD Calculation'!$D$5,0,IF($N$4="Closed-form",1/2*(1-COS(2*PI()*($B1491-$H$5)/$H$6))*$H$8,IF($N$4="General",1/2*(1-COS(2*PI()*($B1491-$H$5)/$H$6))*$H$9,"Error")))))</f>
        <v>3.4905959372186146E-6</v>
      </c>
      <c r="I1491" s="30">
        <f>IF(B1491="",0,IF($B1491&lt;$I$5,0,IF($B1491&gt;'MSD Calculation'!$D$5,0,IF($N$4="Closed-form",1/2*(1-COS(2*PI()*($B1491-$I$5)/$I$6))*$I$8,IF($N$4="General",1/2*(1-COS(2*PI()*($B1491-$I$5)/$I$6))*$I$9,"Error")))))</f>
        <v>0</v>
      </c>
      <c r="J1491" s="15" t="s">
        <v>14</v>
      </c>
      <c r="K1491" s="3"/>
      <c r="L1491" s="17">
        <v>14.73999999999973</v>
      </c>
      <c r="M1491" s="34">
        <f>L1491/'MSD Calculation'!$D$5</f>
        <v>0.49797297297296383</v>
      </c>
      <c r="N1491" s="34">
        <f>'MSD Calculation'!$D$24-L1491</f>
        <v>3.7600000000002698</v>
      </c>
      <c r="O1491" s="35">
        <f t="shared" si="115"/>
        <v>7.1054508603746553E-3</v>
      </c>
      <c r="P1491" s="35">
        <f t="shared" si="116"/>
        <v>1.4502213702186562E-2</v>
      </c>
      <c r="Q1491" s="35">
        <f t="shared" si="117"/>
        <v>1.5902117518346401E-2</v>
      </c>
      <c r="R1491" s="35">
        <f t="shared" si="118"/>
        <v>1.5905608114283619E-2</v>
      </c>
      <c r="S1491" s="35">
        <f t="shared" si="119"/>
        <v>1.5905608114283619E-2</v>
      </c>
      <c r="T1491" s="11" t="s">
        <v>14</v>
      </c>
    </row>
    <row r="1492" spans="2:20" x14ac:dyDescent="0.35">
      <c r="B1492" s="63">
        <v>14.74999999999973</v>
      </c>
      <c r="C1492" s="34">
        <f>B1492/'MSD Calculation'!$D$5</f>
        <v>0.49831081081080164</v>
      </c>
      <c r="D1492" s="34">
        <f>'MSD Calculation'!$D$24-B1492</f>
        <v>3.75000000000027</v>
      </c>
      <c r="E1492" s="30">
        <f>IF(B1492="",0,IF(B1492&lt;'MSD Calculation'!$D$5,$E$7*(1-B1492/'MSD Calculation'!$D$5), 0))</f>
        <v>7.10066926491007E-3</v>
      </c>
      <c r="F1492" s="30">
        <f>IF(B1492="",0,IF($B1492&lt;$F$5,0,IF($B1492&gt;'MSD Calculation'!$D$5,0,IF($N$4="Closed-form",1/2*(1-COS(2*PI()*($B1492-$F$5)/$F$6))*$F$8,IF($N$4="General",1/2*(1-COS(2*PI()*($B1492-$F$5)/$F$6))*$F$9,"Error")))))</f>
        <v>7.4054011044661751E-3</v>
      </c>
      <c r="G1492" s="30">
        <f>IF(B1492="",0,IF($B1492&lt;$G$5,0,IF($B1492&gt;'MSD Calculation'!$D$5,0,IF($N$4="Closed-form",1/2*(1-COS(2*PI()*($B1492-$G$5)/$G$6))*$G$8,IF($N$4="General",1/2*(1-COS(2*PI()*($B1492-$G$5)/$G$6))*$G$9,"Error")))))</f>
        <v>1.404621546139544E-3</v>
      </c>
      <c r="H1492" s="30">
        <f>IF(B1492="",0,IF($B1492&lt;$H$5,0,IF($B1492&gt;'MSD Calculation'!$D$5,0,IF($N$4="Closed-form",1/2*(1-COS(2*PI()*($B1492-$H$5)/$H$6))*$H$8,IF($N$4="General",1/2*(1-COS(2*PI()*($B1492-$H$5)/$H$6))*$H$9,"Error")))))</f>
        <v>3.7873530183782768E-6</v>
      </c>
      <c r="I1492" s="30">
        <f>IF(B1492="",0,IF($B1492&lt;$I$5,0,IF($B1492&gt;'MSD Calculation'!$D$5,0,IF($N$4="Closed-form",1/2*(1-COS(2*PI()*($B1492-$I$5)/$I$6))*$I$8,IF($N$4="General",1/2*(1-COS(2*PI()*($B1492-$I$5)/$I$6))*$I$9,"Error")))))</f>
        <v>0</v>
      </c>
      <c r="J1492" s="15" t="s">
        <v>14</v>
      </c>
      <c r="K1492" s="3"/>
      <c r="L1492" s="17">
        <v>14.74999999999973</v>
      </c>
      <c r="M1492" s="34">
        <f>L1492/'MSD Calculation'!$D$5</f>
        <v>0.49831081081080164</v>
      </c>
      <c r="N1492" s="34">
        <f>'MSD Calculation'!$D$24-L1492</f>
        <v>3.75000000000027</v>
      </c>
      <c r="O1492" s="35">
        <f t="shared" si="115"/>
        <v>7.10066926491007E-3</v>
      </c>
      <c r="P1492" s="35">
        <f t="shared" si="116"/>
        <v>1.4506070369376244E-2</v>
      </c>
      <c r="Q1492" s="35">
        <f t="shared" si="117"/>
        <v>1.5910691915515789E-2</v>
      </c>
      <c r="R1492" s="35">
        <f t="shared" si="118"/>
        <v>1.5914479268534166E-2</v>
      </c>
      <c r="S1492" s="35">
        <f t="shared" si="119"/>
        <v>1.5914479268534166E-2</v>
      </c>
      <c r="T1492" s="11" t="s">
        <v>14</v>
      </c>
    </row>
    <row r="1493" spans="2:20" x14ac:dyDescent="0.35">
      <c r="B1493" s="63">
        <v>14.75999999999973</v>
      </c>
      <c r="C1493" s="34">
        <f>B1493/'MSD Calculation'!$D$5</f>
        <v>0.4986486486486395</v>
      </c>
      <c r="D1493" s="34">
        <f>'MSD Calculation'!$D$24-B1493</f>
        <v>3.7400000000002702</v>
      </c>
      <c r="E1493" s="30">
        <f>IF(B1493="",0,IF(B1493&lt;'MSD Calculation'!$D$5,$E$7*(1-B1493/'MSD Calculation'!$D$5), 0))</f>
        <v>7.0958876694454847E-3</v>
      </c>
      <c r="F1493" s="30">
        <f>IF(B1493="",0,IF($B1493&lt;$F$5,0,IF($B1493&gt;'MSD Calculation'!$D$5,0,IF($N$4="Closed-form",1/2*(1-COS(2*PI()*($B1493-$F$5)/$F$6))*$F$8,IF($N$4="General",1/2*(1-COS(2*PI()*($B1493-$F$5)/$F$6))*$F$9,"Error")))))</f>
        <v>7.414028156920059E-3</v>
      </c>
      <c r="G1493" s="30">
        <f>IF(B1493="",0,IF($B1493&lt;$G$5,0,IF($B1493&gt;'MSD Calculation'!$D$5,0,IF($N$4="Closed-form",1/2*(1-COS(2*PI()*($B1493-$G$5)/$G$6))*$G$8,IF($N$4="General",1/2*(1-COS(2*PI()*($B1493-$G$5)/$G$6))*$G$9,"Error")))))</f>
        <v>1.4093423419902814E-3</v>
      </c>
      <c r="H1493" s="30">
        <f>IF(B1493="",0,IF($B1493&lt;$H$5,0,IF($B1493&gt;'MSD Calculation'!$D$5,0,IF($N$4="Closed-form",1/2*(1-COS(2*PI()*($B1493-$H$5)/$H$6))*$H$8,IF($N$4="General",1/2*(1-COS(2*PI()*($B1493-$H$5)/$H$6))*$H$9,"Error")))))</f>
        <v>4.0961916711574895E-6</v>
      </c>
      <c r="I1493" s="30">
        <f>IF(B1493="",0,IF($B1493&lt;$I$5,0,IF($B1493&gt;'MSD Calculation'!$D$5,0,IF($N$4="Closed-form",1/2*(1-COS(2*PI()*($B1493-$I$5)/$I$6))*$I$8,IF($N$4="General",1/2*(1-COS(2*PI()*($B1493-$I$5)/$I$6))*$I$9,"Error")))))</f>
        <v>0</v>
      </c>
      <c r="J1493" s="15" t="s">
        <v>14</v>
      </c>
      <c r="K1493" s="3"/>
      <c r="L1493" s="17">
        <v>14.75999999999973</v>
      </c>
      <c r="M1493" s="34">
        <f>L1493/'MSD Calculation'!$D$5</f>
        <v>0.4986486486486395</v>
      </c>
      <c r="N1493" s="34">
        <f>'MSD Calculation'!$D$24-L1493</f>
        <v>3.7400000000002702</v>
      </c>
      <c r="O1493" s="35">
        <f t="shared" si="115"/>
        <v>7.0958876694454847E-3</v>
      </c>
      <c r="P1493" s="35">
        <f t="shared" si="116"/>
        <v>1.4509915826365544E-2</v>
      </c>
      <c r="Q1493" s="35">
        <f t="shared" si="117"/>
        <v>1.5919258168355824E-2</v>
      </c>
      <c r="R1493" s="35">
        <f t="shared" si="118"/>
        <v>1.5923354360026981E-2</v>
      </c>
      <c r="S1493" s="35">
        <f t="shared" si="119"/>
        <v>1.5923354360026981E-2</v>
      </c>
      <c r="T1493" s="11" t="s">
        <v>14</v>
      </c>
    </row>
    <row r="1494" spans="2:20" x14ac:dyDescent="0.35">
      <c r="B1494" s="63">
        <v>14.76999999999973</v>
      </c>
      <c r="C1494" s="34">
        <f>B1494/'MSD Calculation'!$D$5</f>
        <v>0.49898648648647731</v>
      </c>
      <c r="D1494" s="34">
        <f>'MSD Calculation'!$D$24-B1494</f>
        <v>3.7300000000002704</v>
      </c>
      <c r="E1494" s="30">
        <f>IF(B1494="",0,IF(B1494&lt;'MSD Calculation'!$D$5,$E$7*(1-B1494/'MSD Calculation'!$D$5), 0))</f>
        <v>7.0911060739808993E-3</v>
      </c>
      <c r="F1494" s="30">
        <f>IF(B1494="",0,IF($B1494&lt;$F$5,0,IF($B1494&gt;'MSD Calculation'!$D$5,0,IF($N$4="Closed-form",1/2*(1-COS(2*PI()*($B1494-$F$5)/$F$6))*$F$8,IF($N$4="General",1/2*(1-COS(2*PI()*($B1494-$F$5)/$F$6))*$F$9,"Error")))))</f>
        <v>7.422643961331089E-3</v>
      </c>
      <c r="G1494" s="30">
        <f>IF(B1494="",0,IF($B1494&lt;$G$5,0,IF($B1494&gt;'MSD Calculation'!$D$5,0,IF($N$4="Closed-form",1/2*(1-COS(2*PI()*($B1494-$G$5)/$G$6))*$G$8,IF($N$4="General",1/2*(1-COS(2*PI()*($B1494-$G$5)/$G$6))*$G$9,"Error")))))</f>
        <v>1.4140661710302428E-3</v>
      </c>
      <c r="H1494" s="30">
        <f>IF(B1494="",0,IF($B1494&lt;$H$5,0,IF($B1494&gt;'MSD Calculation'!$D$5,0,IF($N$4="Closed-form",1/2*(1-COS(2*PI()*($B1494-$H$5)/$H$6))*$H$8,IF($N$4="General",1/2*(1-COS(2*PI()*($B1494-$H$5)/$H$6))*$H$9,"Error")))))</f>
        <v>4.4171081821319905E-6</v>
      </c>
      <c r="I1494" s="30">
        <f>IF(B1494="",0,IF($B1494&lt;$I$5,0,IF($B1494&gt;'MSD Calculation'!$D$5,0,IF($N$4="Closed-form",1/2*(1-COS(2*PI()*($B1494-$I$5)/$I$6))*$I$8,IF($N$4="General",1/2*(1-COS(2*PI()*($B1494-$I$5)/$I$6))*$I$9,"Error")))))</f>
        <v>0</v>
      </c>
      <c r="J1494" s="15" t="s">
        <v>14</v>
      </c>
      <c r="K1494" s="3"/>
      <c r="L1494" s="17">
        <v>14.76999999999973</v>
      </c>
      <c r="M1494" s="34">
        <f>L1494/'MSD Calculation'!$D$5</f>
        <v>0.49898648648647731</v>
      </c>
      <c r="N1494" s="34">
        <f>'MSD Calculation'!$D$24-L1494</f>
        <v>3.7300000000002704</v>
      </c>
      <c r="O1494" s="35">
        <f t="shared" si="115"/>
        <v>7.0911060739808993E-3</v>
      </c>
      <c r="P1494" s="35">
        <f t="shared" si="116"/>
        <v>1.4513750035311988E-2</v>
      </c>
      <c r="Q1494" s="35">
        <f t="shared" si="117"/>
        <v>1.5927816206342232E-2</v>
      </c>
      <c r="R1494" s="35">
        <f t="shared" si="118"/>
        <v>1.5932233314524365E-2</v>
      </c>
      <c r="S1494" s="35">
        <f t="shared" si="119"/>
        <v>1.5932233314524365E-2</v>
      </c>
      <c r="T1494" s="11" t="s">
        <v>14</v>
      </c>
    </row>
    <row r="1495" spans="2:20" x14ac:dyDescent="0.35">
      <c r="B1495" s="63">
        <v>14.779999999999729</v>
      </c>
      <c r="C1495" s="34">
        <f>B1495/'MSD Calculation'!$D$5</f>
        <v>0.49932432432431517</v>
      </c>
      <c r="D1495" s="34">
        <f>'MSD Calculation'!$D$24-B1495</f>
        <v>3.7200000000002706</v>
      </c>
      <c r="E1495" s="30">
        <f>IF(B1495="",0,IF(B1495&lt;'MSD Calculation'!$D$5,$E$7*(1-B1495/'MSD Calculation'!$D$5), 0))</f>
        <v>7.0863244785163123E-3</v>
      </c>
      <c r="F1495" s="30">
        <f>IF(B1495="",0,IF($B1495&lt;$F$5,0,IF($B1495&gt;'MSD Calculation'!$D$5,0,IF($N$4="Closed-form",1/2*(1-COS(2*PI()*($B1495-$F$5)/$F$6))*$F$8,IF($N$4="General",1/2*(1-COS(2*PI()*($B1495-$F$5)/$F$6))*$F$9,"Error")))))</f>
        <v>7.431248479906131E-3</v>
      </c>
      <c r="G1495" s="30">
        <f>IF(B1495="",0,IF($B1495&lt;$G$5,0,IF($B1495&gt;'MSD Calculation'!$D$5,0,IF($N$4="Closed-form",1/2*(1-COS(2*PI()*($B1495-$G$5)/$G$6))*$G$8,IF($N$4="General",1/2*(1-COS(2*PI()*($B1495-$G$5)/$G$6))*$G$9,"Error")))))</f>
        <v>1.4187930005566235E-3</v>
      </c>
      <c r="H1495" s="30">
        <f>IF(B1495="",0,IF($B1495&lt;$H$5,0,IF($B1495&gt;'MSD Calculation'!$D$5,0,IF($N$4="Closed-form",1/2*(1-COS(2*PI()*($B1495-$H$5)/$H$6))*$H$8,IF($N$4="General",1/2*(1-COS(2*PI()*($B1495-$H$5)/$H$6))*$H$9,"Error")))))</f>
        <v>4.7500986926553887E-6</v>
      </c>
      <c r="I1495" s="30">
        <f>IF(B1495="",0,IF($B1495&lt;$I$5,0,IF($B1495&gt;'MSD Calculation'!$D$5,0,IF($N$4="Closed-form",1/2*(1-COS(2*PI()*($B1495-$I$5)/$I$6))*$I$8,IF($N$4="General",1/2*(1-COS(2*PI()*($B1495-$I$5)/$I$6))*$I$9,"Error")))))</f>
        <v>0</v>
      </c>
      <c r="J1495" s="15" t="s">
        <v>14</v>
      </c>
      <c r="K1495" s="3"/>
      <c r="L1495" s="17">
        <v>14.779999999999729</v>
      </c>
      <c r="M1495" s="34">
        <f>L1495/'MSD Calculation'!$D$5</f>
        <v>0.49932432432431517</v>
      </c>
      <c r="N1495" s="34">
        <f>'MSD Calculation'!$D$24-L1495</f>
        <v>3.7200000000002706</v>
      </c>
      <c r="O1495" s="35">
        <f t="shared" si="115"/>
        <v>7.0863244785163123E-3</v>
      </c>
      <c r="P1495" s="35">
        <f t="shared" si="116"/>
        <v>1.4517572958422443E-2</v>
      </c>
      <c r="Q1495" s="35">
        <f t="shared" si="117"/>
        <v>1.5936365958979067E-2</v>
      </c>
      <c r="R1495" s="35">
        <f t="shared" si="118"/>
        <v>1.5941116057671723E-2</v>
      </c>
      <c r="S1495" s="35">
        <f t="shared" si="119"/>
        <v>1.5941116057671723E-2</v>
      </c>
      <c r="T1495" s="11" t="s">
        <v>14</v>
      </c>
    </row>
    <row r="1496" spans="2:20" x14ac:dyDescent="0.35">
      <c r="B1496" s="63">
        <v>14.789999999999729</v>
      </c>
      <c r="C1496" s="34">
        <f>B1496/'MSD Calculation'!$D$5</f>
        <v>0.49966216216215298</v>
      </c>
      <c r="D1496" s="34">
        <f>'MSD Calculation'!$D$24-B1496</f>
        <v>3.7100000000002709</v>
      </c>
      <c r="E1496" s="30">
        <f>IF(B1496="",0,IF(B1496&lt;'MSD Calculation'!$D$5,$E$7*(1-B1496/'MSD Calculation'!$D$5), 0))</f>
        <v>7.0815428830517269E-3</v>
      </c>
      <c r="F1496" s="30">
        <f>IF(B1496="",0,IF($B1496&lt;$F$5,0,IF($B1496&gt;'MSD Calculation'!$D$5,0,IF($N$4="Closed-form",1/2*(1-COS(2*PI()*($B1496-$F$5)/$F$6))*$F$8,IF($N$4="General",1/2*(1-COS(2*PI()*($B1496-$F$5)/$F$6))*$F$9,"Error")))))</f>
        <v>7.4398416749015556E-3</v>
      </c>
      <c r="G1496" s="30">
        <f>IF(B1496="",0,IF($B1496&lt;$G$5,0,IF($B1496&gt;'MSD Calculation'!$D$5,0,IF($N$4="Closed-form",1/2*(1-COS(2*PI()*($B1496-$G$5)/$G$6))*$G$8,IF($N$4="General",1/2*(1-COS(2*PI()*($B1496-$G$5)/$G$6))*$G$9,"Error")))))</f>
        <v>1.4235227978458451E-3</v>
      </c>
      <c r="H1496" s="30">
        <f>IF(B1496="",0,IF($B1496&lt;$H$5,0,IF($B1496&gt;'MSD Calculation'!$D$5,0,IF($N$4="Closed-form",1/2*(1-COS(2*PI()*($B1496-$H$5)/$H$6))*$H$8,IF($N$4="General",1/2*(1-COS(2*PI()*($B1496-$H$5)/$H$6))*$H$9,"Error")))))</f>
        <v>5.0951591989057454E-6</v>
      </c>
      <c r="I1496" s="30">
        <f>IF(B1496="",0,IF($B1496&lt;$I$5,0,IF($B1496&gt;'MSD Calculation'!$D$5,0,IF($N$4="Closed-form",1/2*(1-COS(2*PI()*($B1496-$I$5)/$I$6))*$I$8,IF($N$4="General",1/2*(1-COS(2*PI()*($B1496-$I$5)/$I$6))*$I$9,"Error")))))</f>
        <v>0</v>
      </c>
      <c r="J1496" s="15" t="s">
        <v>14</v>
      </c>
      <c r="K1496" s="3"/>
      <c r="L1496" s="17">
        <v>14.789999999999729</v>
      </c>
      <c r="M1496" s="34">
        <f>L1496/'MSD Calculation'!$D$5</f>
        <v>0.49966216216215298</v>
      </c>
      <c r="N1496" s="34">
        <f>'MSD Calculation'!$D$24-L1496</f>
        <v>3.7100000000002709</v>
      </c>
      <c r="O1496" s="35">
        <f t="shared" si="115"/>
        <v>7.0815428830517269E-3</v>
      </c>
      <c r="P1496" s="35">
        <f t="shared" si="116"/>
        <v>1.4521384557953283E-2</v>
      </c>
      <c r="Q1496" s="35">
        <f t="shared" si="117"/>
        <v>1.5944907355799127E-2</v>
      </c>
      <c r="R1496" s="35">
        <f t="shared" si="118"/>
        <v>1.5950002514998032E-2</v>
      </c>
      <c r="S1496" s="35">
        <f t="shared" si="119"/>
        <v>1.5950002514998032E-2</v>
      </c>
      <c r="T1496" s="11" t="s">
        <v>14</v>
      </c>
    </row>
    <row r="1497" spans="2:20" x14ac:dyDescent="0.35">
      <c r="B1497" s="63">
        <v>14.799999999999729</v>
      </c>
      <c r="C1497" s="34">
        <f>B1497/'MSD Calculation'!$D$5</f>
        <v>0.49999999999999084</v>
      </c>
      <c r="D1497" s="34">
        <f>'MSD Calculation'!$D$24-B1497</f>
        <v>3.7000000000002711</v>
      </c>
      <c r="E1497" s="30">
        <f>IF(B1497="",0,IF(B1497&lt;'MSD Calculation'!$D$5,$E$7*(1-B1497/'MSD Calculation'!$D$5), 0))</f>
        <v>7.0767612875871407E-3</v>
      </c>
      <c r="F1497" s="30">
        <f>IF(B1497="",0,IF($B1497&lt;$F$5,0,IF($B1497&gt;'MSD Calculation'!$D$5,0,IF($N$4="Closed-form",1/2*(1-COS(2*PI()*($B1497-$F$5)/$F$6))*$F$8,IF($N$4="General",1/2*(1-COS(2*PI()*($B1497-$F$5)/$F$6))*$F$9,"Error")))))</f>
        <v>7.448423508623409E-3</v>
      </c>
      <c r="G1497" s="30">
        <f>IF(B1497="",0,IF($B1497&lt;$G$5,0,IF($B1497&gt;'MSD Calculation'!$D$5,0,IF($N$4="Closed-form",1/2*(1-COS(2*PI()*($B1497-$G$5)/$G$6))*$G$8,IF($N$4="General",1/2*(1-COS(2*PI()*($B1497-$G$5)/$G$6))*$G$9,"Error")))))</f>
        <v>1.4282555301537844E-3</v>
      </c>
      <c r="H1497" s="30">
        <f>IF(B1497="",0,IF($B1497&lt;$H$5,0,IF($B1497&gt;'MSD Calculation'!$D$5,0,IF($N$4="Closed-form",1/2*(1-COS(2*PI()*($B1497-$H$5)/$H$6))*$H$8,IF($N$4="General",1/2*(1-COS(2*PI()*($B1497-$H$5)/$H$6))*$H$9,"Error")))))</f>
        <v>5.4522855519332754E-6</v>
      </c>
      <c r="I1497" s="30">
        <f>IF(B1497="",0,IF($B1497&lt;$I$5,0,IF($B1497&gt;'MSD Calculation'!$D$5,0,IF($N$4="Closed-form",1/2*(1-COS(2*PI()*($B1497-$I$5)/$I$6))*$I$8,IF($N$4="General",1/2*(1-COS(2*PI()*($B1497-$I$5)/$I$6))*$I$9,"Error")))))</f>
        <v>0</v>
      </c>
      <c r="J1497" s="15" t="s">
        <v>14</v>
      </c>
      <c r="K1497" s="3"/>
      <c r="L1497" s="17">
        <v>14.799999999999729</v>
      </c>
      <c r="M1497" s="34">
        <f>L1497/'MSD Calculation'!$D$5</f>
        <v>0.49999999999999084</v>
      </c>
      <c r="N1497" s="34">
        <f>'MSD Calculation'!$D$24-L1497</f>
        <v>3.7000000000002711</v>
      </c>
      <c r="O1497" s="35">
        <f t="shared" si="115"/>
        <v>7.0767612875871407E-3</v>
      </c>
      <c r="P1497" s="35">
        <f t="shared" si="116"/>
        <v>1.4525184796210549E-2</v>
      </c>
      <c r="Q1497" s="35">
        <f t="shared" si="117"/>
        <v>1.5953440326364334E-2</v>
      </c>
      <c r="R1497" s="35">
        <f t="shared" si="118"/>
        <v>1.5958892611916266E-2</v>
      </c>
      <c r="S1497" s="35">
        <f t="shared" si="119"/>
        <v>1.5958892611916266E-2</v>
      </c>
      <c r="T1497" s="11" t="s">
        <v>14</v>
      </c>
    </row>
    <row r="1498" spans="2:20" x14ac:dyDescent="0.35">
      <c r="B1498" s="63">
        <v>14.809999999999729</v>
      </c>
      <c r="C1498" s="34">
        <f>B1498/'MSD Calculation'!$D$5</f>
        <v>0.5003378378378287</v>
      </c>
      <c r="D1498" s="34">
        <f>'MSD Calculation'!$D$24-B1498</f>
        <v>3.6900000000002713</v>
      </c>
      <c r="E1498" s="30">
        <f>IF(B1498="",0,IF(B1498&lt;'MSD Calculation'!$D$5,$E$7*(1-B1498/'MSD Calculation'!$D$5), 0))</f>
        <v>7.0719796921225554E-3</v>
      </c>
      <c r="F1498" s="30">
        <f>IF(B1498="",0,IF($B1498&lt;$F$5,0,IF($B1498&gt;'MSD Calculation'!$D$5,0,IF($N$4="Closed-form",1/2*(1-COS(2*PI()*($B1498-$F$5)/$F$6))*$F$8,IF($N$4="General",1/2*(1-COS(2*PI()*($B1498-$F$5)/$F$6))*$F$9,"Error")))))</f>
        <v>7.4569939434275638E-3</v>
      </c>
      <c r="G1498" s="30">
        <f>IF(B1498="",0,IF($B1498&lt;$G$5,0,IF($B1498&gt;'MSD Calculation'!$D$5,0,IF($N$4="Closed-form",1/2*(1-COS(2*PI()*($B1498-$G$5)/$G$6))*$G$8,IF($N$4="General",1/2*(1-COS(2*PI()*($B1498-$G$5)/$G$6))*$G$9,"Error")))))</f>
        <v>1.4329911647159995E-3</v>
      </c>
      <c r="H1498" s="30">
        <f>IF(B1498="",0,IF($B1498&lt;$H$5,0,IF($B1498&gt;'MSD Calculation'!$D$5,0,IF($N$4="Closed-form",1/2*(1-COS(2*PI()*($B1498-$H$5)/$H$6))*$H$8,IF($N$4="General",1/2*(1-COS(2*PI()*($B1498-$H$5)/$H$6))*$H$9,"Error")))))</f>
        <v>5.8214734577106257E-6</v>
      </c>
      <c r="I1498" s="30">
        <f>IF(B1498="",0,IF($B1498&lt;$I$5,0,IF($B1498&gt;'MSD Calculation'!$D$5,0,IF($N$4="Closed-form",1/2*(1-COS(2*PI()*($B1498-$I$5)/$I$6))*$I$8,IF($N$4="General",1/2*(1-COS(2*PI()*($B1498-$I$5)/$I$6))*$I$9,"Error")))))</f>
        <v>0</v>
      </c>
      <c r="J1498" s="15" t="s">
        <v>14</v>
      </c>
      <c r="K1498" s="3"/>
      <c r="L1498" s="17">
        <v>14.809999999999729</v>
      </c>
      <c r="M1498" s="34">
        <f>L1498/'MSD Calculation'!$D$5</f>
        <v>0.5003378378378287</v>
      </c>
      <c r="N1498" s="34">
        <f>'MSD Calculation'!$D$24-L1498</f>
        <v>3.6900000000002713</v>
      </c>
      <c r="O1498" s="35">
        <f t="shared" si="115"/>
        <v>7.0719796921225554E-3</v>
      </c>
      <c r="P1498" s="35">
        <f t="shared" si="116"/>
        <v>1.452897363555012E-2</v>
      </c>
      <c r="Q1498" s="35">
        <f t="shared" si="117"/>
        <v>1.5961964800266119E-2</v>
      </c>
      <c r="R1498" s="35">
        <f t="shared" si="118"/>
        <v>1.5967786273723829E-2</v>
      </c>
      <c r="S1498" s="35">
        <f t="shared" si="119"/>
        <v>1.5967786273723829E-2</v>
      </c>
      <c r="T1498" s="11" t="s">
        <v>14</v>
      </c>
    </row>
    <row r="1499" spans="2:20" x14ac:dyDescent="0.35">
      <c r="B1499" s="63">
        <v>14.819999999999729</v>
      </c>
      <c r="C1499" s="34">
        <f>B1499/'MSD Calculation'!$D$5</f>
        <v>0.50067567567566651</v>
      </c>
      <c r="D1499" s="34">
        <f>'MSD Calculation'!$D$24-B1499</f>
        <v>3.6800000000002715</v>
      </c>
      <c r="E1499" s="30">
        <f>IF(B1499="",0,IF(B1499&lt;'MSD Calculation'!$D$5,$E$7*(1-B1499/'MSD Calculation'!$D$5), 0))</f>
        <v>7.0671980966579692E-3</v>
      </c>
      <c r="F1499" s="30">
        <f>IF(B1499="",0,IF($B1499&lt;$F$5,0,IF($B1499&gt;'MSD Calculation'!$D$5,0,IF($N$4="Closed-form",1/2*(1-COS(2*PI()*($B1499-$F$5)/$F$6))*$F$8,IF($N$4="General",1/2*(1-COS(2*PI()*($B1499-$F$5)/$F$6))*$F$9,"Error")))))</f>
        <v>7.4655529417199072E-3</v>
      </c>
      <c r="G1499" s="30">
        <f>IF(B1499="",0,IF($B1499&lt;$G$5,0,IF($B1499&gt;'MSD Calculation'!$D$5,0,IF($N$4="Closed-form",1/2*(1-COS(2*PI()*($B1499-$G$5)/$G$6))*$G$8,IF($N$4="General",1/2*(1-COS(2*PI()*($B1499-$G$5)/$G$6))*$G$9,"Error")))))</f>
        <v>1.4377296687479546E-3</v>
      </c>
      <c r="H1499" s="30">
        <f>IF(B1499="",0,IF($B1499&lt;$H$5,0,IF($B1499&gt;'MSD Calculation'!$D$5,0,IF($N$4="Closed-form",1/2*(1-COS(2*PI()*($B1499-$H$5)/$H$6))*$H$8,IF($N$4="General",1/2*(1-COS(2*PI()*($B1499-$H$5)/$H$6))*$H$9,"Error")))))</f>
        <v>6.2027184771841601E-6</v>
      </c>
      <c r="I1499" s="30">
        <f>IF(B1499="",0,IF($B1499&lt;$I$5,0,IF($B1499&gt;'MSD Calculation'!$D$5,0,IF($N$4="Closed-form",1/2*(1-COS(2*PI()*($B1499-$I$5)/$I$6))*$I$8,IF($N$4="General",1/2*(1-COS(2*PI()*($B1499-$I$5)/$I$6))*$I$9,"Error")))))</f>
        <v>0</v>
      </c>
      <c r="J1499" s="15" t="s">
        <v>14</v>
      </c>
      <c r="K1499" s="3"/>
      <c r="L1499" s="17">
        <v>14.819999999999729</v>
      </c>
      <c r="M1499" s="34">
        <f>L1499/'MSD Calculation'!$D$5</f>
        <v>0.50067567567566651</v>
      </c>
      <c r="N1499" s="34">
        <f>'MSD Calculation'!$D$24-L1499</f>
        <v>3.6800000000002715</v>
      </c>
      <c r="O1499" s="35">
        <f t="shared" si="115"/>
        <v>7.0671980966579692E-3</v>
      </c>
      <c r="P1499" s="35">
        <f t="shared" si="116"/>
        <v>1.4532751038377877E-2</v>
      </c>
      <c r="Q1499" s="35">
        <f t="shared" si="117"/>
        <v>1.5970480707125832E-2</v>
      </c>
      <c r="R1499" s="35">
        <f t="shared" si="118"/>
        <v>1.5976683425603017E-2</v>
      </c>
      <c r="S1499" s="35">
        <f t="shared" si="119"/>
        <v>1.5976683425603017E-2</v>
      </c>
      <c r="T1499" s="11" t="s">
        <v>14</v>
      </c>
    </row>
    <row r="1500" spans="2:20" x14ac:dyDescent="0.35">
      <c r="B1500" s="63">
        <v>14.829999999999728</v>
      </c>
      <c r="C1500" s="34">
        <f>B1500/'MSD Calculation'!$D$5</f>
        <v>0.50101351351350432</v>
      </c>
      <c r="D1500" s="34">
        <f>'MSD Calculation'!$D$24-B1500</f>
        <v>3.6700000000002717</v>
      </c>
      <c r="E1500" s="30">
        <f>IF(B1500="",0,IF(B1500&lt;'MSD Calculation'!$D$5,$E$7*(1-B1500/'MSD Calculation'!$D$5), 0))</f>
        <v>7.0624165011933838E-3</v>
      </c>
      <c r="F1500" s="30">
        <f>IF(B1500="",0,IF($B1500&lt;$F$5,0,IF($B1500&gt;'MSD Calculation'!$D$5,0,IF($N$4="Closed-form",1/2*(1-COS(2*PI()*($B1500-$F$5)/$F$6))*$F$8,IF($N$4="General",1/2*(1-COS(2*PI()*($B1500-$F$5)/$F$6))*$F$9,"Error")))))</f>
        <v>7.4741004659564791E-3</v>
      </c>
      <c r="G1500" s="30">
        <f>IF(B1500="",0,IF($B1500&lt;$G$5,0,IF($B1500&gt;'MSD Calculation'!$D$5,0,IF($N$4="Closed-form",1/2*(1-COS(2*PI()*($B1500-$G$5)/$G$6))*$G$8,IF($N$4="General",1/2*(1-COS(2*PI()*($B1500-$G$5)/$G$6))*$G$9,"Error")))))</f>
        <v>1.4424710094452509E-3</v>
      </c>
      <c r="H1500" s="30">
        <f>IF(B1500="",0,IF($B1500&lt;$H$5,0,IF($B1500&gt;'MSD Calculation'!$D$5,0,IF($N$4="Closed-form",1/2*(1-COS(2*PI()*($B1500-$H$5)/$H$6))*$H$8,IF($N$4="General",1/2*(1-COS(2*PI()*($B1500-$H$5)/$H$6))*$H$9,"Error")))))</f>
        <v>6.5960160263277055E-6</v>
      </c>
      <c r="I1500" s="30">
        <f>IF(B1500="",0,IF($B1500&lt;$I$5,0,IF($B1500&gt;'MSD Calculation'!$D$5,0,IF($N$4="Closed-form",1/2*(1-COS(2*PI()*($B1500-$I$5)/$I$6))*$I$8,IF($N$4="General",1/2*(1-COS(2*PI()*($B1500-$I$5)/$I$6))*$I$9,"Error")))))</f>
        <v>0</v>
      </c>
      <c r="J1500" s="15" t="s">
        <v>14</v>
      </c>
      <c r="K1500" s="3"/>
      <c r="L1500" s="17">
        <v>14.829999999999728</v>
      </c>
      <c r="M1500" s="34">
        <f>L1500/'MSD Calculation'!$D$5</f>
        <v>0.50101351351350432</v>
      </c>
      <c r="N1500" s="34">
        <f>'MSD Calculation'!$D$24-L1500</f>
        <v>3.6700000000002717</v>
      </c>
      <c r="O1500" s="35">
        <f t="shared" si="115"/>
        <v>7.0624165011933838E-3</v>
      </c>
      <c r="P1500" s="35">
        <f t="shared" si="116"/>
        <v>1.4536516967149863E-2</v>
      </c>
      <c r="Q1500" s="35">
        <f t="shared" si="117"/>
        <v>1.5978987976595114E-2</v>
      </c>
      <c r="R1500" s="35">
        <f t="shared" si="118"/>
        <v>1.5985583992621441E-2</v>
      </c>
      <c r="S1500" s="35">
        <f t="shared" si="119"/>
        <v>1.5985583992621441E-2</v>
      </c>
      <c r="T1500" s="11" t="s">
        <v>14</v>
      </c>
    </row>
    <row r="1501" spans="2:20" x14ac:dyDescent="0.35">
      <c r="B1501" s="63">
        <v>14.839999999999728</v>
      </c>
      <c r="C1501" s="34">
        <f>B1501/'MSD Calculation'!$D$5</f>
        <v>0.50135135135134212</v>
      </c>
      <c r="D1501" s="34">
        <f>'MSD Calculation'!$D$24-B1501</f>
        <v>3.6600000000002719</v>
      </c>
      <c r="E1501" s="30">
        <f>IF(B1501="",0,IF(B1501&lt;'MSD Calculation'!$D$5,$E$7*(1-B1501/'MSD Calculation'!$D$5), 0))</f>
        <v>7.0576349057287985E-3</v>
      </c>
      <c r="F1501" s="30">
        <f>IF(B1501="",0,IF($B1501&lt;$F$5,0,IF($B1501&gt;'MSD Calculation'!$D$5,0,IF($N$4="Closed-form",1/2*(1-COS(2*PI()*($B1501-$F$5)/$F$6))*$F$8,IF($N$4="General",1/2*(1-COS(2*PI()*($B1501-$F$5)/$F$6))*$F$9,"Error")))))</f>
        <v>7.4826364786436629E-3</v>
      </c>
      <c r="G1501" s="30">
        <f>IF(B1501="",0,IF($B1501&lt;$G$5,0,IF($B1501&gt;'MSD Calculation'!$D$5,0,IF($N$4="Closed-form",1/2*(1-COS(2*PI()*($B1501-$G$5)/$G$6))*$G$8,IF($N$4="General",1/2*(1-COS(2*PI()*($B1501-$G$5)/$G$6))*$G$9,"Error")))))</f>
        <v>1.4472151539838497E-3</v>
      </c>
      <c r="H1501" s="30">
        <f>IF(B1501="",0,IF($B1501&lt;$H$5,0,IF($B1501&gt;'MSD Calculation'!$D$5,0,IF($N$4="Closed-form",1/2*(1-COS(2*PI()*($B1501-$H$5)/$H$6))*$H$8,IF($N$4="General",1/2*(1-COS(2*PI()*($B1501-$H$5)/$H$6))*$H$9,"Error")))))</f>
        <v>7.0013613761974248E-6</v>
      </c>
      <c r="I1501" s="30">
        <f>IF(B1501="",0,IF($B1501&lt;$I$5,0,IF($B1501&gt;'MSD Calculation'!$D$5,0,IF($N$4="Closed-form",1/2*(1-COS(2*PI()*($B1501-$I$5)/$I$6))*$I$8,IF($N$4="General",1/2*(1-COS(2*PI()*($B1501-$I$5)/$I$6))*$I$9,"Error")))))</f>
        <v>0</v>
      </c>
      <c r="J1501" s="15" t="s">
        <v>14</v>
      </c>
      <c r="K1501" s="3"/>
      <c r="L1501" s="17">
        <v>14.839999999999728</v>
      </c>
      <c r="M1501" s="34">
        <f>L1501/'MSD Calculation'!$D$5</f>
        <v>0.50135135135134212</v>
      </c>
      <c r="N1501" s="34">
        <f>'MSD Calculation'!$D$24-L1501</f>
        <v>3.6600000000002719</v>
      </c>
      <c r="O1501" s="35">
        <f t="shared" si="115"/>
        <v>7.0576349057287985E-3</v>
      </c>
      <c r="P1501" s="35">
        <f t="shared" si="116"/>
        <v>1.4540271384372461E-2</v>
      </c>
      <c r="Q1501" s="35">
        <f t="shared" si="117"/>
        <v>1.598748653835631E-2</v>
      </c>
      <c r="R1501" s="35">
        <f t="shared" si="118"/>
        <v>1.5994487899732505E-2</v>
      </c>
      <c r="S1501" s="35">
        <f t="shared" si="119"/>
        <v>1.5994487899732505E-2</v>
      </c>
      <c r="T1501" s="11" t="s">
        <v>14</v>
      </c>
    </row>
    <row r="1502" spans="2:20" x14ac:dyDescent="0.35">
      <c r="B1502" s="63">
        <v>14.849999999999728</v>
      </c>
      <c r="C1502" s="34">
        <f>B1502/'MSD Calculation'!$D$5</f>
        <v>0.50168918918917993</v>
      </c>
      <c r="D1502" s="34">
        <f>'MSD Calculation'!$D$24-B1502</f>
        <v>3.6500000000002721</v>
      </c>
      <c r="E1502" s="30">
        <f>IF(B1502="",0,IF(B1502&lt;'MSD Calculation'!$D$5,$E$7*(1-B1502/'MSD Calculation'!$D$5), 0))</f>
        <v>7.0528533102642132E-3</v>
      </c>
      <c r="F1502" s="30">
        <f>IF(B1502="",0,IF($B1502&lt;$F$5,0,IF($B1502&gt;'MSD Calculation'!$D$5,0,IF($N$4="Closed-form",1/2*(1-COS(2*PI()*($B1502-$F$5)/$F$6))*$F$8,IF($N$4="General",1/2*(1-COS(2*PI()*($B1502-$F$5)/$F$6))*$F$9,"Error")))))</f>
        <v>7.4911609423383213E-3</v>
      </c>
      <c r="G1502" s="30">
        <f>IF(B1502="",0,IF($B1502&lt;$G$5,0,IF($B1502&gt;'MSD Calculation'!$D$5,0,IF($N$4="Closed-form",1/2*(1-COS(2*PI()*($B1502-$G$5)/$G$6))*$G$8,IF($N$4="General",1/2*(1-COS(2*PI()*($B1502-$G$5)/$G$6))*$G$9,"Error")))))</f>
        <v>1.4519620695203031E-3</v>
      </c>
      <c r="H1502" s="30">
        <f>IF(B1502="",0,IF($B1502&lt;$H$5,0,IF($B1502&gt;'MSD Calculation'!$D$5,0,IF($N$4="Closed-form",1/2*(1-COS(2*PI()*($B1502-$H$5)/$H$6))*$H$8,IF($N$4="General",1/2*(1-COS(2*PI()*($B1502-$H$5)/$H$6))*$H$9,"Error")))))</f>
        <v>7.4187496529888075E-6</v>
      </c>
      <c r="I1502" s="30">
        <f>IF(B1502="",0,IF($B1502&lt;$I$5,0,IF($B1502&gt;'MSD Calculation'!$D$5,0,IF($N$4="Closed-form",1/2*(1-COS(2*PI()*($B1502-$I$5)/$I$6))*$I$8,IF($N$4="General",1/2*(1-COS(2*PI()*($B1502-$I$5)/$I$6))*$I$9,"Error")))))</f>
        <v>0</v>
      </c>
      <c r="J1502" s="15" t="s">
        <v>14</v>
      </c>
      <c r="K1502" s="3"/>
      <c r="L1502" s="17">
        <v>14.849999999999728</v>
      </c>
      <c r="M1502" s="34">
        <f>L1502/'MSD Calculation'!$D$5</f>
        <v>0.50168918918917993</v>
      </c>
      <c r="N1502" s="34">
        <f>'MSD Calculation'!$D$24-L1502</f>
        <v>3.6500000000002721</v>
      </c>
      <c r="O1502" s="35">
        <f t="shared" si="115"/>
        <v>7.0528533102642132E-3</v>
      </c>
      <c r="P1502" s="35">
        <f t="shared" si="116"/>
        <v>1.4544014252602534E-2</v>
      </c>
      <c r="Q1502" s="35">
        <f t="shared" si="117"/>
        <v>1.5995976322122837E-2</v>
      </c>
      <c r="R1502" s="35">
        <f t="shared" si="118"/>
        <v>1.6003395071775825E-2</v>
      </c>
      <c r="S1502" s="35">
        <f t="shared" si="119"/>
        <v>1.6003395071775825E-2</v>
      </c>
      <c r="T1502" s="11" t="s">
        <v>14</v>
      </c>
    </row>
    <row r="1503" spans="2:20" x14ac:dyDescent="0.35">
      <c r="B1503" s="63">
        <v>14.859999999999728</v>
      </c>
      <c r="C1503" s="34">
        <f>B1503/'MSD Calculation'!$D$5</f>
        <v>0.50202702702701785</v>
      </c>
      <c r="D1503" s="34">
        <f>'MSD Calculation'!$D$24-B1503</f>
        <v>3.6400000000002724</v>
      </c>
      <c r="E1503" s="30">
        <f>IF(B1503="",0,IF(B1503&lt;'MSD Calculation'!$D$5,$E$7*(1-B1503/'MSD Calculation'!$D$5), 0))</f>
        <v>7.0480717147996261E-3</v>
      </c>
      <c r="F1503" s="30">
        <f>IF(B1503="",0,IF($B1503&lt;$F$5,0,IF($B1503&gt;'MSD Calculation'!$D$5,0,IF($N$4="Closed-form",1/2*(1-COS(2*PI()*($B1503-$F$5)/$F$6))*$F$8,IF($N$4="General",1/2*(1-COS(2*PI()*($B1503-$F$5)/$F$6))*$F$9,"Error")))))</f>
        <v>7.4996738196479963E-3</v>
      </c>
      <c r="G1503" s="30">
        <f>IF(B1503="",0,IF($B1503&lt;$G$5,0,IF($B1503&gt;'MSD Calculation'!$D$5,0,IF($N$4="Closed-form",1/2*(1-COS(2*PI()*($B1503-$G$5)/$G$6))*$G$8,IF($N$4="General",1/2*(1-COS(2*PI()*($B1503-$G$5)/$G$6))*$G$9,"Error")))))</f>
        <v>1.456711723191979E-3</v>
      </c>
      <c r="H1503" s="30">
        <f>IF(B1503="",0,IF($B1503&lt;$H$5,0,IF($B1503&gt;'MSD Calculation'!$D$5,0,IF($N$4="Closed-form",1/2*(1-COS(2*PI()*($B1503-$H$5)/$H$6))*$H$8,IF($N$4="General",1/2*(1-COS(2*PI()*($B1503-$H$5)/$H$6))*$H$9,"Error")))))</f>
        <v>7.8481758380951238E-6</v>
      </c>
      <c r="I1503" s="30">
        <f>IF(B1503="",0,IF($B1503&lt;$I$5,0,IF($B1503&gt;'MSD Calculation'!$D$5,0,IF($N$4="Closed-form",1/2*(1-COS(2*PI()*($B1503-$I$5)/$I$6))*$I$8,IF($N$4="General",1/2*(1-COS(2*PI()*($B1503-$I$5)/$I$6))*$I$9,"Error")))))</f>
        <v>0</v>
      </c>
      <c r="J1503" s="15" t="s">
        <v>14</v>
      </c>
      <c r="K1503" s="3"/>
      <c r="L1503" s="17">
        <v>14.859999999999728</v>
      </c>
      <c r="M1503" s="34">
        <f>L1503/'MSD Calculation'!$D$5</f>
        <v>0.50202702702701785</v>
      </c>
      <c r="N1503" s="34">
        <f>'MSD Calculation'!$D$24-L1503</f>
        <v>3.6400000000002724</v>
      </c>
      <c r="O1503" s="35">
        <f t="shared" si="115"/>
        <v>7.0480717147996261E-3</v>
      </c>
      <c r="P1503" s="35">
        <f t="shared" si="116"/>
        <v>1.4547745534447622E-2</v>
      </c>
      <c r="Q1503" s="35">
        <f t="shared" si="117"/>
        <v>1.60044572576396E-2</v>
      </c>
      <c r="R1503" s="35">
        <f t="shared" si="118"/>
        <v>1.6012305433477696E-2</v>
      </c>
      <c r="S1503" s="35">
        <f t="shared" si="119"/>
        <v>1.6012305433477696E-2</v>
      </c>
      <c r="T1503" s="11" t="s">
        <v>14</v>
      </c>
    </row>
    <row r="1504" spans="2:20" x14ac:dyDescent="0.35">
      <c r="B1504" s="63">
        <v>14.869999999999727</v>
      </c>
      <c r="C1504" s="34">
        <f>B1504/'MSD Calculation'!$D$5</f>
        <v>0.50236486486485565</v>
      </c>
      <c r="D1504" s="34">
        <f>'MSD Calculation'!$D$24-B1504</f>
        <v>3.6300000000002726</v>
      </c>
      <c r="E1504" s="30">
        <f>IF(B1504="",0,IF(B1504&lt;'MSD Calculation'!$D$5,$E$7*(1-B1504/'MSD Calculation'!$D$5), 0))</f>
        <v>7.0432901193350408E-3</v>
      </c>
      <c r="F1504" s="30">
        <f>IF(B1504="",0,IF($B1504&lt;$F$5,0,IF($B1504&gt;'MSD Calculation'!$D$5,0,IF($N$4="Closed-form",1/2*(1-COS(2*PI()*($B1504-$F$5)/$F$6))*$F$8,IF($N$4="General",1/2*(1-COS(2*PI()*($B1504-$F$5)/$F$6))*$F$9,"Error")))))</f>
        <v>7.5081750732310373E-3</v>
      </c>
      <c r="G1504" s="30">
        <f>IF(B1504="",0,IF($B1504&lt;$G$5,0,IF($B1504&gt;'MSD Calculation'!$D$5,0,IF($N$4="Closed-form",1/2*(1-COS(2*PI()*($B1504-$G$5)/$G$6))*$G$8,IF($N$4="General",1/2*(1-COS(2*PI()*($B1504-$G$5)/$G$6))*$G$9,"Error")))))</f>
        <v>1.4614640821172887E-3</v>
      </c>
      <c r="H1504" s="30">
        <f>IF(B1504="",0,IF($B1504&lt;$H$5,0,IF($B1504&gt;'MSD Calculation'!$D$5,0,IF($N$4="Closed-form",1/2*(1-COS(2*PI()*($B1504-$H$5)/$H$6))*$H$8,IF($N$4="General",1/2*(1-COS(2*PI()*($B1504-$H$5)/$H$6))*$H$9,"Error")))))</f>
        <v>8.2896347681678922E-6</v>
      </c>
      <c r="I1504" s="30">
        <f>IF(B1504="",0,IF($B1504&lt;$I$5,0,IF($B1504&gt;'MSD Calculation'!$D$5,0,IF($N$4="Closed-form",1/2*(1-COS(2*PI()*($B1504-$I$5)/$I$6))*$I$8,IF($N$4="General",1/2*(1-COS(2*PI()*($B1504-$I$5)/$I$6))*$I$9,"Error")))))</f>
        <v>0</v>
      </c>
      <c r="J1504" s="15" t="s">
        <v>14</v>
      </c>
      <c r="K1504" s="3"/>
      <c r="L1504" s="17">
        <v>14.869999999999727</v>
      </c>
      <c r="M1504" s="34">
        <f>L1504/'MSD Calculation'!$D$5</f>
        <v>0.50236486486485565</v>
      </c>
      <c r="N1504" s="34">
        <f>'MSD Calculation'!$D$24-L1504</f>
        <v>3.6300000000002726</v>
      </c>
      <c r="O1504" s="35">
        <f t="shared" si="115"/>
        <v>7.0432901193350408E-3</v>
      </c>
      <c r="P1504" s="35">
        <f t="shared" si="116"/>
        <v>1.4551465192566077E-2</v>
      </c>
      <c r="Q1504" s="35">
        <f t="shared" si="117"/>
        <v>1.6012929274683365E-2</v>
      </c>
      <c r="R1504" s="35">
        <f t="shared" si="118"/>
        <v>1.6021218909451532E-2</v>
      </c>
      <c r="S1504" s="35">
        <f t="shared" si="119"/>
        <v>1.6021218909451532E-2</v>
      </c>
      <c r="T1504" s="11" t="s">
        <v>14</v>
      </c>
    </row>
    <row r="1505" spans="2:20" x14ac:dyDescent="0.35">
      <c r="B1505" s="63">
        <v>14.879999999999727</v>
      </c>
      <c r="C1505" s="34">
        <f>B1505/'MSD Calculation'!$D$5</f>
        <v>0.50270270270269346</v>
      </c>
      <c r="D1505" s="34">
        <f>'MSD Calculation'!$D$24-B1505</f>
        <v>3.6200000000002728</v>
      </c>
      <c r="E1505" s="30">
        <f>IF(B1505="",0,IF(B1505&lt;'MSD Calculation'!$D$5,$E$7*(1-B1505/'MSD Calculation'!$D$5), 0))</f>
        <v>7.0385085238704554E-3</v>
      </c>
      <c r="F1505" s="30">
        <f>IF(B1505="",0,IF($B1505&lt;$F$5,0,IF($B1505&gt;'MSD Calculation'!$D$5,0,IF($N$4="Closed-form",1/2*(1-COS(2*PI()*($B1505-$F$5)/$F$6))*$F$8,IF($N$4="General",1/2*(1-COS(2*PI()*($B1505-$F$5)/$F$6))*$F$9,"Error")))))</f>
        <v>7.5166646657967868E-3</v>
      </c>
      <c r="G1505" s="30">
        <f>IF(B1505="",0,IF($B1505&lt;$G$5,0,IF($B1505&gt;'MSD Calculation'!$D$5,0,IF($N$4="Closed-form",1/2*(1-COS(2*PI()*($B1505-$G$5)/$G$6))*$G$8,IF($N$4="General",1/2*(1-COS(2*PI()*($B1505-$G$5)/$G$6))*$G$9,"Error")))))</f>
        <v>1.4662191133959156E-3</v>
      </c>
      <c r="H1505" s="30">
        <f>IF(B1505="",0,IF($B1505&lt;$H$5,0,IF($B1505&gt;'MSD Calculation'!$D$5,0,IF($N$4="Closed-form",1/2*(1-COS(2*PI()*($B1505-$H$5)/$H$6))*$H$8,IF($N$4="General",1/2*(1-COS(2*PI()*($B1505-$H$5)/$H$6))*$H$9,"Error")))))</f>
        <v>8.7431211351789115E-6</v>
      </c>
      <c r="I1505" s="30">
        <f>IF(B1505="",0,IF($B1505&lt;$I$5,0,IF($B1505&gt;'MSD Calculation'!$D$5,0,IF($N$4="Closed-form",1/2*(1-COS(2*PI()*($B1505-$I$5)/$I$6))*$I$8,IF($N$4="General",1/2*(1-COS(2*PI()*($B1505-$I$5)/$I$6))*$I$9,"Error")))))</f>
        <v>0</v>
      </c>
      <c r="J1505" s="15" t="s">
        <v>14</v>
      </c>
      <c r="K1505" s="3"/>
      <c r="L1505" s="17">
        <v>14.879999999999727</v>
      </c>
      <c r="M1505" s="34">
        <f>L1505/'MSD Calculation'!$D$5</f>
        <v>0.50270270270269346</v>
      </c>
      <c r="N1505" s="34">
        <f>'MSD Calculation'!$D$24-L1505</f>
        <v>3.6200000000002728</v>
      </c>
      <c r="O1505" s="35">
        <f t="shared" si="115"/>
        <v>7.0385085238704554E-3</v>
      </c>
      <c r="P1505" s="35">
        <f t="shared" si="116"/>
        <v>1.4555173189667241E-2</v>
      </c>
      <c r="Q1505" s="35">
        <f t="shared" si="117"/>
        <v>1.6021392303063157E-2</v>
      </c>
      <c r="R1505" s="35">
        <f t="shared" si="118"/>
        <v>1.6030135424198337E-2</v>
      </c>
      <c r="S1505" s="35">
        <f t="shared" si="119"/>
        <v>1.6030135424198337E-2</v>
      </c>
      <c r="T1505" s="11" t="s">
        <v>14</v>
      </c>
    </row>
    <row r="1506" spans="2:20" x14ac:dyDescent="0.35">
      <c r="B1506" s="63">
        <v>14.889999999999727</v>
      </c>
      <c r="C1506" s="34">
        <f>B1506/'MSD Calculation'!$D$5</f>
        <v>0.50304054054053127</v>
      </c>
      <c r="D1506" s="34">
        <f>'MSD Calculation'!$D$24-B1506</f>
        <v>3.610000000000273</v>
      </c>
      <c r="E1506" s="30">
        <f>IF(B1506="",0,IF(B1506&lt;'MSD Calculation'!$D$5,$E$7*(1-B1506/'MSD Calculation'!$D$5), 0))</f>
        <v>7.0337269284058701E-3</v>
      </c>
      <c r="F1506" s="30">
        <f>IF(B1506="",0,IF($B1506&lt;$F$5,0,IF($B1506&gt;'MSD Calculation'!$D$5,0,IF($N$4="Closed-form",1/2*(1-COS(2*PI()*($B1506-$F$5)/$F$6))*$F$8,IF($N$4="General",1/2*(1-COS(2*PI()*($B1506-$F$5)/$F$6))*$F$9,"Error")))))</f>
        <v>7.5251425601057399E-3</v>
      </c>
      <c r="G1506" s="30">
        <f>IF(B1506="",0,IF($B1506&lt;$G$5,0,IF($B1506&gt;'MSD Calculation'!$D$5,0,IF($N$4="Closed-form",1/2*(1-COS(2*PI()*($B1506-$G$5)/$G$6))*$G$8,IF($N$4="General",1/2*(1-COS(2*PI()*($B1506-$G$5)/$G$6))*$G$9,"Error")))))</f>
        <v>1.4709767841090441E-3</v>
      </c>
      <c r="H1506" s="30">
        <f>IF(B1506="",0,IF($B1506&lt;$H$5,0,IF($B1506&gt;'MSD Calculation'!$D$5,0,IF($N$4="Closed-form",1/2*(1-COS(2*PI()*($B1506-$H$5)/$H$6))*$H$8,IF($N$4="General",1/2*(1-COS(2*PI()*($B1506-$H$5)/$H$6))*$H$9,"Error")))))</f>
        <v>9.2086294864840893E-6</v>
      </c>
      <c r="I1506" s="30">
        <f>IF(B1506="",0,IF($B1506&lt;$I$5,0,IF($B1506&gt;'MSD Calculation'!$D$5,0,IF($N$4="Closed-form",1/2*(1-COS(2*PI()*($B1506-$I$5)/$I$6))*$I$8,IF($N$4="General",1/2*(1-COS(2*PI()*($B1506-$I$5)/$I$6))*$I$9,"Error")))))</f>
        <v>0</v>
      </c>
      <c r="J1506" s="15" t="s">
        <v>14</v>
      </c>
      <c r="K1506" s="3"/>
      <c r="L1506" s="17">
        <v>14.889999999999727</v>
      </c>
      <c r="M1506" s="34">
        <f>L1506/'MSD Calculation'!$D$5</f>
        <v>0.50304054054053127</v>
      </c>
      <c r="N1506" s="34">
        <f>'MSD Calculation'!$D$24-L1506</f>
        <v>3.610000000000273</v>
      </c>
      <c r="O1506" s="35">
        <f t="shared" si="115"/>
        <v>7.0337269284058701E-3</v>
      </c>
      <c r="P1506" s="35">
        <f t="shared" si="116"/>
        <v>1.455886948851161E-2</v>
      </c>
      <c r="Q1506" s="35">
        <f t="shared" si="117"/>
        <v>1.6029846272620656E-2</v>
      </c>
      <c r="R1506" s="35">
        <f t="shared" si="118"/>
        <v>1.6039054902107139E-2</v>
      </c>
      <c r="S1506" s="35">
        <f t="shared" si="119"/>
        <v>1.6039054902107139E-2</v>
      </c>
      <c r="T1506" s="11" t="s">
        <v>14</v>
      </c>
    </row>
    <row r="1507" spans="2:20" x14ac:dyDescent="0.35">
      <c r="B1507" s="63">
        <v>14.899999999999727</v>
      </c>
      <c r="C1507" s="34">
        <f>B1507/'MSD Calculation'!$D$5</f>
        <v>0.50337837837836907</v>
      </c>
      <c r="D1507" s="34">
        <f>'MSD Calculation'!$D$24-B1507</f>
        <v>3.6000000000002732</v>
      </c>
      <c r="E1507" s="30">
        <f>IF(B1507="",0,IF(B1507&lt;'MSD Calculation'!$D$5,$E$7*(1-B1507/'MSD Calculation'!$D$5), 0))</f>
        <v>7.0289453329412848E-3</v>
      </c>
      <c r="F1507" s="30">
        <f>IF(B1507="",0,IF($B1507&lt;$F$5,0,IF($B1507&gt;'MSD Calculation'!$D$5,0,IF($N$4="Closed-form",1/2*(1-COS(2*PI()*($B1507-$F$5)/$F$6))*$F$8,IF($N$4="General",1/2*(1-COS(2*PI()*($B1507-$F$5)/$F$6))*$F$9,"Error")))))</f>
        <v>7.5336087189697056E-3</v>
      </c>
      <c r="G1507" s="30">
        <f>IF(B1507="",0,IF($B1507&lt;$G$5,0,IF($B1507&gt;'MSD Calculation'!$D$5,0,IF($N$4="Closed-form",1/2*(1-COS(2*PI()*($B1507-$G$5)/$G$6))*$G$8,IF($N$4="General",1/2*(1-COS(2*PI()*($B1507-$G$5)/$G$6))*$G$9,"Error")))))</f>
        <v>1.4757370613195831E-3</v>
      </c>
      <c r="H1507" s="30">
        <f>IF(B1507="",0,IF($B1507&lt;$H$5,0,IF($B1507&gt;'MSD Calculation'!$D$5,0,IF($N$4="Closed-form",1/2*(1-COS(2*PI()*($B1507-$H$5)/$H$6))*$H$8,IF($N$4="General",1/2*(1-COS(2*PI()*($B1507-$H$5)/$H$6))*$H$9,"Error")))))</f>
        <v>9.6861542248890598E-6</v>
      </c>
      <c r="I1507" s="30">
        <f>IF(B1507="",0,IF($B1507&lt;$I$5,0,IF($B1507&gt;'MSD Calculation'!$D$5,0,IF($N$4="Closed-form",1/2*(1-COS(2*PI()*($B1507-$I$5)/$I$6))*$I$8,IF($N$4="General",1/2*(1-COS(2*PI()*($B1507-$I$5)/$I$6))*$I$9,"Error")))))</f>
        <v>0</v>
      </c>
      <c r="J1507" s="15" t="s">
        <v>14</v>
      </c>
      <c r="K1507" s="3"/>
      <c r="L1507" s="17">
        <v>14.899999999999727</v>
      </c>
      <c r="M1507" s="34">
        <f>L1507/'MSD Calculation'!$D$5</f>
        <v>0.50337837837836907</v>
      </c>
      <c r="N1507" s="34">
        <f>'MSD Calculation'!$D$24-L1507</f>
        <v>3.6000000000002732</v>
      </c>
      <c r="O1507" s="35">
        <f t="shared" si="115"/>
        <v>7.0289453329412848E-3</v>
      </c>
      <c r="P1507" s="35">
        <f t="shared" si="116"/>
        <v>1.4562554051910991E-2</v>
      </c>
      <c r="Q1507" s="35">
        <f t="shared" si="117"/>
        <v>1.6038291113230574E-2</v>
      </c>
      <c r="R1507" s="35">
        <f t="shared" si="118"/>
        <v>1.6047977267455462E-2</v>
      </c>
      <c r="S1507" s="35">
        <f t="shared" si="119"/>
        <v>1.6047977267455462E-2</v>
      </c>
      <c r="T1507" s="11" t="s">
        <v>14</v>
      </c>
    </row>
    <row r="1508" spans="2:20" x14ac:dyDescent="0.35">
      <c r="B1508" s="63">
        <v>14.909999999999727</v>
      </c>
      <c r="C1508" s="34">
        <f>B1508/'MSD Calculation'!$D$5</f>
        <v>0.50371621621620699</v>
      </c>
      <c r="D1508" s="34">
        <f>'MSD Calculation'!$D$24-B1508</f>
        <v>3.5900000000002734</v>
      </c>
      <c r="E1508" s="30">
        <f>IF(B1508="",0,IF(B1508&lt;'MSD Calculation'!$D$5,$E$7*(1-B1508/'MSD Calculation'!$D$5), 0))</f>
        <v>7.0241637374766977E-3</v>
      </c>
      <c r="F1508" s="30">
        <f>IF(B1508="",0,IF($B1508&lt;$F$5,0,IF($B1508&gt;'MSD Calculation'!$D$5,0,IF($N$4="Closed-form",1/2*(1-COS(2*PI()*($B1508-$F$5)/$F$6))*$F$8,IF($N$4="General",1/2*(1-COS(2*PI()*($B1508-$F$5)/$F$6))*$F$9,"Error")))))</f>
        <v>7.5420631052519642E-3</v>
      </c>
      <c r="G1508" s="30">
        <f>IF(B1508="",0,IF($B1508&lt;$G$5,0,IF($B1508&gt;'MSD Calculation'!$D$5,0,IF($N$4="Closed-form",1/2*(1-COS(2*PI()*($B1508-$G$5)/$G$6))*$G$8,IF($N$4="General",1/2*(1-COS(2*PI()*($B1508-$G$5)/$G$6))*$G$9,"Error")))))</f>
        <v>1.4804999120723982E-3</v>
      </c>
      <c r="H1508" s="30">
        <f>IF(B1508="",0,IF($B1508&lt;$H$5,0,IF($B1508&gt;'MSD Calculation'!$D$5,0,IF($N$4="Closed-form",1/2*(1-COS(2*PI()*($B1508-$H$5)/$H$6))*$H$8,IF($N$4="General",1/2*(1-COS(2*PI()*($B1508-$H$5)/$H$6))*$H$9,"Error")))))</f>
        <v>1.0175689608716258E-5</v>
      </c>
      <c r="I1508" s="30">
        <f>IF(B1508="",0,IF($B1508&lt;$I$5,0,IF($B1508&gt;'MSD Calculation'!$D$5,0,IF($N$4="Closed-form",1/2*(1-COS(2*PI()*($B1508-$I$5)/$I$6))*$I$8,IF($N$4="General",1/2*(1-COS(2*PI()*($B1508-$I$5)/$I$6))*$I$9,"Error")))))</f>
        <v>0</v>
      </c>
      <c r="J1508" s="15" t="s">
        <v>14</v>
      </c>
      <c r="K1508" s="3"/>
      <c r="L1508" s="17">
        <v>14.909999999999727</v>
      </c>
      <c r="M1508" s="34">
        <f>L1508/'MSD Calculation'!$D$5</f>
        <v>0.50371621621620699</v>
      </c>
      <c r="N1508" s="34">
        <f>'MSD Calculation'!$D$24-L1508</f>
        <v>3.5900000000002734</v>
      </c>
      <c r="O1508" s="35">
        <f t="shared" si="115"/>
        <v>7.0241637374766977E-3</v>
      </c>
      <c r="P1508" s="35">
        <f t="shared" si="116"/>
        <v>1.4566226842728663E-2</v>
      </c>
      <c r="Q1508" s="35">
        <f t="shared" si="117"/>
        <v>1.6046726754801059E-2</v>
      </c>
      <c r="R1508" s="35">
        <f t="shared" si="118"/>
        <v>1.6056902444409774E-2</v>
      </c>
      <c r="S1508" s="35">
        <f t="shared" si="119"/>
        <v>1.6056902444409774E-2</v>
      </c>
      <c r="T1508" s="11" t="s">
        <v>14</v>
      </c>
    </row>
    <row r="1509" spans="2:20" x14ac:dyDescent="0.35">
      <c r="B1509" s="63">
        <v>14.919999999999726</v>
      </c>
      <c r="C1509" s="34">
        <f>B1509/'MSD Calculation'!$D$5</f>
        <v>0.5040540540540448</v>
      </c>
      <c r="D1509" s="34">
        <f>'MSD Calculation'!$D$24-B1509</f>
        <v>3.5800000000002736</v>
      </c>
      <c r="E1509" s="30">
        <f>IF(B1509="",0,IF(B1509&lt;'MSD Calculation'!$D$5,$E$7*(1-B1509/'MSD Calculation'!$D$5), 0))</f>
        <v>7.0193821420121124E-3</v>
      </c>
      <c r="F1509" s="30">
        <f>IF(B1509="",0,IF($B1509&lt;$F$5,0,IF($B1509&gt;'MSD Calculation'!$D$5,0,IF($N$4="Closed-form",1/2*(1-COS(2*PI()*($B1509-$F$5)/$F$6))*$F$8,IF($N$4="General",1/2*(1-COS(2*PI()*($B1509-$F$5)/$F$6))*$F$9,"Error")))))</f>
        <v>7.5505056818674487E-3</v>
      </c>
      <c r="G1509" s="30">
        <f>IF(B1509="",0,IF($B1509&lt;$G$5,0,IF($B1509&gt;'MSD Calculation'!$D$5,0,IF($N$4="Closed-form",1/2*(1-COS(2*PI()*($B1509-$G$5)/$G$6))*$G$8,IF($N$4="General",1/2*(1-COS(2*PI()*($B1509-$G$5)/$G$6))*$G$9,"Error")))))</f>
        <v>1.4852653033945405E-3</v>
      </c>
      <c r="H1509" s="30">
        <f>IF(B1509="",0,IF($B1509&lt;$H$5,0,IF($B1509&gt;'MSD Calculation'!$D$5,0,IF($N$4="Closed-form",1/2*(1-COS(2*PI()*($B1509-$H$5)/$H$6))*$H$8,IF($N$4="General",1/2*(1-COS(2*PI()*($B1509-$H$5)/$H$6))*$H$9,"Error")))))</f>
        <v>1.0677229751874451E-5</v>
      </c>
      <c r="I1509" s="30">
        <f>IF(B1509="",0,IF($B1509&lt;$I$5,0,IF($B1509&gt;'MSD Calculation'!$D$5,0,IF($N$4="Closed-form",1/2*(1-COS(2*PI()*($B1509-$I$5)/$I$6))*$I$8,IF($N$4="General",1/2*(1-COS(2*PI()*($B1509-$I$5)/$I$6))*$I$9,"Error")))))</f>
        <v>0</v>
      </c>
      <c r="J1509" s="15" t="s">
        <v>14</v>
      </c>
      <c r="K1509" s="3"/>
      <c r="L1509" s="17">
        <v>14.919999999999726</v>
      </c>
      <c r="M1509" s="34">
        <f>L1509/'MSD Calculation'!$D$5</f>
        <v>0.5040540540540448</v>
      </c>
      <c r="N1509" s="34">
        <f>'MSD Calculation'!$D$24-L1509</f>
        <v>3.5800000000002736</v>
      </c>
      <c r="O1509" s="35">
        <f t="shared" si="115"/>
        <v>7.0193821420121124E-3</v>
      </c>
      <c r="P1509" s="35">
        <f t="shared" si="116"/>
        <v>1.4569887823879562E-2</v>
      </c>
      <c r="Q1509" s="35">
        <f t="shared" si="117"/>
        <v>1.6055153127274104E-2</v>
      </c>
      <c r="R1509" s="35">
        <f t="shared" si="118"/>
        <v>1.6065830357025978E-2</v>
      </c>
      <c r="S1509" s="35">
        <f t="shared" si="119"/>
        <v>1.6065830357025978E-2</v>
      </c>
      <c r="T1509" s="11" t="s">
        <v>14</v>
      </c>
    </row>
    <row r="1510" spans="2:20" x14ac:dyDescent="0.35">
      <c r="B1510" s="63">
        <v>14.929999999999726</v>
      </c>
      <c r="C1510" s="34">
        <f>B1510/'MSD Calculation'!$D$5</f>
        <v>0.5043918918918826</v>
      </c>
      <c r="D1510" s="34">
        <f>'MSD Calculation'!$D$24-B1510</f>
        <v>3.5700000000002738</v>
      </c>
      <c r="E1510" s="30">
        <f>IF(B1510="",0,IF(B1510&lt;'MSD Calculation'!$D$5,$E$7*(1-B1510/'MSD Calculation'!$D$5), 0))</f>
        <v>7.014600546547527E-3</v>
      </c>
      <c r="F1510" s="30">
        <f>IF(B1510="",0,IF($B1510&lt;$F$5,0,IF($B1510&gt;'MSD Calculation'!$D$5,0,IF($N$4="Closed-form",1/2*(1-COS(2*PI()*($B1510-$F$5)/$F$6))*$F$8,IF($N$4="General",1/2*(1-COS(2*PI()*($B1510-$F$5)/$F$6))*$F$9,"Error")))))</f>
        <v>7.5589364117828826E-3</v>
      </c>
      <c r="G1510" s="30">
        <f>IF(B1510="",0,IF($B1510&lt;$G$5,0,IF($B1510&gt;'MSD Calculation'!$D$5,0,IF($N$4="Closed-form",1/2*(1-COS(2*PI()*($B1510-$G$5)/$G$6))*$G$8,IF($N$4="General",1/2*(1-COS(2*PI()*($B1510-$G$5)/$G$6))*$G$9,"Error")))))</f>
        <v>1.490033202295469E-3</v>
      </c>
      <c r="H1510" s="30">
        <f>IF(B1510="",0,IF($B1510&lt;$H$5,0,IF($B1510&gt;'MSD Calculation'!$D$5,0,IF($N$4="Closed-form",1/2*(1-COS(2*PI()*($B1510-$H$5)/$H$6))*$H$8,IF($N$4="General",1/2*(1-COS(2*PI()*($B1510-$H$5)/$H$6))*$H$9,"Error")))))</f>
        <v>1.1190768623928845E-5</v>
      </c>
      <c r="I1510" s="30">
        <f>IF(B1510="",0,IF($B1510&lt;$I$5,0,IF($B1510&gt;'MSD Calculation'!$D$5,0,IF($N$4="Closed-form",1/2*(1-COS(2*PI()*($B1510-$I$5)/$I$6))*$I$8,IF($N$4="General",1/2*(1-COS(2*PI()*($B1510-$I$5)/$I$6))*$I$9,"Error")))))</f>
        <v>0</v>
      </c>
      <c r="J1510" s="15" t="s">
        <v>14</v>
      </c>
      <c r="K1510" s="3"/>
      <c r="L1510" s="17">
        <v>14.929999999999726</v>
      </c>
      <c r="M1510" s="34">
        <f>L1510/'MSD Calculation'!$D$5</f>
        <v>0.5043918918918826</v>
      </c>
      <c r="N1510" s="34">
        <f>'MSD Calculation'!$D$24-L1510</f>
        <v>3.5700000000002738</v>
      </c>
      <c r="O1510" s="35">
        <f t="shared" si="115"/>
        <v>7.014600546547527E-3</v>
      </c>
      <c r="P1510" s="35">
        <f t="shared" si="116"/>
        <v>1.457353695833041E-2</v>
      </c>
      <c r="Q1510" s="35">
        <f t="shared" si="117"/>
        <v>1.606357016062588E-2</v>
      </c>
      <c r="R1510" s="35">
        <f t="shared" si="118"/>
        <v>1.6074760929249809E-2</v>
      </c>
      <c r="S1510" s="35">
        <f t="shared" si="119"/>
        <v>1.6074760929249809E-2</v>
      </c>
      <c r="T1510" s="11" t="s">
        <v>14</v>
      </c>
    </row>
    <row r="1511" spans="2:20" x14ac:dyDescent="0.35">
      <c r="B1511" s="63">
        <v>14.939999999999726</v>
      </c>
      <c r="C1511" s="34">
        <f>B1511/'MSD Calculation'!$D$5</f>
        <v>0.50472972972972041</v>
      </c>
      <c r="D1511" s="34">
        <f>'MSD Calculation'!$D$24-B1511</f>
        <v>3.5600000000002741</v>
      </c>
      <c r="E1511" s="30">
        <f>IF(B1511="",0,IF(B1511&lt;'MSD Calculation'!$D$5,$E$7*(1-B1511/'MSD Calculation'!$D$5), 0))</f>
        <v>7.0098189510829417E-3</v>
      </c>
      <c r="F1511" s="30">
        <f>IF(B1511="",0,IF($B1511&lt;$F$5,0,IF($B1511&gt;'MSD Calculation'!$D$5,0,IF($N$4="Closed-form",1/2*(1-COS(2*PI()*($B1511-$F$5)/$F$6))*$F$8,IF($N$4="General",1/2*(1-COS(2*PI()*($B1511-$F$5)/$F$6))*$F$9,"Error")))))</f>
        <v>7.5673552580169607E-3</v>
      </c>
      <c r="G1511" s="30">
        <f>IF(B1511="",0,IF($B1511&lt;$G$5,0,IF($B1511&gt;'MSD Calculation'!$D$5,0,IF($N$4="Closed-form",1/2*(1-COS(2*PI()*($B1511-$G$5)/$G$6))*$G$8,IF($N$4="General",1/2*(1-COS(2*PI()*($B1511-$G$5)/$G$6))*$G$9,"Error")))))</f>
        <v>1.4948035757672861E-3</v>
      </c>
      <c r="H1511" s="30">
        <f>IF(B1511="",0,IF($B1511&lt;$H$5,0,IF($B1511&gt;'MSD Calculation'!$D$5,0,IF($N$4="Closed-form",1/2*(1-COS(2*PI()*($B1511-$H$5)/$H$6))*$H$8,IF($N$4="General",1/2*(1-COS(2*PI()*($B1511-$H$5)/$H$6))*$H$9,"Error")))))</f>
        <v>1.171630005017431E-5</v>
      </c>
      <c r="I1511" s="30">
        <f>IF(B1511="",0,IF($B1511&lt;$I$5,0,IF($B1511&gt;'MSD Calculation'!$D$5,0,IF($N$4="Closed-form",1/2*(1-COS(2*PI()*($B1511-$I$5)/$I$6))*$I$8,IF($N$4="General",1/2*(1-COS(2*PI()*($B1511-$I$5)/$I$6))*$I$9,"Error")))))</f>
        <v>0</v>
      </c>
      <c r="J1511" s="15" t="s">
        <v>14</v>
      </c>
      <c r="K1511" s="3"/>
      <c r="L1511" s="17">
        <v>14.939999999999726</v>
      </c>
      <c r="M1511" s="34">
        <f>L1511/'MSD Calculation'!$D$5</f>
        <v>0.50472972972972041</v>
      </c>
      <c r="N1511" s="34">
        <f>'MSD Calculation'!$D$24-L1511</f>
        <v>3.5600000000002741</v>
      </c>
      <c r="O1511" s="35">
        <f t="shared" si="115"/>
        <v>7.0098189510829417E-3</v>
      </c>
      <c r="P1511" s="35">
        <f t="shared" si="116"/>
        <v>1.4577174209099902E-2</v>
      </c>
      <c r="Q1511" s="35">
        <f t="shared" si="117"/>
        <v>1.607197778486719E-2</v>
      </c>
      <c r="R1511" s="35">
        <f t="shared" si="118"/>
        <v>1.6083694084917364E-2</v>
      </c>
      <c r="S1511" s="35">
        <f t="shared" si="119"/>
        <v>1.6083694084917364E-2</v>
      </c>
      <c r="T1511" s="11" t="s">
        <v>14</v>
      </c>
    </row>
    <row r="1512" spans="2:20" x14ac:dyDescent="0.35">
      <c r="B1512" s="63">
        <v>14.949999999999726</v>
      </c>
      <c r="C1512" s="34">
        <f>B1512/'MSD Calculation'!$D$5</f>
        <v>0.50506756756755833</v>
      </c>
      <c r="D1512" s="34">
        <f>'MSD Calculation'!$D$24-B1512</f>
        <v>3.5500000000002743</v>
      </c>
      <c r="E1512" s="30">
        <f>IF(B1512="",0,IF(B1512&lt;'MSD Calculation'!$D$5,$E$7*(1-B1512/'MSD Calculation'!$D$5), 0))</f>
        <v>7.0050373556183546E-3</v>
      </c>
      <c r="F1512" s="30">
        <f>IF(B1512="",0,IF($B1512&lt;$F$5,0,IF($B1512&gt;'MSD Calculation'!$D$5,0,IF($N$4="Closed-form",1/2*(1-COS(2*PI()*($B1512-$F$5)/$F$6))*$F$8,IF($N$4="General",1/2*(1-COS(2*PI()*($B1512-$F$5)/$F$6))*$F$9,"Error")))))</f>
        <v>7.5757621836405036E-3</v>
      </c>
      <c r="G1512" s="30">
        <f>IF(B1512="",0,IF($B1512&lt;$G$5,0,IF($B1512&gt;'MSD Calculation'!$D$5,0,IF($N$4="Closed-form",1/2*(1-COS(2*PI()*($B1512-$G$5)/$G$6))*$G$8,IF($N$4="General",1/2*(1-COS(2*PI()*($B1512-$G$5)/$G$6))*$G$9,"Error")))))</f>
        <v>1.4995763907849613E-3</v>
      </c>
      <c r="H1512" s="30">
        <f>IF(B1512="",0,IF($B1512&lt;$H$5,0,IF($B1512&gt;'MSD Calculation'!$D$5,0,IF($N$4="Closed-form",1/2*(1-COS(2*PI()*($B1512-$H$5)/$H$6))*$H$8,IF($N$4="General",1/2*(1-COS(2*PI()*($B1512-$H$5)/$H$6))*$H$9,"Error")))))</f>
        <v>1.2253817711708725E-5</v>
      </c>
      <c r="I1512" s="30">
        <f>IF(B1512="",0,IF($B1512&lt;$I$5,0,IF($B1512&gt;'MSD Calculation'!$D$5,0,IF($N$4="Closed-form",1/2*(1-COS(2*PI()*($B1512-$I$5)/$I$6))*$I$8,IF($N$4="General",1/2*(1-COS(2*PI()*($B1512-$I$5)/$I$6))*$I$9,"Error")))))</f>
        <v>0</v>
      </c>
      <c r="J1512" s="15" t="s">
        <v>14</v>
      </c>
      <c r="K1512" s="3"/>
      <c r="L1512" s="17">
        <v>14.949999999999726</v>
      </c>
      <c r="M1512" s="34">
        <f>L1512/'MSD Calculation'!$D$5</f>
        <v>0.50506756756755833</v>
      </c>
      <c r="N1512" s="34">
        <f>'MSD Calculation'!$D$24-L1512</f>
        <v>3.5500000000002743</v>
      </c>
      <c r="O1512" s="35">
        <f t="shared" si="115"/>
        <v>7.0050373556183546E-3</v>
      </c>
      <c r="P1512" s="35">
        <f t="shared" si="116"/>
        <v>1.4580799539258858E-2</v>
      </c>
      <c r="Q1512" s="35">
        <f t="shared" si="117"/>
        <v>1.6080375930043821E-2</v>
      </c>
      <c r="R1512" s="35">
        <f t="shared" si="118"/>
        <v>1.6092629747755528E-2</v>
      </c>
      <c r="S1512" s="35">
        <f t="shared" si="119"/>
        <v>1.6092629747755528E-2</v>
      </c>
      <c r="T1512" s="11" t="s">
        <v>14</v>
      </c>
    </row>
    <row r="1513" spans="2:20" x14ac:dyDescent="0.35">
      <c r="B1513" s="63">
        <v>14.959999999999726</v>
      </c>
      <c r="C1513" s="34">
        <f>B1513/'MSD Calculation'!$D$5</f>
        <v>0.50540540540539614</v>
      </c>
      <c r="D1513" s="34">
        <f>'MSD Calculation'!$D$24-B1513</f>
        <v>3.5400000000002745</v>
      </c>
      <c r="E1513" s="30">
        <f>IF(B1513="",0,IF(B1513&lt;'MSD Calculation'!$D$5,$E$7*(1-B1513/'MSD Calculation'!$D$5), 0))</f>
        <v>7.0002557601537693E-3</v>
      </c>
      <c r="F1513" s="30">
        <f>IF(B1513="",0,IF($B1513&lt;$F$5,0,IF($B1513&gt;'MSD Calculation'!$D$5,0,IF($N$4="Closed-form",1/2*(1-COS(2*PI()*($B1513-$F$5)/$F$6))*$F$8,IF($N$4="General",1/2*(1-COS(2*PI()*($B1513-$F$5)/$F$6))*$F$9,"Error")))))</f>
        <v>7.5841571517766262E-3</v>
      </c>
      <c r="G1513" s="30">
        <f>IF(B1513="",0,IF($B1513&lt;$G$5,0,IF($B1513&gt;'MSD Calculation'!$D$5,0,IF($N$4="Closed-form",1/2*(1-COS(2*PI()*($B1513-$G$5)/$G$6))*$G$8,IF($N$4="General",1/2*(1-COS(2*PI()*($B1513-$G$5)/$G$6))*$G$9,"Error")))))</f>
        <v>1.5043516143065617E-3</v>
      </c>
      <c r="H1513" s="30">
        <f>IF(B1513="",0,IF($B1513&lt;$H$5,0,IF($B1513&gt;'MSD Calculation'!$D$5,0,IF($N$4="Closed-form",1/2*(1-COS(2*PI()*($B1513-$H$5)/$H$6))*$H$8,IF($N$4="General",1/2*(1-COS(2*PI()*($B1513-$H$5)/$H$6))*$H$9,"Error")))))</f>
        <v>1.2803315145510131E-5</v>
      </c>
      <c r="I1513" s="30">
        <f>IF(B1513="",0,IF($B1513&lt;$I$5,0,IF($B1513&gt;'MSD Calculation'!$D$5,0,IF($N$4="Closed-form",1/2*(1-COS(2*PI()*($B1513-$I$5)/$I$6))*$I$8,IF($N$4="General",1/2*(1-COS(2*PI()*($B1513-$I$5)/$I$6))*$I$9,"Error")))))</f>
        <v>0</v>
      </c>
      <c r="J1513" s="15" t="s">
        <v>14</v>
      </c>
      <c r="K1513" s="3"/>
      <c r="L1513" s="17">
        <v>14.959999999999726</v>
      </c>
      <c r="M1513" s="34">
        <f>L1513/'MSD Calculation'!$D$5</f>
        <v>0.50540540540539614</v>
      </c>
      <c r="N1513" s="34">
        <f>'MSD Calculation'!$D$24-L1513</f>
        <v>3.5400000000002745</v>
      </c>
      <c r="O1513" s="35">
        <f t="shared" si="115"/>
        <v>7.0002557601537693E-3</v>
      </c>
      <c r="P1513" s="35">
        <f t="shared" si="116"/>
        <v>1.4584412911930396E-2</v>
      </c>
      <c r="Q1513" s="35">
        <f t="shared" si="117"/>
        <v>1.6088764526236959E-2</v>
      </c>
      <c r="R1513" s="35">
        <f t="shared" si="118"/>
        <v>1.6101567841382468E-2</v>
      </c>
      <c r="S1513" s="35">
        <f t="shared" si="119"/>
        <v>1.6101567841382468E-2</v>
      </c>
      <c r="T1513" s="11" t="s">
        <v>14</v>
      </c>
    </row>
    <row r="1514" spans="2:20" x14ac:dyDescent="0.35">
      <c r="B1514" s="63">
        <v>14.969999999999725</v>
      </c>
      <c r="C1514" s="34">
        <f>B1514/'MSD Calculation'!$D$5</f>
        <v>0.50574324324323394</v>
      </c>
      <c r="D1514" s="34">
        <f>'MSD Calculation'!$D$24-B1514</f>
        <v>3.5300000000002747</v>
      </c>
      <c r="E1514" s="30">
        <f>IF(B1514="",0,IF(B1514&lt;'MSD Calculation'!$D$5,$E$7*(1-B1514/'MSD Calculation'!$D$5), 0))</f>
        <v>6.995474164689184E-3</v>
      </c>
      <c r="F1514" s="30">
        <f>IF(B1514="",0,IF($B1514&lt;$F$5,0,IF($B1514&gt;'MSD Calculation'!$D$5,0,IF($N$4="Closed-form",1/2*(1-COS(2*PI()*($B1514-$F$5)/$F$6))*$F$8,IF($N$4="General",1/2*(1-COS(2*PI()*($B1514-$F$5)/$F$6))*$F$9,"Error")))))</f>
        <v>7.5925401256008848E-3</v>
      </c>
      <c r="G1514" s="30">
        <f>IF(B1514="",0,IF($B1514&lt;$G$5,0,IF($B1514&gt;'MSD Calculation'!$D$5,0,IF($N$4="Closed-form",1/2*(1-COS(2*PI()*($B1514-$G$5)/$G$6))*$G$8,IF($N$4="General",1/2*(1-COS(2*PI()*($B1514-$G$5)/$G$6))*$G$9,"Error")))))</f>
        <v>1.5091292132734808E-3</v>
      </c>
      <c r="H1514" s="30">
        <f>IF(B1514="",0,IF($B1514&lt;$H$5,0,IF($B1514&gt;'MSD Calculation'!$D$5,0,IF($N$4="Closed-form",1/2*(1-COS(2*PI()*($B1514-$H$5)/$H$6))*$H$8,IF($N$4="General",1/2*(1-COS(2*PI()*($B1514-$H$5)/$H$6))*$H$9,"Error")))))</f>
        <v>1.3364785744513211E-5</v>
      </c>
      <c r="I1514" s="30">
        <f>IF(B1514="",0,IF($B1514&lt;$I$5,0,IF($B1514&gt;'MSD Calculation'!$D$5,0,IF($N$4="Closed-form",1/2*(1-COS(2*PI()*($B1514-$I$5)/$I$6))*$I$8,IF($N$4="General",1/2*(1-COS(2*PI()*($B1514-$I$5)/$I$6))*$I$9,"Error")))))</f>
        <v>0</v>
      </c>
      <c r="J1514" s="15" t="s">
        <v>14</v>
      </c>
      <c r="K1514" s="3"/>
      <c r="L1514" s="17">
        <v>14.969999999999725</v>
      </c>
      <c r="M1514" s="34">
        <f>L1514/'MSD Calculation'!$D$5</f>
        <v>0.50574324324323394</v>
      </c>
      <c r="N1514" s="34">
        <f>'MSD Calculation'!$D$24-L1514</f>
        <v>3.5300000000002747</v>
      </c>
      <c r="O1514" s="35">
        <f t="shared" si="115"/>
        <v>6.995474164689184E-3</v>
      </c>
      <c r="P1514" s="35">
        <f t="shared" si="116"/>
        <v>1.458801429029007E-2</v>
      </c>
      <c r="Q1514" s="35">
        <f t="shared" si="117"/>
        <v>1.609714350356355E-2</v>
      </c>
      <c r="R1514" s="35">
        <f t="shared" si="118"/>
        <v>1.6110508289308063E-2</v>
      </c>
      <c r="S1514" s="35">
        <f t="shared" si="119"/>
        <v>1.6110508289308063E-2</v>
      </c>
      <c r="T1514" s="11" t="s">
        <v>14</v>
      </c>
    </row>
    <row r="1515" spans="2:20" x14ac:dyDescent="0.35">
      <c r="B1515" s="63">
        <v>14.979999999999725</v>
      </c>
      <c r="C1515" s="34">
        <f>B1515/'MSD Calculation'!$D$5</f>
        <v>0.50608108108107175</v>
      </c>
      <c r="D1515" s="34">
        <f>'MSD Calculation'!$D$24-B1515</f>
        <v>3.5200000000002749</v>
      </c>
      <c r="E1515" s="30">
        <f>IF(B1515="",0,IF(B1515&lt;'MSD Calculation'!$D$5,$E$7*(1-B1515/'MSD Calculation'!$D$5), 0))</f>
        <v>6.9906925692245986E-3</v>
      </c>
      <c r="F1515" s="30">
        <f>IF(B1515="",0,IF($B1515&lt;$F$5,0,IF($B1515&gt;'MSD Calculation'!$D$5,0,IF($N$4="Closed-form",1/2*(1-COS(2*PI()*($B1515-$F$5)/$F$6))*$F$8,IF($N$4="General",1/2*(1-COS(2*PI()*($B1515-$F$5)/$F$6))*$F$9,"Error")))))</f>
        <v>7.600911068341462E-3</v>
      </c>
      <c r="G1515" s="30">
        <f>IF(B1515="",0,IF($B1515&lt;$G$5,0,IF($B1515&gt;'MSD Calculation'!$D$5,0,IF($N$4="Closed-form",1/2*(1-COS(2*PI()*($B1515-$G$5)/$G$6))*$G$8,IF($N$4="General",1/2*(1-COS(2*PI()*($B1515-$G$5)/$G$6))*$G$9,"Error")))))</f>
        <v>1.5139091546106662E-3</v>
      </c>
      <c r="H1515" s="30">
        <f>IF(B1515="",0,IF($B1515&lt;$H$5,0,IF($B1515&gt;'MSD Calculation'!$D$5,0,IF($N$4="Closed-form",1/2*(1-COS(2*PI()*($B1515-$H$5)/$H$6))*$H$8,IF($N$4="General",1/2*(1-COS(2*PI()*($B1515-$H$5)/$H$6))*$H$9,"Error")))))</f>
        <v>1.3938222757689687E-5</v>
      </c>
      <c r="I1515" s="30">
        <f>IF(B1515="",0,IF($B1515&lt;$I$5,0,IF($B1515&gt;'MSD Calculation'!$D$5,0,IF($N$4="Closed-form",1/2*(1-COS(2*PI()*($B1515-$I$5)/$I$6))*$I$8,IF($N$4="General",1/2*(1-COS(2*PI()*($B1515-$I$5)/$I$6))*$I$9,"Error")))))</f>
        <v>0</v>
      </c>
      <c r="J1515" s="15" t="s">
        <v>14</v>
      </c>
      <c r="K1515" s="3"/>
      <c r="L1515" s="17">
        <v>14.979999999999725</v>
      </c>
      <c r="M1515" s="34">
        <f>L1515/'MSD Calculation'!$D$5</f>
        <v>0.50608108108107175</v>
      </c>
      <c r="N1515" s="34">
        <f>'MSD Calculation'!$D$24-L1515</f>
        <v>3.5200000000002749</v>
      </c>
      <c r="O1515" s="35">
        <f t="shared" si="115"/>
        <v>6.9906925692245986E-3</v>
      </c>
      <c r="P1515" s="35">
        <f t="shared" si="116"/>
        <v>1.4591603637566061E-2</v>
      </c>
      <c r="Q1515" s="35">
        <f t="shared" si="117"/>
        <v>1.6105512792176726E-2</v>
      </c>
      <c r="R1515" s="35">
        <f t="shared" si="118"/>
        <v>1.6119451014934415E-2</v>
      </c>
      <c r="S1515" s="35">
        <f t="shared" si="119"/>
        <v>1.6119451014934415E-2</v>
      </c>
      <c r="T1515" s="11" t="s">
        <v>14</v>
      </c>
    </row>
    <row r="1516" spans="2:20" x14ac:dyDescent="0.35">
      <c r="B1516" s="63">
        <v>14.989999999999725</v>
      </c>
      <c r="C1516" s="34">
        <f>B1516/'MSD Calculation'!$D$5</f>
        <v>0.50641891891890956</v>
      </c>
      <c r="D1516" s="34">
        <f>'MSD Calculation'!$D$24-B1516</f>
        <v>3.5100000000002751</v>
      </c>
      <c r="E1516" s="30">
        <f>IF(B1516="",0,IF(B1516&lt;'MSD Calculation'!$D$5,$E$7*(1-B1516/'MSD Calculation'!$D$5), 0))</f>
        <v>6.9859109737600133E-3</v>
      </c>
      <c r="F1516" s="30">
        <f>IF(B1516="",0,IF($B1516&lt;$F$5,0,IF($B1516&gt;'MSD Calculation'!$D$5,0,IF($N$4="Closed-form",1/2*(1-COS(2*PI()*($B1516-$F$5)/$F$6))*$F$8,IF($N$4="General",1/2*(1-COS(2*PI()*($B1516-$F$5)/$F$6))*$F$9,"Error")))))</f>
        <v>7.6092699432793029E-3</v>
      </c>
      <c r="G1516" s="30">
        <f>IF(B1516="",0,IF($B1516&lt;$G$5,0,IF($B1516&gt;'MSD Calculation'!$D$5,0,IF($N$4="Closed-form",1/2*(1-COS(2*PI()*($B1516-$G$5)/$G$6))*$G$8,IF($N$4="General",1/2*(1-COS(2*PI()*($B1516-$G$5)/$G$6))*$G$9,"Error")))))</f>
        <v>1.5186914052268507E-3</v>
      </c>
      <c r="H1516" s="30">
        <f>IF(B1516="",0,IF($B1516&lt;$H$5,0,IF($B1516&gt;'MSD Calculation'!$D$5,0,IF($N$4="Closed-form",1/2*(1-COS(2*PI()*($B1516-$H$5)/$H$6))*$H$8,IF($N$4="General",1/2*(1-COS(2*PI()*($B1516-$H$5)/$H$6))*$H$9,"Error")))))</f>
        <v>1.4523619290129055E-5</v>
      </c>
      <c r="I1516" s="30">
        <f>IF(B1516="",0,IF($B1516&lt;$I$5,0,IF($B1516&gt;'MSD Calculation'!$D$5,0,IF($N$4="Closed-form",1/2*(1-COS(2*PI()*($B1516-$I$5)/$I$6))*$I$8,IF($N$4="General",1/2*(1-COS(2*PI()*($B1516-$I$5)/$I$6))*$I$9,"Error")))))</f>
        <v>0</v>
      </c>
      <c r="J1516" s="15" t="s">
        <v>14</v>
      </c>
      <c r="K1516" s="3"/>
      <c r="L1516" s="17">
        <v>14.989999999999725</v>
      </c>
      <c r="M1516" s="34">
        <f>L1516/'MSD Calculation'!$D$5</f>
        <v>0.50641891891890956</v>
      </c>
      <c r="N1516" s="34">
        <f>'MSD Calculation'!$D$24-L1516</f>
        <v>3.5100000000002751</v>
      </c>
      <c r="O1516" s="35">
        <f t="shared" si="115"/>
        <v>6.9859109737600133E-3</v>
      </c>
      <c r="P1516" s="35">
        <f t="shared" si="116"/>
        <v>1.4595180917039315E-2</v>
      </c>
      <c r="Q1516" s="35">
        <f t="shared" si="117"/>
        <v>1.6113872322266166E-2</v>
      </c>
      <c r="R1516" s="35">
        <f t="shared" si="118"/>
        <v>1.6128395941556295E-2</v>
      </c>
      <c r="S1516" s="35">
        <f t="shared" si="119"/>
        <v>1.6128395941556295E-2</v>
      </c>
      <c r="T1516" s="11" t="s">
        <v>14</v>
      </c>
    </row>
    <row r="1517" spans="2:20" x14ac:dyDescent="0.35">
      <c r="B1517" s="63">
        <v>14.999999999999725</v>
      </c>
      <c r="C1517" s="34">
        <f>B1517/'MSD Calculation'!$D$5</f>
        <v>0.50675675675674747</v>
      </c>
      <c r="D1517" s="34">
        <f>'MSD Calculation'!$D$24-B1517</f>
        <v>3.5000000000002753</v>
      </c>
      <c r="E1517" s="30">
        <f>IF(B1517="",0,IF(B1517&lt;'MSD Calculation'!$D$5,$E$7*(1-B1517/'MSD Calculation'!$D$5), 0))</f>
        <v>6.9811293782954262E-3</v>
      </c>
      <c r="F1517" s="30">
        <f>IF(B1517="",0,IF($B1517&lt;$F$5,0,IF($B1517&gt;'MSD Calculation'!$D$5,0,IF($N$4="Closed-form",1/2*(1-COS(2*PI()*($B1517-$F$5)/$F$6))*$F$8,IF($N$4="General",1/2*(1-COS(2*PI()*($B1517-$F$5)/$F$6))*$F$9,"Error")))))</f>
        <v>7.6176167137482929E-3</v>
      </c>
      <c r="G1517" s="30">
        <f>IF(B1517="",0,IF($B1517&lt;$G$5,0,IF($B1517&gt;'MSD Calculation'!$D$5,0,IF($N$4="Closed-form",1/2*(1-COS(2*PI()*($B1517-$G$5)/$G$6))*$G$8,IF($N$4="General",1/2*(1-COS(2*PI()*($B1517-$G$5)/$G$6))*$G$9,"Error")))))</f>
        <v>1.5234759320147792E-3</v>
      </c>
      <c r="H1517" s="30">
        <f>IF(B1517="",0,IF($B1517&lt;$H$5,0,IF($B1517&gt;'MSD Calculation'!$D$5,0,IF($N$4="Closed-form",1/2*(1-COS(2*PI()*($B1517-$H$5)/$H$6))*$H$8,IF($N$4="General",1/2*(1-COS(2*PI()*($B1517-$H$5)/$H$6))*$H$9,"Error")))))</f>
        <v>1.5120968303121339E-5</v>
      </c>
      <c r="I1517" s="30">
        <f>IF(B1517="",0,IF($B1517&lt;$I$5,0,IF($B1517&gt;'MSD Calculation'!$D$5,0,IF($N$4="Closed-form",1/2*(1-COS(2*PI()*($B1517-$I$5)/$I$6))*$I$8,IF($N$4="General",1/2*(1-COS(2*PI()*($B1517-$I$5)/$I$6))*$I$9,"Error")))))</f>
        <v>0</v>
      </c>
      <c r="J1517" s="15" t="s">
        <v>14</v>
      </c>
      <c r="K1517" s="3"/>
      <c r="L1517" s="17">
        <v>14.999999999999725</v>
      </c>
      <c r="M1517" s="34">
        <f>L1517/'MSD Calculation'!$D$5</f>
        <v>0.50675675675674747</v>
      </c>
      <c r="N1517" s="34">
        <f>'MSD Calculation'!$D$24-L1517</f>
        <v>3.5000000000002753</v>
      </c>
      <c r="O1517" s="35">
        <f t="shared" si="115"/>
        <v>6.9811293782954262E-3</v>
      </c>
      <c r="P1517" s="35">
        <f t="shared" si="116"/>
        <v>1.4598746092043719E-2</v>
      </c>
      <c r="Q1517" s="35">
        <f t="shared" si="117"/>
        <v>1.6122222024058497E-2</v>
      </c>
      <c r="R1517" s="35">
        <f t="shared" si="118"/>
        <v>1.6137342992361619E-2</v>
      </c>
      <c r="S1517" s="35">
        <f t="shared" si="119"/>
        <v>1.6137342992361619E-2</v>
      </c>
      <c r="T1517" s="11" t="s">
        <v>14</v>
      </c>
    </row>
    <row r="1518" spans="2:20" x14ac:dyDescent="0.35">
      <c r="B1518" s="63">
        <v>15.009999999999724</v>
      </c>
      <c r="C1518" s="34">
        <f>B1518/'MSD Calculation'!$D$5</f>
        <v>0.50709459459458528</v>
      </c>
      <c r="D1518" s="34">
        <f>'MSD Calculation'!$D$24-B1518</f>
        <v>3.4900000000002755</v>
      </c>
      <c r="E1518" s="30">
        <f>IF(B1518="",0,IF(B1518&lt;'MSD Calculation'!$D$5,$E$7*(1-B1518/'MSD Calculation'!$D$5), 0))</f>
        <v>6.9763477828308409E-3</v>
      </c>
      <c r="F1518" s="30">
        <f>IF(B1518="",0,IF($B1518&lt;$F$5,0,IF($B1518&gt;'MSD Calculation'!$D$5,0,IF($N$4="Closed-form",1/2*(1-COS(2*PI()*($B1518-$F$5)/$F$6))*$F$8,IF($N$4="General",1/2*(1-COS(2*PI()*($B1518-$F$5)/$F$6))*$F$9,"Error")))))</f>
        <v>7.6259513431354139E-3</v>
      </c>
      <c r="G1518" s="30">
        <f>IF(B1518="",0,IF($B1518&lt;$G$5,0,IF($B1518&gt;'MSD Calculation'!$D$5,0,IF($N$4="Closed-form",1/2*(1-COS(2*PI()*($B1518-$G$5)/$G$6))*$G$8,IF($N$4="General",1/2*(1-COS(2*PI()*($B1518-$G$5)/$G$6))*$G$9,"Error")))))</f>
        <v>1.5282627018514381E-3</v>
      </c>
      <c r="H1518" s="30">
        <f>IF(B1518="",0,IF($B1518&lt;$H$5,0,IF($B1518&gt;'MSD Calculation'!$D$5,0,IF($N$4="Closed-form",1/2*(1-COS(2*PI()*($B1518-$H$5)/$H$6))*$H$8,IF($N$4="General",1/2*(1-COS(2*PI()*($B1518-$H$5)/$H$6))*$H$9,"Error")))))</f>
        <v>1.5730262614242296E-5</v>
      </c>
      <c r="I1518" s="30">
        <f>IF(B1518="",0,IF($B1518&lt;$I$5,0,IF($B1518&gt;'MSD Calculation'!$D$5,0,IF($N$4="Closed-form",1/2*(1-COS(2*PI()*($B1518-$I$5)/$I$6))*$I$8,IF($N$4="General",1/2*(1-COS(2*PI()*($B1518-$I$5)/$I$6))*$I$9,"Error")))))</f>
        <v>0</v>
      </c>
      <c r="J1518" s="15" t="s">
        <v>14</v>
      </c>
      <c r="K1518" s="3"/>
      <c r="L1518" s="17">
        <v>15.009999999999724</v>
      </c>
      <c r="M1518" s="34">
        <f>L1518/'MSD Calculation'!$D$5</f>
        <v>0.50709459459458528</v>
      </c>
      <c r="N1518" s="34">
        <f>'MSD Calculation'!$D$24-L1518</f>
        <v>3.4900000000002755</v>
      </c>
      <c r="O1518" s="35">
        <f t="shared" si="115"/>
        <v>6.9763477828308409E-3</v>
      </c>
      <c r="P1518" s="35">
        <f t="shared" si="116"/>
        <v>1.4602299125966254E-2</v>
      </c>
      <c r="Q1518" s="35">
        <f t="shared" si="117"/>
        <v>1.6130561827817691E-2</v>
      </c>
      <c r="R1518" s="35">
        <f t="shared" si="118"/>
        <v>1.6146292090431932E-2</v>
      </c>
      <c r="S1518" s="35">
        <f t="shared" si="119"/>
        <v>1.6146292090431932E-2</v>
      </c>
      <c r="T1518" s="11" t="s">
        <v>14</v>
      </c>
    </row>
    <row r="1519" spans="2:20" x14ac:dyDescent="0.35">
      <c r="B1519" s="63">
        <v>15.019999999999724</v>
      </c>
      <c r="C1519" s="34">
        <f>B1519/'MSD Calculation'!$D$5</f>
        <v>0.50743243243242309</v>
      </c>
      <c r="D1519" s="34">
        <f>'MSD Calculation'!$D$24-B1519</f>
        <v>3.4800000000002758</v>
      </c>
      <c r="E1519" s="30">
        <f>IF(B1519="",0,IF(B1519&lt;'MSD Calculation'!$D$5,$E$7*(1-B1519/'MSD Calculation'!$D$5), 0))</f>
        <v>6.9715661873662555E-3</v>
      </c>
      <c r="F1519" s="30">
        <f>IF(B1519="",0,IF($B1519&lt;$F$5,0,IF($B1519&gt;'MSD Calculation'!$D$5,0,IF($N$4="Closed-form",1/2*(1-COS(2*PI()*($B1519-$F$5)/$F$6))*$F$8,IF($N$4="General",1/2*(1-COS(2*PI()*($B1519-$F$5)/$F$6))*$F$9,"Error")))))</f>
        <v>7.6342737948809063E-3</v>
      </c>
      <c r="G1519" s="30">
        <f>IF(B1519="",0,IF($B1519&lt;$G$5,0,IF($B1519&gt;'MSD Calculation'!$D$5,0,IF($N$4="Closed-form",1/2*(1-COS(2*PI()*($B1519-$G$5)/$G$6))*$G$8,IF($N$4="General",1/2*(1-COS(2*PI()*($B1519-$G$5)/$G$6))*$G$9,"Error")))))</f>
        <v>1.5330516815982868E-3</v>
      </c>
      <c r="H1519" s="30">
        <f>IF(B1519="",0,IF($B1519&lt;$H$5,0,IF($B1519&gt;'MSD Calculation'!$D$5,0,IF($N$4="Closed-form",1/2*(1-COS(2*PI()*($B1519-$H$5)/$H$6))*$H$8,IF($N$4="General",1/2*(1-COS(2*PI()*($B1519-$H$5)/$H$6))*$H$9,"Error")))))</f>
        <v>1.6351494897439086E-5</v>
      </c>
      <c r="I1519" s="30">
        <f>IF(B1519="",0,IF($B1519&lt;$I$5,0,IF($B1519&gt;'MSD Calculation'!$D$5,0,IF($N$4="Closed-form",1/2*(1-COS(2*PI()*($B1519-$I$5)/$I$6))*$I$8,IF($N$4="General",1/2*(1-COS(2*PI()*($B1519-$I$5)/$I$6))*$I$9,"Error")))))</f>
        <v>0</v>
      </c>
      <c r="J1519" s="15" t="s">
        <v>14</v>
      </c>
      <c r="K1519" s="3"/>
      <c r="L1519" s="17">
        <v>15.019999999999724</v>
      </c>
      <c r="M1519" s="34">
        <f>L1519/'MSD Calculation'!$D$5</f>
        <v>0.50743243243242309</v>
      </c>
      <c r="N1519" s="34">
        <f>'MSD Calculation'!$D$24-L1519</f>
        <v>3.4800000000002758</v>
      </c>
      <c r="O1519" s="35">
        <f t="shared" si="115"/>
        <v>6.9715661873662555E-3</v>
      </c>
      <c r="P1519" s="35">
        <f t="shared" si="116"/>
        <v>1.4605839982247161E-2</v>
      </c>
      <c r="Q1519" s="35">
        <f t="shared" si="117"/>
        <v>1.6138891663845446E-2</v>
      </c>
      <c r="R1519" s="35">
        <f t="shared" si="118"/>
        <v>1.6155243158742887E-2</v>
      </c>
      <c r="S1519" s="35">
        <f t="shared" si="119"/>
        <v>1.6155243158742887E-2</v>
      </c>
      <c r="T1519" s="11" t="s">
        <v>14</v>
      </c>
    </row>
    <row r="1520" spans="2:20" x14ac:dyDescent="0.35">
      <c r="B1520" s="63">
        <v>15.029999999999724</v>
      </c>
      <c r="C1520" s="34">
        <f>B1520/'MSD Calculation'!$D$5</f>
        <v>0.50777027027026089</v>
      </c>
      <c r="D1520" s="34">
        <f>'MSD Calculation'!$D$24-B1520</f>
        <v>3.470000000000276</v>
      </c>
      <c r="E1520" s="30">
        <f>IF(B1520="",0,IF(B1520&lt;'MSD Calculation'!$D$5,$E$7*(1-B1520/'MSD Calculation'!$D$5), 0))</f>
        <v>6.9667845919016702E-3</v>
      </c>
      <c r="F1520" s="30">
        <f>IF(B1520="",0,IF($B1520&lt;$F$5,0,IF($B1520&gt;'MSD Calculation'!$D$5,0,IF($N$4="Closed-form",1/2*(1-COS(2*PI()*($B1520-$F$5)/$F$6))*$F$8,IF($N$4="General",1/2*(1-COS(2*PI()*($B1520-$F$5)/$F$6))*$F$9,"Error")))))</f>
        <v>7.6425840324784193E-3</v>
      </c>
      <c r="G1520" s="30">
        <f>IF(B1520="",0,IF($B1520&lt;$G$5,0,IF($B1520&gt;'MSD Calculation'!$D$5,0,IF($N$4="Closed-form",1/2*(1-COS(2*PI()*($B1520-$G$5)/$G$6))*$G$8,IF($N$4="General",1/2*(1-COS(2*PI()*($B1520-$G$5)/$G$6))*$G$9,"Error")))))</f>
        <v>1.537842838101486E-3</v>
      </c>
      <c r="H1520" s="30">
        <f>IF(B1520="",0,IF($B1520&lt;$H$5,0,IF($B1520&gt;'MSD Calculation'!$D$5,0,IF($N$4="Closed-form",1/2*(1-COS(2*PI()*($B1520-$H$5)/$H$6))*$H$8,IF($N$4="General",1/2*(1-COS(2*PI()*($B1520-$H$5)/$H$6))*$H$9,"Error")))))</f>
        <v>1.6984657683118952E-5</v>
      </c>
      <c r="I1520" s="30">
        <f>IF(B1520="",0,IF($B1520&lt;$I$5,0,IF($B1520&gt;'MSD Calculation'!$D$5,0,IF($N$4="Closed-form",1/2*(1-COS(2*PI()*($B1520-$I$5)/$I$6))*$I$8,IF($N$4="General",1/2*(1-COS(2*PI()*($B1520-$I$5)/$I$6))*$I$9,"Error")))))</f>
        <v>0</v>
      </c>
      <c r="J1520" s="15" t="s">
        <v>14</v>
      </c>
      <c r="K1520" s="3"/>
      <c r="L1520" s="17">
        <v>15.029999999999724</v>
      </c>
      <c r="M1520" s="34">
        <f>L1520/'MSD Calculation'!$D$5</f>
        <v>0.50777027027026089</v>
      </c>
      <c r="N1520" s="34">
        <f>'MSD Calculation'!$D$24-L1520</f>
        <v>3.470000000000276</v>
      </c>
      <c r="O1520" s="35">
        <f t="shared" si="115"/>
        <v>6.9667845919016702E-3</v>
      </c>
      <c r="P1520" s="35">
        <f t="shared" si="116"/>
        <v>1.460936862438009E-2</v>
      </c>
      <c r="Q1520" s="35">
        <f t="shared" si="117"/>
        <v>1.6147211462481575E-2</v>
      </c>
      <c r="R1520" s="35">
        <f t="shared" si="118"/>
        <v>1.6164196120164693E-2</v>
      </c>
      <c r="S1520" s="35">
        <f t="shared" si="119"/>
        <v>1.6164196120164693E-2</v>
      </c>
      <c r="T1520" s="11" t="s">
        <v>14</v>
      </c>
    </row>
    <row r="1521" spans="2:20" x14ac:dyDescent="0.35">
      <c r="B1521" s="63">
        <v>15.039999999999724</v>
      </c>
      <c r="C1521" s="34">
        <f>B1521/'MSD Calculation'!$D$5</f>
        <v>0.5081081081080987</v>
      </c>
      <c r="D1521" s="34">
        <f>'MSD Calculation'!$D$24-B1521</f>
        <v>3.4600000000002762</v>
      </c>
      <c r="E1521" s="30">
        <f>IF(B1521="",0,IF(B1521&lt;'MSD Calculation'!$D$5,$E$7*(1-B1521/'MSD Calculation'!$D$5), 0))</f>
        <v>6.9620029964370849E-3</v>
      </c>
      <c r="F1521" s="30">
        <f>IF(B1521="",0,IF($B1521&lt;$F$5,0,IF($B1521&gt;'MSD Calculation'!$D$5,0,IF($N$4="Closed-form",1/2*(1-COS(2*PI()*($B1521-$F$5)/$F$6))*$F$8,IF($N$4="General",1/2*(1-COS(2*PI()*($B1521-$F$5)/$F$6))*$F$9,"Error")))))</f>
        <v>7.6508820194751918E-3</v>
      </c>
      <c r="G1521" s="30">
        <f>IF(B1521="",0,IF($B1521&lt;$G$5,0,IF($B1521&gt;'MSD Calculation'!$D$5,0,IF($N$4="Closed-form",1/2*(1-COS(2*PI()*($B1521-$G$5)/$G$6))*$G$8,IF($N$4="General",1/2*(1-COS(2*PI()*($B1521-$G$5)/$G$6))*$G$9,"Error")))))</f>
        <v>1.5426361381921238E-3</v>
      </c>
      <c r="H1521" s="30">
        <f>IF(B1521="",0,IF($B1521&lt;$H$5,0,IF($B1521&gt;'MSD Calculation'!$D$5,0,IF($N$4="Closed-form",1/2*(1-COS(2*PI()*($B1521-$H$5)/$H$6))*$H$8,IF($N$4="General",1/2*(1-COS(2*PI()*($B1521-$H$5)/$H$6))*$H$9,"Error")))))</f>
        <v>1.7629743358238696E-5</v>
      </c>
      <c r="I1521" s="30">
        <f>IF(B1521="",0,IF($B1521&lt;$I$5,0,IF($B1521&gt;'MSD Calculation'!$D$5,0,IF($N$4="Closed-form",1/2*(1-COS(2*PI()*($B1521-$I$5)/$I$6))*$I$8,IF($N$4="General",1/2*(1-COS(2*PI()*($B1521-$I$5)/$I$6))*$I$9,"Error")))))</f>
        <v>0</v>
      </c>
      <c r="J1521" s="15" t="s">
        <v>14</v>
      </c>
      <c r="K1521" s="3"/>
      <c r="L1521" s="17">
        <v>15.039999999999724</v>
      </c>
      <c r="M1521" s="34">
        <f>L1521/'MSD Calculation'!$D$5</f>
        <v>0.5081081081080987</v>
      </c>
      <c r="N1521" s="34">
        <f>'MSD Calculation'!$D$24-L1521</f>
        <v>3.4600000000002762</v>
      </c>
      <c r="O1521" s="35">
        <f t="shared" si="115"/>
        <v>6.9620029964370849E-3</v>
      </c>
      <c r="P1521" s="35">
        <f t="shared" si="116"/>
        <v>1.4612885015912278E-2</v>
      </c>
      <c r="Q1521" s="35">
        <f t="shared" si="117"/>
        <v>1.6155521154104402E-2</v>
      </c>
      <c r="R1521" s="35">
        <f t="shared" si="118"/>
        <v>1.617315089746264E-2</v>
      </c>
      <c r="S1521" s="35">
        <f t="shared" si="119"/>
        <v>1.617315089746264E-2</v>
      </c>
      <c r="T1521" s="11" t="s">
        <v>14</v>
      </c>
    </row>
    <row r="1522" spans="2:20" x14ac:dyDescent="0.35">
      <c r="B1522" s="63">
        <v>15.049999999999724</v>
      </c>
      <c r="C1522" s="34">
        <f>B1522/'MSD Calculation'!$D$5</f>
        <v>0.50844594594593662</v>
      </c>
      <c r="D1522" s="34">
        <f>'MSD Calculation'!$D$24-B1522</f>
        <v>3.4500000000002764</v>
      </c>
      <c r="E1522" s="30">
        <f>IF(B1522="",0,IF(B1522&lt;'MSD Calculation'!$D$5,$E$7*(1-B1522/'MSD Calculation'!$D$5), 0))</f>
        <v>6.9572214009724978E-3</v>
      </c>
      <c r="F1522" s="30">
        <f>IF(B1522="",0,IF($B1522&lt;$F$5,0,IF($B1522&gt;'MSD Calculation'!$D$5,0,IF($N$4="Closed-form",1/2*(1-COS(2*PI()*($B1522-$F$5)/$F$6))*$F$8,IF($N$4="General",1/2*(1-COS(2*PI()*($B1522-$F$5)/$F$6))*$F$9,"Error")))))</f>
        <v>7.659167719472189E-3</v>
      </c>
      <c r="G1522" s="30">
        <f>IF(B1522="",0,IF($B1522&lt;$G$5,0,IF($B1522&gt;'MSD Calculation'!$D$5,0,IF($N$4="Closed-form",1/2*(1-COS(2*PI()*($B1522-$G$5)/$G$6))*$G$8,IF($N$4="General",1/2*(1-COS(2*PI()*($B1522-$G$5)/$G$6))*$G$9,"Error")))))</f>
        <v>1.5474315486864515E-3</v>
      </c>
      <c r="H1522" s="30">
        <f>IF(B1522="",0,IF($B1522&lt;$H$5,0,IF($B1522&gt;'MSD Calculation'!$D$5,0,IF($N$4="Closed-form",1/2*(1-COS(2*PI()*($B1522-$H$5)/$H$6))*$H$8,IF($N$4="General",1/2*(1-COS(2*PI()*($B1522-$H$5)/$H$6))*$H$9,"Error")))))</f>
        <v>1.8286744166396037E-5</v>
      </c>
      <c r="I1522" s="30">
        <f>IF(B1522="",0,IF($B1522&lt;$I$5,0,IF($B1522&gt;'MSD Calculation'!$D$5,0,IF($N$4="Closed-form",1/2*(1-COS(2*PI()*($B1522-$I$5)/$I$6))*$I$8,IF($N$4="General",1/2*(1-COS(2*PI()*($B1522-$I$5)/$I$6))*$I$9,"Error")))))</f>
        <v>0</v>
      </c>
      <c r="J1522" s="15" t="s">
        <v>14</v>
      </c>
      <c r="K1522" s="3"/>
      <c r="L1522" s="17">
        <v>15.049999999999724</v>
      </c>
      <c r="M1522" s="34">
        <f>L1522/'MSD Calculation'!$D$5</f>
        <v>0.50844594594593662</v>
      </c>
      <c r="N1522" s="34">
        <f>'MSD Calculation'!$D$24-L1522</f>
        <v>3.4500000000002764</v>
      </c>
      <c r="O1522" s="35">
        <f t="shared" si="115"/>
        <v>6.9572214009724978E-3</v>
      </c>
      <c r="P1522" s="35">
        <f t="shared" si="116"/>
        <v>1.4616389120444686E-2</v>
      </c>
      <c r="Q1522" s="35">
        <f t="shared" si="117"/>
        <v>1.6163820669131138E-2</v>
      </c>
      <c r="R1522" s="35">
        <f t="shared" si="118"/>
        <v>1.6182107413297533E-2</v>
      </c>
      <c r="S1522" s="35">
        <f t="shared" si="119"/>
        <v>1.6182107413297533E-2</v>
      </c>
      <c r="T1522" s="11" t="s">
        <v>14</v>
      </c>
    </row>
    <row r="1523" spans="2:20" x14ac:dyDescent="0.35">
      <c r="B1523" s="63">
        <v>15.059999999999723</v>
      </c>
      <c r="C1523" s="34">
        <f>B1523/'MSD Calculation'!$D$5</f>
        <v>0.50878378378377442</v>
      </c>
      <c r="D1523" s="34">
        <f>'MSD Calculation'!$D$24-B1523</f>
        <v>3.4400000000002766</v>
      </c>
      <c r="E1523" s="30">
        <f>IF(B1523="",0,IF(B1523&lt;'MSD Calculation'!$D$5,$E$7*(1-B1523/'MSD Calculation'!$D$5), 0))</f>
        <v>6.9524398055079125E-3</v>
      </c>
      <c r="F1523" s="30">
        <f>IF(B1523="",0,IF($B1523&lt;$F$5,0,IF($B1523&gt;'MSD Calculation'!$D$5,0,IF($N$4="Closed-form",1/2*(1-COS(2*PI()*($B1523-$F$5)/$F$6))*$F$8,IF($N$4="General",1/2*(1-COS(2*PI()*($B1523-$F$5)/$F$6))*$F$9,"Error")))))</f>
        <v>7.6674410961242775E-3</v>
      </c>
      <c r="G1523" s="30">
        <f>IF(B1523="",0,IF($B1523&lt;$G$5,0,IF($B1523&gt;'MSD Calculation'!$D$5,0,IF($N$4="Closed-form",1/2*(1-COS(2*PI()*($B1523-$G$5)/$G$6))*$G$8,IF($N$4="General",1/2*(1-COS(2*PI()*($B1523-$G$5)/$G$6))*$G$9,"Error")))))</f>
        <v>1.5522290363861094E-3</v>
      </c>
      <c r="H1523" s="30">
        <f>IF(B1523="",0,IF($B1523&lt;$H$5,0,IF($B1523&gt;'MSD Calculation'!$D$5,0,IF($N$4="Closed-form",1/2*(1-COS(2*PI()*($B1523-$H$5)/$H$6))*$H$8,IF($N$4="General",1/2*(1-COS(2*PI()*($B1523-$H$5)/$H$6))*$H$9,"Error")))))</f>
        <v>1.8955652207923577E-5</v>
      </c>
      <c r="I1523" s="30">
        <f>IF(B1523="",0,IF($B1523&lt;$I$5,0,IF($B1523&gt;'MSD Calculation'!$D$5,0,IF($N$4="Closed-form",1/2*(1-COS(2*PI()*($B1523-$I$5)/$I$6))*$I$8,IF($N$4="General",1/2*(1-COS(2*PI()*($B1523-$I$5)/$I$6))*$I$9,"Error")))))</f>
        <v>0</v>
      </c>
      <c r="J1523" s="15" t="s">
        <v>14</v>
      </c>
      <c r="K1523" s="3"/>
      <c r="L1523" s="17">
        <v>15.059999999999723</v>
      </c>
      <c r="M1523" s="34">
        <f>L1523/'MSD Calculation'!$D$5</f>
        <v>0.50878378378377442</v>
      </c>
      <c r="N1523" s="34">
        <f>'MSD Calculation'!$D$24-L1523</f>
        <v>3.4400000000002766</v>
      </c>
      <c r="O1523" s="35">
        <f t="shared" si="115"/>
        <v>6.9524398055079125E-3</v>
      </c>
      <c r="P1523" s="35">
        <f t="shared" si="116"/>
        <v>1.4619880901632191E-2</v>
      </c>
      <c r="Q1523" s="35">
        <f t="shared" si="117"/>
        <v>1.6172109938018299E-2</v>
      </c>
      <c r="R1523" s="35">
        <f t="shared" si="118"/>
        <v>1.6191065590226223E-2</v>
      </c>
      <c r="S1523" s="35">
        <f t="shared" si="119"/>
        <v>1.6191065590226223E-2</v>
      </c>
      <c r="T1523" s="11" t="s">
        <v>14</v>
      </c>
    </row>
    <row r="1524" spans="2:20" x14ac:dyDescent="0.35">
      <c r="B1524" s="63">
        <v>15.069999999999723</v>
      </c>
      <c r="C1524" s="34">
        <f>B1524/'MSD Calculation'!$D$5</f>
        <v>0.50912162162161223</v>
      </c>
      <c r="D1524" s="34">
        <f>'MSD Calculation'!$D$24-B1524</f>
        <v>3.4300000000002768</v>
      </c>
      <c r="E1524" s="30">
        <f>IF(B1524="",0,IF(B1524&lt;'MSD Calculation'!$D$5,$E$7*(1-B1524/'MSD Calculation'!$D$5), 0))</f>
        <v>6.9476582100433271E-3</v>
      </c>
      <c r="F1524" s="30">
        <f>IF(B1524="",0,IF($B1524&lt;$F$5,0,IF($B1524&gt;'MSD Calculation'!$D$5,0,IF($N$4="Closed-form",1/2*(1-COS(2*PI()*($B1524-$F$5)/$F$6))*$F$8,IF($N$4="General",1/2*(1-COS(2*PI()*($B1524-$F$5)/$F$6))*$F$9,"Error")))))</f>
        <v>7.6757021131403777E-3</v>
      </c>
      <c r="G1524" s="30">
        <f>IF(B1524="",0,IF($B1524&lt;$G$5,0,IF($B1524&gt;'MSD Calculation'!$D$5,0,IF($N$4="Closed-form",1/2*(1-COS(2*PI()*($B1524-$G$5)/$G$6))*$G$8,IF($N$4="General",1/2*(1-COS(2*PI()*($B1524-$G$5)/$G$6))*$G$9,"Error")))))</f>
        <v>1.5570285680783565E-3</v>
      </c>
      <c r="H1524" s="30">
        <f>IF(B1524="",0,IF($B1524&lt;$H$5,0,IF($B1524&gt;'MSD Calculation'!$D$5,0,IF($N$4="Closed-form",1/2*(1-COS(2*PI()*($B1524-$H$5)/$H$6))*$H$8,IF($N$4="General",1/2*(1-COS(2*PI()*($B1524-$H$5)/$H$6))*$H$9,"Error")))))</f>
        <v>1.9636459439982952E-5</v>
      </c>
      <c r="I1524" s="30">
        <f>IF(B1524="",0,IF($B1524&lt;$I$5,0,IF($B1524&gt;'MSD Calculation'!$D$5,0,IF($N$4="Closed-form",1/2*(1-COS(2*PI()*($B1524-$I$5)/$I$6))*$I$8,IF($N$4="General",1/2*(1-COS(2*PI()*($B1524-$I$5)/$I$6))*$I$9,"Error")))))</f>
        <v>0</v>
      </c>
      <c r="J1524" s="15" t="s">
        <v>14</v>
      </c>
      <c r="K1524" s="3"/>
      <c r="L1524" s="17">
        <v>15.069999999999723</v>
      </c>
      <c r="M1524" s="34">
        <f>L1524/'MSD Calculation'!$D$5</f>
        <v>0.50912162162161223</v>
      </c>
      <c r="N1524" s="34">
        <f>'MSD Calculation'!$D$24-L1524</f>
        <v>3.4300000000002768</v>
      </c>
      <c r="O1524" s="35">
        <f t="shared" si="115"/>
        <v>6.9476582100433271E-3</v>
      </c>
      <c r="P1524" s="35">
        <f t="shared" si="116"/>
        <v>1.4623360323183704E-2</v>
      </c>
      <c r="Q1524" s="35">
        <f t="shared" si="117"/>
        <v>1.6180388891262061E-2</v>
      </c>
      <c r="R1524" s="35">
        <f t="shared" si="118"/>
        <v>1.6200025350702044E-2</v>
      </c>
      <c r="S1524" s="35">
        <f t="shared" si="119"/>
        <v>1.6200025350702044E-2</v>
      </c>
      <c r="T1524" s="11" t="s">
        <v>14</v>
      </c>
    </row>
    <row r="1525" spans="2:20" x14ac:dyDescent="0.35">
      <c r="B1525" s="63">
        <v>15.079999999999723</v>
      </c>
      <c r="C1525" s="34">
        <f>B1525/'MSD Calculation'!$D$5</f>
        <v>0.50945945945945004</v>
      </c>
      <c r="D1525" s="34">
        <f>'MSD Calculation'!$D$24-B1525</f>
        <v>3.420000000000277</v>
      </c>
      <c r="E1525" s="30">
        <f>IF(B1525="",0,IF(B1525&lt;'MSD Calculation'!$D$5,$E$7*(1-B1525/'MSD Calculation'!$D$5), 0))</f>
        <v>6.9428766145787418E-3</v>
      </c>
      <c r="F1525" s="30">
        <f>IF(B1525="",0,IF($B1525&lt;$F$5,0,IF($B1525&gt;'MSD Calculation'!$D$5,0,IF($N$4="Closed-form",1/2*(1-COS(2*PI()*($B1525-$F$5)/$F$6))*$F$8,IF($N$4="General",1/2*(1-COS(2*PI()*($B1525-$F$5)/$F$6))*$F$9,"Error")))))</f>
        <v>7.6839507342836297E-3</v>
      </c>
      <c r="G1525" s="30">
        <f>IF(B1525="",0,IF($B1525&lt;$G$5,0,IF($B1525&gt;'MSD Calculation'!$D$5,0,IF($N$4="Closed-form",1/2*(1-COS(2*PI()*($B1525-$G$5)/$G$6))*$G$8,IF($N$4="General",1/2*(1-COS(2*PI()*($B1525-$G$5)/$G$6))*$G$9,"Error")))))</f>
        <v>1.5618301105363023E-3</v>
      </c>
      <c r="H1525" s="30">
        <f>IF(B1525="",0,IF($B1525&lt;$H$5,0,IF($B1525&gt;'MSD Calculation'!$D$5,0,IF($N$4="Closed-form",1/2*(1-COS(2*PI()*($B1525-$H$5)/$H$6))*$H$8,IF($N$4="General",1/2*(1-COS(2*PI()*($B1525-$H$5)/$H$6))*$H$9,"Error")))))</f>
        <v>2.0329157676662276E-5</v>
      </c>
      <c r="I1525" s="30">
        <f>IF(B1525="",0,IF($B1525&lt;$I$5,0,IF($B1525&gt;'MSD Calculation'!$D$5,0,IF($N$4="Closed-form",1/2*(1-COS(2*PI()*($B1525-$I$5)/$I$6))*$I$8,IF($N$4="General",1/2*(1-COS(2*PI()*($B1525-$I$5)/$I$6))*$I$9,"Error")))))</f>
        <v>0</v>
      </c>
      <c r="J1525" s="15" t="s">
        <v>14</v>
      </c>
      <c r="K1525" s="3"/>
      <c r="L1525" s="17">
        <v>15.079999999999723</v>
      </c>
      <c r="M1525" s="34">
        <f>L1525/'MSD Calculation'!$D$5</f>
        <v>0.50945945945945004</v>
      </c>
      <c r="N1525" s="34">
        <f>'MSD Calculation'!$D$24-L1525</f>
        <v>3.420000000000277</v>
      </c>
      <c r="O1525" s="35">
        <f t="shared" si="115"/>
        <v>6.9428766145787418E-3</v>
      </c>
      <c r="P1525" s="35">
        <f t="shared" si="116"/>
        <v>1.4626827348862372E-2</v>
      </c>
      <c r="Q1525" s="35">
        <f t="shared" si="117"/>
        <v>1.6188657459398674E-2</v>
      </c>
      <c r="R1525" s="35">
        <f t="shared" si="118"/>
        <v>1.6208986617075337E-2</v>
      </c>
      <c r="S1525" s="35">
        <f t="shared" si="119"/>
        <v>1.6208986617075337E-2</v>
      </c>
      <c r="T1525" s="11" t="s">
        <v>14</v>
      </c>
    </row>
    <row r="1526" spans="2:20" x14ac:dyDescent="0.35">
      <c r="B1526" s="63">
        <v>15.089999999999723</v>
      </c>
      <c r="C1526" s="34">
        <f>B1526/'MSD Calculation'!$D$5</f>
        <v>0.50979729729728795</v>
      </c>
      <c r="D1526" s="34">
        <f>'MSD Calculation'!$D$24-B1526</f>
        <v>3.4100000000002773</v>
      </c>
      <c r="E1526" s="30">
        <f>IF(B1526="",0,IF(B1526&lt;'MSD Calculation'!$D$5,$E$7*(1-B1526/'MSD Calculation'!$D$5), 0))</f>
        <v>6.9380950191141547E-3</v>
      </c>
      <c r="F1526" s="30">
        <f>IF(B1526="",0,IF($B1526&lt;$F$5,0,IF($B1526&gt;'MSD Calculation'!$D$5,0,IF($N$4="Closed-form",1/2*(1-COS(2*PI()*($B1526-$F$5)/$F$6))*$F$8,IF($N$4="General",1/2*(1-COS(2*PI()*($B1526-$F$5)/$F$6))*$F$9,"Error")))))</f>
        <v>7.6921869233715478E-3</v>
      </c>
      <c r="G1526" s="30">
        <f>IF(B1526="",0,IF($B1526&lt;$G$5,0,IF($B1526&gt;'MSD Calculation'!$D$5,0,IF($N$4="Closed-form",1/2*(1-COS(2*PI()*($B1526-$G$5)/$G$6))*$G$8,IF($N$4="General",1/2*(1-COS(2*PI()*($B1526-$G$5)/$G$6))*$G$9,"Error")))))</f>
        <v>1.5666336305191345E-3</v>
      </c>
      <c r="H1526" s="30">
        <f>IF(B1526="",0,IF($B1526&lt;$H$5,0,IF($B1526&gt;'MSD Calculation'!$D$5,0,IF($N$4="Closed-form",1/2*(1-COS(2*PI()*($B1526-$H$5)/$H$6))*$H$8,IF($N$4="General",1/2*(1-COS(2*PI()*($B1526-$H$5)/$H$6))*$H$9,"Error")))))</f>
        <v>2.1033738589073877E-5</v>
      </c>
      <c r="I1526" s="30">
        <f>IF(B1526="",0,IF($B1526&lt;$I$5,0,IF($B1526&gt;'MSD Calculation'!$D$5,0,IF($N$4="Closed-form",1/2*(1-COS(2*PI()*($B1526-$I$5)/$I$6))*$I$8,IF($N$4="General",1/2*(1-COS(2*PI()*($B1526-$I$5)/$I$6))*$I$9,"Error")))))</f>
        <v>0</v>
      </c>
      <c r="J1526" s="15" t="s">
        <v>14</v>
      </c>
      <c r="K1526" s="3"/>
      <c r="L1526" s="17">
        <v>15.089999999999723</v>
      </c>
      <c r="M1526" s="34">
        <f>L1526/'MSD Calculation'!$D$5</f>
        <v>0.50979729729728795</v>
      </c>
      <c r="N1526" s="34">
        <f>'MSD Calculation'!$D$24-L1526</f>
        <v>3.4100000000002773</v>
      </c>
      <c r="O1526" s="35">
        <f t="shared" si="115"/>
        <v>6.9380950191141547E-3</v>
      </c>
      <c r="P1526" s="35">
        <f t="shared" si="116"/>
        <v>1.4630281942485703E-2</v>
      </c>
      <c r="Q1526" s="35">
        <f t="shared" si="117"/>
        <v>1.6196915573004837E-2</v>
      </c>
      <c r="R1526" s="35">
        <f t="shared" si="118"/>
        <v>1.6217949311593913E-2</v>
      </c>
      <c r="S1526" s="35">
        <f t="shared" si="119"/>
        <v>1.6217949311593913E-2</v>
      </c>
      <c r="T1526" s="11" t="s">
        <v>14</v>
      </c>
    </row>
    <row r="1527" spans="2:20" x14ac:dyDescent="0.35">
      <c r="B1527" s="63">
        <v>15.099999999999723</v>
      </c>
      <c r="C1527" s="34">
        <f>B1527/'MSD Calculation'!$D$5</f>
        <v>0.51013513513512576</v>
      </c>
      <c r="D1527" s="34">
        <f>'MSD Calculation'!$D$24-B1527</f>
        <v>3.4000000000002775</v>
      </c>
      <c r="E1527" s="30">
        <f>IF(B1527="",0,IF(B1527&lt;'MSD Calculation'!$D$5,$E$7*(1-B1527/'MSD Calculation'!$D$5), 0))</f>
        <v>6.9333134236495694E-3</v>
      </c>
      <c r="F1527" s="30">
        <f>IF(B1527="",0,IF($B1527&lt;$F$5,0,IF($B1527&gt;'MSD Calculation'!$D$5,0,IF($N$4="Closed-form",1/2*(1-COS(2*PI()*($B1527-$F$5)/$F$6))*$F$8,IF($N$4="General",1/2*(1-COS(2*PI()*($B1527-$F$5)/$F$6))*$F$9,"Error")))))</f>
        <v>7.7004106442761719E-3</v>
      </c>
      <c r="G1527" s="30">
        <f>IF(B1527="",0,IF($B1527&lt;$G$5,0,IF($B1527&gt;'MSD Calculation'!$D$5,0,IF($N$4="Closed-form",1/2*(1-COS(2*PI()*($B1527-$G$5)/$G$6))*$G$8,IF($N$4="General",1/2*(1-COS(2*PI()*($B1527-$G$5)/$G$6))*$G$9,"Error")))))</f>
        <v>1.5714390947723527E-3</v>
      </c>
      <c r="H1527" s="30">
        <f>IF(B1527="",0,IF($B1527&lt;$H$5,0,IF($B1527&gt;'MSD Calculation'!$D$5,0,IF($N$4="Closed-form",1/2*(1-COS(2*PI()*($B1527-$H$5)/$H$6))*$H$8,IF($N$4="General",1/2*(1-COS(2*PI()*($B1527-$H$5)/$H$6))*$H$9,"Error")))))</f>
        <v>2.1750193705455071E-5</v>
      </c>
      <c r="I1527" s="30">
        <f>IF(B1527="",0,IF($B1527&lt;$I$5,0,IF($B1527&gt;'MSD Calculation'!$D$5,0,IF($N$4="Closed-form",1/2*(1-COS(2*PI()*($B1527-$I$5)/$I$6))*$I$8,IF($N$4="General",1/2*(1-COS(2*PI()*($B1527-$I$5)/$I$6))*$I$9,"Error")))))</f>
        <v>0</v>
      </c>
      <c r="J1527" s="15" t="s">
        <v>14</v>
      </c>
      <c r="K1527" s="3"/>
      <c r="L1527" s="17">
        <v>15.099999999999723</v>
      </c>
      <c r="M1527" s="34">
        <f>L1527/'MSD Calculation'!$D$5</f>
        <v>0.51013513513512576</v>
      </c>
      <c r="N1527" s="34">
        <f>'MSD Calculation'!$D$24-L1527</f>
        <v>3.4000000000002775</v>
      </c>
      <c r="O1527" s="35">
        <f t="shared" si="115"/>
        <v>6.9333134236495694E-3</v>
      </c>
      <c r="P1527" s="35">
        <f t="shared" si="116"/>
        <v>1.4633724067925742E-2</v>
      </c>
      <c r="Q1527" s="35">
        <f t="shared" si="117"/>
        <v>1.6205163162698096E-2</v>
      </c>
      <c r="R1527" s="35">
        <f t="shared" si="118"/>
        <v>1.6226913356403552E-2</v>
      </c>
      <c r="S1527" s="35">
        <f t="shared" si="119"/>
        <v>1.6226913356403552E-2</v>
      </c>
      <c r="T1527" s="11" t="s">
        <v>14</v>
      </c>
    </row>
    <row r="1528" spans="2:20" x14ac:dyDescent="0.35">
      <c r="B1528" s="63">
        <v>15.109999999999722</v>
      </c>
      <c r="C1528" s="34">
        <f>B1528/'MSD Calculation'!$D$5</f>
        <v>0.51047297297296357</v>
      </c>
      <c r="D1528" s="34">
        <f>'MSD Calculation'!$D$24-B1528</f>
        <v>3.3900000000002777</v>
      </c>
      <c r="E1528" s="30">
        <f>IF(B1528="",0,IF(B1528&lt;'MSD Calculation'!$D$5,$E$7*(1-B1528/'MSD Calculation'!$D$5), 0))</f>
        <v>6.9285318281849841E-3</v>
      </c>
      <c r="F1528" s="30">
        <f>IF(B1528="",0,IF($B1528&lt;$F$5,0,IF($B1528&gt;'MSD Calculation'!$D$5,0,IF($N$4="Closed-form",1/2*(1-COS(2*PI()*($B1528-$F$5)/$F$6))*$F$8,IF($N$4="General",1/2*(1-COS(2*PI()*($B1528-$F$5)/$F$6))*$F$9,"Error")))))</f>
        <v>7.7086218609242448E-3</v>
      </c>
      <c r="G1528" s="30">
        <f>IF(B1528="",0,IF($B1528&lt;$G$5,0,IF($B1528&gt;'MSD Calculation'!$D$5,0,IF($N$4="Closed-form",1/2*(1-COS(2*PI()*($B1528-$G$5)/$G$6))*$G$8,IF($N$4="General",1/2*(1-COS(2*PI()*($B1528-$G$5)/$G$6))*$G$9,"Error")))))</f>
        <v>1.5762464700279952E-3</v>
      </c>
      <c r="H1528" s="30">
        <f>IF(B1528="",0,IF($B1528&lt;$H$5,0,IF($B1528&gt;'MSD Calculation'!$D$5,0,IF($N$4="Closed-form",1/2*(1-COS(2*PI()*($B1528-$H$5)/$H$6))*$H$8,IF($N$4="General",1/2*(1-COS(2*PI()*($B1528-$H$5)/$H$6))*$H$9,"Error")))))</f>
        <v>2.2478514411269414E-5</v>
      </c>
      <c r="I1528" s="30">
        <f>IF(B1528="",0,IF($B1528&lt;$I$5,0,IF($B1528&gt;'MSD Calculation'!$D$5,0,IF($N$4="Closed-form",1/2*(1-COS(2*PI()*($B1528-$I$5)/$I$6))*$I$8,IF($N$4="General",1/2*(1-COS(2*PI()*($B1528-$I$5)/$I$6))*$I$9,"Error")))))</f>
        <v>0</v>
      </c>
      <c r="J1528" s="15" t="s">
        <v>14</v>
      </c>
      <c r="K1528" s="3"/>
      <c r="L1528" s="17">
        <v>15.109999999999722</v>
      </c>
      <c r="M1528" s="34">
        <f>L1528/'MSD Calculation'!$D$5</f>
        <v>0.51047297297296357</v>
      </c>
      <c r="N1528" s="34">
        <f>'MSD Calculation'!$D$24-L1528</f>
        <v>3.3900000000002777</v>
      </c>
      <c r="O1528" s="35">
        <f t="shared" si="115"/>
        <v>6.9285318281849841E-3</v>
      </c>
      <c r="P1528" s="35">
        <f t="shared" si="116"/>
        <v>1.4637153689109228E-2</v>
      </c>
      <c r="Q1528" s="35">
        <f t="shared" si="117"/>
        <v>1.6213400159137224E-2</v>
      </c>
      <c r="R1528" s="35">
        <f t="shared" si="118"/>
        <v>1.6235878673548493E-2</v>
      </c>
      <c r="S1528" s="35">
        <f t="shared" si="119"/>
        <v>1.6235878673548493E-2</v>
      </c>
      <c r="T1528" s="11" t="s">
        <v>14</v>
      </c>
    </row>
    <row r="1529" spans="2:20" x14ac:dyDescent="0.35">
      <c r="B1529" s="63">
        <v>15.119999999999722</v>
      </c>
      <c r="C1529" s="34">
        <f>B1529/'MSD Calculation'!$D$5</f>
        <v>0.51081081081080137</v>
      </c>
      <c r="D1529" s="34">
        <f>'MSD Calculation'!$D$24-B1529</f>
        <v>3.3800000000002779</v>
      </c>
      <c r="E1529" s="30">
        <f>IF(B1529="",0,IF(B1529&lt;'MSD Calculation'!$D$5,$E$7*(1-B1529/'MSD Calculation'!$D$5), 0))</f>
        <v>6.9237502327203987E-3</v>
      </c>
      <c r="F1529" s="30">
        <f>IF(B1529="",0,IF($B1529&lt;$F$5,0,IF($B1529&gt;'MSD Calculation'!$D$5,0,IF($N$4="Closed-form",1/2*(1-COS(2*PI()*($B1529-$F$5)/$F$6))*$F$8,IF($N$4="General",1/2*(1-COS(2*PI()*($B1529-$F$5)/$F$6))*$F$9,"Error")))))</f>
        <v>7.7168205372973473E-3</v>
      </c>
      <c r="G1529" s="30">
        <f>IF(B1529="",0,IF($B1529&lt;$G$5,0,IF($B1529&gt;'MSD Calculation'!$D$5,0,IF($N$4="Closed-form",1/2*(1-COS(2*PI()*($B1529-$G$5)/$G$6))*$G$8,IF($N$4="General",1/2*(1-COS(2*PI()*($B1529-$G$5)/$G$6))*$G$9,"Error")))))</f>
        <v>1.5810557230048696E-3</v>
      </c>
      <c r="H1529" s="30">
        <f>IF(B1529="",0,IF($B1529&lt;$H$5,0,IF($B1529&gt;'MSD Calculation'!$D$5,0,IF($N$4="Closed-form",1/2*(1-COS(2*PI()*($B1529-$H$5)/$H$6))*$H$8,IF($N$4="General",1/2*(1-COS(2*PI()*($B1529-$H$5)/$H$6))*$H$9,"Error")))))</f>
        <v>2.3218691949310926E-5</v>
      </c>
      <c r="I1529" s="30">
        <f>IF(B1529="",0,IF($B1529&lt;$I$5,0,IF($B1529&gt;'MSD Calculation'!$D$5,0,IF($N$4="Closed-form",1/2*(1-COS(2*PI()*($B1529-$I$5)/$I$6))*$I$8,IF($N$4="General",1/2*(1-COS(2*PI()*($B1529-$I$5)/$I$6))*$I$9,"Error")))))</f>
        <v>0</v>
      </c>
      <c r="J1529" s="15" t="s">
        <v>14</v>
      </c>
      <c r="K1529" s="3"/>
      <c r="L1529" s="17">
        <v>15.119999999999722</v>
      </c>
      <c r="M1529" s="34">
        <f>L1529/'MSD Calculation'!$D$5</f>
        <v>0.51081081081080137</v>
      </c>
      <c r="N1529" s="34">
        <f>'MSD Calculation'!$D$24-L1529</f>
        <v>3.3800000000002779</v>
      </c>
      <c r="O1529" s="35">
        <f t="shared" si="115"/>
        <v>6.9237502327203987E-3</v>
      </c>
      <c r="P1529" s="35">
        <f t="shared" si="116"/>
        <v>1.4640570770017746E-2</v>
      </c>
      <c r="Q1529" s="35">
        <f t="shared" si="117"/>
        <v>1.6221626493022615E-2</v>
      </c>
      <c r="R1529" s="35">
        <f t="shared" si="118"/>
        <v>1.6244845184971927E-2</v>
      </c>
      <c r="S1529" s="35">
        <f t="shared" si="119"/>
        <v>1.6244845184971927E-2</v>
      </c>
      <c r="T1529" s="11" t="s">
        <v>14</v>
      </c>
    </row>
    <row r="1530" spans="2:20" x14ac:dyDescent="0.35">
      <c r="B1530" s="63">
        <v>15.129999999999722</v>
      </c>
      <c r="C1530" s="34">
        <f>B1530/'MSD Calculation'!$D$5</f>
        <v>0.51114864864863918</v>
      </c>
      <c r="D1530" s="34">
        <f>'MSD Calculation'!$D$24-B1530</f>
        <v>3.3700000000002781</v>
      </c>
      <c r="E1530" s="30">
        <f>IF(B1530="",0,IF(B1530&lt;'MSD Calculation'!$D$5,$E$7*(1-B1530/'MSD Calculation'!$D$5), 0))</f>
        <v>6.9189686372558134E-3</v>
      </c>
      <c r="F1530" s="30">
        <f>IF(B1530="",0,IF($B1530&lt;$F$5,0,IF($B1530&gt;'MSD Calculation'!$D$5,0,IF($N$4="Closed-form",1/2*(1-COS(2*PI()*($B1530-$F$5)/$F$6))*$F$8,IF($N$4="General",1/2*(1-COS(2*PI()*($B1530-$F$5)/$F$6))*$F$9,"Error")))))</f>
        <v>7.7250066374320771E-3</v>
      </c>
      <c r="G1530" s="30">
        <f>IF(B1530="",0,IF($B1530&lt;$G$5,0,IF($B1530&gt;'MSD Calculation'!$D$5,0,IF($N$4="Closed-form",1/2*(1-COS(2*PI()*($B1530-$G$5)/$G$6))*$G$8,IF($N$4="General",1/2*(1-COS(2*PI()*($B1530-$G$5)/$G$6))*$G$9,"Error")))))</f>
        <v>1.5858668204087854E-3</v>
      </c>
      <c r="H1530" s="30">
        <f>IF(B1530="",0,IF($B1530&lt;$H$5,0,IF($B1530&gt;'MSD Calculation'!$D$5,0,IF($N$4="Closed-form",1/2*(1-COS(2*PI()*($B1530-$H$5)/$H$6))*$H$8,IF($N$4="General",1/2*(1-COS(2*PI()*($B1530-$H$5)/$H$6))*$H$9,"Error")))))</f>
        <v>2.3970717419808916E-5</v>
      </c>
      <c r="I1530" s="30">
        <f>IF(B1530="",0,IF($B1530&lt;$I$5,0,IF($B1530&gt;'MSD Calculation'!$D$5,0,IF($N$4="Closed-form",1/2*(1-COS(2*PI()*($B1530-$I$5)/$I$6))*$I$8,IF($N$4="General",1/2*(1-COS(2*PI()*($B1530-$I$5)/$I$6))*$I$9,"Error")))))</f>
        <v>0</v>
      </c>
      <c r="J1530" s="15" t="s">
        <v>14</v>
      </c>
      <c r="K1530" s="3"/>
      <c r="L1530" s="17">
        <v>15.129999999999722</v>
      </c>
      <c r="M1530" s="34">
        <f>L1530/'MSD Calculation'!$D$5</f>
        <v>0.51114864864863918</v>
      </c>
      <c r="N1530" s="34">
        <f>'MSD Calculation'!$D$24-L1530</f>
        <v>3.3700000000002781</v>
      </c>
      <c r="O1530" s="35">
        <f t="shared" si="115"/>
        <v>6.9189686372558134E-3</v>
      </c>
      <c r="P1530" s="35">
        <f t="shared" si="116"/>
        <v>1.4643975274687891E-2</v>
      </c>
      <c r="Q1530" s="35">
        <f t="shared" si="117"/>
        <v>1.6229842095096675E-2</v>
      </c>
      <c r="R1530" s="35">
        <f t="shared" si="118"/>
        <v>1.6253812812516484E-2</v>
      </c>
      <c r="S1530" s="35">
        <f t="shared" si="119"/>
        <v>1.6253812812516484E-2</v>
      </c>
      <c r="T1530" s="11" t="s">
        <v>14</v>
      </c>
    </row>
    <row r="1531" spans="2:20" x14ac:dyDescent="0.35">
      <c r="B1531" s="63">
        <v>15.139999999999722</v>
      </c>
      <c r="C1531" s="34">
        <f>B1531/'MSD Calculation'!$D$5</f>
        <v>0.5114864864864771</v>
      </c>
      <c r="D1531" s="34">
        <f>'MSD Calculation'!$D$24-B1531</f>
        <v>3.3600000000002783</v>
      </c>
      <c r="E1531" s="30">
        <f>IF(B1531="",0,IF(B1531&lt;'MSD Calculation'!$D$5,$E$7*(1-B1531/'MSD Calculation'!$D$5), 0))</f>
        <v>6.9141870417912263E-3</v>
      </c>
      <c r="F1531" s="30">
        <f>IF(B1531="",0,IF($B1531&lt;$F$5,0,IF($B1531&gt;'MSD Calculation'!$D$5,0,IF($N$4="Closed-form",1/2*(1-COS(2*PI()*($B1531-$F$5)/$F$6))*$F$8,IF($N$4="General",1/2*(1-COS(2*PI()*($B1531-$F$5)/$F$6))*$F$9,"Error")))))</f>
        <v>7.7331801254201925E-3</v>
      </c>
      <c r="G1531" s="30">
        <f>IF(B1531="",0,IF($B1531&lt;$G$5,0,IF($B1531&gt;'MSD Calculation'!$D$5,0,IF($N$4="Closed-form",1/2*(1-COS(2*PI()*($B1531-$G$5)/$G$6))*$G$8,IF($N$4="General",1/2*(1-COS(2*PI()*($B1531-$G$5)/$G$6))*$G$9,"Error")))))</f>
        <v>1.5906797289327846E-3</v>
      </c>
      <c r="H1531" s="30">
        <f>IF(B1531="",0,IF($B1531&lt;$H$5,0,IF($B1531&gt;'MSD Calculation'!$D$5,0,IF($N$4="Closed-form",1/2*(1-COS(2*PI()*($B1531-$H$5)/$H$6))*$H$8,IF($N$4="General",1/2*(1-COS(2*PI()*($B1531-$H$5)/$H$6))*$H$9,"Error")))))</f>
        <v>2.4734581780535016E-5</v>
      </c>
      <c r="I1531" s="30">
        <f>IF(B1531="",0,IF($B1531&lt;$I$5,0,IF($B1531&gt;'MSD Calculation'!$D$5,0,IF($N$4="Closed-form",1/2*(1-COS(2*PI()*($B1531-$I$5)/$I$6))*$I$8,IF($N$4="General",1/2*(1-COS(2*PI()*($B1531-$I$5)/$I$6))*$I$9,"Error")))))</f>
        <v>0</v>
      </c>
      <c r="J1531" s="15" t="s">
        <v>14</v>
      </c>
      <c r="K1531" s="3"/>
      <c r="L1531" s="17">
        <v>15.139999999999722</v>
      </c>
      <c r="M1531" s="34">
        <f>L1531/'MSD Calculation'!$D$5</f>
        <v>0.5114864864864771</v>
      </c>
      <c r="N1531" s="34">
        <f>'MSD Calculation'!$D$24-L1531</f>
        <v>3.3600000000002783</v>
      </c>
      <c r="O1531" s="35">
        <f t="shared" si="115"/>
        <v>6.9141870417912263E-3</v>
      </c>
      <c r="P1531" s="35">
        <f t="shared" si="116"/>
        <v>1.464736716721142E-2</v>
      </c>
      <c r="Q1531" s="35">
        <f t="shared" si="117"/>
        <v>1.6238046896144203E-2</v>
      </c>
      <c r="R1531" s="35">
        <f t="shared" si="118"/>
        <v>1.6262781477924738E-2</v>
      </c>
      <c r="S1531" s="35">
        <f t="shared" si="119"/>
        <v>1.6262781477924738E-2</v>
      </c>
      <c r="T1531" s="11" t="s">
        <v>14</v>
      </c>
    </row>
    <row r="1532" spans="2:20" x14ac:dyDescent="0.35">
      <c r="B1532" s="63">
        <v>15.149999999999721</v>
      </c>
      <c r="C1532" s="34">
        <f>B1532/'MSD Calculation'!$D$5</f>
        <v>0.51182432432431491</v>
      </c>
      <c r="D1532" s="34">
        <f>'MSD Calculation'!$D$24-B1532</f>
        <v>3.3500000000002785</v>
      </c>
      <c r="E1532" s="30">
        <f>IF(B1532="",0,IF(B1532&lt;'MSD Calculation'!$D$5,$E$7*(1-B1532/'MSD Calculation'!$D$5), 0))</f>
        <v>6.909405446326641E-3</v>
      </c>
      <c r="F1532" s="30">
        <f>IF(B1532="",0,IF($B1532&lt;$F$5,0,IF($B1532&gt;'MSD Calculation'!$D$5,0,IF($N$4="Closed-form",1/2*(1-COS(2*PI()*($B1532-$F$5)/$F$6))*$F$8,IF($N$4="General",1/2*(1-COS(2*PI()*($B1532-$F$5)/$F$6))*$F$9,"Error")))))</f>
        <v>7.7413409654087792E-3</v>
      </c>
      <c r="G1532" s="30">
        <f>IF(B1532="",0,IF($B1532&lt;$G$5,0,IF($B1532&gt;'MSD Calculation'!$D$5,0,IF($N$4="Closed-form",1/2*(1-COS(2*PI()*($B1532-$G$5)/$G$6))*$G$8,IF($N$4="General",1/2*(1-COS(2*PI()*($B1532-$G$5)/$G$6))*$G$9,"Error")))))</f>
        <v>1.5954944152573665E-3</v>
      </c>
      <c r="H1532" s="30">
        <f>IF(B1532="",0,IF($B1532&lt;$H$5,0,IF($B1532&gt;'MSD Calculation'!$D$5,0,IF($N$4="Closed-form",1/2*(1-COS(2*PI()*($B1532-$H$5)/$H$6))*$H$8,IF($N$4="General",1/2*(1-COS(2*PI()*($B1532-$H$5)/$H$6))*$H$9,"Error")))))</f>
        <v>2.5510275846912374E-5</v>
      </c>
      <c r="I1532" s="30">
        <f>IF(B1532="",0,IF($B1532&lt;$I$5,0,IF($B1532&gt;'MSD Calculation'!$D$5,0,IF($N$4="Closed-form",1/2*(1-COS(2*PI()*($B1532-$I$5)/$I$6))*$I$8,IF($N$4="General",1/2*(1-COS(2*PI()*($B1532-$I$5)/$I$6))*$I$9,"Error")))))</f>
        <v>0</v>
      </c>
      <c r="J1532" s="15" t="s">
        <v>14</v>
      </c>
      <c r="K1532" s="3"/>
      <c r="L1532" s="17">
        <v>15.149999999999721</v>
      </c>
      <c r="M1532" s="34">
        <f>L1532/'MSD Calculation'!$D$5</f>
        <v>0.51182432432431491</v>
      </c>
      <c r="N1532" s="34">
        <f>'MSD Calculation'!$D$24-L1532</f>
        <v>3.3500000000002785</v>
      </c>
      <c r="O1532" s="35">
        <f t="shared" si="115"/>
        <v>6.909405446326641E-3</v>
      </c>
      <c r="P1532" s="35">
        <f t="shared" si="116"/>
        <v>1.4650746411735419E-2</v>
      </c>
      <c r="Q1532" s="35">
        <f t="shared" si="117"/>
        <v>1.6246240826992785E-2</v>
      </c>
      <c r="R1532" s="35">
        <f t="shared" si="118"/>
        <v>1.6271751102839696E-2</v>
      </c>
      <c r="S1532" s="35">
        <f t="shared" si="119"/>
        <v>1.6271751102839696E-2</v>
      </c>
      <c r="T1532" s="11" t="s">
        <v>14</v>
      </c>
    </row>
    <row r="1533" spans="2:20" x14ac:dyDescent="0.35">
      <c r="B1533" s="63">
        <v>15.159999999999721</v>
      </c>
      <c r="C1533" s="34">
        <f>B1533/'MSD Calculation'!$D$5</f>
        <v>0.51216216216215271</v>
      </c>
      <c r="D1533" s="34">
        <f>'MSD Calculation'!$D$24-B1533</f>
        <v>3.3400000000002787</v>
      </c>
      <c r="E1533" s="30">
        <f>IF(B1533="",0,IF(B1533&lt;'MSD Calculation'!$D$5,$E$7*(1-B1533/'MSD Calculation'!$D$5), 0))</f>
        <v>6.9046238508620556E-3</v>
      </c>
      <c r="F1533" s="30">
        <f>IF(B1533="",0,IF($B1533&lt;$F$5,0,IF($B1533&gt;'MSD Calculation'!$D$5,0,IF($N$4="Closed-form",1/2*(1-COS(2*PI()*($B1533-$F$5)/$F$6))*$F$8,IF($N$4="General",1/2*(1-COS(2*PI()*($B1533-$F$5)/$F$6))*$F$9,"Error")))))</f>
        <v>7.7494891216003947E-3</v>
      </c>
      <c r="G1533" s="30">
        <f>IF(B1533="",0,IF($B1533&lt;$G$5,0,IF($B1533&gt;'MSD Calculation'!$D$5,0,IF($N$4="Closed-form",1/2*(1-COS(2*PI()*($B1533-$G$5)/$G$6))*$G$8,IF($N$4="General",1/2*(1-COS(2*PI()*($B1533-$G$5)/$G$6))*$G$9,"Error")))))</f>
        <v>1.6003108460507277E-3</v>
      </c>
      <c r="H1533" s="30">
        <f>IF(B1533="",0,IF($B1533&lt;$H$5,0,IF($B1533&gt;'MSD Calculation'!$D$5,0,IF($N$4="Closed-form",1/2*(1-COS(2*PI()*($B1533-$H$5)/$H$6))*$H$8,IF($N$4="General",1/2*(1-COS(2*PI()*($B1533-$H$5)/$H$6))*$H$9,"Error")))))</f>
        <v>2.629779029212538E-5</v>
      </c>
      <c r="I1533" s="30">
        <f>IF(B1533="",0,IF($B1533&lt;$I$5,0,IF($B1533&gt;'MSD Calculation'!$D$5,0,IF($N$4="Closed-form",1/2*(1-COS(2*PI()*($B1533-$I$5)/$I$6))*$I$8,IF($N$4="General",1/2*(1-COS(2*PI()*($B1533-$I$5)/$I$6))*$I$9,"Error")))))</f>
        <v>0</v>
      </c>
      <c r="J1533" s="15" t="s">
        <v>14</v>
      </c>
      <c r="K1533" s="3"/>
      <c r="L1533" s="17">
        <v>15.159999999999721</v>
      </c>
      <c r="M1533" s="34">
        <f>L1533/'MSD Calculation'!$D$5</f>
        <v>0.51216216216215271</v>
      </c>
      <c r="N1533" s="34">
        <f>'MSD Calculation'!$D$24-L1533</f>
        <v>3.3400000000002787</v>
      </c>
      <c r="O1533" s="35">
        <f t="shared" si="115"/>
        <v>6.9046238508620556E-3</v>
      </c>
      <c r="P1533" s="35">
        <f t="shared" si="116"/>
        <v>1.4654112972462451E-2</v>
      </c>
      <c r="Q1533" s="35">
        <f t="shared" si="117"/>
        <v>1.6254423818513178E-2</v>
      </c>
      <c r="R1533" s="35">
        <f t="shared" si="118"/>
        <v>1.6280721608805303E-2</v>
      </c>
      <c r="S1533" s="35">
        <f t="shared" si="119"/>
        <v>1.6280721608805303E-2</v>
      </c>
      <c r="T1533" s="11" t="s">
        <v>14</v>
      </c>
    </row>
    <row r="1534" spans="2:20" x14ac:dyDescent="0.35">
      <c r="B1534" s="63">
        <v>15.169999999999721</v>
      </c>
      <c r="C1534" s="34">
        <f>B1534/'MSD Calculation'!$D$5</f>
        <v>0.51249999999999052</v>
      </c>
      <c r="D1534" s="34">
        <f>'MSD Calculation'!$D$24-B1534</f>
        <v>3.330000000000279</v>
      </c>
      <c r="E1534" s="30">
        <f>IF(B1534="",0,IF(B1534&lt;'MSD Calculation'!$D$5,$E$7*(1-B1534/'MSD Calculation'!$D$5), 0))</f>
        <v>6.8998422553974703E-3</v>
      </c>
      <c r="F1534" s="30">
        <f>IF(B1534="",0,IF($B1534&lt;$F$5,0,IF($B1534&gt;'MSD Calculation'!$D$5,0,IF($N$4="Closed-form",1/2*(1-COS(2*PI()*($B1534-$F$5)/$F$6))*$F$8,IF($N$4="General",1/2*(1-COS(2*PI()*($B1534-$F$5)/$F$6))*$F$9,"Error")))))</f>
        <v>7.757624558253246E-3</v>
      </c>
      <c r="G1534" s="30">
        <f>IF(B1534="",0,IF($B1534&lt;$G$5,0,IF($B1534&gt;'MSD Calculation'!$D$5,0,IF($N$4="Closed-form",1/2*(1-COS(2*PI()*($B1534-$G$5)/$G$6))*$G$8,IF($N$4="General",1/2*(1-COS(2*PI()*($B1534-$G$5)/$G$6))*$G$9,"Error")))))</f>
        <v>1.6051289879689856E-3</v>
      </c>
      <c r="H1534" s="30">
        <f>IF(B1534="",0,IF($B1534&lt;$H$5,0,IF($B1534&gt;'MSD Calculation'!$D$5,0,IF($N$4="Closed-form",1/2*(1-COS(2*PI()*($B1534-$H$5)/$H$6))*$H$8,IF($N$4="General",1/2*(1-COS(2*PI()*($B1534-$H$5)/$H$6))*$H$9,"Error")))))</f>
        <v>2.7097115647232321E-5</v>
      </c>
      <c r="I1534" s="30">
        <f>IF(B1534="",0,IF($B1534&lt;$I$5,0,IF($B1534&gt;'MSD Calculation'!$D$5,0,IF($N$4="Closed-form",1/2*(1-COS(2*PI()*($B1534-$I$5)/$I$6))*$I$8,IF($N$4="General",1/2*(1-COS(2*PI()*($B1534-$I$5)/$I$6))*$I$9,"Error")))))</f>
        <v>0</v>
      </c>
      <c r="J1534" s="15" t="s">
        <v>14</v>
      </c>
      <c r="K1534" s="3"/>
      <c r="L1534" s="17">
        <v>15.169999999999721</v>
      </c>
      <c r="M1534" s="34">
        <f>L1534/'MSD Calculation'!$D$5</f>
        <v>0.51249999999999052</v>
      </c>
      <c r="N1534" s="34">
        <f>'MSD Calculation'!$D$24-L1534</f>
        <v>3.330000000000279</v>
      </c>
      <c r="O1534" s="35">
        <f t="shared" si="115"/>
        <v>6.8998422553974703E-3</v>
      </c>
      <c r="P1534" s="35">
        <f t="shared" si="116"/>
        <v>1.4657466813650717E-2</v>
      </c>
      <c r="Q1534" s="35">
        <f t="shared" si="117"/>
        <v>1.6262595801619702E-2</v>
      </c>
      <c r="R1534" s="35">
        <f t="shared" si="118"/>
        <v>1.6289692917266934E-2</v>
      </c>
      <c r="S1534" s="35">
        <f t="shared" si="119"/>
        <v>1.6289692917266934E-2</v>
      </c>
      <c r="T1534" s="11" t="s">
        <v>14</v>
      </c>
    </row>
    <row r="1535" spans="2:20" x14ac:dyDescent="0.35">
      <c r="B1535" s="63">
        <v>15.179999999999721</v>
      </c>
      <c r="C1535" s="34">
        <f>B1535/'MSD Calculation'!$D$5</f>
        <v>0.51283783783782844</v>
      </c>
      <c r="D1535" s="34">
        <f>'MSD Calculation'!$D$24-B1535</f>
        <v>3.3200000000002792</v>
      </c>
      <c r="E1535" s="30">
        <f>IF(B1535="",0,IF(B1535&lt;'MSD Calculation'!$D$5,$E$7*(1-B1535/'MSD Calculation'!$D$5), 0))</f>
        <v>6.8950606599328832E-3</v>
      </c>
      <c r="F1535" s="30">
        <f>IF(B1535="",0,IF($B1535&lt;$F$5,0,IF($B1535&gt;'MSD Calculation'!$D$5,0,IF($N$4="Closed-form",1/2*(1-COS(2*PI()*($B1535-$F$5)/$F$6))*$F$8,IF($N$4="General",1/2*(1-COS(2*PI()*($B1535-$F$5)/$F$6))*$F$9,"Error")))))</f>
        <v>7.7657472396813233E-3</v>
      </c>
      <c r="G1535" s="30">
        <f>IF(B1535="",0,IF($B1535&lt;$G$5,0,IF($B1535&gt;'MSD Calculation'!$D$5,0,IF($N$4="Closed-form",1/2*(1-COS(2*PI()*($B1535-$G$5)/$G$6))*$G$8,IF($N$4="General",1/2*(1-COS(2*PI()*($B1535-$G$5)/$G$6))*$G$9,"Error")))))</f>
        <v>1.6099488076564104E-3</v>
      </c>
      <c r="H1535" s="30">
        <f>IF(B1535="",0,IF($B1535&lt;$H$5,0,IF($B1535&gt;'MSD Calculation'!$D$5,0,IF($N$4="Closed-form",1/2*(1-COS(2*PI()*($B1535-$H$5)/$H$6))*$H$8,IF($N$4="General",1/2*(1-COS(2*PI()*($B1535-$H$5)/$H$6))*$H$9,"Error")))))</f>
        <v>2.7908242301279143E-5</v>
      </c>
      <c r="I1535" s="30">
        <f>IF(B1535="",0,IF($B1535&lt;$I$5,0,IF($B1535&gt;'MSD Calculation'!$D$5,0,IF($N$4="Closed-form",1/2*(1-COS(2*PI()*($B1535-$I$5)/$I$6))*$I$8,IF($N$4="General",1/2*(1-COS(2*PI()*($B1535-$I$5)/$I$6))*$I$9,"Error")))))</f>
        <v>0</v>
      </c>
      <c r="J1535" s="15" t="s">
        <v>14</v>
      </c>
      <c r="K1535" s="3"/>
      <c r="L1535" s="17">
        <v>15.179999999999721</v>
      </c>
      <c r="M1535" s="34">
        <f>L1535/'MSD Calculation'!$D$5</f>
        <v>0.51283783783782844</v>
      </c>
      <c r="N1535" s="34">
        <f>'MSD Calculation'!$D$24-L1535</f>
        <v>3.3200000000002792</v>
      </c>
      <c r="O1535" s="35">
        <f t="shared" si="115"/>
        <v>6.8950606599328832E-3</v>
      </c>
      <c r="P1535" s="35">
        <f t="shared" si="116"/>
        <v>1.4660807899614207E-2</v>
      </c>
      <c r="Q1535" s="35">
        <f t="shared" si="117"/>
        <v>1.6270756707270618E-2</v>
      </c>
      <c r="R1535" s="35">
        <f t="shared" si="118"/>
        <v>1.6298664949571898E-2</v>
      </c>
      <c r="S1535" s="35">
        <f t="shared" si="119"/>
        <v>1.6298664949571898E-2</v>
      </c>
      <c r="T1535" s="11" t="s">
        <v>14</v>
      </c>
    </row>
    <row r="1536" spans="2:20" x14ac:dyDescent="0.35">
      <c r="B1536" s="63">
        <v>15.189999999999721</v>
      </c>
      <c r="C1536" s="34">
        <f>B1536/'MSD Calculation'!$D$5</f>
        <v>0.51317567567566624</v>
      </c>
      <c r="D1536" s="34">
        <f>'MSD Calculation'!$D$24-B1536</f>
        <v>3.3100000000002794</v>
      </c>
      <c r="E1536" s="30">
        <f>IF(B1536="",0,IF(B1536&lt;'MSD Calculation'!$D$5,$E$7*(1-B1536/'MSD Calculation'!$D$5), 0))</f>
        <v>6.8902790644682979E-3</v>
      </c>
      <c r="F1536" s="30">
        <f>IF(B1536="",0,IF($B1536&lt;$F$5,0,IF($B1536&gt;'MSD Calculation'!$D$5,0,IF($N$4="Closed-form",1/2*(1-COS(2*PI()*($B1536-$F$5)/$F$6))*$F$8,IF($N$4="General",1/2*(1-COS(2*PI()*($B1536-$F$5)/$F$6))*$F$9,"Error")))))</f>
        <v>7.773857130254574E-3</v>
      </c>
      <c r="G1536" s="30">
        <f>IF(B1536="",0,IF($B1536&lt;$G$5,0,IF($B1536&gt;'MSD Calculation'!$D$5,0,IF($N$4="Closed-form",1/2*(1-COS(2*PI()*($B1536-$G$5)/$G$6))*$G$8,IF($N$4="General",1/2*(1-COS(2*PI()*($B1536-$G$5)/$G$6))*$G$9,"Error")))))</f>
        <v>1.6147702717456604E-3</v>
      </c>
      <c r="H1536" s="30">
        <f>IF(B1536="",0,IF($B1536&lt;$H$5,0,IF($B1536&gt;'MSD Calculation'!$D$5,0,IF($N$4="Closed-form",1/2*(1-COS(2*PI()*($B1536-$H$5)/$H$6))*$H$8,IF($N$4="General",1/2*(1-COS(2*PI()*($B1536-$H$5)/$H$6))*$H$9,"Error")))))</f>
        <v>2.8731160501414778E-5</v>
      </c>
      <c r="I1536" s="30">
        <f>IF(B1536="",0,IF($B1536&lt;$I$5,0,IF($B1536&gt;'MSD Calculation'!$D$5,0,IF($N$4="Closed-form",1/2*(1-COS(2*PI()*($B1536-$I$5)/$I$6))*$I$8,IF($N$4="General",1/2*(1-COS(2*PI()*($B1536-$I$5)/$I$6))*$I$9,"Error")))))</f>
        <v>0</v>
      </c>
      <c r="J1536" s="15" t="s">
        <v>14</v>
      </c>
      <c r="K1536" s="3"/>
      <c r="L1536" s="17">
        <v>15.189999999999721</v>
      </c>
      <c r="M1536" s="34">
        <f>L1536/'MSD Calculation'!$D$5</f>
        <v>0.51317567567566624</v>
      </c>
      <c r="N1536" s="34">
        <f>'MSD Calculation'!$D$24-L1536</f>
        <v>3.3100000000002794</v>
      </c>
      <c r="O1536" s="35">
        <f t="shared" si="115"/>
        <v>6.8902790644682979E-3</v>
      </c>
      <c r="P1536" s="35">
        <f t="shared" si="116"/>
        <v>1.4664136194722871E-2</v>
      </c>
      <c r="Q1536" s="35">
        <f t="shared" si="117"/>
        <v>1.6278906466468533E-2</v>
      </c>
      <c r="R1536" s="35">
        <f t="shared" si="118"/>
        <v>1.6307637626969948E-2</v>
      </c>
      <c r="S1536" s="35">
        <f t="shared" si="119"/>
        <v>1.6307637626969948E-2</v>
      </c>
      <c r="T1536" s="11" t="s">
        <v>14</v>
      </c>
    </row>
    <row r="1537" spans="2:20" x14ac:dyDescent="0.35">
      <c r="B1537" s="63">
        <v>15.19999999999972</v>
      </c>
      <c r="C1537" s="34">
        <f>B1537/'MSD Calculation'!$D$5</f>
        <v>0.51351351351350405</v>
      </c>
      <c r="D1537" s="34">
        <f>'MSD Calculation'!$D$24-B1537</f>
        <v>3.3000000000002796</v>
      </c>
      <c r="E1537" s="30">
        <f>IF(B1537="",0,IF(B1537&lt;'MSD Calculation'!$D$5,$E$7*(1-B1537/'MSD Calculation'!$D$5), 0))</f>
        <v>6.8854974690037126E-3</v>
      </c>
      <c r="F1537" s="30">
        <f>IF(B1537="",0,IF($B1537&lt;$F$5,0,IF($B1537&gt;'MSD Calculation'!$D$5,0,IF($N$4="Closed-form",1/2*(1-COS(2*PI()*($B1537-$F$5)/$F$6))*$F$8,IF($N$4="General",1/2*(1-COS(2*PI()*($B1537-$F$5)/$F$6))*$F$9,"Error")))))</f>
        <v>7.7819541943990479E-3</v>
      </c>
      <c r="G1537" s="30">
        <f>IF(B1537="",0,IF($B1537&lt;$G$5,0,IF($B1537&gt;'MSD Calculation'!$D$5,0,IF($N$4="Closed-form",1/2*(1-COS(2*PI()*($B1537-$G$5)/$G$6))*$G$8,IF($N$4="General",1/2*(1-COS(2*PI()*($B1537-$G$5)/$G$6))*$G$9,"Error")))))</f>
        <v>1.6195933468580064E-3</v>
      </c>
      <c r="H1537" s="30">
        <f>IF(B1537="",0,IF($B1537&lt;$H$5,0,IF($B1537&gt;'MSD Calculation'!$D$5,0,IF($N$4="Closed-form",1/2*(1-COS(2*PI()*($B1537-$H$5)/$H$6))*$H$8,IF($N$4="General",1/2*(1-COS(2*PI()*($B1537-$H$5)/$H$6))*$H$9,"Error")))))</f>
        <v>2.9565860353008853E-5</v>
      </c>
      <c r="I1537" s="30">
        <f>IF(B1537="",0,IF($B1537&lt;$I$5,0,IF($B1537&gt;'MSD Calculation'!$D$5,0,IF($N$4="Closed-form",1/2*(1-COS(2*PI()*($B1537-$I$5)/$I$6))*$I$8,IF($N$4="General",1/2*(1-COS(2*PI()*($B1537-$I$5)/$I$6))*$I$9,"Error")))))</f>
        <v>0</v>
      </c>
      <c r="J1537" s="15" t="s">
        <v>14</v>
      </c>
      <c r="K1537" s="3"/>
      <c r="L1537" s="17">
        <v>15.19999999999972</v>
      </c>
      <c r="M1537" s="34">
        <f>L1537/'MSD Calculation'!$D$5</f>
        <v>0.51351351351350405</v>
      </c>
      <c r="N1537" s="34">
        <f>'MSD Calculation'!$D$24-L1537</f>
        <v>3.3000000000002796</v>
      </c>
      <c r="O1537" s="35">
        <f t="shared" si="115"/>
        <v>6.8854974690037126E-3</v>
      </c>
      <c r="P1537" s="35">
        <f t="shared" si="116"/>
        <v>1.4667451663402761E-2</v>
      </c>
      <c r="Q1537" s="35">
        <f t="shared" si="117"/>
        <v>1.6287045010260768E-2</v>
      </c>
      <c r="R1537" s="35">
        <f t="shared" si="118"/>
        <v>1.6316610870613778E-2</v>
      </c>
      <c r="S1537" s="35">
        <f t="shared" si="119"/>
        <v>1.6316610870613778E-2</v>
      </c>
      <c r="T1537" s="11" t="s">
        <v>14</v>
      </c>
    </row>
    <row r="1538" spans="2:20" x14ac:dyDescent="0.35">
      <c r="B1538" s="63">
        <v>15.20999999999972</v>
      </c>
      <c r="C1538" s="34">
        <f>B1538/'MSD Calculation'!$D$5</f>
        <v>0.51385135135134186</v>
      </c>
      <c r="D1538" s="34">
        <f>'MSD Calculation'!$D$24-B1538</f>
        <v>3.2900000000002798</v>
      </c>
      <c r="E1538" s="30">
        <f>IF(B1538="",0,IF(B1538&lt;'MSD Calculation'!$D$5,$E$7*(1-B1538/'MSD Calculation'!$D$5), 0))</f>
        <v>6.8807158735391272E-3</v>
      </c>
      <c r="F1538" s="30">
        <f>IF(B1538="",0,IF($B1538&lt;$F$5,0,IF($B1538&gt;'MSD Calculation'!$D$5,0,IF($N$4="Closed-form",1/2*(1-COS(2*PI()*($B1538-$F$5)/$F$6))*$F$8,IF($N$4="General",1/2*(1-COS(2*PI()*($B1538-$F$5)/$F$6))*$F$9,"Error")))))</f>
        <v>7.7900383965970659E-3</v>
      </c>
      <c r="G1538" s="30">
        <f>IF(B1538="",0,IF($B1538&lt;$G$5,0,IF($B1538&gt;'MSD Calculation'!$D$5,0,IF($N$4="Closed-form",1/2*(1-COS(2*PI()*($B1538-$G$5)/$G$6))*$G$8,IF($N$4="General",1/2*(1-COS(2*PI()*($B1538-$G$5)/$G$6))*$G$9,"Error")))))</f>
        <v>1.6244179996035685E-3</v>
      </c>
      <c r="H1538" s="30">
        <f>IF(B1538="",0,IF($B1538&lt;$H$5,0,IF($B1538&gt;'MSD Calculation'!$D$5,0,IF($N$4="Closed-form",1/2*(1-COS(2*PI()*($B1538-$H$5)/$H$6))*$H$8,IF($N$4="General",1/2*(1-COS(2*PI()*($B1538-$H$5)/$H$6))*$H$9,"Error")))))</f>
        <v>3.0412331819770028E-5</v>
      </c>
      <c r="I1538" s="30">
        <f>IF(B1538="",0,IF($B1538&lt;$I$5,0,IF($B1538&gt;'MSD Calculation'!$D$5,0,IF($N$4="Closed-form",1/2*(1-COS(2*PI()*($B1538-$I$5)/$I$6))*$I$8,IF($N$4="General",1/2*(1-COS(2*PI()*($B1538-$I$5)/$I$6))*$I$9,"Error")))))</f>
        <v>0</v>
      </c>
      <c r="J1538" s="15" t="s">
        <v>14</v>
      </c>
      <c r="K1538" s="3"/>
      <c r="L1538" s="17">
        <v>15.20999999999972</v>
      </c>
      <c r="M1538" s="34">
        <f>L1538/'MSD Calculation'!$D$5</f>
        <v>0.51385135135134186</v>
      </c>
      <c r="N1538" s="34">
        <f>'MSD Calculation'!$D$24-L1538</f>
        <v>3.2900000000002798</v>
      </c>
      <c r="O1538" s="35">
        <f t="shared" si="115"/>
        <v>6.8807158735391272E-3</v>
      </c>
      <c r="P1538" s="35">
        <f t="shared" si="116"/>
        <v>1.4670754270136192E-2</v>
      </c>
      <c r="Q1538" s="35">
        <f t="shared" si="117"/>
        <v>1.6295172269739762E-2</v>
      </c>
      <c r="R1538" s="35">
        <f t="shared" si="118"/>
        <v>1.6325584601559532E-2</v>
      </c>
      <c r="S1538" s="35">
        <f t="shared" si="119"/>
        <v>1.6325584601559532E-2</v>
      </c>
      <c r="T1538" s="11" t="s">
        <v>14</v>
      </c>
    </row>
    <row r="1539" spans="2:20" x14ac:dyDescent="0.35">
      <c r="B1539" s="63">
        <v>15.21999999999972</v>
      </c>
      <c r="C1539" s="34">
        <f>B1539/'MSD Calculation'!$D$5</f>
        <v>0.51418918918917966</v>
      </c>
      <c r="D1539" s="34">
        <f>'MSD Calculation'!$D$24-B1539</f>
        <v>3.28000000000028</v>
      </c>
      <c r="E1539" s="30">
        <f>IF(B1539="",0,IF(B1539&lt;'MSD Calculation'!$D$5,$E$7*(1-B1539/'MSD Calculation'!$D$5), 0))</f>
        <v>6.8759342780745419E-3</v>
      </c>
      <c r="F1539" s="30">
        <f>IF(B1539="",0,IF($B1539&lt;$F$5,0,IF($B1539&gt;'MSD Calculation'!$D$5,0,IF($N$4="Closed-form",1/2*(1-COS(2*PI()*($B1539-$F$5)/$F$6))*$F$8,IF($N$4="General",1/2*(1-COS(2*PI()*($B1539-$F$5)/$F$6))*$F$9,"Error")))))</f>
        <v>7.7981097013873537E-3</v>
      </c>
      <c r="G1539" s="30">
        <f>IF(B1539="",0,IF($B1539&lt;$G$5,0,IF($B1539&gt;'MSD Calculation'!$D$5,0,IF($N$4="Closed-form",1/2*(1-COS(2*PI()*($B1539-$G$5)/$G$6))*$G$8,IF($N$4="General",1/2*(1-COS(2*PI()*($B1539-$G$5)/$G$6))*$G$9,"Error")))))</f>
        <v>1.6292441965815442E-3</v>
      </c>
      <c r="H1539" s="30">
        <f>IF(B1539="",0,IF($B1539&lt;$H$5,0,IF($B1539&gt;'MSD Calculation'!$D$5,0,IF($N$4="Closed-form",1/2*(1-COS(2*PI()*($B1539-$H$5)/$H$6))*$H$8,IF($N$4="General",1/2*(1-COS(2*PI()*($B1539-$H$5)/$H$6))*$H$9,"Error")))))</f>
        <v>3.1270564723867391E-5</v>
      </c>
      <c r="I1539" s="30">
        <f>IF(B1539="",0,IF($B1539&lt;$I$5,0,IF($B1539&gt;'MSD Calculation'!$D$5,0,IF($N$4="Closed-form",1/2*(1-COS(2*PI()*($B1539-$I$5)/$I$6))*$I$8,IF($N$4="General",1/2*(1-COS(2*PI()*($B1539-$I$5)/$I$6))*$I$9,"Error")))))</f>
        <v>0</v>
      </c>
      <c r="J1539" s="15" t="s">
        <v>14</v>
      </c>
      <c r="K1539" s="3"/>
      <c r="L1539" s="17">
        <v>15.21999999999972</v>
      </c>
      <c r="M1539" s="34">
        <f>L1539/'MSD Calculation'!$D$5</f>
        <v>0.51418918918917966</v>
      </c>
      <c r="N1539" s="34">
        <f>'MSD Calculation'!$D$24-L1539</f>
        <v>3.28000000000028</v>
      </c>
      <c r="O1539" s="35">
        <f t="shared" si="115"/>
        <v>6.8759342780745419E-3</v>
      </c>
      <c r="P1539" s="35">
        <f t="shared" si="116"/>
        <v>1.4674043979461895E-2</v>
      </c>
      <c r="Q1539" s="35">
        <f t="shared" si="117"/>
        <v>1.6303288176043439E-2</v>
      </c>
      <c r="R1539" s="35">
        <f t="shared" si="118"/>
        <v>1.6334558740767308E-2</v>
      </c>
      <c r="S1539" s="35">
        <f t="shared" si="119"/>
        <v>1.6334558740767308E-2</v>
      </c>
      <c r="T1539" s="11" t="s">
        <v>14</v>
      </c>
    </row>
    <row r="1540" spans="2:20" x14ac:dyDescent="0.35">
      <c r="B1540" s="63">
        <v>15.22999999999972</v>
      </c>
      <c r="C1540" s="34">
        <f>B1540/'MSD Calculation'!$D$5</f>
        <v>0.51452702702701758</v>
      </c>
      <c r="D1540" s="34">
        <f>'MSD Calculation'!$D$24-B1540</f>
        <v>3.2700000000002802</v>
      </c>
      <c r="E1540" s="30">
        <f>IF(B1540="",0,IF(B1540&lt;'MSD Calculation'!$D$5,$E$7*(1-B1540/'MSD Calculation'!$D$5), 0))</f>
        <v>6.8711526826099548E-3</v>
      </c>
      <c r="F1540" s="30">
        <f>IF(B1540="",0,IF($B1540&lt;$F$5,0,IF($B1540&gt;'MSD Calculation'!$D$5,0,IF($N$4="Closed-form",1/2*(1-COS(2*PI()*($B1540-$F$5)/$F$6))*$F$8,IF($N$4="General",1/2*(1-COS(2*PI()*($B1540-$F$5)/$F$6))*$F$9,"Error")))))</f>
        <v>7.8061680733652276E-3</v>
      </c>
      <c r="G1540" s="30">
        <f>IF(B1540="",0,IF($B1540&lt;$G$5,0,IF($B1540&gt;'MSD Calculation'!$D$5,0,IF($N$4="Closed-form",1/2*(1-COS(2*PI()*($B1540-$G$5)/$G$6))*$G$8,IF($N$4="General",1/2*(1-COS(2*PI()*($B1540-$G$5)/$G$6))*$G$9,"Error")))))</f>
        <v>1.6340719043804401E-3</v>
      </c>
      <c r="H1540" s="30">
        <f>IF(B1540="",0,IF($B1540&lt;$H$5,0,IF($B1540&gt;'MSD Calculation'!$D$5,0,IF($N$4="Closed-form",1/2*(1-COS(2*PI()*($B1540-$H$5)/$H$6))*$H$8,IF($N$4="General",1/2*(1-COS(2*PI()*($B1540-$H$5)/$H$6))*$H$9,"Error")))))</f>
        <v>3.2140548746052166E-5</v>
      </c>
      <c r="I1540" s="30">
        <f>IF(B1540="",0,IF($B1540&lt;$I$5,0,IF($B1540&gt;'MSD Calculation'!$D$5,0,IF($N$4="Closed-form",1/2*(1-COS(2*PI()*($B1540-$I$5)/$I$6))*$I$8,IF($N$4="General",1/2*(1-COS(2*PI()*($B1540-$I$5)/$I$6))*$I$9,"Error")))))</f>
        <v>0</v>
      </c>
      <c r="J1540" s="15" t="s">
        <v>14</v>
      </c>
      <c r="K1540" s="3"/>
      <c r="L1540" s="17">
        <v>15.22999999999972</v>
      </c>
      <c r="M1540" s="34">
        <f>L1540/'MSD Calculation'!$D$5</f>
        <v>0.51452702702701758</v>
      </c>
      <c r="N1540" s="34">
        <f>'MSD Calculation'!$D$24-L1540</f>
        <v>3.2700000000002802</v>
      </c>
      <c r="O1540" s="35">
        <f t="shared" si="115"/>
        <v>6.8711526826099548E-3</v>
      </c>
      <c r="P1540" s="35">
        <f t="shared" si="116"/>
        <v>1.4677320755975182E-2</v>
      </c>
      <c r="Q1540" s="35">
        <f t="shared" si="117"/>
        <v>1.6311392660355622E-2</v>
      </c>
      <c r="R1540" s="35">
        <f t="shared" si="118"/>
        <v>1.6343533209101674E-2</v>
      </c>
      <c r="S1540" s="35">
        <f t="shared" si="119"/>
        <v>1.6343533209101674E-2</v>
      </c>
      <c r="T1540" s="11" t="s">
        <v>14</v>
      </c>
    </row>
    <row r="1541" spans="2:20" x14ac:dyDescent="0.35">
      <c r="B1541" s="63">
        <v>15.23999999999972</v>
      </c>
      <c r="C1541" s="34">
        <f>B1541/'MSD Calculation'!$D$5</f>
        <v>0.51486486486485539</v>
      </c>
      <c r="D1541" s="34">
        <f>'MSD Calculation'!$D$24-B1541</f>
        <v>3.2600000000002805</v>
      </c>
      <c r="E1541" s="30">
        <f>IF(B1541="",0,IF(B1541&lt;'MSD Calculation'!$D$5,$E$7*(1-B1541/'MSD Calculation'!$D$5), 0))</f>
        <v>6.8663710871453695E-3</v>
      </c>
      <c r="F1541" s="30">
        <f>IF(B1541="",0,IF($B1541&lt;$F$5,0,IF($B1541&gt;'MSD Calculation'!$D$5,0,IF($N$4="Closed-form",1/2*(1-COS(2*PI()*($B1541-$F$5)/$F$6))*$F$8,IF($N$4="General",1/2*(1-COS(2*PI()*($B1541-$F$5)/$F$6))*$F$9,"Error")))))</f>
        <v>7.8142134771827191E-3</v>
      </c>
      <c r="G1541" s="30">
        <f>IF(B1541="",0,IF($B1541&lt;$G$5,0,IF($B1541&gt;'MSD Calculation'!$D$5,0,IF($N$4="Closed-form",1/2*(1-COS(2*PI()*($B1541-$G$5)/$G$6))*$G$8,IF($N$4="General",1/2*(1-COS(2*PI()*($B1541-$G$5)/$G$6))*$G$9,"Error")))))</f>
        <v>1.6389010895783037E-3</v>
      </c>
      <c r="H1541" s="30">
        <f>IF(B1541="",0,IF($B1541&lt;$H$5,0,IF($B1541&gt;'MSD Calculation'!$D$5,0,IF($N$4="Closed-form",1/2*(1-COS(2*PI()*($B1541-$H$5)/$H$6))*$H$8,IF($N$4="General",1/2*(1-COS(2*PI()*($B1541-$H$5)/$H$6))*$H$9,"Error")))))</f>
        <v>3.302227342578246E-5</v>
      </c>
      <c r="I1541" s="30">
        <f>IF(B1541="",0,IF($B1541&lt;$I$5,0,IF($B1541&gt;'MSD Calculation'!$D$5,0,IF($N$4="Closed-form",1/2*(1-COS(2*PI()*($B1541-$I$5)/$I$6))*$I$8,IF($N$4="General",1/2*(1-COS(2*PI()*($B1541-$I$5)/$I$6))*$I$9,"Error")))))</f>
        <v>0</v>
      </c>
      <c r="J1541" s="15" t="s">
        <v>14</v>
      </c>
      <c r="K1541" s="3"/>
      <c r="L1541" s="17">
        <v>15.23999999999972</v>
      </c>
      <c r="M1541" s="34">
        <f>L1541/'MSD Calculation'!$D$5</f>
        <v>0.51486486486485539</v>
      </c>
      <c r="N1541" s="34">
        <f>'MSD Calculation'!$D$24-L1541</f>
        <v>3.2600000000002805</v>
      </c>
      <c r="O1541" s="35">
        <f t="shared" si="115"/>
        <v>6.8663710871453695E-3</v>
      </c>
      <c r="P1541" s="35">
        <f t="shared" si="116"/>
        <v>1.4680584564328088E-2</v>
      </c>
      <c r="Q1541" s="35">
        <f t="shared" si="117"/>
        <v>1.6319485653906392E-2</v>
      </c>
      <c r="R1541" s="35">
        <f t="shared" si="118"/>
        <v>1.6352507927332175E-2</v>
      </c>
      <c r="S1541" s="35">
        <f t="shared" si="119"/>
        <v>1.6352507927332175E-2</v>
      </c>
      <c r="T1541" s="11" t="s">
        <v>14</v>
      </c>
    </row>
    <row r="1542" spans="2:20" x14ac:dyDescent="0.35">
      <c r="B1542" s="63">
        <v>15.249999999999719</v>
      </c>
      <c r="C1542" s="34">
        <f>B1542/'MSD Calculation'!$D$5</f>
        <v>0.51520270270269319</v>
      </c>
      <c r="D1542" s="34">
        <f>'MSD Calculation'!$D$24-B1542</f>
        <v>3.2500000000002807</v>
      </c>
      <c r="E1542" s="30">
        <f>IF(B1542="",0,IF(B1542&lt;'MSD Calculation'!$D$5,$E$7*(1-B1542/'MSD Calculation'!$D$5), 0))</f>
        <v>6.8615894916807842E-3</v>
      </c>
      <c r="F1542" s="30">
        <f>IF(B1542="",0,IF($B1542&lt;$F$5,0,IF($B1542&gt;'MSD Calculation'!$D$5,0,IF($N$4="Closed-form",1/2*(1-COS(2*PI()*($B1542-$F$5)/$F$6))*$F$8,IF($N$4="General",1/2*(1-COS(2*PI()*($B1542-$F$5)/$F$6))*$F$9,"Error")))))</f>
        <v>7.8222458775487561E-3</v>
      </c>
      <c r="G1542" s="30">
        <f>IF(B1542="",0,IF($B1542&lt;$G$5,0,IF($B1542&gt;'MSD Calculation'!$D$5,0,IF($N$4="Closed-form",1/2*(1-COS(2*PI()*($B1542-$G$5)/$G$6))*$G$8,IF($N$4="General",1/2*(1-COS(2*PI()*($B1542-$G$5)/$G$6))*$G$9,"Error")))))</f>
        <v>1.6437317187429552E-3</v>
      </c>
      <c r="H1542" s="30">
        <f>IF(B1542="",0,IF($B1542&lt;$H$5,0,IF($B1542&gt;'MSD Calculation'!$D$5,0,IF($N$4="Closed-form",1/2*(1-COS(2*PI()*($B1542-$H$5)/$H$6))*$H$8,IF($N$4="General",1/2*(1-COS(2*PI()*($B1542-$H$5)/$H$6))*$H$9,"Error")))))</f>
        <v>3.3915728161348346E-5</v>
      </c>
      <c r="I1542" s="30">
        <f>IF(B1542="",0,IF($B1542&lt;$I$5,0,IF($B1542&gt;'MSD Calculation'!$D$5,0,IF($N$4="Closed-form",1/2*(1-COS(2*PI()*($B1542-$I$5)/$I$6))*$I$8,IF($N$4="General",1/2*(1-COS(2*PI()*($B1542-$I$5)/$I$6))*$I$9,"Error")))))</f>
        <v>0</v>
      </c>
      <c r="J1542" s="15" t="s">
        <v>14</v>
      </c>
      <c r="K1542" s="3"/>
      <c r="L1542" s="17">
        <v>15.249999999999719</v>
      </c>
      <c r="M1542" s="34">
        <f>L1542/'MSD Calculation'!$D$5</f>
        <v>0.51520270270269319</v>
      </c>
      <c r="N1542" s="34">
        <f>'MSD Calculation'!$D$24-L1542</f>
        <v>3.2500000000002807</v>
      </c>
      <c r="O1542" s="35">
        <f t="shared" si="115"/>
        <v>6.8615894916807842E-3</v>
      </c>
      <c r="P1542" s="35">
        <f t="shared" si="116"/>
        <v>1.468383536922954E-2</v>
      </c>
      <c r="Q1542" s="35">
        <f t="shared" si="117"/>
        <v>1.6327567087972495E-2</v>
      </c>
      <c r="R1542" s="35">
        <f t="shared" si="118"/>
        <v>1.6361482816133845E-2</v>
      </c>
      <c r="S1542" s="35">
        <f t="shared" si="119"/>
        <v>1.6361482816133845E-2</v>
      </c>
      <c r="T1542" s="11" t="s">
        <v>14</v>
      </c>
    </row>
    <row r="1543" spans="2:20" x14ac:dyDescent="0.35">
      <c r="B1543" s="63">
        <v>15.259999999999719</v>
      </c>
      <c r="C1543" s="34">
        <f>B1543/'MSD Calculation'!$D$5</f>
        <v>0.515540540540531</v>
      </c>
      <c r="D1543" s="34">
        <f>'MSD Calculation'!$D$24-B1543</f>
        <v>3.2400000000002809</v>
      </c>
      <c r="E1543" s="30">
        <f>IF(B1543="",0,IF(B1543&lt;'MSD Calculation'!$D$5,$E$7*(1-B1543/'MSD Calculation'!$D$5), 0))</f>
        <v>6.8568078962161988E-3</v>
      </c>
      <c r="F1543" s="30">
        <f>IF(B1543="",0,IF($B1543&lt;$F$5,0,IF($B1543&gt;'MSD Calculation'!$D$5,0,IF($N$4="Closed-form",1/2*(1-COS(2*PI()*($B1543-$F$5)/$F$6))*$F$8,IF($N$4="General",1/2*(1-COS(2*PI()*($B1543-$F$5)/$F$6))*$F$9,"Error")))))</f>
        <v>7.830265239229299E-3</v>
      </c>
      <c r="G1543" s="30">
        <f>IF(B1543="",0,IF($B1543&lt;$G$5,0,IF($B1543&gt;'MSD Calculation'!$D$5,0,IF($N$4="Closed-form",1/2*(1-COS(2*PI()*($B1543-$G$5)/$G$6))*$G$8,IF($N$4="General",1/2*(1-COS(2*PI()*($B1543-$G$5)/$G$6))*$G$9,"Error")))))</f>
        <v>1.6485637584322164E-3</v>
      </c>
      <c r="H1543" s="30">
        <f>IF(B1543="",0,IF($B1543&lt;$H$5,0,IF($B1543&gt;'MSD Calculation'!$D$5,0,IF($N$4="Closed-form",1/2*(1-COS(2*PI()*($B1543-$H$5)/$H$6))*$H$8,IF($N$4="General",1/2*(1-COS(2*PI()*($B1543-$H$5)/$H$6))*$H$9,"Error")))))</f>
        <v>3.482090220999982E-5</v>
      </c>
      <c r="I1543" s="30">
        <f>IF(B1543="",0,IF($B1543&lt;$I$5,0,IF($B1543&gt;'MSD Calculation'!$D$5,0,IF($N$4="Closed-form",1/2*(1-COS(2*PI()*($B1543-$I$5)/$I$6))*$I$8,IF($N$4="General",1/2*(1-COS(2*PI()*($B1543-$I$5)/$I$6))*$I$9,"Error")))))</f>
        <v>0</v>
      </c>
      <c r="J1543" s="15" t="s">
        <v>14</v>
      </c>
      <c r="K1543" s="3"/>
      <c r="L1543" s="17">
        <v>15.259999999999719</v>
      </c>
      <c r="M1543" s="34">
        <f>L1543/'MSD Calculation'!$D$5</f>
        <v>0.515540540540531</v>
      </c>
      <c r="N1543" s="34">
        <f>'MSD Calculation'!$D$24-L1543</f>
        <v>3.2400000000002809</v>
      </c>
      <c r="O1543" s="35">
        <f t="shared" si="115"/>
        <v>6.8568078962161988E-3</v>
      </c>
      <c r="P1543" s="35">
        <f t="shared" si="116"/>
        <v>1.4687073135445497E-2</v>
      </c>
      <c r="Q1543" s="35">
        <f t="shared" si="117"/>
        <v>1.6335636893877712E-2</v>
      </c>
      <c r="R1543" s="35">
        <f t="shared" si="118"/>
        <v>1.6370457796087711E-2</v>
      </c>
      <c r="S1543" s="35">
        <f t="shared" si="119"/>
        <v>1.6370457796087711E-2</v>
      </c>
      <c r="T1543" s="11" t="s">
        <v>14</v>
      </c>
    </row>
    <row r="1544" spans="2:20" x14ac:dyDescent="0.35">
      <c r="B1544" s="63">
        <v>15.269999999999719</v>
      </c>
      <c r="C1544" s="34">
        <f>B1544/'MSD Calculation'!$D$5</f>
        <v>0.51587837837836881</v>
      </c>
      <c r="D1544" s="34">
        <f>'MSD Calculation'!$D$24-B1544</f>
        <v>3.2300000000002811</v>
      </c>
      <c r="E1544" s="30">
        <f>IF(B1544="",0,IF(B1544&lt;'MSD Calculation'!$D$5,$E$7*(1-B1544/'MSD Calculation'!$D$5), 0))</f>
        <v>6.8520263007516135E-3</v>
      </c>
      <c r="F1544" s="30">
        <f>IF(B1544="",0,IF($B1544&lt;$F$5,0,IF($B1544&gt;'MSD Calculation'!$D$5,0,IF($N$4="Closed-form",1/2*(1-COS(2*PI()*($B1544-$F$5)/$F$6))*$F$8,IF($N$4="General",1/2*(1-COS(2*PI()*($B1544-$F$5)/$F$6))*$F$9,"Error")))))</f>
        <v>7.8382715270475037E-3</v>
      </c>
      <c r="G1544" s="30">
        <f>IF(B1544="",0,IF($B1544&lt;$G$5,0,IF($B1544&gt;'MSD Calculation'!$D$5,0,IF($N$4="Closed-form",1/2*(1-COS(2*PI()*($B1544-$G$5)/$G$6))*$G$8,IF($N$4="General",1/2*(1-COS(2*PI()*($B1544-$G$5)/$G$6))*$G$9,"Error")))))</f>
        <v>1.6533971751941461E-3</v>
      </c>
      <c r="H1544" s="30">
        <f>IF(B1544="",0,IF($B1544&lt;$H$5,0,IF($B1544&gt;'MSD Calculation'!$D$5,0,IF($N$4="Closed-form",1/2*(1-COS(2*PI()*($B1544-$H$5)/$H$6))*$H$8,IF($N$4="General",1/2*(1-COS(2*PI()*($B1544-$H$5)/$H$6))*$H$9,"Error")))))</f>
        <v>3.5737784688075741E-5</v>
      </c>
      <c r="I1544" s="30">
        <f>IF(B1544="",0,IF($B1544&lt;$I$5,0,IF($B1544&gt;'MSD Calculation'!$D$5,0,IF($N$4="Closed-form",1/2*(1-COS(2*PI()*($B1544-$I$5)/$I$6))*$I$8,IF($N$4="General",1/2*(1-COS(2*PI()*($B1544-$I$5)/$I$6))*$I$9,"Error")))))</f>
        <v>0</v>
      </c>
      <c r="J1544" s="15" t="s">
        <v>14</v>
      </c>
      <c r="K1544" s="3"/>
      <c r="L1544" s="17">
        <v>15.269999999999719</v>
      </c>
      <c r="M1544" s="34">
        <f>L1544/'MSD Calculation'!$D$5</f>
        <v>0.51587837837836881</v>
      </c>
      <c r="N1544" s="34">
        <f>'MSD Calculation'!$D$24-L1544</f>
        <v>3.2300000000002811</v>
      </c>
      <c r="O1544" s="35">
        <f t="shared" si="115"/>
        <v>6.8520263007516135E-3</v>
      </c>
      <c r="P1544" s="35">
        <f t="shared" si="116"/>
        <v>1.4690297827799117E-2</v>
      </c>
      <c r="Q1544" s="35">
        <f t="shared" si="117"/>
        <v>1.6343695002993264E-2</v>
      </c>
      <c r="R1544" s="35">
        <f t="shared" si="118"/>
        <v>1.637943278768134E-2</v>
      </c>
      <c r="S1544" s="35">
        <f t="shared" si="119"/>
        <v>1.637943278768134E-2</v>
      </c>
      <c r="T1544" s="11" t="s">
        <v>14</v>
      </c>
    </row>
    <row r="1545" spans="2:20" x14ac:dyDescent="0.35">
      <c r="B1545" s="63">
        <v>15.279999999999719</v>
      </c>
      <c r="C1545" s="34">
        <f>B1545/'MSD Calculation'!$D$5</f>
        <v>0.51621621621620672</v>
      </c>
      <c r="D1545" s="34">
        <f>'MSD Calculation'!$D$24-B1545</f>
        <v>3.2200000000002813</v>
      </c>
      <c r="E1545" s="30">
        <f>IF(B1545="",0,IF(B1545&lt;'MSD Calculation'!$D$5,$E$7*(1-B1545/'MSD Calculation'!$D$5), 0))</f>
        <v>6.8472447052870264E-3</v>
      </c>
      <c r="F1545" s="30">
        <f>IF(B1545="",0,IF($B1545&lt;$F$5,0,IF($B1545&gt;'MSD Calculation'!$D$5,0,IF($N$4="Closed-form",1/2*(1-COS(2*PI()*($B1545-$F$5)/$F$6))*$F$8,IF($N$4="General",1/2*(1-COS(2*PI()*($B1545-$F$5)/$F$6))*$F$9,"Error")))))</f>
        <v>7.8462647058838708E-3</v>
      </c>
      <c r="G1545" s="30">
        <f>IF(B1545="",0,IF($B1545&lt;$G$5,0,IF($B1545&gt;'MSD Calculation'!$D$5,0,IF($N$4="Closed-form",1/2*(1-COS(2*PI()*($B1545-$G$5)/$G$6))*$G$8,IF($N$4="General",1/2*(1-COS(2*PI()*($B1545-$G$5)/$G$6))*$G$9,"Error")))))</f>
        <v>1.65823193556727E-3</v>
      </c>
      <c r="H1545" s="30">
        <f>IF(B1545="",0,IF($B1545&lt;$H$5,0,IF($B1545&gt;'MSD Calculation'!$D$5,0,IF($N$4="Closed-form",1/2*(1-COS(2*PI()*($B1545-$H$5)/$H$6))*$H$8,IF($N$4="General",1/2*(1-COS(2*PI()*($B1545-$H$5)/$H$6))*$H$9,"Error")))))</f>
        <v>3.6666364571135018E-5</v>
      </c>
      <c r="I1545" s="30">
        <f>IF(B1545="",0,IF($B1545&lt;$I$5,0,IF($B1545&gt;'MSD Calculation'!$D$5,0,IF($N$4="Closed-form",1/2*(1-COS(2*PI()*($B1545-$I$5)/$I$6))*$I$8,IF($N$4="General",1/2*(1-COS(2*PI()*($B1545-$I$5)/$I$6))*$I$9,"Error")))))</f>
        <v>0</v>
      </c>
      <c r="J1545" s="15" t="s">
        <v>14</v>
      </c>
      <c r="K1545" s="3"/>
      <c r="L1545" s="17">
        <v>15.279999999999719</v>
      </c>
      <c r="M1545" s="34">
        <f>L1545/'MSD Calculation'!$D$5</f>
        <v>0.51621621621620672</v>
      </c>
      <c r="N1545" s="34">
        <f>'MSD Calculation'!$D$24-L1545</f>
        <v>3.2200000000002813</v>
      </c>
      <c r="O1545" s="35">
        <f t="shared" si="115"/>
        <v>6.8472447052870264E-3</v>
      </c>
      <c r="P1545" s="35">
        <f t="shared" si="116"/>
        <v>1.4693509411170896E-2</v>
      </c>
      <c r="Q1545" s="35">
        <f t="shared" si="117"/>
        <v>1.6351741346738165E-2</v>
      </c>
      <c r="R1545" s="35">
        <f t="shared" si="118"/>
        <v>1.63884077113093E-2</v>
      </c>
      <c r="S1545" s="35">
        <f t="shared" si="119"/>
        <v>1.63884077113093E-2</v>
      </c>
      <c r="T1545" s="11" t="s">
        <v>14</v>
      </c>
    </row>
    <row r="1546" spans="2:20" x14ac:dyDescent="0.35">
      <c r="B1546" s="63">
        <v>15.289999999999718</v>
      </c>
      <c r="C1546" s="34">
        <f>B1546/'MSD Calculation'!$D$5</f>
        <v>0.51655405405404453</v>
      </c>
      <c r="D1546" s="34">
        <f>'MSD Calculation'!$D$24-B1546</f>
        <v>3.2100000000002815</v>
      </c>
      <c r="E1546" s="30">
        <f>IF(B1546="",0,IF(B1546&lt;'MSD Calculation'!$D$5,$E$7*(1-B1546/'MSD Calculation'!$D$5), 0))</f>
        <v>6.8424631098224411E-3</v>
      </c>
      <c r="F1546" s="30">
        <f>IF(B1546="",0,IF($B1546&lt;$F$5,0,IF($B1546&gt;'MSD Calculation'!$D$5,0,IF($N$4="Closed-form",1/2*(1-COS(2*PI()*($B1546-$F$5)/$F$6))*$F$8,IF($N$4="General",1/2*(1-COS(2*PI()*($B1546-$F$5)/$F$6))*$F$9,"Error")))))</f>
        <v>7.8542447406764176E-3</v>
      </c>
      <c r="G1546" s="30">
        <f>IF(B1546="",0,IF($B1546&lt;$G$5,0,IF($B1546&gt;'MSD Calculation'!$D$5,0,IF($N$4="Closed-form",1/2*(1-COS(2*PI()*($B1546-$G$5)/$G$6))*$G$8,IF($N$4="General",1/2*(1-COS(2*PI()*($B1546-$G$5)/$G$6))*$G$9,"Error")))))</f>
        <v>1.6630680060808092E-3</v>
      </c>
      <c r="H1546" s="30">
        <f>IF(B1546="",0,IF($B1546&lt;$H$5,0,IF($B1546&gt;'MSD Calculation'!$D$5,0,IF($N$4="Closed-form",1/2*(1-COS(2*PI()*($B1546-$H$5)/$H$6))*$H$8,IF($N$4="General",1/2*(1-COS(2*PI()*($B1546-$H$5)/$H$6))*$H$9,"Error")))))</f>
        <v>3.7606630694088649E-5</v>
      </c>
      <c r="I1546" s="30">
        <f>IF(B1546="",0,IF($B1546&lt;$I$5,0,IF($B1546&gt;'MSD Calculation'!$D$5,0,IF($N$4="Closed-form",1/2*(1-COS(2*PI()*($B1546-$I$5)/$I$6))*$I$8,IF($N$4="General",1/2*(1-COS(2*PI()*($B1546-$I$5)/$I$6))*$I$9,"Error")))))</f>
        <v>0</v>
      </c>
      <c r="J1546" s="15" t="s">
        <v>14</v>
      </c>
      <c r="K1546" s="3"/>
      <c r="L1546" s="17">
        <v>15.289999999999718</v>
      </c>
      <c r="M1546" s="34">
        <f>L1546/'MSD Calculation'!$D$5</f>
        <v>0.51655405405404453</v>
      </c>
      <c r="N1546" s="34">
        <f>'MSD Calculation'!$D$24-L1546</f>
        <v>3.2100000000002815</v>
      </c>
      <c r="O1546" s="35">
        <f t="shared" si="115"/>
        <v>6.8424631098224411E-3</v>
      </c>
      <c r="P1546" s="35">
        <f t="shared" si="116"/>
        <v>1.4696707850498859E-2</v>
      </c>
      <c r="Q1546" s="35">
        <f t="shared" si="117"/>
        <v>1.6359775856579668E-2</v>
      </c>
      <c r="R1546" s="35">
        <f t="shared" si="118"/>
        <v>1.6397382487273758E-2</v>
      </c>
      <c r="S1546" s="35">
        <f t="shared" si="119"/>
        <v>1.6397382487273758E-2</v>
      </c>
      <c r="T1546" s="11" t="s">
        <v>14</v>
      </c>
    </row>
    <row r="1547" spans="2:20" x14ac:dyDescent="0.35">
      <c r="B1547" s="63">
        <v>15.299999999999718</v>
      </c>
      <c r="C1547" s="34">
        <f>B1547/'MSD Calculation'!$D$5</f>
        <v>0.51689189189188234</v>
      </c>
      <c r="D1547" s="34">
        <f>'MSD Calculation'!$D$24-B1547</f>
        <v>3.2000000000002817</v>
      </c>
      <c r="E1547" s="30">
        <f>IF(B1547="",0,IF(B1547&lt;'MSD Calculation'!$D$5,$E$7*(1-B1547/'MSD Calculation'!$D$5), 0))</f>
        <v>6.8376815143578558E-3</v>
      </c>
      <c r="F1547" s="30">
        <f>IF(B1547="",0,IF($B1547&lt;$F$5,0,IF($B1547&gt;'MSD Calculation'!$D$5,0,IF($N$4="Closed-form",1/2*(1-COS(2*PI()*($B1547-$F$5)/$F$6))*$F$8,IF($N$4="General",1/2*(1-COS(2*PI()*($B1547-$F$5)/$F$6))*$F$9,"Error")))))</f>
        <v>7.8622115964207973E-3</v>
      </c>
      <c r="G1547" s="30">
        <f>IF(B1547="",0,IF($B1547&lt;$G$5,0,IF($B1547&gt;'MSD Calculation'!$D$5,0,IF($N$4="Closed-form",1/2*(1-COS(2*PI()*($B1547-$G$5)/$G$6))*$G$8,IF($N$4="General",1/2*(1-COS(2*PI()*($B1547-$G$5)/$G$6))*$G$9,"Error")))))</f>
        <v>1.6679053532549181E-3</v>
      </c>
      <c r="H1547" s="30">
        <f>IF(B1547="",0,IF($B1547&lt;$H$5,0,IF($B1547&gt;'MSD Calculation'!$D$5,0,IF($N$4="Closed-form",1/2*(1-COS(2*PI()*($B1547-$H$5)/$H$6))*$H$8,IF($N$4="General",1/2*(1-COS(2*PI()*($B1547-$H$5)/$H$6))*$H$9,"Error")))))</f>
        <v>3.8558571751334319E-5</v>
      </c>
      <c r="I1547" s="30">
        <f>IF(B1547="",0,IF($B1547&lt;$I$5,0,IF($B1547&gt;'MSD Calculation'!$D$5,0,IF($N$4="Closed-form",1/2*(1-COS(2*PI()*($B1547-$I$5)/$I$6))*$I$8,IF($N$4="General",1/2*(1-COS(2*PI()*($B1547-$I$5)/$I$6))*$I$9,"Error")))))</f>
        <v>0</v>
      </c>
      <c r="J1547" s="15" t="s">
        <v>14</v>
      </c>
      <c r="K1547" s="3"/>
      <c r="L1547" s="17">
        <v>15.299999999999718</v>
      </c>
      <c r="M1547" s="34">
        <f>L1547/'MSD Calculation'!$D$5</f>
        <v>0.51689189189188234</v>
      </c>
      <c r="N1547" s="34">
        <f>'MSD Calculation'!$D$24-L1547</f>
        <v>3.2000000000002817</v>
      </c>
      <c r="O1547" s="35">
        <f t="shared" si="115"/>
        <v>6.8376815143578558E-3</v>
      </c>
      <c r="P1547" s="35">
        <f t="shared" si="116"/>
        <v>1.4699893110778652E-2</v>
      </c>
      <c r="Q1547" s="35">
        <f t="shared" si="117"/>
        <v>1.6367798464033571E-2</v>
      </c>
      <c r="R1547" s="35">
        <f t="shared" si="118"/>
        <v>1.6406357035784906E-2</v>
      </c>
      <c r="S1547" s="35">
        <f t="shared" si="119"/>
        <v>1.6406357035784906E-2</v>
      </c>
      <c r="T1547" s="11" t="s">
        <v>14</v>
      </c>
    </row>
    <row r="1548" spans="2:20" x14ac:dyDescent="0.35">
      <c r="B1548" s="63">
        <v>15.309999999999718</v>
      </c>
      <c r="C1548" s="34">
        <f>B1548/'MSD Calculation'!$D$5</f>
        <v>0.51722972972972014</v>
      </c>
      <c r="D1548" s="34">
        <f>'MSD Calculation'!$D$24-B1548</f>
        <v>3.1900000000002819</v>
      </c>
      <c r="E1548" s="30">
        <f>IF(B1548="",0,IF(B1548&lt;'MSD Calculation'!$D$5,$E$7*(1-B1548/'MSD Calculation'!$D$5), 0))</f>
        <v>6.8328999188932704E-3</v>
      </c>
      <c r="F1548" s="30">
        <f>IF(B1548="",0,IF($B1548&lt;$F$5,0,IF($B1548&gt;'MSD Calculation'!$D$5,0,IF($N$4="Closed-form",1/2*(1-COS(2*PI()*($B1548-$F$5)/$F$6))*$F$8,IF($N$4="General",1/2*(1-COS(2*PI()*($B1548-$F$5)/$F$6))*$F$9,"Error")))))</f>
        <v>7.8701652381704887E-3</v>
      </c>
      <c r="G1548" s="30">
        <f>IF(B1548="",0,IF($B1548&lt;$G$5,0,IF($B1548&gt;'MSD Calculation'!$D$5,0,IF($N$4="Closed-form",1/2*(1-COS(2*PI()*($B1548-$G$5)/$G$6))*$G$8,IF($N$4="General",1/2*(1-COS(2*PI()*($B1548-$G$5)/$G$6))*$G$9,"Error")))))</f>
        <v>1.6727439436009103E-3</v>
      </c>
      <c r="H1548" s="30">
        <f>IF(B1548="",0,IF($B1548&lt;$H$5,0,IF($B1548&gt;'MSD Calculation'!$D$5,0,IF($N$4="Closed-form",1/2*(1-COS(2*PI()*($B1548-$H$5)/$H$6))*$H$8,IF($N$4="General",1/2*(1-COS(2*PI()*($B1548-$H$5)/$H$6))*$H$9,"Error")))))</f>
        <v>3.9522176296892204E-5</v>
      </c>
      <c r="I1548" s="30">
        <f>IF(B1548="",0,IF($B1548&lt;$I$5,0,IF($B1548&gt;'MSD Calculation'!$D$5,0,IF($N$4="Closed-form",1/2*(1-COS(2*PI()*($B1548-$I$5)/$I$6))*$I$8,IF($N$4="General",1/2*(1-COS(2*PI()*($B1548-$I$5)/$I$6))*$I$9,"Error")))))</f>
        <v>0</v>
      </c>
      <c r="J1548" s="15" t="s">
        <v>14</v>
      </c>
      <c r="K1548" s="3"/>
      <c r="L1548" s="17">
        <v>15.309999999999718</v>
      </c>
      <c r="M1548" s="34">
        <f>L1548/'MSD Calculation'!$D$5</f>
        <v>0.51722972972972014</v>
      </c>
      <c r="N1548" s="34">
        <f>'MSD Calculation'!$D$24-L1548</f>
        <v>3.1900000000002819</v>
      </c>
      <c r="O1548" s="35">
        <f t="shared" si="115"/>
        <v>6.8328999188932704E-3</v>
      </c>
      <c r="P1548" s="35">
        <f t="shared" si="116"/>
        <v>1.4703065157063759E-2</v>
      </c>
      <c r="Q1548" s="35">
        <f t="shared" si="117"/>
        <v>1.6375809100664669E-2</v>
      </c>
      <c r="R1548" s="35">
        <f t="shared" si="118"/>
        <v>1.6415331276961563E-2</v>
      </c>
      <c r="S1548" s="35">
        <f t="shared" si="119"/>
        <v>1.6415331276961563E-2</v>
      </c>
      <c r="T1548" s="11" t="s">
        <v>14</v>
      </c>
    </row>
    <row r="1549" spans="2:20" x14ac:dyDescent="0.35">
      <c r="B1549" s="63">
        <v>15.319999999999718</v>
      </c>
      <c r="C1549" s="34">
        <f>B1549/'MSD Calculation'!$D$5</f>
        <v>0.51756756756755806</v>
      </c>
      <c r="D1549" s="34">
        <f>'MSD Calculation'!$D$24-B1549</f>
        <v>3.1800000000002822</v>
      </c>
      <c r="E1549" s="30">
        <f>IF(B1549="",0,IF(B1549&lt;'MSD Calculation'!$D$5,$E$7*(1-B1549/'MSD Calculation'!$D$5), 0))</f>
        <v>6.8281183234286833E-3</v>
      </c>
      <c r="F1549" s="30">
        <f>IF(B1549="",0,IF($B1549&lt;$F$5,0,IF($B1549&gt;'MSD Calculation'!$D$5,0,IF($N$4="Closed-form",1/2*(1-COS(2*PI()*($B1549-$F$5)/$F$6))*$F$8,IF($N$4="General",1/2*(1-COS(2*PI()*($B1549-$F$5)/$F$6))*$F$9,"Error")))))</f>
        <v>7.8781056310369239E-3</v>
      </c>
      <c r="G1549" s="30">
        <f>IF(B1549="",0,IF($B1549&lt;$G$5,0,IF($B1549&gt;'MSD Calculation'!$D$5,0,IF($N$4="Closed-form",1/2*(1-COS(2*PI()*($B1549-$G$5)/$G$6))*$G$8,IF($N$4="General",1/2*(1-COS(2*PI()*($B1549-$G$5)/$G$6))*$G$9,"Error")))))</f>
        <v>1.6775837436214945E-3</v>
      </c>
      <c r="H1549" s="30">
        <f>IF(B1549="",0,IF($B1549&lt;$H$5,0,IF($B1549&gt;'MSD Calculation'!$D$5,0,IF($N$4="Closed-form",1/2*(1-COS(2*PI()*($B1549-$H$5)/$H$6))*$H$8,IF($N$4="General",1/2*(1-COS(2*PI()*($B1549-$H$5)/$H$6))*$H$9,"Error")))))</f>
        <v>4.0497432744542859E-5</v>
      </c>
      <c r="I1549" s="30">
        <f>IF(B1549="",0,IF($B1549&lt;$I$5,0,IF($B1549&gt;'MSD Calculation'!$D$5,0,IF($N$4="Closed-form",1/2*(1-COS(2*PI()*($B1549-$I$5)/$I$6))*$I$8,IF($N$4="General",1/2*(1-COS(2*PI()*($B1549-$I$5)/$I$6))*$I$9,"Error")))))</f>
        <v>0</v>
      </c>
      <c r="J1549" s="15" t="s">
        <v>14</v>
      </c>
      <c r="K1549" s="3"/>
      <c r="L1549" s="17">
        <v>15.319999999999718</v>
      </c>
      <c r="M1549" s="34">
        <f>L1549/'MSD Calculation'!$D$5</f>
        <v>0.51756756756755806</v>
      </c>
      <c r="N1549" s="34">
        <f>'MSD Calculation'!$D$24-L1549</f>
        <v>3.1800000000002822</v>
      </c>
      <c r="O1549" s="35">
        <f t="shared" si="115"/>
        <v>6.8281183234286833E-3</v>
      </c>
      <c r="P1549" s="35">
        <f t="shared" si="116"/>
        <v>1.4706223954465608E-2</v>
      </c>
      <c r="Q1549" s="35">
        <f t="shared" si="117"/>
        <v>1.6383807698087102E-2</v>
      </c>
      <c r="R1549" s="35">
        <f t="shared" si="118"/>
        <v>1.6424305130831644E-2</v>
      </c>
      <c r="S1549" s="35">
        <f t="shared" si="119"/>
        <v>1.6424305130831644E-2</v>
      </c>
      <c r="T1549" s="11" t="s">
        <v>14</v>
      </c>
    </row>
    <row r="1550" spans="2:20" x14ac:dyDescent="0.35">
      <c r="B1550" s="63">
        <v>15.329999999999718</v>
      </c>
      <c r="C1550" s="34">
        <f>B1550/'MSD Calculation'!$D$5</f>
        <v>0.51790540540539587</v>
      </c>
      <c r="D1550" s="34">
        <f>'MSD Calculation'!$D$24-B1550</f>
        <v>3.1700000000002824</v>
      </c>
      <c r="E1550" s="30">
        <f>IF(B1550="",0,IF(B1550&lt;'MSD Calculation'!$D$5,$E$7*(1-B1550/'MSD Calculation'!$D$5), 0))</f>
        <v>6.823336727964098E-3</v>
      </c>
      <c r="F1550" s="30">
        <f>IF(B1550="",0,IF($B1550&lt;$F$5,0,IF($B1550&gt;'MSD Calculation'!$D$5,0,IF($N$4="Closed-form",1/2*(1-COS(2*PI()*($B1550-$F$5)/$F$6))*$F$8,IF($N$4="General",1/2*(1-COS(2*PI()*($B1550-$F$5)/$F$6))*$F$9,"Error")))))</f>
        <v>7.886032740189659E-3</v>
      </c>
      <c r="G1550" s="30">
        <f>IF(B1550="",0,IF($B1550&lt;$G$5,0,IF($B1550&gt;'MSD Calculation'!$D$5,0,IF($N$4="Closed-form",1/2*(1-COS(2*PI()*($B1550-$G$5)/$G$6))*$G$8,IF($N$4="General",1/2*(1-COS(2*PI()*($B1550-$G$5)/$G$6))*$G$9,"Error")))))</f>
        <v>1.6824247198110047E-3</v>
      </c>
      <c r="H1550" s="30">
        <f>IF(B1550="",0,IF($B1550&lt;$H$5,0,IF($B1550&gt;'MSD Calculation'!$D$5,0,IF($N$4="Closed-form",1/2*(1-COS(2*PI()*($B1550-$H$5)/$H$6))*$H$8,IF($N$4="General",1/2*(1-COS(2*PI()*($B1550-$H$5)/$H$6))*$H$9,"Error")))))</f>
        <v>4.1484329367966242E-5</v>
      </c>
      <c r="I1550" s="30">
        <f>IF(B1550="",0,IF($B1550&lt;$I$5,0,IF($B1550&gt;'MSD Calculation'!$D$5,0,IF($N$4="Closed-form",1/2*(1-COS(2*PI()*($B1550-$I$5)/$I$6))*$I$8,IF($N$4="General",1/2*(1-COS(2*PI()*($B1550-$I$5)/$I$6))*$I$9,"Error")))))</f>
        <v>0</v>
      </c>
      <c r="J1550" s="15" t="s">
        <v>14</v>
      </c>
      <c r="K1550" s="3"/>
      <c r="L1550" s="17">
        <v>15.329999999999718</v>
      </c>
      <c r="M1550" s="34">
        <f>L1550/'MSD Calculation'!$D$5</f>
        <v>0.51790540540539587</v>
      </c>
      <c r="N1550" s="34">
        <f>'MSD Calculation'!$D$24-L1550</f>
        <v>3.1700000000002824</v>
      </c>
      <c r="O1550" s="35">
        <f t="shared" si="115"/>
        <v>6.823336727964098E-3</v>
      </c>
      <c r="P1550" s="35">
        <f t="shared" si="116"/>
        <v>1.4709369468153757E-2</v>
      </c>
      <c r="Q1550" s="35">
        <f t="shared" si="117"/>
        <v>1.6391794187964763E-2</v>
      </c>
      <c r="R1550" s="35">
        <f t="shared" si="118"/>
        <v>1.6433278517332728E-2</v>
      </c>
      <c r="S1550" s="35">
        <f t="shared" si="119"/>
        <v>1.6433278517332728E-2</v>
      </c>
      <c r="T1550" s="11" t="s">
        <v>14</v>
      </c>
    </row>
    <row r="1551" spans="2:20" x14ac:dyDescent="0.35">
      <c r="B1551" s="63">
        <v>15.339999999999717</v>
      </c>
      <c r="C1551" s="34">
        <f>B1551/'MSD Calculation'!$D$5</f>
        <v>0.51824324324323368</v>
      </c>
      <c r="D1551" s="34">
        <f>'MSD Calculation'!$D$24-B1551</f>
        <v>3.1600000000002826</v>
      </c>
      <c r="E1551" s="30">
        <f>IF(B1551="",0,IF(B1551&lt;'MSD Calculation'!$D$5,$E$7*(1-B1551/'MSD Calculation'!$D$5), 0))</f>
        <v>6.8185551324995127E-3</v>
      </c>
      <c r="F1551" s="30">
        <f>IF(B1551="",0,IF($B1551&lt;$F$5,0,IF($B1551&gt;'MSD Calculation'!$D$5,0,IF($N$4="Closed-form",1/2*(1-COS(2*PI()*($B1551-$F$5)/$F$6))*$F$8,IF($N$4="General",1/2*(1-COS(2*PI()*($B1551-$F$5)/$F$6))*$F$9,"Error")))))</f>
        <v>7.8939465308565122E-3</v>
      </c>
      <c r="G1551" s="30">
        <f>IF(B1551="",0,IF($B1551&lt;$G$5,0,IF($B1551&gt;'MSD Calculation'!$D$5,0,IF($N$4="Closed-form",1/2*(1-COS(2*PI()*($B1551-$G$5)/$G$6))*$G$8,IF($N$4="General",1/2*(1-COS(2*PI()*($B1551-$G$5)/$G$6))*$G$9,"Error")))))</f>
        <v>1.6872668386556317E-3</v>
      </c>
      <c r="H1551" s="30">
        <f>IF(B1551="",0,IF($B1551&lt;$H$5,0,IF($B1551&gt;'MSD Calculation'!$D$5,0,IF($N$4="Closed-form",1/2*(1-COS(2*PI()*($B1551-$H$5)/$H$6))*$H$8,IF($N$4="General",1/2*(1-COS(2*PI()*($B1551-$H$5)/$H$6))*$H$9,"Error")))))</f>
        <v>4.2482854300882502E-5</v>
      </c>
      <c r="I1551" s="30">
        <f>IF(B1551="",0,IF($B1551&lt;$I$5,0,IF($B1551&gt;'MSD Calculation'!$D$5,0,IF($N$4="Closed-form",1/2*(1-COS(2*PI()*($B1551-$I$5)/$I$6))*$I$8,IF($N$4="General",1/2*(1-COS(2*PI()*($B1551-$I$5)/$I$6))*$I$9,"Error")))))</f>
        <v>0</v>
      </c>
      <c r="J1551" s="15" t="s">
        <v>14</v>
      </c>
      <c r="K1551" s="3"/>
      <c r="L1551" s="17">
        <v>15.339999999999717</v>
      </c>
      <c r="M1551" s="34">
        <f>L1551/'MSD Calculation'!$D$5</f>
        <v>0.51824324324323368</v>
      </c>
      <c r="N1551" s="34">
        <f>'MSD Calculation'!$D$24-L1551</f>
        <v>3.1600000000002826</v>
      </c>
      <c r="O1551" s="35">
        <f t="shared" si="115"/>
        <v>6.8185551324995127E-3</v>
      </c>
      <c r="P1551" s="35">
        <f t="shared" si="116"/>
        <v>1.4712501663356026E-2</v>
      </c>
      <c r="Q1551" s="35">
        <f t="shared" si="117"/>
        <v>1.6399768502011657E-2</v>
      </c>
      <c r="R1551" s="35">
        <f t="shared" si="118"/>
        <v>1.644225135631254E-2</v>
      </c>
      <c r="S1551" s="35">
        <f t="shared" si="119"/>
        <v>1.644225135631254E-2</v>
      </c>
      <c r="T1551" s="11" t="s">
        <v>14</v>
      </c>
    </row>
    <row r="1552" spans="2:20" x14ac:dyDescent="0.35">
      <c r="B1552" s="63">
        <v>15.349999999999717</v>
      </c>
      <c r="C1552" s="34">
        <f>B1552/'MSD Calculation'!$D$5</f>
        <v>0.51858108108107148</v>
      </c>
      <c r="D1552" s="34">
        <f>'MSD Calculation'!$D$24-B1552</f>
        <v>3.1500000000002828</v>
      </c>
      <c r="E1552" s="30">
        <f>IF(B1552="",0,IF(B1552&lt;'MSD Calculation'!$D$5,$E$7*(1-B1552/'MSD Calculation'!$D$5), 0))</f>
        <v>6.8137735370349273E-3</v>
      </c>
      <c r="F1552" s="30">
        <f>IF(B1552="",0,IF($B1552&lt;$F$5,0,IF($B1552&gt;'MSD Calculation'!$D$5,0,IF($N$4="Closed-form",1/2*(1-COS(2*PI()*($B1552-$F$5)/$F$6))*$F$8,IF($N$4="General",1/2*(1-COS(2*PI()*($B1552-$F$5)/$F$6))*$F$9,"Error")))))</f>
        <v>7.9018469683237256E-3</v>
      </c>
      <c r="G1552" s="30">
        <f>IF(B1552="",0,IF($B1552&lt;$G$5,0,IF($B1552&gt;'MSD Calculation'!$D$5,0,IF($N$4="Closed-form",1/2*(1-COS(2*PI()*($B1552-$G$5)/$G$6))*$G$8,IF($N$4="General",1/2*(1-COS(2*PI()*($B1552-$G$5)/$G$6))*$G$9,"Error")))))</f>
        <v>1.692110066633656E-3</v>
      </c>
      <c r="H1552" s="30">
        <f>IF(B1552="",0,IF($B1552&lt;$H$5,0,IF($B1552&gt;'MSD Calculation'!$D$5,0,IF($N$4="Closed-form",1/2*(1-COS(2*PI()*($B1552-$H$5)/$H$6))*$H$8,IF($N$4="General",1/2*(1-COS(2*PI()*($B1552-$H$5)/$H$6))*$H$9,"Error")))))</f>
        <v>4.3492995537195395E-5</v>
      </c>
      <c r="I1552" s="30">
        <f>IF(B1552="",0,IF($B1552&lt;$I$5,0,IF($B1552&gt;'MSD Calculation'!$D$5,0,IF($N$4="Closed-form",1/2*(1-COS(2*PI()*($B1552-$I$5)/$I$6))*$I$8,IF($N$4="General",1/2*(1-COS(2*PI()*($B1552-$I$5)/$I$6))*$I$9,"Error")))))</f>
        <v>0</v>
      </c>
      <c r="J1552" s="15" t="s">
        <v>14</v>
      </c>
      <c r="K1552" s="3"/>
      <c r="L1552" s="17">
        <v>15.349999999999717</v>
      </c>
      <c r="M1552" s="34">
        <f>L1552/'MSD Calculation'!$D$5</f>
        <v>0.51858108108107148</v>
      </c>
      <c r="N1552" s="34">
        <f>'MSD Calculation'!$D$24-L1552</f>
        <v>3.1500000000002828</v>
      </c>
      <c r="O1552" s="35">
        <f t="shared" si="115"/>
        <v>6.8137735370349273E-3</v>
      </c>
      <c r="P1552" s="35">
        <f t="shared" si="116"/>
        <v>1.4715620505358653E-2</v>
      </c>
      <c r="Q1552" s="35">
        <f t="shared" si="117"/>
        <v>1.640773057199231E-2</v>
      </c>
      <c r="R1552" s="35">
        <f t="shared" si="118"/>
        <v>1.6451223567529507E-2</v>
      </c>
      <c r="S1552" s="35">
        <f t="shared" si="119"/>
        <v>1.6451223567529507E-2</v>
      </c>
      <c r="T1552" s="11" t="s">
        <v>14</v>
      </c>
    </row>
    <row r="1553" spans="2:20" x14ac:dyDescent="0.35">
      <c r="B1553" s="63">
        <v>15.359999999999717</v>
      </c>
      <c r="C1553" s="34">
        <f>B1553/'MSD Calculation'!$D$5</f>
        <v>0.51891891891890929</v>
      </c>
      <c r="D1553" s="34">
        <f>'MSD Calculation'!$D$24-B1553</f>
        <v>3.140000000000283</v>
      </c>
      <c r="E1553" s="30">
        <f>IF(B1553="",0,IF(B1553&lt;'MSD Calculation'!$D$5,$E$7*(1-B1553/'MSD Calculation'!$D$5), 0))</f>
        <v>6.808991941570342E-3</v>
      </c>
      <c r="F1553" s="30">
        <f>IF(B1553="",0,IF($B1553&lt;$F$5,0,IF($B1553&gt;'MSD Calculation'!$D$5,0,IF($N$4="Closed-form",1/2*(1-COS(2*PI()*($B1553-$F$5)/$F$6))*$F$8,IF($N$4="General",1/2*(1-COS(2*PI()*($B1553-$F$5)/$F$6))*$F$9,"Error")))))</f>
        <v>7.9097340179361177E-3</v>
      </c>
      <c r="G1553" s="30">
        <f>IF(B1553="",0,IF($B1553&lt;$G$5,0,IF($B1553&gt;'MSD Calculation'!$D$5,0,IF($N$4="Closed-form",1/2*(1-COS(2*PI()*($B1553-$G$5)/$G$6))*$G$8,IF($N$4="General",1/2*(1-COS(2*PI()*($B1553-$G$5)/$G$6))*$G$9,"Error")))))</f>
        <v>1.6969543702156805E-3</v>
      </c>
      <c r="H1553" s="30">
        <f>IF(B1553="",0,IF($B1553&lt;$H$5,0,IF($B1553&gt;'MSD Calculation'!$D$5,0,IF($N$4="Closed-form",1/2*(1-COS(2*PI()*($B1553-$H$5)/$H$6))*$H$8,IF($N$4="General",1/2*(1-COS(2*PI()*($B1553-$H$5)/$H$6))*$H$9,"Error")))))</f>
        <v>4.4514740931135755E-5</v>
      </c>
      <c r="I1553" s="30">
        <f>IF(B1553="",0,IF($B1553&lt;$I$5,0,IF($B1553&gt;'MSD Calculation'!$D$5,0,IF($N$4="Closed-form",1/2*(1-COS(2*PI()*($B1553-$I$5)/$I$6))*$I$8,IF($N$4="General",1/2*(1-COS(2*PI()*($B1553-$I$5)/$I$6))*$I$9,"Error")))))</f>
        <v>0</v>
      </c>
      <c r="J1553" s="15" t="s">
        <v>14</v>
      </c>
      <c r="K1553" s="3"/>
      <c r="L1553" s="17">
        <v>15.359999999999717</v>
      </c>
      <c r="M1553" s="34">
        <f>L1553/'MSD Calculation'!$D$5</f>
        <v>0.51891891891890929</v>
      </c>
      <c r="N1553" s="34">
        <f>'MSD Calculation'!$D$24-L1553</f>
        <v>3.140000000000283</v>
      </c>
      <c r="O1553" s="35">
        <f t="shared" si="115"/>
        <v>6.808991941570342E-3</v>
      </c>
      <c r="P1553" s="35">
        <f t="shared" si="116"/>
        <v>1.4718725959506459E-2</v>
      </c>
      <c r="Q1553" s="35">
        <f t="shared" si="117"/>
        <v>1.641568032972214E-2</v>
      </c>
      <c r="R1553" s="35">
        <f t="shared" si="118"/>
        <v>1.6460195070653275E-2</v>
      </c>
      <c r="S1553" s="35">
        <f t="shared" si="119"/>
        <v>1.6460195070653275E-2</v>
      </c>
      <c r="T1553" s="11" t="s">
        <v>14</v>
      </c>
    </row>
    <row r="1554" spans="2:20" x14ac:dyDescent="0.35">
      <c r="B1554" s="63">
        <v>15.369999999999717</v>
      </c>
      <c r="C1554" s="34">
        <f>B1554/'MSD Calculation'!$D$5</f>
        <v>0.51925675675674721</v>
      </c>
      <c r="D1554" s="34">
        <f>'MSD Calculation'!$D$24-B1554</f>
        <v>3.1300000000002832</v>
      </c>
      <c r="E1554" s="30">
        <f>IF(B1554="",0,IF(B1554&lt;'MSD Calculation'!$D$5,$E$7*(1-B1554/'MSD Calculation'!$D$5), 0))</f>
        <v>6.8042103461057549E-3</v>
      </c>
      <c r="F1554" s="30">
        <f>IF(B1554="",0,IF($B1554&lt;$F$5,0,IF($B1554&gt;'MSD Calculation'!$D$5,0,IF($N$4="Closed-form",1/2*(1-COS(2*PI()*($B1554-$F$5)/$F$6))*$F$8,IF($N$4="General",1/2*(1-COS(2*PI()*($B1554-$F$5)/$F$6))*$F$9,"Error")))))</f>
        <v>7.9176076450972292E-3</v>
      </c>
      <c r="G1554" s="30">
        <f>IF(B1554="",0,IF($B1554&lt;$G$5,0,IF($B1554&gt;'MSD Calculation'!$D$5,0,IF($N$4="Closed-form",1/2*(1-COS(2*PI()*($B1554-$G$5)/$G$6))*$G$8,IF($N$4="General",1/2*(1-COS(2*PI()*($B1554-$G$5)/$G$6))*$G$9,"Error")))))</f>
        <v>1.7017997158648599E-3</v>
      </c>
      <c r="H1554" s="30">
        <f>IF(B1554="",0,IF($B1554&lt;$H$5,0,IF($B1554&gt;'MSD Calculation'!$D$5,0,IF($N$4="Closed-form",1/2*(1-COS(2*PI()*($B1554-$H$5)/$H$6))*$H$8,IF($N$4="General",1/2*(1-COS(2*PI()*($B1554-$H$5)/$H$6))*$H$9,"Error")))))</f>
        <v>4.5548078197408494E-5</v>
      </c>
      <c r="I1554" s="30">
        <f>IF(B1554="",0,IF($B1554&lt;$I$5,0,IF($B1554&gt;'MSD Calculation'!$D$5,0,IF($N$4="Closed-form",1/2*(1-COS(2*PI()*($B1554-$I$5)/$I$6))*$I$8,IF($N$4="General",1/2*(1-COS(2*PI()*($B1554-$I$5)/$I$6))*$I$9,"Error")))))</f>
        <v>0</v>
      </c>
      <c r="J1554" s="15" t="s">
        <v>14</v>
      </c>
      <c r="K1554" s="3"/>
      <c r="L1554" s="17">
        <v>15.369999999999717</v>
      </c>
      <c r="M1554" s="34">
        <f>L1554/'MSD Calculation'!$D$5</f>
        <v>0.51925675675674721</v>
      </c>
      <c r="N1554" s="34">
        <f>'MSD Calculation'!$D$24-L1554</f>
        <v>3.1300000000002832</v>
      </c>
      <c r="O1554" s="35">
        <f t="shared" ref="O1554:O1617" si="120">E1554</f>
        <v>6.8042103461057549E-3</v>
      </c>
      <c r="P1554" s="35">
        <f t="shared" ref="P1554:P1617" si="121">E1554+F1554</f>
        <v>1.4721817991202984E-2</v>
      </c>
      <c r="Q1554" s="35">
        <f t="shared" ref="Q1554:Q1617" si="122">E1554+F1554+G1554</f>
        <v>1.6423617707067843E-2</v>
      </c>
      <c r="R1554" s="35">
        <f t="shared" ref="R1554:R1617" si="123">+E1554+F1554+G1554+H1554</f>
        <v>1.6469165785265253E-2</v>
      </c>
      <c r="S1554" s="35">
        <f t="shared" ref="S1554:S1617" si="124">E1554+F1554+G1554+H1554+I1554</f>
        <v>1.6469165785265253E-2</v>
      </c>
      <c r="T1554" s="11" t="s">
        <v>14</v>
      </c>
    </row>
    <row r="1555" spans="2:20" x14ac:dyDescent="0.35">
      <c r="B1555" s="63">
        <v>15.379999999999717</v>
      </c>
      <c r="C1555" s="34">
        <f>B1555/'MSD Calculation'!$D$5</f>
        <v>0.51959459459458501</v>
      </c>
      <c r="D1555" s="34">
        <f>'MSD Calculation'!$D$24-B1555</f>
        <v>3.1200000000002834</v>
      </c>
      <c r="E1555" s="30">
        <f>IF(B1555="",0,IF(B1555&lt;'MSD Calculation'!$D$5,$E$7*(1-B1555/'MSD Calculation'!$D$5), 0))</f>
        <v>6.7994287506411696E-3</v>
      </c>
      <c r="F1555" s="30">
        <f>IF(B1555="",0,IF($B1555&lt;$F$5,0,IF($B1555&gt;'MSD Calculation'!$D$5,0,IF($N$4="Closed-form",1/2*(1-COS(2*PI()*($B1555-$F$5)/$F$6))*$F$8,IF($N$4="General",1/2*(1-COS(2*PI()*($B1555-$F$5)/$F$6))*$F$9,"Error")))))</f>
        <v>7.9254678152694755E-3</v>
      </c>
      <c r="G1555" s="30">
        <f>IF(B1555="",0,IF($B1555&lt;$G$5,0,IF($B1555&gt;'MSD Calculation'!$D$5,0,IF($N$4="Closed-form",1/2*(1-COS(2*PI()*($B1555-$G$5)/$G$6))*$G$8,IF($N$4="General",1/2*(1-COS(2*PI()*($B1555-$G$5)/$G$6))*$G$9,"Error")))))</f>
        <v>1.7066460700371365E-3</v>
      </c>
      <c r="H1555" s="30">
        <f>IF(B1555="",0,IF($B1555&lt;$H$5,0,IF($B1555&gt;'MSD Calculation'!$D$5,0,IF($N$4="Closed-form",1/2*(1-COS(2*PI()*($B1555-$H$5)/$H$6))*$H$8,IF($N$4="General",1/2*(1-COS(2*PI()*($B1555-$H$5)/$H$6))*$H$9,"Error")))))</f>
        <v>4.6592994911339177E-5</v>
      </c>
      <c r="I1555" s="30">
        <f>IF(B1555="",0,IF($B1555&lt;$I$5,0,IF($B1555&gt;'MSD Calculation'!$D$5,0,IF($N$4="Closed-form",1/2*(1-COS(2*PI()*($B1555-$I$5)/$I$6))*$I$8,IF($N$4="General",1/2*(1-COS(2*PI()*($B1555-$I$5)/$I$6))*$I$9,"Error")))))</f>
        <v>0</v>
      </c>
      <c r="J1555" s="15" t="s">
        <v>14</v>
      </c>
      <c r="K1555" s="3"/>
      <c r="L1555" s="17">
        <v>15.379999999999717</v>
      </c>
      <c r="M1555" s="34">
        <f>L1555/'MSD Calculation'!$D$5</f>
        <v>0.51959459459458501</v>
      </c>
      <c r="N1555" s="34">
        <f>'MSD Calculation'!$D$24-L1555</f>
        <v>3.1200000000002834</v>
      </c>
      <c r="O1555" s="35">
        <f t="shared" si="120"/>
        <v>6.7994287506411696E-3</v>
      </c>
      <c r="P1555" s="35">
        <f t="shared" si="121"/>
        <v>1.4724896565910646E-2</v>
      </c>
      <c r="Q1555" s="35">
        <f t="shared" si="122"/>
        <v>1.6431542635947781E-2</v>
      </c>
      <c r="R1555" s="35">
        <f t="shared" si="123"/>
        <v>1.647813563085912E-2</v>
      </c>
      <c r="S1555" s="35">
        <f t="shared" si="124"/>
        <v>1.647813563085912E-2</v>
      </c>
      <c r="T1555" s="11" t="s">
        <v>14</v>
      </c>
    </row>
    <row r="1556" spans="2:20" x14ac:dyDescent="0.35">
      <c r="B1556" s="63">
        <v>15.389999999999716</v>
      </c>
      <c r="C1556" s="34">
        <f>B1556/'MSD Calculation'!$D$5</f>
        <v>0.51993243243242282</v>
      </c>
      <c r="D1556" s="34">
        <f>'MSD Calculation'!$D$24-B1556</f>
        <v>3.1100000000002836</v>
      </c>
      <c r="E1556" s="30">
        <f>IF(B1556="",0,IF(B1556&lt;'MSD Calculation'!$D$5,$E$7*(1-B1556/'MSD Calculation'!$D$5), 0))</f>
        <v>6.7946471551765843E-3</v>
      </c>
      <c r="F1556" s="30">
        <f>IF(B1556="",0,IF($B1556&lt;$F$5,0,IF($B1556&gt;'MSD Calculation'!$D$5,0,IF($N$4="Closed-form",1/2*(1-COS(2*PI()*($B1556-$F$5)/$F$6))*$F$8,IF($N$4="General",1/2*(1-COS(2*PI()*($B1556-$F$5)/$F$6))*$F$9,"Error")))))</f>
        <v>7.9333144939743114E-3</v>
      </c>
      <c r="G1556" s="30">
        <f>IF(B1556="",0,IF($B1556&lt;$G$5,0,IF($B1556&gt;'MSD Calculation'!$D$5,0,IF($N$4="Closed-form",1/2*(1-COS(2*PI()*($B1556-$G$5)/$G$6))*$G$8,IF($N$4="General",1/2*(1-COS(2*PI()*($B1556-$G$5)/$G$6))*$G$9,"Error")))))</f>
        <v>1.7114933991814706E-3</v>
      </c>
      <c r="H1556" s="30">
        <f>IF(B1556="",0,IF($B1556&lt;$H$5,0,IF($B1556&gt;'MSD Calculation'!$D$5,0,IF($N$4="Closed-form",1/2*(1-COS(2*PI()*($B1556-$H$5)/$H$6))*$H$8,IF($N$4="General",1/2*(1-COS(2*PI()*($B1556-$H$5)/$H$6))*$H$9,"Error")))))</f>
        <v>4.7649478509024434E-5</v>
      </c>
      <c r="I1556" s="30">
        <f>IF(B1556="",0,IF($B1556&lt;$I$5,0,IF($B1556&gt;'MSD Calculation'!$D$5,0,IF($N$4="Closed-form",1/2*(1-COS(2*PI()*($B1556-$I$5)/$I$6))*$I$8,IF($N$4="General",1/2*(1-COS(2*PI()*($B1556-$I$5)/$I$6))*$I$9,"Error")))))</f>
        <v>0</v>
      </c>
      <c r="J1556" s="15" t="s">
        <v>14</v>
      </c>
      <c r="K1556" s="3"/>
      <c r="L1556" s="17">
        <v>15.389999999999716</v>
      </c>
      <c r="M1556" s="34">
        <f>L1556/'MSD Calculation'!$D$5</f>
        <v>0.51993243243242282</v>
      </c>
      <c r="N1556" s="34">
        <f>'MSD Calculation'!$D$24-L1556</f>
        <v>3.1100000000002836</v>
      </c>
      <c r="O1556" s="35">
        <f t="shared" si="120"/>
        <v>6.7946471551765843E-3</v>
      </c>
      <c r="P1556" s="35">
        <f t="shared" si="121"/>
        <v>1.4727961649150896E-2</v>
      </c>
      <c r="Q1556" s="35">
        <f t="shared" si="122"/>
        <v>1.6439455048332365E-2</v>
      </c>
      <c r="R1556" s="35">
        <f t="shared" si="123"/>
        <v>1.6487104526841389E-2</v>
      </c>
      <c r="S1556" s="35">
        <f t="shared" si="124"/>
        <v>1.6487104526841389E-2</v>
      </c>
      <c r="T1556" s="11" t="s">
        <v>14</v>
      </c>
    </row>
    <row r="1557" spans="2:20" x14ac:dyDescent="0.35">
      <c r="B1557" s="63">
        <v>15.399999999999716</v>
      </c>
      <c r="C1557" s="34">
        <f>B1557/'MSD Calculation'!$D$5</f>
        <v>0.52027027027026063</v>
      </c>
      <c r="D1557" s="34">
        <f>'MSD Calculation'!$D$24-B1557</f>
        <v>3.1000000000002839</v>
      </c>
      <c r="E1557" s="30">
        <f>IF(B1557="",0,IF(B1557&lt;'MSD Calculation'!$D$5,$E$7*(1-B1557/'MSD Calculation'!$D$5), 0))</f>
        <v>6.7898655597119989E-3</v>
      </c>
      <c r="F1557" s="30">
        <f>IF(B1557="",0,IF($B1557&lt;$F$5,0,IF($B1557&gt;'MSD Calculation'!$D$5,0,IF($N$4="Closed-form",1/2*(1-COS(2*PI()*($B1557-$F$5)/$F$6))*$F$8,IF($N$4="General",1/2*(1-COS(2*PI()*($B1557-$F$5)/$F$6))*$F$9,"Error")))))</f>
        <v>7.9411476467923618E-3</v>
      </c>
      <c r="G1557" s="30">
        <f>IF(B1557="",0,IF($B1557&lt;$G$5,0,IF($B1557&gt;'MSD Calculation'!$D$5,0,IF($N$4="Closed-form",1/2*(1-COS(2*PI()*($B1557-$G$5)/$G$6))*$G$8,IF($N$4="General",1/2*(1-COS(2*PI()*($B1557-$G$5)/$G$6))*$G$9,"Error")))))</f>
        <v>1.7163416697400715E-3</v>
      </c>
      <c r="H1557" s="30">
        <f>IF(B1557="",0,IF($B1557&lt;$H$5,0,IF($B1557&gt;'MSD Calculation'!$D$5,0,IF($N$4="Closed-form",1/2*(1-COS(2*PI()*($B1557-$H$5)/$H$6))*$H$8,IF($N$4="General",1/2*(1-COS(2*PI()*($B1557-$H$5)/$H$6))*$H$9,"Error")))))</f>
        <v>4.8717516287482643E-5</v>
      </c>
      <c r="I1557" s="30">
        <f>IF(B1557="",0,IF($B1557&lt;$I$5,0,IF($B1557&gt;'MSD Calculation'!$D$5,0,IF($N$4="Closed-form",1/2*(1-COS(2*PI()*($B1557-$I$5)/$I$6))*$I$8,IF($N$4="General",1/2*(1-COS(2*PI()*($B1557-$I$5)/$I$6))*$I$9,"Error")))))</f>
        <v>0</v>
      </c>
      <c r="J1557" s="15" t="s">
        <v>14</v>
      </c>
      <c r="K1557" s="3"/>
      <c r="L1557" s="17">
        <v>15.399999999999716</v>
      </c>
      <c r="M1557" s="34">
        <f>L1557/'MSD Calculation'!$D$5</f>
        <v>0.52027027027026063</v>
      </c>
      <c r="N1557" s="34">
        <f>'MSD Calculation'!$D$24-L1557</f>
        <v>3.1000000000002839</v>
      </c>
      <c r="O1557" s="35">
        <f t="shared" si="120"/>
        <v>6.7898655597119989E-3</v>
      </c>
      <c r="P1557" s="35">
        <f t="shared" si="121"/>
        <v>1.473101320650436E-2</v>
      </c>
      <c r="Q1557" s="35">
        <f t="shared" si="122"/>
        <v>1.6447354876244432E-2</v>
      </c>
      <c r="R1557" s="35">
        <f t="shared" si="123"/>
        <v>1.6496072392531914E-2</v>
      </c>
      <c r="S1557" s="35">
        <f t="shared" si="124"/>
        <v>1.6496072392531914E-2</v>
      </c>
      <c r="T1557" s="11" t="s">
        <v>14</v>
      </c>
    </row>
    <row r="1558" spans="2:20" x14ac:dyDescent="0.35">
      <c r="B1558" s="63">
        <v>15.409999999999716</v>
      </c>
      <c r="C1558" s="34">
        <f>B1558/'MSD Calculation'!$D$5</f>
        <v>0.52060810810809843</v>
      </c>
      <c r="D1558" s="34">
        <f>'MSD Calculation'!$D$24-B1558</f>
        <v>3.0900000000002841</v>
      </c>
      <c r="E1558" s="30">
        <f>IF(B1558="",0,IF(B1558&lt;'MSD Calculation'!$D$5,$E$7*(1-B1558/'MSD Calculation'!$D$5), 0))</f>
        <v>6.7850839642474136E-3</v>
      </c>
      <c r="F1558" s="30">
        <f>IF(B1558="",0,IF($B1558&lt;$F$5,0,IF($B1558&gt;'MSD Calculation'!$D$5,0,IF($N$4="Closed-form",1/2*(1-COS(2*PI()*($B1558-$F$5)/$F$6))*$F$8,IF($N$4="General",1/2*(1-COS(2*PI()*($B1558-$F$5)/$F$6))*$F$9,"Error")))))</f>
        <v>7.9489672393635857E-3</v>
      </c>
      <c r="G1558" s="30">
        <f>IF(B1558="",0,IF($B1558&lt;$G$5,0,IF($B1558&gt;'MSD Calculation'!$D$5,0,IF($N$4="Closed-form",1/2*(1-COS(2*PI()*($B1558-$G$5)/$G$6))*$G$8,IF($N$4="General",1/2*(1-COS(2*PI()*($B1558-$G$5)/$G$6))*$G$9,"Error")))))</f>
        <v>1.7211908481486319E-3</v>
      </c>
      <c r="H1558" s="30">
        <f>IF(B1558="",0,IF($B1558&lt;$H$5,0,IF($B1558&gt;'MSD Calculation'!$D$5,0,IF($N$4="Closed-form",1/2*(1-COS(2*PI()*($B1558-$H$5)/$H$6))*$H$8,IF($N$4="General",1/2*(1-COS(2*PI()*($B1558-$H$5)/$H$6))*$H$9,"Error")))))</f>
        <v>4.9797095404806354E-5</v>
      </c>
      <c r="I1558" s="30">
        <f>IF(B1558="",0,IF($B1558&lt;$I$5,0,IF($B1558&gt;'MSD Calculation'!$D$5,0,IF($N$4="Closed-form",1/2*(1-COS(2*PI()*($B1558-$I$5)/$I$6))*$I$8,IF($N$4="General",1/2*(1-COS(2*PI()*($B1558-$I$5)/$I$6))*$I$9,"Error")))))</f>
        <v>0</v>
      </c>
      <c r="J1558" s="15" t="s">
        <v>14</v>
      </c>
      <c r="K1558" s="3"/>
      <c r="L1558" s="17">
        <v>15.409999999999716</v>
      </c>
      <c r="M1558" s="34">
        <f>L1558/'MSD Calculation'!$D$5</f>
        <v>0.52060810810809843</v>
      </c>
      <c r="N1558" s="34">
        <f>'MSD Calculation'!$D$24-L1558</f>
        <v>3.0900000000002841</v>
      </c>
      <c r="O1558" s="35">
        <f t="shared" si="120"/>
        <v>6.7850839642474136E-3</v>
      </c>
      <c r="P1558" s="35">
        <f t="shared" si="121"/>
        <v>1.4734051203610999E-2</v>
      </c>
      <c r="Q1558" s="35">
        <f t="shared" si="122"/>
        <v>1.645524205175963E-2</v>
      </c>
      <c r="R1558" s="35">
        <f t="shared" si="123"/>
        <v>1.6505039147164436E-2</v>
      </c>
      <c r="S1558" s="35">
        <f t="shared" si="124"/>
        <v>1.6505039147164436E-2</v>
      </c>
      <c r="T1558" s="11" t="s">
        <v>14</v>
      </c>
    </row>
    <row r="1559" spans="2:20" x14ac:dyDescent="0.35">
      <c r="B1559" s="63">
        <v>15.419999999999716</v>
      </c>
      <c r="C1559" s="34">
        <f>B1559/'MSD Calculation'!$D$5</f>
        <v>0.52094594594593635</v>
      </c>
      <c r="D1559" s="34">
        <f>'MSD Calculation'!$D$24-B1559</f>
        <v>3.0800000000002843</v>
      </c>
      <c r="E1559" s="30">
        <f>IF(B1559="",0,IF(B1559&lt;'MSD Calculation'!$D$5,$E$7*(1-B1559/'MSD Calculation'!$D$5), 0))</f>
        <v>6.7803023687828265E-3</v>
      </c>
      <c r="F1559" s="30">
        <f>IF(B1559="",0,IF($B1559&lt;$F$5,0,IF($B1559&gt;'MSD Calculation'!$D$5,0,IF($N$4="Closed-form",1/2*(1-COS(2*PI()*($B1559-$F$5)/$F$6))*$F$8,IF($N$4="General",1/2*(1-COS(2*PI()*($B1559-$F$5)/$F$6))*$F$9,"Error")))))</f>
        <v>7.9567732373874225E-3</v>
      </c>
      <c r="G1559" s="30">
        <f>IF(B1559="",0,IF($B1559&lt;$G$5,0,IF($B1559&gt;'MSD Calculation'!$D$5,0,IF($N$4="Closed-form",1/2*(1-COS(2*PI()*($B1559-$G$5)/$G$6))*$G$8,IF($N$4="General",1/2*(1-COS(2*PI()*($B1559-$G$5)/$G$6))*$G$9,"Error")))))</f>
        <v>1.7260409008365599E-3</v>
      </c>
      <c r="H1559" s="30">
        <f>IF(B1559="",0,IF($B1559&lt;$H$5,0,IF($B1559&gt;'MSD Calculation'!$D$5,0,IF($N$4="Closed-form",1/2*(1-COS(2*PI()*($B1559-$H$5)/$H$6))*$H$8,IF($N$4="General",1/2*(1-COS(2*PI()*($B1559-$H$5)/$H$6))*$H$9,"Error")))))</f>
        <v>5.0888202880317253E-5</v>
      </c>
      <c r="I1559" s="30">
        <f>IF(B1559="",0,IF($B1559&lt;$I$5,0,IF($B1559&gt;'MSD Calculation'!$D$5,0,IF($N$4="Closed-form",1/2*(1-COS(2*PI()*($B1559-$I$5)/$I$6))*$I$8,IF($N$4="General",1/2*(1-COS(2*PI()*($B1559-$I$5)/$I$6))*$I$9,"Error")))))</f>
        <v>0</v>
      </c>
      <c r="J1559" s="15" t="s">
        <v>14</v>
      </c>
      <c r="K1559" s="3"/>
      <c r="L1559" s="17">
        <v>15.419999999999716</v>
      </c>
      <c r="M1559" s="34">
        <f>L1559/'MSD Calculation'!$D$5</f>
        <v>0.52094594594593635</v>
      </c>
      <c r="N1559" s="34">
        <f>'MSD Calculation'!$D$24-L1559</f>
        <v>3.0800000000002843</v>
      </c>
      <c r="O1559" s="35">
        <f t="shared" si="120"/>
        <v>6.7803023687828265E-3</v>
      </c>
      <c r="P1559" s="35">
        <f t="shared" si="121"/>
        <v>1.4737075606170248E-2</v>
      </c>
      <c r="Q1559" s="35">
        <f t="shared" si="122"/>
        <v>1.6463116507006808E-2</v>
      </c>
      <c r="R1559" s="35">
        <f t="shared" si="123"/>
        <v>1.6514004709887124E-2</v>
      </c>
      <c r="S1559" s="35">
        <f t="shared" si="124"/>
        <v>1.6514004709887124E-2</v>
      </c>
      <c r="T1559" s="11" t="s">
        <v>14</v>
      </c>
    </row>
    <row r="1560" spans="2:20" x14ac:dyDescent="0.35">
      <c r="B1560" s="63">
        <v>15.429999999999715</v>
      </c>
      <c r="C1560" s="34">
        <f>B1560/'MSD Calculation'!$D$5</f>
        <v>0.52128378378377416</v>
      </c>
      <c r="D1560" s="34">
        <f>'MSD Calculation'!$D$24-B1560</f>
        <v>3.0700000000002845</v>
      </c>
      <c r="E1560" s="30">
        <f>IF(B1560="",0,IF(B1560&lt;'MSD Calculation'!$D$5,$E$7*(1-B1560/'MSD Calculation'!$D$5), 0))</f>
        <v>6.7755207733182412E-3</v>
      </c>
      <c r="F1560" s="30">
        <f>IF(B1560="",0,IF($B1560&lt;$F$5,0,IF($B1560&gt;'MSD Calculation'!$D$5,0,IF($N$4="Closed-form",1/2*(1-COS(2*PI()*($B1560-$F$5)/$F$6))*$F$8,IF($N$4="General",1/2*(1-COS(2*PI()*($B1560-$F$5)/$F$6))*$F$9,"Error")))))</f>
        <v>7.9645656066229531E-3</v>
      </c>
      <c r="G1560" s="30">
        <f>IF(B1560="",0,IF($B1560&lt;$G$5,0,IF($B1560&gt;'MSD Calculation'!$D$5,0,IF($N$4="Closed-form",1/2*(1-COS(2*PI()*($B1560-$G$5)/$G$6))*$G$8,IF($N$4="General",1/2*(1-COS(2*PI()*($B1560-$G$5)/$G$6))*$G$9,"Error")))))</f>
        <v>1.7308917942272101E-3</v>
      </c>
      <c r="H1560" s="30">
        <f>IF(B1560="",0,IF($B1560&lt;$H$5,0,IF($B1560&gt;'MSD Calculation'!$D$5,0,IF($N$4="Closed-form",1/2*(1-COS(2*PI()*($B1560-$H$5)/$H$6))*$H$8,IF($N$4="General",1/2*(1-COS(2*PI()*($B1560-$H$5)/$H$6))*$H$9,"Error")))))</f>
        <v>5.1990825594722038E-5</v>
      </c>
      <c r="I1560" s="30">
        <f>IF(B1560="",0,IF($B1560&lt;$I$5,0,IF($B1560&gt;'MSD Calculation'!$D$5,0,IF($N$4="Closed-form",1/2*(1-COS(2*PI()*($B1560-$I$5)/$I$6))*$I$8,IF($N$4="General",1/2*(1-COS(2*PI()*($B1560-$I$5)/$I$6))*$I$9,"Error")))))</f>
        <v>0</v>
      </c>
      <c r="J1560" s="15" t="s">
        <v>14</v>
      </c>
      <c r="K1560" s="3"/>
      <c r="L1560" s="17">
        <v>15.429999999999715</v>
      </c>
      <c r="M1560" s="34">
        <f>L1560/'MSD Calculation'!$D$5</f>
        <v>0.52128378378377416</v>
      </c>
      <c r="N1560" s="34">
        <f>'MSD Calculation'!$D$24-L1560</f>
        <v>3.0700000000002845</v>
      </c>
      <c r="O1560" s="35">
        <f t="shared" si="120"/>
        <v>6.7755207733182412E-3</v>
      </c>
      <c r="P1560" s="35">
        <f t="shared" si="121"/>
        <v>1.4740086379941194E-2</v>
      </c>
      <c r="Q1560" s="35">
        <f t="shared" si="122"/>
        <v>1.6470978174168406E-2</v>
      </c>
      <c r="R1560" s="35">
        <f t="shared" si="123"/>
        <v>1.6522968999763129E-2</v>
      </c>
      <c r="S1560" s="35">
        <f t="shared" si="124"/>
        <v>1.6522968999763129E-2</v>
      </c>
      <c r="T1560" s="11" t="s">
        <v>14</v>
      </c>
    </row>
    <row r="1561" spans="2:20" x14ac:dyDescent="0.35">
      <c r="B1561" s="63">
        <v>15.439999999999715</v>
      </c>
      <c r="C1561" s="34">
        <f>B1561/'MSD Calculation'!$D$5</f>
        <v>0.52162162162161196</v>
      </c>
      <c r="D1561" s="34">
        <f>'MSD Calculation'!$D$24-B1561</f>
        <v>3.0600000000002847</v>
      </c>
      <c r="E1561" s="30">
        <f>IF(B1561="",0,IF(B1561&lt;'MSD Calculation'!$D$5,$E$7*(1-B1561/'MSD Calculation'!$D$5), 0))</f>
        <v>6.7707391778536559E-3</v>
      </c>
      <c r="F1561" s="30">
        <f>IF(B1561="",0,IF($B1561&lt;$F$5,0,IF($B1561&gt;'MSD Calculation'!$D$5,0,IF($N$4="Closed-form",1/2*(1-COS(2*PI()*($B1561-$F$5)/$F$6))*$F$8,IF($N$4="General",1/2*(1-COS(2*PI()*($B1561-$F$5)/$F$6))*$F$9,"Error")))))</f>
        <v>7.9723443128890247E-3</v>
      </c>
      <c r="G1561" s="30">
        <f>IF(B1561="",0,IF($B1561&lt;$G$5,0,IF($B1561&gt;'MSD Calculation'!$D$5,0,IF($N$4="Closed-form",1/2*(1-COS(2*PI()*($B1561-$G$5)/$G$6))*$G$8,IF($N$4="General",1/2*(1-COS(2*PI()*($B1561-$G$5)/$G$6))*$G$9,"Error")))))</f>
        <v>1.735743494738118E-3</v>
      </c>
      <c r="H1561" s="30">
        <f>IF(B1561="",0,IF($B1561&lt;$H$5,0,IF($B1561&gt;'MSD Calculation'!$D$5,0,IF($N$4="Closed-form",1/2*(1-COS(2*PI()*($B1561-$H$5)/$H$6))*$H$8,IF($N$4="General",1/2*(1-COS(2*PI()*($B1561-$H$5)/$H$6))*$H$9,"Error")))))</f>
        <v>5.310495029026963E-5</v>
      </c>
      <c r="I1561" s="30">
        <f>IF(B1561="",0,IF($B1561&lt;$I$5,0,IF($B1561&gt;'MSD Calculation'!$D$5,0,IF($N$4="Closed-form",1/2*(1-COS(2*PI()*($B1561-$I$5)/$I$6))*$I$8,IF($N$4="General",1/2*(1-COS(2*PI()*($B1561-$I$5)/$I$6))*$I$9,"Error")))))</f>
        <v>0</v>
      </c>
      <c r="J1561" s="15" t="s">
        <v>14</v>
      </c>
      <c r="K1561" s="3"/>
      <c r="L1561" s="17">
        <v>15.439999999999715</v>
      </c>
      <c r="M1561" s="34">
        <f>L1561/'MSD Calculation'!$D$5</f>
        <v>0.52162162162161196</v>
      </c>
      <c r="N1561" s="34">
        <f>'MSD Calculation'!$D$24-L1561</f>
        <v>3.0600000000002847</v>
      </c>
      <c r="O1561" s="35">
        <f t="shared" si="120"/>
        <v>6.7707391778536559E-3</v>
      </c>
      <c r="P1561" s="35">
        <f t="shared" si="121"/>
        <v>1.474308349074268E-2</v>
      </c>
      <c r="Q1561" s="35">
        <f t="shared" si="122"/>
        <v>1.6478826985480796E-2</v>
      </c>
      <c r="R1561" s="35">
        <f t="shared" si="123"/>
        <v>1.6531931935771065E-2</v>
      </c>
      <c r="S1561" s="35">
        <f t="shared" si="124"/>
        <v>1.6531931935771065E-2</v>
      </c>
      <c r="T1561" s="11" t="s">
        <v>14</v>
      </c>
    </row>
    <row r="1562" spans="2:20" x14ac:dyDescent="0.35">
      <c r="B1562" s="63">
        <v>15.449999999999715</v>
      </c>
      <c r="C1562" s="34">
        <f>B1562/'MSD Calculation'!$D$5</f>
        <v>0.52195945945944977</v>
      </c>
      <c r="D1562" s="34">
        <f>'MSD Calculation'!$D$24-B1562</f>
        <v>3.0500000000002849</v>
      </c>
      <c r="E1562" s="30">
        <f>IF(B1562="",0,IF(B1562&lt;'MSD Calculation'!$D$5,$E$7*(1-B1562/'MSD Calculation'!$D$5), 0))</f>
        <v>6.7659575823890705E-3</v>
      </c>
      <c r="F1562" s="30">
        <f>IF(B1562="",0,IF($B1562&lt;$F$5,0,IF($B1562&gt;'MSD Calculation'!$D$5,0,IF($N$4="Closed-form",1/2*(1-COS(2*PI()*($B1562-$F$5)/$F$6))*$F$8,IF($N$4="General",1/2*(1-COS(2*PI()*($B1562-$F$5)/$F$6))*$F$9,"Error")))))</f>
        <v>7.9801093220644315E-3</v>
      </c>
      <c r="G1562" s="30">
        <f>IF(B1562="",0,IF($B1562&lt;$G$5,0,IF($B1562&gt;'MSD Calculation'!$D$5,0,IF($N$4="Closed-form",1/2*(1-COS(2*PI()*($B1562-$G$5)/$G$6))*$G$8,IF($N$4="General",1/2*(1-COS(2*PI()*($B1562-$G$5)/$G$6))*$G$9,"Error")))))</f>
        <v>1.7405959687812303E-3</v>
      </c>
      <c r="H1562" s="30">
        <f>IF(B1562="",0,IF($B1562&lt;$H$5,0,IF($B1562&gt;'MSD Calculation'!$D$5,0,IF($N$4="Closed-form",1/2*(1-COS(2*PI()*($B1562-$H$5)/$H$6))*$H$8,IF($N$4="General",1/2*(1-COS(2*PI()*($B1562-$H$5)/$H$6))*$H$9,"Error")))))</f>
        <v>5.4230563570911754E-5</v>
      </c>
      <c r="I1562" s="30">
        <f>IF(B1562="",0,IF($B1562&lt;$I$5,0,IF($B1562&gt;'MSD Calculation'!$D$5,0,IF($N$4="Closed-form",1/2*(1-COS(2*PI()*($B1562-$I$5)/$I$6))*$I$8,IF($N$4="General",1/2*(1-COS(2*PI()*($B1562-$I$5)/$I$6))*$I$9,"Error")))))</f>
        <v>0</v>
      </c>
      <c r="J1562" s="15" t="s">
        <v>14</v>
      </c>
      <c r="K1562" s="3"/>
      <c r="L1562" s="17">
        <v>15.449999999999715</v>
      </c>
      <c r="M1562" s="34">
        <f>L1562/'MSD Calculation'!$D$5</f>
        <v>0.52195945945944977</v>
      </c>
      <c r="N1562" s="34">
        <f>'MSD Calculation'!$D$24-L1562</f>
        <v>3.0500000000002849</v>
      </c>
      <c r="O1562" s="35">
        <f t="shared" si="120"/>
        <v>6.7659575823890705E-3</v>
      </c>
      <c r="P1562" s="35">
        <f t="shared" si="121"/>
        <v>1.4746066904453502E-2</v>
      </c>
      <c r="Q1562" s="35">
        <f t="shared" si="122"/>
        <v>1.6486662873234734E-2</v>
      </c>
      <c r="R1562" s="35">
        <f t="shared" si="123"/>
        <v>1.6540893436805645E-2</v>
      </c>
      <c r="S1562" s="35">
        <f t="shared" si="124"/>
        <v>1.6540893436805645E-2</v>
      </c>
      <c r="T1562" s="11" t="s">
        <v>14</v>
      </c>
    </row>
    <row r="1563" spans="2:20" x14ac:dyDescent="0.35">
      <c r="B1563" s="63">
        <v>15.459999999999715</v>
      </c>
      <c r="C1563" s="34">
        <f>B1563/'MSD Calculation'!$D$5</f>
        <v>0.52229729729728769</v>
      </c>
      <c r="D1563" s="34">
        <f>'MSD Calculation'!$D$24-B1563</f>
        <v>3.0400000000002851</v>
      </c>
      <c r="E1563" s="30">
        <f>IF(B1563="",0,IF(B1563&lt;'MSD Calculation'!$D$5,$E$7*(1-B1563/'MSD Calculation'!$D$5), 0))</f>
        <v>6.7611759869244835E-3</v>
      </c>
      <c r="F1563" s="30">
        <f>IF(B1563="",0,IF($B1563&lt;$F$5,0,IF($B1563&gt;'MSD Calculation'!$D$5,0,IF($N$4="Closed-form",1/2*(1-COS(2*PI()*($B1563-$F$5)/$F$6))*$F$8,IF($N$4="General",1/2*(1-COS(2*PI()*($B1563-$F$5)/$F$6))*$F$9,"Error")))))</f>
        <v>7.9878606000880464E-3</v>
      </c>
      <c r="G1563" s="30">
        <f>IF(B1563="",0,IF($B1563&lt;$G$5,0,IF($B1563&gt;'MSD Calculation'!$D$5,0,IF($N$4="Closed-form",1/2*(1-COS(2*PI()*($B1563-$G$5)/$G$6))*$G$8,IF($N$4="General",1/2*(1-COS(2*PI()*($B1563-$G$5)/$G$6))*$G$9,"Error")))))</f>
        <v>1.7454491827631393E-3</v>
      </c>
      <c r="H1563" s="30">
        <f>IF(B1563="",0,IF($B1563&lt;$H$5,0,IF($B1563&gt;'MSD Calculation'!$D$5,0,IF($N$4="Closed-form",1/2*(1-COS(2*PI()*($B1563-$H$5)/$H$6))*$H$8,IF($N$4="General",1/2*(1-COS(2*PI()*($B1563-$H$5)/$H$6))*$H$9,"Error")))))</f>
        <v>5.5367651902462717E-5</v>
      </c>
      <c r="I1563" s="30">
        <f>IF(B1563="",0,IF($B1563&lt;$I$5,0,IF($B1563&gt;'MSD Calculation'!$D$5,0,IF($N$4="Closed-form",1/2*(1-COS(2*PI()*($B1563-$I$5)/$I$6))*$I$8,IF($N$4="General",1/2*(1-COS(2*PI()*($B1563-$I$5)/$I$6))*$I$9,"Error")))))</f>
        <v>0</v>
      </c>
      <c r="J1563" s="15" t="s">
        <v>14</v>
      </c>
      <c r="K1563" s="3"/>
      <c r="L1563" s="17">
        <v>15.459999999999715</v>
      </c>
      <c r="M1563" s="34">
        <f>L1563/'MSD Calculation'!$D$5</f>
        <v>0.52229729729728769</v>
      </c>
      <c r="N1563" s="34">
        <f>'MSD Calculation'!$D$24-L1563</f>
        <v>3.0400000000002851</v>
      </c>
      <c r="O1563" s="35">
        <f t="shared" si="120"/>
        <v>6.7611759869244835E-3</v>
      </c>
      <c r="P1563" s="35">
        <f t="shared" si="121"/>
        <v>1.4749036587012529E-2</v>
      </c>
      <c r="Q1563" s="35">
        <f t="shared" si="122"/>
        <v>1.649448576977567E-2</v>
      </c>
      <c r="R1563" s="35">
        <f t="shared" si="123"/>
        <v>1.6549853421678133E-2</v>
      </c>
      <c r="S1563" s="35">
        <f t="shared" si="124"/>
        <v>1.6549853421678133E-2</v>
      </c>
      <c r="T1563" s="11" t="s">
        <v>14</v>
      </c>
    </row>
    <row r="1564" spans="2:20" x14ac:dyDescent="0.35">
      <c r="B1564" s="63">
        <v>15.469999999999715</v>
      </c>
      <c r="C1564" s="34">
        <f>B1564/'MSD Calculation'!$D$5</f>
        <v>0.52263513513512549</v>
      </c>
      <c r="D1564" s="34">
        <f>'MSD Calculation'!$D$24-B1564</f>
        <v>3.0300000000002854</v>
      </c>
      <c r="E1564" s="30">
        <f>IF(B1564="",0,IF(B1564&lt;'MSD Calculation'!$D$5,$E$7*(1-B1564/'MSD Calculation'!$D$5), 0))</f>
        <v>6.7563943914598981E-3</v>
      </c>
      <c r="F1564" s="30">
        <f>IF(B1564="",0,IF($B1564&lt;$F$5,0,IF($B1564&gt;'MSD Calculation'!$D$5,0,IF($N$4="Closed-form",1/2*(1-COS(2*PI()*($B1564-$F$5)/$F$6))*$F$8,IF($N$4="General",1/2*(1-COS(2*PI()*($B1564-$F$5)/$F$6))*$F$9,"Error")))))</f>
        <v>7.995598112958963E-3</v>
      </c>
      <c r="G1564" s="30">
        <f>IF(B1564="",0,IF($B1564&lt;$G$5,0,IF($B1564&gt;'MSD Calculation'!$D$5,0,IF($N$4="Closed-form",1/2*(1-COS(2*PI()*($B1564-$G$5)/$G$6))*$G$8,IF($N$4="General",1/2*(1-COS(2*PI()*($B1564-$G$5)/$G$6))*$G$9,"Error")))))</f>
        <v>1.7503031030853154E-3</v>
      </c>
      <c r="H1564" s="30">
        <f>IF(B1564="",0,IF($B1564&lt;$H$5,0,IF($B1564&gt;'MSD Calculation'!$D$5,0,IF($N$4="Closed-form",1/2*(1-COS(2*PI()*($B1564-$H$5)/$H$6))*$H$8,IF($N$4="General",1/2*(1-COS(2*PI()*($B1564-$H$5)/$H$6))*$H$9,"Error")))))</f>
        <v>5.6516201612763111E-5</v>
      </c>
      <c r="I1564" s="30">
        <f>IF(B1564="",0,IF($B1564&lt;$I$5,0,IF($B1564&gt;'MSD Calculation'!$D$5,0,IF($N$4="Closed-form",1/2*(1-COS(2*PI()*($B1564-$I$5)/$I$6))*$I$8,IF($N$4="General",1/2*(1-COS(2*PI()*($B1564-$I$5)/$I$6))*$I$9,"Error")))))</f>
        <v>0</v>
      </c>
      <c r="J1564" s="15" t="s">
        <v>14</v>
      </c>
      <c r="K1564" s="3"/>
      <c r="L1564" s="17">
        <v>15.469999999999715</v>
      </c>
      <c r="M1564" s="34">
        <f>L1564/'MSD Calculation'!$D$5</f>
        <v>0.52263513513512549</v>
      </c>
      <c r="N1564" s="34">
        <f>'MSD Calculation'!$D$24-L1564</f>
        <v>3.0300000000002854</v>
      </c>
      <c r="O1564" s="35">
        <f t="shared" si="120"/>
        <v>6.7563943914598981E-3</v>
      </c>
      <c r="P1564" s="35">
        <f t="shared" si="121"/>
        <v>1.4751992504418861E-2</v>
      </c>
      <c r="Q1564" s="35">
        <f t="shared" si="122"/>
        <v>1.6502295607504176E-2</v>
      </c>
      <c r="R1564" s="35">
        <f t="shared" si="123"/>
        <v>1.655881180911694E-2</v>
      </c>
      <c r="S1564" s="35">
        <f t="shared" si="124"/>
        <v>1.655881180911694E-2</v>
      </c>
      <c r="T1564" s="11" t="s">
        <v>14</v>
      </c>
    </row>
    <row r="1565" spans="2:20" x14ac:dyDescent="0.35">
      <c r="B1565" s="63">
        <v>15.479999999999714</v>
      </c>
      <c r="C1565" s="34">
        <f>B1565/'MSD Calculation'!$D$5</f>
        <v>0.5229729729729633</v>
      </c>
      <c r="D1565" s="34">
        <f>'MSD Calculation'!$D$24-B1565</f>
        <v>3.0200000000002856</v>
      </c>
      <c r="E1565" s="30">
        <f>IF(B1565="",0,IF(B1565&lt;'MSD Calculation'!$D$5,$E$7*(1-B1565/'MSD Calculation'!$D$5), 0))</f>
        <v>6.7516127959953128E-3</v>
      </c>
      <c r="F1565" s="30">
        <f>IF(B1565="",0,IF($B1565&lt;$F$5,0,IF($B1565&gt;'MSD Calculation'!$D$5,0,IF($N$4="Closed-form",1/2*(1-COS(2*PI()*($B1565-$F$5)/$F$6))*$F$8,IF($N$4="General",1/2*(1-COS(2*PI()*($B1565-$F$5)/$F$6))*$F$9,"Error")))))</f>
        <v>8.0033218267366712E-3</v>
      </c>
      <c r="G1565" s="30">
        <f>IF(B1565="",0,IF($B1565&lt;$G$5,0,IF($B1565&gt;'MSD Calculation'!$D$5,0,IF($N$4="Closed-form",1/2*(1-COS(2*PI()*($B1565-$G$5)/$G$6))*$G$8,IF($N$4="General",1/2*(1-COS(2*PI()*($B1565-$G$5)/$G$6))*$G$9,"Error")))))</f>
        <v>1.7551576961443369E-3</v>
      </c>
      <c r="H1565" s="30">
        <f>IF(B1565="",0,IF($B1565&lt;$H$5,0,IF($B1565&gt;'MSD Calculation'!$D$5,0,IF($N$4="Closed-form",1/2*(1-COS(2*PI()*($B1565-$H$5)/$H$6))*$H$8,IF($N$4="General",1/2*(1-COS(2*PI()*($B1565-$H$5)/$H$6))*$H$9,"Error")))))</f>
        <v>5.7676198891843548E-5</v>
      </c>
      <c r="I1565" s="30">
        <f>IF(B1565="",0,IF($B1565&lt;$I$5,0,IF($B1565&gt;'MSD Calculation'!$D$5,0,IF($N$4="Closed-form",1/2*(1-COS(2*PI()*($B1565-$I$5)/$I$6))*$I$8,IF($N$4="General",1/2*(1-COS(2*PI()*($B1565-$I$5)/$I$6))*$I$9,"Error")))))</f>
        <v>0</v>
      </c>
      <c r="J1565" s="15" t="s">
        <v>14</v>
      </c>
      <c r="K1565" s="3"/>
      <c r="L1565" s="17">
        <v>15.479999999999714</v>
      </c>
      <c r="M1565" s="34">
        <f>L1565/'MSD Calculation'!$D$5</f>
        <v>0.5229729729729633</v>
      </c>
      <c r="N1565" s="34">
        <f>'MSD Calculation'!$D$24-L1565</f>
        <v>3.0200000000002856</v>
      </c>
      <c r="O1565" s="35">
        <f t="shared" si="120"/>
        <v>6.7516127959953128E-3</v>
      </c>
      <c r="P1565" s="35">
        <f t="shared" si="121"/>
        <v>1.4754934622731985E-2</v>
      </c>
      <c r="Q1565" s="35">
        <f t="shared" si="122"/>
        <v>1.6510092318876322E-2</v>
      </c>
      <c r="R1565" s="35">
        <f t="shared" si="123"/>
        <v>1.6567768517768165E-2</v>
      </c>
      <c r="S1565" s="35">
        <f t="shared" si="124"/>
        <v>1.6567768517768165E-2</v>
      </c>
      <c r="T1565" s="11" t="s">
        <v>14</v>
      </c>
    </row>
    <row r="1566" spans="2:20" x14ac:dyDescent="0.35">
      <c r="B1566" s="63">
        <v>15.489999999999714</v>
      </c>
      <c r="C1566" s="34">
        <f>B1566/'MSD Calculation'!$D$5</f>
        <v>0.52331081081080111</v>
      </c>
      <c r="D1566" s="34">
        <f>'MSD Calculation'!$D$24-B1566</f>
        <v>3.0100000000002858</v>
      </c>
      <c r="E1566" s="30">
        <f>IF(B1566="",0,IF(B1566&lt;'MSD Calculation'!$D$5,$E$7*(1-B1566/'MSD Calculation'!$D$5), 0))</f>
        <v>6.7468312005307274E-3</v>
      </c>
      <c r="F1566" s="30">
        <f>IF(B1566="",0,IF($B1566&lt;$F$5,0,IF($B1566&gt;'MSD Calculation'!$D$5,0,IF($N$4="Closed-form",1/2*(1-COS(2*PI()*($B1566-$F$5)/$F$6))*$F$8,IF($N$4="General",1/2*(1-COS(2*PI()*($B1566-$F$5)/$F$6))*$F$9,"Error")))))</f>
        <v>8.0110317075411819E-3</v>
      </c>
      <c r="G1566" s="30">
        <f>IF(B1566="",0,IF($B1566&lt;$G$5,0,IF($B1566&gt;'MSD Calculation'!$D$5,0,IF($N$4="Closed-form",1/2*(1-COS(2*PI()*($B1566-$G$5)/$G$6))*$G$8,IF($N$4="General",1/2*(1-COS(2*PI()*($B1566-$G$5)/$G$6))*$G$9,"Error")))))</f>
        <v>1.7600129283321267E-3</v>
      </c>
      <c r="H1566" s="30">
        <f>IF(B1566="",0,IF($B1566&lt;$H$5,0,IF($B1566&gt;'MSD Calculation'!$D$5,0,IF($N$4="Closed-form",1/2*(1-COS(2*PI()*($B1566-$H$5)/$H$6))*$H$8,IF($N$4="General",1/2*(1-COS(2*PI()*($B1566-$H$5)/$H$6))*$H$9,"Error")))))</f>
        <v>5.8847629792091254E-5</v>
      </c>
      <c r="I1566" s="30">
        <f>IF(B1566="",0,IF($B1566&lt;$I$5,0,IF($B1566&gt;'MSD Calculation'!$D$5,0,IF($N$4="Closed-form",1/2*(1-COS(2*PI()*($B1566-$I$5)/$I$6))*$I$8,IF($N$4="General",1/2*(1-COS(2*PI()*($B1566-$I$5)/$I$6))*$I$9,"Error")))))</f>
        <v>0</v>
      </c>
      <c r="J1566" s="15" t="s">
        <v>14</v>
      </c>
      <c r="K1566" s="3"/>
      <c r="L1566" s="17">
        <v>15.489999999999714</v>
      </c>
      <c r="M1566" s="34">
        <f>L1566/'MSD Calculation'!$D$5</f>
        <v>0.52331081081080111</v>
      </c>
      <c r="N1566" s="34">
        <f>'MSD Calculation'!$D$24-L1566</f>
        <v>3.0100000000002858</v>
      </c>
      <c r="O1566" s="35">
        <f t="shared" si="120"/>
        <v>6.7468312005307274E-3</v>
      </c>
      <c r="P1566" s="35">
        <f t="shared" si="121"/>
        <v>1.4757862908071909E-2</v>
      </c>
      <c r="Q1566" s="35">
        <f t="shared" si="122"/>
        <v>1.6517875836404038E-2</v>
      </c>
      <c r="R1566" s="35">
        <f t="shared" si="123"/>
        <v>1.6576723466196128E-2</v>
      </c>
      <c r="S1566" s="35">
        <f t="shared" si="124"/>
        <v>1.6576723466196128E-2</v>
      </c>
      <c r="T1566" s="11" t="s">
        <v>14</v>
      </c>
    </row>
    <row r="1567" spans="2:20" x14ac:dyDescent="0.35">
      <c r="B1567" s="63">
        <v>15.499999999999714</v>
      </c>
      <c r="C1567" s="34">
        <f>B1567/'MSD Calculation'!$D$5</f>
        <v>0.52364864864863891</v>
      </c>
      <c r="D1567" s="34">
        <f>'MSD Calculation'!$D$24-B1567</f>
        <v>3.000000000000286</v>
      </c>
      <c r="E1567" s="30">
        <f>IF(B1567="",0,IF(B1567&lt;'MSD Calculation'!$D$5,$E$7*(1-B1567/'MSD Calculation'!$D$5), 0))</f>
        <v>6.7420496050661421E-3</v>
      </c>
      <c r="F1567" s="30">
        <f>IF(B1567="",0,IF($B1567&lt;$F$5,0,IF($B1567&gt;'MSD Calculation'!$D$5,0,IF($N$4="Closed-form",1/2*(1-COS(2*PI()*($B1567-$F$5)/$F$6))*$F$8,IF($N$4="General",1/2*(1-COS(2*PI()*($B1567-$F$5)/$F$6))*$F$9,"Error")))))</f>
        <v>8.0187277215531868E-3</v>
      </c>
      <c r="G1567" s="30">
        <f>IF(B1567="",0,IF($B1567&lt;$G$5,0,IF($B1567&gt;'MSD Calculation'!$D$5,0,IF($N$4="Closed-form",1/2*(1-COS(2*PI()*($B1567-$G$5)/$G$6))*$G$8,IF($N$4="General",1/2*(1-COS(2*PI()*($B1567-$G$5)/$G$6))*$G$9,"Error")))))</f>
        <v>1.7648687660361841E-3</v>
      </c>
      <c r="H1567" s="30">
        <f>IF(B1567="",0,IF($B1567&lt;$H$5,0,IF($B1567&gt;'MSD Calculation'!$D$5,0,IF($N$4="Closed-form",1/2*(1-COS(2*PI()*($B1567-$H$5)/$H$6))*$H$8,IF($N$4="General",1/2*(1-COS(2*PI()*($B1567-$H$5)/$H$6))*$H$9,"Error")))))</f>
        <v>6.0030480228417273E-5</v>
      </c>
      <c r="I1567" s="30">
        <f>IF(B1567="",0,IF($B1567&lt;$I$5,0,IF($B1567&gt;'MSD Calculation'!$D$5,0,IF($N$4="Closed-form",1/2*(1-COS(2*PI()*($B1567-$I$5)/$I$6))*$I$8,IF($N$4="General",1/2*(1-COS(2*PI()*($B1567-$I$5)/$I$6))*$I$9,"Error")))))</f>
        <v>0</v>
      </c>
      <c r="J1567" s="15" t="s">
        <v>14</v>
      </c>
      <c r="K1567" s="3"/>
      <c r="L1567" s="17">
        <v>15.499999999999714</v>
      </c>
      <c r="M1567" s="34">
        <f>L1567/'MSD Calculation'!$D$5</f>
        <v>0.52364864864863891</v>
      </c>
      <c r="N1567" s="34">
        <f>'MSD Calculation'!$D$24-L1567</f>
        <v>3.000000000000286</v>
      </c>
      <c r="O1567" s="35">
        <f t="shared" si="120"/>
        <v>6.7420496050661421E-3</v>
      </c>
      <c r="P1567" s="35">
        <f t="shared" si="121"/>
        <v>1.4760777326619328E-2</v>
      </c>
      <c r="Q1567" s="35">
        <f t="shared" si="122"/>
        <v>1.6525646092655513E-2</v>
      </c>
      <c r="R1567" s="35">
        <f t="shared" si="123"/>
        <v>1.6585676572883932E-2</v>
      </c>
      <c r="S1567" s="35">
        <f t="shared" si="124"/>
        <v>1.6585676572883932E-2</v>
      </c>
      <c r="T1567" s="11" t="s">
        <v>14</v>
      </c>
    </row>
    <row r="1568" spans="2:20" x14ac:dyDescent="0.35">
      <c r="B1568" s="63">
        <v>15.509999999999714</v>
      </c>
      <c r="C1568" s="34">
        <f>B1568/'MSD Calculation'!$D$5</f>
        <v>0.52398648648647683</v>
      </c>
      <c r="D1568" s="34">
        <f>'MSD Calculation'!$D$24-B1568</f>
        <v>2.9900000000002862</v>
      </c>
      <c r="E1568" s="30">
        <f>IF(B1568="",0,IF(B1568&lt;'MSD Calculation'!$D$5,$E$7*(1-B1568/'MSD Calculation'!$D$5), 0))</f>
        <v>6.737268009601555E-3</v>
      </c>
      <c r="F1568" s="30">
        <f>IF(B1568="",0,IF($B1568&lt;$F$5,0,IF($B1568&gt;'MSD Calculation'!$D$5,0,IF($N$4="Closed-form",1/2*(1-COS(2*PI()*($B1568-$F$5)/$F$6))*$F$8,IF($N$4="General",1/2*(1-COS(2*PI()*($B1568-$F$5)/$F$6))*$F$9,"Error")))))</f>
        <v>8.0264098350142001E-3</v>
      </c>
      <c r="G1568" s="30">
        <f>IF(B1568="",0,IF($B1568&lt;$G$5,0,IF($B1568&gt;'MSD Calculation'!$D$5,0,IF($N$4="Closed-form",1/2*(1-COS(2*PI()*($B1568-$G$5)/$G$6))*$G$8,IF($N$4="General",1/2*(1-COS(2*PI()*($B1568-$G$5)/$G$6))*$G$9,"Error")))))</f>
        <v>1.7697251756398121E-3</v>
      </c>
      <c r="H1568" s="30">
        <f>IF(B1568="",0,IF($B1568&lt;$H$5,0,IF($B1568&gt;'MSD Calculation'!$D$5,0,IF($N$4="Closed-form",1/2*(1-COS(2*PI()*($B1568-$H$5)/$H$6))*$H$8,IF($N$4="General",1/2*(1-COS(2*PI()*($B1568-$H$5)/$H$6))*$H$9,"Error")))))</f>
        <v>6.1224735978426202E-5</v>
      </c>
      <c r="I1568" s="30">
        <f>IF(B1568="",0,IF($B1568&lt;$I$5,0,IF($B1568&gt;'MSD Calculation'!$D$5,0,IF($N$4="Closed-form",1/2*(1-COS(2*PI()*($B1568-$I$5)/$I$6))*$I$8,IF($N$4="General",1/2*(1-COS(2*PI()*($B1568-$I$5)/$I$6))*$I$9,"Error")))))</f>
        <v>0</v>
      </c>
      <c r="J1568" s="15" t="s">
        <v>14</v>
      </c>
      <c r="K1568" s="3"/>
      <c r="L1568" s="17">
        <v>15.509999999999714</v>
      </c>
      <c r="M1568" s="34">
        <f>L1568/'MSD Calculation'!$D$5</f>
        <v>0.52398648648647683</v>
      </c>
      <c r="N1568" s="34">
        <f>'MSD Calculation'!$D$24-L1568</f>
        <v>2.9900000000002862</v>
      </c>
      <c r="O1568" s="35">
        <f t="shared" si="120"/>
        <v>6.737268009601555E-3</v>
      </c>
      <c r="P1568" s="35">
        <f t="shared" si="121"/>
        <v>1.4763677844615755E-2</v>
      </c>
      <c r="Q1568" s="35">
        <f t="shared" si="122"/>
        <v>1.6533403020255567E-2</v>
      </c>
      <c r="R1568" s="35">
        <f t="shared" si="123"/>
        <v>1.6594627756233993E-2</v>
      </c>
      <c r="S1568" s="35">
        <f t="shared" si="124"/>
        <v>1.6594627756233993E-2</v>
      </c>
      <c r="T1568" s="11" t="s">
        <v>14</v>
      </c>
    </row>
    <row r="1569" spans="2:20" x14ac:dyDescent="0.35">
      <c r="B1569" s="63">
        <v>15.519999999999714</v>
      </c>
      <c r="C1569" s="34">
        <f>B1569/'MSD Calculation'!$D$5</f>
        <v>0.52432432432431464</v>
      </c>
      <c r="D1569" s="34">
        <f>'MSD Calculation'!$D$24-B1569</f>
        <v>2.9800000000002864</v>
      </c>
      <c r="E1569" s="30">
        <f>IF(B1569="",0,IF(B1569&lt;'MSD Calculation'!$D$5,$E$7*(1-B1569/'MSD Calculation'!$D$5), 0))</f>
        <v>6.7324864141369697E-3</v>
      </c>
      <c r="F1569" s="30">
        <f>IF(B1569="",0,IF($B1569&lt;$F$5,0,IF($B1569&gt;'MSD Calculation'!$D$5,0,IF($N$4="Closed-form",1/2*(1-COS(2*PI()*($B1569-$F$5)/$F$6))*$F$8,IF($N$4="General",1/2*(1-COS(2*PI()*($B1569-$F$5)/$F$6))*$F$9,"Error")))))</f>
        <v>8.0340780142267205E-3</v>
      </c>
      <c r="G1569" s="30">
        <f>IF(B1569="",0,IF($B1569&lt;$G$5,0,IF($B1569&gt;'MSD Calculation'!$D$5,0,IF($N$4="Closed-form",1/2*(1-COS(2*PI()*($B1569-$G$5)/$G$6))*$G$8,IF($N$4="General",1/2*(1-COS(2*PI()*($B1569-$G$5)/$G$6))*$G$9,"Error")))))</f>
        <v>1.774582123522359E-3</v>
      </c>
      <c r="H1569" s="30">
        <f>IF(B1569="",0,IF($B1569&lt;$H$5,0,IF($B1569&gt;'MSD Calculation'!$D$5,0,IF($N$4="Closed-form",1/2*(1-COS(2*PI()*($B1569-$H$5)/$H$6))*$H$8,IF($N$4="General",1/2*(1-COS(2*PI()*($B1569-$H$5)/$H$6))*$H$9,"Error")))))</f>
        <v>6.2430382682587181E-5</v>
      </c>
      <c r="I1569" s="30">
        <f>IF(B1569="",0,IF($B1569&lt;$I$5,0,IF($B1569&gt;'MSD Calculation'!$D$5,0,IF($N$4="Closed-form",1/2*(1-COS(2*PI()*($B1569-$I$5)/$I$6))*$I$8,IF($N$4="General",1/2*(1-COS(2*PI()*($B1569-$I$5)/$I$6))*$I$9,"Error")))))</f>
        <v>0</v>
      </c>
      <c r="J1569" s="15" t="s">
        <v>14</v>
      </c>
      <c r="K1569" s="3"/>
      <c r="L1569" s="17">
        <v>15.519999999999714</v>
      </c>
      <c r="M1569" s="34">
        <f>L1569/'MSD Calculation'!$D$5</f>
        <v>0.52432432432431464</v>
      </c>
      <c r="N1569" s="34">
        <f>'MSD Calculation'!$D$24-L1569</f>
        <v>2.9800000000002864</v>
      </c>
      <c r="O1569" s="35">
        <f t="shared" si="120"/>
        <v>6.7324864141369697E-3</v>
      </c>
      <c r="P1569" s="35">
        <f t="shared" si="121"/>
        <v>1.4766564428363691E-2</v>
      </c>
      <c r="Q1569" s="35">
        <f t="shared" si="122"/>
        <v>1.654114655188605E-2</v>
      </c>
      <c r="R1569" s="35">
        <f t="shared" si="123"/>
        <v>1.6603576934568636E-2</v>
      </c>
      <c r="S1569" s="35">
        <f t="shared" si="124"/>
        <v>1.6603576934568636E-2</v>
      </c>
      <c r="T1569" s="11" t="s">
        <v>14</v>
      </c>
    </row>
    <row r="1570" spans="2:20" x14ac:dyDescent="0.35">
      <c r="B1570" s="63">
        <v>15.529999999999713</v>
      </c>
      <c r="C1570" s="34">
        <f>B1570/'MSD Calculation'!$D$5</f>
        <v>0.52466216216215245</v>
      </c>
      <c r="D1570" s="34">
        <f>'MSD Calculation'!$D$24-B1570</f>
        <v>2.9700000000002866</v>
      </c>
      <c r="E1570" s="30">
        <f>IF(B1570="",0,IF(B1570&lt;'MSD Calculation'!$D$5,$E$7*(1-B1570/'MSD Calculation'!$D$5), 0))</f>
        <v>6.7277048186723844E-3</v>
      </c>
      <c r="F1570" s="30">
        <f>IF(B1570="",0,IF($B1570&lt;$F$5,0,IF($B1570&gt;'MSD Calculation'!$D$5,0,IF($N$4="Closed-form",1/2*(1-COS(2*PI()*($B1570-$F$5)/$F$6))*$F$8,IF($N$4="General",1/2*(1-COS(2*PI()*($B1570-$F$5)/$F$6))*$F$9,"Error")))))</f>
        <v>8.0417322255543558E-3</v>
      </c>
      <c r="G1570" s="30">
        <f>IF(B1570="",0,IF($B1570&lt;$G$5,0,IF($B1570&gt;'MSD Calculation'!$D$5,0,IF($N$4="Closed-form",1/2*(1-COS(2*PI()*($B1570-$G$5)/$G$6))*$G$8,IF($N$4="General",1/2*(1-COS(2*PI()*($B1570-$G$5)/$G$6))*$G$9,"Error")))))</f>
        <v>1.779439576059445E-3</v>
      </c>
      <c r="H1570" s="30">
        <f>IF(B1570="",0,IF($B1570&lt;$H$5,0,IF($B1570&gt;'MSD Calculation'!$D$5,0,IF($N$4="Closed-form",1/2*(1-COS(2*PI()*($B1570-$H$5)/$H$6))*$H$8,IF($N$4="General",1/2*(1-COS(2*PI()*($B1570-$H$5)/$H$6))*$H$9,"Error")))))</f>
        <v>6.3647405844405997E-5</v>
      </c>
      <c r="I1570" s="30">
        <f>IF(B1570="",0,IF($B1570&lt;$I$5,0,IF($B1570&gt;'MSD Calculation'!$D$5,0,IF($N$4="Closed-form",1/2*(1-COS(2*PI()*($B1570-$I$5)/$I$6))*$I$8,IF($N$4="General",1/2*(1-COS(2*PI()*($B1570-$I$5)/$I$6))*$I$9,"Error")))))</f>
        <v>0</v>
      </c>
      <c r="J1570" s="15" t="s">
        <v>14</v>
      </c>
      <c r="K1570" s="3"/>
      <c r="L1570" s="17">
        <v>15.529999999999713</v>
      </c>
      <c r="M1570" s="34">
        <f>L1570/'MSD Calculation'!$D$5</f>
        <v>0.52466216216215245</v>
      </c>
      <c r="N1570" s="34">
        <f>'MSD Calculation'!$D$24-L1570</f>
        <v>2.9700000000002866</v>
      </c>
      <c r="O1570" s="35">
        <f t="shared" si="120"/>
        <v>6.7277048186723844E-3</v>
      </c>
      <c r="P1570" s="35">
        <f t="shared" si="121"/>
        <v>1.476943704422674E-2</v>
      </c>
      <c r="Q1570" s="35">
        <f t="shared" si="122"/>
        <v>1.6548876620286184E-2</v>
      </c>
      <c r="R1570" s="35">
        <f t="shared" si="123"/>
        <v>1.6612524026130591E-2</v>
      </c>
      <c r="S1570" s="35">
        <f t="shared" si="124"/>
        <v>1.6612524026130591E-2</v>
      </c>
      <c r="T1570" s="11" t="s">
        <v>14</v>
      </c>
    </row>
    <row r="1571" spans="2:20" x14ac:dyDescent="0.35">
      <c r="B1571" s="63">
        <v>15.539999999999713</v>
      </c>
      <c r="C1571" s="34">
        <f>B1571/'MSD Calculation'!$D$5</f>
        <v>0.52499999999999025</v>
      </c>
      <c r="D1571" s="34">
        <f>'MSD Calculation'!$D$24-B1571</f>
        <v>2.9600000000002868</v>
      </c>
      <c r="E1571" s="30">
        <f>IF(B1571="",0,IF(B1571&lt;'MSD Calculation'!$D$5,$E$7*(1-B1571/'MSD Calculation'!$D$5), 0))</f>
        <v>6.722923223207799E-3</v>
      </c>
      <c r="F1571" s="30">
        <f>IF(B1571="",0,IF($B1571&lt;$F$5,0,IF($B1571&gt;'MSD Calculation'!$D$5,0,IF($N$4="Closed-form",1/2*(1-COS(2*PI()*($B1571-$F$5)/$F$6))*$F$8,IF($N$4="General",1/2*(1-COS(2*PI()*($B1571-$F$5)/$F$6))*$F$9,"Error")))))</f>
        <v>8.0493724354219909E-3</v>
      </c>
      <c r="G1571" s="30">
        <f>IF(B1571="",0,IF($B1571&lt;$G$5,0,IF($B1571&gt;'MSD Calculation'!$D$5,0,IF($N$4="Closed-form",1/2*(1-COS(2*PI()*($B1571-$G$5)/$G$6))*$G$8,IF($N$4="General",1/2*(1-COS(2*PI()*($B1571-$G$5)/$G$6))*$G$9,"Error")))))</f>
        <v>1.7842974996231955E-3</v>
      </c>
      <c r="H1571" s="30">
        <f>IF(B1571="",0,IF($B1571&lt;$H$5,0,IF($B1571&gt;'MSD Calculation'!$D$5,0,IF($N$4="Closed-form",1/2*(1-COS(2*PI()*($B1571-$H$5)/$H$6))*$H$8,IF($N$4="General",1/2*(1-COS(2*PI()*($B1571-$H$5)/$H$6))*$H$9,"Error")))))</f>
        <v>6.4875790830600351E-5</v>
      </c>
      <c r="I1571" s="30">
        <f>IF(B1571="",0,IF($B1571&lt;$I$5,0,IF($B1571&gt;'MSD Calculation'!$D$5,0,IF($N$4="Closed-form",1/2*(1-COS(2*PI()*($B1571-$I$5)/$I$6))*$I$8,IF($N$4="General",1/2*(1-COS(2*PI()*($B1571-$I$5)/$I$6))*$I$9,"Error")))))</f>
        <v>0</v>
      </c>
      <c r="J1571" s="15" t="s">
        <v>14</v>
      </c>
      <c r="K1571" s="3"/>
      <c r="L1571" s="17">
        <v>15.539999999999713</v>
      </c>
      <c r="M1571" s="34">
        <f>L1571/'MSD Calculation'!$D$5</f>
        <v>0.52499999999999025</v>
      </c>
      <c r="N1571" s="34">
        <f>'MSD Calculation'!$D$24-L1571</f>
        <v>2.9600000000002868</v>
      </c>
      <c r="O1571" s="35">
        <f t="shared" si="120"/>
        <v>6.722923223207799E-3</v>
      </c>
      <c r="P1571" s="35">
        <f t="shared" si="121"/>
        <v>1.4772295658629791E-2</v>
      </c>
      <c r="Q1571" s="35">
        <f t="shared" si="122"/>
        <v>1.6556593158252985E-2</v>
      </c>
      <c r="R1571" s="35">
        <f t="shared" si="123"/>
        <v>1.6621468949083586E-2</v>
      </c>
      <c r="S1571" s="35">
        <f t="shared" si="124"/>
        <v>1.6621468949083586E-2</v>
      </c>
      <c r="T1571" s="11" t="s">
        <v>14</v>
      </c>
    </row>
    <row r="1572" spans="2:20" x14ac:dyDescent="0.35">
      <c r="B1572" s="63">
        <v>15.549999999999713</v>
      </c>
      <c r="C1572" s="34">
        <f>B1572/'MSD Calculation'!$D$5</f>
        <v>0.52533783783782817</v>
      </c>
      <c r="D1572" s="34">
        <f>'MSD Calculation'!$D$24-B1572</f>
        <v>2.9500000000002871</v>
      </c>
      <c r="E1572" s="30">
        <f>IF(B1572="",0,IF(B1572&lt;'MSD Calculation'!$D$5,$E$7*(1-B1572/'MSD Calculation'!$D$5), 0))</f>
        <v>6.718141627743212E-3</v>
      </c>
      <c r="F1572" s="30">
        <f>IF(B1572="",0,IF($B1572&lt;$F$5,0,IF($B1572&gt;'MSD Calculation'!$D$5,0,IF($N$4="Closed-form",1/2*(1-COS(2*PI()*($B1572-$F$5)/$F$6))*$F$8,IF($N$4="General",1/2*(1-COS(2*PI()*($B1572-$F$5)/$F$6))*$F$9,"Error")))))</f>
        <v>8.056998610315929E-3</v>
      </c>
      <c r="G1572" s="30">
        <f>IF(B1572="",0,IF($B1572&lt;$G$5,0,IF($B1572&gt;'MSD Calculation'!$D$5,0,IF($N$4="Closed-form",1/2*(1-COS(2*PI()*($B1572-$G$5)/$G$6))*$G$8,IF($N$4="General",1/2*(1-COS(2*PI()*($B1572-$G$5)/$G$6))*$G$9,"Error")))))</f>
        <v>1.7891558605824765E-3</v>
      </c>
      <c r="H1572" s="30">
        <f>IF(B1572="",0,IF($B1572&lt;$H$5,0,IF($B1572&gt;'MSD Calculation'!$D$5,0,IF($N$4="Closed-form",1/2*(1-COS(2*PI()*($B1572-$H$5)/$H$6))*$H$8,IF($N$4="General",1/2*(1-COS(2*PI()*($B1572-$H$5)/$H$6))*$H$9,"Error")))))</f>
        <v>6.6115522871274977E-5</v>
      </c>
      <c r="I1572" s="30">
        <f>IF(B1572="",0,IF($B1572&lt;$I$5,0,IF($B1572&gt;'MSD Calculation'!$D$5,0,IF($N$4="Closed-form",1/2*(1-COS(2*PI()*($B1572-$I$5)/$I$6))*$I$8,IF($N$4="General",1/2*(1-COS(2*PI()*($B1572-$I$5)/$I$6))*$I$9,"Error")))))</f>
        <v>0</v>
      </c>
      <c r="J1572" s="15" t="s">
        <v>14</v>
      </c>
      <c r="K1572" s="3"/>
      <c r="L1572" s="17">
        <v>15.549999999999713</v>
      </c>
      <c r="M1572" s="34">
        <f>L1572/'MSD Calculation'!$D$5</f>
        <v>0.52533783783782817</v>
      </c>
      <c r="N1572" s="34">
        <f>'MSD Calculation'!$D$24-L1572</f>
        <v>2.9500000000002871</v>
      </c>
      <c r="O1572" s="35">
        <f t="shared" si="120"/>
        <v>6.718141627743212E-3</v>
      </c>
      <c r="P1572" s="35">
        <f t="shared" si="121"/>
        <v>1.4775140238059141E-2</v>
      </c>
      <c r="Q1572" s="35">
        <f t="shared" si="122"/>
        <v>1.6564296098641618E-2</v>
      </c>
      <c r="R1572" s="35">
        <f t="shared" si="123"/>
        <v>1.6630411621512894E-2</v>
      </c>
      <c r="S1572" s="35">
        <f t="shared" si="124"/>
        <v>1.6630411621512894E-2</v>
      </c>
      <c r="T1572" s="11" t="s">
        <v>14</v>
      </c>
    </row>
    <row r="1573" spans="2:20" x14ac:dyDescent="0.35">
      <c r="B1573" s="63">
        <v>15.559999999999713</v>
      </c>
      <c r="C1573" s="34">
        <f>B1573/'MSD Calculation'!$D$5</f>
        <v>0.52567567567566598</v>
      </c>
      <c r="D1573" s="34">
        <f>'MSD Calculation'!$D$24-B1573</f>
        <v>2.9400000000002873</v>
      </c>
      <c r="E1573" s="30">
        <f>IF(B1573="",0,IF(B1573&lt;'MSD Calculation'!$D$5,$E$7*(1-B1573/'MSD Calculation'!$D$5), 0))</f>
        <v>6.7133600322786266E-3</v>
      </c>
      <c r="F1573" s="30">
        <f>IF(B1573="",0,IF($B1573&lt;$F$5,0,IF($B1573&gt;'MSD Calculation'!$D$5,0,IF($N$4="Closed-form",1/2*(1-COS(2*PI()*($B1573-$F$5)/$F$6))*$F$8,IF($N$4="General",1/2*(1-COS(2*PI()*($B1573-$F$5)/$F$6))*$F$9,"Error")))))</f>
        <v>8.0646107167840399E-3</v>
      </c>
      <c r="G1573" s="30">
        <f>IF(B1573="",0,IF($B1573&lt;$G$5,0,IF($B1573&gt;'MSD Calculation'!$D$5,0,IF($N$4="Closed-form",1/2*(1-COS(2*PI()*($B1573-$G$5)/$G$6))*$G$8,IF($N$4="General",1/2*(1-COS(2*PI()*($B1573-$G$5)/$G$6))*$G$9,"Error")))))</f>
        <v>1.7940146253031251E-3</v>
      </c>
      <c r="H1573" s="30">
        <f>IF(B1573="",0,IF($B1573&lt;$H$5,0,IF($B1573&gt;'MSD Calculation'!$D$5,0,IF($N$4="Closed-form",1/2*(1-COS(2*PI()*($B1573-$H$5)/$H$6))*$H$8,IF($N$4="General",1/2*(1-COS(2*PI()*($B1573-$H$5)/$H$6))*$H$9,"Error")))))</f>
        <v>6.7366587060099445E-5</v>
      </c>
      <c r="I1573" s="30">
        <f>IF(B1573="",0,IF($B1573&lt;$I$5,0,IF($B1573&gt;'MSD Calculation'!$D$5,0,IF($N$4="Closed-form",1/2*(1-COS(2*PI()*($B1573-$I$5)/$I$6))*$I$8,IF($N$4="General",1/2*(1-COS(2*PI()*($B1573-$I$5)/$I$6))*$I$9,"Error")))))</f>
        <v>0</v>
      </c>
      <c r="J1573" s="15" t="s">
        <v>14</v>
      </c>
      <c r="K1573" s="3"/>
      <c r="L1573" s="17">
        <v>15.559999999999713</v>
      </c>
      <c r="M1573" s="34">
        <f>L1573/'MSD Calculation'!$D$5</f>
        <v>0.52567567567566598</v>
      </c>
      <c r="N1573" s="34">
        <f>'MSD Calculation'!$D$24-L1573</f>
        <v>2.9400000000002873</v>
      </c>
      <c r="O1573" s="35">
        <f t="shared" si="120"/>
        <v>6.7133600322786266E-3</v>
      </c>
      <c r="P1573" s="35">
        <f t="shared" si="121"/>
        <v>1.4777970749062667E-2</v>
      </c>
      <c r="Q1573" s="35">
        <f t="shared" si="122"/>
        <v>1.6571985374365793E-2</v>
      </c>
      <c r="R1573" s="35">
        <f t="shared" si="123"/>
        <v>1.6639351961425894E-2</v>
      </c>
      <c r="S1573" s="35">
        <f t="shared" si="124"/>
        <v>1.6639351961425894E-2</v>
      </c>
      <c r="T1573" s="11" t="s">
        <v>14</v>
      </c>
    </row>
    <row r="1574" spans="2:20" x14ac:dyDescent="0.35">
      <c r="B1574" s="63">
        <v>15.569999999999713</v>
      </c>
      <c r="C1574" s="34">
        <f>B1574/'MSD Calculation'!$D$5</f>
        <v>0.52601351351350378</v>
      </c>
      <c r="D1574" s="34">
        <f>'MSD Calculation'!$D$24-B1574</f>
        <v>2.9300000000002875</v>
      </c>
      <c r="E1574" s="30">
        <f>IF(B1574="",0,IF(B1574&lt;'MSD Calculation'!$D$5,$E$7*(1-B1574/'MSD Calculation'!$D$5), 0))</f>
        <v>6.7085784368140413E-3</v>
      </c>
      <c r="F1574" s="30">
        <f>IF(B1574="",0,IF($B1574&lt;$F$5,0,IF($B1574&gt;'MSD Calculation'!$D$5,0,IF($N$4="Closed-form",1/2*(1-COS(2*PI()*($B1574-$F$5)/$F$6))*$F$8,IF($N$4="General",1/2*(1-COS(2*PI()*($B1574-$F$5)/$F$6))*$F$9,"Error")))))</f>
        <v>8.0722087214358928E-3</v>
      </c>
      <c r="G1574" s="30">
        <f>IF(B1574="",0,IF($B1574&lt;$G$5,0,IF($B1574&gt;'MSD Calculation'!$D$5,0,IF($N$4="Closed-form",1/2*(1-COS(2*PI()*($B1574-$G$5)/$G$6))*$G$8,IF($N$4="General",1/2*(1-COS(2*PI()*($B1574-$G$5)/$G$6))*$G$9,"Error")))))</f>
        <v>1.7988737601481834E-3</v>
      </c>
      <c r="H1574" s="30">
        <f>IF(B1574="",0,IF($B1574&lt;$H$5,0,IF($B1574&gt;'MSD Calculation'!$D$5,0,IF($N$4="Closed-form",1/2*(1-COS(2*PI()*($B1574-$H$5)/$H$6))*$H$8,IF($N$4="General",1/2*(1-COS(2*PI()*($B1574-$H$5)/$H$6))*$H$9,"Error")))))</f>
        <v>6.8628968354487641E-5</v>
      </c>
      <c r="I1574" s="30">
        <f>IF(B1574="",0,IF($B1574&lt;$I$5,0,IF($B1574&gt;'MSD Calculation'!$D$5,0,IF($N$4="Closed-form",1/2*(1-COS(2*PI()*($B1574-$I$5)/$I$6))*$I$8,IF($N$4="General",1/2*(1-COS(2*PI()*($B1574-$I$5)/$I$6))*$I$9,"Error")))))</f>
        <v>0</v>
      </c>
      <c r="J1574" s="15" t="s">
        <v>14</v>
      </c>
      <c r="K1574" s="3"/>
      <c r="L1574" s="17">
        <v>15.569999999999713</v>
      </c>
      <c r="M1574" s="34">
        <f>L1574/'MSD Calculation'!$D$5</f>
        <v>0.52601351351350378</v>
      </c>
      <c r="N1574" s="34">
        <f>'MSD Calculation'!$D$24-L1574</f>
        <v>2.9300000000002875</v>
      </c>
      <c r="O1574" s="35">
        <f t="shared" si="120"/>
        <v>6.7085784368140413E-3</v>
      </c>
      <c r="P1574" s="35">
        <f t="shared" si="121"/>
        <v>1.4780787158249934E-2</v>
      </c>
      <c r="Q1574" s="35">
        <f t="shared" si="122"/>
        <v>1.6579660918398118E-2</v>
      </c>
      <c r="R1574" s="35">
        <f t="shared" si="123"/>
        <v>1.6648289886752606E-2</v>
      </c>
      <c r="S1574" s="35">
        <f t="shared" si="124"/>
        <v>1.6648289886752606E-2</v>
      </c>
      <c r="T1574" s="11" t="s">
        <v>14</v>
      </c>
    </row>
    <row r="1575" spans="2:20" x14ac:dyDescent="0.35">
      <c r="B1575" s="63">
        <v>15.579999999999712</v>
      </c>
      <c r="C1575" s="34">
        <f>B1575/'MSD Calculation'!$D$5</f>
        <v>0.52635135135134159</v>
      </c>
      <c r="D1575" s="34">
        <f>'MSD Calculation'!$D$24-B1575</f>
        <v>2.9200000000002877</v>
      </c>
      <c r="E1575" s="30">
        <f>IF(B1575="",0,IF(B1575&lt;'MSD Calculation'!$D$5,$E$7*(1-B1575/'MSD Calculation'!$D$5), 0))</f>
        <v>6.703796841349456E-3</v>
      </c>
      <c r="F1575" s="30">
        <f>IF(B1575="",0,IF($B1575&lt;$F$5,0,IF($B1575&gt;'MSD Calculation'!$D$5,0,IF($N$4="Closed-form",1/2*(1-COS(2*PI()*($B1575-$F$5)/$F$6))*$F$8,IF($N$4="General",1/2*(1-COS(2*PI()*($B1575-$F$5)/$F$6))*$F$9,"Error")))))</f>
        <v>8.0797925909429271E-3</v>
      </c>
      <c r="G1575" s="30">
        <f>IF(B1575="",0,IF($B1575&lt;$G$5,0,IF($B1575&gt;'MSD Calculation'!$D$5,0,IF($N$4="Closed-form",1/2*(1-COS(2*PI()*($B1575-$G$5)/$G$6))*$G$8,IF($N$4="General",1/2*(1-COS(2*PI()*($B1575-$G$5)/$G$6))*$G$9,"Error")))))</f>
        <v>1.8037332314781321E-3</v>
      </c>
      <c r="H1575" s="30">
        <f>IF(B1575="",0,IF($B1575&lt;$H$5,0,IF($B1575&gt;'MSD Calculation'!$D$5,0,IF($N$4="Closed-form",1/2*(1-COS(2*PI()*($B1575-$H$5)/$H$6))*$H$8,IF($N$4="General",1/2*(1-COS(2*PI()*($B1575-$H$5)/$H$6))*$H$9,"Error")))))</f>
        <v>6.9902651575778557E-5</v>
      </c>
      <c r="I1575" s="30">
        <f>IF(B1575="",0,IF($B1575&lt;$I$5,0,IF($B1575&gt;'MSD Calculation'!$D$5,0,IF($N$4="Closed-form",1/2*(1-COS(2*PI()*($B1575-$I$5)/$I$6))*$I$8,IF($N$4="General",1/2*(1-COS(2*PI()*($B1575-$I$5)/$I$6))*$I$9,"Error")))))</f>
        <v>0</v>
      </c>
      <c r="J1575" s="15" t="s">
        <v>14</v>
      </c>
      <c r="K1575" s="3"/>
      <c r="L1575" s="17">
        <v>15.579999999999712</v>
      </c>
      <c r="M1575" s="34">
        <f>L1575/'MSD Calculation'!$D$5</f>
        <v>0.52635135135134159</v>
      </c>
      <c r="N1575" s="34">
        <f>'MSD Calculation'!$D$24-L1575</f>
        <v>2.9200000000002877</v>
      </c>
      <c r="O1575" s="35">
        <f t="shared" si="120"/>
        <v>6.703796841349456E-3</v>
      </c>
      <c r="P1575" s="35">
        <f t="shared" si="121"/>
        <v>1.4783589432292382E-2</v>
      </c>
      <c r="Q1575" s="35">
        <f t="shared" si="122"/>
        <v>1.6587322663770516E-2</v>
      </c>
      <c r="R1575" s="35">
        <f t="shared" si="123"/>
        <v>1.6657225315346295E-2</v>
      </c>
      <c r="S1575" s="35">
        <f t="shared" si="124"/>
        <v>1.6657225315346295E-2</v>
      </c>
      <c r="T1575" s="11" t="s">
        <v>14</v>
      </c>
    </row>
    <row r="1576" spans="2:20" x14ac:dyDescent="0.35">
      <c r="B1576" s="63">
        <v>15.589999999999712</v>
      </c>
      <c r="C1576" s="34">
        <f>B1576/'MSD Calculation'!$D$5</f>
        <v>0.5266891891891794</v>
      </c>
      <c r="D1576" s="34">
        <f>'MSD Calculation'!$D$24-B1576</f>
        <v>2.9100000000002879</v>
      </c>
      <c r="E1576" s="30">
        <f>IF(B1576="",0,IF(B1576&lt;'MSD Calculation'!$D$5,$E$7*(1-B1576/'MSD Calculation'!$D$5), 0))</f>
        <v>6.6990152458848706E-3</v>
      </c>
      <c r="F1576" s="30">
        <f>IF(B1576="",0,IF($B1576&lt;$F$5,0,IF($B1576&gt;'MSD Calculation'!$D$5,0,IF($N$4="Closed-form",1/2*(1-COS(2*PI()*($B1576-$F$5)/$F$6))*$F$8,IF($N$4="General",1/2*(1-COS(2*PI()*($B1576-$F$5)/$F$6))*$F$9,"Error")))))</f>
        <v>8.0873622920385781E-3</v>
      </c>
      <c r="G1576" s="30">
        <f>IF(B1576="",0,IF($B1576&lt;$G$5,0,IF($B1576&gt;'MSD Calculation'!$D$5,0,IF($N$4="Closed-form",1/2*(1-COS(2*PI()*($B1576-$G$5)/$G$6))*$G$8,IF($N$4="General",1/2*(1-COS(2*PI()*($B1576-$G$5)/$G$6))*$G$9,"Error")))))</f>
        <v>1.8085930056511202E-3</v>
      </c>
      <c r="H1576" s="30">
        <f>IF(B1576="",0,IF($B1576&lt;$H$5,0,IF($B1576&gt;'MSD Calculation'!$D$5,0,IF($N$4="Closed-form",1/2*(1-COS(2*PI()*($B1576-$H$5)/$H$6))*$H$8,IF($N$4="General",1/2*(1-COS(2*PI()*($B1576-$H$5)/$H$6))*$H$9,"Error")))))</f>
        <v>7.1187621409418315E-5</v>
      </c>
      <c r="I1576" s="30">
        <f>IF(B1576="",0,IF($B1576&lt;$I$5,0,IF($B1576&gt;'MSD Calculation'!$D$5,0,IF($N$4="Closed-form",1/2*(1-COS(2*PI()*($B1576-$I$5)/$I$6))*$I$8,IF($N$4="General",1/2*(1-COS(2*PI()*($B1576-$I$5)/$I$6))*$I$9,"Error")))))</f>
        <v>0</v>
      </c>
      <c r="J1576" s="15" t="s">
        <v>14</v>
      </c>
      <c r="K1576" s="3"/>
      <c r="L1576" s="17">
        <v>15.589999999999712</v>
      </c>
      <c r="M1576" s="34">
        <f>L1576/'MSD Calculation'!$D$5</f>
        <v>0.5266891891891794</v>
      </c>
      <c r="N1576" s="34">
        <f>'MSD Calculation'!$D$24-L1576</f>
        <v>2.9100000000002879</v>
      </c>
      <c r="O1576" s="35">
        <f t="shared" si="120"/>
        <v>6.6990152458848706E-3</v>
      </c>
      <c r="P1576" s="35">
        <f t="shared" si="121"/>
        <v>1.4786377537923449E-2</v>
      </c>
      <c r="Q1576" s="35">
        <f t="shared" si="122"/>
        <v>1.6594970543574568E-2</v>
      </c>
      <c r="R1576" s="35">
        <f t="shared" si="123"/>
        <v>1.6666158164983985E-2</v>
      </c>
      <c r="S1576" s="35">
        <f t="shared" si="124"/>
        <v>1.6666158164983985E-2</v>
      </c>
      <c r="T1576" s="11" t="s">
        <v>14</v>
      </c>
    </row>
    <row r="1577" spans="2:20" x14ac:dyDescent="0.35">
      <c r="B1577" s="63">
        <v>15.599999999999712</v>
      </c>
      <c r="C1577" s="34">
        <f>B1577/'MSD Calculation'!$D$5</f>
        <v>0.52702702702701731</v>
      </c>
      <c r="D1577" s="34">
        <f>'MSD Calculation'!$D$24-B1577</f>
        <v>2.9000000000002881</v>
      </c>
      <c r="E1577" s="30">
        <f>IF(B1577="",0,IF(B1577&lt;'MSD Calculation'!$D$5,$E$7*(1-B1577/'MSD Calculation'!$D$5), 0))</f>
        <v>6.6942336504202836E-3</v>
      </c>
      <c r="F1577" s="30">
        <f>IF(B1577="",0,IF($B1577&lt;$F$5,0,IF($B1577&gt;'MSD Calculation'!$D$5,0,IF($N$4="Closed-form",1/2*(1-COS(2*PI()*($B1577-$F$5)/$F$6))*$F$8,IF($N$4="General",1/2*(1-COS(2*PI()*($B1577-$F$5)/$F$6))*$F$9,"Error")))))</f>
        <v>8.0949177915184359E-3</v>
      </c>
      <c r="G1577" s="30">
        <f>IF(B1577="",0,IF($B1577&lt;$G$5,0,IF($B1577&gt;'MSD Calculation'!$D$5,0,IF($N$4="Closed-form",1/2*(1-COS(2*PI()*($B1577-$G$5)/$G$6))*$G$8,IF($N$4="General",1/2*(1-COS(2*PI()*($B1577-$G$5)/$G$6))*$G$9,"Error")))))</f>
        <v>1.813453049023202E-3</v>
      </c>
      <c r="H1577" s="30">
        <f>IF(B1577="",0,IF($B1577&lt;$H$5,0,IF($B1577&gt;'MSD Calculation'!$D$5,0,IF($N$4="Closed-form",1/2*(1-COS(2*PI()*($B1577-$H$5)/$H$6))*$H$8,IF($N$4="General",1/2*(1-COS(2*PI()*($B1577-$H$5)/$H$6))*$H$9,"Error")))))</f>
        <v>7.2483862405145185E-5</v>
      </c>
      <c r="I1577" s="30">
        <f>IF(B1577="",0,IF($B1577&lt;$I$5,0,IF($B1577&gt;'MSD Calculation'!$D$5,0,IF($N$4="Closed-form",1/2*(1-COS(2*PI()*($B1577-$I$5)/$I$6))*$I$8,IF($N$4="General",1/2*(1-COS(2*PI()*($B1577-$I$5)/$I$6))*$I$9,"Error")))))</f>
        <v>0</v>
      </c>
      <c r="J1577" s="15" t="s">
        <v>14</v>
      </c>
      <c r="K1577" s="3"/>
      <c r="L1577" s="17">
        <v>15.599999999999712</v>
      </c>
      <c r="M1577" s="34">
        <f>L1577/'MSD Calculation'!$D$5</f>
        <v>0.52702702702701731</v>
      </c>
      <c r="N1577" s="34">
        <f>'MSD Calculation'!$D$24-L1577</f>
        <v>2.9000000000002881</v>
      </c>
      <c r="O1577" s="35">
        <f t="shared" si="120"/>
        <v>6.6942336504202836E-3</v>
      </c>
      <c r="P1577" s="35">
        <f t="shared" si="121"/>
        <v>1.4789151441938719E-2</v>
      </c>
      <c r="Q1577" s="35">
        <f t="shared" si="122"/>
        <v>1.660260449096192E-2</v>
      </c>
      <c r="R1577" s="35">
        <f t="shared" si="123"/>
        <v>1.6675088353367066E-2</v>
      </c>
      <c r="S1577" s="35">
        <f t="shared" si="124"/>
        <v>1.6675088353367066E-2</v>
      </c>
      <c r="T1577" s="11" t="s">
        <v>14</v>
      </c>
    </row>
    <row r="1578" spans="2:20" x14ac:dyDescent="0.35">
      <c r="B1578" s="63">
        <v>15.609999999999712</v>
      </c>
      <c r="C1578" s="34">
        <f>B1578/'MSD Calculation'!$D$5</f>
        <v>0.52736486486485512</v>
      </c>
      <c r="D1578" s="34">
        <f>'MSD Calculation'!$D$24-B1578</f>
        <v>2.8900000000002883</v>
      </c>
      <c r="E1578" s="30">
        <f>IF(B1578="",0,IF(B1578&lt;'MSD Calculation'!$D$5,$E$7*(1-B1578/'MSD Calculation'!$D$5), 0))</f>
        <v>6.6894520549556982E-3</v>
      </c>
      <c r="F1578" s="30">
        <f>IF(B1578="",0,IF($B1578&lt;$F$5,0,IF($B1578&gt;'MSD Calculation'!$D$5,0,IF($N$4="Closed-form",1/2*(1-COS(2*PI()*($B1578-$F$5)/$F$6))*$F$8,IF($N$4="General",1/2*(1-COS(2*PI()*($B1578-$F$5)/$F$6))*$F$9,"Error")))))</f>
        <v>8.1024590562403815E-3</v>
      </c>
      <c r="G1578" s="30">
        <f>IF(B1578="",0,IF($B1578&lt;$G$5,0,IF($B1578&gt;'MSD Calculation'!$D$5,0,IF($N$4="Closed-form",1/2*(1-COS(2*PI()*($B1578-$G$5)/$G$6))*$G$8,IF($N$4="General",1/2*(1-COS(2*PI()*($B1578-$G$5)/$G$6))*$G$9,"Error")))))</f>
        <v>1.8183133279485689E-3</v>
      </c>
      <c r="H1578" s="30">
        <f>IF(B1578="",0,IF($B1578&lt;$H$5,0,IF($B1578&gt;'MSD Calculation'!$D$5,0,IF($N$4="Closed-form",1/2*(1-COS(2*PI()*($B1578-$H$5)/$H$6))*$H$8,IF($N$4="General",1/2*(1-COS(2*PI()*($B1578-$H$5)/$H$6))*$H$9,"Error")))))</f>
        <v>7.3791358977174618E-5</v>
      </c>
      <c r="I1578" s="30">
        <f>IF(B1578="",0,IF($B1578&lt;$I$5,0,IF($B1578&gt;'MSD Calculation'!$D$5,0,IF($N$4="Closed-form",1/2*(1-COS(2*PI()*($B1578-$I$5)/$I$6))*$I$8,IF($N$4="General",1/2*(1-COS(2*PI()*($B1578-$I$5)/$I$6))*$I$9,"Error")))))</f>
        <v>0</v>
      </c>
      <c r="J1578" s="15" t="s">
        <v>14</v>
      </c>
      <c r="K1578" s="3"/>
      <c r="L1578" s="17">
        <v>15.609999999999712</v>
      </c>
      <c r="M1578" s="34">
        <f>L1578/'MSD Calculation'!$D$5</f>
        <v>0.52736486486485512</v>
      </c>
      <c r="N1578" s="34">
        <f>'MSD Calculation'!$D$24-L1578</f>
        <v>2.8900000000002883</v>
      </c>
      <c r="O1578" s="35">
        <f t="shared" si="120"/>
        <v>6.6894520549556982E-3</v>
      </c>
      <c r="P1578" s="35">
        <f t="shared" si="121"/>
        <v>1.479191111119608E-2</v>
      </c>
      <c r="Q1578" s="35">
        <f t="shared" si="122"/>
        <v>1.6610224439144648E-2</v>
      </c>
      <c r="R1578" s="35">
        <f t="shared" si="123"/>
        <v>1.6684015798121822E-2</v>
      </c>
      <c r="S1578" s="35">
        <f t="shared" si="124"/>
        <v>1.6684015798121822E-2</v>
      </c>
      <c r="T1578" s="11" t="s">
        <v>14</v>
      </c>
    </row>
    <row r="1579" spans="2:20" x14ac:dyDescent="0.35">
      <c r="B1579" s="63">
        <v>15.619999999999711</v>
      </c>
      <c r="C1579" s="34">
        <f>B1579/'MSD Calculation'!$D$5</f>
        <v>0.52770270270269293</v>
      </c>
      <c r="D1579" s="34">
        <f>'MSD Calculation'!$D$24-B1579</f>
        <v>2.8800000000002886</v>
      </c>
      <c r="E1579" s="30">
        <f>IF(B1579="",0,IF(B1579&lt;'MSD Calculation'!$D$5,$E$7*(1-B1579/'MSD Calculation'!$D$5), 0))</f>
        <v>6.6846704594911129E-3</v>
      </c>
      <c r="F1579" s="30">
        <f>IF(B1579="",0,IF($B1579&lt;$F$5,0,IF($B1579&gt;'MSD Calculation'!$D$5,0,IF($N$4="Closed-form",1/2*(1-COS(2*PI()*($B1579-$F$5)/$F$6))*$F$8,IF($N$4="General",1/2*(1-COS(2*PI()*($B1579-$F$5)/$F$6))*$F$9,"Error")))))</f>
        <v>8.109986053124742E-3</v>
      </c>
      <c r="G1579" s="30">
        <f>IF(B1579="",0,IF($B1579&lt;$G$5,0,IF($B1579&gt;'MSD Calculation'!$D$5,0,IF($N$4="Closed-form",1/2*(1-COS(2*PI()*($B1579-$G$5)/$G$6))*$G$8,IF($N$4="General",1/2*(1-COS(2*PI()*($B1579-$G$5)/$G$6))*$G$9,"Error")))))</f>
        <v>1.8231738087797784E-3</v>
      </c>
      <c r="H1579" s="30">
        <f>IF(B1579="",0,IF($B1579&lt;$H$5,0,IF($B1579&gt;'MSD Calculation'!$D$5,0,IF($N$4="Closed-form",1/2*(1-COS(2*PI()*($B1579-$H$5)/$H$6))*$H$8,IF($N$4="General",1/2*(1-COS(2*PI()*($B1579-$H$5)/$H$6))*$H$9,"Error")))))</f>
        <v>7.5110095404386896E-5</v>
      </c>
      <c r="I1579" s="30">
        <f>IF(B1579="",0,IF($B1579&lt;$I$5,0,IF($B1579&gt;'MSD Calculation'!$D$5,0,IF($N$4="Closed-form",1/2*(1-COS(2*PI()*($B1579-$I$5)/$I$6))*$I$8,IF($N$4="General",1/2*(1-COS(2*PI()*($B1579-$I$5)/$I$6))*$I$9,"Error")))))</f>
        <v>0</v>
      </c>
      <c r="J1579" s="15" t="s">
        <v>14</v>
      </c>
      <c r="K1579" s="3"/>
      <c r="L1579" s="17">
        <v>15.619999999999711</v>
      </c>
      <c r="M1579" s="34">
        <f>L1579/'MSD Calculation'!$D$5</f>
        <v>0.52770270270269293</v>
      </c>
      <c r="N1579" s="34">
        <f>'MSD Calculation'!$D$24-L1579</f>
        <v>2.8800000000002886</v>
      </c>
      <c r="O1579" s="35">
        <f t="shared" si="120"/>
        <v>6.6846704594911129E-3</v>
      </c>
      <c r="P1579" s="35">
        <f t="shared" si="121"/>
        <v>1.4794656512615856E-2</v>
      </c>
      <c r="Q1579" s="35">
        <f t="shared" si="122"/>
        <v>1.6617830321395632E-2</v>
      </c>
      <c r="R1579" s="35">
        <f t="shared" si="123"/>
        <v>1.6692940416800018E-2</v>
      </c>
      <c r="S1579" s="35">
        <f t="shared" si="124"/>
        <v>1.6692940416800018E-2</v>
      </c>
      <c r="T1579" s="11" t="s">
        <v>14</v>
      </c>
    </row>
    <row r="1580" spans="2:20" x14ac:dyDescent="0.35">
      <c r="B1580" s="63">
        <v>15.629999999999711</v>
      </c>
      <c r="C1580" s="34">
        <f>B1580/'MSD Calculation'!$D$5</f>
        <v>0.52804054054053073</v>
      </c>
      <c r="D1580" s="34">
        <f>'MSD Calculation'!$D$24-B1580</f>
        <v>2.8700000000002888</v>
      </c>
      <c r="E1580" s="30">
        <f>IF(B1580="",0,IF(B1580&lt;'MSD Calculation'!$D$5,$E$7*(1-B1580/'MSD Calculation'!$D$5), 0))</f>
        <v>6.6798888640265276E-3</v>
      </c>
      <c r="F1580" s="30">
        <f>IF(B1580="",0,IF($B1580&lt;$F$5,0,IF($B1580&gt;'MSD Calculation'!$D$5,0,IF($N$4="Closed-form",1/2*(1-COS(2*PI()*($B1580-$F$5)/$F$6))*$F$8,IF($N$4="General",1/2*(1-COS(2*PI()*($B1580-$F$5)/$F$6))*$F$9,"Error")))))</f>
        <v>8.1174987491544198E-3</v>
      </c>
      <c r="G1580" s="30">
        <f>IF(B1580="",0,IF($B1580&lt;$G$5,0,IF($B1580&gt;'MSD Calculation'!$D$5,0,IF($N$4="Closed-form",1/2*(1-COS(2*PI()*($B1580-$G$5)/$G$6))*$G$8,IF($N$4="General",1/2*(1-COS(2*PI()*($B1580-$G$5)/$G$6))*$G$9,"Error")))))</f>
        <v>1.828034457867993E-3</v>
      </c>
      <c r="H1580" s="30">
        <f>IF(B1580="",0,IF($B1580&lt;$H$5,0,IF($B1580&gt;'MSD Calculation'!$D$5,0,IF($N$4="Closed-form",1/2*(1-COS(2*PI()*($B1580-$H$5)/$H$6))*$H$8,IF($N$4="General",1/2*(1-COS(2*PI()*($B1580-$H$5)/$H$6))*$H$9,"Error")))))</f>
        <v>7.6440055830516188E-5</v>
      </c>
      <c r="I1580" s="30">
        <f>IF(B1580="",0,IF($B1580&lt;$I$5,0,IF($B1580&gt;'MSD Calculation'!$D$5,0,IF($N$4="Closed-form",1/2*(1-COS(2*PI()*($B1580-$I$5)/$I$6))*$I$8,IF($N$4="General",1/2*(1-COS(2*PI()*($B1580-$I$5)/$I$6))*$I$9,"Error")))))</f>
        <v>0</v>
      </c>
      <c r="J1580" s="15" t="s">
        <v>14</v>
      </c>
      <c r="K1580" s="3"/>
      <c r="L1580" s="17">
        <v>15.629999999999711</v>
      </c>
      <c r="M1580" s="34">
        <f>L1580/'MSD Calculation'!$D$5</f>
        <v>0.52804054054053073</v>
      </c>
      <c r="N1580" s="34">
        <f>'MSD Calculation'!$D$24-L1580</f>
        <v>2.8700000000002888</v>
      </c>
      <c r="O1580" s="35">
        <f t="shared" si="120"/>
        <v>6.6798888640265276E-3</v>
      </c>
      <c r="P1580" s="35">
        <f t="shared" si="121"/>
        <v>1.4797387613180947E-2</v>
      </c>
      <c r="Q1580" s="35">
        <f t="shared" si="122"/>
        <v>1.6625422071048942E-2</v>
      </c>
      <c r="R1580" s="35">
        <f t="shared" si="123"/>
        <v>1.670186212687946E-2</v>
      </c>
      <c r="S1580" s="35">
        <f t="shared" si="124"/>
        <v>1.670186212687946E-2</v>
      </c>
      <c r="T1580" s="11" t="s">
        <v>14</v>
      </c>
    </row>
    <row r="1581" spans="2:20" x14ac:dyDescent="0.35">
      <c r="B1581" s="63">
        <v>15.639999999999711</v>
      </c>
      <c r="C1581" s="34">
        <f>B1581/'MSD Calculation'!$D$5</f>
        <v>0.52837837837836854</v>
      </c>
      <c r="D1581" s="34">
        <f>'MSD Calculation'!$D$24-B1581</f>
        <v>2.860000000000289</v>
      </c>
      <c r="E1581" s="30">
        <f>IF(B1581="",0,IF(B1581&lt;'MSD Calculation'!$D$5,$E$7*(1-B1581/'MSD Calculation'!$D$5), 0))</f>
        <v>6.6751072685619422E-3</v>
      </c>
      <c r="F1581" s="30">
        <f>IF(B1581="",0,IF($B1581&lt;$F$5,0,IF($B1581&gt;'MSD Calculation'!$D$5,0,IF($N$4="Closed-form",1/2*(1-COS(2*PI()*($B1581-$F$5)/$F$6))*$F$8,IF($N$4="General",1/2*(1-COS(2*PI()*($B1581-$F$5)/$F$6))*$F$9,"Error")))))</f>
        <v>8.1249971113750621E-3</v>
      </c>
      <c r="G1581" s="30">
        <f>IF(B1581="",0,IF($B1581&lt;$G$5,0,IF($B1581&gt;'MSD Calculation'!$D$5,0,IF($N$4="Closed-form",1/2*(1-COS(2*PI()*($B1581-$G$5)/$G$6))*$G$8,IF($N$4="General",1/2*(1-COS(2*PI()*($B1581-$G$5)/$G$6))*$G$9,"Error")))))</f>
        <v>1.8328952415632099E-3</v>
      </c>
      <c r="H1581" s="30">
        <f>IF(B1581="",0,IF($B1581&lt;$H$5,0,IF($B1581&gt;'MSD Calculation'!$D$5,0,IF($N$4="Closed-form",1/2*(1-COS(2*PI()*($B1581-$H$5)/$H$6))*$H$8,IF($N$4="General",1/2*(1-COS(2*PI()*($B1581-$H$5)/$H$6))*$H$9,"Error")))))</f>
        <v>7.7781224264341275E-5</v>
      </c>
      <c r="I1581" s="30">
        <f>IF(B1581="",0,IF($B1581&lt;$I$5,0,IF($B1581&gt;'MSD Calculation'!$D$5,0,IF($N$4="Closed-form",1/2*(1-COS(2*PI()*($B1581-$I$5)/$I$6))*$I$8,IF($N$4="General",1/2*(1-COS(2*PI()*($B1581-$I$5)/$I$6))*$I$9,"Error")))))</f>
        <v>0</v>
      </c>
      <c r="J1581" s="15" t="s">
        <v>14</v>
      </c>
      <c r="K1581" s="3"/>
      <c r="L1581" s="17">
        <v>15.639999999999711</v>
      </c>
      <c r="M1581" s="34">
        <f>L1581/'MSD Calculation'!$D$5</f>
        <v>0.52837837837836854</v>
      </c>
      <c r="N1581" s="34">
        <f>'MSD Calculation'!$D$24-L1581</f>
        <v>2.860000000000289</v>
      </c>
      <c r="O1581" s="35">
        <f t="shared" si="120"/>
        <v>6.6751072685619422E-3</v>
      </c>
      <c r="P1581" s="35">
        <f t="shared" si="121"/>
        <v>1.4800104379937003E-2</v>
      </c>
      <c r="Q1581" s="35">
        <f t="shared" si="122"/>
        <v>1.6632999621500215E-2</v>
      </c>
      <c r="R1581" s="35">
        <f t="shared" si="123"/>
        <v>1.6710780845764557E-2</v>
      </c>
      <c r="S1581" s="35">
        <f t="shared" si="124"/>
        <v>1.6710780845764557E-2</v>
      </c>
      <c r="T1581" s="11" t="s">
        <v>14</v>
      </c>
    </row>
    <row r="1582" spans="2:20" x14ac:dyDescent="0.35">
      <c r="B1582" s="63">
        <v>15.649999999999711</v>
      </c>
      <c r="C1582" s="34">
        <f>B1582/'MSD Calculation'!$D$5</f>
        <v>0.52871621621620646</v>
      </c>
      <c r="D1582" s="34">
        <f>'MSD Calculation'!$D$24-B1582</f>
        <v>2.8500000000002892</v>
      </c>
      <c r="E1582" s="30">
        <f>IF(B1582="",0,IF(B1582&lt;'MSD Calculation'!$D$5,$E$7*(1-B1582/'MSD Calculation'!$D$5), 0))</f>
        <v>6.6703256730973551E-3</v>
      </c>
      <c r="F1582" s="30">
        <f>IF(B1582="",0,IF($B1582&lt;$F$5,0,IF($B1582&gt;'MSD Calculation'!$D$5,0,IF($N$4="Closed-form",1/2*(1-COS(2*PI()*($B1582-$F$5)/$F$6))*$F$8,IF($N$4="General",1/2*(1-COS(2*PI()*($B1582-$F$5)/$F$6))*$F$9,"Error")))))</f>
        <v>8.1324811068951772E-3</v>
      </c>
      <c r="G1582" s="30">
        <f>IF(B1582="",0,IF($B1582&lt;$G$5,0,IF($B1582&gt;'MSD Calculation'!$D$5,0,IF($N$4="Closed-form",1/2*(1-COS(2*PI()*($B1582-$G$5)/$G$6))*$G$8,IF($N$4="General",1/2*(1-COS(2*PI()*($B1582-$G$5)/$G$6))*$G$9,"Error")))))</f>
        <v>1.8377561262144934E-3</v>
      </c>
      <c r="H1582" s="30">
        <f>IF(B1582="",0,IF($B1582&lt;$H$5,0,IF($B1582&gt;'MSD Calculation'!$D$5,0,IF($N$4="Closed-form",1/2*(1-COS(2*PI()*($B1582-$H$5)/$H$6))*$H$8,IF($N$4="General",1/2*(1-COS(2*PI()*($B1582-$H$5)/$H$6))*$H$9,"Error")))))</f>
        <v>7.9133584579877577E-5</v>
      </c>
      <c r="I1582" s="30">
        <f>IF(B1582="",0,IF($B1582&lt;$I$5,0,IF($B1582&gt;'MSD Calculation'!$D$5,0,IF($N$4="Closed-form",1/2*(1-COS(2*PI()*($B1582-$I$5)/$I$6))*$I$8,IF($N$4="General",1/2*(1-COS(2*PI()*($B1582-$I$5)/$I$6))*$I$9,"Error")))))</f>
        <v>0</v>
      </c>
      <c r="J1582" s="15" t="s">
        <v>14</v>
      </c>
      <c r="K1582" s="3"/>
      <c r="L1582" s="17">
        <v>15.649999999999711</v>
      </c>
      <c r="M1582" s="34">
        <f>L1582/'MSD Calculation'!$D$5</f>
        <v>0.52871621621620646</v>
      </c>
      <c r="N1582" s="34">
        <f>'MSD Calculation'!$D$24-L1582</f>
        <v>2.8500000000002892</v>
      </c>
      <c r="O1582" s="35">
        <f t="shared" si="120"/>
        <v>6.6703256730973551E-3</v>
      </c>
      <c r="P1582" s="35">
        <f t="shared" si="121"/>
        <v>1.4802806779992532E-2</v>
      </c>
      <c r="Q1582" s="35">
        <f t="shared" si="122"/>
        <v>1.6640562906207027E-2</v>
      </c>
      <c r="R1582" s="35">
        <f t="shared" si="123"/>
        <v>1.6719696490786903E-2</v>
      </c>
      <c r="S1582" s="35">
        <f t="shared" si="124"/>
        <v>1.6719696490786903E-2</v>
      </c>
      <c r="T1582" s="11" t="s">
        <v>14</v>
      </c>
    </row>
    <row r="1583" spans="2:20" x14ac:dyDescent="0.35">
      <c r="B1583" s="63">
        <v>15.659999999999711</v>
      </c>
      <c r="C1583" s="34">
        <f>B1583/'MSD Calculation'!$D$5</f>
        <v>0.52905405405404426</v>
      </c>
      <c r="D1583" s="34">
        <f>'MSD Calculation'!$D$24-B1583</f>
        <v>2.8400000000002894</v>
      </c>
      <c r="E1583" s="30">
        <f>IF(B1583="",0,IF(B1583&lt;'MSD Calculation'!$D$5,$E$7*(1-B1583/'MSD Calculation'!$D$5), 0))</f>
        <v>6.6655440776327698E-3</v>
      </c>
      <c r="F1583" s="30">
        <f>IF(B1583="",0,IF($B1583&lt;$F$5,0,IF($B1583&gt;'MSD Calculation'!$D$5,0,IF($N$4="Closed-form",1/2*(1-COS(2*PI()*($B1583-$F$5)/$F$6))*$F$8,IF($N$4="General",1/2*(1-COS(2*PI()*($B1583-$F$5)/$F$6))*$F$9,"Error")))))</f>
        <v>8.1399507028863012E-3</v>
      </c>
      <c r="G1583" s="30">
        <f>IF(B1583="",0,IF($B1583&lt;$G$5,0,IF($B1583&gt;'MSD Calculation'!$D$5,0,IF($N$4="Closed-form",1/2*(1-COS(2*PI()*($B1583-$G$5)/$G$6))*$G$8,IF($N$4="General",1/2*(1-COS(2*PI()*($B1583-$G$5)/$G$6))*$G$9,"Error")))))</f>
        <v>1.8426170781702103E-3</v>
      </c>
      <c r="H1583" s="30">
        <f>IF(B1583="",0,IF($B1583&lt;$H$5,0,IF($B1583&gt;'MSD Calculation'!$D$5,0,IF($N$4="Closed-form",1/2*(1-COS(2*PI()*($B1583-$H$5)/$H$6))*$H$8,IF($N$4="General",1/2*(1-COS(2*PI()*($B1583-$H$5)/$H$6))*$H$9,"Error")))))</f>
        <v>8.0497120516571344E-5</v>
      </c>
      <c r="I1583" s="30">
        <f>IF(B1583="",0,IF($B1583&lt;$I$5,0,IF($B1583&gt;'MSD Calculation'!$D$5,0,IF($N$4="Closed-form",1/2*(1-COS(2*PI()*($B1583-$I$5)/$I$6))*$I$8,IF($N$4="General",1/2*(1-COS(2*PI()*($B1583-$I$5)/$I$6))*$I$9,"Error")))))</f>
        <v>0</v>
      </c>
      <c r="J1583" s="15" t="s">
        <v>14</v>
      </c>
      <c r="K1583" s="3"/>
      <c r="L1583" s="17">
        <v>15.659999999999711</v>
      </c>
      <c r="M1583" s="34">
        <f>L1583/'MSD Calculation'!$D$5</f>
        <v>0.52905405405404426</v>
      </c>
      <c r="N1583" s="34">
        <f>'MSD Calculation'!$D$24-L1583</f>
        <v>2.8400000000002894</v>
      </c>
      <c r="O1583" s="35">
        <f t="shared" si="120"/>
        <v>6.6655440776327698E-3</v>
      </c>
      <c r="P1583" s="35">
        <f t="shared" si="121"/>
        <v>1.4805494780519072E-2</v>
      </c>
      <c r="Q1583" s="35">
        <f t="shared" si="122"/>
        <v>1.6648111858689283E-2</v>
      </c>
      <c r="R1583" s="35">
        <f t="shared" si="123"/>
        <v>1.6728608979205854E-2</v>
      </c>
      <c r="S1583" s="35">
        <f t="shared" si="124"/>
        <v>1.6728608979205854E-2</v>
      </c>
      <c r="T1583" s="11" t="s">
        <v>14</v>
      </c>
    </row>
    <row r="1584" spans="2:20" x14ac:dyDescent="0.35">
      <c r="B1584" s="63">
        <v>15.66999999999971</v>
      </c>
      <c r="C1584" s="34">
        <f>B1584/'MSD Calculation'!$D$5</f>
        <v>0.52939189189188207</v>
      </c>
      <c r="D1584" s="34">
        <f>'MSD Calculation'!$D$24-B1584</f>
        <v>2.8300000000002896</v>
      </c>
      <c r="E1584" s="30">
        <f>IF(B1584="",0,IF(B1584&lt;'MSD Calculation'!$D$5,$E$7*(1-B1584/'MSD Calculation'!$D$5), 0))</f>
        <v>6.6607624821681845E-3</v>
      </c>
      <c r="F1584" s="30">
        <f>IF(B1584="",0,IF($B1584&lt;$F$5,0,IF($B1584&gt;'MSD Calculation'!$D$5,0,IF($N$4="Closed-form",1/2*(1-COS(2*PI()*($B1584-$F$5)/$F$6))*$F$8,IF($N$4="General",1/2*(1-COS(2*PI()*($B1584-$F$5)/$F$6))*$F$9,"Error")))))</f>
        <v>8.1474058665831333E-3</v>
      </c>
      <c r="G1584" s="30">
        <f>IF(B1584="",0,IF($B1584&lt;$G$5,0,IF($B1584&gt;'MSD Calculation'!$D$5,0,IF($N$4="Closed-form",1/2*(1-COS(2*PI()*($B1584-$G$5)/$G$6))*$G$8,IF($N$4="General",1/2*(1-COS(2*PI()*($B1584-$G$5)/$G$6))*$G$9,"Error")))))</f>
        <v>1.8474780637782592E-3</v>
      </c>
      <c r="H1584" s="30">
        <f>IF(B1584="",0,IF($B1584&lt;$H$5,0,IF($B1584&gt;'MSD Calculation'!$D$5,0,IF($N$4="Closed-form",1/2*(1-COS(2*PI()*($B1584-$H$5)/$H$6))*$H$8,IF($N$4="General",1/2*(1-COS(2*PI()*($B1584-$H$5)/$H$6))*$H$9,"Error")))))</f>
        <v>8.1871815679494898E-5</v>
      </c>
      <c r="I1584" s="30">
        <f>IF(B1584="",0,IF($B1584&lt;$I$5,0,IF($B1584&gt;'MSD Calculation'!$D$5,0,IF($N$4="Closed-form",1/2*(1-COS(2*PI()*($B1584-$I$5)/$I$6))*$I$8,IF($N$4="General",1/2*(1-COS(2*PI()*($B1584-$I$5)/$I$6))*$I$9,"Error")))))</f>
        <v>0</v>
      </c>
      <c r="J1584" s="15" t="s">
        <v>14</v>
      </c>
      <c r="K1584" s="3"/>
      <c r="L1584" s="17">
        <v>15.66999999999971</v>
      </c>
      <c r="M1584" s="34">
        <f>L1584/'MSD Calculation'!$D$5</f>
        <v>0.52939189189188207</v>
      </c>
      <c r="N1584" s="34">
        <f>'MSD Calculation'!$D$24-L1584</f>
        <v>2.8300000000002896</v>
      </c>
      <c r="O1584" s="35">
        <f t="shared" si="120"/>
        <v>6.6607624821681845E-3</v>
      </c>
      <c r="P1584" s="35">
        <f t="shared" si="121"/>
        <v>1.4808168348751318E-2</v>
      </c>
      <c r="Q1584" s="35">
        <f t="shared" si="122"/>
        <v>1.6655646412529576E-2</v>
      </c>
      <c r="R1584" s="35">
        <f t="shared" si="123"/>
        <v>1.673751822820907E-2</v>
      </c>
      <c r="S1584" s="35">
        <f t="shared" si="124"/>
        <v>1.673751822820907E-2</v>
      </c>
      <c r="T1584" s="11" t="s">
        <v>14</v>
      </c>
    </row>
    <row r="1585" spans="2:20" x14ac:dyDescent="0.35">
      <c r="B1585" s="63">
        <v>15.67999999999971</v>
      </c>
      <c r="C1585" s="34">
        <f>B1585/'MSD Calculation'!$D$5</f>
        <v>0.52972972972971988</v>
      </c>
      <c r="D1585" s="34">
        <f>'MSD Calculation'!$D$24-B1585</f>
        <v>2.8200000000002898</v>
      </c>
      <c r="E1585" s="30">
        <f>IF(B1585="",0,IF(B1585&lt;'MSD Calculation'!$D$5,$E$7*(1-B1585/'MSD Calculation'!$D$5), 0))</f>
        <v>6.6559808867035991E-3</v>
      </c>
      <c r="F1585" s="30">
        <f>IF(B1585="",0,IF($B1585&lt;$F$5,0,IF($B1585&gt;'MSD Calculation'!$D$5,0,IF($N$4="Closed-form",1/2*(1-COS(2*PI()*($B1585-$F$5)/$F$6))*$F$8,IF($N$4="General",1/2*(1-COS(2*PI()*($B1585-$F$5)/$F$6))*$F$9,"Error")))))</f>
        <v>8.1548465652836796E-3</v>
      </c>
      <c r="G1585" s="30">
        <f>IF(B1585="",0,IF($B1585&lt;$G$5,0,IF($B1585&gt;'MSD Calculation'!$D$5,0,IF($N$4="Closed-form",1/2*(1-COS(2*PI()*($B1585-$G$5)/$G$6))*$G$8,IF($N$4="General",1/2*(1-COS(2*PI()*($B1585-$G$5)/$G$6))*$G$9,"Error")))))</f>
        <v>1.8523390493863086E-3</v>
      </c>
      <c r="H1585" s="30">
        <f>IF(B1585="",0,IF($B1585&lt;$H$5,0,IF($B1585&gt;'MSD Calculation'!$D$5,0,IF($N$4="Closed-form",1/2*(1-COS(2*PI()*($B1585-$H$5)/$H$6))*$H$8,IF($N$4="General",1/2*(1-COS(2*PI()*($B1585-$H$5)/$H$6))*$H$9,"Error")))))</f>
        <v>8.3257653539544103E-5</v>
      </c>
      <c r="I1585" s="30">
        <f>IF(B1585="",0,IF($B1585&lt;$I$5,0,IF($B1585&gt;'MSD Calculation'!$D$5,0,IF($N$4="Closed-form",1/2*(1-COS(2*PI()*($B1585-$I$5)/$I$6))*$I$8,IF($N$4="General",1/2*(1-COS(2*PI()*($B1585-$I$5)/$I$6))*$I$9,"Error")))))</f>
        <v>0</v>
      </c>
      <c r="J1585" s="15" t="s">
        <v>14</v>
      </c>
      <c r="K1585" s="3"/>
      <c r="L1585" s="17">
        <v>15.67999999999971</v>
      </c>
      <c r="M1585" s="34">
        <f>L1585/'MSD Calculation'!$D$5</f>
        <v>0.52972972972971988</v>
      </c>
      <c r="N1585" s="34">
        <f>'MSD Calculation'!$D$24-L1585</f>
        <v>2.8200000000002898</v>
      </c>
      <c r="O1585" s="35">
        <f t="shared" si="120"/>
        <v>6.6559808867035991E-3</v>
      </c>
      <c r="P1585" s="35">
        <f t="shared" si="121"/>
        <v>1.481082745198728E-2</v>
      </c>
      <c r="Q1585" s="35">
        <f t="shared" si="122"/>
        <v>1.6663166501373589E-2</v>
      </c>
      <c r="R1585" s="35">
        <f t="shared" si="123"/>
        <v>1.6746424154913134E-2</v>
      </c>
      <c r="S1585" s="35">
        <f t="shared" si="124"/>
        <v>1.6746424154913134E-2</v>
      </c>
      <c r="T1585" s="11" t="s">
        <v>14</v>
      </c>
    </row>
    <row r="1586" spans="2:20" x14ac:dyDescent="0.35">
      <c r="B1586" s="63">
        <v>15.68999999999971</v>
      </c>
      <c r="C1586" s="34">
        <f>B1586/'MSD Calculation'!$D$5</f>
        <v>0.5300675675675578</v>
      </c>
      <c r="D1586" s="34">
        <f>'MSD Calculation'!$D$24-B1586</f>
        <v>2.81000000000029</v>
      </c>
      <c r="E1586" s="30">
        <f>IF(B1586="",0,IF(B1586&lt;'MSD Calculation'!$D$5,$E$7*(1-B1586/'MSD Calculation'!$D$5), 0))</f>
        <v>6.6511992912390121E-3</v>
      </c>
      <c r="F1586" s="30">
        <f>IF(B1586="",0,IF($B1586&lt;$F$5,0,IF($B1586&gt;'MSD Calculation'!$D$5,0,IF($N$4="Closed-form",1/2*(1-COS(2*PI()*($B1586-$F$5)/$F$6))*$F$8,IF($N$4="General",1/2*(1-COS(2*PI()*($B1586-$F$5)/$F$6))*$F$9,"Error")))))</f>
        <v>8.1622727663493901E-3</v>
      </c>
      <c r="G1586" s="30">
        <f>IF(B1586="",0,IF($B1586&lt;$G$5,0,IF($B1586&gt;'MSD Calculation'!$D$5,0,IF($N$4="Closed-form",1/2*(1-COS(2*PI()*($B1586-$G$5)/$G$6))*$G$8,IF($N$4="General",1/2*(1-COS(2*PI()*($B1586-$G$5)/$G$6))*$G$9,"Error")))))</f>
        <v>1.8572000013420253E-3</v>
      </c>
      <c r="H1586" s="30">
        <f>IF(B1586="",0,IF($B1586&lt;$H$5,0,IF($B1586&gt;'MSD Calculation'!$D$5,0,IF($N$4="Closed-form",1/2*(1-COS(2*PI()*($B1586-$H$5)/$H$6))*$H$8,IF($N$4="General",1/2*(1-COS(2*PI()*($B1586-$H$5)/$H$6))*$H$9,"Error")))))</f>
        <v>8.46546174336366E-5</v>
      </c>
      <c r="I1586" s="30">
        <f>IF(B1586="",0,IF($B1586&lt;$I$5,0,IF($B1586&gt;'MSD Calculation'!$D$5,0,IF($N$4="Closed-form",1/2*(1-COS(2*PI()*($B1586-$I$5)/$I$6))*$I$8,IF($N$4="General",1/2*(1-COS(2*PI()*($B1586-$I$5)/$I$6))*$I$9,"Error")))))</f>
        <v>0</v>
      </c>
      <c r="J1586" s="15" t="s">
        <v>14</v>
      </c>
      <c r="K1586" s="3"/>
      <c r="L1586" s="17">
        <v>15.68999999999971</v>
      </c>
      <c r="M1586" s="34">
        <f>L1586/'MSD Calculation'!$D$5</f>
        <v>0.5300675675675578</v>
      </c>
      <c r="N1586" s="34">
        <f>'MSD Calculation'!$D$24-L1586</f>
        <v>2.81000000000029</v>
      </c>
      <c r="O1586" s="35">
        <f t="shared" si="120"/>
        <v>6.6511992912390121E-3</v>
      </c>
      <c r="P1586" s="35">
        <f t="shared" si="121"/>
        <v>1.4813472057588402E-2</v>
      </c>
      <c r="Q1586" s="35">
        <f t="shared" si="122"/>
        <v>1.6670672058930427E-2</v>
      </c>
      <c r="R1586" s="35">
        <f t="shared" si="123"/>
        <v>1.6755326676364063E-2</v>
      </c>
      <c r="S1586" s="35">
        <f t="shared" si="124"/>
        <v>1.6755326676364063E-2</v>
      </c>
      <c r="T1586" s="11" t="s">
        <v>14</v>
      </c>
    </row>
    <row r="1587" spans="2:20" x14ac:dyDescent="0.35">
      <c r="B1587" s="63">
        <v>15.69999999999971</v>
      </c>
      <c r="C1587" s="34">
        <f>B1587/'MSD Calculation'!$D$5</f>
        <v>0.5304054054053956</v>
      </c>
      <c r="D1587" s="34">
        <f>'MSD Calculation'!$D$24-B1587</f>
        <v>2.8000000000002903</v>
      </c>
      <c r="E1587" s="30">
        <f>IF(B1587="",0,IF(B1587&lt;'MSD Calculation'!$D$5,$E$7*(1-B1587/'MSD Calculation'!$D$5), 0))</f>
        <v>6.6464176957744267E-3</v>
      </c>
      <c r="F1587" s="30">
        <f>IF(B1587="",0,IF($B1587&lt;$F$5,0,IF($B1587&gt;'MSD Calculation'!$D$5,0,IF($N$4="Closed-form",1/2*(1-COS(2*PI()*($B1587-$F$5)/$F$6))*$F$8,IF($N$4="General",1/2*(1-COS(2*PI()*($B1587-$F$5)/$F$6))*$F$9,"Error")))))</f>
        <v>8.1696844372053188E-3</v>
      </c>
      <c r="G1587" s="30">
        <f>IF(B1587="",0,IF($B1587&lt;$G$5,0,IF($B1587&gt;'MSD Calculation'!$D$5,0,IF($N$4="Closed-form",1/2*(1-COS(2*PI()*($B1587-$G$5)/$G$6))*$G$8,IF($N$4="General",1/2*(1-COS(2*PI()*($B1587-$G$5)/$G$6))*$G$9,"Error")))))</f>
        <v>1.8620608859933085E-3</v>
      </c>
      <c r="H1587" s="30">
        <f>IF(B1587="",0,IF($B1587&lt;$H$5,0,IF($B1587&gt;'MSD Calculation'!$D$5,0,IF($N$4="Closed-form",1/2*(1-COS(2*PI()*($B1587-$H$5)/$H$6))*$H$8,IF($N$4="General",1/2*(1-COS(2*PI()*($B1587-$H$5)/$H$6))*$H$9,"Error")))))</f>
        <v>8.6062690564912671E-5</v>
      </c>
      <c r="I1587" s="30">
        <f>IF(B1587="",0,IF($B1587&lt;$I$5,0,IF($B1587&gt;'MSD Calculation'!$D$5,0,IF($N$4="Closed-form",1/2*(1-COS(2*PI()*($B1587-$I$5)/$I$6))*$I$8,IF($N$4="General",1/2*(1-COS(2*PI()*($B1587-$I$5)/$I$6))*$I$9,"Error")))))</f>
        <v>0</v>
      </c>
      <c r="J1587" s="15" t="s">
        <v>14</v>
      </c>
      <c r="K1587" s="3"/>
      <c r="L1587" s="17">
        <v>15.69999999999971</v>
      </c>
      <c r="M1587" s="34">
        <f>L1587/'MSD Calculation'!$D$5</f>
        <v>0.5304054054053956</v>
      </c>
      <c r="N1587" s="34">
        <f>'MSD Calculation'!$D$24-L1587</f>
        <v>2.8000000000002903</v>
      </c>
      <c r="O1587" s="35">
        <f t="shared" si="120"/>
        <v>6.6464176957744267E-3</v>
      </c>
      <c r="P1587" s="35">
        <f t="shared" si="121"/>
        <v>1.4816102132979746E-2</v>
      </c>
      <c r="Q1587" s="35">
        <f t="shared" si="122"/>
        <v>1.6678163018973055E-2</v>
      </c>
      <c r="R1587" s="35">
        <f t="shared" si="123"/>
        <v>1.6764225709537967E-2</v>
      </c>
      <c r="S1587" s="35">
        <f t="shared" si="124"/>
        <v>1.6764225709537967E-2</v>
      </c>
      <c r="T1587" s="11" t="s">
        <v>14</v>
      </c>
    </row>
    <row r="1588" spans="2:20" x14ac:dyDescent="0.35">
      <c r="B1588" s="63">
        <v>15.70999999999971</v>
      </c>
      <c r="C1588" s="34">
        <f>B1588/'MSD Calculation'!$D$5</f>
        <v>0.53074324324323341</v>
      </c>
      <c r="D1588" s="34">
        <f>'MSD Calculation'!$D$24-B1588</f>
        <v>2.7900000000002905</v>
      </c>
      <c r="E1588" s="30">
        <f>IF(B1588="",0,IF(B1588&lt;'MSD Calculation'!$D$5,$E$7*(1-B1588/'MSD Calculation'!$D$5), 0))</f>
        <v>6.6416361003098414E-3</v>
      </c>
      <c r="F1588" s="30">
        <f>IF(B1588="",0,IF($B1588&lt;$F$5,0,IF($B1588&gt;'MSD Calculation'!$D$5,0,IF($N$4="Closed-form",1/2*(1-COS(2*PI()*($B1588-$F$5)/$F$6))*$F$8,IF($N$4="General",1/2*(1-COS(2*PI()*($B1588-$F$5)/$F$6))*$F$9,"Error")))))</f>
        <v>8.1770815453402479E-3</v>
      </c>
      <c r="G1588" s="30">
        <f>IF(B1588="",0,IF($B1588&lt;$G$5,0,IF($B1588&gt;'MSD Calculation'!$D$5,0,IF($N$4="Closed-form",1/2*(1-COS(2*PI()*($B1588-$G$5)/$G$6))*$G$8,IF($N$4="General",1/2*(1-COS(2*PI()*($B1588-$G$5)/$G$6))*$G$9,"Error")))))</f>
        <v>1.8669216696885255E-3</v>
      </c>
      <c r="H1588" s="30">
        <f>IF(B1588="",0,IF($B1588&lt;$H$5,0,IF($B1588&gt;'MSD Calculation'!$D$5,0,IF($N$4="Closed-form",1/2*(1-COS(2*PI()*($B1588-$H$5)/$H$6))*$H$8,IF($N$4="General",1/2*(1-COS(2*PI()*($B1588-$H$5)/$H$6))*$H$9,"Error")))))</f>
        <v>8.7481856002936948E-5</v>
      </c>
      <c r="I1588" s="30">
        <f>IF(B1588="",0,IF($B1588&lt;$I$5,0,IF($B1588&gt;'MSD Calculation'!$D$5,0,IF($N$4="Closed-form",1/2*(1-COS(2*PI()*($B1588-$I$5)/$I$6))*$I$8,IF($N$4="General",1/2*(1-COS(2*PI()*($B1588-$I$5)/$I$6))*$I$9,"Error")))))</f>
        <v>0</v>
      </c>
      <c r="J1588" s="15" t="s">
        <v>14</v>
      </c>
      <c r="K1588" s="3"/>
      <c r="L1588" s="17">
        <v>15.70999999999971</v>
      </c>
      <c r="M1588" s="34">
        <f>L1588/'MSD Calculation'!$D$5</f>
        <v>0.53074324324323341</v>
      </c>
      <c r="N1588" s="34">
        <f>'MSD Calculation'!$D$24-L1588</f>
        <v>2.7900000000002905</v>
      </c>
      <c r="O1588" s="35">
        <f t="shared" si="120"/>
        <v>6.6416361003098414E-3</v>
      </c>
      <c r="P1588" s="35">
        <f t="shared" si="121"/>
        <v>1.4818717645650089E-2</v>
      </c>
      <c r="Q1588" s="35">
        <f t="shared" si="122"/>
        <v>1.6685639315338615E-2</v>
      </c>
      <c r="R1588" s="35">
        <f t="shared" si="123"/>
        <v>1.6773121171341551E-2</v>
      </c>
      <c r="S1588" s="35">
        <f t="shared" si="124"/>
        <v>1.6773121171341551E-2</v>
      </c>
      <c r="T1588" s="11" t="s">
        <v>14</v>
      </c>
    </row>
    <row r="1589" spans="2:20" x14ac:dyDescent="0.35">
      <c r="B1589" s="63">
        <v>15.719999999999709</v>
      </c>
      <c r="C1589" s="34">
        <f>B1589/'MSD Calculation'!$D$5</f>
        <v>0.53108108108107122</v>
      </c>
      <c r="D1589" s="34">
        <f>'MSD Calculation'!$D$24-B1589</f>
        <v>2.7800000000002907</v>
      </c>
      <c r="E1589" s="30">
        <f>IF(B1589="",0,IF(B1589&lt;'MSD Calculation'!$D$5,$E$7*(1-B1589/'MSD Calculation'!$D$5), 0))</f>
        <v>6.6368545048452561E-3</v>
      </c>
      <c r="F1589" s="30">
        <f>IF(B1589="",0,IF($B1589&lt;$F$5,0,IF($B1589&gt;'MSD Calculation'!$D$5,0,IF($N$4="Closed-form",1/2*(1-COS(2*PI()*($B1589-$F$5)/$F$6))*$F$8,IF($N$4="General",1/2*(1-COS(2*PI()*($B1589-$F$5)/$F$6))*$F$9,"Error")))))</f>
        <v>8.1844640583068444E-3</v>
      </c>
      <c r="G1589" s="30">
        <f>IF(B1589="",0,IF($B1589&lt;$G$5,0,IF($B1589&gt;'MSD Calculation'!$D$5,0,IF($N$4="Closed-form",1/2*(1-COS(2*PI()*($B1589-$G$5)/$G$6))*$G$8,IF($N$4="General",1/2*(1-COS(2*PI()*($B1589-$G$5)/$G$6))*$G$9,"Error")))))</f>
        <v>1.8717823187767405E-3</v>
      </c>
      <c r="H1589" s="30">
        <f>IF(B1589="",0,IF($B1589&lt;$H$5,0,IF($B1589&gt;'MSD Calculation'!$D$5,0,IF($N$4="Closed-form",1/2*(1-COS(2*PI()*($B1589-$H$5)/$H$6))*$H$8,IF($N$4="General",1/2*(1-COS(2*PI()*($B1589-$H$5)/$H$6))*$H$9,"Error")))))</f>
        <v>8.8912096683902128E-5</v>
      </c>
      <c r="I1589" s="30">
        <f>IF(B1589="",0,IF($B1589&lt;$I$5,0,IF($B1589&gt;'MSD Calculation'!$D$5,0,IF($N$4="Closed-form",1/2*(1-COS(2*PI()*($B1589-$I$5)/$I$6))*$I$8,IF($N$4="General",1/2*(1-COS(2*PI()*($B1589-$I$5)/$I$6))*$I$9,"Error")))))</f>
        <v>0</v>
      </c>
      <c r="J1589" s="15" t="s">
        <v>14</v>
      </c>
      <c r="K1589" s="3"/>
      <c r="L1589" s="17">
        <v>15.719999999999709</v>
      </c>
      <c r="M1589" s="34">
        <f>L1589/'MSD Calculation'!$D$5</f>
        <v>0.53108108108107122</v>
      </c>
      <c r="N1589" s="34">
        <f>'MSD Calculation'!$D$24-L1589</f>
        <v>2.7800000000002907</v>
      </c>
      <c r="O1589" s="35">
        <f t="shared" si="120"/>
        <v>6.6368545048452561E-3</v>
      </c>
      <c r="P1589" s="35">
        <f t="shared" si="121"/>
        <v>1.4821318563152101E-2</v>
      </c>
      <c r="Q1589" s="35">
        <f t="shared" si="122"/>
        <v>1.6693100881928841E-2</v>
      </c>
      <c r="R1589" s="35">
        <f t="shared" si="123"/>
        <v>1.6782012978612742E-2</v>
      </c>
      <c r="S1589" s="35">
        <f t="shared" si="124"/>
        <v>1.6782012978612742E-2</v>
      </c>
      <c r="T1589" s="11" t="s">
        <v>14</v>
      </c>
    </row>
    <row r="1590" spans="2:20" x14ac:dyDescent="0.35">
      <c r="B1590" s="63">
        <v>15.729999999999709</v>
      </c>
      <c r="C1590" s="34">
        <f>B1590/'MSD Calculation'!$D$5</f>
        <v>0.53141891891890902</v>
      </c>
      <c r="D1590" s="34">
        <f>'MSD Calculation'!$D$24-B1590</f>
        <v>2.7700000000002909</v>
      </c>
      <c r="E1590" s="30">
        <f>IF(B1590="",0,IF(B1590&lt;'MSD Calculation'!$D$5,$E$7*(1-B1590/'MSD Calculation'!$D$5), 0))</f>
        <v>6.6320729093806707E-3</v>
      </c>
      <c r="F1590" s="30">
        <f>IF(B1590="",0,IF($B1590&lt;$F$5,0,IF($B1590&gt;'MSD Calculation'!$D$5,0,IF($N$4="Closed-form",1/2*(1-COS(2*PI()*($B1590-$F$5)/$F$6))*$F$8,IF($N$4="General",1/2*(1-COS(2*PI()*($B1590-$F$5)/$F$6))*$F$9,"Error")))))</f>
        <v>8.1918319437217918E-3</v>
      </c>
      <c r="G1590" s="30">
        <f>IF(B1590="",0,IF($B1590&lt;$G$5,0,IF($B1590&gt;'MSD Calculation'!$D$5,0,IF($N$4="Closed-form",1/2*(1-COS(2*PI()*($B1590-$G$5)/$G$6))*$G$8,IF($N$4="General",1/2*(1-COS(2*PI()*($B1590-$G$5)/$G$6))*$G$9,"Error")))))</f>
        <v>1.8766427996079499E-3</v>
      </c>
      <c r="H1590" s="30">
        <f>IF(B1590="",0,IF($B1590&lt;$H$5,0,IF($B1590&gt;'MSD Calculation'!$D$5,0,IF($N$4="Closed-form",1/2*(1-COS(2*PI()*($B1590-$H$5)/$H$6))*$H$8,IF($N$4="General",1/2*(1-COS(2*PI()*($B1590-$H$5)/$H$6))*$H$9,"Error")))))</f>
        <v>9.0353395410833735E-5</v>
      </c>
      <c r="I1590" s="30">
        <f>IF(B1590="",0,IF($B1590&lt;$I$5,0,IF($B1590&gt;'MSD Calculation'!$D$5,0,IF($N$4="Closed-form",1/2*(1-COS(2*PI()*($B1590-$I$5)/$I$6))*$I$8,IF($N$4="General",1/2*(1-COS(2*PI()*($B1590-$I$5)/$I$6))*$I$9,"Error")))))</f>
        <v>0</v>
      </c>
      <c r="J1590" s="15" t="s">
        <v>14</v>
      </c>
      <c r="K1590" s="3"/>
      <c r="L1590" s="17">
        <v>15.729999999999709</v>
      </c>
      <c r="M1590" s="34">
        <f>L1590/'MSD Calculation'!$D$5</f>
        <v>0.53141891891890902</v>
      </c>
      <c r="N1590" s="34">
        <f>'MSD Calculation'!$D$24-L1590</f>
        <v>2.7700000000002909</v>
      </c>
      <c r="O1590" s="35">
        <f t="shared" si="120"/>
        <v>6.6320729093806707E-3</v>
      </c>
      <c r="P1590" s="35">
        <f t="shared" si="121"/>
        <v>1.4823904853102463E-2</v>
      </c>
      <c r="Q1590" s="35">
        <f t="shared" si="122"/>
        <v>1.6700547652710413E-2</v>
      </c>
      <c r="R1590" s="35">
        <f t="shared" si="123"/>
        <v>1.6790901048121247E-2</v>
      </c>
      <c r="S1590" s="35">
        <f t="shared" si="124"/>
        <v>1.6790901048121247E-2</v>
      </c>
      <c r="T1590" s="11" t="s">
        <v>14</v>
      </c>
    </row>
    <row r="1591" spans="2:20" x14ac:dyDescent="0.35">
      <c r="B1591" s="63">
        <v>15.739999999999709</v>
      </c>
      <c r="C1591" s="34">
        <f>B1591/'MSD Calculation'!$D$5</f>
        <v>0.53175675675674694</v>
      </c>
      <c r="D1591" s="34">
        <f>'MSD Calculation'!$D$24-B1591</f>
        <v>2.7600000000002911</v>
      </c>
      <c r="E1591" s="30">
        <f>IF(B1591="",0,IF(B1591&lt;'MSD Calculation'!$D$5,$E$7*(1-B1591/'MSD Calculation'!$D$5), 0))</f>
        <v>6.6272913139160837E-3</v>
      </c>
      <c r="F1591" s="30">
        <f>IF(B1591="",0,IF($B1591&lt;$F$5,0,IF($B1591&gt;'MSD Calculation'!$D$5,0,IF($N$4="Closed-form",1/2*(1-COS(2*PI()*($B1591-$F$5)/$F$6))*$F$8,IF($N$4="General",1/2*(1-COS(2*PI()*($B1591-$F$5)/$F$6))*$F$9,"Error")))))</f>
        <v>8.1991851692659445E-3</v>
      </c>
      <c r="G1591" s="30">
        <f>IF(B1591="",0,IF($B1591&lt;$G$5,0,IF($B1591&gt;'MSD Calculation'!$D$5,0,IF($N$4="Closed-form",1/2*(1-COS(2*PI()*($B1591-$G$5)/$G$6))*$G$8,IF($N$4="General",1/2*(1-COS(2*PI()*($B1591-$G$5)/$G$6))*$G$9,"Error")))))</f>
        <v>1.881503078533316E-3</v>
      </c>
      <c r="H1591" s="30">
        <f>IF(B1591="",0,IF($B1591&lt;$H$5,0,IF($B1591&gt;'MSD Calculation'!$D$5,0,IF($N$4="Closed-form",1/2*(1-COS(2*PI()*($B1591-$H$5)/$H$6))*$H$8,IF($N$4="General",1/2*(1-COS(2*PI()*($B1591-$H$5)/$H$6))*$H$9,"Error")))))</f>
        <v>9.1805734853797488E-5</v>
      </c>
      <c r="I1591" s="30">
        <f>IF(B1591="",0,IF($B1591&lt;$I$5,0,IF($B1591&gt;'MSD Calculation'!$D$5,0,IF($N$4="Closed-form",1/2*(1-COS(2*PI()*($B1591-$I$5)/$I$6))*$I$8,IF($N$4="General",1/2*(1-COS(2*PI()*($B1591-$I$5)/$I$6))*$I$9,"Error")))))</f>
        <v>0</v>
      </c>
      <c r="J1591" s="15" t="s">
        <v>14</v>
      </c>
      <c r="K1591" s="3"/>
      <c r="L1591" s="17">
        <v>15.739999999999709</v>
      </c>
      <c r="M1591" s="34">
        <f>L1591/'MSD Calculation'!$D$5</f>
        <v>0.53175675675674694</v>
      </c>
      <c r="N1591" s="34">
        <f>'MSD Calculation'!$D$24-L1591</f>
        <v>2.7600000000002911</v>
      </c>
      <c r="O1591" s="35">
        <f t="shared" si="120"/>
        <v>6.6272913139160837E-3</v>
      </c>
      <c r="P1591" s="35">
        <f t="shared" si="121"/>
        <v>1.4826476483182027E-2</v>
      </c>
      <c r="Q1591" s="35">
        <f t="shared" si="122"/>
        <v>1.6707979561715342E-2</v>
      </c>
      <c r="R1591" s="35">
        <f t="shared" si="123"/>
        <v>1.6799785296569138E-2</v>
      </c>
      <c r="S1591" s="35">
        <f t="shared" si="124"/>
        <v>1.6799785296569138E-2</v>
      </c>
      <c r="T1591" s="11" t="s">
        <v>14</v>
      </c>
    </row>
    <row r="1592" spans="2:20" x14ac:dyDescent="0.35">
      <c r="B1592" s="63">
        <v>15.749999999999709</v>
      </c>
      <c r="C1592" s="34">
        <f>B1592/'MSD Calculation'!$D$5</f>
        <v>0.53209459459458475</v>
      </c>
      <c r="D1592" s="34">
        <f>'MSD Calculation'!$D$24-B1592</f>
        <v>2.7500000000002913</v>
      </c>
      <c r="E1592" s="30">
        <f>IF(B1592="",0,IF(B1592&lt;'MSD Calculation'!$D$5,$E$7*(1-B1592/'MSD Calculation'!$D$5), 0))</f>
        <v>6.6225097184514983E-3</v>
      </c>
      <c r="F1592" s="30">
        <f>IF(B1592="",0,IF($B1592&lt;$F$5,0,IF($B1592&gt;'MSD Calculation'!$D$5,0,IF($N$4="Closed-form",1/2*(1-COS(2*PI()*($B1592-$F$5)/$F$6))*$F$8,IF($N$4="General",1/2*(1-COS(2*PI()*($B1592-$F$5)/$F$6))*$F$9,"Error")))))</f>
        <v>8.2065237026844508E-3</v>
      </c>
      <c r="G1592" s="30">
        <f>IF(B1592="",0,IF($B1592&lt;$G$5,0,IF($B1592&gt;'MSD Calculation'!$D$5,0,IF($N$4="Closed-form",1/2*(1-COS(2*PI()*($B1592-$G$5)/$G$6))*$G$8,IF($N$4="General",1/2*(1-COS(2*PI()*($B1592-$G$5)/$G$6))*$G$9,"Error")))))</f>
        <v>1.8863631219053986E-3</v>
      </c>
      <c r="H1592" s="30">
        <f>IF(B1592="",0,IF($B1592&lt;$H$5,0,IF($B1592&gt;'MSD Calculation'!$D$5,0,IF($N$4="Closed-form",1/2*(1-COS(2*PI()*($B1592-$H$5)/$H$6))*$H$8,IF($N$4="General",1/2*(1-COS(2*PI()*($B1592-$H$5)/$H$6))*$H$9,"Error")))))</f>
        <v>9.3269097550107468E-5</v>
      </c>
      <c r="I1592" s="30">
        <f>IF(B1592="",0,IF($B1592&lt;$I$5,0,IF($B1592&gt;'MSD Calculation'!$D$5,0,IF($N$4="Closed-form",1/2*(1-COS(2*PI()*($B1592-$I$5)/$I$6))*$I$8,IF($N$4="General",1/2*(1-COS(2*PI()*($B1592-$I$5)/$I$6))*$I$9,"Error")))))</f>
        <v>0</v>
      </c>
      <c r="J1592" s="15" t="s">
        <v>14</v>
      </c>
      <c r="K1592" s="3"/>
      <c r="L1592" s="17">
        <v>15.749999999999709</v>
      </c>
      <c r="M1592" s="34">
        <f>L1592/'MSD Calculation'!$D$5</f>
        <v>0.53209459459458475</v>
      </c>
      <c r="N1592" s="34">
        <f>'MSD Calculation'!$D$24-L1592</f>
        <v>2.7500000000002913</v>
      </c>
      <c r="O1592" s="35">
        <f t="shared" si="120"/>
        <v>6.6225097184514983E-3</v>
      </c>
      <c r="P1592" s="35">
        <f t="shared" si="121"/>
        <v>1.4829033421135949E-2</v>
      </c>
      <c r="Q1592" s="35">
        <f t="shared" si="122"/>
        <v>1.6715396543041348E-2</v>
      </c>
      <c r="R1592" s="35">
        <f t="shared" si="123"/>
        <v>1.6808665640591455E-2</v>
      </c>
      <c r="S1592" s="35">
        <f t="shared" si="124"/>
        <v>1.6808665640591455E-2</v>
      </c>
      <c r="T1592" s="11" t="s">
        <v>14</v>
      </c>
    </row>
    <row r="1593" spans="2:20" x14ac:dyDescent="0.35">
      <c r="B1593" s="63">
        <v>15.759999999999708</v>
      </c>
      <c r="C1593" s="34">
        <f>B1593/'MSD Calculation'!$D$5</f>
        <v>0.53243243243242255</v>
      </c>
      <c r="D1593" s="34">
        <f>'MSD Calculation'!$D$24-B1593</f>
        <v>2.7400000000002915</v>
      </c>
      <c r="E1593" s="30">
        <f>IF(B1593="",0,IF(B1593&lt;'MSD Calculation'!$D$5,$E$7*(1-B1593/'MSD Calculation'!$D$5), 0))</f>
        <v>6.617728122986913E-3</v>
      </c>
      <c r="F1593" s="30">
        <f>IF(B1593="",0,IF($B1593&lt;$F$5,0,IF($B1593&gt;'MSD Calculation'!$D$5,0,IF($N$4="Closed-form",1/2*(1-COS(2*PI()*($B1593-$F$5)/$F$6))*$F$8,IF($N$4="General",1/2*(1-COS(2*PI()*($B1593-$F$5)/$F$6))*$F$9,"Error")))))</f>
        <v>8.2138475117869217E-3</v>
      </c>
      <c r="G1593" s="30">
        <f>IF(B1593="",0,IF($B1593&lt;$G$5,0,IF($B1593&gt;'MSD Calculation'!$D$5,0,IF($N$4="Closed-form",1/2*(1-COS(2*PI()*($B1593-$G$5)/$G$6))*$G$8,IF($N$4="General",1/2*(1-COS(2*PI()*($B1593-$G$5)/$G$6))*$G$9,"Error")))))</f>
        <v>1.8912228960783868E-3</v>
      </c>
      <c r="H1593" s="30">
        <f>IF(B1593="",0,IF($B1593&lt;$H$5,0,IF($B1593&gt;'MSD Calculation'!$D$5,0,IF($N$4="Closed-form",1/2*(1-COS(2*PI()*($B1593-$H$5)/$H$6))*$H$8,IF($N$4="General",1/2*(1-COS(2*PI()*($B1593-$H$5)/$H$6))*$H$9,"Error")))))</f>
        <v>9.4743465904535543E-5</v>
      </c>
      <c r="I1593" s="30">
        <f>IF(B1593="",0,IF($B1593&lt;$I$5,0,IF($B1593&gt;'MSD Calculation'!$D$5,0,IF($N$4="Closed-form",1/2*(1-COS(2*PI()*($B1593-$I$5)/$I$6))*$I$8,IF($N$4="General",1/2*(1-COS(2*PI()*($B1593-$I$5)/$I$6))*$I$9,"Error")))))</f>
        <v>0</v>
      </c>
      <c r="J1593" s="15" t="s">
        <v>14</v>
      </c>
      <c r="K1593" s="3"/>
      <c r="L1593" s="17">
        <v>15.759999999999708</v>
      </c>
      <c r="M1593" s="34">
        <f>L1593/'MSD Calculation'!$D$5</f>
        <v>0.53243243243242255</v>
      </c>
      <c r="N1593" s="34">
        <f>'MSD Calculation'!$D$24-L1593</f>
        <v>2.7400000000002915</v>
      </c>
      <c r="O1593" s="35">
        <f t="shared" si="120"/>
        <v>6.617728122986913E-3</v>
      </c>
      <c r="P1593" s="35">
        <f t="shared" si="121"/>
        <v>1.4831575634773834E-2</v>
      </c>
      <c r="Q1593" s="35">
        <f t="shared" si="122"/>
        <v>1.672279853085222E-2</v>
      </c>
      <c r="R1593" s="35">
        <f t="shared" si="123"/>
        <v>1.6817541996756755E-2</v>
      </c>
      <c r="S1593" s="35">
        <f t="shared" si="124"/>
        <v>1.6817541996756755E-2</v>
      </c>
      <c r="T1593" s="11" t="s">
        <v>14</v>
      </c>
    </row>
    <row r="1594" spans="2:20" x14ac:dyDescent="0.35">
      <c r="B1594" s="63">
        <v>15.769999999999708</v>
      </c>
      <c r="C1594" s="34">
        <f>B1594/'MSD Calculation'!$D$5</f>
        <v>0.53277027027026036</v>
      </c>
      <c r="D1594" s="34">
        <f>'MSD Calculation'!$D$24-B1594</f>
        <v>2.7300000000002917</v>
      </c>
      <c r="E1594" s="30">
        <f>IF(B1594="",0,IF(B1594&lt;'MSD Calculation'!$D$5,$E$7*(1-B1594/'MSD Calculation'!$D$5), 0))</f>
        <v>6.6129465275223277E-3</v>
      </c>
      <c r="F1594" s="30">
        <f>IF(B1594="",0,IF($B1594&lt;$F$5,0,IF($B1594&gt;'MSD Calculation'!$D$5,0,IF($N$4="Closed-form",1/2*(1-COS(2*PI()*($B1594-$F$5)/$F$6))*$F$8,IF($N$4="General",1/2*(1-COS(2*PI()*($B1594-$F$5)/$F$6))*$F$9,"Error")))))</f>
        <v>8.2211565644475394E-3</v>
      </c>
      <c r="G1594" s="30">
        <f>IF(B1594="",0,IF($B1594&lt;$G$5,0,IF($B1594&gt;'MSD Calculation'!$D$5,0,IF($N$4="Closed-form",1/2*(1-COS(2*PI()*($B1594-$G$5)/$G$6))*$G$8,IF($N$4="General",1/2*(1-COS(2*PI()*($B1594-$G$5)/$G$6))*$G$9,"Error")))))</f>
        <v>1.896082367408335E-3</v>
      </c>
      <c r="H1594" s="30">
        <f>IF(B1594="",0,IF($B1594&lt;$H$5,0,IF($B1594&gt;'MSD Calculation'!$D$5,0,IF($N$4="Closed-form",1/2*(1-COS(2*PI()*($B1594-$H$5)/$H$6))*$H$8,IF($N$4="General",1/2*(1-COS(2*PI()*($B1594-$H$5)/$H$6))*$H$9,"Error")))))</f>
        <v>9.6228822189523957E-5</v>
      </c>
      <c r="I1594" s="30">
        <f>IF(B1594="",0,IF($B1594&lt;$I$5,0,IF($B1594&gt;'MSD Calculation'!$D$5,0,IF($N$4="Closed-form",1/2*(1-COS(2*PI()*($B1594-$I$5)/$I$6))*$I$8,IF($N$4="General",1/2*(1-COS(2*PI()*($B1594-$I$5)/$I$6))*$I$9,"Error")))))</f>
        <v>0</v>
      </c>
      <c r="J1594" s="15" t="s">
        <v>14</v>
      </c>
      <c r="K1594" s="3"/>
      <c r="L1594" s="17">
        <v>15.769999999999708</v>
      </c>
      <c r="M1594" s="34">
        <f>L1594/'MSD Calculation'!$D$5</f>
        <v>0.53277027027026036</v>
      </c>
      <c r="N1594" s="34">
        <f>'MSD Calculation'!$D$24-L1594</f>
        <v>2.7300000000002917</v>
      </c>
      <c r="O1594" s="35">
        <f t="shared" si="120"/>
        <v>6.6129465275223277E-3</v>
      </c>
      <c r="P1594" s="35">
        <f t="shared" si="121"/>
        <v>1.4834103091969867E-2</v>
      </c>
      <c r="Q1594" s="35">
        <f t="shared" si="122"/>
        <v>1.6730185459378204E-2</v>
      </c>
      <c r="R1594" s="35">
        <f t="shared" si="123"/>
        <v>1.6826414281567729E-2</v>
      </c>
      <c r="S1594" s="35">
        <f t="shared" si="124"/>
        <v>1.6826414281567729E-2</v>
      </c>
      <c r="T1594" s="11" t="s">
        <v>14</v>
      </c>
    </row>
    <row r="1595" spans="2:20" x14ac:dyDescent="0.35">
      <c r="B1595" s="63">
        <v>15.779999999999708</v>
      </c>
      <c r="C1595" s="34">
        <f>B1595/'MSD Calculation'!$D$5</f>
        <v>0.53310810810809817</v>
      </c>
      <c r="D1595" s="34">
        <f>'MSD Calculation'!$D$24-B1595</f>
        <v>2.720000000000292</v>
      </c>
      <c r="E1595" s="30">
        <f>IF(B1595="",0,IF(B1595&lt;'MSD Calculation'!$D$5,$E$7*(1-B1595/'MSD Calculation'!$D$5), 0))</f>
        <v>6.6081649320577423E-3</v>
      </c>
      <c r="F1595" s="30">
        <f>IF(B1595="",0,IF($B1595&lt;$F$5,0,IF($B1595&gt;'MSD Calculation'!$D$5,0,IF($N$4="Closed-form",1/2*(1-COS(2*PI()*($B1595-$F$5)/$F$6))*$F$8,IF($N$4="General",1/2*(1-COS(2*PI()*($B1595-$F$5)/$F$6))*$F$9,"Error")))))</f>
        <v>8.2284508286052278E-3</v>
      </c>
      <c r="G1595" s="30">
        <f>IF(B1595="",0,IF($B1595&lt;$G$5,0,IF($B1595&gt;'MSD Calculation'!$D$5,0,IF($N$4="Closed-form",1/2*(1-COS(2*PI()*($B1595-$G$5)/$G$6))*$G$8,IF($N$4="General",1/2*(1-COS(2*PI()*($B1595-$G$5)/$G$6))*$G$9,"Error")))))</f>
        <v>1.9009415022533936E-3</v>
      </c>
      <c r="H1595" s="30">
        <f>IF(B1595="",0,IF($B1595&lt;$H$5,0,IF($B1595&gt;'MSD Calculation'!$D$5,0,IF($N$4="Closed-form",1/2*(1-COS(2*PI()*($B1595-$H$5)/$H$6))*$H$8,IF($N$4="General",1/2*(1-COS(2*PI()*($B1595-$H$5)/$H$6))*$H$9,"Error")))))</f>
        <v>9.7725148545397557E-5</v>
      </c>
      <c r="I1595" s="30">
        <f>IF(B1595="",0,IF($B1595&lt;$I$5,0,IF($B1595&gt;'MSD Calculation'!$D$5,0,IF($N$4="Closed-form",1/2*(1-COS(2*PI()*($B1595-$I$5)/$I$6))*$I$8,IF($N$4="General",1/2*(1-COS(2*PI()*($B1595-$I$5)/$I$6))*$I$9,"Error")))))</f>
        <v>0</v>
      </c>
      <c r="J1595" s="15" t="s">
        <v>14</v>
      </c>
      <c r="K1595" s="3"/>
      <c r="L1595" s="17">
        <v>15.779999999999708</v>
      </c>
      <c r="M1595" s="34">
        <f>L1595/'MSD Calculation'!$D$5</f>
        <v>0.53310810810809817</v>
      </c>
      <c r="N1595" s="34">
        <f>'MSD Calculation'!$D$24-L1595</f>
        <v>2.720000000000292</v>
      </c>
      <c r="O1595" s="35">
        <f t="shared" si="120"/>
        <v>6.6081649320577423E-3</v>
      </c>
      <c r="P1595" s="35">
        <f t="shared" si="121"/>
        <v>1.4836615760662971E-2</v>
      </c>
      <c r="Q1595" s="35">
        <f t="shared" si="122"/>
        <v>1.6737557262916366E-2</v>
      </c>
      <c r="R1595" s="35">
        <f t="shared" si="123"/>
        <v>1.6835282411461764E-2</v>
      </c>
      <c r="S1595" s="35">
        <f t="shared" si="124"/>
        <v>1.6835282411461764E-2</v>
      </c>
      <c r="T1595" s="11" t="s">
        <v>14</v>
      </c>
    </row>
    <row r="1596" spans="2:20" x14ac:dyDescent="0.35">
      <c r="B1596" s="63">
        <v>15.789999999999708</v>
      </c>
      <c r="C1596" s="34">
        <f>B1596/'MSD Calculation'!$D$5</f>
        <v>0.53344594594593608</v>
      </c>
      <c r="D1596" s="34">
        <f>'MSD Calculation'!$D$24-B1596</f>
        <v>2.7100000000002922</v>
      </c>
      <c r="E1596" s="30">
        <f>IF(B1596="",0,IF(B1596&lt;'MSD Calculation'!$D$5,$E$7*(1-B1596/'MSD Calculation'!$D$5), 0))</f>
        <v>6.6033833365931553E-3</v>
      </c>
      <c r="F1596" s="30">
        <f>IF(B1596="",0,IF($B1596&lt;$F$5,0,IF($B1596&gt;'MSD Calculation'!$D$5,0,IF($N$4="Closed-form",1/2*(1-COS(2*PI()*($B1596-$F$5)/$F$6))*$F$8,IF($N$4="General",1/2*(1-COS(2*PI()*($B1596-$F$5)/$F$6))*$F$9,"Error")))))</f>
        <v>8.2357302722637724E-3</v>
      </c>
      <c r="G1596" s="30">
        <f>IF(B1596="",0,IF($B1596&lt;$G$5,0,IF($B1596&gt;'MSD Calculation'!$D$5,0,IF($N$4="Closed-form",1/2*(1-COS(2*PI()*($B1596-$G$5)/$G$6))*$G$8,IF($N$4="General",1/2*(1-COS(2*PI()*($B1596-$G$5)/$G$6))*$G$9,"Error")))))</f>
        <v>1.9058002669740421E-3</v>
      </c>
      <c r="H1596" s="30">
        <f>IF(B1596="",0,IF($B1596&lt;$H$5,0,IF($B1596&gt;'MSD Calculation'!$D$5,0,IF($N$4="Closed-form",1/2*(1-COS(2*PI()*($B1596-$H$5)/$H$6))*$H$8,IF($N$4="General",1/2*(1-COS(2*PI()*($B1596-$H$5)/$H$6))*$H$9,"Error")))))</f>
        <v>9.9232426980578825E-5</v>
      </c>
      <c r="I1596" s="30">
        <f>IF(B1596="",0,IF($B1596&lt;$I$5,0,IF($B1596&gt;'MSD Calculation'!$D$5,0,IF($N$4="Closed-form",1/2*(1-COS(2*PI()*($B1596-$I$5)/$I$6))*$I$8,IF($N$4="General",1/2*(1-COS(2*PI()*($B1596-$I$5)/$I$6))*$I$9,"Error")))))</f>
        <v>0</v>
      </c>
      <c r="J1596" s="15" t="s">
        <v>14</v>
      </c>
      <c r="K1596" s="3"/>
      <c r="L1596" s="17">
        <v>15.789999999999708</v>
      </c>
      <c r="M1596" s="34">
        <f>L1596/'MSD Calculation'!$D$5</f>
        <v>0.53344594594593608</v>
      </c>
      <c r="N1596" s="34">
        <f>'MSD Calculation'!$D$24-L1596</f>
        <v>2.7100000000002922</v>
      </c>
      <c r="O1596" s="35">
        <f t="shared" si="120"/>
        <v>6.6033833365931553E-3</v>
      </c>
      <c r="P1596" s="35">
        <f t="shared" si="121"/>
        <v>1.4839113608856928E-2</v>
      </c>
      <c r="Q1596" s="35">
        <f t="shared" si="122"/>
        <v>1.674491387583097E-2</v>
      </c>
      <c r="R1596" s="35">
        <f t="shared" si="123"/>
        <v>1.6844146302811551E-2</v>
      </c>
      <c r="S1596" s="35">
        <f t="shared" si="124"/>
        <v>1.6844146302811551E-2</v>
      </c>
      <c r="T1596" s="11" t="s">
        <v>14</v>
      </c>
    </row>
    <row r="1597" spans="2:20" x14ac:dyDescent="0.35">
      <c r="B1597" s="63">
        <v>15.799999999999708</v>
      </c>
      <c r="C1597" s="34">
        <f>B1597/'MSD Calculation'!$D$5</f>
        <v>0.53378378378377389</v>
      </c>
      <c r="D1597" s="34">
        <f>'MSD Calculation'!$D$24-B1597</f>
        <v>2.7000000000002924</v>
      </c>
      <c r="E1597" s="30">
        <f>IF(B1597="",0,IF(B1597&lt;'MSD Calculation'!$D$5,$E$7*(1-B1597/'MSD Calculation'!$D$5), 0))</f>
        <v>6.5986017411285699E-3</v>
      </c>
      <c r="F1597" s="30">
        <f>IF(B1597="",0,IF($B1597&lt;$F$5,0,IF($B1597&gt;'MSD Calculation'!$D$5,0,IF($N$4="Closed-form",1/2*(1-COS(2*PI()*($B1597-$F$5)/$F$6))*$F$8,IF($N$4="General",1/2*(1-COS(2*PI()*($B1597-$F$5)/$F$6))*$F$9,"Error")))))</f>
        <v>8.2429948634919759E-3</v>
      </c>
      <c r="G1597" s="30">
        <f>IF(B1597="",0,IF($B1597&lt;$G$5,0,IF($B1597&gt;'MSD Calculation'!$D$5,0,IF($N$4="Closed-form",1/2*(1-COS(2*PI()*($B1597-$G$5)/$G$6))*$G$8,IF($N$4="General",1/2*(1-COS(2*PI()*($B1597-$G$5)/$G$6))*$G$9,"Error")))))</f>
        <v>1.9106586279333234E-3</v>
      </c>
      <c r="H1597" s="30">
        <f>IF(B1597="",0,IF($B1597&lt;$H$5,0,IF($B1597&gt;'MSD Calculation'!$D$5,0,IF($N$4="Closed-form",1/2*(1-COS(2*PI()*($B1597-$H$5)/$H$6))*$H$8,IF($N$4="General",1/2*(1-COS(2*PI()*($B1597-$H$5)/$H$6))*$H$9,"Error")))))</f>
        <v>1.0075063937180478E-4</v>
      </c>
      <c r="I1597" s="30">
        <f>IF(B1597="",0,IF($B1597&lt;$I$5,0,IF($B1597&gt;'MSD Calculation'!$D$5,0,IF($N$4="Closed-form",1/2*(1-COS(2*PI()*($B1597-$I$5)/$I$6))*$I$8,IF($N$4="General",1/2*(1-COS(2*PI()*($B1597-$I$5)/$I$6))*$I$9,"Error")))))</f>
        <v>0</v>
      </c>
      <c r="J1597" s="15" t="s">
        <v>14</v>
      </c>
      <c r="K1597" s="3"/>
      <c r="L1597" s="17">
        <v>15.799999999999708</v>
      </c>
      <c r="M1597" s="34">
        <f>L1597/'MSD Calculation'!$D$5</f>
        <v>0.53378378378377389</v>
      </c>
      <c r="N1597" s="34">
        <f>'MSD Calculation'!$D$24-L1597</f>
        <v>2.7000000000002924</v>
      </c>
      <c r="O1597" s="35">
        <f t="shared" si="120"/>
        <v>6.5986017411285699E-3</v>
      </c>
      <c r="P1597" s="35">
        <f t="shared" si="121"/>
        <v>1.4841596604620547E-2</v>
      </c>
      <c r="Q1597" s="35">
        <f t="shared" si="122"/>
        <v>1.6752255232553869E-2</v>
      </c>
      <c r="R1597" s="35">
        <f t="shared" si="123"/>
        <v>1.6853005871925675E-2</v>
      </c>
      <c r="S1597" s="35">
        <f t="shared" si="124"/>
        <v>1.6853005871925675E-2</v>
      </c>
      <c r="T1597" s="11" t="s">
        <v>14</v>
      </c>
    </row>
    <row r="1598" spans="2:20" x14ac:dyDescent="0.35">
      <c r="B1598" s="63">
        <v>15.809999999999707</v>
      </c>
      <c r="C1598" s="34">
        <f>B1598/'MSD Calculation'!$D$5</f>
        <v>0.5341216216216117</v>
      </c>
      <c r="D1598" s="34">
        <f>'MSD Calculation'!$D$24-B1598</f>
        <v>2.6900000000002926</v>
      </c>
      <c r="E1598" s="30">
        <f>IF(B1598="",0,IF(B1598&lt;'MSD Calculation'!$D$5,$E$7*(1-B1598/'MSD Calculation'!$D$5), 0))</f>
        <v>6.5938201456639846E-3</v>
      </c>
      <c r="F1598" s="30">
        <f>IF(B1598="",0,IF($B1598&lt;$F$5,0,IF($B1598&gt;'MSD Calculation'!$D$5,0,IF($N$4="Closed-form",1/2*(1-COS(2*PI()*($B1598-$F$5)/$F$6))*$F$8,IF($N$4="General",1/2*(1-COS(2*PI()*($B1598-$F$5)/$F$6))*$F$9,"Error")))))</f>
        <v>8.2502445704237832E-3</v>
      </c>
      <c r="G1598" s="30">
        <f>IF(B1598="",0,IF($B1598&lt;$G$5,0,IF($B1598&gt;'MSD Calculation'!$D$5,0,IF($N$4="Closed-form",1/2*(1-COS(2*PI()*($B1598-$G$5)/$G$6))*$G$8,IF($N$4="General",1/2*(1-COS(2*PI()*($B1598-$G$5)/$G$6))*$G$9,"Error")))))</f>
        <v>1.9155165514970741E-3</v>
      </c>
      <c r="H1598" s="30">
        <f>IF(B1598="",0,IF($B1598&lt;$H$5,0,IF($B1598&gt;'MSD Calculation'!$D$5,0,IF($N$4="Closed-form",1/2*(1-COS(2*PI()*($B1598-$H$5)/$H$6))*$H$8,IF($N$4="General",1/2*(1-COS(2*PI()*($B1598-$H$5)/$H$6))*$H$9,"Error")))))</f>
        <v>1.0227976746434362E-4</v>
      </c>
      <c r="I1598" s="30">
        <f>IF(B1598="",0,IF($B1598&lt;$I$5,0,IF($B1598&gt;'MSD Calculation'!$D$5,0,IF($N$4="Closed-form",1/2*(1-COS(2*PI()*($B1598-$I$5)/$I$6))*$I$8,IF($N$4="General",1/2*(1-COS(2*PI()*($B1598-$I$5)/$I$6))*$I$9,"Error")))))</f>
        <v>0</v>
      </c>
      <c r="J1598" s="15" t="s">
        <v>14</v>
      </c>
      <c r="K1598" s="3"/>
      <c r="L1598" s="17">
        <v>15.809999999999707</v>
      </c>
      <c r="M1598" s="34">
        <f>L1598/'MSD Calculation'!$D$5</f>
        <v>0.5341216216216117</v>
      </c>
      <c r="N1598" s="34">
        <f>'MSD Calculation'!$D$24-L1598</f>
        <v>2.6900000000002926</v>
      </c>
      <c r="O1598" s="35">
        <f t="shared" si="120"/>
        <v>6.5938201456639846E-3</v>
      </c>
      <c r="P1598" s="35">
        <f t="shared" si="121"/>
        <v>1.4844064716087768E-2</v>
      </c>
      <c r="Q1598" s="35">
        <f t="shared" si="122"/>
        <v>1.6759581267584842E-2</v>
      </c>
      <c r="R1598" s="35">
        <f t="shared" si="123"/>
        <v>1.6861861035049185E-2</v>
      </c>
      <c r="S1598" s="35">
        <f t="shared" si="124"/>
        <v>1.6861861035049185E-2</v>
      </c>
      <c r="T1598" s="11" t="s">
        <v>14</v>
      </c>
    </row>
    <row r="1599" spans="2:20" x14ac:dyDescent="0.35">
      <c r="B1599" s="63">
        <v>15.819999999999707</v>
      </c>
      <c r="C1599" s="34">
        <f>B1599/'MSD Calculation'!$D$5</f>
        <v>0.5344594594594495</v>
      </c>
      <c r="D1599" s="34">
        <f>'MSD Calculation'!$D$24-B1599</f>
        <v>2.6800000000002928</v>
      </c>
      <c r="E1599" s="30">
        <f>IF(B1599="",0,IF(B1599&lt;'MSD Calculation'!$D$5,$E$7*(1-B1599/'MSD Calculation'!$D$5), 0))</f>
        <v>6.5890385501993992E-3</v>
      </c>
      <c r="F1599" s="30">
        <f>IF(B1599="",0,IF($B1599&lt;$F$5,0,IF($B1599&gt;'MSD Calculation'!$D$5,0,IF($N$4="Closed-form",1/2*(1-COS(2*PI()*($B1599-$F$5)/$F$6))*$F$8,IF($N$4="General",1/2*(1-COS(2*PI()*($B1599-$F$5)/$F$6))*$F$9,"Error")))))</f>
        <v>8.2574793612584345E-3</v>
      </c>
      <c r="G1599" s="30">
        <f>IF(B1599="",0,IF($B1599&lt;$G$5,0,IF($B1599&gt;'MSD Calculation'!$D$5,0,IF($N$4="Closed-form",1/2*(1-COS(2*PI()*($B1599-$G$5)/$G$6))*$G$8,IF($N$4="General",1/2*(1-COS(2*PI()*($B1599-$G$5)/$G$6))*$G$9,"Error")))))</f>
        <v>1.9203740040341594E-3</v>
      </c>
      <c r="H1599" s="30">
        <f>IF(B1599="",0,IF($B1599&lt;$H$5,0,IF($B1599&gt;'MSD Calculation'!$D$5,0,IF($N$4="Closed-form",1/2*(1-COS(2*PI()*($B1599-$H$5)/$H$6))*$H$8,IF($N$4="General",1/2*(1-COS(2*PI()*($B1599-$H$5)/$H$6))*$H$9,"Error")))))</f>
        <v>1.0381979287221582E-4</v>
      </c>
      <c r="I1599" s="30">
        <f>IF(B1599="",0,IF($B1599&lt;$I$5,0,IF($B1599&gt;'MSD Calculation'!$D$5,0,IF($N$4="Closed-form",1/2*(1-COS(2*PI()*($B1599-$I$5)/$I$6))*$I$8,IF($N$4="General",1/2*(1-COS(2*PI()*($B1599-$I$5)/$I$6))*$I$9,"Error")))))</f>
        <v>0</v>
      </c>
      <c r="J1599" s="15" t="s">
        <v>14</v>
      </c>
      <c r="K1599" s="3"/>
      <c r="L1599" s="17">
        <v>15.819999999999707</v>
      </c>
      <c r="M1599" s="34">
        <f>L1599/'MSD Calculation'!$D$5</f>
        <v>0.5344594594594495</v>
      </c>
      <c r="N1599" s="34">
        <f>'MSD Calculation'!$D$24-L1599</f>
        <v>2.6800000000002928</v>
      </c>
      <c r="O1599" s="35">
        <f t="shared" si="120"/>
        <v>6.5890385501993992E-3</v>
      </c>
      <c r="P1599" s="35">
        <f t="shared" si="121"/>
        <v>1.4846517911457833E-2</v>
      </c>
      <c r="Q1599" s="35">
        <f t="shared" si="122"/>
        <v>1.6766891915491994E-2</v>
      </c>
      <c r="R1599" s="35">
        <f t="shared" si="123"/>
        <v>1.6870711708364211E-2</v>
      </c>
      <c r="S1599" s="35">
        <f t="shared" si="124"/>
        <v>1.6870711708364211E-2</v>
      </c>
      <c r="T1599" s="11" t="s">
        <v>14</v>
      </c>
    </row>
    <row r="1600" spans="2:20" x14ac:dyDescent="0.35">
      <c r="B1600" s="63">
        <v>15.829999999999707</v>
      </c>
      <c r="C1600" s="34">
        <f>B1600/'MSD Calculation'!$D$5</f>
        <v>0.53479729729728742</v>
      </c>
      <c r="D1600" s="34">
        <f>'MSD Calculation'!$D$24-B1600</f>
        <v>2.670000000000293</v>
      </c>
      <c r="E1600" s="30">
        <f>IF(B1600="",0,IF(B1600&lt;'MSD Calculation'!$D$5,$E$7*(1-B1600/'MSD Calculation'!$D$5), 0))</f>
        <v>6.5842569547348122E-3</v>
      </c>
      <c r="F1600" s="30">
        <f>IF(B1600="",0,IF($B1600&lt;$F$5,0,IF($B1600&gt;'MSD Calculation'!$D$5,0,IF($N$4="Closed-form",1/2*(1-COS(2*PI()*($B1600-$F$5)/$F$6))*$F$8,IF($N$4="General",1/2*(1-COS(2*PI()*($B1600-$F$5)/$F$6))*$F$9,"Error")))))</f>
        <v>8.2646992042605984E-3</v>
      </c>
      <c r="G1600" s="30">
        <f>IF(B1600="",0,IF($B1600&lt;$G$5,0,IF($B1600&gt;'MSD Calculation'!$D$5,0,IF($N$4="Closed-form",1/2*(1-COS(2*PI()*($B1600-$G$5)/$G$6))*$G$8,IF($N$4="General",1/2*(1-COS(2*PI()*($B1600-$G$5)/$G$6))*$G$9,"Error")))))</f>
        <v>1.9252309519167067E-3</v>
      </c>
      <c r="H1600" s="30">
        <f>IF(B1600="",0,IF($B1600&lt;$H$5,0,IF($B1600&gt;'MSD Calculation'!$D$5,0,IF($N$4="Closed-form",1/2*(1-COS(2*PI()*($B1600-$H$5)/$H$6))*$H$8,IF($N$4="General",1/2*(1-COS(2*PI()*($B1600-$H$5)/$H$6))*$H$9,"Error")))))</f>
        <v>1.0537069707841363E-4</v>
      </c>
      <c r="I1600" s="30">
        <f>IF(B1600="",0,IF($B1600&lt;$I$5,0,IF($B1600&gt;'MSD Calculation'!$D$5,0,IF($N$4="Closed-form",1/2*(1-COS(2*PI()*($B1600-$I$5)/$I$6))*$I$8,IF($N$4="General",1/2*(1-COS(2*PI()*($B1600-$I$5)/$I$6))*$I$9,"Error")))))</f>
        <v>0</v>
      </c>
      <c r="J1600" s="15" t="s">
        <v>14</v>
      </c>
      <c r="K1600" s="3"/>
      <c r="L1600" s="17">
        <v>15.829999999999707</v>
      </c>
      <c r="M1600" s="34">
        <f>L1600/'MSD Calculation'!$D$5</f>
        <v>0.53479729729728742</v>
      </c>
      <c r="N1600" s="34">
        <f>'MSD Calculation'!$D$24-L1600</f>
        <v>2.670000000000293</v>
      </c>
      <c r="O1600" s="35">
        <f t="shared" si="120"/>
        <v>6.5842569547348122E-3</v>
      </c>
      <c r="P1600" s="35">
        <f t="shared" si="121"/>
        <v>1.4848956158995411E-2</v>
      </c>
      <c r="Q1600" s="35">
        <f t="shared" si="122"/>
        <v>1.6774187110912116E-2</v>
      </c>
      <c r="R1600" s="35">
        <f t="shared" si="123"/>
        <v>1.6879557807990529E-2</v>
      </c>
      <c r="S1600" s="35">
        <f t="shared" si="124"/>
        <v>1.6879557807990529E-2</v>
      </c>
      <c r="T1600" s="11" t="s">
        <v>14</v>
      </c>
    </row>
    <row r="1601" spans="2:20" x14ac:dyDescent="0.35">
      <c r="B1601" s="63">
        <v>15.839999999999707</v>
      </c>
      <c r="C1601" s="34">
        <f>B1601/'MSD Calculation'!$D$5</f>
        <v>0.53513513513512523</v>
      </c>
      <c r="D1601" s="34">
        <f>'MSD Calculation'!$D$24-B1601</f>
        <v>2.6600000000002932</v>
      </c>
      <c r="E1601" s="30">
        <f>IF(B1601="",0,IF(B1601&lt;'MSD Calculation'!$D$5,$E$7*(1-B1601/'MSD Calculation'!$D$5), 0))</f>
        <v>6.5794753592702268E-3</v>
      </c>
      <c r="F1601" s="30">
        <f>IF(B1601="",0,IF($B1601&lt;$F$5,0,IF($B1601&gt;'MSD Calculation'!$D$5,0,IF($N$4="Closed-form",1/2*(1-COS(2*PI()*($B1601-$F$5)/$F$6))*$F$8,IF($N$4="General",1/2*(1-COS(2*PI()*($B1601-$F$5)/$F$6))*$F$9,"Error")))))</f>
        <v>8.2719040677605108E-3</v>
      </c>
      <c r="G1601" s="30">
        <f>IF(B1601="",0,IF($B1601&lt;$G$5,0,IF($B1601&gt;'MSD Calculation'!$D$5,0,IF($N$4="Closed-form",1/2*(1-COS(2*PI()*($B1601-$G$5)/$G$6))*$G$8,IF($N$4="General",1/2*(1-COS(2*PI()*($B1601-$G$5)/$G$6))*$G$9,"Error")))))</f>
        <v>1.9300873615203352E-3</v>
      </c>
      <c r="H1601" s="30">
        <f>IF(B1601="",0,IF($B1601&lt;$H$5,0,IF($B1601&gt;'MSD Calculation'!$D$5,0,IF($N$4="Closed-form",1/2*(1-COS(2*PI()*($B1601-$H$5)/$H$6))*$H$8,IF($N$4="General",1/2*(1-COS(2*PI()*($B1601-$H$5)/$H$6))*$H$9,"Error")))))</f>
        <v>1.0693246143512492E-4</v>
      </c>
      <c r="I1601" s="30">
        <f>IF(B1601="",0,IF($B1601&lt;$I$5,0,IF($B1601&gt;'MSD Calculation'!$D$5,0,IF($N$4="Closed-form",1/2*(1-COS(2*PI()*($B1601-$I$5)/$I$6))*$I$8,IF($N$4="General",1/2*(1-COS(2*PI()*($B1601-$I$5)/$I$6))*$I$9,"Error")))))</f>
        <v>0</v>
      </c>
      <c r="J1601" s="15" t="s">
        <v>14</v>
      </c>
      <c r="K1601" s="3"/>
      <c r="L1601" s="17">
        <v>15.839999999999707</v>
      </c>
      <c r="M1601" s="34">
        <f>L1601/'MSD Calculation'!$D$5</f>
        <v>0.53513513513512523</v>
      </c>
      <c r="N1601" s="34">
        <f>'MSD Calculation'!$D$24-L1601</f>
        <v>2.6600000000002932</v>
      </c>
      <c r="O1601" s="35">
        <f t="shared" si="120"/>
        <v>6.5794753592702268E-3</v>
      </c>
      <c r="P1601" s="35">
        <f t="shared" si="121"/>
        <v>1.4851379427030739E-2</v>
      </c>
      <c r="Q1601" s="35">
        <f t="shared" si="122"/>
        <v>1.6781466788551073E-2</v>
      </c>
      <c r="R1601" s="35">
        <f t="shared" si="123"/>
        <v>1.6888399249986197E-2</v>
      </c>
      <c r="S1601" s="35">
        <f t="shared" si="124"/>
        <v>1.6888399249986197E-2</v>
      </c>
      <c r="T1601" s="11" t="s">
        <v>14</v>
      </c>
    </row>
    <row r="1602" spans="2:20" x14ac:dyDescent="0.35">
      <c r="B1602" s="63">
        <v>15.849999999999707</v>
      </c>
      <c r="C1602" s="34">
        <f>B1602/'MSD Calculation'!$D$5</f>
        <v>0.53547297297296303</v>
      </c>
      <c r="D1602" s="34">
        <f>'MSD Calculation'!$D$24-B1602</f>
        <v>2.6500000000002935</v>
      </c>
      <c r="E1602" s="30">
        <f>IF(B1602="",0,IF(B1602&lt;'MSD Calculation'!$D$5,$E$7*(1-B1602/'MSD Calculation'!$D$5), 0))</f>
        <v>6.5746937638056415E-3</v>
      </c>
      <c r="F1602" s="30">
        <f>IF(B1602="",0,IF($B1602&lt;$F$5,0,IF($B1602&gt;'MSD Calculation'!$D$5,0,IF($N$4="Closed-form",1/2*(1-COS(2*PI()*($B1602-$F$5)/$F$6))*$F$8,IF($N$4="General",1/2*(1-COS(2*PI()*($B1602-$F$5)/$F$6))*$F$9,"Error")))))</f>
        <v>8.2790939201541139E-3</v>
      </c>
      <c r="G1602" s="30">
        <f>IF(B1602="",0,IF($B1602&lt;$G$5,0,IF($B1602&gt;'MSD Calculation'!$D$5,0,IF($N$4="Closed-form",1/2*(1-COS(2*PI()*($B1602-$G$5)/$G$6))*$G$8,IF($N$4="General",1/2*(1-COS(2*PI()*($B1602-$G$5)/$G$6))*$G$9,"Error")))))</f>
        <v>1.9349431992243913E-3</v>
      </c>
      <c r="H1602" s="30">
        <f>IF(B1602="",0,IF($B1602&lt;$H$5,0,IF($B1602&gt;'MSD Calculation'!$D$5,0,IF($N$4="Closed-form",1/2*(1-COS(2*PI()*($B1602-$H$5)/$H$6))*$H$8,IF($N$4="General",1/2*(1-COS(2*PI()*($B1602-$H$5)/$H$6))*$H$9,"Error")))))</f>
        <v>1.0850506716395679E-4</v>
      </c>
      <c r="I1602" s="30">
        <f>IF(B1602="",0,IF($B1602&lt;$I$5,0,IF($B1602&gt;'MSD Calculation'!$D$5,0,IF($N$4="Closed-form",1/2*(1-COS(2*PI()*($B1602-$I$5)/$I$6))*$I$8,IF($N$4="General",1/2*(1-COS(2*PI()*($B1602-$I$5)/$I$6))*$I$9,"Error")))))</f>
        <v>0</v>
      </c>
      <c r="J1602" s="15" t="s">
        <v>14</v>
      </c>
      <c r="K1602" s="3"/>
      <c r="L1602" s="17">
        <v>15.849999999999707</v>
      </c>
      <c r="M1602" s="34">
        <f>L1602/'MSD Calculation'!$D$5</f>
        <v>0.53547297297296303</v>
      </c>
      <c r="N1602" s="34">
        <f>'MSD Calculation'!$D$24-L1602</f>
        <v>2.6500000000002935</v>
      </c>
      <c r="O1602" s="35">
        <f t="shared" si="120"/>
        <v>6.5746937638056415E-3</v>
      </c>
      <c r="P1602" s="35">
        <f t="shared" si="121"/>
        <v>1.4853787683959755E-2</v>
      </c>
      <c r="Q1602" s="35">
        <f t="shared" si="122"/>
        <v>1.6788730883184146E-2</v>
      </c>
      <c r="R1602" s="35">
        <f t="shared" si="123"/>
        <v>1.6897235950348102E-2</v>
      </c>
      <c r="S1602" s="35">
        <f t="shared" si="124"/>
        <v>1.6897235950348102E-2</v>
      </c>
      <c r="T1602" s="11" t="s">
        <v>14</v>
      </c>
    </row>
    <row r="1603" spans="2:20" x14ac:dyDescent="0.35">
      <c r="B1603" s="63">
        <v>15.859999999999706</v>
      </c>
      <c r="C1603" s="34">
        <f>B1603/'MSD Calculation'!$D$5</f>
        <v>0.53581081081080084</v>
      </c>
      <c r="D1603" s="34">
        <f>'MSD Calculation'!$D$24-B1603</f>
        <v>2.6400000000002937</v>
      </c>
      <c r="E1603" s="30">
        <f>IF(B1603="",0,IF(B1603&lt;'MSD Calculation'!$D$5,$E$7*(1-B1603/'MSD Calculation'!$D$5), 0))</f>
        <v>6.5699121683410562E-3</v>
      </c>
      <c r="F1603" s="30">
        <f>IF(B1603="",0,IF($B1603&lt;$F$5,0,IF($B1603&gt;'MSD Calculation'!$D$5,0,IF($N$4="Closed-form",1/2*(1-COS(2*PI()*($B1603-$F$5)/$F$6))*$F$8,IF($N$4="General",1/2*(1-COS(2*PI()*($B1603-$F$5)/$F$6))*$F$9,"Error")))))</f>
        <v>8.2862687299031998E-3</v>
      </c>
      <c r="G1603" s="30">
        <f>IF(B1603="",0,IF($B1603&lt;$G$5,0,IF($B1603&gt;'MSD Calculation'!$D$5,0,IF($N$4="Closed-form",1/2*(1-COS(2*PI()*($B1603-$G$5)/$G$6))*$G$8,IF($N$4="General",1/2*(1-COS(2*PI()*($B1603-$G$5)/$G$6))*$G$9,"Error")))))</f>
        <v>1.9397984314121826E-3</v>
      </c>
      <c r="H1603" s="30">
        <f>IF(B1603="",0,IF($B1603&lt;$H$5,0,IF($B1603&gt;'MSD Calculation'!$D$5,0,IF($N$4="Closed-form",1/2*(1-COS(2*PI()*($B1603-$H$5)/$H$6))*$H$8,IF($N$4="General",1/2*(1-COS(2*PI()*($B1603-$H$5)/$H$6))*$H$9,"Error")))))</f>
        <v>1.1008849535616138E-4</v>
      </c>
      <c r="I1603" s="30">
        <f>IF(B1603="",0,IF($B1603&lt;$I$5,0,IF($B1603&gt;'MSD Calculation'!$D$5,0,IF($N$4="Closed-form",1/2*(1-COS(2*PI()*($B1603-$I$5)/$I$6))*$I$8,IF($N$4="General",1/2*(1-COS(2*PI()*($B1603-$I$5)/$I$6))*$I$9,"Error")))))</f>
        <v>0</v>
      </c>
      <c r="J1603" s="15" t="s">
        <v>14</v>
      </c>
      <c r="K1603" s="3"/>
      <c r="L1603" s="17">
        <v>15.859999999999706</v>
      </c>
      <c r="M1603" s="34">
        <f>L1603/'MSD Calculation'!$D$5</f>
        <v>0.53581081081080084</v>
      </c>
      <c r="N1603" s="34">
        <f>'MSD Calculation'!$D$24-L1603</f>
        <v>2.6400000000002937</v>
      </c>
      <c r="O1603" s="35">
        <f t="shared" si="120"/>
        <v>6.5699121683410562E-3</v>
      </c>
      <c r="P1603" s="35">
        <f t="shared" si="121"/>
        <v>1.4856180898244257E-2</v>
      </c>
      <c r="Q1603" s="35">
        <f t="shared" si="122"/>
        <v>1.679597932965644E-2</v>
      </c>
      <c r="R1603" s="35">
        <f t="shared" si="123"/>
        <v>1.69060678250126E-2</v>
      </c>
      <c r="S1603" s="35">
        <f t="shared" si="124"/>
        <v>1.69060678250126E-2</v>
      </c>
      <c r="T1603" s="11" t="s">
        <v>14</v>
      </c>
    </row>
    <row r="1604" spans="2:20" x14ac:dyDescent="0.35">
      <c r="B1604" s="63">
        <v>15.869999999999706</v>
      </c>
      <c r="C1604" s="34">
        <f>B1604/'MSD Calculation'!$D$5</f>
        <v>0.53614864864863865</v>
      </c>
      <c r="D1604" s="34">
        <f>'MSD Calculation'!$D$24-B1604</f>
        <v>2.6300000000002939</v>
      </c>
      <c r="E1604" s="30">
        <f>IF(B1604="",0,IF(B1604&lt;'MSD Calculation'!$D$5,$E$7*(1-B1604/'MSD Calculation'!$D$5), 0))</f>
        <v>6.5651305728764708E-3</v>
      </c>
      <c r="F1604" s="30">
        <f>IF(B1604="",0,IF($B1604&lt;$F$5,0,IF($B1604&gt;'MSD Calculation'!$D$5,0,IF($N$4="Closed-form",1/2*(1-COS(2*PI()*($B1604-$F$5)/$F$6))*$F$8,IF($N$4="General",1/2*(1-COS(2*PI()*($B1604-$F$5)/$F$6))*$F$9,"Error")))))</f>
        <v>8.2934284655355427E-3</v>
      </c>
      <c r="G1604" s="30">
        <f>IF(B1604="",0,IF($B1604&lt;$G$5,0,IF($B1604&gt;'MSD Calculation'!$D$5,0,IF($N$4="Closed-form",1/2*(1-COS(2*PI()*($B1604-$G$5)/$G$6))*$G$8,IF($N$4="General",1/2*(1-COS(2*PI()*($B1604-$G$5)/$G$6))*$G$9,"Error")))))</f>
        <v>1.9446530244712041E-3</v>
      </c>
      <c r="H1604" s="30">
        <f>IF(B1604="",0,IF($B1604&lt;$H$5,0,IF($B1604&gt;'MSD Calculation'!$D$5,0,IF($N$4="Closed-form",1/2*(1-COS(2*PI()*($B1604-$H$5)/$H$6))*$H$8,IF($N$4="General",1/2*(1-COS(2*PI()*($B1604-$H$5)/$H$6))*$H$9,"Error")))))</f>
        <v>1.1168272697286363E-4</v>
      </c>
      <c r="I1604" s="30">
        <f>IF(B1604="",0,IF($B1604&lt;$I$5,0,IF($B1604&gt;'MSD Calculation'!$D$5,0,IF($N$4="Closed-form",1/2*(1-COS(2*PI()*($B1604-$I$5)/$I$6))*$I$8,IF($N$4="General",1/2*(1-COS(2*PI()*($B1604-$I$5)/$I$6))*$I$9,"Error")))))</f>
        <v>0</v>
      </c>
      <c r="J1604" s="15" t="s">
        <v>14</v>
      </c>
      <c r="K1604" s="3"/>
      <c r="L1604" s="17">
        <v>15.869999999999706</v>
      </c>
      <c r="M1604" s="34">
        <f>L1604/'MSD Calculation'!$D$5</f>
        <v>0.53614864864863865</v>
      </c>
      <c r="N1604" s="34">
        <f>'MSD Calculation'!$D$24-L1604</f>
        <v>2.6300000000002939</v>
      </c>
      <c r="O1604" s="35">
        <f t="shared" si="120"/>
        <v>6.5651305728764708E-3</v>
      </c>
      <c r="P1604" s="35">
        <f t="shared" si="121"/>
        <v>1.4858559038412014E-2</v>
      </c>
      <c r="Q1604" s="35">
        <f t="shared" si="122"/>
        <v>1.6803212062883217E-2</v>
      </c>
      <c r="R1604" s="35">
        <f t="shared" si="123"/>
        <v>1.691489478985608E-2</v>
      </c>
      <c r="S1604" s="35">
        <f t="shared" si="124"/>
        <v>1.691489478985608E-2</v>
      </c>
      <c r="T1604" s="11" t="s">
        <v>14</v>
      </c>
    </row>
    <row r="1605" spans="2:20" x14ac:dyDescent="0.35">
      <c r="B1605" s="63">
        <v>15.879999999999706</v>
      </c>
      <c r="C1605" s="34">
        <f>B1605/'MSD Calculation'!$D$5</f>
        <v>0.53648648648647657</v>
      </c>
      <c r="D1605" s="34">
        <f>'MSD Calculation'!$D$24-B1605</f>
        <v>2.6200000000002941</v>
      </c>
      <c r="E1605" s="30">
        <f>IF(B1605="",0,IF(B1605&lt;'MSD Calculation'!$D$5,$E$7*(1-B1605/'MSD Calculation'!$D$5), 0))</f>
        <v>6.5603489774118838E-3</v>
      </c>
      <c r="F1605" s="30">
        <f>IF(B1605="",0,IF($B1605&lt;$F$5,0,IF($B1605&gt;'MSD Calculation'!$D$5,0,IF($N$4="Closed-form",1/2*(1-COS(2*PI()*($B1605-$F$5)/$F$6))*$F$8,IF($N$4="General",1/2*(1-COS(2*PI()*($B1605-$F$5)/$F$6))*$F$9,"Error")))))</f>
        <v>8.3005730956450339E-3</v>
      </c>
      <c r="G1605" s="30">
        <f>IF(B1605="",0,IF($B1605&lt;$G$5,0,IF($B1605&gt;'MSD Calculation'!$D$5,0,IF($N$4="Closed-form",1/2*(1-COS(2*PI()*($B1605-$G$5)/$G$6))*$G$8,IF($N$4="General",1/2*(1-COS(2*PI()*($B1605-$G$5)/$G$6))*$G$9,"Error")))))</f>
        <v>1.9495069447933793E-3</v>
      </c>
      <c r="H1605" s="30">
        <f>IF(B1605="",0,IF($B1605&lt;$H$5,0,IF($B1605&gt;'MSD Calculation'!$D$5,0,IF($N$4="Closed-form",1/2*(1-COS(2*PI()*($B1605-$H$5)/$H$6))*$H$8,IF($N$4="General",1/2*(1-COS(2*PI()*($B1605-$H$5)/$H$6))*$H$9,"Error")))))</f>
        <v>1.1328774284528955E-4</v>
      </c>
      <c r="I1605" s="30">
        <f>IF(B1605="",0,IF($B1605&lt;$I$5,0,IF($B1605&gt;'MSD Calculation'!$D$5,0,IF($N$4="Closed-form",1/2*(1-COS(2*PI()*($B1605-$I$5)/$I$6))*$I$8,IF($N$4="General",1/2*(1-COS(2*PI()*($B1605-$I$5)/$I$6))*$I$9,"Error")))))</f>
        <v>0</v>
      </c>
      <c r="J1605" s="15" t="s">
        <v>14</v>
      </c>
      <c r="K1605" s="3"/>
      <c r="L1605" s="17">
        <v>15.879999999999706</v>
      </c>
      <c r="M1605" s="34">
        <f>L1605/'MSD Calculation'!$D$5</f>
        <v>0.53648648648647657</v>
      </c>
      <c r="N1605" s="34">
        <f>'MSD Calculation'!$D$24-L1605</f>
        <v>2.6200000000002941</v>
      </c>
      <c r="O1605" s="35">
        <f t="shared" si="120"/>
        <v>6.5603489774118838E-3</v>
      </c>
      <c r="P1605" s="35">
        <f t="shared" si="121"/>
        <v>1.4860922073056917E-2</v>
      </c>
      <c r="Q1605" s="35">
        <f t="shared" si="122"/>
        <v>1.6810429017850296E-2</v>
      </c>
      <c r="R1605" s="35">
        <f t="shared" si="123"/>
        <v>1.6923716760695585E-2</v>
      </c>
      <c r="S1605" s="35">
        <f t="shared" si="124"/>
        <v>1.6923716760695585E-2</v>
      </c>
      <c r="T1605" s="11" t="s">
        <v>14</v>
      </c>
    </row>
    <row r="1606" spans="2:20" x14ac:dyDescent="0.35">
      <c r="B1606" s="63">
        <v>15.889999999999706</v>
      </c>
      <c r="C1606" s="34">
        <f>B1606/'MSD Calculation'!$D$5</f>
        <v>0.53682432432431437</v>
      </c>
      <c r="D1606" s="34">
        <f>'MSD Calculation'!$D$24-B1606</f>
        <v>2.6100000000002943</v>
      </c>
      <c r="E1606" s="30">
        <f>IF(B1606="",0,IF(B1606&lt;'MSD Calculation'!$D$5,$E$7*(1-B1606/'MSD Calculation'!$D$5), 0))</f>
        <v>6.5555673819472984E-3</v>
      </c>
      <c r="F1606" s="30">
        <f>IF(B1606="",0,IF($B1606&lt;$F$5,0,IF($B1606&gt;'MSD Calculation'!$D$5,0,IF($N$4="Closed-form",1/2*(1-COS(2*PI()*($B1606-$F$5)/$F$6))*$F$8,IF($N$4="General",1/2*(1-COS(2*PI()*($B1606-$F$5)/$F$6))*$F$9,"Error")))))</f>
        <v>8.3077025888918382E-3</v>
      </c>
      <c r="G1606" s="30">
        <f>IF(B1606="",0,IF($B1606&lt;$G$5,0,IF($B1606&gt;'MSD Calculation'!$D$5,0,IF($N$4="Closed-form",1/2*(1-COS(2*PI()*($B1606-$G$5)/$G$6))*$G$8,IF($N$4="General",1/2*(1-COS(2*PI()*($B1606-$G$5)/$G$6))*$G$9,"Error")))))</f>
        <v>1.954360158775289E-3</v>
      </c>
      <c r="H1606" s="30">
        <f>IF(B1606="",0,IF($B1606&lt;$H$5,0,IF($B1606&gt;'MSD Calculation'!$D$5,0,IF($N$4="Closed-form",1/2*(1-COS(2*PI()*($B1606-$H$5)/$H$6))*$H$8,IF($N$4="General",1/2*(1-COS(2*PI()*($B1606-$H$5)/$H$6))*$H$9,"Error")))))</f>
        <v>1.149035236749974E-4</v>
      </c>
      <c r="I1606" s="30">
        <f>IF(B1606="",0,IF($B1606&lt;$I$5,0,IF($B1606&gt;'MSD Calculation'!$D$5,0,IF($N$4="Closed-form",1/2*(1-COS(2*PI()*($B1606-$I$5)/$I$6))*$I$8,IF($N$4="General",1/2*(1-COS(2*PI()*($B1606-$I$5)/$I$6))*$I$9,"Error")))))</f>
        <v>0</v>
      </c>
      <c r="J1606" s="15" t="s">
        <v>14</v>
      </c>
      <c r="K1606" s="3"/>
      <c r="L1606" s="17">
        <v>15.889999999999706</v>
      </c>
      <c r="M1606" s="34">
        <f>L1606/'MSD Calculation'!$D$5</f>
        <v>0.53682432432431437</v>
      </c>
      <c r="N1606" s="34">
        <f>'MSD Calculation'!$D$24-L1606</f>
        <v>2.6100000000002943</v>
      </c>
      <c r="O1606" s="35">
        <f t="shared" si="120"/>
        <v>6.5555673819472984E-3</v>
      </c>
      <c r="P1606" s="35">
        <f t="shared" si="121"/>
        <v>1.4863269970839137E-2</v>
      </c>
      <c r="Q1606" s="35">
        <f t="shared" si="122"/>
        <v>1.6817630129614427E-2</v>
      </c>
      <c r="R1606" s="35">
        <f t="shared" si="123"/>
        <v>1.6932533653289426E-2</v>
      </c>
      <c r="S1606" s="35">
        <f t="shared" si="124"/>
        <v>1.6932533653289426E-2</v>
      </c>
      <c r="T1606" s="11" t="s">
        <v>14</v>
      </c>
    </row>
    <row r="1607" spans="2:20" x14ac:dyDescent="0.35">
      <c r="B1607" s="63">
        <v>15.899999999999705</v>
      </c>
      <c r="C1607" s="34">
        <f>B1607/'MSD Calculation'!$D$5</f>
        <v>0.53716216216215218</v>
      </c>
      <c r="D1607" s="34">
        <f>'MSD Calculation'!$D$24-B1607</f>
        <v>2.6000000000002945</v>
      </c>
      <c r="E1607" s="30">
        <f>IF(B1607="",0,IF(B1607&lt;'MSD Calculation'!$D$5,$E$7*(1-B1607/'MSD Calculation'!$D$5), 0))</f>
        <v>6.5507857864827131E-3</v>
      </c>
      <c r="F1607" s="30">
        <f>IF(B1607="",0,IF($B1607&lt;$F$5,0,IF($B1607&gt;'MSD Calculation'!$D$5,0,IF($N$4="Closed-form",1/2*(1-COS(2*PI()*($B1607-$F$5)/$F$6))*$F$8,IF($N$4="General",1/2*(1-COS(2*PI()*($B1607-$F$5)/$F$6))*$F$9,"Error")))))</f>
        <v>8.3148169140025048E-3</v>
      </c>
      <c r="G1607" s="30">
        <f>IF(B1607="",0,IF($B1607&lt;$G$5,0,IF($B1607&gt;'MSD Calculation'!$D$5,0,IF($N$4="Closed-form",1/2*(1-COS(2*PI()*($B1607-$G$5)/$G$6))*$G$8,IF($N$4="General",1/2*(1-COS(2*PI()*($B1607-$G$5)/$G$6))*$G$9,"Error")))))</f>
        <v>1.9592126328184011E-3</v>
      </c>
      <c r="H1607" s="30">
        <f>IF(B1607="",0,IF($B1607&lt;$H$5,0,IF($B1607&gt;'MSD Calculation'!$D$5,0,IF($N$4="Closed-form",1/2*(1-COS(2*PI()*($B1607-$H$5)/$H$6))*$H$8,IF($N$4="General",1/2*(1-COS(2*PI()*($B1607-$H$5)/$H$6))*$H$9,"Error")))))</f>
        <v>1.1653005003410911E-4</v>
      </c>
      <c r="I1607" s="30">
        <f>IF(B1607="",0,IF($B1607&lt;$I$5,0,IF($B1607&gt;'MSD Calculation'!$D$5,0,IF($N$4="Closed-form",1/2*(1-COS(2*PI()*($B1607-$I$5)/$I$6))*$I$8,IF($N$4="General",1/2*(1-COS(2*PI()*($B1607-$I$5)/$I$6))*$I$9,"Error")))))</f>
        <v>0</v>
      </c>
      <c r="J1607" s="15" t="s">
        <v>14</v>
      </c>
      <c r="K1607" s="3"/>
      <c r="L1607" s="17">
        <v>15.899999999999705</v>
      </c>
      <c r="M1607" s="34">
        <f>L1607/'MSD Calculation'!$D$5</f>
        <v>0.53716216216215218</v>
      </c>
      <c r="N1607" s="34">
        <f>'MSD Calculation'!$D$24-L1607</f>
        <v>2.6000000000002945</v>
      </c>
      <c r="O1607" s="35">
        <f t="shared" si="120"/>
        <v>6.5507857864827131E-3</v>
      </c>
      <c r="P1607" s="35">
        <f t="shared" si="121"/>
        <v>1.4865602700485217E-2</v>
      </c>
      <c r="Q1607" s="35">
        <f t="shared" si="122"/>
        <v>1.6824815333303617E-2</v>
      </c>
      <c r="R1607" s="35">
        <f t="shared" si="123"/>
        <v>1.6941345383337726E-2</v>
      </c>
      <c r="S1607" s="35">
        <f t="shared" si="124"/>
        <v>1.6941345383337726E-2</v>
      </c>
      <c r="T1607" s="11" t="s">
        <v>14</v>
      </c>
    </row>
    <row r="1608" spans="2:20" x14ac:dyDescent="0.35">
      <c r="B1608" s="63">
        <v>15.909999999999705</v>
      </c>
      <c r="C1608" s="34">
        <f>B1608/'MSD Calculation'!$D$5</f>
        <v>0.53749999999998999</v>
      </c>
      <c r="D1608" s="34">
        <f>'MSD Calculation'!$D$24-B1608</f>
        <v>2.5900000000002947</v>
      </c>
      <c r="E1608" s="30">
        <f>IF(B1608="",0,IF(B1608&lt;'MSD Calculation'!$D$5,$E$7*(1-B1608/'MSD Calculation'!$D$5), 0))</f>
        <v>6.5460041910181278E-3</v>
      </c>
      <c r="F1608" s="30">
        <f>IF(B1608="",0,IF($B1608&lt;$F$5,0,IF($B1608&gt;'MSD Calculation'!$D$5,0,IF($N$4="Closed-form",1/2*(1-COS(2*PI()*($B1608-$F$5)/$F$6))*$F$8,IF($N$4="General",1/2*(1-COS(2*PI()*($B1608-$F$5)/$F$6))*$F$9,"Error")))))</f>
        <v>8.3219160397701251E-3</v>
      </c>
      <c r="G1608" s="30">
        <f>IF(B1608="",0,IF($B1608&lt;$G$5,0,IF($B1608&gt;'MSD Calculation'!$D$5,0,IF($N$4="Closed-form",1/2*(1-COS(2*PI()*($B1608-$G$5)/$G$6))*$G$8,IF($N$4="General",1/2*(1-COS(2*PI()*($B1608-$G$5)/$G$6))*$G$9,"Error")))))</f>
        <v>1.9640643333293092E-3</v>
      </c>
      <c r="H1608" s="30">
        <f>IF(B1608="",0,IF($B1608&lt;$H$5,0,IF($B1608&gt;'MSD Calculation'!$D$5,0,IF($N$4="Closed-form",1/2*(1-COS(2*PI()*($B1608-$H$5)/$H$6))*$H$8,IF($N$4="General",1/2*(1-COS(2*PI()*($B1608-$H$5)/$H$6))*$H$9,"Error")))))</f>
        <v>1.1816730236554431E-4</v>
      </c>
      <c r="I1608" s="30">
        <f>IF(B1608="",0,IF($B1608&lt;$I$5,0,IF($B1608&gt;'MSD Calculation'!$D$5,0,IF($N$4="Closed-form",1/2*(1-COS(2*PI()*($B1608-$I$5)/$I$6))*$I$8,IF($N$4="General",1/2*(1-COS(2*PI()*($B1608-$I$5)/$I$6))*$I$9,"Error")))))</f>
        <v>0</v>
      </c>
      <c r="J1608" s="15" t="s">
        <v>14</v>
      </c>
      <c r="K1608" s="3"/>
      <c r="L1608" s="17">
        <v>15.909999999999705</v>
      </c>
      <c r="M1608" s="34">
        <f>L1608/'MSD Calculation'!$D$5</f>
        <v>0.53749999999998999</v>
      </c>
      <c r="N1608" s="34">
        <f>'MSD Calculation'!$D$24-L1608</f>
        <v>2.5900000000002947</v>
      </c>
      <c r="O1608" s="35">
        <f t="shared" si="120"/>
        <v>6.5460041910181278E-3</v>
      </c>
      <c r="P1608" s="35">
        <f t="shared" si="121"/>
        <v>1.4867920230788253E-2</v>
      </c>
      <c r="Q1608" s="35">
        <f t="shared" si="122"/>
        <v>1.6831984564117563E-2</v>
      </c>
      <c r="R1608" s="35">
        <f t="shared" si="123"/>
        <v>1.6950151866483108E-2</v>
      </c>
      <c r="S1608" s="35">
        <f t="shared" si="124"/>
        <v>1.6950151866483108E-2</v>
      </c>
      <c r="T1608" s="11" t="s">
        <v>14</v>
      </c>
    </row>
    <row r="1609" spans="2:20" x14ac:dyDescent="0.35">
      <c r="B1609" s="63">
        <v>15.919999999999705</v>
      </c>
      <c r="C1609" s="34">
        <f>B1609/'MSD Calculation'!$D$5</f>
        <v>0.53783783783782779</v>
      </c>
      <c r="D1609" s="34">
        <f>'MSD Calculation'!$D$24-B1609</f>
        <v>2.5800000000002949</v>
      </c>
      <c r="E1609" s="30">
        <f>IF(B1609="",0,IF(B1609&lt;'MSD Calculation'!$D$5,$E$7*(1-B1609/'MSD Calculation'!$D$5), 0))</f>
        <v>6.5412225955535416E-3</v>
      </c>
      <c r="F1609" s="30">
        <f>IF(B1609="",0,IF($B1609&lt;$F$5,0,IF($B1609&gt;'MSD Calculation'!$D$5,0,IF($N$4="Closed-form",1/2*(1-COS(2*PI()*($B1609-$F$5)/$F$6))*$F$8,IF($N$4="General",1/2*(1-COS(2*PI()*($B1609-$F$5)/$F$6))*$F$9,"Error")))))</f>
        <v>8.3289999350544611E-3</v>
      </c>
      <c r="G1609" s="30">
        <f>IF(B1609="",0,IF($B1609&lt;$G$5,0,IF($B1609&gt;'MSD Calculation'!$D$5,0,IF($N$4="Closed-form",1/2*(1-COS(2*PI()*($B1609-$G$5)/$G$6))*$G$8,IF($N$4="General",1/2*(1-COS(2*PI()*($B1609-$G$5)/$G$6))*$G$9,"Error")))))</f>
        <v>1.9689152267199595E-3</v>
      </c>
      <c r="H1609" s="30">
        <f>IF(B1609="",0,IF($B1609&lt;$H$5,0,IF($B1609&gt;'MSD Calculation'!$D$5,0,IF($N$4="Closed-form",1/2*(1-COS(2*PI()*($B1609-$H$5)/$H$6))*$H$8,IF($N$4="General",1/2*(1-COS(2*PI()*($B1609-$H$5)/$H$6))*$H$9,"Error")))))</f>
        <v>1.1981526098325549E-4</v>
      </c>
      <c r="I1609" s="30">
        <f>IF(B1609="",0,IF($B1609&lt;$I$5,0,IF($B1609&gt;'MSD Calculation'!$D$5,0,IF($N$4="Closed-form",1/2*(1-COS(2*PI()*($B1609-$I$5)/$I$6))*$I$8,IF($N$4="General",1/2*(1-COS(2*PI()*($B1609-$I$5)/$I$6))*$I$9,"Error")))))</f>
        <v>0</v>
      </c>
      <c r="J1609" s="15" t="s">
        <v>14</v>
      </c>
      <c r="K1609" s="3"/>
      <c r="L1609" s="17">
        <v>15.919999999999705</v>
      </c>
      <c r="M1609" s="34">
        <f>L1609/'MSD Calculation'!$D$5</f>
        <v>0.53783783783782779</v>
      </c>
      <c r="N1609" s="34">
        <f>'MSD Calculation'!$D$24-L1609</f>
        <v>2.5800000000002949</v>
      </c>
      <c r="O1609" s="35">
        <f t="shared" si="120"/>
        <v>6.5412225955535416E-3</v>
      </c>
      <c r="P1609" s="35">
        <f t="shared" si="121"/>
        <v>1.4870222530608003E-2</v>
      </c>
      <c r="Q1609" s="35">
        <f t="shared" si="122"/>
        <v>1.6839137757327961E-2</v>
      </c>
      <c r="R1609" s="35">
        <f t="shared" si="123"/>
        <v>1.6958953018311216E-2</v>
      </c>
      <c r="S1609" s="35">
        <f t="shared" si="124"/>
        <v>1.6958953018311216E-2</v>
      </c>
      <c r="T1609" s="11" t="s">
        <v>14</v>
      </c>
    </row>
    <row r="1610" spans="2:20" x14ac:dyDescent="0.35">
      <c r="B1610" s="63">
        <v>15.929999999999705</v>
      </c>
      <c r="C1610" s="34">
        <f>B1610/'MSD Calculation'!$D$5</f>
        <v>0.53817567567566571</v>
      </c>
      <c r="D1610" s="34">
        <f>'MSD Calculation'!$D$24-B1610</f>
        <v>2.5700000000002952</v>
      </c>
      <c r="E1610" s="30">
        <f>IF(B1610="",0,IF(B1610&lt;'MSD Calculation'!$D$5,$E$7*(1-B1610/'MSD Calculation'!$D$5), 0))</f>
        <v>6.5364410000889554E-3</v>
      </c>
      <c r="F1610" s="30">
        <f>IF(B1610="",0,IF($B1610&lt;$F$5,0,IF($B1610&gt;'MSD Calculation'!$D$5,0,IF($N$4="Closed-form",1/2*(1-COS(2*PI()*($B1610-$F$5)/$F$6))*$F$8,IF($N$4="General",1/2*(1-COS(2*PI()*($B1610-$F$5)/$F$6))*$F$9,"Error")))))</f>
        <v>8.3360685687820825E-3</v>
      </c>
      <c r="G1610" s="30">
        <f>IF(B1610="",0,IF($B1610&lt;$G$5,0,IF($B1610&gt;'MSD Calculation'!$D$5,0,IF($N$4="Closed-form",1/2*(1-COS(2*PI()*($B1610-$G$5)/$G$6))*$G$8,IF($N$4="General",1/2*(1-COS(2*PI()*($B1610-$G$5)/$G$6))*$G$9,"Error")))))</f>
        <v>1.9737652794078872E-3</v>
      </c>
      <c r="H1610" s="30">
        <f>IF(B1610="",0,IF($B1610&lt;$H$5,0,IF($B1610&gt;'MSD Calculation'!$D$5,0,IF($N$4="Closed-form",1/2*(1-COS(2*PI()*($B1610-$H$5)/$H$6))*$H$8,IF($N$4="General",1/2*(1-COS(2*PI()*($B1610-$H$5)/$H$6))*$H$9,"Error")))))</f>
        <v>1.2147390607246426E-4</v>
      </c>
      <c r="I1610" s="30">
        <f>IF(B1610="",0,IF($B1610&lt;$I$5,0,IF($B1610&gt;'MSD Calculation'!$D$5,0,IF($N$4="Closed-form",1/2*(1-COS(2*PI()*($B1610-$I$5)/$I$6))*$I$8,IF($N$4="General",1/2*(1-COS(2*PI()*($B1610-$I$5)/$I$6))*$I$9,"Error")))))</f>
        <v>0</v>
      </c>
      <c r="J1610" s="15" t="s">
        <v>14</v>
      </c>
      <c r="K1610" s="3"/>
      <c r="L1610" s="17">
        <v>15.929999999999705</v>
      </c>
      <c r="M1610" s="34">
        <f>L1610/'MSD Calculation'!$D$5</f>
        <v>0.53817567567566571</v>
      </c>
      <c r="N1610" s="34">
        <f>'MSD Calculation'!$D$24-L1610</f>
        <v>2.5700000000002952</v>
      </c>
      <c r="O1610" s="35">
        <f t="shared" si="120"/>
        <v>6.5364410000889554E-3</v>
      </c>
      <c r="P1610" s="35">
        <f t="shared" si="121"/>
        <v>1.4872509568871038E-2</v>
      </c>
      <c r="Q1610" s="35">
        <f t="shared" si="122"/>
        <v>1.6846274848278924E-2</v>
      </c>
      <c r="R1610" s="35">
        <f t="shared" si="123"/>
        <v>1.6967748754351388E-2</v>
      </c>
      <c r="S1610" s="35">
        <f t="shared" si="124"/>
        <v>1.6967748754351388E-2</v>
      </c>
      <c r="T1610" s="11" t="s">
        <v>14</v>
      </c>
    </row>
    <row r="1611" spans="2:20" x14ac:dyDescent="0.35">
      <c r="B1611" s="63">
        <v>15.939999999999705</v>
      </c>
      <c r="C1611" s="34">
        <f>B1611/'MSD Calculation'!$D$5</f>
        <v>0.53851351351350352</v>
      </c>
      <c r="D1611" s="34">
        <f>'MSD Calculation'!$D$24-B1611</f>
        <v>2.5600000000002954</v>
      </c>
      <c r="E1611" s="30">
        <f>IF(B1611="",0,IF(B1611&lt;'MSD Calculation'!$D$5,$E$7*(1-B1611/'MSD Calculation'!$D$5), 0))</f>
        <v>6.53165940462437E-3</v>
      </c>
      <c r="F1611" s="30">
        <f>IF(B1611="",0,IF($B1611&lt;$F$5,0,IF($B1611&gt;'MSD Calculation'!$D$5,0,IF($N$4="Closed-form",1/2*(1-COS(2*PI()*($B1611-$F$5)/$F$6))*$F$8,IF($N$4="General",1/2*(1-COS(2*PI()*($B1611-$F$5)/$F$6))*$F$9,"Error")))))</f>
        <v>8.3431219099464986E-3</v>
      </c>
      <c r="G1611" s="30">
        <f>IF(B1611="",0,IF($B1611&lt;$G$5,0,IF($B1611&gt;'MSD Calculation'!$D$5,0,IF($N$4="Closed-form",1/2*(1-COS(2*PI()*($B1611-$G$5)/$G$6))*$G$8,IF($N$4="General",1/2*(1-COS(2*PI()*($B1611-$G$5)/$G$6))*$G$9,"Error")))))</f>
        <v>1.978614457816448E-3</v>
      </c>
      <c r="H1611" s="30">
        <f>IF(B1611="",0,IF($B1611&lt;$H$5,0,IF($B1611&gt;'MSD Calculation'!$D$5,0,IF($N$4="Closed-form",1/2*(1-COS(2*PI()*($B1611-$H$5)/$H$6))*$H$8,IF($N$4="General",1/2*(1-COS(2*PI()*($B1611-$H$5)/$H$6))*$H$9,"Error")))))</f>
        <v>1.2314321768990008E-4</v>
      </c>
      <c r="I1611" s="30">
        <f>IF(B1611="",0,IF($B1611&lt;$I$5,0,IF($B1611&gt;'MSD Calculation'!$D$5,0,IF($N$4="Closed-form",1/2*(1-COS(2*PI()*($B1611-$I$5)/$I$6))*$I$8,IF($N$4="General",1/2*(1-COS(2*PI()*($B1611-$I$5)/$I$6))*$I$9,"Error")))))</f>
        <v>0</v>
      </c>
      <c r="J1611" s="15" t="s">
        <v>14</v>
      </c>
      <c r="K1611" s="3"/>
      <c r="L1611" s="17">
        <v>15.939999999999705</v>
      </c>
      <c r="M1611" s="34">
        <f>L1611/'MSD Calculation'!$D$5</f>
        <v>0.53851351351350352</v>
      </c>
      <c r="N1611" s="34">
        <f>'MSD Calculation'!$D$24-L1611</f>
        <v>2.5600000000002954</v>
      </c>
      <c r="O1611" s="35">
        <f t="shared" si="120"/>
        <v>6.53165940462437E-3</v>
      </c>
      <c r="P1611" s="35">
        <f t="shared" si="121"/>
        <v>1.4874781314570869E-2</v>
      </c>
      <c r="Q1611" s="35">
        <f t="shared" si="122"/>
        <v>1.6853395772387317E-2</v>
      </c>
      <c r="R1611" s="35">
        <f t="shared" si="123"/>
        <v>1.6976538990077217E-2</v>
      </c>
      <c r="S1611" s="35">
        <f t="shared" si="124"/>
        <v>1.6976538990077217E-2</v>
      </c>
      <c r="T1611" s="11" t="s">
        <v>14</v>
      </c>
    </row>
    <row r="1612" spans="2:20" x14ac:dyDescent="0.35">
      <c r="B1612" s="63">
        <v>15.949999999999704</v>
      </c>
      <c r="C1612" s="34">
        <f>B1612/'MSD Calculation'!$D$5</f>
        <v>0.53885135135134132</v>
      </c>
      <c r="D1612" s="34">
        <f>'MSD Calculation'!$D$24-B1612</f>
        <v>2.5500000000002956</v>
      </c>
      <c r="E1612" s="30">
        <f>IF(B1612="",0,IF(B1612&lt;'MSD Calculation'!$D$5,$E$7*(1-B1612/'MSD Calculation'!$D$5), 0))</f>
        <v>6.5268778091597847E-3</v>
      </c>
      <c r="F1612" s="30">
        <f>IF(B1612="",0,IF($B1612&lt;$F$5,0,IF($B1612&gt;'MSD Calculation'!$D$5,0,IF($N$4="Closed-form",1/2*(1-COS(2*PI()*($B1612-$F$5)/$F$6))*$F$8,IF($N$4="General",1/2*(1-COS(2*PI()*($B1612-$F$5)/$F$6))*$F$9,"Error")))))</f>
        <v>8.3501599276083124E-3</v>
      </c>
      <c r="G1612" s="30">
        <f>IF(B1612="",0,IF($B1612&lt;$G$5,0,IF($B1612&gt;'MSD Calculation'!$D$5,0,IF($N$4="Closed-form",1/2*(1-COS(2*PI()*($B1612-$G$5)/$G$6))*$G$8,IF($N$4="General",1/2*(1-COS(2*PI()*($B1612-$G$5)/$G$6))*$G$9,"Error")))))</f>
        <v>1.9834627283750487E-3</v>
      </c>
      <c r="H1612" s="30">
        <f>IF(B1612="",0,IF($B1612&lt;$H$5,0,IF($B1612&gt;'MSD Calculation'!$D$5,0,IF($N$4="Closed-form",1/2*(1-COS(2*PI()*($B1612-$H$5)/$H$6))*$H$8,IF($N$4="General",1/2*(1-COS(2*PI()*($B1612-$H$5)/$H$6))*$H$9,"Error")))))</f>
        <v>1.2482317576403967E-4</v>
      </c>
      <c r="I1612" s="30">
        <f>IF(B1612="",0,IF($B1612&lt;$I$5,0,IF($B1612&gt;'MSD Calculation'!$D$5,0,IF($N$4="Closed-form",1/2*(1-COS(2*PI()*($B1612-$I$5)/$I$6))*$I$8,IF($N$4="General",1/2*(1-COS(2*PI()*($B1612-$I$5)/$I$6))*$I$9,"Error")))))</f>
        <v>0</v>
      </c>
      <c r="J1612" s="15" t="s">
        <v>14</v>
      </c>
      <c r="K1612" s="3"/>
      <c r="L1612" s="17">
        <v>15.949999999999704</v>
      </c>
      <c r="M1612" s="34">
        <f>L1612/'MSD Calculation'!$D$5</f>
        <v>0.53885135135134132</v>
      </c>
      <c r="N1612" s="34">
        <f>'MSD Calculation'!$D$24-L1612</f>
        <v>2.5500000000002956</v>
      </c>
      <c r="O1612" s="35">
        <f t="shared" si="120"/>
        <v>6.5268778091597847E-3</v>
      </c>
      <c r="P1612" s="35">
        <f t="shared" si="121"/>
        <v>1.4877037736768097E-2</v>
      </c>
      <c r="Q1612" s="35">
        <f t="shared" si="122"/>
        <v>1.6860500465143147E-2</v>
      </c>
      <c r="R1612" s="35">
        <f t="shared" si="123"/>
        <v>1.6985323640907185E-2</v>
      </c>
      <c r="S1612" s="35">
        <f t="shared" si="124"/>
        <v>1.6985323640907185E-2</v>
      </c>
      <c r="T1612" s="11" t="s">
        <v>14</v>
      </c>
    </row>
    <row r="1613" spans="2:20" x14ac:dyDescent="0.35">
      <c r="B1613" s="63">
        <v>15.959999999999704</v>
      </c>
      <c r="C1613" s="34">
        <f>B1613/'MSD Calculation'!$D$5</f>
        <v>0.53918918918917913</v>
      </c>
      <c r="D1613" s="34">
        <f>'MSD Calculation'!$D$24-B1613</f>
        <v>2.5400000000002958</v>
      </c>
      <c r="E1613" s="30">
        <f>IF(B1613="",0,IF(B1613&lt;'MSD Calculation'!$D$5,$E$7*(1-B1613/'MSD Calculation'!$D$5), 0))</f>
        <v>6.5220962136951985E-3</v>
      </c>
      <c r="F1613" s="30">
        <f>IF(B1613="",0,IF($B1613&lt;$F$5,0,IF($B1613&gt;'MSD Calculation'!$D$5,0,IF($N$4="Closed-form",1/2*(1-COS(2*PI()*($B1613-$F$5)/$F$6))*$F$8,IF($N$4="General",1/2*(1-COS(2*PI()*($B1613-$F$5)/$F$6))*$F$9,"Error")))))</f>
        <v>8.3571825908953269E-3</v>
      </c>
      <c r="G1613" s="30">
        <f>IF(B1613="",0,IF($B1613&lt;$G$5,0,IF($B1613&gt;'MSD Calculation'!$D$5,0,IF($N$4="Closed-form",1/2*(1-COS(2*PI()*($B1613-$G$5)/$G$6))*$G$8,IF($N$4="General",1/2*(1-COS(2*PI()*($B1613-$G$5)/$G$6))*$G$9,"Error")))))</f>
        <v>1.9883100575193821E-3</v>
      </c>
      <c r="H1613" s="30">
        <f>IF(B1613="",0,IF($B1613&lt;$H$5,0,IF($B1613&gt;'MSD Calculation'!$D$5,0,IF($N$4="Closed-form",1/2*(1-COS(2*PI()*($B1613-$H$5)/$H$6))*$H$8,IF($N$4="General",1/2*(1-COS(2*PI()*($B1613-$H$5)/$H$6))*$H$9,"Error")))))</f>
        <v>1.2651376009534883E-4</v>
      </c>
      <c r="I1613" s="30">
        <f>IF(B1613="",0,IF($B1613&lt;$I$5,0,IF($B1613&gt;'MSD Calculation'!$D$5,0,IF($N$4="Closed-form",1/2*(1-COS(2*PI()*($B1613-$I$5)/$I$6))*$I$8,IF($N$4="General",1/2*(1-COS(2*PI()*($B1613-$I$5)/$I$6))*$I$9,"Error")))))</f>
        <v>0</v>
      </c>
      <c r="J1613" s="15" t="s">
        <v>14</v>
      </c>
      <c r="K1613" s="3"/>
      <c r="L1613" s="17">
        <v>15.959999999999704</v>
      </c>
      <c r="M1613" s="34">
        <f>L1613/'MSD Calculation'!$D$5</f>
        <v>0.53918918918917913</v>
      </c>
      <c r="N1613" s="34">
        <f>'MSD Calculation'!$D$24-L1613</f>
        <v>2.5400000000002958</v>
      </c>
      <c r="O1613" s="35">
        <f t="shared" si="120"/>
        <v>6.5220962136951985E-3</v>
      </c>
      <c r="P1613" s="35">
        <f t="shared" si="121"/>
        <v>1.4879278804590525E-2</v>
      </c>
      <c r="Q1613" s="35">
        <f t="shared" si="122"/>
        <v>1.6867588862109907E-2</v>
      </c>
      <c r="R1613" s="35">
        <f t="shared" si="123"/>
        <v>1.6994102622205257E-2</v>
      </c>
      <c r="S1613" s="35">
        <f t="shared" si="124"/>
        <v>1.6994102622205257E-2</v>
      </c>
      <c r="T1613" s="11" t="s">
        <v>14</v>
      </c>
    </row>
    <row r="1614" spans="2:20" x14ac:dyDescent="0.35">
      <c r="B1614" s="63">
        <v>15.969999999999704</v>
      </c>
      <c r="C1614" s="34">
        <f>B1614/'MSD Calculation'!$D$5</f>
        <v>0.53952702702701705</v>
      </c>
      <c r="D1614" s="34">
        <f>'MSD Calculation'!$D$24-B1614</f>
        <v>2.530000000000296</v>
      </c>
      <c r="E1614" s="30">
        <f>IF(B1614="",0,IF(B1614&lt;'MSD Calculation'!$D$5,$E$7*(1-B1614/'MSD Calculation'!$D$5), 0))</f>
        <v>6.5173146182306123E-3</v>
      </c>
      <c r="F1614" s="30">
        <f>IF(B1614="",0,IF($B1614&lt;$F$5,0,IF($B1614&gt;'MSD Calculation'!$D$5,0,IF($N$4="Closed-form",1/2*(1-COS(2*PI()*($B1614-$F$5)/$F$6))*$F$8,IF($N$4="General",1/2*(1-COS(2*PI()*($B1614-$F$5)/$F$6))*$F$9,"Error")))))</f>
        <v>8.3641898690027111E-3</v>
      </c>
      <c r="G1614" s="30">
        <f>IF(B1614="",0,IF($B1614&lt;$G$5,0,IF($B1614&gt;'MSD Calculation'!$D$5,0,IF($N$4="Closed-form",1/2*(1-COS(2*PI()*($B1614-$G$5)/$G$6))*$G$8,IF($N$4="General",1/2*(1-COS(2*PI()*($B1614-$G$5)/$G$6))*$G$9,"Error")))))</f>
        <v>1.9931564116916598E-3</v>
      </c>
      <c r="H1614" s="30">
        <f>IF(B1614="",0,IF($B1614&lt;$H$5,0,IF($B1614&gt;'MSD Calculation'!$D$5,0,IF($N$4="Closed-form",1/2*(1-COS(2*PI()*($B1614-$H$5)/$H$6))*$H$8,IF($N$4="General",1/2*(1-COS(2*PI()*($B1614-$H$5)/$H$6))*$H$9,"Error")))))</f>
        <v>1.2821495035652479E-4</v>
      </c>
      <c r="I1614" s="30">
        <f>IF(B1614="",0,IF($B1614&lt;$I$5,0,IF($B1614&gt;'MSD Calculation'!$D$5,0,IF($N$4="Closed-form",1/2*(1-COS(2*PI()*($B1614-$I$5)/$I$6))*$I$8,IF($N$4="General",1/2*(1-COS(2*PI()*($B1614-$I$5)/$I$6))*$I$9,"Error")))))</f>
        <v>0</v>
      </c>
      <c r="J1614" s="15" t="s">
        <v>14</v>
      </c>
      <c r="K1614" s="3"/>
      <c r="L1614" s="17">
        <v>15.969999999999704</v>
      </c>
      <c r="M1614" s="34">
        <f>L1614/'MSD Calculation'!$D$5</f>
        <v>0.53952702702701705</v>
      </c>
      <c r="N1614" s="34">
        <f>'MSD Calculation'!$D$24-L1614</f>
        <v>2.530000000000296</v>
      </c>
      <c r="O1614" s="35">
        <f t="shared" si="120"/>
        <v>6.5173146182306123E-3</v>
      </c>
      <c r="P1614" s="35">
        <f t="shared" si="121"/>
        <v>1.4881504487233323E-2</v>
      </c>
      <c r="Q1614" s="35">
        <f t="shared" si="122"/>
        <v>1.6874660898924983E-2</v>
      </c>
      <c r="R1614" s="35">
        <f t="shared" si="123"/>
        <v>1.7002875849281507E-2</v>
      </c>
      <c r="S1614" s="35">
        <f t="shared" si="124"/>
        <v>1.7002875849281507E-2</v>
      </c>
      <c r="T1614" s="11" t="s">
        <v>14</v>
      </c>
    </row>
    <row r="1615" spans="2:20" x14ac:dyDescent="0.35">
      <c r="B1615" s="63">
        <v>15.979999999999704</v>
      </c>
      <c r="C1615" s="34">
        <f>B1615/'MSD Calculation'!$D$5</f>
        <v>0.53986486486485485</v>
      </c>
      <c r="D1615" s="34">
        <f>'MSD Calculation'!$D$24-B1615</f>
        <v>2.5200000000002962</v>
      </c>
      <c r="E1615" s="30">
        <f>IF(B1615="",0,IF(B1615&lt;'MSD Calculation'!$D$5,$E$7*(1-B1615/'MSD Calculation'!$D$5), 0))</f>
        <v>6.5125330227660269E-3</v>
      </c>
      <c r="F1615" s="30">
        <f>IF(B1615="",0,IF($B1615&lt;$F$5,0,IF($B1615&gt;'MSD Calculation'!$D$5,0,IF($N$4="Closed-form",1/2*(1-COS(2*PI()*($B1615-$F$5)/$F$6))*$F$8,IF($N$4="General",1/2*(1-COS(2*PI()*($B1615-$F$5)/$F$6))*$F$9,"Error")))))</f>
        <v>8.3711817311931131E-3</v>
      </c>
      <c r="G1615" s="30">
        <f>IF(B1615="",0,IF($B1615&lt;$G$5,0,IF($B1615&gt;'MSD Calculation'!$D$5,0,IF($N$4="Closed-form",1/2*(1-COS(2*PI()*($B1615-$G$5)/$G$6))*$G$8,IF($N$4="General",1/2*(1-COS(2*PI()*($B1615-$G$5)/$G$6))*$G$9,"Error")))))</f>
        <v>1.9980017573408395E-3</v>
      </c>
      <c r="H1615" s="30">
        <f>IF(B1615="",0,IF($B1615&lt;$H$5,0,IF($B1615&gt;'MSD Calculation'!$D$5,0,IF($N$4="Closed-form",1/2*(1-COS(2*PI()*($B1615-$H$5)/$H$6))*$H$8,IF($N$4="General",1/2*(1-COS(2*PI()*($B1615-$H$5)/$H$6))*$H$9,"Error")))))</f>
        <v>1.2992672609274091E-4</v>
      </c>
      <c r="I1615" s="30">
        <f>IF(B1615="",0,IF($B1615&lt;$I$5,0,IF($B1615&gt;'MSD Calculation'!$D$5,0,IF($N$4="Closed-form",1/2*(1-COS(2*PI()*($B1615-$I$5)/$I$6))*$I$8,IF($N$4="General",1/2*(1-COS(2*PI()*($B1615-$I$5)/$I$6))*$I$9,"Error")))))</f>
        <v>0</v>
      </c>
      <c r="J1615" s="15" t="s">
        <v>14</v>
      </c>
      <c r="K1615" s="3"/>
      <c r="L1615" s="17">
        <v>15.979999999999704</v>
      </c>
      <c r="M1615" s="34">
        <f>L1615/'MSD Calculation'!$D$5</f>
        <v>0.53986486486485485</v>
      </c>
      <c r="N1615" s="34">
        <f>'MSD Calculation'!$D$24-L1615</f>
        <v>2.5200000000002962</v>
      </c>
      <c r="O1615" s="35">
        <f t="shared" si="120"/>
        <v>6.5125330227660269E-3</v>
      </c>
      <c r="P1615" s="35">
        <f t="shared" si="121"/>
        <v>1.4883714753959141E-2</v>
      </c>
      <c r="Q1615" s="35">
        <f t="shared" si="122"/>
        <v>1.688171651129998E-2</v>
      </c>
      <c r="R1615" s="35">
        <f t="shared" si="123"/>
        <v>1.701164323739272E-2</v>
      </c>
      <c r="S1615" s="35">
        <f t="shared" si="124"/>
        <v>1.701164323739272E-2</v>
      </c>
      <c r="T1615" s="11" t="s">
        <v>14</v>
      </c>
    </row>
    <row r="1616" spans="2:20" x14ac:dyDescent="0.35">
      <c r="B1616" s="63">
        <v>15.989999999999704</v>
      </c>
      <c r="C1616" s="34">
        <f>B1616/'MSD Calculation'!$D$5</f>
        <v>0.54020270270269266</v>
      </c>
      <c r="D1616" s="34">
        <f>'MSD Calculation'!$D$24-B1616</f>
        <v>2.5100000000002964</v>
      </c>
      <c r="E1616" s="30">
        <f>IF(B1616="",0,IF(B1616&lt;'MSD Calculation'!$D$5,$E$7*(1-B1616/'MSD Calculation'!$D$5), 0))</f>
        <v>6.5077514273014416E-3</v>
      </c>
      <c r="F1616" s="30">
        <f>IF(B1616="",0,IF($B1616&lt;$F$5,0,IF($B1616&gt;'MSD Calculation'!$D$5,0,IF($N$4="Closed-form",1/2*(1-COS(2*PI()*($B1616-$F$5)/$F$6))*$F$8,IF($N$4="General",1/2*(1-COS(2*PI()*($B1616-$F$5)/$F$6))*$F$9,"Error")))))</f>
        <v>8.378158146796804E-3</v>
      </c>
      <c r="G1616" s="30">
        <f>IF(B1616="",0,IF($B1616&lt;$G$5,0,IF($B1616&gt;'MSD Calculation'!$D$5,0,IF($N$4="Closed-form",1/2*(1-COS(2*PI()*($B1616-$G$5)/$G$6))*$G$8,IF($N$4="General",1/2*(1-COS(2*PI()*($B1616-$G$5)/$G$6))*$G$9,"Error")))))</f>
        <v>2.0028460609228635E-3</v>
      </c>
      <c r="H1616" s="30">
        <f>IF(B1616="",0,IF($B1616&lt;$H$5,0,IF($B1616&gt;'MSD Calculation'!$D$5,0,IF($N$4="Closed-form",1/2*(1-COS(2*PI()*($B1616-$H$5)/$H$6))*$H$8,IF($N$4="General",1/2*(1-COS(2*PI()*($B1616-$H$5)/$H$6))*$H$9,"Error")))))</f>
        <v>1.3164906672189259E-4</v>
      </c>
      <c r="I1616" s="30">
        <f>IF(B1616="",0,IF($B1616&lt;$I$5,0,IF($B1616&gt;'MSD Calculation'!$D$5,0,IF($N$4="Closed-form",1/2*(1-COS(2*PI()*($B1616-$I$5)/$I$6))*$I$8,IF($N$4="General",1/2*(1-COS(2*PI()*($B1616-$I$5)/$I$6))*$I$9,"Error")))))</f>
        <v>0</v>
      </c>
      <c r="J1616" s="15" t="s">
        <v>14</v>
      </c>
      <c r="K1616" s="3"/>
      <c r="L1616" s="17">
        <v>15.989999999999704</v>
      </c>
      <c r="M1616" s="34">
        <f>L1616/'MSD Calculation'!$D$5</f>
        <v>0.54020270270269266</v>
      </c>
      <c r="N1616" s="34">
        <f>'MSD Calculation'!$D$24-L1616</f>
        <v>2.5100000000002964</v>
      </c>
      <c r="O1616" s="35">
        <f t="shared" si="120"/>
        <v>6.5077514273014416E-3</v>
      </c>
      <c r="P1616" s="35">
        <f t="shared" si="121"/>
        <v>1.4885909574098246E-2</v>
      </c>
      <c r="Q1616" s="35">
        <f t="shared" si="122"/>
        <v>1.688875563502111E-2</v>
      </c>
      <c r="R1616" s="35">
        <f t="shared" si="123"/>
        <v>1.7020404701743003E-2</v>
      </c>
      <c r="S1616" s="35">
        <f t="shared" si="124"/>
        <v>1.7020404701743003E-2</v>
      </c>
      <c r="T1616" s="11" t="s">
        <v>14</v>
      </c>
    </row>
    <row r="1617" spans="2:20" x14ac:dyDescent="0.35">
      <c r="B1617" s="63">
        <v>15.999999999999703</v>
      </c>
      <c r="C1617" s="34">
        <f>B1617/'MSD Calculation'!$D$5</f>
        <v>0.54054054054053047</v>
      </c>
      <c r="D1617" s="34">
        <f>'MSD Calculation'!$D$24-B1617</f>
        <v>2.5000000000002967</v>
      </c>
      <c r="E1617" s="30">
        <f>IF(B1617="",0,IF(B1617&lt;'MSD Calculation'!$D$5,$E$7*(1-B1617/'MSD Calculation'!$D$5), 0))</f>
        <v>6.5029698318368554E-3</v>
      </c>
      <c r="F1617" s="30">
        <f>IF(B1617="",0,IF($B1617&lt;$F$5,0,IF($B1617&gt;'MSD Calculation'!$D$5,0,IF($N$4="Closed-form",1/2*(1-COS(2*PI()*($B1617-$F$5)/$F$6))*$F$8,IF($N$4="General",1/2*(1-COS(2*PI()*($B1617-$F$5)/$F$6))*$F$9,"Error")))))</f>
        <v>8.3851190852118115E-3</v>
      </c>
      <c r="G1617" s="30">
        <f>IF(B1617="",0,IF($B1617&lt;$G$5,0,IF($B1617&gt;'MSD Calculation'!$D$5,0,IF($N$4="Closed-form",1/2*(1-COS(2*PI()*($B1617-$G$5)/$G$6))*$G$8,IF($N$4="General",1/2*(1-COS(2*PI()*($B1617-$G$5)/$G$6))*$G$9,"Error")))))</f>
        <v>2.007689288900888E-3</v>
      </c>
      <c r="H1617" s="30">
        <f>IF(B1617="",0,IF($B1617&lt;$H$5,0,IF($B1617&gt;'MSD Calculation'!$D$5,0,IF($N$4="Closed-form",1/2*(1-COS(2*PI()*($B1617-$H$5)/$H$6))*$H$8,IF($N$4="General",1/2*(1-COS(2*PI()*($B1617-$H$5)/$H$6))*$H$9,"Error")))))</f>
        <v>1.3338195153484486E-4</v>
      </c>
      <c r="I1617" s="30">
        <f>IF(B1617="",0,IF($B1617&lt;$I$5,0,IF($B1617&gt;'MSD Calculation'!$D$5,0,IF($N$4="Closed-form",1/2*(1-COS(2*PI()*($B1617-$I$5)/$I$6))*$I$8,IF($N$4="General",1/2*(1-COS(2*PI()*($B1617-$I$5)/$I$6))*$I$9,"Error")))))</f>
        <v>0</v>
      </c>
      <c r="J1617" s="15" t="s">
        <v>14</v>
      </c>
      <c r="K1617" s="3"/>
      <c r="L1617" s="17">
        <v>15.999999999999703</v>
      </c>
      <c r="M1617" s="34">
        <f>L1617/'MSD Calculation'!$D$5</f>
        <v>0.54054054054053047</v>
      </c>
      <c r="N1617" s="34">
        <f>'MSD Calculation'!$D$24-L1617</f>
        <v>2.5000000000002967</v>
      </c>
      <c r="O1617" s="35">
        <f t="shared" si="120"/>
        <v>6.5029698318368554E-3</v>
      </c>
      <c r="P1617" s="35">
        <f t="shared" si="121"/>
        <v>1.4888088917048667E-2</v>
      </c>
      <c r="Q1617" s="35">
        <f t="shared" si="122"/>
        <v>1.6895778205949556E-2</v>
      </c>
      <c r="R1617" s="35">
        <f t="shared" si="123"/>
        <v>1.7029160157484402E-2</v>
      </c>
      <c r="S1617" s="35">
        <f t="shared" si="124"/>
        <v>1.7029160157484402E-2</v>
      </c>
      <c r="T1617" s="11" t="s">
        <v>14</v>
      </c>
    </row>
    <row r="1618" spans="2:20" x14ac:dyDescent="0.35">
      <c r="B1618" s="63">
        <v>16.009999999999703</v>
      </c>
      <c r="C1618" s="34">
        <f>B1618/'MSD Calculation'!$D$5</f>
        <v>0.54087837837836827</v>
      </c>
      <c r="D1618" s="34">
        <f>'MSD Calculation'!$D$24-B1618</f>
        <v>2.4900000000002969</v>
      </c>
      <c r="E1618" s="30">
        <f>IF(B1618="",0,IF(B1618&lt;'MSD Calculation'!$D$5,$E$7*(1-B1618/'MSD Calculation'!$D$5), 0))</f>
        <v>6.4981882363722701E-3</v>
      </c>
      <c r="F1618" s="30">
        <f>IF(B1618="",0,IF($B1618&lt;$F$5,0,IF($B1618&gt;'MSD Calculation'!$D$5,0,IF($N$4="Closed-form",1/2*(1-COS(2*PI()*($B1618-$F$5)/$F$6))*$F$8,IF($N$4="General",1/2*(1-COS(2*PI()*($B1618-$F$5)/$F$6))*$F$9,"Error")))))</f>
        <v>8.3920645159040567E-3</v>
      </c>
      <c r="G1618" s="30">
        <f>IF(B1618="",0,IF($B1618&lt;$G$5,0,IF($B1618&gt;'MSD Calculation'!$D$5,0,IF($N$4="Closed-form",1/2*(1-COS(2*PI()*($B1618-$G$5)/$G$6))*$G$8,IF($N$4="General",1/2*(1-COS(2*PI()*($B1618-$G$5)/$G$6))*$G$9,"Error")))))</f>
        <v>2.012531407745515E-3</v>
      </c>
      <c r="H1618" s="30">
        <f>IF(B1618="",0,IF($B1618&lt;$H$5,0,IF($B1618&gt;'MSD Calculation'!$D$5,0,IF($N$4="Closed-form",1/2*(1-COS(2*PI()*($B1618-$H$5)/$H$6))*$H$8,IF($N$4="General",1/2*(1-COS(2*PI()*($B1618-$H$5)/$H$6))*$H$9,"Error")))))</f>
        <v>1.3512535969568089E-4</v>
      </c>
      <c r="I1618" s="30">
        <f>IF(B1618="",0,IF($B1618&lt;$I$5,0,IF($B1618&gt;'MSD Calculation'!$D$5,0,IF($N$4="Closed-form",1/2*(1-COS(2*PI()*($B1618-$I$5)/$I$6))*$I$8,IF($N$4="General",1/2*(1-COS(2*PI()*($B1618-$I$5)/$I$6))*$I$9,"Error")))))</f>
        <v>0</v>
      </c>
      <c r="J1618" s="15" t="s">
        <v>14</v>
      </c>
      <c r="K1618" s="3"/>
      <c r="L1618" s="17">
        <v>16.009999999999703</v>
      </c>
      <c r="M1618" s="34">
        <f>L1618/'MSD Calculation'!$D$5</f>
        <v>0.54087837837836827</v>
      </c>
      <c r="N1618" s="34">
        <f>'MSD Calculation'!$D$24-L1618</f>
        <v>2.4900000000002969</v>
      </c>
      <c r="O1618" s="35">
        <f t="shared" ref="O1618:O1681" si="125">E1618</f>
        <v>6.4981882363722701E-3</v>
      </c>
      <c r="P1618" s="35">
        <f t="shared" ref="P1618:P1681" si="126">E1618+F1618</f>
        <v>1.4890252752276328E-2</v>
      </c>
      <c r="Q1618" s="35">
        <f t="shared" ref="Q1618:Q1681" si="127">E1618+F1618+G1618</f>
        <v>1.6902784160021844E-2</v>
      </c>
      <c r="R1618" s="35">
        <f t="shared" ref="R1618:R1681" si="128">+E1618+F1618+G1618+H1618</f>
        <v>1.7037909519717523E-2</v>
      </c>
      <c r="S1618" s="35">
        <f t="shared" ref="S1618:S1681" si="129">E1618+F1618+G1618+H1618+I1618</f>
        <v>1.7037909519717523E-2</v>
      </c>
      <c r="T1618" s="11" t="s">
        <v>14</v>
      </c>
    </row>
    <row r="1619" spans="2:20" x14ac:dyDescent="0.35">
      <c r="B1619" s="63">
        <v>16.019999999999705</v>
      </c>
      <c r="C1619" s="34">
        <f>B1619/'MSD Calculation'!$D$5</f>
        <v>0.54121621621620619</v>
      </c>
      <c r="D1619" s="34">
        <f>'MSD Calculation'!$D$24-B1619</f>
        <v>2.4800000000002953</v>
      </c>
      <c r="E1619" s="30">
        <f>IF(B1619="",0,IF(B1619&lt;'MSD Calculation'!$D$5,$E$7*(1-B1619/'MSD Calculation'!$D$5), 0))</f>
        <v>6.4934066409076839E-3</v>
      </c>
      <c r="F1619" s="30">
        <f>IF(B1619="",0,IF($B1619&lt;$F$5,0,IF($B1619&gt;'MSD Calculation'!$D$5,0,IF($N$4="Closed-form",1/2*(1-COS(2*PI()*($B1619-$F$5)/$F$6))*$F$8,IF($N$4="General",1/2*(1-COS(2*PI()*($B1619-$F$5)/$F$6))*$F$9,"Error")))))</f>
        <v>8.3989944084074796E-3</v>
      </c>
      <c r="G1619" s="30">
        <f>IF(B1619="",0,IF($B1619&lt;$G$5,0,IF($B1619&gt;'MSD Calculation'!$D$5,0,IF($N$4="Closed-form",1/2*(1-COS(2*PI()*($B1619-$G$5)/$G$6))*$G$8,IF($N$4="General",1/2*(1-COS(2*PI()*($B1619-$G$5)/$G$6))*$G$9,"Error")))))</f>
        <v>2.017372383935026E-3</v>
      </c>
      <c r="H1619" s="30">
        <f>IF(B1619="",0,IF($B1619&lt;$H$5,0,IF($B1619&gt;'MSD Calculation'!$D$5,0,IF($N$4="Closed-form",1/2*(1-COS(2*PI()*($B1619-$H$5)/$H$6))*$H$8,IF($N$4="General",1/2*(1-COS(2*PI()*($B1619-$H$5)/$H$6))*$H$9,"Error")))))</f>
        <v>1.3687927024195359E-4</v>
      </c>
      <c r="I1619" s="30">
        <f>IF(B1619="",0,IF($B1619&lt;$I$5,0,IF($B1619&gt;'MSD Calculation'!$D$5,0,IF($N$4="Closed-form",1/2*(1-COS(2*PI()*($B1619-$I$5)/$I$6))*$I$8,IF($N$4="General",1/2*(1-COS(2*PI()*($B1619-$I$5)/$I$6))*$I$9,"Error")))))</f>
        <v>0</v>
      </c>
      <c r="J1619" s="15" t="s">
        <v>14</v>
      </c>
      <c r="K1619" s="3"/>
      <c r="L1619" s="17">
        <v>16.019999999999705</v>
      </c>
      <c r="M1619" s="34">
        <f>L1619/'MSD Calculation'!$D$5</f>
        <v>0.54121621621620619</v>
      </c>
      <c r="N1619" s="34">
        <f>'MSD Calculation'!$D$24-L1619</f>
        <v>2.4800000000002953</v>
      </c>
      <c r="O1619" s="35">
        <f t="shared" si="125"/>
        <v>6.4934066409076839E-3</v>
      </c>
      <c r="P1619" s="35">
        <f t="shared" si="126"/>
        <v>1.4892401049315163E-2</v>
      </c>
      <c r="Q1619" s="35">
        <f t="shared" si="127"/>
        <v>1.6909773433250189E-2</v>
      </c>
      <c r="R1619" s="35">
        <f t="shared" si="128"/>
        <v>1.7046652703492142E-2</v>
      </c>
      <c r="S1619" s="35">
        <f t="shared" si="129"/>
        <v>1.7046652703492142E-2</v>
      </c>
      <c r="T1619" s="11" t="s">
        <v>14</v>
      </c>
    </row>
    <row r="1620" spans="2:20" x14ac:dyDescent="0.35">
      <c r="B1620" s="63">
        <v>16.029999999999706</v>
      </c>
      <c r="C1620" s="34">
        <f>B1620/'MSD Calculation'!$D$5</f>
        <v>0.54155405405404411</v>
      </c>
      <c r="D1620" s="34">
        <f>'MSD Calculation'!$D$24-B1620</f>
        <v>2.4700000000002937</v>
      </c>
      <c r="E1620" s="30">
        <f>IF(B1620="",0,IF(B1620&lt;'MSD Calculation'!$D$5,$E$7*(1-B1620/'MSD Calculation'!$D$5), 0))</f>
        <v>6.4886250454430968E-3</v>
      </c>
      <c r="F1620" s="30">
        <f>IF(B1620="",0,IF($B1620&lt;$F$5,0,IF($B1620&gt;'MSD Calculation'!$D$5,0,IF($N$4="Closed-form",1/2*(1-COS(2*PI()*($B1620-$F$5)/$F$6))*$F$8,IF($N$4="General",1/2*(1-COS(2*PI()*($B1620-$F$5)/$F$6))*$F$9,"Error")))))</f>
        <v>8.4059087323241841E-3</v>
      </c>
      <c r="G1620" s="30">
        <f>IF(B1620="",0,IF($B1620&lt;$G$5,0,IF($B1620&gt;'MSD Calculation'!$D$5,0,IF($N$4="Closed-form",1/2*(1-COS(2*PI()*($B1620-$G$5)/$G$6))*$G$8,IF($N$4="General",1/2*(1-COS(2*PI()*($B1620-$G$5)/$G$6))*$G$9,"Error")))))</f>
        <v>2.0222121839556114E-3</v>
      </c>
      <c r="H1620" s="30">
        <f>IF(B1620="",0,IF($B1620&lt;$H$5,0,IF($B1620&gt;'MSD Calculation'!$D$5,0,IF($N$4="Closed-form",1/2*(1-COS(2*PI()*($B1620-$H$5)/$H$6))*$H$8,IF($N$4="General",1/2*(1-COS(2*PI()*($B1620-$H$5)/$H$6))*$H$9,"Error")))))</f>
        <v>1.3864366208493609E-4</v>
      </c>
      <c r="I1620" s="30">
        <f>IF(B1620="",0,IF($B1620&lt;$I$5,0,IF($B1620&gt;'MSD Calculation'!$D$5,0,IF($N$4="Closed-form",1/2*(1-COS(2*PI()*($B1620-$I$5)/$I$6))*$I$8,IF($N$4="General",1/2*(1-COS(2*PI()*($B1620-$I$5)/$I$6))*$I$9,"Error")))))</f>
        <v>0</v>
      </c>
      <c r="J1620" s="15" t="s">
        <v>14</v>
      </c>
      <c r="K1620" s="3"/>
      <c r="L1620" s="17">
        <v>16.029999999999706</v>
      </c>
      <c r="M1620" s="34">
        <f>L1620/'MSD Calculation'!$D$5</f>
        <v>0.54155405405404411</v>
      </c>
      <c r="N1620" s="34">
        <f>'MSD Calculation'!$D$24-L1620</f>
        <v>2.4700000000002937</v>
      </c>
      <c r="O1620" s="35">
        <f t="shared" si="125"/>
        <v>6.4886250454430968E-3</v>
      </c>
      <c r="P1620" s="35">
        <f t="shared" si="126"/>
        <v>1.4894533777767281E-2</v>
      </c>
      <c r="Q1620" s="35">
        <f t="shared" si="127"/>
        <v>1.6916745961722893E-2</v>
      </c>
      <c r="R1620" s="35">
        <f t="shared" si="128"/>
        <v>1.7055389623807829E-2</v>
      </c>
      <c r="S1620" s="35">
        <f t="shared" si="129"/>
        <v>1.7055389623807829E-2</v>
      </c>
      <c r="T1620" s="11" t="s">
        <v>14</v>
      </c>
    </row>
    <row r="1621" spans="2:20" x14ac:dyDescent="0.35">
      <c r="B1621" s="63">
        <v>16.039999999999708</v>
      </c>
      <c r="C1621" s="34">
        <f>B1621/'MSD Calculation'!$D$5</f>
        <v>0.54189189189188203</v>
      </c>
      <c r="D1621" s="34">
        <f>'MSD Calculation'!$D$24-B1621</f>
        <v>2.4600000000002922</v>
      </c>
      <c r="E1621" s="30">
        <f>IF(B1621="",0,IF(B1621&lt;'MSD Calculation'!$D$5,$E$7*(1-B1621/'MSD Calculation'!$D$5), 0))</f>
        <v>6.4838434499785097E-3</v>
      </c>
      <c r="F1621" s="30">
        <f>IF(B1621="",0,IF($B1621&lt;$F$5,0,IF($B1621&gt;'MSD Calculation'!$D$5,0,IF($N$4="Closed-form",1/2*(1-COS(2*PI()*($B1621-$F$5)/$F$6))*$F$8,IF($N$4="General",1/2*(1-COS(2*PI()*($B1621-$F$5)/$F$6))*$F$9,"Error")))))</f>
        <v>8.4128074573245597E-3</v>
      </c>
      <c r="G1621" s="30">
        <f>IF(B1621="",0,IF($B1621&lt;$G$5,0,IF($B1621&gt;'MSD Calculation'!$D$5,0,IF($N$4="Closed-form",1/2*(1-COS(2*PI()*($B1621-$G$5)/$G$6))*$G$8,IF($N$4="General",1/2*(1-COS(2*PI()*($B1621-$G$5)/$G$6))*$G$9,"Error")))))</f>
        <v>2.0270507743016045E-3</v>
      </c>
      <c r="H1621" s="30">
        <f>IF(B1621="",0,IF($B1621&lt;$H$5,0,IF($B1621&gt;'MSD Calculation'!$D$5,0,IF($N$4="Closed-form",1/2*(1-COS(2*PI()*($B1621-$H$5)/$H$6))*$H$8,IF($N$4="General",1/2*(1-COS(2*PI()*($B1621-$H$5)/$H$6))*$H$9,"Error")))))</f>
        <v>1.4041851400987645E-4</v>
      </c>
      <c r="I1621" s="30">
        <f>IF(B1621="",0,IF($B1621&lt;$I$5,0,IF($B1621&gt;'MSD Calculation'!$D$5,0,IF($N$4="Closed-form",1/2*(1-COS(2*PI()*($B1621-$I$5)/$I$6))*$I$8,IF($N$4="General",1/2*(1-COS(2*PI()*($B1621-$I$5)/$I$6))*$I$9,"Error")))))</f>
        <v>0</v>
      </c>
      <c r="J1621" s="15" t="s">
        <v>14</v>
      </c>
      <c r="K1621" s="3"/>
      <c r="L1621" s="17">
        <v>16.039999999999708</v>
      </c>
      <c r="M1621" s="34">
        <f>L1621/'MSD Calculation'!$D$5</f>
        <v>0.54189189189188203</v>
      </c>
      <c r="N1621" s="34">
        <f>'MSD Calculation'!$D$24-L1621</f>
        <v>2.4600000000002922</v>
      </c>
      <c r="O1621" s="35">
        <f t="shared" si="125"/>
        <v>6.4838434499785097E-3</v>
      </c>
      <c r="P1621" s="35">
        <f t="shared" si="126"/>
        <v>1.489665090730307E-2</v>
      </c>
      <c r="Q1621" s="35">
        <f t="shared" si="127"/>
        <v>1.6923701681604675E-2</v>
      </c>
      <c r="R1621" s="35">
        <f t="shared" si="128"/>
        <v>1.7064120195614551E-2</v>
      </c>
      <c r="S1621" s="35">
        <f t="shared" si="129"/>
        <v>1.7064120195614551E-2</v>
      </c>
      <c r="T1621" s="11" t="s">
        <v>14</v>
      </c>
    </row>
    <row r="1622" spans="2:20" x14ac:dyDescent="0.35">
      <c r="B1622" s="63">
        <v>16.049999999999709</v>
      </c>
      <c r="C1622" s="34">
        <f>B1622/'MSD Calculation'!$D$5</f>
        <v>0.54222972972971983</v>
      </c>
      <c r="D1622" s="34">
        <f>'MSD Calculation'!$D$24-B1622</f>
        <v>2.4500000000002906</v>
      </c>
      <c r="E1622" s="30">
        <f>IF(B1622="",0,IF(B1622&lt;'MSD Calculation'!$D$5,$E$7*(1-B1622/'MSD Calculation'!$D$5), 0))</f>
        <v>6.4790618545139244E-3</v>
      </c>
      <c r="F1622" s="30">
        <f>IF(B1622="",0,IF($B1622&lt;$F$5,0,IF($B1622&gt;'MSD Calculation'!$D$5,0,IF($N$4="Closed-form",1/2*(1-COS(2*PI()*($B1622-$F$5)/$F$6))*$F$8,IF($N$4="General",1/2*(1-COS(2*PI()*($B1622-$F$5)/$F$6))*$F$9,"Error")))))</f>
        <v>8.4196905531474277E-3</v>
      </c>
      <c r="G1622" s="30">
        <f>IF(B1622="",0,IF($B1622&lt;$G$5,0,IF($B1622&gt;'MSD Calculation'!$D$5,0,IF($N$4="Closed-form",1/2*(1-COS(2*PI()*($B1622-$G$5)/$G$6))*$G$8,IF($N$4="General",1/2*(1-COS(2*PI()*($B1622-$G$5)/$G$6))*$G$9,"Error")))))</f>
        <v>2.031888121475714E-3</v>
      </c>
      <c r="H1622" s="30">
        <f>IF(B1622="",0,IF($B1622&lt;$H$5,0,IF($B1622&gt;'MSD Calculation'!$D$5,0,IF($N$4="Closed-form",1/2*(1-COS(2*PI()*($B1622-$H$5)/$H$6))*$H$8,IF($N$4="General",1/2*(1-COS(2*PI()*($B1622-$H$5)/$H$6))*$H$9,"Error")))))</f>
        <v>1.4220380467625269E-4</v>
      </c>
      <c r="I1622" s="30">
        <f>IF(B1622="",0,IF($B1622&lt;$I$5,0,IF($B1622&gt;'MSD Calculation'!$D$5,0,IF($N$4="Closed-form",1/2*(1-COS(2*PI()*($B1622-$I$5)/$I$6))*$I$8,IF($N$4="General",1/2*(1-COS(2*PI()*($B1622-$I$5)/$I$6))*$I$9,"Error")))))</f>
        <v>0</v>
      </c>
      <c r="J1622" s="15" t="s">
        <v>14</v>
      </c>
      <c r="K1622" s="3"/>
      <c r="L1622" s="17">
        <v>16.049999999999709</v>
      </c>
      <c r="M1622" s="34">
        <f>L1622/'MSD Calculation'!$D$5</f>
        <v>0.54222972972971983</v>
      </c>
      <c r="N1622" s="34">
        <f>'MSD Calculation'!$D$24-L1622</f>
        <v>2.4500000000002906</v>
      </c>
      <c r="O1622" s="35">
        <f t="shared" si="125"/>
        <v>6.4790618545139244E-3</v>
      </c>
      <c r="P1622" s="35">
        <f t="shared" si="126"/>
        <v>1.4898752407661352E-2</v>
      </c>
      <c r="Q1622" s="35">
        <f t="shared" si="127"/>
        <v>1.6930640529137064E-2</v>
      </c>
      <c r="R1622" s="35">
        <f t="shared" si="128"/>
        <v>1.7072844333813317E-2</v>
      </c>
      <c r="S1622" s="35">
        <f t="shared" si="129"/>
        <v>1.7072844333813317E-2</v>
      </c>
      <c r="T1622" s="11" t="s">
        <v>14</v>
      </c>
    </row>
    <row r="1623" spans="2:20" x14ac:dyDescent="0.35">
      <c r="B1623" s="63">
        <v>16.059999999999711</v>
      </c>
      <c r="C1623" s="34">
        <f>B1623/'MSD Calculation'!$D$5</f>
        <v>0.54256756756755775</v>
      </c>
      <c r="D1623" s="34">
        <f>'MSD Calculation'!$D$24-B1623</f>
        <v>2.440000000000289</v>
      </c>
      <c r="E1623" s="30">
        <f>IF(B1623="",0,IF(B1623&lt;'MSD Calculation'!$D$5,$E$7*(1-B1623/'MSD Calculation'!$D$5), 0))</f>
        <v>6.4742802590493373E-3</v>
      </c>
      <c r="F1623" s="30">
        <f>IF(B1623="",0,IF($B1623&lt;$F$5,0,IF($B1623&gt;'MSD Calculation'!$D$5,0,IF($N$4="Closed-form",1/2*(1-COS(2*PI()*($B1623-$F$5)/$F$6))*$F$8,IF($N$4="General",1/2*(1-COS(2*PI()*($B1623-$F$5)/$F$6))*$F$9,"Error")))))</f>
        <v>8.4265579896001565E-3</v>
      </c>
      <c r="G1623" s="30">
        <f>IF(B1623="",0,IF($B1623&lt;$G$5,0,IF($B1623&gt;'MSD Calculation'!$D$5,0,IF($N$4="Closed-form",1/2*(1-COS(2*PI()*($B1623-$G$5)/$G$6))*$G$8,IF($N$4="General",1/2*(1-COS(2*PI()*($B1623-$G$5)/$G$6))*$G$9,"Error")))))</f>
        <v>2.0367241919892545E-3</v>
      </c>
      <c r="H1623" s="30">
        <f>IF(B1623="",0,IF($B1623&lt;$H$5,0,IF($B1623&gt;'MSD Calculation'!$D$5,0,IF($N$4="Closed-form",1/2*(1-COS(2*PI()*($B1623-$H$5)/$H$6))*$H$8,IF($N$4="General",1/2*(1-COS(2*PI()*($B1623-$H$5)/$H$6))*$H$9,"Error")))))</f>
        <v>1.4399951261802907E-4</v>
      </c>
      <c r="I1623" s="30">
        <f>IF(B1623="",0,IF($B1623&lt;$I$5,0,IF($B1623&gt;'MSD Calculation'!$D$5,0,IF($N$4="Closed-form",1/2*(1-COS(2*PI()*($B1623-$I$5)/$I$6))*$I$8,IF($N$4="General",1/2*(1-COS(2*PI()*($B1623-$I$5)/$I$6))*$I$9,"Error")))))</f>
        <v>0</v>
      </c>
      <c r="J1623" s="15" t="s">
        <v>14</v>
      </c>
      <c r="K1623" s="3"/>
      <c r="L1623" s="17">
        <v>16.059999999999711</v>
      </c>
      <c r="M1623" s="34">
        <f>L1623/'MSD Calculation'!$D$5</f>
        <v>0.54256756756755775</v>
      </c>
      <c r="N1623" s="34">
        <f>'MSD Calculation'!$D$24-L1623</f>
        <v>2.440000000000289</v>
      </c>
      <c r="O1623" s="35">
        <f t="shared" si="125"/>
        <v>6.4742802590493373E-3</v>
      </c>
      <c r="P1623" s="35">
        <f t="shared" si="126"/>
        <v>1.4900838248649493E-2</v>
      </c>
      <c r="Q1623" s="35">
        <f t="shared" si="127"/>
        <v>1.6937562440638747E-2</v>
      </c>
      <c r="R1623" s="35">
        <f t="shared" si="128"/>
        <v>1.7081561953256778E-2</v>
      </c>
      <c r="S1623" s="35">
        <f t="shared" si="129"/>
        <v>1.7081561953256778E-2</v>
      </c>
      <c r="T1623" s="11" t="s">
        <v>14</v>
      </c>
    </row>
    <row r="1624" spans="2:20" x14ac:dyDescent="0.35">
      <c r="B1624" s="63">
        <v>16.069999999999713</v>
      </c>
      <c r="C1624" s="34">
        <f>B1624/'MSD Calculation'!$D$5</f>
        <v>0.54290540540539567</v>
      </c>
      <c r="D1624" s="34">
        <f>'MSD Calculation'!$D$24-B1624</f>
        <v>2.4300000000002875</v>
      </c>
      <c r="E1624" s="30">
        <f>IF(B1624="",0,IF(B1624&lt;'MSD Calculation'!$D$5,$E$7*(1-B1624/'MSD Calculation'!$D$5), 0))</f>
        <v>6.4694986635847503E-3</v>
      </c>
      <c r="F1624" s="30">
        <f>IF(B1624="",0,IF($B1624&lt;$F$5,0,IF($B1624&gt;'MSD Calculation'!$D$5,0,IF($N$4="Closed-form",1/2*(1-COS(2*PI()*($B1624-$F$5)/$F$6))*$F$8,IF($N$4="General",1/2*(1-COS(2*PI()*($B1624-$F$5)/$F$6))*$F$9,"Error")))))</f>
        <v>8.4334097365588133E-3</v>
      </c>
      <c r="G1624" s="30">
        <f>IF(B1624="",0,IF($B1624&lt;$G$5,0,IF($B1624&gt;'MSD Calculation'!$D$5,0,IF($N$4="Closed-form",1/2*(1-COS(2*PI()*($B1624-$G$5)/$G$6))*$G$8,IF($N$4="General",1/2*(1-COS(2*PI()*($B1624-$G$5)/$G$6))*$G$9,"Error")))))</f>
        <v>2.0415589523623788E-3</v>
      </c>
      <c r="H1624" s="30">
        <f>IF(B1624="",0,IF($B1624&lt;$H$5,0,IF($B1624&gt;'MSD Calculation'!$D$5,0,IF($N$4="Closed-form",1/2*(1-COS(2*PI()*($B1624-$H$5)/$H$6))*$H$8,IF($N$4="General",1/2*(1-COS(2*PI()*($B1624-$H$5)/$H$6))*$H$9,"Error")))))</f>
        <v>1.4580561624391404E-4</v>
      </c>
      <c r="I1624" s="30">
        <f>IF(B1624="",0,IF($B1624&lt;$I$5,0,IF($B1624&gt;'MSD Calculation'!$D$5,0,IF($N$4="Closed-form",1/2*(1-COS(2*PI()*($B1624-$I$5)/$I$6))*$I$8,IF($N$4="General",1/2*(1-COS(2*PI()*($B1624-$I$5)/$I$6))*$I$9,"Error")))))</f>
        <v>0</v>
      </c>
      <c r="J1624" s="15" t="s">
        <v>14</v>
      </c>
      <c r="K1624" s="3"/>
      <c r="L1624" s="17">
        <v>16.069999999999713</v>
      </c>
      <c r="M1624" s="34">
        <f>L1624/'MSD Calculation'!$D$5</f>
        <v>0.54290540540539567</v>
      </c>
      <c r="N1624" s="34">
        <f>'MSD Calculation'!$D$24-L1624</f>
        <v>2.4300000000002875</v>
      </c>
      <c r="O1624" s="35">
        <f t="shared" si="125"/>
        <v>6.4694986635847503E-3</v>
      </c>
      <c r="P1624" s="35">
        <f t="shared" si="126"/>
        <v>1.4902908400143564E-2</v>
      </c>
      <c r="Q1624" s="35">
        <f t="shared" si="127"/>
        <v>1.6944467352505942E-2</v>
      </c>
      <c r="R1624" s="35">
        <f t="shared" si="128"/>
        <v>1.7090272968749855E-2</v>
      </c>
      <c r="S1624" s="35">
        <f t="shared" si="129"/>
        <v>1.7090272968749855E-2</v>
      </c>
      <c r="T1624" s="11" t="s">
        <v>14</v>
      </c>
    </row>
    <row r="1625" spans="2:20" x14ac:dyDescent="0.35">
      <c r="B1625" s="63">
        <v>16.079999999999714</v>
      </c>
      <c r="C1625" s="34">
        <f>B1625/'MSD Calculation'!$D$5</f>
        <v>0.54324324324323359</v>
      </c>
      <c r="D1625" s="34">
        <f>'MSD Calculation'!$D$24-B1625</f>
        <v>2.4200000000002859</v>
      </c>
      <c r="E1625" s="30">
        <f>IF(B1625="",0,IF(B1625&lt;'MSD Calculation'!$D$5,$E$7*(1-B1625/'MSD Calculation'!$D$5), 0))</f>
        <v>6.4647170681201632E-3</v>
      </c>
      <c r="F1625" s="30">
        <f>IF(B1625="",0,IF($B1625&lt;$F$5,0,IF($B1625&gt;'MSD Calculation'!$D$5,0,IF($N$4="Closed-form",1/2*(1-COS(2*PI()*($B1625-$F$5)/$F$6))*$F$8,IF($N$4="General",1/2*(1-COS(2*PI()*($B1625-$F$5)/$F$6))*$F$9,"Error")))))</f>
        <v>8.4402457639682835E-3</v>
      </c>
      <c r="G1625" s="30">
        <f>IF(B1625="",0,IF($B1625&lt;$G$5,0,IF($B1625&gt;'MSD Calculation'!$D$5,0,IF($N$4="Closed-form",1/2*(1-COS(2*PI()*($B1625-$G$5)/$G$6))*$G$8,IF($N$4="General",1/2*(1-COS(2*PI()*($B1625-$G$5)/$G$6))*$G$9,"Error")))))</f>
        <v>2.0463923691243099E-3</v>
      </c>
      <c r="H1625" s="30">
        <f>IF(B1625="",0,IF($B1625&lt;$H$5,0,IF($B1625&gt;'MSD Calculation'!$D$5,0,IF($N$4="Closed-form",1/2*(1-COS(2*PI()*($B1625-$H$5)/$H$6))*$H$8,IF($N$4="General",1/2*(1-COS(2*PI()*($B1625-$H$5)/$H$6))*$H$9,"Error")))))</f>
        <v>1.476220938376203E-4</v>
      </c>
      <c r="I1625" s="30">
        <f>IF(B1625="",0,IF($B1625&lt;$I$5,0,IF($B1625&gt;'MSD Calculation'!$D$5,0,IF($N$4="Closed-form",1/2*(1-COS(2*PI()*($B1625-$I$5)/$I$6))*$I$8,IF($N$4="General",1/2*(1-COS(2*PI()*($B1625-$I$5)/$I$6))*$I$9,"Error")))))</f>
        <v>0</v>
      </c>
      <c r="J1625" s="15" t="s">
        <v>14</v>
      </c>
      <c r="K1625" s="3"/>
      <c r="L1625" s="17">
        <v>16.079999999999714</v>
      </c>
      <c r="M1625" s="34">
        <f>L1625/'MSD Calculation'!$D$5</f>
        <v>0.54324324324323359</v>
      </c>
      <c r="N1625" s="34">
        <f>'MSD Calculation'!$D$24-L1625</f>
        <v>2.4200000000002859</v>
      </c>
      <c r="O1625" s="35">
        <f t="shared" si="125"/>
        <v>6.4647170681201632E-3</v>
      </c>
      <c r="P1625" s="35">
        <f t="shared" si="126"/>
        <v>1.4904962832088448E-2</v>
      </c>
      <c r="Q1625" s="35">
        <f t="shared" si="127"/>
        <v>1.6951355201212756E-2</v>
      </c>
      <c r="R1625" s="35">
        <f t="shared" si="128"/>
        <v>1.7098977295050378E-2</v>
      </c>
      <c r="S1625" s="35">
        <f t="shared" si="129"/>
        <v>1.7098977295050378E-2</v>
      </c>
      <c r="T1625" s="11" t="s">
        <v>14</v>
      </c>
    </row>
    <row r="1626" spans="2:20" x14ac:dyDescent="0.35">
      <c r="B1626" s="63">
        <v>16.089999999999716</v>
      </c>
      <c r="C1626" s="34">
        <f>B1626/'MSD Calculation'!$D$5</f>
        <v>0.54358108108107139</v>
      </c>
      <c r="D1626" s="34">
        <f>'MSD Calculation'!$D$24-B1626</f>
        <v>2.4100000000002844</v>
      </c>
      <c r="E1626" s="30">
        <f>IF(B1626="",0,IF(B1626&lt;'MSD Calculation'!$D$5,$E$7*(1-B1626/'MSD Calculation'!$D$5), 0))</f>
        <v>6.4599354726555779E-3</v>
      </c>
      <c r="F1626" s="30">
        <f>IF(B1626="",0,IF($B1626&lt;$F$5,0,IF($B1626&gt;'MSD Calculation'!$D$5,0,IF($N$4="Closed-form",1/2*(1-COS(2*PI()*($B1626-$F$5)/$F$6))*$F$8,IF($N$4="General",1/2*(1-COS(2*PI()*($B1626-$F$5)/$F$6))*$F$9,"Error")))))</f>
        <v>8.4470660418424059E-3</v>
      </c>
      <c r="G1626" s="30">
        <f>IF(B1626="",0,IF($B1626&lt;$G$5,0,IF($B1626&gt;'MSD Calculation'!$D$5,0,IF($N$4="Closed-form",1/2*(1-COS(2*PI()*($B1626-$G$5)/$G$6))*$G$8,IF($N$4="General",1/2*(1-COS(2*PI()*($B1626-$G$5)/$G$6))*$G$9,"Error")))))</f>
        <v>2.0512244088135723E-3</v>
      </c>
      <c r="H1626" s="30">
        <f>IF(B1626="",0,IF($B1626&lt;$H$5,0,IF($B1626&gt;'MSD Calculation'!$D$5,0,IF($N$4="Closed-form",1/2*(1-COS(2*PI()*($B1626-$H$5)/$H$6))*$H$8,IF($N$4="General",1/2*(1-COS(2*PI()*($B1626-$H$5)/$H$6))*$H$9,"Error")))))</f>
        <v>1.4944892355812567E-4</v>
      </c>
      <c r="I1626" s="30">
        <f>IF(B1626="",0,IF($B1626&lt;$I$5,0,IF($B1626&gt;'MSD Calculation'!$D$5,0,IF($N$4="Closed-form",1/2*(1-COS(2*PI()*($B1626-$I$5)/$I$6))*$I$8,IF($N$4="General",1/2*(1-COS(2*PI()*($B1626-$I$5)/$I$6))*$I$9,"Error")))))</f>
        <v>0</v>
      </c>
      <c r="J1626" s="15" t="s">
        <v>14</v>
      </c>
      <c r="K1626" s="3"/>
      <c r="L1626" s="17">
        <v>16.089999999999716</v>
      </c>
      <c r="M1626" s="34">
        <f>L1626/'MSD Calculation'!$D$5</f>
        <v>0.54358108108107139</v>
      </c>
      <c r="N1626" s="34">
        <f>'MSD Calculation'!$D$24-L1626</f>
        <v>2.4100000000002844</v>
      </c>
      <c r="O1626" s="35">
        <f t="shared" si="125"/>
        <v>6.4599354726555779E-3</v>
      </c>
      <c r="P1626" s="35">
        <f t="shared" si="126"/>
        <v>1.4907001514497984E-2</v>
      </c>
      <c r="Q1626" s="35">
        <f t="shared" si="127"/>
        <v>1.6958225923311556E-2</v>
      </c>
      <c r="R1626" s="35">
        <f t="shared" si="128"/>
        <v>1.7107674846869682E-2</v>
      </c>
      <c r="S1626" s="35">
        <f t="shared" si="129"/>
        <v>1.7107674846869682E-2</v>
      </c>
      <c r="T1626" s="11" t="s">
        <v>14</v>
      </c>
    </row>
    <row r="1627" spans="2:20" x14ac:dyDescent="0.35">
      <c r="B1627" s="63">
        <v>16.099999999999717</v>
      </c>
      <c r="C1627" s="34">
        <f>B1627/'MSD Calculation'!$D$5</f>
        <v>0.54391891891890931</v>
      </c>
      <c r="D1627" s="34">
        <f>'MSD Calculation'!$D$24-B1627</f>
        <v>2.4000000000002828</v>
      </c>
      <c r="E1627" s="30">
        <f>IF(B1627="",0,IF(B1627&lt;'MSD Calculation'!$D$5,$E$7*(1-B1627/'MSD Calculation'!$D$5), 0))</f>
        <v>6.4551538771909908E-3</v>
      </c>
      <c r="F1627" s="30">
        <f>IF(B1627="",0,IF($B1627&lt;$F$5,0,IF($B1627&gt;'MSD Calculation'!$D$5,0,IF($N$4="Closed-form",1/2*(1-COS(2*PI()*($B1627-$F$5)/$F$6))*$F$8,IF($N$4="General",1/2*(1-COS(2*PI()*($B1627-$F$5)/$F$6))*$F$9,"Error")))))</f>
        <v>8.4538705402641065E-3</v>
      </c>
      <c r="G1627" s="30">
        <f>IF(B1627="",0,IF($B1627&lt;$G$5,0,IF($B1627&gt;'MSD Calculation'!$D$5,0,IF($N$4="Closed-form",1/2*(1-COS(2*PI()*($B1627-$G$5)/$G$6))*$G$8,IF($N$4="General",1/2*(1-COS(2*PI()*($B1627-$G$5)/$G$6))*$G$9,"Error")))))</f>
        <v>2.0560550379782245E-3</v>
      </c>
      <c r="H1627" s="30">
        <f>IF(B1627="",0,IF($B1627&lt;$H$5,0,IF($B1627&gt;'MSD Calculation'!$D$5,0,IF($N$4="Closed-form",1/2*(1-COS(2*PI()*($B1627-$H$5)/$H$6))*$H$8,IF($N$4="General",1/2*(1-COS(2*PI()*($B1627-$H$5)/$H$6))*$H$9,"Error")))))</f>
        <v>1.5128608343993591E-4</v>
      </c>
      <c r="I1627" s="30">
        <f>IF(B1627="",0,IF($B1627&lt;$I$5,0,IF($B1627&gt;'MSD Calculation'!$D$5,0,IF($N$4="Closed-form",1/2*(1-COS(2*PI()*($B1627-$I$5)/$I$6))*$I$8,IF($N$4="General",1/2*(1-COS(2*PI()*($B1627-$I$5)/$I$6))*$I$9,"Error")))))</f>
        <v>0</v>
      </c>
      <c r="J1627" s="15" t="s">
        <v>14</v>
      </c>
      <c r="K1627" s="3"/>
      <c r="L1627" s="17">
        <v>16.099999999999717</v>
      </c>
      <c r="M1627" s="34">
        <f>L1627/'MSD Calculation'!$D$5</f>
        <v>0.54391891891890931</v>
      </c>
      <c r="N1627" s="34">
        <f>'MSD Calculation'!$D$24-L1627</f>
        <v>2.4000000000002828</v>
      </c>
      <c r="O1627" s="35">
        <f t="shared" si="125"/>
        <v>6.4551538771909908E-3</v>
      </c>
      <c r="P1627" s="35">
        <f t="shared" si="126"/>
        <v>1.4909024417455098E-2</v>
      </c>
      <c r="Q1627" s="35">
        <f t="shared" si="127"/>
        <v>1.6965079455433324E-2</v>
      </c>
      <c r="R1627" s="35">
        <f t="shared" si="128"/>
        <v>1.711636553887326E-2</v>
      </c>
      <c r="S1627" s="35">
        <f t="shared" si="129"/>
        <v>1.711636553887326E-2</v>
      </c>
      <c r="T1627" s="11" t="s">
        <v>14</v>
      </c>
    </row>
    <row r="1628" spans="2:20" x14ac:dyDescent="0.35">
      <c r="B1628" s="63">
        <v>16.109999999999719</v>
      </c>
      <c r="C1628" s="34">
        <f>B1628/'MSD Calculation'!$D$5</f>
        <v>0.54425675675674723</v>
      </c>
      <c r="D1628" s="34">
        <f>'MSD Calculation'!$D$24-B1628</f>
        <v>2.3900000000002812</v>
      </c>
      <c r="E1628" s="30">
        <f>IF(B1628="",0,IF(B1628&lt;'MSD Calculation'!$D$5,$E$7*(1-B1628/'MSD Calculation'!$D$5), 0))</f>
        <v>6.4503722817264037E-3</v>
      </c>
      <c r="F1628" s="30">
        <f>IF(B1628="",0,IF($B1628&lt;$F$5,0,IF($B1628&gt;'MSD Calculation'!$D$5,0,IF($N$4="Closed-form",1/2*(1-COS(2*PI()*($B1628-$F$5)/$F$6))*$F$8,IF($N$4="General",1/2*(1-COS(2*PI()*($B1628-$F$5)/$F$6))*$F$9,"Error")))))</f>
        <v>8.460659229385525E-3</v>
      </c>
      <c r="G1628" s="30">
        <f>IF(B1628="",0,IF($B1628&lt;$G$5,0,IF($B1628&gt;'MSD Calculation'!$D$5,0,IF($N$4="Closed-form",1/2*(1-COS(2*PI()*($B1628-$G$5)/$G$6))*$G$8,IF($N$4="General",1/2*(1-COS(2*PI()*($B1628-$G$5)/$G$6))*$G$9,"Error")))))</f>
        <v>2.0608842231760885E-3</v>
      </c>
      <c r="H1628" s="30">
        <f>IF(B1628="",0,IF($B1628&lt;$H$5,0,IF($B1628&gt;'MSD Calculation'!$D$5,0,IF($N$4="Closed-form",1/2*(1-COS(2*PI()*($B1628-$H$5)/$H$6))*$H$8,IF($N$4="General",1/2*(1-COS(2*PI()*($B1628-$H$5)/$H$6))*$H$9,"Error")))))</f>
        <v>1.5313355139334809E-4</v>
      </c>
      <c r="I1628" s="30">
        <f>IF(B1628="",0,IF($B1628&lt;$I$5,0,IF($B1628&gt;'MSD Calculation'!$D$5,0,IF($N$4="Closed-form",1/2*(1-COS(2*PI()*($B1628-$I$5)/$I$6))*$I$8,IF($N$4="General",1/2*(1-COS(2*PI()*($B1628-$I$5)/$I$6))*$I$9,"Error")))))</f>
        <v>0</v>
      </c>
      <c r="J1628" s="15" t="s">
        <v>14</v>
      </c>
      <c r="K1628" s="3"/>
      <c r="L1628" s="17">
        <v>16.109999999999719</v>
      </c>
      <c r="M1628" s="34">
        <f>L1628/'MSD Calculation'!$D$5</f>
        <v>0.54425675675674723</v>
      </c>
      <c r="N1628" s="34">
        <f>'MSD Calculation'!$D$24-L1628</f>
        <v>2.3900000000002812</v>
      </c>
      <c r="O1628" s="35">
        <f t="shared" si="125"/>
        <v>6.4503722817264037E-3</v>
      </c>
      <c r="P1628" s="35">
        <f t="shared" si="126"/>
        <v>1.4911031511111929E-2</v>
      </c>
      <c r="Q1628" s="35">
        <f t="shared" si="127"/>
        <v>1.6971915734288016E-2</v>
      </c>
      <c r="R1628" s="35">
        <f t="shared" si="128"/>
        <v>1.7125049285681364E-2</v>
      </c>
      <c r="S1628" s="35">
        <f t="shared" si="129"/>
        <v>1.7125049285681364E-2</v>
      </c>
      <c r="T1628" s="11" t="s">
        <v>14</v>
      </c>
    </row>
    <row r="1629" spans="2:20" x14ac:dyDescent="0.35">
      <c r="B1629" s="63">
        <v>16.11999999999972</v>
      </c>
      <c r="C1629" s="34">
        <f>B1629/'MSD Calculation'!$D$5</f>
        <v>0.54459459459458515</v>
      </c>
      <c r="D1629" s="34">
        <f>'MSD Calculation'!$D$24-B1629</f>
        <v>2.3800000000002797</v>
      </c>
      <c r="E1629" s="30">
        <f>IF(B1629="",0,IF(B1629&lt;'MSD Calculation'!$D$5,$E$7*(1-B1629/'MSD Calculation'!$D$5), 0))</f>
        <v>6.4455906862618175E-3</v>
      </c>
      <c r="F1629" s="30">
        <f>IF(B1629="",0,IF($B1629&lt;$F$5,0,IF($B1629&gt;'MSD Calculation'!$D$5,0,IF($N$4="Closed-form",1/2*(1-COS(2*PI()*($B1629-$F$5)/$F$6))*$F$8,IF($N$4="General",1/2*(1-COS(2*PI()*($B1629-$F$5)/$F$6))*$F$9,"Error")))))</f>
        <v>8.4674320794281485E-3</v>
      </c>
      <c r="G1629" s="30">
        <f>IF(B1629="",0,IF($B1629&lt;$G$5,0,IF($B1629&gt;'MSD Calculation'!$D$5,0,IF($N$4="Closed-form",1/2*(1-COS(2*PI()*($B1629-$G$5)/$G$6))*$G$8,IF($N$4="General",1/2*(1-COS(2*PI()*($B1629-$G$5)/$G$6))*$G$9,"Error")))))</f>
        <v>2.0657119309749859E-3</v>
      </c>
      <c r="H1629" s="30">
        <f>IF(B1629="",0,IF($B1629&lt;$H$5,0,IF($B1629&gt;'MSD Calculation'!$D$5,0,IF($N$4="Closed-form",1/2*(1-COS(2*PI()*($B1629-$H$5)/$H$6))*$H$8,IF($N$4="General",1/2*(1-COS(2*PI()*($B1629-$H$5)/$H$6))*$H$9,"Error")))))</f>
        <v>1.549913052047174E-4</v>
      </c>
      <c r="I1629" s="30">
        <f>IF(B1629="",0,IF($B1629&lt;$I$5,0,IF($B1629&gt;'MSD Calculation'!$D$5,0,IF($N$4="Closed-form",1/2*(1-COS(2*PI()*($B1629-$I$5)/$I$6))*$I$8,IF($N$4="General",1/2*(1-COS(2*PI()*($B1629-$I$5)/$I$6))*$I$9,"Error")))))</f>
        <v>0</v>
      </c>
      <c r="J1629" s="15" t="s">
        <v>14</v>
      </c>
      <c r="K1629" s="3"/>
      <c r="L1629" s="17">
        <v>16.11999999999972</v>
      </c>
      <c r="M1629" s="34">
        <f>L1629/'MSD Calculation'!$D$5</f>
        <v>0.54459459459458515</v>
      </c>
      <c r="N1629" s="34">
        <f>'MSD Calculation'!$D$24-L1629</f>
        <v>2.3800000000002797</v>
      </c>
      <c r="O1629" s="35">
        <f t="shared" si="125"/>
        <v>6.4455906862618175E-3</v>
      </c>
      <c r="P1629" s="35">
        <f t="shared" si="126"/>
        <v>1.4913022765689966E-2</v>
      </c>
      <c r="Q1629" s="35">
        <f t="shared" si="127"/>
        <v>1.697873469666495E-2</v>
      </c>
      <c r="R1629" s="35">
        <f t="shared" si="128"/>
        <v>1.7133726001869666E-2</v>
      </c>
      <c r="S1629" s="35">
        <f t="shared" si="129"/>
        <v>1.7133726001869666E-2</v>
      </c>
      <c r="T1629" s="11" t="s">
        <v>14</v>
      </c>
    </row>
    <row r="1630" spans="2:20" x14ac:dyDescent="0.35">
      <c r="B1630" s="63">
        <v>16.129999999999722</v>
      </c>
      <c r="C1630" s="34">
        <f>B1630/'MSD Calculation'!$D$5</f>
        <v>0.54493243243242306</v>
      </c>
      <c r="D1630" s="34">
        <f>'MSD Calculation'!$D$24-B1630</f>
        <v>2.3700000000002781</v>
      </c>
      <c r="E1630" s="30">
        <f>IF(B1630="",0,IF(B1630&lt;'MSD Calculation'!$D$5,$E$7*(1-B1630/'MSD Calculation'!$D$5), 0))</f>
        <v>6.4408090907972304E-3</v>
      </c>
      <c r="F1630" s="30">
        <f>IF(B1630="",0,IF($B1630&lt;$F$5,0,IF($B1630&gt;'MSD Calculation'!$D$5,0,IF($N$4="Closed-form",1/2*(1-COS(2*PI()*($B1630-$F$5)/$F$6))*$F$8,IF($N$4="General",1/2*(1-COS(2*PI()*($B1630-$F$5)/$F$6))*$F$9,"Error")))))</f>
        <v>8.4741890606829448E-3</v>
      </c>
      <c r="G1630" s="30">
        <f>IF(B1630="",0,IF($B1630&lt;$G$5,0,IF($B1630&gt;'MSD Calculation'!$D$5,0,IF($N$4="Closed-form",1/2*(1-COS(2*PI()*($B1630-$G$5)/$G$6))*$G$8,IF($N$4="General",1/2*(1-COS(2*PI()*($B1630-$G$5)/$G$6))*$G$9,"Error")))))</f>
        <v>2.0705381279529623E-3</v>
      </c>
      <c r="H1630" s="30">
        <f>IF(B1630="",0,IF($B1630&lt;$H$5,0,IF($B1630&gt;'MSD Calculation'!$D$5,0,IF($N$4="Closed-form",1/2*(1-COS(2*PI()*($B1630-$H$5)/$H$6))*$H$8,IF($N$4="General",1/2*(1-COS(2*PI()*($B1630-$H$5)/$H$6))*$H$9,"Error")))))</f>
        <v>1.5685932253672327E-4</v>
      </c>
      <c r="I1630" s="30">
        <f>IF(B1630="",0,IF($B1630&lt;$I$5,0,IF($B1630&gt;'MSD Calculation'!$D$5,0,IF($N$4="Closed-form",1/2*(1-COS(2*PI()*($B1630-$I$5)/$I$6))*$I$8,IF($N$4="General",1/2*(1-COS(2*PI()*($B1630-$I$5)/$I$6))*$I$9,"Error")))))</f>
        <v>0</v>
      </c>
      <c r="J1630" s="15" t="s">
        <v>14</v>
      </c>
      <c r="K1630" s="3"/>
      <c r="L1630" s="17">
        <v>16.129999999999722</v>
      </c>
      <c r="M1630" s="34">
        <f>L1630/'MSD Calculation'!$D$5</f>
        <v>0.54493243243242306</v>
      </c>
      <c r="N1630" s="34">
        <f>'MSD Calculation'!$D$24-L1630</f>
        <v>2.3700000000002781</v>
      </c>
      <c r="O1630" s="35">
        <f t="shared" si="125"/>
        <v>6.4408090907972304E-3</v>
      </c>
      <c r="P1630" s="35">
        <f t="shared" si="126"/>
        <v>1.4914998151480174E-2</v>
      </c>
      <c r="Q1630" s="35">
        <f t="shared" si="127"/>
        <v>1.6985536279433135E-2</v>
      </c>
      <c r="R1630" s="35">
        <f t="shared" si="128"/>
        <v>1.7142395601969857E-2</v>
      </c>
      <c r="S1630" s="35">
        <f t="shared" si="129"/>
        <v>1.7142395601969857E-2</v>
      </c>
      <c r="T1630" s="11" t="s">
        <v>14</v>
      </c>
    </row>
    <row r="1631" spans="2:20" x14ac:dyDescent="0.35">
      <c r="B1631" s="63">
        <v>16.139999999999723</v>
      </c>
      <c r="C1631" s="34">
        <f>B1631/'MSD Calculation'!$D$5</f>
        <v>0.54527027027026087</v>
      </c>
      <c r="D1631" s="34">
        <f>'MSD Calculation'!$D$24-B1631</f>
        <v>2.3600000000002765</v>
      </c>
      <c r="E1631" s="30">
        <f>IF(B1631="",0,IF(B1631&lt;'MSD Calculation'!$D$5,$E$7*(1-B1631/'MSD Calculation'!$D$5), 0))</f>
        <v>6.4360274953326451E-3</v>
      </c>
      <c r="F1631" s="30">
        <f>IF(B1631="",0,IF($B1631&lt;$F$5,0,IF($B1631&gt;'MSD Calculation'!$D$5,0,IF($N$4="Closed-form",1/2*(1-COS(2*PI()*($B1631-$F$5)/$F$6))*$F$8,IF($N$4="General",1/2*(1-COS(2*PI()*($B1631-$F$5)/$F$6))*$F$9,"Error")))))</f>
        <v>8.4809301435104876E-3</v>
      </c>
      <c r="G1631" s="30">
        <f>IF(B1631="",0,IF($B1631&lt;$G$5,0,IF($B1631&gt;'MSD Calculation'!$D$5,0,IF($N$4="Closed-form",1/2*(1-COS(2*PI()*($B1631-$G$5)/$G$6))*$G$8,IF($N$4="General",1/2*(1-COS(2*PI()*($B1631-$G$5)/$G$6))*$G$9,"Error")))))</f>
        <v>2.0753627806985257E-3</v>
      </c>
      <c r="H1631" s="30">
        <f>IF(B1631="",0,IF($B1631&lt;$H$5,0,IF($B1631&gt;'MSD Calculation'!$D$5,0,IF($N$4="Closed-form",1/2*(1-COS(2*PI()*($B1631-$H$5)/$H$6))*$H$8,IF($N$4="General",1/2*(1-COS(2*PI()*($B1631-$H$5)/$H$6))*$H$9,"Error")))))</f>
        <v>1.5873758092863833E-4</v>
      </c>
      <c r="I1631" s="30">
        <f>IF(B1631="",0,IF($B1631&lt;$I$5,0,IF($B1631&gt;'MSD Calculation'!$D$5,0,IF($N$4="Closed-form",1/2*(1-COS(2*PI()*($B1631-$I$5)/$I$6))*$I$8,IF($N$4="General",1/2*(1-COS(2*PI()*($B1631-$I$5)/$I$6))*$I$9,"Error")))))</f>
        <v>0</v>
      </c>
      <c r="J1631" s="15" t="s">
        <v>14</v>
      </c>
      <c r="K1631" s="3"/>
      <c r="L1631" s="17">
        <v>16.139999999999723</v>
      </c>
      <c r="M1631" s="34">
        <f>L1631/'MSD Calculation'!$D$5</f>
        <v>0.54527027027026087</v>
      </c>
      <c r="N1631" s="34">
        <f>'MSD Calculation'!$D$24-L1631</f>
        <v>2.3600000000002765</v>
      </c>
      <c r="O1631" s="35">
        <f t="shared" si="125"/>
        <v>6.4360274953326451E-3</v>
      </c>
      <c r="P1631" s="35">
        <f t="shared" si="126"/>
        <v>1.4916957638843133E-2</v>
      </c>
      <c r="Q1631" s="35">
        <f t="shared" si="127"/>
        <v>1.6992320419541657E-2</v>
      </c>
      <c r="R1631" s="35">
        <f t="shared" si="128"/>
        <v>1.7151058000470294E-2</v>
      </c>
      <c r="S1631" s="35">
        <f t="shared" si="129"/>
        <v>1.7151058000470294E-2</v>
      </c>
      <c r="T1631" s="11" t="s">
        <v>14</v>
      </c>
    </row>
    <row r="1632" spans="2:20" x14ac:dyDescent="0.35">
      <c r="B1632" s="63">
        <v>16.149999999999725</v>
      </c>
      <c r="C1632" s="34">
        <f>B1632/'MSD Calculation'!$D$5</f>
        <v>0.54560810810809879</v>
      </c>
      <c r="D1632" s="34">
        <f>'MSD Calculation'!$D$24-B1632</f>
        <v>2.350000000000275</v>
      </c>
      <c r="E1632" s="30">
        <f>IF(B1632="",0,IF(B1632&lt;'MSD Calculation'!$D$5,$E$7*(1-B1632/'MSD Calculation'!$D$5), 0))</f>
        <v>6.431245899868058E-3</v>
      </c>
      <c r="F1632" s="30">
        <f>IF(B1632="",0,IF($B1632&lt;$F$5,0,IF($B1632&gt;'MSD Calculation'!$D$5,0,IF($N$4="Closed-form",1/2*(1-COS(2*PI()*($B1632-$F$5)/$F$6))*$F$8,IF($N$4="General",1/2*(1-COS(2*PI()*($B1632-$F$5)/$F$6))*$F$9,"Error")))))</f>
        <v>8.4876552983410916E-3</v>
      </c>
      <c r="G1632" s="30">
        <f>IF(B1632="",0,IF($B1632&lt;$G$5,0,IF($B1632&gt;'MSD Calculation'!$D$5,0,IF($N$4="Closed-form",1/2*(1-COS(2*PI()*($B1632-$G$5)/$G$6))*$G$8,IF($N$4="General",1/2*(1-COS(2*PI()*($B1632-$G$5)/$G$6))*$G$9,"Error")))))</f>
        <v>2.0801858558108723E-3</v>
      </c>
      <c r="H1632" s="30">
        <f>IF(B1632="",0,IF($B1632&lt;$H$5,0,IF($B1632&gt;'MSD Calculation'!$D$5,0,IF($N$4="Closed-form",1/2*(1-COS(2*PI()*($B1632-$H$5)/$H$6))*$H$8,IF($N$4="General",1/2*(1-COS(2*PI()*($B1632-$H$5)/$H$6))*$H$9,"Error")))))</f>
        <v>1.6062605779659838E-4</v>
      </c>
      <c r="I1632" s="30">
        <f>IF(B1632="",0,IF($B1632&lt;$I$5,0,IF($B1632&gt;'MSD Calculation'!$D$5,0,IF($N$4="Closed-form",1/2*(1-COS(2*PI()*($B1632-$I$5)/$I$6))*$I$8,IF($N$4="General",1/2*(1-COS(2*PI()*($B1632-$I$5)/$I$6))*$I$9,"Error")))))</f>
        <v>0</v>
      </c>
      <c r="J1632" s="15" t="s">
        <v>14</v>
      </c>
      <c r="K1632" s="3"/>
      <c r="L1632" s="17">
        <v>16.149999999999725</v>
      </c>
      <c r="M1632" s="34">
        <f>L1632/'MSD Calculation'!$D$5</f>
        <v>0.54560810810809879</v>
      </c>
      <c r="N1632" s="34">
        <f>'MSD Calculation'!$D$24-L1632</f>
        <v>2.350000000000275</v>
      </c>
      <c r="O1632" s="35">
        <f t="shared" si="125"/>
        <v>6.431245899868058E-3</v>
      </c>
      <c r="P1632" s="35">
        <f t="shared" si="126"/>
        <v>1.4918901198209149E-2</v>
      </c>
      <c r="Q1632" s="35">
        <f t="shared" si="127"/>
        <v>1.6999087054020021E-2</v>
      </c>
      <c r="R1632" s="35">
        <f t="shared" si="128"/>
        <v>1.7159713111816619E-2</v>
      </c>
      <c r="S1632" s="35">
        <f t="shared" si="129"/>
        <v>1.7159713111816619E-2</v>
      </c>
      <c r="T1632" s="11" t="s">
        <v>14</v>
      </c>
    </row>
    <row r="1633" spans="2:20" x14ac:dyDescent="0.35">
      <c r="B1633" s="63">
        <v>16.159999999999727</v>
      </c>
      <c r="C1633" s="34">
        <f>B1633/'MSD Calculation'!$D$5</f>
        <v>0.54594594594593671</v>
      </c>
      <c r="D1633" s="34">
        <f>'MSD Calculation'!$D$24-B1633</f>
        <v>2.3400000000002734</v>
      </c>
      <c r="E1633" s="30">
        <f>IF(B1633="",0,IF(B1633&lt;'MSD Calculation'!$D$5,$E$7*(1-B1633/'MSD Calculation'!$D$5), 0))</f>
        <v>6.426464304403471E-3</v>
      </c>
      <c r="F1633" s="30">
        <f>IF(B1633="",0,IF($B1633&lt;$F$5,0,IF($B1633&gt;'MSD Calculation'!$D$5,0,IF($N$4="Closed-form",1/2*(1-COS(2*PI()*($B1633-$F$5)/$F$6))*$F$8,IF($N$4="General",1/2*(1-COS(2*PI()*($B1633-$F$5)/$F$6))*$F$9,"Error")))))</f>
        <v>8.4943644956749324E-3</v>
      </c>
      <c r="G1633" s="30">
        <f>IF(B1633="",0,IF($B1633&lt;$G$5,0,IF($B1633&gt;'MSD Calculation'!$D$5,0,IF($N$4="Closed-form",1/2*(1-COS(2*PI()*($B1633-$G$5)/$G$6))*$G$8,IF($N$4="General",1/2*(1-COS(2*PI()*($B1633-$G$5)/$G$6))*$G$9,"Error")))))</f>
        <v>2.0850073199001232E-3</v>
      </c>
      <c r="H1633" s="30">
        <f>IF(B1633="",0,IF($B1633&lt;$H$5,0,IF($B1633&gt;'MSD Calculation'!$D$5,0,IF($N$4="Closed-form",1/2*(1-COS(2*PI()*($B1633-$H$5)/$H$6))*$H$8,IF($N$4="General",1/2*(1-COS(2*PI()*($B1633-$H$5)/$H$6))*$H$9,"Error")))))</f>
        <v>1.6252473043387421E-4</v>
      </c>
      <c r="I1633" s="30">
        <f>IF(B1633="",0,IF($B1633&lt;$I$5,0,IF($B1633&gt;'MSD Calculation'!$D$5,0,IF($N$4="Closed-form",1/2*(1-COS(2*PI()*($B1633-$I$5)/$I$6))*$I$8,IF($N$4="General",1/2*(1-COS(2*PI()*($B1633-$I$5)/$I$6))*$I$9,"Error")))))</f>
        <v>0</v>
      </c>
      <c r="J1633" s="15" t="s">
        <v>14</v>
      </c>
      <c r="K1633" s="3"/>
      <c r="L1633" s="17">
        <v>16.159999999999727</v>
      </c>
      <c r="M1633" s="34">
        <f>L1633/'MSD Calculation'!$D$5</f>
        <v>0.54594594594593671</v>
      </c>
      <c r="N1633" s="34">
        <f>'MSD Calculation'!$D$24-L1633</f>
        <v>2.3400000000002734</v>
      </c>
      <c r="O1633" s="35">
        <f t="shared" si="125"/>
        <v>6.426464304403471E-3</v>
      </c>
      <c r="P1633" s="35">
        <f t="shared" si="126"/>
        <v>1.4920828800078403E-2</v>
      </c>
      <c r="Q1633" s="35">
        <f t="shared" si="127"/>
        <v>1.7005836119978527E-2</v>
      </c>
      <c r="R1633" s="35">
        <f t="shared" si="128"/>
        <v>1.7168360850412401E-2</v>
      </c>
      <c r="S1633" s="35">
        <f t="shared" si="129"/>
        <v>1.7168360850412401E-2</v>
      </c>
      <c r="T1633" s="11" t="s">
        <v>14</v>
      </c>
    </row>
    <row r="1634" spans="2:20" x14ac:dyDescent="0.35">
      <c r="B1634" s="63">
        <v>16.169999999999728</v>
      </c>
      <c r="C1634" s="34">
        <f>B1634/'MSD Calculation'!$D$5</f>
        <v>0.54628378378377462</v>
      </c>
      <c r="D1634" s="34">
        <f>'MSD Calculation'!$D$24-B1634</f>
        <v>2.3300000000002719</v>
      </c>
      <c r="E1634" s="30">
        <f>IF(B1634="",0,IF(B1634&lt;'MSD Calculation'!$D$5,$E$7*(1-B1634/'MSD Calculation'!$D$5), 0))</f>
        <v>6.4216827089388839E-3</v>
      </c>
      <c r="F1634" s="30">
        <f>IF(B1634="",0,IF($B1634&lt;$F$5,0,IF($B1634&gt;'MSD Calculation'!$D$5,0,IF($N$4="Closed-form",1/2*(1-COS(2*PI()*($B1634-$F$5)/$F$6))*$F$8,IF($N$4="General",1/2*(1-COS(2*PI()*($B1634-$F$5)/$F$6))*$F$9,"Error")))))</f>
        <v>8.5010577060821955E-3</v>
      </c>
      <c r="G1634" s="30">
        <f>IF(B1634="",0,IF($B1634&lt;$G$5,0,IF($B1634&gt;'MSD Calculation'!$D$5,0,IF($N$4="Closed-form",1/2*(1-COS(2*PI()*($B1634-$G$5)/$G$6))*$G$8,IF($N$4="General",1/2*(1-COS(2*PI()*($B1634-$G$5)/$G$6))*$G$9,"Error")))))</f>
        <v>2.0898271395875488E-3</v>
      </c>
      <c r="H1634" s="30">
        <f>IF(B1634="",0,IF($B1634&lt;$H$5,0,IF($B1634&gt;'MSD Calculation'!$D$5,0,IF($N$4="Closed-form",1/2*(1-COS(2*PI()*($B1634-$H$5)/$H$6))*$H$8,IF($N$4="General",1/2*(1-COS(2*PI()*($B1634-$H$5)/$H$6))*$H$9,"Error")))))</f>
        <v>1.6443357601114396E-4</v>
      </c>
      <c r="I1634" s="30">
        <f>IF(B1634="",0,IF($B1634&lt;$I$5,0,IF($B1634&gt;'MSD Calculation'!$D$5,0,IF($N$4="Closed-form",1/2*(1-COS(2*PI()*($B1634-$I$5)/$I$6))*$I$8,IF($N$4="General",1/2*(1-COS(2*PI()*($B1634-$I$5)/$I$6))*$I$9,"Error")))))</f>
        <v>0</v>
      </c>
      <c r="J1634" s="15" t="s">
        <v>14</v>
      </c>
      <c r="K1634" s="3"/>
      <c r="L1634" s="17">
        <v>16.169999999999728</v>
      </c>
      <c r="M1634" s="34">
        <f>L1634/'MSD Calculation'!$D$5</f>
        <v>0.54628378378377462</v>
      </c>
      <c r="N1634" s="34">
        <f>'MSD Calculation'!$D$24-L1634</f>
        <v>2.3300000000002719</v>
      </c>
      <c r="O1634" s="35">
        <f t="shared" si="125"/>
        <v>6.4216827089388839E-3</v>
      </c>
      <c r="P1634" s="35">
        <f t="shared" si="126"/>
        <v>1.492274041502108E-2</v>
      </c>
      <c r="Q1634" s="35">
        <f t="shared" si="127"/>
        <v>1.7012567554608629E-2</v>
      </c>
      <c r="R1634" s="35">
        <f t="shared" si="128"/>
        <v>1.7177001130619773E-2</v>
      </c>
      <c r="S1634" s="35">
        <f t="shared" si="129"/>
        <v>1.7177001130619773E-2</v>
      </c>
      <c r="T1634" s="11" t="s">
        <v>14</v>
      </c>
    </row>
    <row r="1635" spans="2:20" x14ac:dyDescent="0.35">
      <c r="B1635" s="63">
        <v>16.17999999999973</v>
      </c>
      <c r="C1635" s="34">
        <f>B1635/'MSD Calculation'!$D$5</f>
        <v>0.54662162162161243</v>
      </c>
      <c r="D1635" s="34">
        <f>'MSD Calculation'!$D$24-B1635</f>
        <v>2.3200000000002703</v>
      </c>
      <c r="E1635" s="30">
        <f>IF(B1635="",0,IF(B1635&lt;'MSD Calculation'!$D$5,$E$7*(1-B1635/'MSD Calculation'!$D$5), 0))</f>
        <v>6.4169011134742986E-3</v>
      </c>
      <c r="F1635" s="30">
        <f>IF(B1635="",0,IF($B1635&lt;$F$5,0,IF($B1635&gt;'MSD Calculation'!$D$5,0,IF($N$4="Closed-form",1/2*(1-COS(2*PI()*($B1635-$F$5)/$F$6))*$F$8,IF($N$4="General",1/2*(1-COS(2*PI()*($B1635-$F$5)/$F$6))*$F$9,"Error")))))</f>
        <v>8.5077349002031771E-3</v>
      </c>
      <c r="G1635" s="30">
        <f>IF(B1635="",0,IF($B1635&lt;$G$5,0,IF($B1635&gt;'MSD Calculation'!$D$5,0,IF($N$4="Closed-form",1/2*(1-COS(2*PI()*($B1635-$G$5)/$G$6))*$G$8,IF($N$4="General",1/2*(1-COS(2*PI()*($B1635-$G$5)/$G$6))*$G$9,"Error")))))</f>
        <v>2.0946452815058078E-3</v>
      </c>
      <c r="H1635" s="30">
        <f>IF(B1635="",0,IF($B1635&lt;$H$5,0,IF($B1635&gt;'MSD Calculation'!$D$5,0,IF($N$4="Closed-form",1/2*(1-COS(2*PI()*($B1635-$H$5)/$H$6))*$H$8,IF($N$4="General",1/2*(1-COS(2*PI()*($B1635-$H$5)/$H$6))*$H$9,"Error")))))</f>
        <v>1.6635257157676843E-4</v>
      </c>
      <c r="I1635" s="30">
        <f>IF(B1635="",0,IF($B1635&lt;$I$5,0,IF($B1635&gt;'MSD Calculation'!$D$5,0,IF($N$4="Closed-form",1/2*(1-COS(2*PI()*($B1635-$I$5)/$I$6))*$I$8,IF($N$4="General",1/2*(1-COS(2*PI()*($B1635-$I$5)/$I$6))*$I$9,"Error")))))</f>
        <v>0</v>
      </c>
      <c r="J1635" s="15" t="s">
        <v>14</v>
      </c>
      <c r="K1635" s="3"/>
      <c r="L1635" s="17">
        <v>16.17999999999973</v>
      </c>
      <c r="M1635" s="34">
        <f>L1635/'MSD Calculation'!$D$5</f>
        <v>0.54662162162161243</v>
      </c>
      <c r="N1635" s="34">
        <f>'MSD Calculation'!$D$24-L1635</f>
        <v>2.3200000000002703</v>
      </c>
      <c r="O1635" s="35">
        <f t="shared" si="125"/>
        <v>6.4169011134742986E-3</v>
      </c>
      <c r="P1635" s="35">
        <f t="shared" si="126"/>
        <v>1.4924636013677476E-2</v>
      </c>
      <c r="Q1635" s="35">
        <f t="shared" si="127"/>
        <v>1.7019281295183285E-2</v>
      </c>
      <c r="R1635" s="35">
        <f t="shared" si="128"/>
        <v>1.7185633866760055E-2</v>
      </c>
      <c r="S1635" s="35">
        <f t="shared" si="129"/>
        <v>1.7185633866760055E-2</v>
      </c>
      <c r="T1635" s="11" t="s">
        <v>14</v>
      </c>
    </row>
    <row r="1636" spans="2:20" x14ac:dyDescent="0.35">
      <c r="B1636" s="63">
        <v>16.189999999999731</v>
      </c>
      <c r="C1636" s="34">
        <f>B1636/'MSD Calculation'!$D$5</f>
        <v>0.54695945945945035</v>
      </c>
      <c r="D1636" s="34">
        <f>'MSD Calculation'!$D$24-B1636</f>
        <v>2.3100000000002687</v>
      </c>
      <c r="E1636" s="30">
        <f>IF(B1636="",0,IF(B1636&lt;'MSD Calculation'!$D$5,$E$7*(1-B1636/'MSD Calculation'!$D$5), 0))</f>
        <v>6.4121195180097115E-3</v>
      </c>
      <c r="F1636" s="30">
        <f>IF(B1636="",0,IF($B1636&lt;$F$5,0,IF($B1636&gt;'MSD Calculation'!$D$5,0,IF($N$4="Closed-form",1/2*(1-COS(2*PI()*($B1636-$F$5)/$F$6))*$F$8,IF($N$4="General",1/2*(1-COS(2*PI()*($B1636-$F$5)/$F$6))*$F$9,"Error")))))</f>
        <v>8.514396048748445E-3</v>
      </c>
      <c r="G1636" s="30">
        <f>IF(B1636="",0,IF($B1636&lt;$G$5,0,IF($B1636&gt;'MSD Calculation'!$D$5,0,IF($N$4="Closed-form",1/2*(1-COS(2*PI()*($B1636-$G$5)/$G$6))*$G$8,IF($N$4="General",1/2*(1-COS(2*PI()*($B1636-$G$5)/$G$6))*$G$9,"Error")))))</f>
        <v>2.0994617122991697E-3</v>
      </c>
      <c r="H1636" s="30">
        <f>IF(B1636="",0,IF($B1636&lt;$H$5,0,IF($B1636&gt;'MSD Calculation'!$D$5,0,IF($N$4="Closed-form",1/2*(1-COS(2*PI()*($B1636-$H$5)/$H$6))*$H$8,IF($N$4="General",1/2*(1-COS(2*PI()*($B1636-$H$5)/$H$6))*$H$9,"Error")))))</f>
        <v>1.6828169405706643E-4</v>
      </c>
      <c r="I1636" s="30">
        <f>IF(B1636="",0,IF($B1636&lt;$I$5,0,IF($B1636&gt;'MSD Calculation'!$D$5,0,IF($N$4="Closed-form",1/2*(1-COS(2*PI()*($B1636-$I$5)/$I$6))*$I$8,IF($N$4="General",1/2*(1-COS(2*PI()*($B1636-$I$5)/$I$6))*$I$9,"Error")))))</f>
        <v>0</v>
      </c>
      <c r="J1636" s="15" t="s">
        <v>14</v>
      </c>
      <c r="K1636" s="3"/>
      <c r="L1636" s="17">
        <v>16.189999999999731</v>
      </c>
      <c r="M1636" s="34">
        <f>L1636/'MSD Calculation'!$D$5</f>
        <v>0.54695945945945035</v>
      </c>
      <c r="N1636" s="34">
        <f>'MSD Calculation'!$D$24-L1636</f>
        <v>2.3100000000002687</v>
      </c>
      <c r="O1636" s="35">
        <f t="shared" si="125"/>
        <v>6.4121195180097115E-3</v>
      </c>
      <c r="P1636" s="35">
        <f t="shared" si="126"/>
        <v>1.4926515566758156E-2</v>
      </c>
      <c r="Q1636" s="35">
        <f t="shared" si="127"/>
        <v>1.7025977279057324E-2</v>
      </c>
      <c r="R1636" s="35">
        <f t="shared" si="128"/>
        <v>1.7194258973114392E-2</v>
      </c>
      <c r="S1636" s="35">
        <f t="shared" si="129"/>
        <v>1.7194258973114392E-2</v>
      </c>
      <c r="T1636" s="11" t="s">
        <v>14</v>
      </c>
    </row>
    <row r="1637" spans="2:20" x14ac:dyDescent="0.35">
      <c r="B1637" s="63">
        <v>16.199999999999733</v>
      </c>
      <c r="C1637" s="34">
        <f>B1637/'MSD Calculation'!$D$5</f>
        <v>0.54729729729728827</v>
      </c>
      <c r="D1637" s="34">
        <f>'MSD Calculation'!$D$24-B1637</f>
        <v>2.3000000000002672</v>
      </c>
      <c r="E1637" s="30">
        <f>IF(B1637="",0,IF(B1637&lt;'MSD Calculation'!$D$5,$E$7*(1-B1637/'MSD Calculation'!$D$5), 0))</f>
        <v>6.4073379225451244E-3</v>
      </c>
      <c r="F1637" s="30">
        <f>IF(B1637="",0,IF($B1637&lt;$F$5,0,IF($B1637&gt;'MSD Calculation'!$D$5,0,IF($N$4="Closed-form",1/2*(1-COS(2*PI()*($B1637-$F$5)/$F$6))*$F$8,IF($N$4="General",1/2*(1-COS(2*PI()*($B1637-$F$5)/$F$6))*$F$9,"Error")))))</f>
        <v>8.5210411224989346E-3</v>
      </c>
      <c r="G1637" s="30">
        <f>IF(B1637="",0,IF($B1637&lt;$G$5,0,IF($B1637&gt;'MSD Calculation'!$D$5,0,IF($N$4="Closed-form",1/2*(1-COS(2*PI()*($B1637-$G$5)/$G$6))*$G$8,IF($N$4="General",1/2*(1-COS(2*PI()*($B1637-$G$5)/$G$6))*$G$9,"Error")))))</f>
        <v>2.1042763986237533E-3</v>
      </c>
      <c r="H1637" s="30">
        <f>IF(B1637="",0,IF($B1637&lt;$H$5,0,IF($B1637&gt;'MSD Calculation'!$D$5,0,IF($N$4="Closed-form",1/2*(1-COS(2*PI()*($B1637-$H$5)/$H$6))*$H$8,IF($N$4="General",1/2*(1-COS(2*PI()*($B1637-$H$5)/$H$6))*$H$9,"Error")))))</f>
        <v>1.7022092025659245E-4</v>
      </c>
      <c r="I1637" s="30">
        <f>IF(B1637="",0,IF($B1637&lt;$I$5,0,IF($B1637&gt;'MSD Calculation'!$D$5,0,IF($N$4="Closed-form",1/2*(1-COS(2*PI()*($B1637-$I$5)/$I$6))*$I$8,IF($N$4="General",1/2*(1-COS(2*PI()*($B1637-$I$5)/$I$6))*$I$9,"Error")))))</f>
        <v>0</v>
      </c>
      <c r="J1637" s="15" t="s">
        <v>14</v>
      </c>
      <c r="K1637" s="3"/>
      <c r="L1637" s="17">
        <v>16.199999999999733</v>
      </c>
      <c r="M1637" s="34">
        <f>L1637/'MSD Calculation'!$D$5</f>
        <v>0.54729729729728827</v>
      </c>
      <c r="N1637" s="34">
        <f>'MSD Calculation'!$D$24-L1637</f>
        <v>2.3000000000002672</v>
      </c>
      <c r="O1637" s="35">
        <f t="shared" si="125"/>
        <v>6.4073379225451244E-3</v>
      </c>
      <c r="P1637" s="35">
        <f t="shared" si="126"/>
        <v>1.4928379045044059E-2</v>
      </c>
      <c r="Q1637" s="35">
        <f t="shared" si="127"/>
        <v>1.7032655443667812E-2</v>
      </c>
      <c r="R1637" s="35">
        <f t="shared" si="128"/>
        <v>1.7202876363924403E-2</v>
      </c>
      <c r="S1637" s="35">
        <f t="shared" si="129"/>
        <v>1.7202876363924403E-2</v>
      </c>
      <c r="T1637" s="11" t="s">
        <v>14</v>
      </c>
    </row>
    <row r="1638" spans="2:20" x14ac:dyDescent="0.35">
      <c r="B1638" s="63">
        <v>16.209999999999734</v>
      </c>
      <c r="C1638" s="34">
        <f>B1638/'MSD Calculation'!$D$5</f>
        <v>0.54763513513512618</v>
      </c>
      <c r="D1638" s="34">
        <f>'MSD Calculation'!$D$24-B1638</f>
        <v>2.2900000000002656</v>
      </c>
      <c r="E1638" s="30">
        <f>IF(B1638="",0,IF(B1638&lt;'MSD Calculation'!$D$5,$E$7*(1-B1638/'MSD Calculation'!$D$5), 0))</f>
        <v>6.4025563270805374E-3</v>
      </c>
      <c r="F1638" s="30">
        <f>IF(B1638="",0,IF($B1638&lt;$F$5,0,IF($B1638&gt;'MSD Calculation'!$D$5,0,IF($N$4="Closed-form",1/2*(1-COS(2*PI()*($B1638-$F$5)/$F$6))*$F$8,IF($N$4="General",1/2*(1-COS(2*PI()*($B1638-$F$5)/$F$6))*$F$9,"Error")))))</f>
        <v>8.52767009230611E-3</v>
      </c>
      <c r="G1638" s="30">
        <f>IF(B1638="",0,IF($B1638&lt;$G$5,0,IF($B1638&gt;'MSD Calculation'!$D$5,0,IF($N$4="Closed-form",1/2*(1-COS(2*PI()*($B1638-$G$5)/$G$6))*$G$8,IF($N$4="General",1/2*(1-COS(2*PI()*($B1638-$G$5)/$G$6))*$G$9,"Error")))))</f>
        <v>2.1090893071477527E-3</v>
      </c>
      <c r="H1638" s="30">
        <f>IF(B1638="",0,IF($B1638&lt;$H$5,0,IF($B1638&gt;'MSD Calculation'!$D$5,0,IF($N$4="Closed-form",1/2*(1-COS(2*PI()*($B1638-$H$5)/$H$6))*$H$8,IF($N$4="General",1/2*(1-COS(2*PI()*($B1638-$H$5)/$H$6))*$H$9,"Error")))))</f>
        <v>1.721702268584159E-4</v>
      </c>
      <c r="I1638" s="30">
        <f>IF(B1638="",0,IF($B1638&lt;$I$5,0,IF($B1638&gt;'MSD Calculation'!$D$5,0,IF($N$4="Closed-form",1/2*(1-COS(2*PI()*($B1638-$I$5)/$I$6))*$I$8,IF($N$4="General",1/2*(1-COS(2*PI()*($B1638-$I$5)/$I$6))*$I$9,"Error")))))</f>
        <v>0</v>
      </c>
      <c r="J1638" s="15" t="s">
        <v>14</v>
      </c>
      <c r="K1638" s="3"/>
      <c r="L1638" s="17">
        <v>16.209999999999734</v>
      </c>
      <c r="M1638" s="34">
        <f>L1638/'MSD Calculation'!$D$5</f>
        <v>0.54763513513512618</v>
      </c>
      <c r="N1638" s="34">
        <f>'MSD Calculation'!$D$24-L1638</f>
        <v>2.2900000000002656</v>
      </c>
      <c r="O1638" s="35">
        <f t="shared" si="125"/>
        <v>6.4025563270805374E-3</v>
      </c>
      <c r="P1638" s="35">
        <f t="shared" si="126"/>
        <v>1.4930226419386648E-2</v>
      </c>
      <c r="Q1638" s="35">
        <f t="shared" si="127"/>
        <v>1.7039315726534401E-2</v>
      </c>
      <c r="R1638" s="35">
        <f t="shared" si="128"/>
        <v>1.7211485953392818E-2</v>
      </c>
      <c r="S1638" s="35">
        <f t="shared" si="129"/>
        <v>1.7211485953392818E-2</v>
      </c>
      <c r="T1638" s="11" t="s">
        <v>14</v>
      </c>
    </row>
    <row r="1639" spans="2:20" x14ac:dyDescent="0.35">
      <c r="B1639" s="63">
        <v>16.219999999999736</v>
      </c>
      <c r="C1639" s="34">
        <f>B1639/'MSD Calculation'!$D$5</f>
        <v>0.54797297297296399</v>
      </c>
      <c r="D1639" s="34">
        <f>'MSD Calculation'!$D$24-B1639</f>
        <v>2.280000000000264</v>
      </c>
      <c r="E1639" s="30">
        <f>IF(B1639="",0,IF(B1639&lt;'MSD Calculation'!$D$5,$E$7*(1-B1639/'MSD Calculation'!$D$5), 0))</f>
        <v>6.397774731615952E-3</v>
      </c>
      <c r="F1639" s="30">
        <f>IF(B1639="",0,IF($B1639&lt;$F$5,0,IF($B1639&gt;'MSD Calculation'!$D$5,0,IF($N$4="Closed-form",1/2*(1-COS(2*PI()*($B1639-$F$5)/$F$6))*$F$8,IF($N$4="General",1/2*(1-COS(2*PI()*($B1639-$F$5)/$F$6))*$F$9,"Error")))))</f>
        <v>8.5342829290920609E-3</v>
      </c>
      <c r="G1639" s="30">
        <f>IF(B1639="",0,IF($B1639&lt;$G$5,0,IF($B1639&gt;'MSD Calculation'!$D$5,0,IF($N$4="Closed-form",1/2*(1-COS(2*PI()*($B1639-$G$5)/$G$6))*$G$8,IF($N$4="General",1/2*(1-COS(2*PI()*($B1639-$G$5)/$G$6))*$G$9,"Error")))))</f>
        <v>2.1139004045516705E-3</v>
      </c>
      <c r="H1639" s="30">
        <f>IF(B1639="",0,IF($B1639&lt;$H$5,0,IF($B1639&gt;'MSD Calculation'!$D$5,0,IF($N$4="Closed-form",1/2*(1-COS(2*PI()*($B1639-$H$5)/$H$6))*$H$8,IF($N$4="General",1/2*(1-COS(2*PI()*($B1639-$H$5)/$H$6))*$H$9,"Error")))))</f>
        <v>1.7412959042440069E-4</v>
      </c>
      <c r="I1639" s="30">
        <f>IF(B1639="",0,IF($B1639&lt;$I$5,0,IF($B1639&gt;'MSD Calculation'!$D$5,0,IF($N$4="Closed-form",1/2*(1-COS(2*PI()*($B1639-$I$5)/$I$6))*$I$8,IF($N$4="General",1/2*(1-COS(2*PI()*($B1639-$I$5)/$I$6))*$I$9,"Error")))))</f>
        <v>0</v>
      </c>
      <c r="J1639" s="15" t="s">
        <v>14</v>
      </c>
      <c r="K1639" s="3"/>
      <c r="L1639" s="17">
        <v>16.219999999999736</v>
      </c>
      <c r="M1639" s="34">
        <f>L1639/'MSD Calculation'!$D$5</f>
        <v>0.54797297297296399</v>
      </c>
      <c r="N1639" s="34">
        <f>'MSD Calculation'!$D$24-L1639</f>
        <v>2.280000000000264</v>
      </c>
      <c r="O1639" s="35">
        <f t="shared" si="125"/>
        <v>6.397774731615952E-3</v>
      </c>
      <c r="P1639" s="35">
        <f t="shared" si="126"/>
        <v>1.4932057660708013E-2</v>
      </c>
      <c r="Q1639" s="35">
        <f t="shared" si="127"/>
        <v>1.7045958065259683E-2</v>
      </c>
      <c r="R1639" s="35">
        <f t="shared" si="128"/>
        <v>1.7220087655684085E-2</v>
      </c>
      <c r="S1639" s="35">
        <f t="shared" si="129"/>
        <v>1.7220087655684085E-2</v>
      </c>
      <c r="T1639" s="11" t="s">
        <v>14</v>
      </c>
    </row>
    <row r="1640" spans="2:20" x14ac:dyDescent="0.35">
      <c r="B1640" s="63">
        <v>16.229999999999738</v>
      </c>
      <c r="C1640" s="34">
        <f>B1640/'MSD Calculation'!$D$5</f>
        <v>0.54831081081080191</v>
      </c>
      <c r="D1640" s="34">
        <f>'MSD Calculation'!$D$24-B1640</f>
        <v>2.2700000000002625</v>
      </c>
      <c r="E1640" s="30">
        <f>IF(B1640="",0,IF(B1640&lt;'MSD Calculation'!$D$5,$E$7*(1-B1640/'MSD Calculation'!$D$5), 0))</f>
        <v>6.3929931361513658E-3</v>
      </c>
      <c r="F1640" s="30">
        <f>IF(B1640="",0,IF($B1640&lt;$F$5,0,IF($B1640&gt;'MSD Calculation'!$D$5,0,IF($N$4="Closed-form",1/2*(1-COS(2*PI()*($B1640-$F$5)/$F$6))*$F$8,IF($N$4="General",1/2*(1-COS(2*PI()*($B1640-$F$5)/$F$6))*$F$9,"Error")))))</f>
        <v>8.5408796038496486E-3</v>
      </c>
      <c r="G1640" s="30">
        <f>IF(B1640="",0,IF($B1640&lt;$G$5,0,IF($B1640&gt;'MSD Calculation'!$D$5,0,IF($N$4="Closed-form",1/2*(1-COS(2*PI()*($B1640-$G$5)/$G$6))*$G$8,IF($N$4="General",1/2*(1-COS(2*PI()*($B1640-$G$5)/$G$6))*$G$9,"Error")))))</f>
        <v>2.1187096575285458E-3</v>
      </c>
      <c r="H1640" s="30">
        <f>IF(B1640="",0,IF($B1640&lt;$H$5,0,IF($B1640&gt;'MSD Calculation'!$D$5,0,IF($N$4="Closed-form",1/2*(1-COS(2*PI()*($B1640-$H$5)/$H$6))*$H$8,IF($N$4="General",1/2*(1-COS(2*PI()*($B1640-$H$5)/$H$6))*$H$9,"Error")))))</f>
        <v>1.7609898739548766E-4</v>
      </c>
      <c r="I1640" s="30">
        <f>IF(B1640="",0,IF($B1640&lt;$I$5,0,IF($B1640&gt;'MSD Calculation'!$D$5,0,IF($N$4="Closed-form",1/2*(1-COS(2*PI()*($B1640-$I$5)/$I$6))*$I$8,IF($N$4="General",1/2*(1-COS(2*PI()*($B1640-$I$5)/$I$6))*$I$9,"Error")))))</f>
        <v>0</v>
      </c>
      <c r="J1640" s="15" t="s">
        <v>14</v>
      </c>
      <c r="K1640" s="3"/>
      <c r="L1640" s="17">
        <v>16.229999999999738</v>
      </c>
      <c r="M1640" s="34">
        <f>L1640/'MSD Calculation'!$D$5</f>
        <v>0.54831081081080191</v>
      </c>
      <c r="N1640" s="34">
        <f>'MSD Calculation'!$D$24-L1640</f>
        <v>2.2700000000002625</v>
      </c>
      <c r="O1640" s="35">
        <f t="shared" si="125"/>
        <v>6.3929931361513658E-3</v>
      </c>
      <c r="P1640" s="35">
        <f t="shared" si="126"/>
        <v>1.4933872740001014E-2</v>
      </c>
      <c r="Q1640" s="35">
        <f t="shared" si="127"/>
        <v>1.7052582397529562E-2</v>
      </c>
      <c r="R1640" s="35">
        <f t="shared" si="128"/>
        <v>1.7228681384925049E-2</v>
      </c>
      <c r="S1640" s="35">
        <f t="shared" si="129"/>
        <v>1.7228681384925049E-2</v>
      </c>
      <c r="T1640" s="11" t="s">
        <v>14</v>
      </c>
    </row>
    <row r="1641" spans="2:20" x14ac:dyDescent="0.35">
      <c r="B1641" s="63">
        <v>16.239999999999739</v>
      </c>
      <c r="C1641" s="34">
        <f>B1641/'MSD Calculation'!$D$5</f>
        <v>0.54864864864863983</v>
      </c>
      <c r="D1641" s="34">
        <f>'MSD Calculation'!$D$24-B1641</f>
        <v>2.2600000000002609</v>
      </c>
      <c r="E1641" s="30">
        <f>IF(B1641="",0,IF(B1641&lt;'MSD Calculation'!$D$5,$E$7*(1-B1641/'MSD Calculation'!$D$5), 0))</f>
        <v>6.3882115406867787E-3</v>
      </c>
      <c r="F1641" s="30">
        <f>IF(B1641="",0,IF($B1641&lt;$F$5,0,IF($B1641&gt;'MSD Calculation'!$D$5,0,IF($N$4="Closed-form",1/2*(1-COS(2*PI()*($B1641-$F$5)/$F$6))*$F$8,IF($N$4="General",1/2*(1-COS(2*PI()*($B1641-$F$5)/$F$6))*$F$9,"Error")))))</f>
        <v>8.5474600876426377E-3</v>
      </c>
      <c r="G1641" s="30">
        <f>IF(B1641="",0,IF($B1641&lt;$G$5,0,IF($B1641&gt;'MSD Calculation'!$D$5,0,IF($N$4="Closed-form",1/2*(1-COS(2*PI()*($B1641-$G$5)/$G$6))*$G$8,IF($N$4="General",1/2*(1-COS(2*PI()*($B1641-$G$5)/$G$6))*$G$9,"Error")))))</f>
        <v>2.1235170327841891E-3</v>
      </c>
      <c r="H1641" s="30">
        <f>IF(B1641="",0,IF($B1641&lt;$H$5,0,IF($B1641&gt;'MSD Calculation'!$D$5,0,IF($N$4="Closed-form",1/2*(1-COS(2*PI()*($B1641-$H$5)/$H$6))*$H$8,IF($N$4="General",1/2*(1-COS(2*PI()*($B1641-$H$5)/$H$6))*$H$9,"Error")))))</f>
        <v>1.7807839409197756E-4</v>
      </c>
      <c r="I1641" s="30">
        <f>IF(B1641="",0,IF($B1641&lt;$I$5,0,IF($B1641&gt;'MSD Calculation'!$D$5,0,IF($N$4="Closed-form",1/2*(1-COS(2*PI()*($B1641-$I$5)/$I$6))*$I$8,IF($N$4="General",1/2*(1-COS(2*PI()*($B1641-$I$5)/$I$6))*$I$9,"Error")))))</f>
        <v>0</v>
      </c>
      <c r="J1641" s="15" t="s">
        <v>14</v>
      </c>
      <c r="K1641" s="3"/>
      <c r="L1641" s="17">
        <v>16.239999999999739</v>
      </c>
      <c r="M1641" s="34">
        <f>L1641/'MSD Calculation'!$D$5</f>
        <v>0.54864864864863983</v>
      </c>
      <c r="N1641" s="34">
        <f>'MSD Calculation'!$D$24-L1641</f>
        <v>2.2600000000002609</v>
      </c>
      <c r="O1641" s="35">
        <f t="shared" si="125"/>
        <v>6.3882115406867787E-3</v>
      </c>
      <c r="P1641" s="35">
        <f t="shared" si="126"/>
        <v>1.4935671628329417E-2</v>
      </c>
      <c r="Q1641" s="35">
        <f t="shared" si="127"/>
        <v>1.7059188661113608E-2</v>
      </c>
      <c r="R1641" s="35">
        <f t="shared" si="128"/>
        <v>1.7237267055205584E-2</v>
      </c>
      <c r="S1641" s="35">
        <f t="shared" si="129"/>
        <v>1.7237267055205584E-2</v>
      </c>
      <c r="T1641" s="11" t="s">
        <v>14</v>
      </c>
    </row>
    <row r="1642" spans="2:20" x14ac:dyDescent="0.35">
      <c r="B1642" s="63">
        <v>16.249999999999741</v>
      </c>
      <c r="C1642" s="34">
        <f>B1642/'MSD Calculation'!$D$5</f>
        <v>0.54898648648647774</v>
      </c>
      <c r="D1642" s="34">
        <f>'MSD Calculation'!$D$24-B1642</f>
        <v>2.2500000000002593</v>
      </c>
      <c r="E1642" s="30">
        <f>IF(B1642="",0,IF(B1642&lt;'MSD Calculation'!$D$5,$E$7*(1-B1642/'MSD Calculation'!$D$5), 0))</f>
        <v>6.3834299452221917E-3</v>
      </c>
      <c r="F1642" s="30">
        <f>IF(B1642="",0,IF($B1642&lt;$F$5,0,IF($B1642&gt;'MSD Calculation'!$D$5,0,IF($N$4="Closed-form",1/2*(1-COS(2*PI()*($B1642-$F$5)/$F$6))*$F$8,IF($N$4="General",1/2*(1-COS(2*PI()*($B1642-$F$5)/$F$6))*$F$9,"Error")))))</f>
        <v>8.5540243516057969E-3</v>
      </c>
      <c r="G1642" s="30">
        <f>IF(B1642="",0,IF($B1642&lt;$G$5,0,IF($B1642&gt;'MSD Calculation'!$D$5,0,IF($N$4="Closed-form",1/2*(1-COS(2*PI()*($B1642-$G$5)/$G$6))*$G$8,IF($N$4="General",1/2*(1-COS(2*PI()*($B1642-$G$5)/$G$6))*$G$9,"Error")))))</f>
        <v>2.128322497037408E-3</v>
      </c>
      <c r="H1642" s="30">
        <f>IF(B1642="",0,IF($B1642&lt;$H$5,0,IF($B1642&gt;'MSD Calculation'!$D$5,0,IF($N$4="Closed-form",1/2*(1-COS(2*PI()*($B1642-$H$5)/$H$6))*$H$8,IF($N$4="General",1/2*(1-COS(2*PI()*($B1642-$H$5)/$H$6))*$H$9,"Error")))))</f>
        <v>1.8006778671381617E-4</v>
      </c>
      <c r="I1642" s="30">
        <f>IF(B1642="",0,IF($B1642&lt;$I$5,0,IF($B1642&gt;'MSD Calculation'!$D$5,0,IF($N$4="Closed-form",1/2*(1-COS(2*PI()*($B1642-$I$5)/$I$6))*$I$8,IF($N$4="General",1/2*(1-COS(2*PI()*($B1642-$I$5)/$I$6))*$I$9,"Error")))))</f>
        <v>0</v>
      </c>
      <c r="J1642" s="15" t="s">
        <v>14</v>
      </c>
      <c r="K1642" s="3"/>
      <c r="L1642" s="17">
        <v>16.249999999999741</v>
      </c>
      <c r="M1642" s="34">
        <f>L1642/'MSD Calculation'!$D$5</f>
        <v>0.54898648648647774</v>
      </c>
      <c r="N1642" s="34">
        <f>'MSD Calculation'!$D$24-L1642</f>
        <v>2.2500000000002593</v>
      </c>
      <c r="O1642" s="35">
        <f t="shared" si="125"/>
        <v>6.3834299452221917E-3</v>
      </c>
      <c r="P1642" s="35">
        <f t="shared" si="126"/>
        <v>1.4937454296827989E-2</v>
      </c>
      <c r="Q1642" s="35">
        <f t="shared" si="127"/>
        <v>1.7065776793865395E-2</v>
      </c>
      <c r="R1642" s="35">
        <f t="shared" si="128"/>
        <v>1.7245844580579209E-2</v>
      </c>
      <c r="S1642" s="35">
        <f t="shared" si="129"/>
        <v>1.7245844580579209E-2</v>
      </c>
      <c r="T1642" s="11" t="s">
        <v>14</v>
      </c>
    </row>
    <row r="1643" spans="2:20" x14ac:dyDescent="0.35">
      <c r="B1643" s="63">
        <v>16.259999999999742</v>
      </c>
      <c r="C1643" s="34">
        <f>B1643/'MSD Calculation'!$D$5</f>
        <v>0.54932432432431555</v>
      </c>
      <c r="D1643" s="34">
        <f>'MSD Calculation'!$D$24-B1643</f>
        <v>2.2400000000002578</v>
      </c>
      <c r="E1643" s="30">
        <f>IF(B1643="",0,IF(B1643&lt;'MSD Calculation'!$D$5,$E$7*(1-B1643/'MSD Calculation'!$D$5), 0))</f>
        <v>6.3786483497576063E-3</v>
      </c>
      <c r="F1643" s="30">
        <f>IF(B1643="",0,IF($B1643&lt;$F$5,0,IF($B1643&gt;'MSD Calculation'!$D$5,0,IF($N$4="Closed-form",1/2*(1-COS(2*PI()*($B1643-$F$5)/$F$6))*$F$8,IF($N$4="General",1/2*(1-COS(2*PI()*($B1643-$F$5)/$F$6))*$F$9,"Error")))))</f>
        <v>8.5605723669450635E-3</v>
      </c>
      <c r="G1643" s="30">
        <f>IF(B1643="",0,IF($B1643&lt;$G$5,0,IF($B1643&gt;'MSD Calculation'!$D$5,0,IF($N$4="Closed-form",1/2*(1-COS(2*PI()*($B1643-$G$5)/$G$6))*$G$8,IF($N$4="General",1/2*(1-COS(2*PI()*($B1643-$G$5)/$G$6))*$G$9,"Error")))))</f>
        <v>2.1331260170202411E-3</v>
      </c>
      <c r="H1643" s="30">
        <f>IF(B1643="",0,IF($B1643&lt;$H$5,0,IF($B1643&gt;'MSD Calculation'!$D$5,0,IF($N$4="Closed-form",1/2*(1-COS(2*PI()*($B1643-$H$5)/$H$6))*$H$8,IF($N$4="General",1/2*(1-COS(2*PI()*($B1643-$H$5)/$H$6))*$H$9,"Error")))))</f>
        <v>1.8206714134087979E-4</v>
      </c>
      <c r="I1643" s="30">
        <f>IF(B1643="",0,IF($B1643&lt;$I$5,0,IF($B1643&gt;'MSD Calculation'!$D$5,0,IF($N$4="Closed-form",1/2*(1-COS(2*PI()*($B1643-$I$5)/$I$6))*$I$8,IF($N$4="General",1/2*(1-COS(2*PI()*($B1643-$I$5)/$I$6))*$I$9,"Error")))))</f>
        <v>0</v>
      </c>
      <c r="J1643" s="15" t="s">
        <v>14</v>
      </c>
      <c r="K1643" s="3"/>
      <c r="L1643" s="17">
        <v>16.259999999999742</v>
      </c>
      <c r="M1643" s="34">
        <f>L1643/'MSD Calculation'!$D$5</f>
        <v>0.54932432432431555</v>
      </c>
      <c r="N1643" s="34">
        <f>'MSD Calculation'!$D$24-L1643</f>
        <v>2.2400000000002578</v>
      </c>
      <c r="O1643" s="35">
        <f t="shared" si="125"/>
        <v>6.3786483497576063E-3</v>
      </c>
      <c r="P1643" s="35">
        <f t="shared" si="126"/>
        <v>1.4939220716702669E-2</v>
      </c>
      <c r="Q1643" s="35">
        <f t="shared" si="127"/>
        <v>1.7072346733722911E-2</v>
      </c>
      <c r="R1643" s="35">
        <f t="shared" si="128"/>
        <v>1.7254413875063792E-2</v>
      </c>
      <c r="S1643" s="35">
        <f t="shared" si="129"/>
        <v>1.7254413875063792E-2</v>
      </c>
      <c r="T1643" s="11" t="s">
        <v>14</v>
      </c>
    </row>
    <row r="1644" spans="2:20" x14ac:dyDescent="0.35">
      <c r="B1644" s="63">
        <v>16.269999999999744</v>
      </c>
      <c r="C1644" s="34">
        <f>B1644/'MSD Calculation'!$D$5</f>
        <v>0.54966216216215347</v>
      </c>
      <c r="D1644" s="34">
        <f>'MSD Calculation'!$D$24-B1644</f>
        <v>2.2300000000002562</v>
      </c>
      <c r="E1644" s="30">
        <f>IF(B1644="",0,IF(B1644&lt;'MSD Calculation'!$D$5,$E$7*(1-B1644/'MSD Calculation'!$D$5), 0))</f>
        <v>6.3738667542930193E-3</v>
      </c>
      <c r="F1644" s="30">
        <f>IF(B1644="",0,IF($B1644&lt;$F$5,0,IF($B1644&gt;'MSD Calculation'!$D$5,0,IF($N$4="Closed-form",1/2*(1-COS(2*PI()*($B1644-$F$5)/$F$6))*$F$8,IF($N$4="General",1/2*(1-COS(2*PI()*($B1644-$F$5)/$F$6))*$F$9,"Error")))))</f>
        <v>8.5671041049376288E-3</v>
      </c>
      <c r="G1644" s="30">
        <f>IF(B1644="",0,IF($B1644&lt;$G$5,0,IF($B1644&gt;'MSD Calculation'!$D$5,0,IF($N$4="Closed-form",1/2*(1-COS(2*PI()*($B1644-$G$5)/$G$6))*$G$8,IF($N$4="General",1/2*(1-COS(2*PI()*($B1644-$G$5)/$G$6))*$G$9,"Error")))))</f>
        <v>2.1379275594781873E-3</v>
      </c>
      <c r="H1644" s="30">
        <f>IF(B1644="",0,IF($B1644&lt;$H$5,0,IF($B1644&gt;'MSD Calculation'!$D$5,0,IF($N$4="Closed-form",1/2*(1-COS(2*PI()*($B1644-$H$5)/$H$6))*$H$8,IF($N$4="General",1/2*(1-COS(2*PI()*($B1644-$H$5)/$H$6))*$H$9,"Error")))))</f>
        <v>1.8407643393326365E-4</v>
      </c>
      <c r="I1644" s="30">
        <f>IF(B1644="",0,IF($B1644&lt;$I$5,0,IF($B1644&gt;'MSD Calculation'!$D$5,0,IF($N$4="Closed-form",1/2*(1-COS(2*PI()*($B1644-$I$5)/$I$6))*$I$8,IF($N$4="General",1/2*(1-COS(2*PI()*($B1644-$I$5)/$I$6))*$I$9,"Error")))))</f>
        <v>0</v>
      </c>
      <c r="J1644" s="15" t="s">
        <v>14</v>
      </c>
      <c r="K1644" s="3"/>
      <c r="L1644" s="17">
        <v>16.269999999999744</v>
      </c>
      <c r="M1644" s="34">
        <f>L1644/'MSD Calculation'!$D$5</f>
        <v>0.54966216216215347</v>
      </c>
      <c r="N1644" s="34">
        <f>'MSD Calculation'!$D$24-L1644</f>
        <v>2.2300000000002562</v>
      </c>
      <c r="O1644" s="35">
        <f t="shared" si="125"/>
        <v>6.3738667542930193E-3</v>
      </c>
      <c r="P1644" s="35">
        <f t="shared" si="126"/>
        <v>1.4940970859230648E-2</v>
      </c>
      <c r="Q1644" s="35">
        <f t="shared" si="127"/>
        <v>1.7078898418708834E-2</v>
      </c>
      <c r="R1644" s="35">
        <f t="shared" si="128"/>
        <v>1.7262974852642096E-2</v>
      </c>
      <c r="S1644" s="35">
        <f t="shared" si="129"/>
        <v>1.7262974852642096E-2</v>
      </c>
      <c r="T1644" s="11" t="s">
        <v>14</v>
      </c>
    </row>
    <row r="1645" spans="2:20" x14ac:dyDescent="0.35">
      <c r="B1645" s="63">
        <v>16.279999999999745</v>
      </c>
      <c r="C1645" s="34">
        <f>B1645/'MSD Calculation'!$D$5</f>
        <v>0.54999999999999138</v>
      </c>
      <c r="D1645" s="34">
        <f>'MSD Calculation'!$D$24-B1645</f>
        <v>2.2200000000002547</v>
      </c>
      <c r="E1645" s="30">
        <f>IF(B1645="",0,IF(B1645&lt;'MSD Calculation'!$D$5,$E$7*(1-B1645/'MSD Calculation'!$D$5), 0))</f>
        <v>6.3690851588284322E-3</v>
      </c>
      <c r="F1645" s="30">
        <f>IF(B1645="",0,IF($B1645&lt;$F$5,0,IF($B1645&gt;'MSD Calculation'!$D$5,0,IF($N$4="Closed-form",1/2*(1-COS(2*PI()*($B1645-$F$5)/$F$6))*$F$8,IF($N$4="General",1/2*(1-COS(2*PI()*($B1645-$F$5)/$F$6))*$F$9,"Error")))))</f>
        <v>8.5736195369321023E-3</v>
      </c>
      <c r="G1645" s="30">
        <f>IF(B1645="",0,IF($B1645&lt;$G$5,0,IF($B1645&gt;'MSD Calculation'!$D$5,0,IF($N$4="Closed-form",1/2*(1-COS(2*PI()*($B1645-$G$5)/$G$6))*$G$8,IF($N$4="General",1/2*(1-COS(2*PI()*($B1645-$G$5)/$G$6))*$G$9,"Error")))))</f>
        <v>2.1427270911704354E-3</v>
      </c>
      <c r="H1645" s="30">
        <f>IF(B1645="",0,IF($B1645&lt;$H$5,0,IF($B1645&gt;'MSD Calculation'!$D$5,0,IF($N$4="Closed-form",1/2*(1-COS(2*PI()*($B1645-$H$5)/$H$6))*$H$8,IF($N$4="General",1/2*(1-COS(2*PI()*($B1645-$H$5)/$H$6))*$H$9,"Error")))))</f>
        <v>1.8609564033157008E-4</v>
      </c>
      <c r="I1645" s="30">
        <f>IF(B1645="",0,IF($B1645&lt;$I$5,0,IF($B1645&gt;'MSD Calculation'!$D$5,0,IF($N$4="Closed-form",1/2*(1-COS(2*PI()*($B1645-$I$5)/$I$6))*$I$8,IF($N$4="General",1/2*(1-COS(2*PI()*($B1645-$I$5)/$I$6))*$I$9,"Error")))))</f>
        <v>0</v>
      </c>
      <c r="J1645" s="15" t="s">
        <v>14</v>
      </c>
      <c r="K1645" s="3"/>
      <c r="L1645" s="17">
        <v>16.279999999999745</v>
      </c>
      <c r="M1645" s="34">
        <f>L1645/'MSD Calculation'!$D$5</f>
        <v>0.54999999999999138</v>
      </c>
      <c r="N1645" s="34">
        <f>'MSD Calculation'!$D$24-L1645</f>
        <v>2.2200000000002547</v>
      </c>
      <c r="O1645" s="35">
        <f t="shared" si="125"/>
        <v>6.3690851588284322E-3</v>
      </c>
      <c r="P1645" s="35">
        <f t="shared" si="126"/>
        <v>1.4942704695760534E-2</v>
      </c>
      <c r="Q1645" s="35">
        <f t="shared" si="127"/>
        <v>1.708543178693097E-2</v>
      </c>
      <c r="R1645" s="35">
        <f t="shared" si="128"/>
        <v>1.727152742726254E-2</v>
      </c>
      <c r="S1645" s="35">
        <f t="shared" si="129"/>
        <v>1.727152742726254E-2</v>
      </c>
      <c r="T1645" s="11" t="s">
        <v>14</v>
      </c>
    </row>
    <row r="1646" spans="2:20" x14ac:dyDescent="0.35">
      <c r="B1646" s="63">
        <v>16.289999999999747</v>
      </c>
      <c r="C1646" s="34">
        <f>B1646/'MSD Calculation'!$D$5</f>
        <v>0.5503378378378293</v>
      </c>
      <c r="D1646" s="34">
        <f>'MSD Calculation'!$D$24-B1646</f>
        <v>2.2100000000002531</v>
      </c>
      <c r="E1646" s="30">
        <f>IF(B1646="",0,IF(B1646&lt;'MSD Calculation'!$D$5,$E$7*(1-B1646/'MSD Calculation'!$D$5), 0))</f>
        <v>6.3643035633638451E-3</v>
      </c>
      <c r="F1646" s="30">
        <f>IF(B1646="",0,IF($B1646&lt;$F$5,0,IF($B1646&gt;'MSD Calculation'!$D$5,0,IF($N$4="Closed-form",1/2*(1-COS(2*PI()*($B1646-$F$5)/$F$6))*$F$8,IF($N$4="General",1/2*(1-COS(2*PI()*($B1646-$F$5)/$F$6))*$F$9,"Error")))))</f>
        <v>8.5801186343486043E-3</v>
      </c>
      <c r="G1646" s="30">
        <f>IF(B1646="",0,IF($B1646&lt;$G$5,0,IF($B1646&gt;'MSD Calculation'!$D$5,0,IF($N$4="Closed-form",1/2*(1-COS(2*PI()*($B1646-$G$5)/$G$6))*$G$8,IF($N$4="General",1/2*(1-COS(2*PI()*($B1646-$G$5)/$G$6))*$G$9,"Error")))))</f>
        <v>2.1475245788700943E-3</v>
      </c>
      <c r="H1646" s="30">
        <f>IF(B1646="",0,IF($B1646&lt;$H$5,0,IF($B1646&gt;'MSD Calculation'!$D$5,0,IF($N$4="Closed-form",1/2*(1-COS(2*PI()*($B1646-$H$5)/$H$6))*$H$8,IF($N$4="General",1/2*(1-COS(2*PI()*($B1646-$H$5)/$H$6))*$H$9,"Error")))))</f>
        <v>1.8812473625719989E-4</v>
      </c>
      <c r="I1646" s="30">
        <f>IF(B1646="",0,IF($B1646&lt;$I$5,0,IF($B1646&gt;'MSD Calculation'!$D$5,0,IF($N$4="Closed-form",1/2*(1-COS(2*PI()*($B1646-$I$5)/$I$6))*$I$8,IF($N$4="General",1/2*(1-COS(2*PI()*($B1646-$I$5)/$I$6))*$I$9,"Error")))))</f>
        <v>0</v>
      </c>
      <c r="J1646" s="15" t="s">
        <v>14</v>
      </c>
      <c r="K1646" s="3"/>
      <c r="L1646" s="17">
        <v>16.289999999999747</v>
      </c>
      <c r="M1646" s="34">
        <f>L1646/'MSD Calculation'!$D$5</f>
        <v>0.5503378378378293</v>
      </c>
      <c r="N1646" s="34">
        <f>'MSD Calculation'!$D$24-L1646</f>
        <v>2.2100000000002531</v>
      </c>
      <c r="O1646" s="35">
        <f t="shared" si="125"/>
        <v>6.3643035633638451E-3</v>
      </c>
      <c r="P1646" s="35">
        <f t="shared" si="126"/>
        <v>1.4944422197712449E-2</v>
      </c>
      <c r="Q1646" s="35">
        <f t="shared" si="127"/>
        <v>1.7091946776582545E-2</v>
      </c>
      <c r="R1646" s="35">
        <f t="shared" si="128"/>
        <v>1.7280071512839744E-2</v>
      </c>
      <c r="S1646" s="35">
        <f t="shared" si="129"/>
        <v>1.7280071512839744E-2</v>
      </c>
      <c r="T1646" s="11" t="s">
        <v>14</v>
      </c>
    </row>
    <row r="1647" spans="2:20" x14ac:dyDescent="0.35">
      <c r="B1647" s="63">
        <v>16.299999999999748</v>
      </c>
      <c r="C1647" s="34">
        <f>B1647/'MSD Calculation'!$D$5</f>
        <v>0.55067567567566711</v>
      </c>
      <c r="D1647" s="34">
        <f>'MSD Calculation'!$D$24-B1647</f>
        <v>2.2000000000002515</v>
      </c>
      <c r="E1647" s="30">
        <f>IF(B1647="",0,IF(B1647&lt;'MSD Calculation'!$D$5,$E$7*(1-B1647/'MSD Calculation'!$D$5), 0))</f>
        <v>6.3595219678992598E-3</v>
      </c>
      <c r="F1647" s="30">
        <f>IF(B1647="",0,IF($B1647&lt;$F$5,0,IF($B1647&gt;'MSD Calculation'!$D$5,0,IF($N$4="Closed-form",1/2*(1-COS(2*PI()*($B1647-$F$5)/$F$6))*$F$8,IF($N$4="General",1/2*(1-COS(2*PI()*($B1647-$F$5)/$F$6))*$F$9,"Error")))))</f>
        <v>8.5866013686789217E-3</v>
      </c>
      <c r="G1647" s="30">
        <f>IF(B1647="",0,IF($B1647&lt;$G$5,0,IF($B1647&gt;'MSD Calculation'!$D$5,0,IF($N$4="Closed-form",1/2*(1-COS(2*PI()*($B1647-$G$5)/$G$6))*$G$8,IF($N$4="General",1/2*(1-COS(2*PI()*($B1647-$G$5)/$G$6))*$G$9,"Error")))))</f>
        <v>2.152319989364423E-3</v>
      </c>
      <c r="H1647" s="30">
        <f>IF(B1647="",0,IF($B1647&lt;$H$5,0,IF($B1647&gt;'MSD Calculation'!$D$5,0,IF($N$4="Closed-form",1/2*(1-COS(2*PI()*($B1647-$H$5)/$H$6))*$H$8,IF($N$4="General",1/2*(1-COS(2*PI()*($B1647-$H$5)/$H$6))*$H$9,"Error")))))</f>
        <v>1.9016369731264353E-4</v>
      </c>
      <c r="I1647" s="30">
        <f>IF(B1647="",0,IF($B1647&lt;$I$5,0,IF($B1647&gt;'MSD Calculation'!$D$5,0,IF($N$4="Closed-form",1/2*(1-COS(2*PI()*($B1647-$I$5)/$I$6))*$I$8,IF($N$4="General",1/2*(1-COS(2*PI()*($B1647-$I$5)/$I$6))*$I$9,"Error")))))</f>
        <v>0</v>
      </c>
      <c r="J1647" s="15" t="s">
        <v>14</v>
      </c>
      <c r="K1647" s="3"/>
      <c r="L1647" s="17">
        <v>16.299999999999748</v>
      </c>
      <c r="M1647" s="34">
        <f>L1647/'MSD Calculation'!$D$5</f>
        <v>0.55067567567566711</v>
      </c>
      <c r="N1647" s="34">
        <f>'MSD Calculation'!$D$24-L1647</f>
        <v>2.2000000000002515</v>
      </c>
      <c r="O1647" s="35">
        <f t="shared" si="125"/>
        <v>6.3595219678992598E-3</v>
      </c>
      <c r="P1647" s="35">
        <f t="shared" si="126"/>
        <v>1.4946123336578181E-2</v>
      </c>
      <c r="Q1647" s="35">
        <f t="shared" si="127"/>
        <v>1.7098443325942604E-2</v>
      </c>
      <c r="R1647" s="35">
        <f t="shared" si="128"/>
        <v>1.7288607023255249E-2</v>
      </c>
      <c r="S1647" s="35">
        <f t="shared" si="129"/>
        <v>1.7288607023255249E-2</v>
      </c>
      <c r="T1647" s="11" t="s">
        <v>14</v>
      </c>
    </row>
    <row r="1648" spans="2:20" x14ac:dyDescent="0.35">
      <c r="B1648" s="63">
        <v>16.30999999999975</v>
      </c>
      <c r="C1648" s="34">
        <f>B1648/'MSD Calculation'!$D$5</f>
        <v>0.55101351351350503</v>
      </c>
      <c r="D1648" s="34">
        <f>'MSD Calculation'!$D$24-B1648</f>
        <v>2.19000000000025</v>
      </c>
      <c r="E1648" s="30">
        <f>IF(B1648="",0,IF(B1648&lt;'MSD Calculation'!$D$5,$E$7*(1-B1648/'MSD Calculation'!$D$5), 0))</f>
        <v>6.3547403724346727E-3</v>
      </c>
      <c r="F1648" s="30">
        <f>IF(B1648="",0,IF($B1648&lt;$F$5,0,IF($B1648&gt;'MSD Calculation'!$D$5,0,IF($N$4="Closed-form",1/2*(1-COS(2*PI()*($B1648-$F$5)/$F$6))*$F$8,IF($N$4="General",1/2*(1-COS(2*PI()*($B1648-$F$5)/$F$6))*$F$9,"Error")))))</f>
        <v>8.5930677114866034E-3</v>
      </c>
      <c r="G1648" s="30">
        <f>IF(B1648="",0,IF($B1648&lt;$G$5,0,IF($B1648&gt;'MSD Calculation'!$D$5,0,IF($N$4="Closed-form",1/2*(1-COS(2*PI()*($B1648-$G$5)/$G$6))*$G$8,IF($N$4="General",1/2*(1-COS(2*PI()*($B1648-$G$5)/$G$6))*$G$9,"Error")))))</f>
        <v>2.1571132894550623E-3</v>
      </c>
      <c r="H1648" s="30">
        <f>IF(B1648="",0,IF($B1648&lt;$H$5,0,IF($B1648&gt;'MSD Calculation'!$D$5,0,IF($N$4="Closed-form",1/2*(1-COS(2*PI()*($B1648-$H$5)/$H$6))*$H$8,IF($N$4="General",1/2*(1-COS(2*PI()*($B1648-$H$5)/$H$6))*$H$9,"Error")))))</f>
        <v>1.9221249898177512E-4</v>
      </c>
      <c r="I1648" s="30">
        <f>IF(B1648="",0,IF($B1648&lt;$I$5,0,IF($B1648&gt;'MSD Calculation'!$D$5,0,IF($N$4="Closed-form",1/2*(1-COS(2*PI()*($B1648-$I$5)/$I$6))*$I$8,IF($N$4="General",1/2*(1-COS(2*PI()*($B1648-$I$5)/$I$6))*$I$9,"Error")))))</f>
        <v>0</v>
      </c>
      <c r="J1648" s="15" t="s">
        <v>14</v>
      </c>
      <c r="K1648" s="3"/>
      <c r="L1648" s="17">
        <v>16.30999999999975</v>
      </c>
      <c r="M1648" s="34">
        <f>L1648/'MSD Calculation'!$D$5</f>
        <v>0.55101351351350503</v>
      </c>
      <c r="N1648" s="34">
        <f>'MSD Calculation'!$D$24-L1648</f>
        <v>2.19000000000025</v>
      </c>
      <c r="O1648" s="35">
        <f t="shared" si="125"/>
        <v>6.3547403724346727E-3</v>
      </c>
      <c r="P1648" s="35">
        <f t="shared" si="126"/>
        <v>1.4947808083921276E-2</v>
      </c>
      <c r="Q1648" s="35">
        <f t="shared" si="127"/>
        <v>1.7104921373376339E-2</v>
      </c>
      <c r="R1648" s="35">
        <f t="shared" si="128"/>
        <v>1.7297133872358116E-2</v>
      </c>
      <c r="S1648" s="35">
        <f t="shared" si="129"/>
        <v>1.7297133872358116E-2</v>
      </c>
      <c r="T1648" s="11" t="s">
        <v>14</v>
      </c>
    </row>
    <row r="1649" spans="2:20" x14ac:dyDescent="0.35">
      <c r="B1649" s="63">
        <v>16.319999999999752</v>
      </c>
      <c r="C1649" s="34">
        <f>B1649/'MSD Calculation'!$D$5</f>
        <v>0.55135135135134294</v>
      </c>
      <c r="D1649" s="34">
        <f>'MSD Calculation'!$D$24-B1649</f>
        <v>2.1800000000002484</v>
      </c>
      <c r="E1649" s="30">
        <f>IF(B1649="",0,IF(B1649&lt;'MSD Calculation'!$D$5,$E$7*(1-B1649/'MSD Calculation'!$D$5), 0))</f>
        <v>6.3499587769700857E-3</v>
      </c>
      <c r="F1649" s="30">
        <f>IF(B1649="",0,IF($B1649&lt;$F$5,0,IF($B1649&gt;'MSD Calculation'!$D$5,0,IF($N$4="Closed-form",1/2*(1-COS(2*PI()*($B1649-$F$5)/$F$6))*$F$8,IF($N$4="General",1/2*(1-COS(2*PI()*($B1649-$F$5)/$F$6))*$F$9,"Error")))))</f>
        <v>8.5995176344071111E-3</v>
      </c>
      <c r="G1649" s="30">
        <f>IF(B1649="",0,IF($B1649&lt;$G$5,0,IF($B1649&gt;'MSD Calculation'!$D$5,0,IF($N$4="Closed-form",1/2*(1-COS(2*PI()*($B1649-$G$5)/$G$6))*$G$8,IF($N$4="General",1/2*(1-COS(2*PI()*($B1649-$G$5)/$G$6))*$G$9,"Error")))))</f>
        <v>2.1619044459582622E-3</v>
      </c>
      <c r="H1649" s="30">
        <f>IF(B1649="",0,IF($B1649&lt;$H$5,0,IF($B1649&gt;'MSD Calculation'!$D$5,0,IF($N$4="Closed-form",1/2*(1-COS(2*PI()*($B1649-$H$5)/$H$6))*$H$8,IF($N$4="General",1/2*(1-COS(2*PI()*($B1649-$H$5)/$H$6))*$H$9,"Error")))))</f>
        <v>1.9427111663014671E-4</v>
      </c>
      <c r="I1649" s="30">
        <f>IF(B1649="",0,IF($B1649&lt;$I$5,0,IF($B1649&gt;'MSD Calculation'!$D$5,0,IF($N$4="Closed-form",1/2*(1-COS(2*PI()*($B1649-$I$5)/$I$6))*$I$8,IF($N$4="General",1/2*(1-COS(2*PI()*($B1649-$I$5)/$I$6))*$I$9,"Error")))))</f>
        <v>0</v>
      </c>
      <c r="J1649" s="15" t="s">
        <v>14</v>
      </c>
      <c r="K1649" s="3"/>
      <c r="L1649" s="17">
        <v>16.319999999999752</v>
      </c>
      <c r="M1649" s="34">
        <f>L1649/'MSD Calculation'!$D$5</f>
        <v>0.55135135135134294</v>
      </c>
      <c r="N1649" s="34">
        <f>'MSD Calculation'!$D$24-L1649</f>
        <v>2.1800000000002484</v>
      </c>
      <c r="O1649" s="35">
        <f t="shared" si="125"/>
        <v>6.3499587769700857E-3</v>
      </c>
      <c r="P1649" s="35">
        <f t="shared" si="126"/>
        <v>1.4949476411377196E-2</v>
      </c>
      <c r="Q1649" s="35">
        <f t="shared" si="127"/>
        <v>1.7111380857335459E-2</v>
      </c>
      <c r="R1649" s="35">
        <f t="shared" si="128"/>
        <v>1.7305651973965604E-2</v>
      </c>
      <c r="S1649" s="35">
        <f t="shared" si="129"/>
        <v>1.7305651973965604E-2</v>
      </c>
      <c r="T1649" s="11" t="s">
        <v>14</v>
      </c>
    </row>
    <row r="1650" spans="2:20" x14ac:dyDescent="0.35">
      <c r="B1650" s="63">
        <v>16.329999999999753</v>
      </c>
      <c r="C1650" s="34">
        <f>B1650/'MSD Calculation'!$D$5</f>
        <v>0.55168918918918086</v>
      </c>
      <c r="D1650" s="34">
        <f>'MSD Calculation'!$D$24-B1650</f>
        <v>2.1700000000002468</v>
      </c>
      <c r="E1650" s="30">
        <f>IF(B1650="",0,IF(B1650&lt;'MSD Calculation'!$D$5,$E$7*(1-B1650/'MSD Calculation'!$D$5), 0))</f>
        <v>6.3451771815054995E-3</v>
      </c>
      <c r="F1650" s="30">
        <f>IF(B1650="",0,IF($B1650&lt;$F$5,0,IF($B1650&gt;'MSD Calculation'!$D$5,0,IF($N$4="Closed-form",1/2*(1-COS(2*PI()*($B1650-$F$5)/$F$6))*$F$8,IF($N$4="General",1/2*(1-COS(2*PI()*($B1650-$F$5)/$F$6))*$F$9,"Error")))))</f>
        <v>8.6059511091479239E-3</v>
      </c>
      <c r="G1650" s="30">
        <f>IF(B1650="",0,IF($B1650&lt;$G$5,0,IF($B1650&gt;'MSD Calculation'!$D$5,0,IF($N$4="Closed-form",1/2*(1-COS(2*PI()*($B1650-$G$5)/$G$6))*$G$8,IF($N$4="General",1/2*(1-COS(2*PI()*($B1650-$G$5)/$G$6))*$G$9,"Error")))))</f>
        <v>2.1666934257051121E-3</v>
      </c>
      <c r="H1650" s="30">
        <f>IF(B1650="",0,IF($B1650&lt;$H$5,0,IF($B1650&gt;'MSD Calculation'!$D$5,0,IF($N$4="Closed-form",1/2*(1-COS(2*PI()*($B1650-$H$5)/$H$6))*$H$8,IF($N$4="General",1/2*(1-COS(2*PI()*($B1650-$H$5)/$H$6))*$H$9,"Error")))))</f>
        <v>1.9633952550528446E-4</v>
      </c>
      <c r="I1650" s="30">
        <f>IF(B1650="",0,IF($B1650&lt;$I$5,0,IF($B1650&gt;'MSD Calculation'!$D$5,0,IF($N$4="Closed-form",1/2*(1-COS(2*PI()*($B1650-$I$5)/$I$6))*$I$8,IF($N$4="General",1/2*(1-COS(2*PI()*($B1650-$I$5)/$I$6))*$I$9,"Error")))))</f>
        <v>0</v>
      </c>
      <c r="J1650" s="15" t="s">
        <v>14</v>
      </c>
      <c r="K1650" s="3"/>
      <c r="L1650" s="17">
        <v>16.329999999999753</v>
      </c>
      <c r="M1650" s="34">
        <f>L1650/'MSD Calculation'!$D$5</f>
        <v>0.55168918918918086</v>
      </c>
      <c r="N1650" s="34">
        <f>'MSD Calculation'!$D$24-L1650</f>
        <v>2.1700000000002468</v>
      </c>
      <c r="O1650" s="35">
        <f t="shared" si="125"/>
        <v>6.3451771815054995E-3</v>
      </c>
      <c r="P1650" s="35">
        <f t="shared" si="126"/>
        <v>1.4951128290653422E-2</v>
      </c>
      <c r="Q1650" s="35">
        <f t="shared" si="127"/>
        <v>1.7117821716358533E-2</v>
      </c>
      <c r="R1650" s="35">
        <f t="shared" si="128"/>
        <v>1.7314161241863819E-2</v>
      </c>
      <c r="S1650" s="35">
        <f t="shared" si="129"/>
        <v>1.7314161241863819E-2</v>
      </c>
      <c r="T1650" s="11" t="s">
        <v>14</v>
      </c>
    </row>
    <row r="1651" spans="2:20" x14ac:dyDescent="0.35">
      <c r="B1651" s="63">
        <v>16.339999999999755</v>
      </c>
      <c r="C1651" s="34">
        <f>B1651/'MSD Calculation'!$D$5</f>
        <v>0.55202702702701867</v>
      </c>
      <c r="D1651" s="34">
        <f>'MSD Calculation'!$D$24-B1651</f>
        <v>2.1600000000002453</v>
      </c>
      <c r="E1651" s="30">
        <f>IF(B1651="",0,IF(B1651&lt;'MSD Calculation'!$D$5,$E$7*(1-B1651/'MSD Calculation'!$D$5), 0))</f>
        <v>6.3403955860409141E-3</v>
      </c>
      <c r="F1651" s="30">
        <f>IF(B1651="",0,IF($B1651&lt;$F$5,0,IF($B1651&gt;'MSD Calculation'!$D$5,0,IF($N$4="Closed-form",1/2*(1-COS(2*PI()*($B1651-$F$5)/$F$6))*$F$8,IF($N$4="General",1/2*(1-COS(2*PI()*($B1651-$F$5)/$F$6))*$F$9,"Error")))))</f>
        <v>8.6123681074886747E-3</v>
      </c>
      <c r="G1651" s="30">
        <f>IF(B1651="",0,IF($B1651&lt;$G$5,0,IF($B1651&gt;'MSD Calculation'!$D$5,0,IF($N$4="Closed-form",1/2*(1-COS(2*PI()*($B1651-$G$5)/$G$6))*$G$8,IF($N$4="General",1/2*(1-COS(2*PI()*($B1651-$G$5)/$G$6))*$G$9,"Error")))))</f>
        <v>2.1714801955417724E-3</v>
      </c>
      <c r="H1651" s="30">
        <f>IF(B1651="",0,IF($B1651&lt;$H$5,0,IF($B1651&gt;'MSD Calculation'!$D$5,0,IF($N$4="Closed-form",1/2*(1-COS(2*PI()*($B1651-$H$5)/$H$6))*$H$8,IF($N$4="General",1/2*(1-COS(2*PI()*($B1651-$H$5)/$H$6))*$H$9,"Error")))))</f>
        <v>1.9841770073698699E-4</v>
      </c>
      <c r="I1651" s="30">
        <f>IF(B1651="",0,IF($B1651&lt;$I$5,0,IF($B1651&gt;'MSD Calculation'!$D$5,0,IF($N$4="Closed-form",1/2*(1-COS(2*PI()*($B1651-$I$5)/$I$6))*$I$8,IF($N$4="General",1/2*(1-COS(2*PI()*($B1651-$I$5)/$I$6))*$I$9,"Error")))))</f>
        <v>0</v>
      </c>
      <c r="J1651" s="15" t="s">
        <v>14</v>
      </c>
      <c r="K1651" s="3"/>
      <c r="L1651" s="17">
        <v>16.339999999999755</v>
      </c>
      <c r="M1651" s="34">
        <f>L1651/'MSD Calculation'!$D$5</f>
        <v>0.55202702702701867</v>
      </c>
      <c r="N1651" s="34">
        <f>'MSD Calculation'!$D$24-L1651</f>
        <v>2.1600000000002453</v>
      </c>
      <c r="O1651" s="35">
        <f t="shared" si="125"/>
        <v>6.3403955860409141E-3</v>
      </c>
      <c r="P1651" s="35">
        <f t="shared" si="126"/>
        <v>1.4952763693529589E-2</v>
      </c>
      <c r="Q1651" s="35">
        <f t="shared" si="127"/>
        <v>1.7124243889071362E-2</v>
      </c>
      <c r="R1651" s="35">
        <f t="shared" si="128"/>
        <v>1.7322661589808351E-2</v>
      </c>
      <c r="S1651" s="35">
        <f t="shared" si="129"/>
        <v>1.7322661589808351E-2</v>
      </c>
      <c r="T1651" s="11" t="s">
        <v>14</v>
      </c>
    </row>
    <row r="1652" spans="2:20" x14ac:dyDescent="0.35">
      <c r="B1652" s="63">
        <v>16.349999999999756</v>
      </c>
      <c r="C1652" s="34">
        <f>B1652/'MSD Calculation'!$D$5</f>
        <v>0.55236486486485659</v>
      </c>
      <c r="D1652" s="34">
        <f>'MSD Calculation'!$D$24-B1652</f>
        <v>2.1500000000002437</v>
      </c>
      <c r="E1652" s="30">
        <f>IF(B1652="",0,IF(B1652&lt;'MSD Calculation'!$D$5,$E$7*(1-B1652/'MSD Calculation'!$D$5), 0))</f>
        <v>6.335613990576327E-3</v>
      </c>
      <c r="F1652" s="30">
        <f>IF(B1652="",0,IF($B1652&lt;$F$5,0,IF($B1652&gt;'MSD Calculation'!$D$5,0,IF($N$4="Closed-form",1/2*(1-COS(2*PI()*($B1652-$F$5)/$F$6))*$F$8,IF($N$4="General",1/2*(1-COS(2*PI()*($B1652-$F$5)/$F$6))*$F$9,"Error")))))</f>
        <v>8.6187686012812719E-3</v>
      </c>
      <c r="G1652" s="30">
        <f>IF(B1652="",0,IF($B1652&lt;$G$5,0,IF($B1652&gt;'MSD Calculation'!$D$5,0,IF($N$4="Closed-form",1/2*(1-COS(2*PI()*($B1652-$G$5)/$G$6))*$G$8,IF($N$4="General",1/2*(1-COS(2*PI()*($B1652-$G$5)/$G$6))*$G$9,"Error")))))</f>
        <v>2.1762647223297011E-3</v>
      </c>
      <c r="H1652" s="30">
        <f>IF(B1652="",0,IF($B1652&lt;$H$5,0,IF($B1652&gt;'MSD Calculation'!$D$5,0,IF($N$4="Closed-form",1/2*(1-COS(2*PI()*($B1652-$H$5)/$H$6))*$H$8,IF($N$4="General",1/2*(1-COS(2*PI()*($B1652-$H$5)/$H$6))*$H$9,"Error")))))</f>
        <v>2.0050561733762323E-4</v>
      </c>
      <c r="I1652" s="30">
        <f>IF(B1652="",0,IF($B1652&lt;$I$5,0,IF($B1652&gt;'MSD Calculation'!$D$5,0,IF($N$4="Closed-form",1/2*(1-COS(2*PI()*($B1652-$I$5)/$I$6))*$I$8,IF($N$4="General",1/2*(1-COS(2*PI()*($B1652-$I$5)/$I$6))*$I$9,"Error")))))</f>
        <v>0</v>
      </c>
      <c r="J1652" s="15" t="s">
        <v>14</v>
      </c>
      <c r="K1652" s="3"/>
      <c r="L1652" s="17">
        <v>16.349999999999756</v>
      </c>
      <c r="M1652" s="34">
        <f>L1652/'MSD Calculation'!$D$5</f>
        <v>0.55236486486485659</v>
      </c>
      <c r="N1652" s="34">
        <f>'MSD Calculation'!$D$24-L1652</f>
        <v>2.1500000000002437</v>
      </c>
      <c r="O1652" s="35">
        <f t="shared" si="125"/>
        <v>6.335613990576327E-3</v>
      </c>
      <c r="P1652" s="35">
        <f t="shared" si="126"/>
        <v>1.49543825918576E-2</v>
      </c>
      <c r="Q1652" s="35">
        <f t="shared" si="127"/>
        <v>1.71306473141873E-2</v>
      </c>
      <c r="R1652" s="35">
        <f t="shared" si="128"/>
        <v>1.7331152931524922E-2</v>
      </c>
      <c r="S1652" s="35">
        <f t="shared" si="129"/>
        <v>1.7331152931524922E-2</v>
      </c>
      <c r="T1652" s="11" t="s">
        <v>14</v>
      </c>
    </row>
    <row r="1653" spans="2:20" x14ac:dyDescent="0.35">
      <c r="B1653" s="63">
        <v>16.359999999999758</v>
      </c>
      <c r="C1653" s="34">
        <f>B1653/'MSD Calculation'!$D$5</f>
        <v>0.5527027027026945</v>
      </c>
      <c r="D1653" s="34">
        <f>'MSD Calculation'!$D$24-B1653</f>
        <v>2.1400000000002422</v>
      </c>
      <c r="E1653" s="30">
        <f>IF(B1653="",0,IF(B1653&lt;'MSD Calculation'!$D$5,$E$7*(1-B1653/'MSD Calculation'!$D$5), 0))</f>
        <v>6.33083239511174E-3</v>
      </c>
      <c r="F1653" s="30">
        <f>IF(B1653="",0,IF($B1653&lt;$F$5,0,IF($B1653&gt;'MSD Calculation'!$D$5,0,IF($N$4="Closed-form",1/2*(1-COS(2*PI()*($B1653-$F$5)/$F$6))*$F$8,IF($N$4="General",1/2*(1-COS(2*PI()*($B1653-$F$5)/$F$6))*$F$9,"Error")))))</f>
        <v>8.6251525624500142E-3</v>
      </c>
      <c r="G1653" s="30">
        <f>IF(B1653="",0,IF($B1653&lt;$G$5,0,IF($B1653&gt;'MSD Calculation'!$D$5,0,IF($N$4="Closed-form",1/2*(1-COS(2*PI()*($B1653-$G$5)/$G$6))*$G$8,IF($N$4="General",1/2*(1-COS(2*PI()*($B1653-$G$5)/$G$6))*$G$9,"Error")))))</f>
        <v>2.1810469729458865E-3</v>
      </c>
      <c r="H1653" s="30">
        <f>IF(B1653="",0,IF($B1653&lt;$H$5,0,IF($B1653&gt;'MSD Calculation'!$D$5,0,IF($N$4="Closed-form",1/2*(1-COS(2*PI()*($B1653-$H$5)/$H$6))*$H$8,IF($N$4="General",1/2*(1-COS(2*PI()*($B1653-$H$5)/$H$6))*$H$9,"Error")))))</f>
        <v>2.0260325020243414E-4</v>
      </c>
      <c r="I1653" s="30">
        <f>IF(B1653="",0,IF($B1653&lt;$I$5,0,IF($B1653&gt;'MSD Calculation'!$D$5,0,IF($N$4="Closed-form",1/2*(1-COS(2*PI()*($B1653-$I$5)/$I$6))*$I$8,IF($N$4="General",1/2*(1-COS(2*PI()*($B1653-$I$5)/$I$6))*$I$9,"Error")))))</f>
        <v>0</v>
      </c>
      <c r="J1653" s="15" t="s">
        <v>14</v>
      </c>
      <c r="K1653" s="3"/>
      <c r="L1653" s="17">
        <v>16.359999999999758</v>
      </c>
      <c r="M1653" s="34">
        <f>L1653/'MSD Calculation'!$D$5</f>
        <v>0.5527027027026945</v>
      </c>
      <c r="N1653" s="34">
        <f>'MSD Calculation'!$D$24-L1653</f>
        <v>2.1400000000002422</v>
      </c>
      <c r="O1653" s="35">
        <f t="shared" si="125"/>
        <v>6.33083239511174E-3</v>
      </c>
      <c r="P1653" s="35">
        <f t="shared" si="126"/>
        <v>1.4955984957561754E-2</v>
      </c>
      <c r="Q1653" s="35">
        <f t="shared" si="127"/>
        <v>1.713703193050764E-2</v>
      </c>
      <c r="R1653" s="35">
        <f t="shared" si="128"/>
        <v>1.7339635180710074E-2</v>
      </c>
      <c r="S1653" s="35">
        <f t="shared" si="129"/>
        <v>1.7339635180710074E-2</v>
      </c>
      <c r="T1653" s="11" t="s">
        <v>14</v>
      </c>
    </row>
    <row r="1654" spans="2:20" x14ac:dyDescent="0.35">
      <c r="B1654" s="63">
        <v>16.369999999999759</v>
      </c>
      <c r="C1654" s="34">
        <f>B1654/'MSD Calculation'!$D$5</f>
        <v>0.55304054054053242</v>
      </c>
      <c r="D1654" s="34">
        <f>'MSD Calculation'!$D$24-B1654</f>
        <v>2.1300000000002406</v>
      </c>
      <c r="E1654" s="30">
        <f>IF(B1654="",0,IF(B1654&lt;'MSD Calculation'!$D$5,$E$7*(1-B1654/'MSD Calculation'!$D$5), 0))</f>
        <v>6.3260507996471529E-3</v>
      </c>
      <c r="F1654" s="30">
        <f>IF(B1654="",0,IF($B1654&lt;$F$5,0,IF($B1654&gt;'MSD Calculation'!$D$5,0,IF($N$4="Closed-form",1/2*(1-COS(2*PI()*($B1654-$F$5)/$F$6))*$F$8,IF($N$4="General",1/2*(1-COS(2*PI()*($B1654-$F$5)/$F$6))*$F$9,"Error")))))</f>
        <v>8.6315199629917305E-3</v>
      </c>
      <c r="G1654" s="30">
        <f>IF(B1654="",0,IF($B1654&lt;$G$5,0,IF($B1654&gt;'MSD Calculation'!$D$5,0,IF($N$4="Closed-form",1/2*(1-COS(2*PI()*($B1654-$G$5)/$G$6))*$G$8,IF($N$4="General",1/2*(1-COS(2*PI()*($B1654-$G$5)/$G$6))*$G$9,"Error")))))</f>
        <v>2.1858269142830734E-3</v>
      </c>
      <c r="H1654" s="30">
        <f>IF(B1654="",0,IF($B1654&lt;$H$5,0,IF($B1654&gt;'MSD Calculation'!$D$5,0,IF($N$4="Closed-form",1/2*(1-COS(2*PI()*($B1654-$H$5)/$H$6))*$H$8,IF($N$4="General",1/2*(1-COS(2*PI()*($B1654-$H$5)/$H$6))*$H$9,"Error")))))</f>
        <v>2.0471057410983366E-4</v>
      </c>
      <c r="I1654" s="30">
        <f>IF(B1654="",0,IF($B1654&lt;$I$5,0,IF($B1654&gt;'MSD Calculation'!$D$5,0,IF($N$4="Closed-form",1/2*(1-COS(2*PI()*($B1654-$I$5)/$I$6))*$I$8,IF($N$4="General",1/2*(1-COS(2*PI()*($B1654-$I$5)/$I$6))*$I$9,"Error")))))</f>
        <v>0</v>
      </c>
      <c r="J1654" s="15" t="s">
        <v>14</v>
      </c>
      <c r="K1654" s="3"/>
      <c r="L1654" s="17">
        <v>16.369999999999759</v>
      </c>
      <c r="M1654" s="34">
        <f>L1654/'MSD Calculation'!$D$5</f>
        <v>0.55304054054053242</v>
      </c>
      <c r="N1654" s="34">
        <f>'MSD Calculation'!$D$24-L1654</f>
        <v>2.1300000000002406</v>
      </c>
      <c r="O1654" s="35">
        <f t="shared" si="125"/>
        <v>6.3260507996471529E-3</v>
      </c>
      <c r="P1654" s="35">
        <f t="shared" si="126"/>
        <v>1.4957570762638882E-2</v>
      </c>
      <c r="Q1654" s="35">
        <f t="shared" si="127"/>
        <v>1.7143397676921957E-2</v>
      </c>
      <c r="R1654" s="35">
        <f t="shared" si="128"/>
        <v>1.734810825103179E-2</v>
      </c>
      <c r="S1654" s="35">
        <f t="shared" si="129"/>
        <v>1.734810825103179E-2</v>
      </c>
      <c r="T1654" s="11" t="s">
        <v>14</v>
      </c>
    </row>
    <row r="1655" spans="2:20" x14ac:dyDescent="0.35">
      <c r="B1655" s="63">
        <v>16.379999999999761</v>
      </c>
      <c r="C1655" s="34">
        <f>B1655/'MSD Calculation'!$D$5</f>
        <v>0.55337837837837023</v>
      </c>
      <c r="D1655" s="34">
        <f>'MSD Calculation'!$D$24-B1655</f>
        <v>2.120000000000239</v>
      </c>
      <c r="E1655" s="30">
        <f>IF(B1655="",0,IF(B1655&lt;'MSD Calculation'!$D$5,$E$7*(1-B1655/'MSD Calculation'!$D$5), 0))</f>
        <v>6.3212692041825676E-3</v>
      </c>
      <c r="F1655" s="30">
        <f>IF(B1655="",0,IF($B1655&lt;$F$5,0,IF($B1655&gt;'MSD Calculation'!$D$5,0,IF($N$4="Closed-form",1/2*(1-COS(2*PI()*($B1655-$F$5)/$F$6))*$F$8,IF($N$4="General",1/2*(1-COS(2*PI()*($B1655-$F$5)/$F$6))*$F$9,"Error")))))</f>
        <v>8.6378707749758792E-3</v>
      </c>
      <c r="G1655" s="30">
        <f>IF(B1655="",0,IF($B1655&lt;$G$5,0,IF($B1655&gt;'MSD Calculation'!$D$5,0,IF($N$4="Closed-form",1/2*(1-COS(2*PI()*($B1655-$G$5)/$G$6))*$G$8,IF($N$4="General",1/2*(1-COS(2*PI()*($B1655-$G$5)/$G$6))*$G$9,"Error")))))</f>
        <v>2.1906045132499934E-3</v>
      </c>
      <c r="H1655" s="30">
        <f>IF(B1655="",0,IF($B1655&lt;$H$5,0,IF($B1655&gt;'MSD Calculation'!$D$5,0,IF($N$4="Closed-form",1/2*(1-COS(2*PI()*($B1655-$H$5)/$H$6))*$H$8,IF($N$4="General",1/2*(1-COS(2*PI()*($B1655-$H$5)/$H$6))*$H$9,"Error")))))</f>
        <v>2.0682756372171203E-4</v>
      </c>
      <c r="I1655" s="30">
        <f>IF(B1655="",0,IF($B1655&lt;$I$5,0,IF($B1655&gt;'MSD Calculation'!$D$5,0,IF($N$4="Closed-form",1/2*(1-COS(2*PI()*($B1655-$I$5)/$I$6))*$I$8,IF($N$4="General",1/2*(1-COS(2*PI()*($B1655-$I$5)/$I$6))*$I$9,"Error")))))</f>
        <v>0</v>
      </c>
      <c r="J1655" s="15" t="s">
        <v>14</v>
      </c>
      <c r="K1655" s="3"/>
      <c r="L1655" s="17">
        <v>16.379999999999761</v>
      </c>
      <c r="M1655" s="34">
        <f>L1655/'MSD Calculation'!$D$5</f>
        <v>0.55337837837837023</v>
      </c>
      <c r="N1655" s="34">
        <f>'MSD Calculation'!$D$24-L1655</f>
        <v>2.120000000000239</v>
      </c>
      <c r="O1655" s="35">
        <f t="shared" si="125"/>
        <v>6.3212692041825676E-3</v>
      </c>
      <c r="P1655" s="35">
        <f t="shared" si="126"/>
        <v>1.4959139979158447E-2</v>
      </c>
      <c r="Q1655" s="35">
        <f t="shared" si="127"/>
        <v>1.7149744492408442E-2</v>
      </c>
      <c r="R1655" s="35">
        <f t="shared" si="128"/>
        <v>1.7356572056130153E-2</v>
      </c>
      <c r="S1655" s="35">
        <f t="shared" si="129"/>
        <v>1.7356572056130153E-2</v>
      </c>
      <c r="T1655" s="11" t="s">
        <v>14</v>
      </c>
    </row>
    <row r="1656" spans="2:20" x14ac:dyDescent="0.35">
      <c r="B1656" s="63">
        <v>16.389999999999763</v>
      </c>
      <c r="C1656" s="34">
        <f>B1656/'MSD Calculation'!$D$5</f>
        <v>0.55371621621620815</v>
      </c>
      <c r="D1656" s="34">
        <f>'MSD Calculation'!$D$24-B1656</f>
        <v>2.1100000000002375</v>
      </c>
      <c r="E1656" s="30">
        <f>IF(B1656="",0,IF(B1656&lt;'MSD Calculation'!$D$5,$E$7*(1-B1656/'MSD Calculation'!$D$5), 0))</f>
        <v>6.3164876087179805E-3</v>
      </c>
      <c r="F1656" s="30">
        <f>IF(B1656="",0,IF($B1656&lt;$F$5,0,IF($B1656&gt;'MSD Calculation'!$D$5,0,IF($N$4="Closed-form",1/2*(1-COS(2*PI()*($B1656-$F$5)/$F$6))*$F$8,IF($N$4="General",1/2*(1-COS(2*PI()*($B1656-$F$5)/$F$6))*$F$9,"Error")))))</f>
        <v>8.6442049705446975E-3</v>
      </c>
      <c r="G1656" s="30">
        <f>IF(B1656="",0,IF($B1656&lt;$G$5,0,IF($B1656&gt;'MSD Calculation'!$D$5,0,IF($N$4="Closed-form",1/2*(1-COS(2*PI()*($B1656-$G$5)/$G$6))*$G$8,IF($N$4="General",1/2*(1-COS(2*PI()*($B1656-$G$5)/$G$6))*$G$9,"Error")))))</f>
        <v>2.1953797367715946E-3</v>
      </c>
      <c r="H1656" s="30">
        <f>IF(B1656="",0,IF($B1656&lt;$H$5,0,IF($B1656&gt;'MSD Calculation'!$D$5,0,IF($N$4="Closed-form",1/2*(1-COS(2*PI()*($B1656-$H$5)/$H$6))*$H$8,IF($N$4="General",1/2*(1-COS(2*PI()*($B1656-$H$5)/$H$6))*$H$9,"Error")))))</f>
        <v>2.0895419358374104E-4</v>
      </c>
      <c r="I1656" s="30">
        <f>IF(B1656="",0,IF($B1656&lt;$I$5,0,IF($B1656&gt;'MSD Calculation'!$D$5,0,IF($N$4="Closed-form",1/2*(1-COS(2*PI()*($B1656-$I$5)/$I$6))*$I$8,IF($N$4="General",1/2*(1-COS(2*PI()*($B1656-$I$5)/$I$6))*$I$9,"Error")))))</f>
        <v>0</v>
      </c>
      <c r="J1656" s="15" t="s">
        <v>14</v>
      </c>
      <c r="K1656" s="3"/>
      <c r="L1656" s="17">
        <v>16.389999999999763</v>
      </c>
      <c r="M1656" s="34">
        <f>L1656/'MSD Calculation'!$D$5</f>
        <v>0.55371621621620815</v>
      </c>
      <c r="N1656" s="34">
        <f>'MSD Calculation'!$D$24-L1656</f>
        <v>2.1100000000002375</v>
      </c>
      <c r="O1656" s="35">
        <f t="shared" si="125"/>
        <v>6.3164876087179805E-3</v>
      </c>
      <c r="P1656" s="35">
        <f t="shared" si="126"/>
        <v>1.4960692579262677E-2</v>
      </c>
      <c r="Q1656" s="35">
        <f t="shared" si="127"/>
        <v>1.7156072316034273E-2</v>
      </c>
      <c r="R1656" s="35">
        <f t="shared" si="128"/>
        <v>1.7365026509618013E-2</v>
      </c>
      <c r="S1656" s="35">
        <f t="shared" si="129"/>
        <v>1.7365026509618013E-2</v>
      </c>
      <c r="T1656" s="11" t="s">
        <v>14</v>
      </c>
    </row>
    <row r="1657" spans="2:20" x14ac:dyDescent="0.35">
      <c r="B1657" s="63">
        <v>16.399999999999764</v>
      </c>
      <c r="C1657" s="34">
        <f>B1657/'MSD Calculation'!$D$5</f>
        <v>0.55405405405404606</v>
      </c>
      <c r="D1657" s="34">
        <f>'MSD Calculation'!$D$24-B1657</f>
        <v>2.1000000000002359</v>
      </c>
      <c r="E1657" s="30">
        <f>IF(B1657="",0,IF(B1657&lt;'MSD Calculation'!$D$5,$E$7*(1-B1657/'MSD Calculation'!$D$5), 0))</f>
        <v>6.3117060132533934E-3</v>
      </c>
      <c r="F1657" s="30">
        <f>IF(B1657="",0,IF($B1657&lt;$F$5,0,IF($B1657&gt;'MSD Calculation'!$D$5,0,IF($N$4="Closed-form",1/2*(1-COS(2*PI()*($B1657-$F$5)/$F$6))*$F$8,IF($N$4="General",1/2*(1-COS(2*PI()*($B1657-$F$5)/$F$6))*$F$9,"Error")))))</f>
        <v>8.6505225219133033E-3</v>
      </c>
      <c r="G1657" s="30">
        <f>IF(B1657="",0,IF($B1657&lt;$G$5,0,IF($B1657&gt;'MSD Calculation'!$D$5,0,IF($N$4="Closed-form",1/2*(1-COS(2*PI()*($B1657-$G$5)/$G$6))*$G$8,IF($N$4="General",1/2*(1-COS(2*PI()*($B1657-$G$5)/$G$6))*$G$9,"Error")))))</f>
        <v>2.2001525517892709E-3</v>
      </c>
      <c r="H1657" s="30">
        <f>IF(B1657="",0,IF($B1657&lt;$H$5,0,IF($B1657&gt;'MSD Calculation'!$D$5,0,IF($N$4="Closed-form",1/2*(1-COS(2*PI()*($B1657-$H$5)/$H$6))*$H$8,IF($N$4="General",1/2*(1-COS(2*PI()*($B1657-$H$5)/$H$6))*$H$9,"Error")))))</f>
        <v>2.1109043812567955E-4</v>
      </c>
      <c r="I1657" s="30">
        <f>IF(B1657="",0,IF($B1657&lt;$I$5,0,IF($B1657&gt;'MSD Calculation'!$D$5,0,IF($N$4="Closed-form",1/2*(1-COS(2*PI()*($B1657-$I$5)/$I$6))*$I$8,IF($N$4="General",1/2*(1-COS(2*PI()*($B1657-$I$5)/$I$6))*$I$9,"Error")))))</f>
        <v>0</v>
      </c>
      <c r="J1657" s="15" t="s">
        <v>14</v>
      </c>
      <c r="K1657" s="3"/>
      <c r="L1657" s="17">
        <v>16.399999999999764</v>
      </c>
      <c r="M1657" s="34">
        <f>L1657/'MSD Calculation'!$D$5</f>
        <v>0.55405405405404606</v>
      </c>
      <c r="N1657" s="34">
        <f>'MSD Calculation'!$D$24-L1657</f>
        <v>2.1000000000002359</v>
      </c>
      <c r="O1657" s="35">
        <f t="shared" si="125"/>
        <v>6.3117060132533934E-3</v>
      </c>
      <c r="P1657" s="35">
        <f t="shared" si="126"/>
        <v>1.4962228535166697E-2</v>
      </c>
      <c r="Q1657" s="35">
        <f t="shared" si="127"/>
        <v>1.7162381086955968E-2</v>
      </c>
      <c r="R1657" s="35">
        <f t="shared" si="128"/>
        <v>1.7373471525081646E-2</v>
      </c>
      <c r="S1657" s="35">
        <f t="shared" si="129"/>
        <v>1.7373471525081646E-2</v>
      </c>
      <c r="T1657" s="11" t="s">
        <v>14</v>
      </c>
    </row>
    <row r="1658" spans="2:20" x14ac:dyDescent="0.35">
      <c r="B1658" s="63">
        <v>16.409999999999766</v>
      </c>
      <c r="C1658" s="34">
        <f>B1658/'MSD Calculation'!$D$5</f>
        <v>0.55439189189188398</v>
      </c>
      <c r="D1658" s="34">
        <f>'MSD Calculation'!$D$24-B1658</f>
        <v>2.0900000000002343</v>
      </c>
      <c r="E1658" s="30">
        <f>IF(B1658="",0,IF(B1658&lt;'MSD Calculation'!$D$5,$E$7*(1-B1658/'MSD Calculation'!$D$5), 0))</f>
        <v>6.3069244177888064E-3</v>
      </c>
      <c r="F1658" s="30">
        <f>IF(B1658="",0,IF($B1658&lt;$F$5,0,IF($B1658&gt;'MSD Calculation'!$D$5,0,IF($N$4="Closed-form",1/2*(1-COS(2*PI()*($B1658-$F$5)/$F$6))*$F$8,IF($N$4="General",1/2*(1-COS(2*PI()*($B1658-$F$5)/$F$6))*$F$9,"Error")))))</f>
        <v>8.6568234013698238E-3</v>
      </c>
      <c r="G1658" s="30">
        <f>IF(B1658="",0,IF($B1658&lt;$G$5,0,IF($B1658&gt;'MSD Calculation'!$D$5,0,IF($N$4="Closed-form",1/2*(1-COS(2*PI()*($B1658-$G$5)/$G$6))*$G$8,IF($N$4="General",1/2*(1-COS(2*PI()*($B1658-$G$5)/$G$6))*$G$9,"Error")))))</f>
        <v>2.2049229252610885E-3</v>
      </c>
      <c r="H1658" s="30">
        <f>IF(B1658="",0,IF($B1658&lt;$H$5,0,IF($B1658&gt;'MSD Calculation'!$D$5,0,IF($N$4="Closed-form",1/2*(1-COS(2*PI()*($B1658-$H$5)/$H$6))*$H$8,IF($N$4="General",1/2*(1-COS(2*PI()*($B1658-$H$5)/$H$6))*$H$9,"Error")))))</f>
        <v>2.1323627166168122E-4</v>
      </c>
      <c r="I1658" s="30">
        <f>IF(B1658="",0,IF($B1658&lt;$I$5,0,IF($B1658&gt;'MSD Calculation'!$D$5,0,IF($N$4="Closed-form",1/2*(1-COS(2*PI()*($B1658-$I$5)/$I$6))*$I$8,IF($N$4="General",1/2*(1-COS(2*PI()*($B1658-$I$5)/$I$6))*$I$9,"Error")))))</f>
        <v>0</v>
      </c>
      <c r="J1658" s="15" t="s">
        <v>14</v>
      </c>
      <c r="K1658" s="3"/>
      <c r="L1658" s="17">
        <v>16.409999999999766</v>
      </c>
      <c r="M1658" s="34">
        <f>L1658/'MSD Calculation'!$D$5</f>
        <v>0.55439189189188398</v>
      </c>
      <c r="N1658" s="34">
        <f>'MSD Calculation'!$D$24-L1658</f>
        <v>2.0900000000002343</v>
      </c>
      <c r="O1658" s="35">
        <f t="shared" si="125"/>
        <v>6.3069244177888064E-3</v>
      </c>
      <c r="P1658" s="35">
        <f t="shared" si="126"/>
        <v>1.4963747819158629E-2</v>
      </c>
      <c r="Q1658" s="35">
        <f t="shared" si="127"/>
        <v>1.7168670744419717E-2</v>
      </c>
      <c r="R1658" s="35">
        <f t="shared" si="128"/>
        <v>1.7381907016081399E-2</v>
      </c>
      <c r="S1658" s="35">
        <f t="shared" si="129"/>
        <v>1.7381907016081399E-2</v>
      </c>
      <c r="T1658" s="11" t="s">
        <v>14</v>
      </c>
    </row>
    <row r="1659" spans="2:20" x14ac:dyDescent="0.35">
      <c r="B1659" s="63">
        <v>16.419999999999767</v>
      </c>
      <c r="C1659" s="34">
        <f>B1659/'MSD Calculation'!$D$5</f>
        <v>0.55472972972972179</v>
      </c>
      <c r="D1659" s="34">
        <f>'MSD Calculation'!$D$24-B1659</f>
        <v>2.0800000000002328</v>
      </c>
      <c r="E1659" s="30">
        <f>IF(B1659="",0,IF(B1659&lt;'MSD Calculation'!$D$5,$E$7*(1-B1659/'MSD Calculation'!$D$5), 0))</f>
        <v>6.302142822324221E-3</v>
      </c>
      <c r="F1659" s="30">
        <f>IF(B1659="",0,IF($B1659&lt;$F$5,0,IF($B1659&gt;'MSD Calculation'!$D$5,0,IF($N$4="Closed-form",1/2*(1-COS(2*PI()*($B1659-$F$5)/$F$6))*$F$8,IF($N$4="General",1/2*(1-COS(2*PI()*($B1659-$F$5)/$F$6))*$F$9,"Error")))))</f>
        <v>8.6631075812755205E-3</v>
      </c>
      <c r="G1659" s="30">
        <f>IF(B1659="",0,IF($B1659&lt;$G$5,0,IF($B1659&gt;'MSD Calculation'!$D$5,0,IF($N$4="Closed-form",1/2*(1-COS(2*PI()*($B1659-$G$5)/$G$6))*$G$8,IF($N$4="General",1/2*(1-COS(2*PI()*($B1659-$G$5)/$G$6))*$G$9,"Error")))))</f>
        <v>2.209690824162018E-3</v>
      </c>
      <c r="H1659" s="30">
        <f>IF(B1659="",0,IF($B1659&lt;$H$5,0,IF($B1659&gt;'MSD Calculation'!$D$5,0,IF($N$4="Closed-form",1/2*(1-COS(2*PI()*($B1659-$H$5)/$H$6))*$H$8,IF($N$4="General",1/2*(1-COS(2*PI()*($B1659-$H$5)/$H$6))*$H$9,"Error")))))</f>
        <v>2.1539166839060331E-4</v>
      </c>
      <c r="I1659" s="30">
        <f>IF(B1659="",0,IF($B1659&lt;$I$5,0,IF($B1659&gt;'MSD Calculation'!$D$5,0,IF($N$4="Closed-form",1/2*(1-COS(2*PI()*($B1659-$I$5)/$I$6))*$I$8,IF($N$4="General",1/2*(1-COS(2*PI()*($B1659-$I$5)/$I$6))*$I$9,"Error")))))</f>
        <v>0</v>
      </c>
      <c r="J1659" s="15" t="s">
        <v>14</v>
      </c>
      <c r="K1659" s="3"/>
      <c r="L1659" s="17">
        <v>16.419999999999767</v>
      </c>
      <c r="M1659" s="34">
        <f>L1659/'MSD Calculation'!$D$5</f>
        <v>0.55472972972972179</v>
      </c>
      <c r="N1659" s="34">
        <f>'MSD Calculation'!$D$24-L1659</f>
        <v>2.0800000000002328</v>
      </c>
      <c r="O1659" s="35">
        <f t="shared" si="125"/>
        <v>6.302142822324221E-3</v>
      </c>
      <c r="P1659" s="35">
        <f t="shared" si="126"/>
        <v>1.4965250403599742E-2</v>
      </c>
      <c r="Q1659" s="35">
        <f t="shared" si="127"/>
        <v>1.717494122776176E-2</v>
      </c>
      <c r="R1659" s="35">
        <f t="shared" si="128"/>
        <v>1.7390332896152362E-2</v>
      </c>
      <c r="S1659" s="35">
        <f t="shared" si="129"/>
        <v>1.7390332896152362E-2</v>
      </c>
      <c r="T1659" s="11" t="s">
        <v>14</v>
      </c>
    </row>
    <row r="1660" spans="2:20" x14ac:dyDescent="0.35">
      <c r="B1660" s="63">
        <v>16.429999999999769</v>
      </c>
      <c r="C1660" s="34">
        <f>B1660/'MSD Calculation'!$D$5</f>
        <v>0.55506756756755971</v>
      </c>
      <c r="D1660" s="34">
        <f>'MSD Calculation'!$D$24-B1660</f>
        <v>2.0700000000002312</v>
      </c>
      <c r="E1660" s="30">
        <f>IF(B1660="",0,IF(B1660&lt;'MSD Calculation'!$D$5,$E$7*(1-B1660/'MSD Calculation'!$D$5), 0))</f>
        <v>6.297361226859634E-3</v>
      </c>
      <c r="F1660" s="30">
        <f>IF(B1660="",0,IF($B1660&lt;$F$5,0,IF($B1660&gt;'MSD Calculation'!$D$5,0,IF($N$4="Closed-form",1/2*(1-COS(2*PI()*($B1660-$F$5)/$F$6))*$F$8,IF($N$4="General",1/2*(1-COS(2*PI()*($B1660-$F$5)/$F$6))*$F$9,"Error")))))</f>
        <v>8.6693750340649071E-3</v>
      </c>
      <c r="G1660" s="30">
        <f>IF(B1660="",0,IF($B1660&lt;$G$5,0,IF($B1660&gt;'MSD Calculation'!$D$5,0,IF($N$4="Closed-form",1/2*(1-COS(2*PI()*($B1660-$G$5)/$G$6))*$G$8,IF($N$4="General",1/2*(1-COS(2*PI()*($B1660-$G$5)/$G$6))*$G$9,"Error")))))</f>
        <v>2.214456215484161E-3</v>
      </c>
      <c r="H1660" s="30">
        <f>IF(B1660="",0,IF($B1660&lt;$H$5,0,IF($B1660&gt;'MSD Calculation'!$D$5,0,IF($N$4="Closed-form",1/2*(1-COS(2*PI()*($B1660-$H$5)/$H$6))*$H$8,IF($N$4="General",1/2*(1-COS(2*PI()*($B1660-$H$5)/$H$6))*$H$9,"Error")))))</f>
        <v>2.1755660239631652E-4</v>
      </c>
      <c r="I1660" s="30">
        <f>IF(B1660="",0,IF($B1660&lt;$I$5,0,IF($B1660&gt;'MSD Calculation'!$D$5,0,IF($N$4="Closed-form",1/2*(1-COS(2*PI()*($B1660-$I$5)/$I$6))*$I$8,IF($N$4="General",1/2*(1-COS(2*PI()*($B1660-$I$5)/$I$6))*$I$9,"Error")))))</f>
        <v>0</v>
      </c>
      <c r="J1660" s="15" t="s">
        <v>14</v>
      </c>
      <c r="K1660" s="3"/>
      <c r="L1660" s="17">
        <v>16.429999999999769</v>
      </c>
      <c r="M1660" s="34">
        <f>L1660/'MSD Calculation'!$D$5</f>
        <v>0.55506756756755971</v>
      </c>
      <c r="N1660" s="34">
        <f>'MSD Calculation'!$D$24-L1660</f>
        <v>2.0700000000002312</v>
      </c>
      <c r="O1660" s="35">
        <f t="shared" si="125"/>
        <v>6.297361226859634E-3</v>
      </c>
      <c r="P1660" s="35">
        <f t="shared" si="126"/>
        <v>1.496673626092454E-2</v>
      </c>
      <c r="Q1660" s="35">
        <f t="shared" si="127"/>
        <v>1.7181192476408702E-2</v>
      </c>
      <c r="R1660" s="35">
        <f t="shared" si="128"/>
        <v>1.739874907880502E-2</v>
      </c>
      <c r="S1660" s="35">
        <f t="shared" si="129"/>
        <v>1.739874907880502E-2</v>
      </c>
      <c r="T1660" s="11" t="s">
        <v>14</v>
      </c>
    </row>
    <row r="1661" spans="2:20" x14ac:dyDescent="0.35">
      <c r="B1661" s="63">
        <v>16.43999999999977</v>
      </c>
      <c r="C1661" s="34">
        <f>B1661/'MSD Calculation'!$D$5</f>
        <v>0.55540540540539762</v>
      </c>
      <c r="D1661" s="34">
        <f>'MSD Calculation'!$D$24-B1661</f>
        <v>2.0600000000002296</v>
      </c>
      <c r="E1661" s="30">
        <f>IF(B1661="",0,IF(B1661&lt;'MSD Calculation'!$D$5,$E$7*(1-B1661/'MSD Calculation'!$D$5), 0))</f>
        <v>6.2925796313950478E-3</v>
      </c>
      <c r="F1661" s="30">
        <f>IF(B1661="",0,IF($B1661&lt;$F$5,0,IF($B1661&gt;'MSD Calculation'!$D$5,0,IF($N$4="Closed-form",1/2*(1-COS(2*PI()*($B1661-$F$5)/$F$6))*$F$8,IF($N$4="General",1/2*(1-COS(2*PI()*($B1661-$F$5)/$F$6))*$F$9,"Error")))))</f>
        <v>8.6756257322458674E-3</v>
      </c>
      <c r="G1661" s="30">
        <f>IF(B1661="",0,IF($B1661&lt;$G$5,0,IF($B1661&gt;'MSD Calculation'!$D$5,0,IF($N$4="Closed-form",1/2*(1-COS(2*PI()*($B1661-$G$5)/$G$6))*$G$8,IF($N$4="General",1/2*(1-COS(2*PI()*($B1661-$G$5)/$G$6))*$G$9,"Error")))))</f>
        <v>2.2192190662369774E-3</v>
      </c>
      <c r="H1661" s="30">
        <f>IF(B1661="",0,IF($B1661&lt;$H$5,0,IF($B1661&gt;'MSD Calculation'!$D$5,0,IF($N$4="Closed-form",1/2*(1-COS(2*PI()*($B1661-$H$5)/$H$6))*$H$8,IF($N$4="General",1/2*(1-COS(2*PI()*($B1661-$H$5)/$H$6))*$H$9,"Error")))))</f>
        <v>2.197310476480174E-4</v>
      </c>
      <c r="I1661" s="30">
        <f>IF(B1661="",0,IF($B1661&lt;$I$5,0,IF($B1661&gt;'MSD Calculation'!$D$5,0,IF($N$4="Closed-form",1/2*(1-COS(2*PI()*($B1661-$I$5)/$I$6))*$I$8,IF($N$4="General",1/2*(1-COS(2*PI()*($B1661-$I$5)/$I$6))*$I$9,"Error")))))</f>
        <v>0</v>
      </c>
      <c r="J1661" s="15" t="s">
        <v>14</v>
      </c>
      <c r="K1661" s="3"/>
      <c r="L1661" s="17">
        <v>16.43999999999977</v>
      </c>
      <c r="M1661" s="34">
        <f>L1661/'MSD Calculation'!$D$5</f>
        <v>0.55540540540539762</v>
      </c>
      <c r="N1661" s="34">
        <f>'MSD Calculation'!$D$24-L1661</f>
        <v>2.0600000000002296</v>
      </c>
      <c r="O1661" s="35">
        <f t="shared" si="125"/>
        <v>6.2925796313950478E-3</v>
      </c>
      <c r="P1661" s="35">
        <f t="shared" si="126"/>
        <v>1.4968205363640914E-2</v>
      </c>
      <c r="Q1661" s="35">
        <f t="shared" si="127"/>
        <v>1.718742442987789E-2</v>
      </c>
      <c r="R1661" s="35">
        <f t="shared" si="128"/>
        <v>1.7407155477525908E-2</v>
      </c>
      <c r="S1661" s="35">
        <f t="shared" si="129"/>
        <v>1.7407155477525908E-2</v>
      </c>
      <c r="T1661" s="11" t="s">
        <v>14</v>
      </c>
    </row>
    <row r="1662" spans="2:20" x14ac:dyDescent="0.35">
      <c r="B1662" s="63">
        <v>16.449999999999772</v>
      </c>
      <c r="C1662" s="34">
        <f>B1662/'MSD Calculation'!$D$5</f>
        <v>0.55574324324323554</v>
      </c>
      <c r="D1662" s="34">
        <f>'MSD Calculation'!$D$24-B1662</f>
        <v>2.0500000000002281</v>
      </c>
      <c r="E1662" s="30">
        <f>IF(B1662="",0,IF(B1662&lt;'MSD Calculation'!$D$5,$E$7*(1-B1662/'MSD Calculation'!$D$5), 0))</f>
        <v>6.2877980359304607E-3</v>
      </c>
      <c r="F1662" s="30">
        <f>IF(B1662="",0,IF($B1662&lt;$F$5,0,IF($B1662&gt;'MSD Calculation'!$D$5,0,IF($N$4="Closed-form",1/2*(1-COS(2*PI()*($B1662-$F$5)/$F$6))*$F$8,IF($N$4="General",1/2*(1-COS(2*PI()*($B1662-$F$5)/$F$6))*$F$9,"Error")))))</f>
        <v>8.6818596483997854E-3</v>
      </c>
      <c r="G1662" s="30">
        <f>IF(B1662="",0,IF($B1662&lt;$G$5,0,IF($B1662&gt;'MSD Calculation'!$D$5,0,IF($N$4="Closed-form",1/2*(1-COS(2*PI()*($B1662-$G$5)/$G$6))*$G$8,IF($N$4="General",1/2*(1-COS(2*PI()*($B1662-$G$5)/$G$6))*$G$9,"Error")))))</f>
        <v>2.2239793434475179E-3</v>
      </c>
      <c r="H1662" s="30">
        <f>IF(B1662="",0,IF($B1662&lt;$H$5,0,IF($B1662&gt;'MSD Calculation'!$D$5,0,IF($N$4="Closed-form",1/2*(1-COS(2*PI()*($B1662-$H$5)/$H$6))*$H$8,IF($N$4="General",1/2*(1-COS(2*PI()*($B1662-$H$5)/$H$6))*$H$9,"Error")))))</f>
        <v>2.2191497800054036E-4</v>
      </c>
      <c r="I1662" s="30">
        <f>IF(B1662="",0,IF($B1662&lt;$I$5,0,IF($B1662&gt;'MSD Calculation'!$D$5,0,IF($N$4="Closed-form",1/2*(1-COS(2*PI()*($B1662-$I$5)/$I$6))*$I$8,IF($N$4="General",1/2*(1-COS(2*PI()*($B1662-$I$5)/$I$6))*$I$9,"Error")))))</f>
        <v>0</v>
      </c>
      <c r="J1662" s="15" t="s">
        <v>14</v>
      </c>
      <c r="K1662" s="3"/>
      <c r="L1662" s="17">
        <v>16.449999999999772</v>
      </c>
      <c r="M1662" s="34">
        <f>L1662/'MSD Calculation'!$D$5</f>
        <v>0.55574324324323554</v>
      </c>
      <c r="N1662" s="34">
        <f>'MSD Calculation'!$D$24-L1662</f>
        <v>2.0500000000002281</v>
      </c>
      <c r="O1662" s="35">
        <f t="shared" si="125"/>
        <v>6.2877980359304607E-3</v>
      </c>
      <c r="P1662" s="35">
        <f t="shared" si="126"/>
        <v>1.4969657684330246E-2</v>
      </c>
      <c r="Q1662" s="35">
        <f t="shared" si="127"/>
        <v>1.7193637027777764E-2</v>
      </c>
      <c r="R1662" s="35">
        <f t="shared" si="128"/>
        <v>1.7415552005778306E-2</v>
      </c>
      <c r="S1662" s="35">
        <f t="shared" si="129"/>
        <v>1.7415552005778306E-2</v>
      </c>
      <c r="T1662" s="11" t="s">
        <v>14</v>
      </c>
    </row>
    <row r="1663" spans="2:20" x14ac:dyDescent="0.35">
      <c r="B1663" s="63">
        <v>16.459999999999773</v>
      </c>
      <c r="C1663" s="34">
        <f>B1663/'MSD Calculation'!$D$5</f>
        <v>0.55608108108107335</v>
      </c>
      <c r="D1663" s="34">
        <f>'MSD Calculation'!$D$24-B1663</f>
        <v>2.0400000000002265</v>
      </c>
      <c r="E1663" s="30">
        <f>IF(B1663="",0,IF(B1663&lt;'MSD Calculation'!$D$5,$E$7*(1-B1663/'MSD Calculation'!$D$5), 0))</f>
        <v>6.2830164404658754E-3</v>
      </c>
      <c r="F1663" s="30">
        <f>IF(B1663="",0,IF($B1663&lt;$F$5,0,IF($B1663&gt;'MSD Calculation'!$D$5,0,IF($N$4="Closed-form",1/2*(1-COS(2*PI()*($B1663-$F$5)/$F$6))*$F$8,IF($N$4="General",1/2*(1-COS(2*PI()*($B1663-$F$5)/$F$6))*$F$9,"Error")))))</f>
        <v>8.6880767551816458E-3</v>
      </c>
      <c r="G1663" s="30">
        <f>IF(B1663="",0,IF($B1663&lt;$G$5,0,IF($B1663&gt;'MSD Calculation'!$D$5,0,IF($N$4="Closed-form",1/2*(1-COS(2*PI()*($B1663-$G$5)/$G$6))*$G$8,IF($N$4="General",1/2*(1-COS(2*PI()*($B1663-$G$5)/$G$6))*$G$9,"Error")))))</f>
        <v>2.2287370141606468E-3</v>
      </c>
      <c r="H1663" s="30">
        <f>IF(B1663="",0,IF($B1663&lt;$H$5,0,IF($B1663&gt;'MSD Calculation'!$D$5,0,IF($N$4="Closed-form",1/2*(1-COS(2*PI()*($B1663-$H$5)/$H$6))*$H$8,IF($N$4="General",1/2*(1-COS(2*PI()*($B1663-$H$5)/$H$6))*$H$9,"Error")))))</f>
        <v>2.2410836719467309E-4</v>
      </c>
      <c r="I1663" s="30">
        <f>IF(B1663="",0,IF($B1663&lt;$I$5,0,IF($B1663&gt;'MSD Calculation'!$D$5,0,IF($N$4="Closed-form",1/2*(1-COS(2*PI()*($B1663-$I$5)/$I$6))*$I$8,IF($N$4="General",1/2*(1-COS(2*PI()*($B1663-$I$5)/$I$6))*$I$9,"Error")))))</f>
        <v>0</v>
      </c>
      <c r="J1663" s="15" t="s">
        <v>14</v>
      </c>
      <c r="K1663" s="3"/>
      <c r="L1663" s="17">
        <v>16.459999999999773</v>
      </c>
      <c r="M1663" s="34">
        <f>L1663/'MSD Calculation'!$D$5</f>
        <v>0.55608108108107335</v>
      </c>
      <c r="N1663" s="34">
        <f>'MSD Calculation'!$D$24-L1663</f>
        <v>2.0400000000002265</v>
      </c>
      <c r="O1663" s="35">
        <f t="shared" si="125"/>
        <v>6.2830164404658754E-3</v>
      </c>
      <c r="P1663" s="35">
        <f t="shared" si="126"/>
        <v>1.497109319564752E-2</v>
      </c>
      <c r="Q1663" s="35">
        <f t="shared" si="127"/>
        <v>1.7199830209808167E-2</v>
      </c>
      <c r="R1663" s="35">
        <f t="shared" si="128"/>
        <v>1.7423938577002841E-2</v>
      </c>
      <c r="S1663" s="35">
        <f t="shared" si="129"/>
        <v>1.7423938577002841E-2</v>
      </c>
      <c r="T1663" s="11" t="s">
        <v>14</v>
      </c>
    </row>
    <row r="1664" spans="2:20" x14ac:dyDescent="0.35">
      <c r="B1664" s="63">
        <v>16.469999999999775</v>
      </c>
      <c r="C1664" s="34">
        <f>B1664/'MSD Calculation'!$D$5</f>
        <v>0.55641891891891126</v>
      </c>
      <c r="D1664" s="34">
        <f>'MSD Calculation'!$D$24-B1664</f>
        <v>2.030000000000225</v>
      </c>
      <c r="E1664" s="30">
        <f>IF(B1664="",0,IF(B1664&lt;'MSD Calculation'!$D$5,$E$7*(1-B1664/'MSD Calculation'!$D$5), 0))</f>
        <v>6.2782348450012883E-3</v>
      </c>
      <c r="F1664" s="30">
        <f>IF(B1664="",0,IF($B1664&lt;$F$5,0,IF($B1664&gt;'MSD Calculation'!$D$5,0,IF($N$4="Closed-form",1/2*(1-COS(2*PI()*($B1664-$F$5)/$F$6))*$F$8,IF($N$4="General",1/2*(1-COS(2*PI()*($B1664-$F$5)/$F$6))*$F$9,"Error")))))</f>
        <v>8.6942770253201854E-3</v>
      </c>
      <c r="G1664" s="30">
        <f>IF(B1664="",0,IF($B1664&lt;$G$5,0,IF($B1664&gt;'MSD Calculation'!$D$5,0,IF($N$4="Closed-form",1/2*(1-COS(2*PI()*($B1664-$G$5)/$G$6))*$G$8,IF($N$4="General",1/2*(1-COS(2*PI()*($B1664-$G$5)/$G$6))*$G$9,"Error")))))</f>
        <v>2.2334920454392753E-3</v>
      </c>
      <c r="H1664" s="30">
        <f>IF(B1664="",0,IF($B1664&lt;$H$5,0,IF($B1664&gt;'MSD Calculation'!$D$5,0,IF($N$4="Closed-form",1/2*(1-COS(2*PI()*($B1664-$H$5)/$H$6))*$H$8,IF($N$4="General",1/2*(1-COS(2*PI()*($B1664-$H$5)/$H$6))*$H$9,"Error")))))</f>
        <v>2.2631118885747128E-4</v>
      </c>
      <c r="I1664" s="30">
        <f>IF(B1664="",0,IF($B1664&lt;$I$5,0,IF($B1664&gt;'MSD Calculation'!$D$5,0,IF($N$4="Closed-form",1/2*(1-COS(2*PI()*($B1664-$I$5)/$I$6))*$I$8,IF($N$4="General",1/2*(1-COS(2*PI()*($B1664-$I$5)/$I$6))*$I$9,"Error")))))</f>
        <v>0</v>
      </c>
      <c r="J1664" s="15" t="s">
        <v>14</v>
      </c>
      <c r="K1664" s="3"/>
      <c r="L1664" s="17">
        <v>16.469999999999775</v>
      </c>
      <c r="M1664" s="34">
        <f>L1664/'MSD Calculation'!$D$5</f>
        <v>0.55641891891891126</v>
      </c>
      <c r="N1664" s="34">
        <f>'MSD Calculation'!$D$24-L1664</f>
        <v>2.030000000000225</v>
      </c>
      <c r="O1664" s="35">
        <f t="shared" si="125"/>
        <v>6.2782348450012883E-3</v>
      </c>
      <c r="P1664" s="35">
        <f t="shared" si="126"/>
        <v>1.4972511870321474E-2</v>
      </c>
      <c r="Q1664" s="35">
        <f t="shared" si="127"/>
        <v>1.7206003915760749E-2</v>
      </c>
      <c r="R1664" s="35">
        <f t="shared" si="128"/>
        <v>1.7432315104618221E-2</v>
      </c>
      <c r="S1664" s="35">
        <f t="shared" si="129"/>
        <v>1.7432315104618221E-2</v>
      </c>
      <c r="T1664" s="11" t="s">
        <v>14</v>
      </c>
    </row>
    <row r="1665" spans="2:20" x14ac:dyDescent="0.35">
      <c r="B1665" s="63">
        <v>16.479999999999777</v>
      </c>
      <c r="C1665" s="34">
        <f>B1665/'MSD Calculation'!$D$5</f>
        <v>0.55675675675674918</v>
      </c>
      <c r="D1665" s="34">
        <f>'MSD Calculation'!$D$24-B1665</f>
        <v>2.0200000000002234</v>
      </c>
      <c r="E1665" s="30">
        <f>IF(B1665="",0,IF(B1665&lt;'MSD Calculation'!$D$5,$E$7*(1-B1665/'MSD Calculation'!$D$5), 0))</f>
        <v>6.2734532495367012E-3</v>
      </c>
      <c r="F1665" s="30">
        <f>IF(B1665="",0,IF($B1665&lt;$F$5,0,IF($B1665&gt;'MSD Calculation'!$D$5,0,IF($N$4="Closed-form",1/2*(1-COS(2*PI()*($B1665-$F$5)/$F$6))*$F$8,IF($N$4="General",1/2*(1-COS(2*PI()*($B1665-$F$5)/$F$6))*$F$9,"Error")))))</f>
        <v>8.7004604316179811E-3</v>
      </c>
      <c r="G1665" s="30">
        <f>IF(B1665="",0,IF($B1665&lt;$G$5,0,IF($B1665&gt;'MSD Calculation'!$D$5,0,IF($N$4="Closed-form",1/2*(1-COS(2*PI()*($B1665-$G$5)/$G$6))*$G$8,IF($N$4="General",1/2*(1-COS(2*PI()*($B1665-$G$5)/$G$6))*$G$9,"Error")))))</f>
        <v>2.2382444043645856E-3</v>
      </c>
      <c r="H1665" s="30">
        <f>IF(B1665="",0,IF($B1665&lt;$H$5,0,IF($B1665&gt;'MSD Calculation'!$D$5,0,IF($N$4="Closed-form",1/2*(1-COS(2*PI()*($B1665-$H$5)/$H$6))*$H$8,IF($N$4="General",1/2*(1-COS(2*PI()*($B1665-$H$5)/$H$6))*$H$9,"Error")))))</f>
        <v>2.285234165025763E-4</v>
      </c>
      <c r="I1665" s="30">
        <f>IF(B1665="",0,IF($B1665&lt;$I$5,0,IF($B1665&gt;'MSD Calculation'!$D$5,0,IF($N$4="Closed-form",1/2*(1-COS(2*PI()*($B1665-$I$5)/$I$6))*$I$8,IF($N$4="General",1/2*(1-COS(2*PI()*($B1665-$I$5)/$I$6))*$I$9,"Error")))))</f>
        <v>0</v>
      </c>
      <c r="J1665" s="15" t="s">
        <v>14</v>
      </c>
      <c r="K1665" s="3"/>
      <c r="L1665" s="17">
        <v>16.479999999999777</v>
      </c>
      <c r="M1665" s="34">
        <f>L1665/'MSD Calculation'!$D$5</f>
        <v>0.55675675675674918</v>
      </c>
      <c r="N1665" s="34">
        <f>'MSD Calculation'!$D$24-L1665</f>
        <v>2.0200000000002234</v>
      </c>
      <c r="O1665" s="35">
        <f t="shared" si="125"/>
        <v>6.2734532495367012E-3</v>
      </c>
      <c r="P1665" s="35">
        <f t="shared" si="126"/>
        <v>1.4973913681154683E-2</v>
      </c>
      <c r="Q1665" s="35">
        <f t="shared" si="127"/>
        <v>1.721215808551927E-2</v>
      </c>
      <c r="R1665" s="35">
        <f t="shared" si="128"/>
        <v>1.7440681502021847E-2</v>
      </c>
      <c r="S1665" s="35">
        <f t="shared" si="129"/>
        <v>1.7440681502021847E-2</v>
      </c>
      <c r="T1665" s="11" t="s">
        <v>14</v>
      </c>
    </row>
    <row r="1666" spans="2:20" x14ac:dyDescent="0.35">
      <c r="B1666" s="63">
        <v>16.489999999999778</v>
      </c>
      <c r="C1666" s="34">
        <f>B1666/'MSD Calculation'!$D$5</f>
        <v>0.5570945945945871</v>
      </c>
      <c r="D1666" s="34">
        <f>'MSD Calculation'!$D$24-B1666</f>
        <v>2.0100000000002218</v>
      </c>
      <c r="E1666" s="30">
        <f>IF(B1666="",0,IF(B1666&lt;'MSD Calculation'!$D$5,$E$7*(1-B1666/'MSD Calculation'!$D$5), 0))</f>
        <v>6.2686716540721141E-3</v>
      </c>
      <c r="F1666" s="30">
        <f>IF(B1666="",0,IF($B1666&lt;$F$5,0,IF($B1666&gt;'MSD Calculation'!$D$5,0,IF($N$4="Closed-form",1/2*(1-COS(2*PI()*($B1666-$F$5)/$F$6))*$F$8,IF($N$4="General",1/2*(1-COS(2*PI()*($B1666-$F$5)/$F$6))*$F$9,"Error")))))</f>
        <v>8.7066269469515904E-3</v>
      </c>
      <c r="G1666" s="30">
        <f>IF(B1666="",0,IF($B1666&lt;$G$5,0,IF($B1666&gt;'MSD Calculation'!$D$5,0,IF($N$4="Closed-form",1/2*(1-COS(2*PI()*($B1666-$G$5)/$G$6))*$G$8,IF($N$4="General",1/2*(1-COS(2*PI()*($B1666-$G$5)/$G$6))*$G$9,"Error")))))</f>
        <v>2.2429940580362628E-3</v>
      </c>
      <c r="H1666" s="30">
        <f>IF(B1666="",0,IF($B1666&lt;$H$5,0,IF($B1666&gt;'MSD Calculation'!$D$5,0,IF($N$4="Closed-form",1/2*(1-COS(2*PI()*($B1666-$H$5)/$H$6))*$H$8,IF($N$4="General",1/2*(1-COS(2*PI()*($B1666-$H$5)/$H$6))*$H$9,"Error")))))</f>
        <v>2.3074502353053399E-4</v>
      </c>
      <c r="I1666" s="30">
        <f>IF(B1666="",0,IF($B1666&lt;$I$5,0,IF($B1666&gt;'MSD Calculation'!$D$5,0,IF($N$4="Closed-form",1/2*(1-COS(2*PI()*($B1666-$I$5)/$I$6))*$I$8,IF($N$4="General",1/2*(1-COS(2*PI()*($B1666-$I$5)/$I$6))*$I$9,"Error")))))</f>
        <v>0</v>
      </c>
      <c r="J1666" s="15" t="s">
        <v>14</v>
      </c>
      <c r="K1666" s="3"/>
      <c r="L1666" s="17">
        <v>16.489999999999778</v>
      </c>
      <c r="M1666" s="34">
        <f>L1666/'MSD Calculation'!$D$5</f>
        <v>0.5570945945945871</v>
      </c>
      <c r="N1666" s="34">
        <f>'MSD Calculation'!$D$24-L1666</f>
        <v>2.0100000000002218</v>
      </c>
      <c r="O1666" s="35">
        <f t="shared" si="125"/>
        <v>6.2686716540721141E-3</v>
      </c>
      <c r="P1666" s="35">
        <f t="shared" si="126"/>
        <v>1.4975298601023704E-2</v>
      </c>
      <c r="Q1666" s="35">
        <f t="shared" si="127"/>
        <v>1.7218292659059966E-2</v>
      </c>
      <c r="R1666" s="35">
        <f t="shared" si="128"/>
        <v>1.7449037682590499E-2</v>
      </c>
      <c r="S1666" s="35">
        <f t="shared" si="129"/>
        <v>1.7449037682590499E-2</v>
      </c>
      <c r="T1666" s="11" t="s">
        <v>14</v>
      </c>
    </row>
    <row r="1667" spans="2:20" x14ac:dyDescent="0.35">
      <c r="B1667" s="63">
        <v>16.49999999999978</v>
      </c>
      <c r="C1667" s="34">
        <f>B1667/'MSD Calculation'!$D$5</f>
        <v>0.55743243243242502</v>
      </c>
      <c r="D1667" s="34">
        <f>'MSD Calculation'!$D$24-B1667</f>
        <v>2.0000000000002203</v>
      </c>
      <c r="E1667" s="30">
        <f>IF(B1667="",0,IF(B1667&lt;'MSD Calculation'!$D$5,$E$7*(1-B1667/'MSD Calculation'!$D$5), 0))</f>
        <v>6.2638900586075271E-3</v>
      </c>
      <c r="F1667" s="30">
        <f>IF(B1667="",0,IF($B1667&lt;$F$5,0,IF($B1667&gt;'MSD Calculation'!$D$5,0,IF($N$4="Closed-form",1/2*(1-COS(2*PI()*($B1667-$F$5)/$F$6))*$F$8,IF($N$4="General",1/2*(1-COS(2*PI()*($B1667-$F$5)/$F$6))*$F$9,"Error")))))</f>
        <v>8.7127765442716575E-3</v>
      </c>
      <c r="G1667" s="30">
        <f>IF(B1667="",0,IF($B1667&lt;$G$5,0,IF($B1667&gt;'MSD Calculation'!$D$5,0,IF($N$4="Closed-form",1/2*(1-COS(2*PI()*($B1667-$G$5)/$G$6))*$G$8,IF($N$4="General",1/2*(1-COS(2*PI()*($B1667-$G$5)/$G$6))*$G$9,"Error")))))</f>
        <v>2.247740973572717E-3</v>
      </c>
      <c r="H1667" s="30">
        <f>IF(B1667="",0,IF($B1667&lt;$H$5,0,IF($B1667&gt;'MSD Calculation'!$D$5,0,IF($N$4="Closed-form",1/2*(1-COS(2*PI()*($B1667-$H$5)/$H$6))*$H$8,IF($N$4="General",1/2*(1-COS(2*PI()*($B1667-$H$5)/$H$6))*$H$9,"Error")))))</f>
        <v>2.3297598322911359E-4</v>
      </c>
      <c r="I1667" s="30">
        <f>IF(B1667="",0,IF($B1667&lt;$I$5,0,IF($B1667&gt;'MSD Calculation'!$D$5,0,IF($N$4="Closed-form",1/2*(1-COS(2*PI()*($B1667-$I$5)/$I$6))*$I$8,IF($N$4="General",1/2*(1-COS(2*PI()*($B1667-$I$5)/$I$6))*$I$9,"Error")))))</f>
        <v>0</v>
      </c>
      <c r="J1667" s="15" t="s">
        <v>14</v>
      </c>
      <c r="K1667" s="3"/>
      <c r="L1667" s="17">
        <v>16.49999999999978</v>
      </c>
      <c r="M1667" s="34">
        <f>L1667/'MSD Calculation'!$D$5</f>
        <v>0.55743243243242502</v>
      </c>
      <c r="N1667" s="34">
        <f>'MSD Calculation'!$D$24-L1667</f>
        <v>2.0000000000002203</v>
      </c>
      <c r="O1667" s="35">
        <f t="shared" si="125"/>
        <v>6.2638900586075271E-3</v>
      </c>
      <c r="P1667" s="35">
        <f t="shared" si="126"/>
        <v>1.4976666602879184E-2</v>
      </c>
      <c r="Q1667" s="35">
        <f t="shared" si="127"/>
        <v>1.7224407576451901E-2</v>
      </c>
      <c r="R1667" s="35">
        <f t="shared" si="128"/>
        <v>1.7457383559681013E-2</v>
      </c>
      <c r="S1667" s="35">
        <f t="shared" si="129"/>
        <v>1.7457383559681013E-2</v>
      </c>
      <c r="T1667" s="11" t="s">
        <v>14</v>
      </c>
    </row>
    <row r="1668" spans="2:20" x14ac:dyDescent="0.35">
      <c r="B1668" s="63">
        <v>16.509999999999781</v>
      </c>
      <c r="C1668" s="34">
        <f>B1668/'MSD Calculation'!$D$5</f>
        <v>0.55777027027026282</v>
      </c>
      <c r="D1668" s="34">
        <f>'MSD Calculation'!$D$24-B1668</f>
        <v>1.9900000000002187</v>
      </c>
      <c r="E1668" s="30">
        <f>IF(B1668="",0,IF(B1668&lt;'MSD Calculation'!$D$5,$E$7*(1-B1668/'MSD Calculation'!$D$5), 0))</f>
        <v>6.2591084631429417E-3</v>
      </c>
      <c r="F1668" s="30">
        <f>IF(B1668="",0,IF($B1668&lt;$F$5,0,IF($B1668&gt;'MSD Calculation'!$D$5,0,IF($N$4="Closed-form",1/2*(1-COS(2*PI()*($B1668-$F$5)/$F$6))*$F$8,IF($N$4="General",1/2*(1-COS(2*PI()*($B1668-$F$5)/$F$6))*$F$9,"Error")))))</f>
        <v>8.7189091966030415E-3</v>
      </c>
      <c r="G1668" s="30">
        <f>IF(B1668="",0,IF($B1668&lt;$G$5,0,IF($B1668&gt;'MSD Calculation'!$D$5,0,IF($N$4="Closed-form",1/2*(1-COS(2*PI()*($B1668-$G$5)/$G$6))*$G$8,IF($N$4="General",1/2*(1-COS(2*PI()*($B1668-$G$5)/$G$6))*$G$9,"Error")))))</f>
        <v>2.2524851181113174E-3</v>
      </c>
      <c r="H1668" s="30">
        <f>IF(B1668="",0,IF($B1668&lt;$H$5,0,IF($B1668&gt;'MSD Calculation'!$D$5,0,IF($N$4="Closed-form",1/2*(1-COS(2*PI()*($B1668-$H$5)/$H$6))*$H$8,IF($N$4="General",1/2*(1-COS(2*PI()*($B1668-$H$5)/$H$6))*$H$9,"Error")))))</f>
        <v>2.352162687736295E-4</v>
      </c>
      <c r="I1668" s="30">
        <f>IF(B1668="",0,IF($B1668&lt;$I$5,0,IF($B1668&gt;'MSD Calculation'!$D$5,0,IF($N$4="Closed-form",1/2*(1-COS(2*PI()*($B1668-$I$5)/$I$6))*$I$8,IF($N$4="General",1/2*(1-COS(2*PI()*($B1668-$I$5)/$I$6))*$I$9,"Error")))))</f>
        <v>0</v>
      </c>
      <c r="J1668" s="15" t="s">
        <v>14</v>
      </c>
      <c r="K1668" s="3"/>
      <c r="L1668" s="17">
        <v>16.509999999999781</v>
      </c>
      <c r="M1668" s="34">
        <f>L1668/'MSD Calculation'!$D$5</f>
        <v>0.55777027027026282</v>
      </c>
      <c r="N1668" s="34">
        <f>'MSD Calculation'!$D$24-L1668</f>
        <v>1.9900000000002187</v>
      </c>
      <c r="O1668" s="35">
        <f t="shared" si="125"/>
        <v>6.2591084631429417E-3</v>
      </c>
      <c r="P1668" s="35">
        <f t="shared" si="126"/>
        <v>1.4978017659745983E-2</v>
      </c>
      <c r="Q1668" s="35">
        <f t="shared" si="127"/>
        <v>1.7230502777857301E-2</v>
      </c>
      <c r="R1668" s="35">
        <f t="shared" si="128"/>
        <v>1.7465719046630929E-2</v>
      </c>
      <c r="S1668" s="35">
        <f t="shared" si="129"/>
        <v>1.7465719046630929E-2</v>
      </c>
      <c r="T1668" s="11" t="s">
        <v>14</v>
      </c>
    </row>
    <row r="1669" spans="2:20" x14ac:dyDescent="0.35">
      <c r="B1669" s="63">
        <v>16.519999999999783</v>
      </c>
      <c r="C1669" s="34">
        <f>B1669/'MSD Calculation'!$D$5</f>
        <v>0.55810810810810074</v>
      </c>
      <c r="D1669" s="34">
        <f>'MSD Calculation'!$D$24-B1669</f>
        <v>1.9800000000002171</v>
      </c>
      <c r="E1669" s="30">
        <f>IF(B1669="",0,IF(B1669&lt;'MSD Calculation'!$D$5,$E$7*(1-B1669/'MSD Calculation'!$D$5), 0))</f>
        <v>6.2543268676783547E-3</v>
      </c>
      <c r="F1669" s="30">
        <f>IF(B1669="",0,IF($B1669&lt;$F$5,0,IF($B1669&gt;'MSD Calculation'!$D$5,0,IF($N$4="Closed-form",1/2*(1-COS(2*PI()*($B1669-$F$5)/$F$6))*$F$8,IF($N$4="General",1/2*(1-COS(2*PI()*($B1669-$F$5)/$F$6))*$F$9,"Error")))))</f>
        <v>8.7250248770449311E-3</v>
      </c>
      <c r="G1669" s="30">
        <f>IF(B1669="",0,IF($B1669&lt;$G$5,0,IF($B1669&gt;'MSD Calculation'!$D$5,0,IF($N$4="Closed-form",1/2*(1-COS(2*PI()*($B1669-$G$5)/$G$6))*$G$8,IF($N$4="General",1/2*(1-COS(2*PI()*($B1669-$G$5)/$G$6))*$G$9,"Error")))))</f>
        <v>2.2572264588086141E-3</v>
      </c>
      <c r="H1669" s="30">
        <f>IF(B1669="",0,IF($B1669&lt;$H$5,0,IF($B1669&gt;'MSD Calculation'!$D$5,0,IF($N$4="Closed-form",1/2*(1-COS(2*PI()*($B1669-$H$5)/$H$6))*$H$8,IF($N$4="General",1/2*(1-COS(2*PI()*($B1669-$H$5)/$H$6))*$H$9,"Error")))))</f>
        <v>2.3746585322726357E-4</v>
      </c>
      <c r="I1669" s="30">
        <f>IF(B1669="",0,IF($B1669&lt;$I$5,0,IF($B1669&gt;'MSD Calculation'!$D$5,0,IF($N$4="Closed-form",1/2*(1-COS(2*PI()*($B1669-$I$5)/$I$6))*$I$8,IF($N$4="General",1/2*(1-COS(2*PI()*($B1669-$I$5)/$I$6))*$I$9,"Error")))))</f>
        <v>0</v>
      </c>
      <c r="J1669" s="15" t="s">
        <v>14</v>
      </c>
      <c r="K1669" s="3"/>
      <c r="L1669" s="17">
        <v>16.519999999999783</v>
      </c>
      <c r="M1669" s="34">
        <f>L1669/'MSD Calculation'!$D$5</f>
        <v>0.55810810810810074</v>
      </c>
      <c r="N1669" s="34">
        <f>'MSD Calculation'!$D$24-L1669</f>
        <v>1.9800000000002171</v>
      </c>
      <c r="O1669" s="35">
        <f t="shared" si="125"/>
        <v>6.2543268676783547E-3</v>
      </c>
      <c r="P1669" s="35">
        <f t="shared" si="126"/>
        <v>1.4979351744723285E-2</v>
      </c>
      <c r="Q1669" s="35">
        <f t="shared" si="127"/>
        <v>1.7236578203531899E-2</v>
      </c>
      <c r="R1669" s="35">
        <f t="shared" si="128"/>
        <v>1.7474044056759161E-2</v>
      </c>
      <c r="S1669" s="35">
        <f t="shared" si="129"/>
        <v>1.7474044056759161E-2</v>
      </c>
      <c r="T1669" s="11" t="s">
        <v>14</v>
      </c>
    </row>
    <row r="1670" spans="2:20" x14ac:dyDescent="0.35">
      <c r="B1670" s="63">
        <v>16.529999999999784</v>
      </c>
      <c r="C1670" s="34">
        <f>B1670/'MSD Calculation'!$D$5</f>
        <v>0.55844594594593866</v>
      </c>
      <c r="D1670" s="34">
        <f>'MSD Calculation'!$D$24-B1670</f>
        <v>1.9700000000002156</v>
      </c>
      <c r="E1670" s="30">
        <f>IF(B1670="",0,IF(B1670&lt;'MSD Calculation'!$D$5,$E$7*(1-B1670/'MSD Calculation'!$D$5), 0))</f>
        <v>6.2495452722137676E-3</v>
      </c>
      <c r="F1670" s="30">
        <f>IF(B1670="",0,IF($B1670&lt;$F$5,0,IF($B1670&gt;'MSD Calculation'!$D$5,0,IF($N$4="Closed-form",1/2*(1-COS(2*PI()*($B1670-$F$5)/$F$6))*$F$8,IF($N$4="General",1/2*(1-COS(2*PI()*($B1670-$F$5)/$F$6))*$F$9,"Error")))))</f>
        <v>8.7311235587709552E-3</v>
      </c>
      <c r="G1670" s="30">
        <f>IF(B1670="",0,IF($B1670&lt;$G$5,0,IF($B1670&gt;'MSD Calculation'!$D$5,0,IF($N$4="Closed-form",1/2*(1-COS(2*PI()*($B1670-$G$5)/$G$6))*$G$8,IF($N$4="General",1/2*(1-COS(2*PI()*($B1670-$G$5)/$G$6))*$G$9,"Error")))))</f>
        <v>2.2619649628405703E-3</v>
      </c>
      <c r="H1670" s="30">
        <f>IF(B1670="",0,IF($B1670&lt;$H$5,0,IF($B1670&gt;'MSD Calculation'!$D$5,0,IF($N$4="Closed-form",1/2*(1-COS(2*PI()*($B1670-$H$5)/$H$6))*$H$8,IF($N$4="General",1/2*(1-COS(2*PI()*($B1670-$H$5)/$H$6))*$H$9,"Error")))))</f>
        <v>2.3972470954138967E-4</v>
      </c>
      <c r="I1670" s="30">
        <f>IF(B1670="",0,IF($B1670&lt;$I$5,0,IF($B1670&gt;'MSD Calculation'!$D$5,0,IF($N$4="Closed-form",1/2*(1-COS(2*PI()*($B1670-$I$5)/$I$6))*$I$8,IF($N$4="General",1/2*(1-COS(2*PI()*($B1670-$I$5)/$I$6))*$I$9,"Error")))))</f>
        <v>0</v>
      </c>
      <c r="J1670" s="15" t="s">
        <v>14</v>
      </c>
      <c r="K1670" s="3"/>
      <c r="L1670" s="17">
        <v>16.529999999999784</v>
      </c>
      <c r="M1670" s="34">
        <f>L1670/'MSD Calculation'!$D$5</f>
        <v>0.55844594594593866</v>
      </c>
      <c r="N1670" s="34">
        <f>'MSD Calculation'!$D$24-L1670</f>
        <v>1.9700000000002156</v>
      </c>
      <c r="O1670" s="35">
        <f t="shared" si="125"/>
        <v>6.2495452722137676E-3</v>
      </c>
      <c r="P1670" s="35">
        <f t="shared" si="126"/>
        <v>1.4980668830984723E-2</v>
      </c>
      <c r="Q1670" s="35">
        <f t="shared" si="127"/>
        <v>1.7242633793825294E-2</v>
      </c>
      <c r="R1670" s="35">
        <f t="shared" si="128"/>
        <v>1.7482358503366685E-2</v>
      </c>
      <c r="S1670" s="35">
        <f t="shared" si="129"/>
        <v>1.7482358503366685E-2</v>
      </c>
      <c r="T1670" s="11" t="s">
        <v>14</v>
      </c>
    </row>
    <row r="1671" spans="2:20" x14ac:dyDescent="0.35">
      <c r="B1671" s="63">
        <v>16.539999999999786</v>
      </c>
      <c r="C1671" s="34">
        <f>B1671/'MSD Calculation'!$D$5</f>
        <v>0.55878378378377658</v>
      </c>
      <c r="D1671" s="34">
        <f>'MSD Calculation'!$D$24-B1671</f>
        <v>1.960000000000214</v>
      </c>
      <c r="E1671" s="30">
        <f>IF(B1671="",0,IF(B1671&lt;'MSD Calculation'!$D$5,$E$7*(1-B1671/'MSD Calculation'!$D$5), 0))</f>
        <v>6.2447636767491814E-3</v>
      </c>
      <c r="F1671" s="30">
        <f>IF(B1671="",0,IF($B1671&lt;$F$5,0,IF($B1671&gt;'MSD Calculation'!$D$5,0,IF($N$4="Closed-form",1/2*(1-COS(2*PI()*($B1671-$F$5)/$F$6))*$F$8,IF($N$4="General",1/2*(1-COS(2*PI()*($B1671-$F$5)/$F$6))*$F$9,"Error")))))</f>
        <v>8.7372052150293169E-3</v>
      </c>
      <c r="G1671" s="30">
        <f>IF(B1671="",0,IF($B1671&lt;$G$5,0,IF($B1671&gt;'MSD Calculation'!$D$5,0,IF($N$4="Closed-form",1/2*(1-COS(2*PI()*($B1671-$G$5)/$G$6))*$G$8,IF($N$4="General",1/2*(1-COS(2*PI()*($B1671-$G$5)/$G$6))*$G$9,"Error")))))</f>
        <v>2.2667005974027856E-3</v>
      </c>
      <c r="H1671" s="30">
        <f>IF(B1671="",0,IF($B1671&lt;$H$5,0,IF($B1671&gt;'MSD Calculation'!$D$5,0,IF($N$4="Closed-form",1/2*(1-COS(2*PI()*($B1671-$H$5)/$H$6))*$H$8,IF($N$4="General",1/2*(1-COS(2*PI()*($B1671-$H$5)/$H$6))*$H$9,"Error")))))</f>
        <v>2.419928105558978E-4</v>
      </c>
      <c r="I1671" s="30">
        <f>IF(B1671="",0,IF($B1671&lt;$I$5,0,IF($B1671&gt;'MSD Calculation'!$D$5,0,IF($N$4="Closed-form",1/2*(1-COS(2*PI()*($B1671-$I$5)/$I$6))*$I$8,IF($N$4="General",1/2*(1-COS(2*PI()*($B1671-$I$5)/$I$6))*$I$9,"Error")))))</f>
        <v>0</v>
      </c>
      <c r="J1671" s="15" t="s">
        <v>14</v>
      </c>
      <c r="K1671" s="3"/>
      <c r="L1671" s="17">
        <v>16.539999999999786</v>
      </c>
      <c r="M1671" s="34">
        <f>L1671/'MSD Calculation'!$D$5</f>
        <v>0.55878378378377658</v>
      </c>
      <c r="N1671" s="34">
        <f>'MSD Calculation'!$D$24-L1671</f>
        <v>1.960000000000214</v>
      </c>
      <c r="O1671" s="35">
        <f t="shared" si="125"/>
        <v>6.2447636767491814E-3</v>
      </c>
      <c r="P1671" s="35">
        <f t="shared" si="126"/>
        <v>1.4981968891778498E-2</v>
      </c>
      <c r="Q1671" s="35">
        <f t="shared" si="127"/>
        <v>1.7248669489181283E-2</v>
      </c>
      <c r="R1671" s="35">
        <f t="shared" si="128"/>
        <v>1.749066229973718E-2</v>
      </c>
      <c r="S1671" s="35">
        <f t="shared" si="129"/>
        <v>1.749066229973718E-2</v>
      </c>
      <c r="T1671" s="11" t="s">
        <v>14</v>
      </c>
    </row>
    <row r="1672" spans="2:20" x14ac:dyDescent="0.35">
      <c r="B1672" s="63">
        <v>16.549999999999788</v>
      </c>
      <c r="C1672" s="34">
        <f>B1672/'MSD Calculation'!$D$5</f>
        <v>0.55912162162161438</v>
      </c>
      <c r="D1672" s="34">
        <f>'MSD Calculation'!$D$24-B1672</f>
        <v>1.9500000000002125</v>
      </c>
      <c r="E1672" s="30">
        <f>IF(B1672="",0,IF(B1672&lt;'MSD Calculation'!$D$5,$E$7*(1-B1672/'MSD Calculation'!$D$5), 0))</f>
        <v>6.2399820812845961E-3</v>
      </c>
      <c r="F1672" s="30">
        <f>IF(B1672="",0,IF($B1672&lt;$F$5,0,IF($B1672&gt;'MSD Calculation'!$D$5,0,IF($N$4="Closed-form",1/2*(1-COS(2*PI()*($B1672-$F$5)/$F$6))*$F$8,IF($N$4="General",1/2*(1-COS(2*PI()*($B1672-$F$5)/$F$6))*$F$9,"Error")))))</f>
        <v>8.7432698191428904E-3</v>
      </c>
      <c r="G1672" s="30">
        <f>IF(B1672="",0,IF($B1672&lt;$G$5,0,IF($B1672&gt;'MSD Calculation'!$D$5,0,IF($N$4="Closed-form",1/2*(1-COS(2*PI()*($B1672-$G$5)/$G$6))*$G$8,IF($N$4="General",1/2*(1-COS(2*PI()*($B1672-$G$5)/$G$6))*$G$9,"Error")))))</f>
        <v>2.2714333297107268E-3</v>
      </c>
      <c r="H1672" s="30">
        <f>IF(B1672="",0,IF($B1672&lt;$H$5,0,IF($B1672&gt;'MSD Calculation'!$D$5,0,IF($N$4="Closed-form",1/2*(1-COS(2*PI()*($B1672-$H$5)/$H$6))*$H$8,IF($N$4="General",1/2*(1-COS(2*PI()*($B1672-$H$5)/$H$6))*$H$9,"Error")))))</f>
        <v>2.442701289995215E-4</v>
      </c>
      <c r="I1672" s="30">
        <f>IF(B1672="",0,IF($B1672&lt;$I$5,0,IF($B1672&gt;'MSD Calculation'!$D$5,0,IF($N$4="Closed-form",1/2*(1-COS(2*PI()*($B1672-$I$5)/$I$6))*$I$8,IF($N$4="General",1/2*(1-COS(2*PI()*($B1672-$I$5)/$I$6))*$I$9,"Error")))))</f>
        <v>0</v>
      </c>
      <c r="J1672" s="15" t="s">
        <v>14</v>
      </c>
      <c r="K1672" s="3"/>
      <c r="L1672" s="17">
        <v>16.549999999999788</v>
      </c>
      <c r="M1672" s="34">
        <f>L1672/'MSD Calculation'!$D$5</f>
        <v>0.55912162162161438</v>
      </c>
      <c r="N1672" s="34">
        <f>'MSD Calculation'!$D$24-L1672</f>
        <v>1.9500000000002125</v>
      </c>
      <c r="O1672" s="35">
        <f t="shared" si="125"/>
        <v>6.2399820812845961E-3</v>
      </c>
      <c r="P1672" s="35">
        <f t="shared" si="126"/>
        <v>1.4983251900427486E-2</v>
      </c>
      <c r="Q1672" s="35">
        <f t="shared" si="127"/>
        <v>1.7254685230138213E-2</v>
      </c>
      <c r="R1672" s="35">
        <f t="shared" si="128"/>
        <v>1.7498955359137734E-2</v>
      </c>
      <c r="S1672" s="35">
        <f t="shared" si="129"/>
        <v>1.7498955359137734E-2</v>
      </c>
      <c r="T1672" s="11" t="s">
        <v>14</v>
      </c>
    </row>
    <row r="1673" spans="2:20" x14ac:dyDescent="0.35">
      <c r="B1673" s="63">
        <v>16.559999999999789</v>
      </c>
      <c r="C1673" s="34">
        <f>B1673/'MSD Calculation'!$D$5</f>
        <v>0.5594594594594523</v>
      </c>
      <c r="D1673" s="34">
        <f>'MSD Calculation'!$D$24-B1673</f>
        <v>1.9400000000002109</v>
      </c>
      <c r="E1673" s="30">
        <f>IF(B1673="",0,IF(B1673&lt;'MSD Calculation'!$D$5,$E$7*(1-B1673/'MSD Calculation'!$D$5), 0))</f>
        <v>6.235200485820009E-3</v>
      </c>
      <c r="F1673" s="30">
        <f>IF(B1673="",0,IF($B1673&lt;$F$5,0,IF($B1673&gt;'MSD Calculation'!$D$5,0,IF($N$4="Closed-form",1/2*(1-COS(2*PI()*($B1673-$F$5)/$F$6))*$F$8,IF($N$4="General",1/2*(1-COS(2*PI()*($B1673-$F$5)/$F$6))*$F$9,"Error")))))</f>
        <v>8.7493173445093615E-3</v>
      </c>
      <c r="G1673" s="30">
        <f>IF(B1673="",0,IF($B1673&lt;$G$5,0,IF($B1673&gt;'MSD Calculation'!$D$5,0,IF($N$4="Closed-form",1/2*(1-COS(2*PI()*($B1673-$G$5)/$G$6))*$G$8,IF($N$4="General",1/2*(1-COS(2*PI()*($B1673-$G$5)/$G$6))*$G$9,"Error")))))</f>
        <v>2.2761631269999486E-3</v>
      </c>
      <c r="H1673" s="30">
        <f>IF(B1673="",0,IF($B1673&lt;$H$5,0,IF($B1673&gt;'MSD Calculation'!$D$5,0,IF($N$4="Closed-form",1/2*(1-COS(2*PI()*($B1673-$H$5)/$H$6))*$H$8,IF($N$4="General",1/2*(1-COS(2*PI()*($B1673-$H$5)/$H$6))*$H$9,"Error")))))</f>
        <v>2.4655663749016541E-4</v>
      </c>
      <c r="I1673" s="30">
        <f>IF(B1673="",0,IF($B1673&lt;$I$5,0,IF($B1673&gt;'MSD Calculation'!$D$5,0,IF($N$4="Closed-form",1/2*(1-COS(2*PI()*($B1673-$I$5)/$I$6))*$I$8,IF($N$4="General",1/2*(1-COS(2*PI()*($B1673-$I$5)/$I$6))*$I$9,"Error")))))</f>
        <v>0</v>
      </c>
      <c r="J1673" s="15" t="s">
        <v>14</v>
      </c>
      <c r="K1673" s="3"/>
      <c r="L1673" s="17">
        <v>16.559999999999789</v>
      </c>
      <c r="M1673" s="34">
        <f>L1673/'MSD Calculation'!$D$5</f>
        <v>0.5594594594594523</v>
      </c>
      <c r="N1673" s="34">
        <f>'MSD Calculation'!$D$24-L1673</f>
        <v>1.9400000000002109</v>
      </c>
      <c r="O1673" s="35">
        <f t="shared" si="125"/>
        <v>6.235200485820009E-3</v>
      </c>
      <c r="P1673" s="35">
        <f t="shared" si="126"/>
        <v>1.4984517830329371E-2</v>
      </c>
      <c r="Q1673" s="35">
        <f t="shared" si="127"/>
        <v>1.726068095732932E-2</v>
      </c>
      <c r="R1673" s="35">
        <f t="shared" si="128"/>
        <v>1.7507237594819487E-2</v>
      </c>
      <c r="S1673" s="35">
        <f t="shared" si="129"/>
        <v>1.7507237594819487E-2</v>
      </c>
      <c r="T1673" s="11" t="s">
        <v>14</v>
      </c>
    </row>
    <row r="1674" spans="2:20" x14ac:dyDescent="0.35">
      <c r="B1674" s="63">
        <v>16.569999999999791</v>
      </c>
      <c r="C1674" s="34">
        <f>B1674/'MSD Calculation'!$D$5</f>
        <v>0.55979729729729022</v>
      </c>
      <c r="D1674" s="34">
        <f>'MSD Calculation'!$D$24-B1674</f>
        <v>1.9300000000002093</v>
      </c>
      <c r="E1674" s="30">
        <f>IF(B1674="",0,IF(B1674&lt;'MSD Calculation'!$D$5,$E$7*(1-B1674/'MSD Calculation'!$D$5), 0))</f>
        <v>6.2304188903554219E-3</v>
      </c>
      <c r="F1674" s="30">
        <f>IF(B1674="",0,IF($B1674&lt;$F$5,0,IF($B1674&gt;'MSD Calculation'!$D$5,0,IF($N$4="Closed-form",1/2*(1-COS(2*PI()*($B1674-$F$5)/$F$6))*$F$8,IF($N$4="General",1/2*(1-COS(2*PI()*($B1674-$F$5)/$F$6))*$F$9,"Error")))))</f>
        <v>8.7553477646013199E-3</v>
      </c>
      <c r="G1674" s="30">
        <f>IF(B1674="",0,IF($B1674&lt;$G$5,0,IF($B1674&gt;'MSD Calculation'!$D$5,0,IF($N$4="Closed-form",1/2*(1-COS(2*PI()*($B1674-$G$5)/$G$6))*$G$8,IF($N$4="General",1/2*(1-COS(2*PI()*($B1674-$G$5)/$G$6))*$G$9,"Error")))))</f>
        <v>2.2808899565263303E-3</v>
      </c>
      <c r="H1674" s="30">
        <f>IF(B1674="",0,IF($B1674&lt;$H$5,0,IF($B1674&gt;'MSD Calculation'!$D$5,0,IF($N$4="Closed-form",1/2*(1-COS(2*PI()*($B1674-$H$5)/$H$6))*$H$8,IF($N$4="General",1/2*(1-COS(2*PI()*($B1674-$H$5)/$H$6))*$H$9,"Error")))))</f>
        <v>2.4885230853523456E-4</v>
      </c>
      <c r="I1674" s="30">
        <f>IF(B1674="",0,IF($B1674&lt;$I$5,0,IF($B1674&gt;'MSD Calculation'!$D$5,0,IF($N$4="Closed-form",1/2*(1-COS(2*PI()*($B1674-$I$5)/$I$6))*$I$8,IF($N$4="General",1/2*(1-COS(2*PI()*($B1674-$I$5)/$I$6))*$I$9,"Error")))))</f>
        <v>0</v>
      </c>
      <c r="J1674" s="15" t="s">
        <v>14</v>
      </c>
      <c r="K1674" s="3"/>
      <c r="L1674" s="17">
        <v>16.569999999999791</v>
      </c>
      <c r="M1674" s="34">
        <f>L1674/'MSD Calculation'!$D$5</f>
        <v>0.55979729729729022</v>
      </c>
      <c r="N1674" s="34">
        <f>'MSD Calculation'!$D$24-L1674</f>
        <v>1.9300000000002093</v>
      </c>
      <c r="O1674" s="35">
        <f t="shared" si="125"/>
        <v>6.2304188903554219E-3</v>
      </c>
      <c r="P1674" s="35">
        <f t="shared" si="126"/>
        <v>1.4985766654956743E-2</v>
      </c>
      <c r="Q1674" s="35">
        <f t="shared" si="127"/>
        <v>1.7266656611483074E-2</v>
      </c>
      <c r="R1674" s="35">
        <f t="shared" si="128"/>
        <v>1.7515508920018307E-2</v>
      </c>
      <c r="S1674" s="35">
        <f t="shared" si="129"/>
        <v>1.7515508920018307E-2</v>
      </c>
      <c r="T1674" s="11" t="s">
        <v>14</v>
      </c>
    </row>
    <row r="1675" spans="2:20" x14ac:dyDescent="0.35">
      <c r="B1675" s="63">
        <v>16.579999999999792</v>
      </c>
      <c r="C1675" s="34">
        <f>B1675/'MSD Calculation'!$D$5</f>
        <v>0.56013513513512814</v>
      </c>
      <c r="D1675" s="34">
        <f>'MSD Calculation'!$D$24-B1675</f>
        <v>1.9200000000002078</v>
      </c>
      <c r="E1675" s="30">
        <f>IF(B1675="",0,IF(B1675&lt;'MSD Calculation'!$D$5,$E$7*(1-B1675/'MSD Calculation'!$D$5), 0))</f>
        <v>6.2256372948908349E-3</v>
      </c>
      <c r="F1675" s="30">
        <f>IF(B1675="",0,IF($B1675&lt;$F$5,0,IF($B1675&gt;'MSD Calculation'!$D$5,0,IF($N$4="Closed-form",1/2*(1-COS(2*PI()*($B1675-$F$5)/$F$6))*$F$8,IF($N$4="General",1/2*(1-COS(2*PI()*($B1675-$F$5)/$F$6))*$F$9,"Error")))))</f>
        <v>8.7613610529663974E-3</v>
      </c>
      <c r="G1675" s="30">
        <f>IF(B1675="",0,IF($B1675&lt;$G$5,0,IF($B1675&gt;'MSD Calculation'!$D$5,0,IF($N$4="Closed-form",1/2*(1-COS(2*PI()*($B1675-$G$5)/$G$6))*$G$8,IF($N$4="General",1/2*(1-COS(2*PI()*($B1675-$G$5)/$G$6))*$G$9,"Error")))))</f>
        <v>2.2856137855662931E-3</v>
      </c>
      <c r="H1675" s="30">
        <f>IF(B1675="",0,IF($B1675&lt;$H$5,0,IF($B1675&gt;'MSD Calculation'!$D$5,0,IF($N$4="Closed-form",1/2*(1-COS(2*PI()*($B1675-$H$5)/$H$6))*$H$8,IF($N$4="General",1/2*(1-COS(2*PI()*($B1675-$H$5)/$H$6))*$H$9,"Error")))))</f>
        <v>2.5115711453196503E-4</v>
      </c>
      <c r="I1675" s="30">
        <f>IF(B1675="",0,IF($B1675&lt;$I$5,0,IF($B1675&gt;'MSD Calculation'!$D$5,0,IF($N$4="Closed-form",1/2*(1-COS(2*PI()*($B1675-$I$5)/$I$6))*$I$8,IF($N$4="General",1/2*(1-COS(2*PI()*($B1675-$I$5)/$I$6))*$I$9,"Error")))))</f>
        <v>0</v>
      </c>
      <c r="J1675" s="15" t="s">
        <v>14</v>
      </c>
      <c r="K1675" s="3"/>
      <c r="L1675" s="17">
        <v>16.579999999999792</v>
      </c>
      <c r="M1675" s="34">
        <f>L1675/'MSD Calculation'!$D$5</f>
        <v>0.56013513513512814</v>
      </c>
      <c r="N1675" s="34">
        <f>'MSD Calculation'!$D$24-L1675</f>
        <v>1.9200000000002078</v>
      </c>
      <c r="O1675" s="35">
        <f t="shared" si="125"/>
        <v>6.2256372948908349E-3</v>
      </c>
      <c r="P1675" s="35">
        <f t="shared" si="126"/>
        <v>1.4986998347857232E-2</v>
      </c>
      <c r="Q1675" s="35">
        <f t="shared" si="127"/>
        <v>1.7272612133423525E-2</v>
      </c>
      <c r="R1675" s="35">
        <f t="shared" si="128"/>
        <v>1.7523769247955491E-2</v>
      </c>
      <c r="S1675" s="35">
        <f t="shared" si="129"/>
        <v>1.7523769247955491E-2</v>
      </c>
      <c r="T1675" s="11" t="s">
        <v>14</v>
      </c>
    </row>
    <row r="1676" spans="2:20" x14ac:dyDescent="0.35">
      <c r="B1676" s="63">
        <v>16.589999999999794</v>
      </c>
      <c r="C1676" s="34">
        <f>B1676/'MSD Calculation'!$D$5</f>
        <v>0.56047297297296594</v>
      </c>
      <c r="D1676" s="34">
        <f>'MSD Calculation'!$D$24-B1676</f>
        <v>1.9100000000002062</v>
      </c>
      <c r="E1676" s="30">
        <f>IF(B1676="",0,IF(B1676&lt;'MSD Calculation'!$D$5,$E$7*(1-B1676/'MSD Calculation'!$D$5), 0))</f>
        <v>6.2208556994262495E-3</v>
      </c>
      <c r="F1676" s="30">
        <f>IF(B1676="",0,IF($B1676&lt;$F$5,0,IF($B1676&gt;'MSD Calculation'!$D$5,0,IF($N$4="Closed-form",1/2*(1-COS(2*PI()*($B1676-$F$5)/$F$6))*$F$8,IF($N$4="General",1/2*(1-COS(2*PI()*($B1676-$F$5)/$F$6))*$F$9,"Error")))))</f>
        <v>8.7673571832273638E-3</v>
      </c>
      <c r="G1676" s="30">
        <f>IF(B1676="",0,IF($B1676&lt;$G$5,0,IF($B1676&gt;'MSD Calculation'!$D$5,0,IF($N$4="Closed-form",1/2*(1-COS(2*PI()*($B1676-$G$5)/$G$6))*$G$8,IF($N$4="General",1/2*(1-COS(2*PI()*($B1676-$G$5)/$G$6))*$G$9,"Error")))))</f>
        <v>2.290334581417031E-3</v>
      </c>
      <c r="H1676" s="30">
        <f>IF(B1676="",0,IF($B1676&lt;$H$5,0,IF($B1676&gt;'MSD Calculation'!$D$5,0,IF($N$4="Closed-form",1/2*(1-COS(2*PI()*($B1676-$H$5)/$H$6))*$H$8,IF($N$4="General",1/2*(1-COS(2*PI()*($B1676-$H$5)/$H$6))*$H$9,"Error")))))</f>
        <v>2.5347102776775572E-4</v>
      </c>
      <c r="I1676" s="30">
        <f>IF(B1676="",0,IF($B1676&lt;$I$5,0,IF($B1676&gt;'MSD Calculation'!$D$5,0,IF($N$4="Closed-form",1/2*(1-COS(2*PI()*($B1676-$I$5)/$I$6))*$I$8,IF($N$4="General",1/2*(1-COS(2*PI()*($B1676-$I$5)/$I$6))*$I$9,"Error")))))</f>
        <v>0</v>
      </c>
      <c r="J1676" s="15" t="s">
        <v>14</v>
      </c>
      <c r="K1676" s="3"/>
      <c r="L1676" s="17">
        <v>16.589999999999794</v>
      </c>
      <c r="M1676" s="34">
        <f>L1676/'MSD Calculation'!$D$5</f>
        <v>0.56047297297296594</v>
      </c>
      <c r="N1676" s="34">
        <f>'MSD Calculation'!$D$24-L1676</f>
        <v>1.9100000000002062</v>
      </c>
      <c r="O1676" s="35">
        <f t="shared" si="125"/>
        <v>6.2208556994262495E-3</v>
      </c>
      <c r="P1676" s="35">
        <f t="shared" si="126"/>
        <v>1.4988212882653614E-2</v>
      </c>
      <c r="Q1676" s="35">
        <f t="shared" si="127"/>
        <v>1.7278547464070645E-2</v>
      </c>
      <c r="R1676" s="35">
        <f t="shared" si="128"/>
        <v>1.75320184918384E-2</v>
      </c>
      <c r="S1676" s="35">
        <f t="shared" si="129"/>
        <v>1.75320184918384E-2</v>
      </c>
      <c r="T1676" s="11" t="s">
        <v>14</v>
      </c>
    </row>
    <row r="1677" spans="2:20" x14ac:dyDescent="0.35">
      <c r="B1677" s="63">
        <v>16.599999999999795</v>
      </c>
      <c r="C1677" s="34">
        <f>B1677/'MSD Calculation'!$D$5</f>
        <v>0.56081081081080386</v>
      </c>
      <c r="D1677" s="34">
        <f>'MSD Calculation'!$D$24-B1677</f>
        <v>1.9000000000002046</v>
      </c>
      <c r="E1677" s="30">
        <f>IF(B1677="",0,IF(B1677&lt;'MSD Calculation'!$D$5,$E$7*(1-B1677/'MSD Calculation'!$D$5), 0))</f>
        <v>6.2160741039616624E-3</v>
      </c>
      <c r="F1677" s="30">
        <f>IF(B1677="",0,IF($B1677&lt;$F$5,0,IF($B1677&gt;'MSD Calculation'!$D$5,0,IF($N$4="Closed-form",1/2*(1-COS(2*PI()*($B1677-$F$5)/$F$6))*$F$8,IF($N$4="General",1/2*(1-COS(2*PI()*($B1677-$F$5)/$F$6))*$F$9,"Error")))))</f>
        <v>8.7733361290822653E-3</v>
      </c>
      <c r="G1677" s="30">
        <f>IF(B1677="",0,IF($B1677&lt;$G$5,0,IF($B1677&gt;'MSD Calculation'!$D$5,0,IF($N$4="Closed-form",1/2*(1-COS(2*PI()*($B1677-$G$5)/$G$6))*$G$8,IF($N$4="General",1/2*(1-COS(2*PI()*($B1677-$G$5)/$G$6))*$G$9,"Error")))))</f>
        <v>2.2950523113967379E-3</v>
      </c>
      <c r="H1677" s="30">
        <f>IF(B1677="",0,IF($B1677&lt;$H$5,0,IF($B1677&gt;'MSD Calculation'!$D$5,0,IF($N$4="Closed-form",1/2*(1-COS(2*PI()*($B1677-$H$5)/$H$6))*$H$8,IF($N$4="General",1/2*(1-COS(2*PI()*($B1677-$H$5)/$H$6))*$H$9,"Error")))))</f>
        <v>2.5579402042050166E-4</v>
      </c>
      <c r="I1677" s="30">
        <f>IF(B1677="",0,IF($B1677&lt;$I$5,0,IF($B1677&gt;'MSD Calculation'!$D$5,0,IF($N$4="Closed-form",1/2*(1-COS(2*PI()*($B1677-$I$5)/$I$6))*$I$8,IF($N$4="General",1/2*(1-COS(2*PI()*($B1677-$I$5)/$I$6))*$I$9,"Error")))))</f>
        <v>0</v>
      </c>
      <c r="J1677" s="15" t="s">
        <v>14</v>
      </c>
      <c r="K1677" s="3"/>
      <c r="L1677" s="17">
        <v>16.599999999999795</v>
      </c>
      <c r="M1677" s="34">
        <f>L1677/'MSD Calculation'!$D$5</f>
        <v>0.56081081081080386</v>
      </c>
      <c r="N1677" s="34">
        <f>'MSD Calculation'!$D$24-L1677</f>
        <v>1.9000000000002046</v>
      </c>
      <c r="O1677" s="35">
        <f t="shared" si="125"/>
        <v>6.2160741039616624E-3</v>
      </c>
      <c r="P1677" s="35">
        <f t="shared" si="126"/>
        <v>1.4989410233043928E-2</v>
      </c>
      <c r="Q1677" s="35">
        <f t="shared" si="127"/>
        <v>1.7284462544440667E-2</v>
      </c>
      <c r="R1677" s="35">
        <f t="shared" si="128"/>
        <v>1.7540256564861169E-2</v>
      </c>
      <c r="S1677" s="35">
        <f t="shared" si="129"/>
        <v>1.7540256564861169E-2</v>
      </c>
      <c r="T1677" s="11" t="s">
        <v>14</v>
      </c>
    </row>
    <row r="1678" spans="2:20" x14ac:dyDescent="0.35">
      <c r="B1678" s="63">
        <v>16.609999999999797</v>
      </c>
      <c r="C1678" s="34">
        <f>B1678/'MSD Calculation'!$D$5</f>
        <v>0.56114864864864178</v>
      </c>
      <c r="D1678" s="34">
        <f>'MSD Calculation'!$D$24-B1678</f>
        <v>1.8900000000002031</v>
      </c>
      <c r="E1678" s="30">
        <f>IF(B1678="",0,IF(B1678&lt;'MSD Calculation'!$D$5,$E$7*(1-B1678/'MSD Calculation'!$D$5), 0))</f>
        <v>6.2112925084970754E-3</v>
      </c>
      <c r="F1678" s="30">
        <f>IF(B1678="",0,IF($B1678&lt;$F$5,0,IF($B1678&gt;'MSD Calculation'!$D$5,0,IF($N$4="Closed-form",1/2*(1-COS(2*PI()*($B1678-$F$5)/$F$6))*$F$8,IF($N$4="General",1/2*(1-COS(2*PI()*($B1678-$F$5)/$F$6))*$F$9,"Error")))))</f>
        <v>8.7792978643045135E-3</v>
      </c>
      <c r="G1678" s="30">
        <f>IF(B1678="",0,IF($B1678&lt;$G$5,0,IF($B1678&gt;'MSD Calculation'!$D$5,0,IF($N$4="Closed-form",1/2*(1-COS(2*PI()*($B1678-$G$5)/$G$6))*$G$8,IF($N$4="General",1/2*(1-COS(2*PI()*($B1678-$G$5)/$G$6))*$G$9,"Error")))))</f>
        <v>2.2997669428448304E-3</v>
      </c>
      <c r="H1678" s="30">
        <f>IF(B1678="",0,IF($B1678&lt;$H$5,0,IF($B1678&gt;'MSD Calculation'!$D$5,0,IF($N$4="Closed-form",1/2*(1-COS(2*PI()*($B1678-$H$5)/$H$6))*$H$8,IF($N$4="General",1/2*(1-COS(2*PI()*($B1678-$H$5)/$H$6))*$H$9,"Error")))))</f>
        <v>2.5812606455892858E-4</v>
      </c>
      <c r="I1678" s="30">
        <f>IF(B1678="",0,IF($B1678&lt;$I$5,0,IF($B1678&gt;'MSD Calculation'!$D$5,0,IF($N$4="Closed-form",1/2*(1-COS(2*PI()*($B1678-$I$5)/$I$6))*$I$8,IF($N$4="General",1/2*(1-COS(2*PI()*($B1678-$I$5)/$I$6))*$I$9,"Error")))))</f>
        <v>0</v>
      </c>
      <c r="J1678" s="15" t="s">
        <v>14</v>
      </c>
      <c r="K1678" s="3"/>
      <c r="L1678" s="17">
        <v>16.609999999999797</v>
      </c>
      <c r="M1678" s="34">
        <f>L1678/'MSD Calculation'!$D$5</f>
        <v>0.56114864864864178</v>
      </c>
      <c r="N1678" s="34">
        <f>'MSD Calculation'!$D$24-L1678</f>
        <v>1.8900000000002031</v>
      </c>
      <c r="O1678" s="35">
        <f t="shared" si="125"/>
        <v>6.2112925084970754E-3</v>
      </c>
      <c r="P1678" s="35">
        <f t="shared" si="126"/>
        <v>1.499059037280159E-2</v>
      </c>
      <c r="Q1678" s="35">
        <f t="shared" si="127"/>
        <v>1.7290357315646421E-2</v>
      </c>
      <c r="R1678" s="35">
        <f t="shared" si="128"/>
        <v>1.754848338020535E-2</v>
      </c>
      <c r="S1678" s="35">
        <f t="shared" si="129"/>
        <v>1.754848338020535E-2</v>
      </c>
      <c r="T1678" s="11" t="s">
        <v>14</v>
      </c>
    </row>
    <row r="1679" spans="2:20" x14ac:dyDescent="0.35">
      <c r="B1679" s="63">
        <v>16.619999999999798</v>
      </c>
      <c r="C1679" s="34">
        <f>B1679/'MSD Calculation'!$D$5</f>
        <v>0.5614864864864797</v>
      </c>
      <c r="D1679" s="34">
        <f>'MSD Calculation'!$D$24-B1679</f>
        <v>1.8800000000002015</v>
      </c>
      <c r="E1679" s="30">
        <f>IF(B1679="",0,IF(B1679&lt;'MSD Calculation'!$D$5,$E$7*(1-B1679/'MSD Calculation'!$D$5), 0))</f>
        <v>6.2065109130324883E-3</v>
      </c>
      <c r="F1679" s="30">
        <f>IF(B1679="",0,IF($B1679&lt;$F$5,0,IF($B1679&gt;'MSD Calculation'!$D$5,0,IF($N$4="Closed-form",1/2*(1-COS(2*PI()*($B1679-$F$5)/$F$6))*$F$8,IF($N$4="General",1/2*(1-COS(2*PI()*($B1679-$F$5)/$F$6))*$F$9,"Error")))))</f>
        <v>8.7852423627430253E-3</v>
      </c>
      <c r="G1679" s="30">
        <f>IF(B1679="",0,IF($B1679&lt;$G$5,0,IF($B1679&gt;'MSD Calculation'!$D$5,0,IF($N$4="Closed-form",1/2*(1-COS(2*PI()*($B1679-$G$5)/$G$6))*$G$8,IF($N$4="General",1/2*(1-COS(2*PI()*($B1679-$G$5)/$G$6))*$G$9,"Error")))))</f>
        <v>2.3044784431221787E-3</v>
      </c>
      <c r="H1679" s="30">
        <f>IF(B1679="",0,IF($B1679&lt;$H$5,0,IF($B1679&gt;'MSD Calculation'!$D$5,0,IF($N$4="Closed-form",1/2*(1-COS(2*PI()*($B1679-$H$5)/$H$6))*$H$8,IF($N$4="General",1/2*(1-COS(2*PI()*($B1679-$H$5)/$H$6))*$H$9,"Error")))))</f>
        <v>2.6046713214292839E-4</v>
      </c>
      <c r="I1679" s="30">
        <f>IF(B1679="",0,IF($B1679&lt;$I$5,0,IF($B1679&gt;'MSD Calculation'!$D$5,0,IF($N$4="Closed-form",1/2*(1-COS(2*PI()*($B1679-$I$5)/$I$6))*$I$8,IF($N$4="General",1/2*(1-COS(2*PI()*($B1679-$I$5)/$I$6))*$I$9,"Error")))))</f>
        <v>0</v>
      </c>
      <c r="J1679" s="15" t="s">
        <v>14</v>
      </c>
      <c r="K1679" s="3"/>
      <c r="L1679" s="17">
        <v>16.619999999999798</v>
      </c>
      <c r="M1679" s="34">
        <f>L1679/'MSD Calculation'!$D$5</f>
        <v>0.5614864864864797</v>
      </c>
      <c r="N1679" s="34">
        <f>'MSD Calculation'!$D$24-L1679</f>
        <v>1.8800000000002015</v>
      </c>
      <c r="O1679" s="35">
        <f t="shared" si="125"/>
        <v>6.2065109130324883E-3</v>
      </c>
      <c r="P1679" s="35">
        <f t="shared" si="126"/>
        <v>1.4991753275775514E-2</v>
      </c>
      <c r="Q1679" s="35">
        <f t="shared" si="127"/>
        <v>1.7296231718897694E-2</v>
      </c>
      <c r="R1679" s="35">
        <f t="shared" si="128"/>
        <v>1.7556698851040622E-2</v>
      </c>
      <c r="S1679" s="35">
        <f t="shared" si="129"/>
        <v>1.7556698851040622E-2</v>
      </c>
      <c r="T1679" s="11" t="s">
        <v>14</v>
      </c>
    </row>
    <row r="1680" spans="2:20" x14ac:dyDescent="0.35">
      <c r="B1680" s="63">
        <v>16.6299999999998</v>
      </c>
      <c r="C1680" s="34">
        <f>B1680/'MSD Calculation'!$D$5</f>
        <v>0.5618243243243175</v>
      </c>
      <c r="D1680" s="34">
        <f>'MSD Calculation'!$D$24-B1680</f>
        <v>1.8700000000001999</v>
      </c>
      <c r="E1680" s="30">
        <f>IF(B1680="",0,IF(B1680&lt;'MSD Calculation'!$D$5,$E$7*(1-B1680/'MSD Calculation'!$D$5), 0))</f>
        <v>6.201729317567903E-3</v>
      </c>
      <c r="F1680" s="30">
        <f>IF(B1680="",0,IF($B1680&lt;$F$5,0,IF($B1680&gt;'MSD Calculation'!$D$5,0,IF($N$4="Closed-form",1/2*(1-COS(2*PI()*($B1680-$F$5)/$F$6))*$F$8,IF($N$4="General",1/2*(1-COS(2*PI()*($B1680-$F$5)/$F$6))*$F$9,"Error")))))</f>
        <v>8.7911695983223202E-3</v>
      </c>
      <c r="G1680" s="30">
        <f>IF(B1680="",0,IF($B1680&lt;$G$5,0,IF($B1680&gt;'MSD Calculation'!$D$5,0,IF($N$4="Closed-form",1/2*(1-COS(2*PI()*($B1680-$G$5)/$G$6))*$G$8,IF($N$4="General",1/2*(1-COS(2*PI()*($B1680-$G$5)/$G$6))*$G$9,"Error")))))</f>
        <v>2.3091867796113273E-3</v>
      </c>
      <c r="H1680" s="30">
        <f>IF(B1680="",0,IF($B1680&lt;$H$5,0,IF($B1680&gt;'MSD Calculation'!$D$5,0,IF($N$4="Closed-form",1/2*(1-COS(2*PI()*($B1680-$H$5)/$H$6))*$H$8,IF($N$4="General",1/2*(1-COS(2*PI()*($B1680-$H$5)/$H$6))*$H$9,"Error")))))</f>
        <v>2.6281719502389676E-4</v>
      </c>
      <c r="I1680" s="30">
        <f>IF(B1680="",0,IF($B1680&lt;$I$5,0,IF($B1680&gt;'MSD Calculation'!$D$5,0,IF($N$4="Closed-form",1/2*(1-COS(2*PI()*($B1680-$I$5)/$I$6))*$I$8,IF($N$4="General",1/2*(1-COS(2*PI()*($B1680-$I$5)/$I$6))*$I$9,"Error")))))</f>
        <v>0</v>
      </c>
      <c r="J1680" s="15" t="s">
        <v>14</v>
      </c>
      <c r="K1680" s="3"/>
      <c r="L1680" s="17">
        <v>16.6299999999998</v>
      </c>
      <c r="M1680" s="34">
        <f>L1680/'MSD Calculation'!$D$5</f>
        <v>0.5618243243243175</v>
      </c>
      <c r="N1680" s="34">
        <f>'MSD Calculation'!$D$24-L1680</f>
        <v>1.8700000000001999</v>
      </c>
      <c r="O1680" s="35">
        <f t="shared" si="125"/>
        <v>6.201729317567903E-3</v>
      </c>
      <c r="P1680" s="35">
        <f t="shared" si="126"/>
        <v>1.4992898915890222E-2</v>
      </c>
      <c r="Q1680" s="35">
        <f t="shared" si="127"/>
        <v>1.730208569550155E-2</v>
      </c>
      <c r="R1680" s="35">
        <f t="shared" si="128"/>
        <v>1.7564902890525449E-2</v>
      </c>
      <c r="S1680" s="35">
        <f t="shared" si="129"/>
        <v>1.7564902890525449E-2</v>
      </c>
      <c r="T1680" s="11" t="s">
        <v>14</v>
      </c>
    </row>
    <row r="1681" spans="2:20" x14ac:dyDescent="0.35">
      <c r="B1681" s="63">
        <v>16.639999999999802</v>
      </c>
      <c r="C1681" s="34">
        <f>B1681/'MSD Calculation'!$D$5</f>
        <v>0.56216216216215542</v>
      </c>
      <c r="D1681" s="34">
        <f>'MSD Calculation'!$D$24-B1681</f>
        <v>1.8600000000001984</v>
      </c>
      <c r="E1681" s="30">
        <f>IF(B1681="",0,IF(B1681&lt;'MSD Calculation'!$D$5,$E$7*(1-B1681/'MSD Calculation'!$D$5), 0))</f>
        <v>6.1969477221033159E-3</v>
      </c>
      <c r="F1681" s="30">
        <f>IF(B1681="",0,IF($B1681&lt;$F$5,0,IF($B1681&gt;'MSD Calculation'!$D$5,0,IF($N$4="Closed-form",1/2*(1-COS(2*PI()*($B1681-$F$5)/$F$6))*$F$8,IF($N$4="General",1/2*(1-COS(2*PI()*($B1681-$F$5)/$F$6))*$F$9,"Error")))))</f>
        <v>8.797079545042644E-3</v>
      </c>
      <c r="G1681" s="30">
        <f>IF(B1681="",0,IF($B1681&lt;$G$5,0,IF($B1681&gt;'MSD Calculation'!$D$5,0,IF($N$4="Closed-form",1/2*(1-COS(2*PI()*($B1681-$G$5)/$G$6))*$G$8,IF($N$4="General",1/2*(1-COS(2*PI()*($B1681-$G$5)/$G$6))*$G$9,"Error")))))</f>
        <v>2.3138919197167257E-3</v>
      </c>
      <c r="H1681" s="30">
        <f>IF(B1681="",0,IF($B1681&lt;$H$5,0,IF($B1681&gt;'MSD Calculation'!$D$5,0,IF($N$4="Closed-form",1/2*(1-COS(2*PI()*($B1681-$H$5)/$H$6))*$H$8,IF($N$4="General",1/2*(1-COS(2*PI()*($B1681-$H$5)/$H$6))*$H$9,"Error")))))</f>
        <v>2.6517622494507152E-4</v>
      </c>
      <c r="I1681" s="30">
        <f>IF(B1681="",0,IF($B1681&lt;$I$5,0,IF($B1681&gt;'MSD Calculation'!$D$5,0,IF($N$4="Closed-form",1/2*(1-COS(2*PI()*($B1681-$I$5)/$I$6))*$I$8,IF($N$4="General",1/2*(1-COS(2*PI()*($B1681-$I$5)/$I$6))*$I$9,"Error")))))</f>
        <v>0</v>
      </c>
      <c r="J1681" s="15" t="s">
        <v>14</v>
      </c>
      <c r="K1681" s="3"/>
      <c r="L1681" s="17">
        <v>16.639999999999802</v>
      </c>
      <c r="M1681" s="34">
        <f>L1681/'MSD Calculation'!$D$5</f>
        <v>0.56216216216215542</v>
      </c>
      <c r="N1681" s="34">
        <f>'MSD Calculation'!$D$24-L1681</f>
        <v>1.8600000000001984</v>
      </c>
      <c r="O1681" s="35">
        <f t="shared" si="125"/>
        <v>6.1969477221033159E-3</v>
      </c>
      <c r="P1681" s="35">
        <f t="shared" si="126"/>
        <v>1.499402726714596E-2</v>
      </c>
      <c r="Q1681" s="35">
        <f t="shared" si="127"/>
        <v>1.7307919186862687E-2</v>
      </c>
      <c r="R1681" s="35">
        <f t="shared" si="128"/>
        <v>1.7573095411807758E-2</v>
      </c>
      <c r="S1681" s="35">
        <f t="shared" si="129"/>
        <v>1.7573095411807758E-2</v>
      </c>
      <c r="T1681" s="11" t="s">
        <v>14</v>
      </c>
    </row>
    <row r="1682" spans="2:20" x14ac:dyDescent="0.35">
      <c r="B1682" s="63">
        <v>16.649999999999803</v>
      </c>
      <c r="C1682" s="34">
        <f>B1682/'MSD Calculation'!$D$5</f>
        <v>0.56249999999999334</v>
      </c>
      <c r="D1682" s="34">
        <f>'MSD Calculation'!$D$24-B1682</f>
        <v>1.8500000000001968</v>
      </c>
      <c r="E1682" s="30">
        <f>IF(B1682="",0,IF(B1682&lt;'MSD Calculation'!$D$5,$E$7*(1-B1682/'MSD Calculation'!$D$5), 0))</f>
        <v>6.1921661266387297E-3</v>
      </c>
      <c r="F1682" s="30">
        <f>IF(B1682="",0,IF($B1682&lt;$F$5,0,IF($B1682&gt;'MSD Calculation'!$D$5,0,IF($N$4="Closed-form",1/2*(1-COS(2*PI()*($B1682-$F$5)/$F$6))*$F$8,IF($N$4="General",1/2*(1-COS(2*PI()*($B1682-$F$5)/$F$6))*$F$9,"Error")))))</f>
        <v>8.8029721769800791E-3</v>
      </c>
      <c r="G1682" s="30">
        <f>IF(B1682="",0,IF($B1682&lt;$G$5,0,IF($B1682&gt;'MSD Calculation'!$D$5,0,IF($N$4="Closed-form",1/2*(1-COS(2*PI()*($B1682-$G$5)/$G$6))*$G$8,IF($N$4="General",1/2*(1-COS(2*PI()*($B1682-$G$5)/$G$6))*$G$9,"Error")))))</f>
        <v>2.3185938308649492E-3</v>
      </c>
      <c r="H1682" s="30">
        <f>IF(B1682="",0,IF($B1682&lt;$H$5,0,IF($B1682&gt;'MSD Calculation'!$D$5,0,IF($N$4="Closed-form",1/2*(1-COS(2*PI()*($B1682-$H$5)/$H$6))*$H$8,IF($N$4="General",1/2*(1-COS(2*PI()*($B1682-$H$5)/$H$6))*$H$9,"Error")))))</f>
        <v>2.6754419354187229E-4</v>
      </c>
      <c r="I1682" s="30">
        <f>IF(B1682="",0,IF($B1682&lt;$I$5,0,IF($B1682&gt;'MSD Calculation'!$D$5,0,IF($N$4="Closed-form",1/2*(1-COS(2*PI()*($B1682-$I$5)/$I$6))*$I$8,IF($N$4="General",1/2*(1-COS(2*PI()*($B1682-$I$5)/$I$6))*$I$9,"Error")))))</f>
        <v>0</v>
      </c>
      <c r="J1682" s="15" t="s">
        <v>14</v>
      </c>
      <c r="K1682" s="3"/>
      <c r="L1682" s="17">
        <v>16.649999999999803</v>
      </c>
      <c r="M1682" s="34">
        <f>L1682/'MSD Calculation'!$D$5</f>
        <v>0.56249999999999334</v>
      </c>
      <c r="N1682" s="34">
        <f>'MSD Calculation'!$D$24-L1682</f>
        <v>1.8500000000001968</v>
      </c>
      <c r="O1682" s="35">
        <f t="shared" ref="O1682:O1745" si="130">E1682</f>
        <v>6.1921661266387297E-3</v>
      </c>
      <c r="P1682" s="35">
        <f t="shared" ref="P1682:P1745" si="131">E1682+F1682</f>
        <v>1.4995138303618809E-2</v>
      </c>
      <c r="Q1682" s="35">
        <f t="shared" ref="Q1682:Q1745" si="132">E1682+F1682+G1682</f>
        <v>1.7313732134483759E-2</v>
      </c>
      <c r="R1682" s="35">
        <f t="shared" ref="R1682:R1745" si="133">+E1682+F1682+G1682+H1682</f>
        <v>1.7581276328025631E-2</v>
      </c>
      <c r="S1682" s="35">
        <f t="shared" ref="S1682:S1745" si="134">E1682+F1682+G1682+H1682+I1682</f>
        <v>1.7581276328025631E-2</v>
      </c>
      <c r="T1682" s="11" t="s">
        <v>14</v>
      </c>
    </row>
    <row r="1683" spans="2:20" x14ac:dyDescent="0.35">
      <c r="B1683" s="63">
        <v>16.659999999999805</v>
      </c>
      <c r="C1683" s="34">
        <f>B1683/'MSD Calculation'!$D$5</f>
        <v>0.56283783783783126</v>
      </c>
      <c r="D1683" s="34">
        <f>'MSD Calculation'!$D$24-B1683</f>
        <v>1.8400000000001953</v>
      </c>
      <c r="E1683" s="30">
        <f>IF(B1683="",0,IF(B1683&lt;'MSD Calculation'!$D$5,$E$7*(1-B1683/'MSD Calculation'!$D$5), 0))</f>
        <v>6.1873845311741426E-3</v>
      </c>
      <c r="F1683" s="30">
        <f>IF(B1683="",0,IF($B1683&lt;$F$5,0,IF($B1683&gt;'MSD Calculation'!$D$5,0,IF($N$4="Closed-form",1/2*(1-COS(2*PI()*($B1683-$F$5)/$F$6))*$F$8,IF($N$4="General",1/2*(1-COS(2*PI()*($B1683-$F$5)/$F$6))*$F$9,"Error")))))</f>
        <v>8.8088474682866558E-3</v>
      </c>
      <c r="G1683" s="30">
        <f>IF(B1683="",0,IF($B1683&lt;$G$5,0,IF($B1683&gt;'MSD Calculation'!$D$5,0,IF($N$4="Closed-form",1/2*(1-COS(2*PI()*($B1683-$G$5)/$G$6))*$G$8,IF($N$4="General",1/2*(1-COS(2*PI()*($B1683-$G$5)/$G$6))*$G$9,"Error")))))</f>
        <v>2.3232924805049304E-3</v>
      </c>
      <c r="H1683" s="30">
        <f>IF(B1683="",0,IF($B1683&lt;$H$5,0,IF($B1683&gt;'MSD Calculation'!$D$5,0,IF($N$4="Closed-form",1/2*(1-COS(2*PI()*($B1683-$H$5)/$H$6))*$H$8,IF($N$4="General",1/2*(1-COS(2*PI()*($B1683-$H$5)/$H$6))*$H$9,"Error")))))</f>
        <v>2.6992107234224131E-4</v>
      </c>
      <c r="I1683" s="30">
        <f>IF(B1683="",0,IF($B1683&lt;$I$5,0,IF($B1683&gt;'MSD Calculation'!$D$5,0,IF($N$4="Closed-form",1/2*(1-COS(2*PI()*($B1683-$I$5)/$I$6))*$I$8,IF($N$4="General",1/2*(1-COS(2*PI()*($B1683-$I$5)/$I$6))*$I$9,"Error")))))</f>
        <v>0</v>
      </c>
      <c r="J1683" s="15" t="s">
        <v>14</v>
      </c>
      <c r="K1683" s="3"/>
      <c r="L1683" s="17">
        <v>16.659999999999805</v>
      </c>
      <c r="M1683" s="34">
        <f>L1683/'MSD Calculation'!$D$5</f>
        <v>0.56283783783783126</v>
      </c>
      <c r="N1683" s="34">
        <f>'MSD Calculation'!$D$24-L1683</f>
        <v>1.8400000000001953</v>
      </c>
      <c r="O1683" s="35">
        <f t="shared" si="130"/>
        <v>6.1873845311741426E-3</v>
      </c>
      <c r="P1683" s="35">
        <f t="shared" si="131"/>
        <v>1.4996231999460798E-2</v>
      </c>
      <c r="Q1683" s="35">
        <f t="shared" si="132"/>
        <v>1.731952447996573E-2</v>
      </c>
      <c r="R1683" s="35">
        <f t="shared" si="133"/>
        <v>1.7589445552307972E-2</v>
      </c>
      <c r="S1683" s="35">
        <f t="shared" si="134"/>
        <v>1.7589445552307972E-2</v>
      </c>
      <c r="T1683" s="11" t="s">
        <v>14</v>
      </c>
    </row>
    <row r="1684" spans="2:20" x14ac:dyDescent="0.35">
      <c r="B1684" s="63">
        <v>16.669999999999806</v>
      </c>
      <c r="C1684" s="34">
        <f>B1684/'MSD Calculation'!$D$5</f>
        <v>0.56317567567566906</v>
      </c>
      <c r="D1684" s="34">
        <f>'MSD Calculation'!$D$24-B1684</f>
        <v>1.8300000000001937</v>
      </c>
      <c r="E1684" s="30">
        <f>IF(B1684="",0,IF(B1684&lt;'MSD Calculation'!$D$5,$E$7*(1-B1684/'MSD Calculation'!$D$5), 0))</f>
        <v>6.1826029357095573E-3</v>
      </c>
      <c r="F1684" s="30">
        <f>IF(B1684="",0,IF($B1684&lt;$F$5,0,IF($B1684&gt;'MSD Calculation'!$D$5,0,IF($N$4="Closed-form",1/2*(1-COS(2*PI()*($B1684-$F$5)/$F$6))*$F$8,IF($N$4="General",1/2*(1-COS(2*PI()*($B1684-$F$5)/$F$6))*$F$9,"Error")))))</f>
        <v>8.8147053931904775E-3</v>
      </c>
      <c r="G1684" s="30">
        <f>IF(B1684="",0,IF($B1684&lt;$G$5,0,IF($B1684&gt;'MSD Calculation'!$D$5,0,IF($N$4="Closed-form",1/2*(1-COS(2*PI()*($B1684-$G$5)/$G$6))*$G$8,IF($N$4="General",1/2*(1-COS(2*PI()*($B1684-$G$5)/$G$6))*$G$9,"Error")))))</f>
        <v>2.327987836108178E-3</v>
      </c>
      <c r="H1684" s="30">
        <f>IF(B1684="",0,IF($B1684&lt;$H$5,0,IF($B1684&gt;'MSD Calculation'!$D$5,0,IF($N$4="Closed-form",1/2*(1-COS(2*PI()*($B1684-$H$5)/$H$6))*$H$8,IF($N$4="General",1/2*(1-COS(2*PI()*($B1684-$H$5)/$H$6))*$H$9,"Error")))))</f>
        <v>2.7230683276698622E-4</v>
      </c>
      <c r="I1684" s="30">
        <f>IF(B1684="",0,IF($B1684&lt;$I$5,0,IF($B1684&gt;'MSD Calculation'!$D$5,0,IF($N$4="Closed-form",1/2*(1-COS(2*PI()*($B1684-$I$5)/$I$6))*$I$8,IF($N$4="General",1/2*(1-COS(2*PI()*($B1684-$I$5)/$I$6))*$I$9,"Error")))))</f>
        <v>0</v>
      </c>
      <c r="J1684" s="15" t="s">
        <v>14</v>
      </c>
      <c r="K1684" s="3"/>
      <c r="L1684" s="17">
        <v>16.669999999999806</v>
      </c>
      <c r="M1684" s="34">
        <f>L1684/'MSD Calculation'!$D$5</f>
        <v>0.56317567567566906</v>
      </c>
      <c r="N1684" s="34">
        <f>'MSD Calculation'!$D$24-L1684</f>
        <v>1.8300000000001937</v>
      </c>
      <c r="O1684" s="35">
        <f t="shared" si="130"/>
        <v>6.1826029357095573E-3</v>
      </c>
      <c r="P1684" s="35">
        <f t="shared" si="131"/>
        <v>1.4997308328900035E-2</v>
      </c>
      <c r="Q1684" s="35">
        <f t="shared" si="132"/>
        <v>1.7325296165008212E-2</v>
      </c>
      <c r="R1684" s="35">
        <f t="shared" si="133"/>
        <v>1.75976029977752E-2</v>
      </c>
      <c r="S1684" s="35">
        <f t="shared" si="134"/>
        <v>1.75976029977752E-2</v>
      </c>
      <c r="T1684" s="11" t="s">
        <v>14</v>
      </c>
    </row>
    <row r="1685" spans="2:20" x14ac:dyDescent="0.35">
      <c r="B1685" s="63">
        <v>16.679999999999808</v>
      </c>
      <c r="C1685" s="34">
        <f>B1685/'MSD Calculation'!$D$5</f>
        <v>0.56351351351350698</v>
      </c>
      <c r="D1685" s="34">
        <f>'MSD Calculation'!$D$24-B1685</f>
        <v>1.8200000000001921</v>
      </c>
      <c r="E1685" s="30">
        <f>IF(B1685="",0,IF(B1685&lt;'MSD Calculation'!$D$5,$E$7*(1-B1685/'MSD Calculation'!$D$5), 0))</f>
        <v>6.1778213402449702E-3</v>
      </c>
      <c r="F1685" s="30">
        <f>IF(B1685="",0,IF($B1685&lt;$F$5,0,IF($B1685&gt;'MSD Calculation'!$D$5,0,IF($N$4="Closed-form",1/2*(1-COS(2*PI()*($B1685-$F$5)/$F$6))*$F$8,IF($N$4="General",1/2*(1-COS(2*PI()*($B1685-$F$5)/$F$6))*$F$9,"Error")))))</f>
        <v>8.8205459259958173E-3</v>
      </c>
      <c r="G1685" s="30">
        <f>IF(B1685="",0,IF($B1685&lt;$G$5,0,IF($B1685&gt;'MSD Calculation'!$D$5,0,IF($N$4="Closed-form",1/2*(1-COS(2*PI()*($B1685-$G$5)/$G$6))*$G$8,IF($N$4="General",1/2*(1-COS(2*PI()*($B1685-$G$5)/$G$6))*$G$9,"Error")))))</f>
        <v>2.3326798651690066E-3</v>
      </c>
      <c r="H1685" s="30">
        <f>IF(B1685="",0,IF($B1685&lt;$H$5,0,IF($B1685&gt;'MSD Calculation'!$D$5,0,IF($N$4="Closed-form",1/2*(1-COS(2*PI()*($B1685-$H$5)/$H$6))*$H$8,IF($N$4="General",1/2*(1-COS(2*PI()*($B1685-$H$5)/$H$6))*$H$9,"Error")))))</f>
        <v>2.7470144613012348E-4</v>
      </c>
      <c r="I1685" s="30">
        <f>IF(B1685="",0,IF($B1685&lt;$I$5,0,IF($B1685&gt;'MSD Calculation'!$D$5,0,IF($N$4="Closed-form",1/2*(1-COS(2*PI()*($B1685-$I$5)/$I$6))*$I$8,IF($N$4="General",1/2*(1-COS(2*PI()*($B1685-$I$5)/$I$6))*$I$9,"Error")))))</f>
        <v>0</v>
      </c>
      <c r="J1685" s="15" t="s">
        <v>14</v>
      </c>
      <c r="K1685" s="3"/>
      <c r="L1685" s="17">
        <v>16.679999999999808</v>
      </c>
      <c r="M1685" s="34">
        <f>L1685/'MSD Calculation'!$D$5</f>
        <v>0.56351351351350698</v>
      </c>
      <c r="N1685" s="34">
        <f>'MSD Calculation'!$D$24-L1685</f>
        <v>1.8200000000001921</v>
      </c>
      <c r="O1685" s="35">
        <f t="shared" si="130"/>
        <v>6.1778213402449702E-3</v>
      </c>
      <c r="P1685" s="35">
        <f t="shared" si="131"/>
        <v>1.4998367266240788E-2</v>
      </c>
      <c r="Q1685" s="35">
        <f t="shared" si="132"/>
        <v>1.7331047131409795E-2</v>
      </c>
      <c r="R1685" s="35">
        <f t="shared" si="133"/>
        <v>1.760574857753992E-2</v>
      </c>
      <c r="S1685" s="35">
        <f t="shared" si="134"/>
        <v>1.760574857753992E-2</v>
      </c>
      <c r="T1685" s="11" t="s">
        <v>14</v>
      </c>
    </row>
    <row r="1686" spans="2:20" x14ac:dyDescent="0.35">
      <c r="B1686" s="63">
        <v>16.689999999999809</v>
      </c>
      <c r="C1686" s="34">
        <f>B1686/'MSD Calculation'!$D$5</f>
        <v>0.5638513513513449</v>
      </c>
      <c r="D1686" s="34">
        <f>'MSD Calculation'!$D$24-B1686</f>
        <v>1.8100000000001906</v>
      </c>
      <c r="E1686" s="30">
        <f>IF(B1686="",0,IF(B1686&lt;'MSD Calculation'!$D$5,$E$7*(1-B1686/'MSD Calculation'!$D$5), 0))</f>
        <v>6.1730397447803832E-3</v>
      </c>
      <c r="F1686" s="30">
        <f>IF(B1686="",0,IF($B1686&lt;$F$5,0,IF($B1686&gt;'MSD Calculation'!$D$5,0,IF($N$4="Closed-form",1/2*(1-COS(2*PI()*($B1686-$F$5)/$F$6))*$F$8,IF($N$4="General",1/2*(1-COS(2*PI()*($B1686-$F$5)/$F$6))*$F$9,"Error")))))</f>
        <v>8.8263690410832381E-3</v>
      </c>
      <c r="G1686" s="30">
        <f>IF(B1686="",0,IF($B1686&lt;$G$5,0,IF($B1686&gt;'MSD Calculation'!$D$5,0,IF($N$4="Closed-form",1/2*(1-COS(2*PI()*($B1686-$G$5)/$G$6))*$G$8,IF($N$4="General",1/2*(1-COS(2*PI()*($B1686-$G$5)/$G$6))*$G$9,"Error")))))</f>
        <v>2.3373685352047605E-3</v>
      </c>
      <c r="H1686" s="30">
        <f>IF(B1686="",0,IF($B1686&lt;$H$5,0,IF($B1686&gt;'MSD Calculation'!$D$5,0,IF($N$4="Closed-form",1/2*(1-COS(2*PI()*($B1686-$H$5)/$H$6))*$H$8,IF($N$4="General",1/2*(1-COS(2*PI()*($B1686-$H$5)/$H$6))*$H$9,"Error")))))</f>
        <v>2.7710488363922339E-4</v>
      </c>
      <c r="I1686" s="30">
        <f>IF(B1686="",0,IF($B1686&lt;$I$5,0,IF($B1686&gt;'MSD Calculation'!$D$5,0,IF($N$4="Closed-form",1/2*(1-COS(2*PI()*($B1686-$I$5)/$I$6))*$I$8,IF($N$4="General",1/2*(1-COS(2*PI()*($B1686-$I$5)/$I$6))*$I$9,"Error")))))</f>
        <v>0</v>
      </c>
      <c r="J1686" s="15" t="s">
        <v>14</v>
      </c>
      <c r="K1686" s="3"/>
      <c r="L1686" s="17">
        <v>16.689999999999809</v>
      </c>
      <c r="M1686" s="34">
        <f>L1686/'MSD Calculation'!$D$5</f>
        <v>0.5638513513513449</v>
      </c>
      <c r="N1686" s="34">
        <f>'MSD Calculation'!$D$24-L1686</f>
        <v>1.8100000000001906</v>
      </c>
      <c r="O1686" s="35">
        <f t="shared" si="130"/>
        <v>6.1730397447803832E-3</v>
      </c>
      <c r="P1686" s="35">
        <f t="shared" si="131"/>
        <v>1.4999408785863621E-2</v>
      </c>
      <c r="Q1686" s="35">
        <f t="shared" si="132"/>
        <v>1.7336777321068381E-2</v>
      </c>
      <c r="R1686" s="35">
        <f t="shared" si="133"/>
        <v>1.7613882204707606E-2</v>
      </c>
      <c r="S1686" s="35">
        <f t="shared" si="134"/>
        <v>1.7613882204707606E-2</v>
      </c>
      <c r="T1686" s="11" t="s">
        <v>14</v>
      </c>
    </row>
    <row r="1687" spans="2:20" x14ac:dyDescent="0.35">
      <c r="B1687" s="63">
        <v>16.699999999999811</v>
      </c>
      <c r="C1687" s="34">
        <f>B1687/'MSD Calculation'!$D$5</f>
        <v>0.56418918918918282</v>
      </c>
      <c r="D1687" s="34">
        <f>'MSD Calculation'!$D$24-B1687</f>
        <v>1.800000000000189</v>
      </c>
      <c r="E1687" s="30">
        <f>IF(B1687="",0,IF(B1687&lt;'MSD Calculation'!$D$5,$E$7*(1-B1687/'MSD Calculation'!$D$5), 0))</f>
        <v>6.1682581493157961E-3</v>
      </c>
      <c r="F1687" s="30">
        <f>IF(B1687="",0,IF($B1687&lt;$F$5,0,IF($B1687&gt;'MSD Calculation'!$D$5,0,IF($N$4="Closed-form",1/2*(1-COS(2*PI()*($B1687-$F$5)/$F$6))*$F$8,IF($N$4="General",1/2*(1-COS(2*PI()*($B1687-$F$5)/$F$6))*$F$9,"Error")))))</f>
        <v>8.8321747129097121E-3</v>
      </c>
      <c r="G1687" s="30">
        <f>IF(B1687="",0,IF($B1687&lt;$G$5,0,IF($B1687&gt;'MSD Calculation'!$D$5,0,IF($N$4="Closed-form",1/2*(1-COS(2*PI()*($B1687-$G$5)/$G$6))*$G$8,IF($N$4="General",1/2*(1-COS(2*PI()*($B1687-$G$5)/$G$6))*$G$9,"Error")))))</f>
        <v>2.3420538137560376E-3</v>
      </c>
      <c r="H1687" s="30">
        <f>IF(B1687="",0,IF($B1687&lt;$H$5,0,IF($B1687&gt;'MSD Calculation'!$D$5,0,IF($N$4="Closed-form",1/2*(1-COS(2*PI()*($B1687-$H$5)/$H$6))*$H$8,IF($N$4="General",1/2*(1-COS(2*PI()*($B1687-$H$5)/$H$6))*$H$9,"Error")))))</f>
        <v>2.7951711639575595E-4</v>
      </c>
      <c r="I1687" s="30">
        <f>IF(B1687="",0,IF($B1687&lt;$I$5,0,IF($B1687&gt;'MSD Calculation'!$D$5,0,IF($N$4="Closed-form",1/2*(1-COS(2*PI()*($B1687-$I$5)/$I$6))*$I$8,IF($N$4="General",1/2*(1-COS(2*PI()*($B1687-$I$5)/$I$6))*$I$9,"Error")))))</f>
        <v>0</v>
      </c>
      <c r="J1687" s="15" t="s">
        <v>14</v>
      </c>
      <c r="K1687" s="3"/>
      <c r="L1687" s="17">
        <v>16.699999999999811</v>
      </c>
      <c r="M1687" s="34">
        <f>L1687/'MSD Calculation'!$D$5</f>
        <v>0.56418918918918282</v>
      </c>
      <c r="N1687" s="34">
        <f>'MSD Calculation'!$D$24-L1687</f>
        <v>1.800000000000189</v>
      </c>
      <c r="O1687" s="35">
        <f t="shared" si="130"/>
        <v>6.1682581493157961E-3</v>
      </c>
      <c r="P1687" s="35">
        <f t="shared" si="131"/>
        <v>1.5000432862225507E-2</v>
      </c>
      <c r="Q1687" s="35">
        <f t="shared" si="132"/>
        <v>1.7342486675981546E-2</v>
      </c>
      <c r="R1687" s="35">
        <f t="shared" si="133"/>
        <v>1.7622003792377303E-2</v>
      </c>
      <c r="S1687" s="35">
        <f t="shared" si="134"/>
        <v>1.7622003792377303E-2</v>
      </c>
      <c r="T1687" s="11" t="s">
        <v>14</v>
      </c>
    </row>
    <row r="1688" spans="2:20" x14ac:dyDescent="0.35">
      <c r="B1688" s="63">
        <v>16.709999999999813</v>
      </c>
      <c r="C1688" s="34">
        <f>B1688/'MSD Calculation'!$D$5</f>
        <v>0.56452702702702062</v>
      </c>
      <c r="D1688" s="34">
        <f>'MSD Calculation'!$D$24-B1688</f>
        <v>1.7900000000001874</v>
      </c>
      <c r="E1688" s="30">
        <f>IF(B1688="",0,IF(B1688&lt;'MSD Calculation'!$D$5,$E$7*(1-B1688/'MSD Calculation'!$D$5), 0))</f>
        <v>6.1634765538512108E-3</v>
      </c>
      <c r="F1688" s="30">
        <f>IF(B1688="",0,IF($B1688&lt;$F$5,0,IF($B1688&gt;'MSD Calculation'!$D$5,0,IF($N$4="Closed-form",1/2*(1-COS(2*PI()*($B1688-$F$5)/$F$6))*$F$8,IF($N$4="General",1/2*(1-COS(2*PI()*($B1688-$F$5)/$F$6))*$F$9,"Error")))))</f>
        <v>8.8379629160087198E-3</v>
      </c>
      <c r="G1688" s="30">
        <f>IF(B1688="",0,IF($B1688&lt;$G$5,0,IF($B1688&gt;'MSD Calculation'!$D$5,0,IF($N$4="Closed-form",1/2*(1-COS(2*PI()*($B1688-$G$5)/$G$6))*$G$8,IF($N$4="General",1/2*(1-COS(2*PI()*($B1688-$G$5)/$G$6))*$G$9,"Error")))))</f>
        <v>2.3467356683869152E-3</v>
      </c>
      <c r="H1688" s="30">
        <f>IF(B1688="",0,IF($B1688&lt;$H$5,0,IF($B1688&gt;'MSD Calculation'!$D$5,0,IF($N$4="Closed-form",1/2*(1-COS(2*PI()*($B1688-$H$5)/$H$6))*$H$8,IF($N$4="General",1/2*(1-COS(2*PI()*($B1688-$H$5)/$H$6))*$H$9,"Error")))))</f>
        <v>2.8193811539543878E-4</v>
      </c>
      <c r="I1688" s="30">
        <f>IF(B1688="",0,IF($B1688&lt;$I$5,0,IF($B1688&gt;'MSD Calculation'!$D$5,0,IF($N$4="Closed-form",1/2*(1-COS(2*PI()*($B1688-$I$5)/$I$6))*$I$8,IF($N$4="General",1/2*(1-COS(2*PI()*($B1688-$I$5)/$I$6))*$I$9,"Error")))))</f>
        <v>0</v>
      </c>
      <c r="J1688" s="15" t="s">
        <v>14</v>
      </c>
      <c r="K1688" s="3"/>
      <c r="L1688" s="17">
        <v>16.709999999999813</v>
      </c>
      <c r="M1688" s="34">
        <f>L1688/'MSD Calculation'!$D$5</f>
        <v>0.56452702702702062</v>
      </c>
      <c r="N1688" s="34">
        <f>'MSD Calculation'!$D$24-L1688</f>
        <v>1.7900000000001874</v>
      </c>
      <c r="O1688" s="35">
        <f t="shared" si="130"/>
        <v>6.1634765538512108E-3</v>
      </c>
      <c r="P1688" s="35">
        <f t="shared" si="131"/>
        <v>1.5001439469859931E-2</v>
      </c>
      <c r="Q1688" s="35">
        <f t="shared" si="132"/>
        <v>1.7348175138246845E-2</v>
      </c>
      <c r="R1688" s="35">
        <f t="shared" si="133"/>
        <v>1.7630113253642284E-2</v>
      </c>
      <c r="S1688" s="35">
        <f t="shared" si="134"/>
        <v>1.7630113253642284E-2</v>
      </c>
      <c r="T1688" s="11" t="s">
        <v>14</v>
      </c>
    </row>
    <row r="1689" spans="2:20" x14ac:dyDescent="0.35">
      <c r="B1689" s="63">
        <v>16.719999999999814</v>
      </c>
      <c r="C1689" s="34">
        <f>B1689/'MSD Calculation'!$D$5</f>
        <v>0.56486486486485854</v>
      </c>
      <c r="D1689" s="34">
        <f>'MSD Calculation'!$D$24-B1689</f>
        <v>1.7800000000001859</v>
      </c>
      <c r="E1689" s="30">
        <f>IF(B1689="",0,IF(B1689&lt;'MSD Calculation'!$D$5,$E$7*(1-B1689/'MSD Calculation'!$D$5), 0))</f>
        <v>6.1586949583866237E-3</v>
      </c>
      <c r="F1689" s="30">
        <f>IF(B1689="",0,IF($B1689&lt;$F$5,0,IF($B1689&gt;'MSD Calculation'!$D$5,0,IF($N$4="Closed-form",1/2*(1-COS(2*PI()*($B1689-$F$5)/$F$6))*$F$8,IF($N$4="General",1/2*(1-COS(2*PI()*($B1689-$F$5)/$F$6))*$F$9,"Error")))))</f>
        <v>8.8437336249903731E-3</v>
      </c>
      <c r="G1689" s="30">
        <f>IF(B1689="",0,IF($B1689&lt;$G$5,0,IF($B1689&gt;'MSD Calculation'!$D$5,0,IF($N$4="Closed-form",1/2*(1-COS(2*PI()*($B1689-$G$5)/$G$6))*$G$8,IF($N$4="General",1/2*(1-COS(2*PI()*($B1689-$G$5)/$G$6))*$G$9,"Error")))))</f>
        <v>2.3514140666851743E-3</v>
      </c>
      <c r="H1689" s="30">
        <f>IF(B1689="",0,IF($B1689&lt;$H$5,0,IF($B1689&gt;'MSD Calculation'!$D$5,0,IF($N$4="Closed-form",1/2*(1-COS(2*PI()*($B1689-$H$5)/$H$6))*$H$8,IF($N$4="General",1/2*(1-COS(2*PI()*($B1689-$H$5)/$H$6))*$H$9,"Error")))))</f>
        <v>2.8436785152858565E-4</v>
      </c>
      <c r="I1689" s="30">
        <f>IF(B1689="",0,IF($B1689&lt;$I$5,0,IF($B1689&gt;'MSD Calculation'!$D$5,0,IF($N$4="Closed-form",1/2*(1-COS(2*PI()*($B1689-$I$5)/$I$6))*$I$8,IF($N$4="General",1/2*(1-COS(2*PI()*($B1689-$I$5)/$I$6))*$I$9,"Error")))))</f>
        <v>0</v>
      </c>
      <c r="J1689" s="15" t="s">
        <v>14</v>
      </c>
      <c r="K1689" s="3"/>
      <c r="L1689" s="17">
        <v>16.719999999999814</v>
      </c>
      <c r="M1689" s="34">
        <f>L1689/'MSD Calculation'!$D$5</f>
        <v>0.56486486486485854</v>
      </c>
      <c r="N1689" s="34">
        <f>'MSD Calculation'!$D$24-L1689</f>
        <v>1.7800000000001859</v>
      </c>
      <c r="O1689" s="35">
        <f t="shared" si="130"/>
        <v>6.1586949583866237E-3</v>
      </c>
      <c r="P1689" s="35">
        <f t="shared" si="131"/>
        <v>1.5002428583376998E-2</v>
      </c>
      <c r="Q1689" s="35">
        <f t="shared" si="132"/>
        <v>1.7353842650062172E-2</v>
      </c>
      <c r="R1689" s="35">
        <f t="shared" si="133"/>
        <v>1.7638210501590756E-2</v>
      </c>
      <c r="S1689" s="35">
        <f t="shared" si="134"/>
        <v>1.7638210501590756E-2</v>
      </c>
      <c r="T1689" s="11" t="s">
        <v>14</v>
      </c>
    </row>
    <row r="1690" spans="2:20" x14ac:dyDescent="0.35">
      <c r="B1690" s="63">
        <v>16.729999999999816</v>
      </c>
      <c r="C1690" s="34">
        <f>B1690/'MSD Calculation'!$D$5</f>
        <v>0.56520270270269646</v>
      </c>
      <c r="D1690" s="34">
        <f>'MSD Calculation'!$D$24-B1690</f>
        <v>1.7700000000001843</v>
      </c>
      <c r="E1690" s="30">
        <f>IF(B1690="",0,IF(B1690&lt;'MSD Calculation'!$D$5,$E$7*(1-B1690/'MSD Calculation'!$D$5), 0))</f>
        <v>6.1539133629220366E-3</v>
      </c>
      <c r="F1690" s="30">
        <f>IF(B1690="",0,IF($B1690&lt;$F$5,0,IF($B1690&gt;'MSD Calculation'!$D$5,0,IF($N$4="Closed-form",1/2*(1-COS(2*PI()*($B1690-$F$5)/$F$6))*$F$8,IF($N$4="General",1/2*(1-COS(2*PI()*($B1690-$F$5)/$F$6))*$F$9,"Error")))))</f>
        <v>8.849486814541516E-3</v>
      </c>
      <c r="G1690" s="30">
        <f>IF(B1690="",0,IF($B1690&lt;$G$5,0,IF($B1690&gt;'MSD Calculation'!$D$5,0,IF($N$4="Closed-form",1/2*(1-COS(2*PI()*($B1690-$G$5)/$G$6))*$G$8,IF($N$4="General",1/2*(1-COS(2*PI()*($B1690-$G$5)/$G$6))*$G$9,"Error")))))</f>
        <v>2.3560889762625241E-3</v>
      </c>
      <c r="H1690" s="30">
        <f>IF(B1690="",0,IF($B1690&lt;$H$5,0,IF($B1690&gt;'MSD Calculation'!$D$5,0,IF($N$4="Closed-form",1/2*(1-COS(2*PI()*($B1690-$H$5)/$H$6))*$H$8,IF($N$4="General",1/2*(1-COS(2*PI()*($B1690-$H$5)/$H$6))*$H$9,"Error")))))</f>
        <v>2.8680629558045645E-4</v>
      </c>
      <c r="I1690" s="30">
        <f>IF(B1690="",0,IF($B1690&lt;$I$5,0,IF($B1690&gt;'MSD Calculation'!$D$5,0,IF($N$4="Closed-form",1/2*(1-COS(2*PI()*($B1690-$I$5)/$I$6))*$I$8,IF($N$4="General",1/2*(1-COS(2*PI()*($B1690-$I$5)/$I$6))*$I$9,"Error")))))</f>
        <v>0</v>
      </c>
      <c r="J1690" s="15" t="s">
        <v>14</v>
      </c>
      <c r="K1690" s="3"/>
      <c r="L1690" s="17">
        <v>16.729999999999816</v>
      </c>
      <c r="M1690" s="34">
        <f>L1690/'MSD Calculation'!$D$5</f>
        <v>0.56520270270269646</v>
      </c>
      <c r="N1690" s="34">
        <f>'MSD Calculation'!$D$24-L1690</f>
        <v>1.7700000000001843</v>
      </c>
      <c r="O1690" s="35">
        <f t="shared" si="130"/>
        <v>6.1539133629220366E-3</v>
      </c>
      <c r="P1690" s="35">
        <f t="shared" si="131"/>
        <v>1.5003400177463553E-2</v>
      </c>
      <c r="Q1690" s="35">
        <f t="shared" si="132"/>
        <v>1.7359489153726076E-2</v>
      </c>
      <c r="R1690" s="35">
        <f t="shared" si="133"/>
        <v>1.7646295449306532E-2</v>
      </c>
      <c r="S1690" s="35">
        <f t="shared" si="134"/>
        <v>1.7646295449306532E-2</v>
      </c>
      <c r="T1690" s="11" t="s">
        <v>14</v>
      </c>
    </row>
    <row r="1691" spans="2:20" x14ac:dyDescent="0.35">
      <c r="B1691" s="63">
        <v>16.739999999999817</v>
      </c>
      <c r="C1691" s="34">
        <f>B1691/'MSD Calculation'!$D$5</f>
        <v>0.56554054054053438</v>
      </c>
      <c r="D1691" s="34">
        <f>'MSD Calculation'!$D$24-B1691</f>
        <v>1.7600000000001828</v>
      </c>
      <c r="E1691" s="30">
        <f>IF(B1691="",0,IF(B1691&lt;'MSD Calculation'!$D$5,$E$7*(1-B1691/'MSD Calculation'!$D$5), 0))</f>
        <v>6.1491317674574495E-3</v>
      </c>
      <c r="F1691" s="30">
        <f>IF(B1691="",0,IF($B1691&lt;$F$5,0,IF($B1691&gt;'MSD Calculation'!$D$5,0,IF($N$4="Closed-form",1/2*(1-COS(2*PI()*($B1691-$F$5)/$F$6))*$F$8,IF($N$4="General",1/2*(1-COS(2*PI()*($B1691-$F$5)/$F$6))*$F$9,"Error")))))</f>
        <v>8.8552224594258475E-3</v>
      </c>
      <c r="G1691" s="30">
        <f>IF(B1691="",0,IF($B1691&lt;$G$5,0,IF($B1691&gt;'MSD Calculation'!$D$5,0,IF($N$4="Closed-form",1/2*(1-COS(2*PI()*($B1691-$G$5)/$G$6))*$G$8,IF($N$4="General",1/2*(1-COS(2*PI()*($B1691-$G$5)/$G$6))*$G$9,"Error")))))</f>
        <v>2.3607603647548248E-3</v>
      </c>
      <c r="H1691" s="30">
        <f>IF(B1691="",0,IF($B1691&lt;$H$5,0,IF($B1691&gt;'MSD Calculation'!$D$5,0,IF($N$4="Closed-form",1/2*(1-COS(2*PI()*($B1691-$H$5)/$H$6))*$H$8,IF($N$4="General",1/2*(1-COS(2*PI()*($B1691-$H$5)/$H$6))*$H$9,"Error")))))</f>
        <v>2.8925341823160853E-4</v>
      </c>
      <c r="I1691" s="30">
        <f>IF(B1691="",0,IF($B1691&lt;$I$5,0,IF($B1691&gt;'MSD Calculation'!$D$5,0,IF($N$4="Closed-form",1/2*(1-COS(2*PI()*($B1691-$I$5)/$I$6))*$I$8,IF($N$4="General",1/2*(1-COS(2*PI()*($B1691-$I$5)/$I$6))*$I$9,"Error")))))</f>
        <v>0</v>
      </c>
      <c r="J1691" s="15" t="s">
        <v>14</v>
      </c>
      <c r="K1691" s="3"/>
      <c r="L1691" s="17">
        <v>16.739999999999817</v>
      </c>
      <c r="M1691" s="34">
        <f>L1691/'MSD Calculation'!$D$5</f>
        <v>0.56554054054053438</v>
      </c>
      <c r="N1691" s="34">
        <f>'MSD Calculation'!$D$24-L1691</f>
        <v>1.7600000000001828</v>
      </c>
      <c r="O1691" s="35">
        <f t="shared" si="130"/>
        <v>6.1491317674574495E-3</v>
      </c>
      <c r="P1691" s="35">
        <f t="shared" si="131"/>
        <v>1.5004354226883298E-2</v>
      </c>
      <c r="Q1691" s="35">
        <f t="shared" si="132"/>
        <v>1.7365114591638121E-2</v>
      </c>
      <c r="R1691" s="35">
        <f t="shared" si="133"/>
        <v>1.765436800986973E-2</v>
      </c>
      <c r="S1691" s="35">
        <f t="shared" si="134"/>
        <v>1.765436800986973E-2</v>
      </c>
      <c r="T1691" s="11" t="s">
        <v>14</v>
      </c>
    </row>
    <row r="1692" spans="2:20" x14ac:dyDescent="0.35">
      <c r="B1692" s="63">
        <v>16.749999999999819</v>
      </c>
      <c r="C1692" s="34">
        <f>B1692/'MSD Calculation'!$D$5</f>
        <v>0.56587837837837218</v>
      </c>
      <c r="D1692" s="34">
        <f>'MSD Calculation'!$D$24-B1692</f>
        <v>1.7500000000001812</v>
      </c>
      <c r="E1692" s="30">
        <f>IF(B1692="",0,IF(B1692&lt;'MSD Calculation'!$D$5,$E$7*(1-B1692/'MSD Calculation'!$D$5), 0))</f>
        <v>6.1443501719928642E-3</v>
      </c>
      <c r="F1692" s="30">
        <f>IF(B1692="",0,IF($B1692&lt;$F$5,0,IF($B1692&gt;'MSD Calculation'!$D$5,0,IF($N$4="Closed-form",1/2*(1-COS(2*PI()*($B1692-$F$5)/$F$6))*$F$8,IF($N$4="General",1/2*(1-COS(2*PI()*($B1692-$F$5)/$F$6))*$F$9,"Error")))))</f>
        <v>8.860940534484019E-3</v>
      </c>
      <c r="G1692" s="30">
        <f>IF(B1692="",0,IF($B1692&lt;$G$5,0,IF($B1692&gt;'MSD Calculation'!$D$5,0,IF($N$4="Closed-form",1/2*(1-COS(2*PI()*($B1692-$G$5)/$G$6))*$G$8,IF($N$4="General",1/2*(1-COS(2*PI()*($B1692-$G$5)/$G$6))*$G$9,"Error")))))</f>
        <v>2.3654281998223147E-3</v>
      </c>
      <c r="H1692" s="30">
        <f>IF(B1692="",0,IF($B1692&lt;$H$5,0,IF($B1692&gt;'MSD Calculation'!$D$5,0,IF($N$4="Closed-form",1/2*(1-COS(2*PI()*($B1692-$H$5)/$H$6))*$H$8,IF($N$4="General",1/2*(1-COS(2*PI()*($B1692-$H$5)/$H$6))*$H$9,"Error")))))</f>
        <v>2.9170919005824911E-4</v>
      </c>
      <c r="I1692" s="30">
        <f>IF(B1692="",0,IF($B1692&lt;$I$5,0,IF($B1692&gt;'MSD Calculation'!$D$5,0,IF($N$4="Closed-form",1/2*(1-COS(2*PI()*($B1692-$I$5)/$I$6))*$I$8,IF($N$4="General",1/2*(1-COS(2*PI()*($B1692-$I$5)/$I$6))*$I$9,"Error")))))</f>
        <v>0</v>
      </c>
      <c r="J1692" s="15" t="s">
        <v>14</v>
      </c>
      <c r="K1692" s="3"/>
      <c r="L1692" s="17">
        <v>16.749999999999819</v>
      </c>
      <c r="M1692" s="34">
        <f>L1692/'MSD Calculation'!$D$5</f>
        <v>0.56587837837837218</v>
      </c>
      <c r="N1692" s="34">
        <f>'MSD Calculation'!$D$24-L1692</f>
        <v>1.7500000000001812</v>
      </c>
      <c r="O1692" s="35">
        <f t="shared" si="130"/>
        <v>6.1443501719928642E-3</v>
      </c>
      <c r="P1692" s="35">
        <f t="shared" si="131"/>
        <v>1.5005290706476883E-2</v>
      </c>
      <c r="Q1692" s="35">
        <f t="shared" si="132"/>
        <v>1.7370718906299199E-2</v>
      </c>
      <c r="R1692" s="35">
        <f t="shared" si="133"/>
        <v>1.7662428096357447E-2</v>
      </c>
      <c r="S1692" s="35">
        <f t="shared" si="134"/>
        <v>1.7662428096357447E-2</v>
      </c>
      <c r="T1692" s="11" t="s">
        <v>14</v>
      </c>
    </row>
    <row r="1693" spans="2:20" x14ac:dyDescent="0.35">
      <c r="B1693" s="63">
        <v>16.75999999999982</v>
      </c>
      <c r="C1693" s="34">
        <f>B1693/'MSD Calculation'!$D$5</f>
        <v>0.5662162162162101</v>
      </c>
      <c r="D1693" s="34">
        <f>'MSD Calculation'!$D$24-B1693</f>
        <v>1.7400000000001796</v>
      </c>
      <c r="E1693" s="30">
        <f>IF(B1693="",0,IF(B1693&lt;'MSD Calculation'!$D$5,$E$7*(1-B1693/'MSD Calculation'!$D$5), 0))</f>
        <v>6.139568576528278E-3</v>
      </c>
      <c r="F1693" s="30">
        <f>IF(B1693="",0,IF($B1693&lt;$F$5,0,IF($B1693&gt;'MSD Calculation'!$D$5,0,IF($N$4="Closed-form",1/2*(1-COS(2*PI()*($B1693-$F$5)/$F$6))*$F$8,IF($N$4="General",1/2*(1-COS(2*PI()*($B1693-$F$5)/$F$6))*$F$9,"Error")))))</f>
        <v>8.8666410146337592E-3</v>
      </c>
      <c r="G1693" s="30">
        <f>IF(B1693="",0,IF($B1693&lt;$G$5,0,IF($B1693&gt;'MSD Calculation'!$D$5,0,IF($N$4="Closed-form",1/2*(1-COS(2*PI()*($B1693-$G$5)/$G$6))*$G$8,IF($N$4="General",1/2*(1-COS(2*PI()*($B1693-$G$5)/$G$6))*$G$9,"Error")))))</f>
        <v>2.3700924491498309E-3</v>
      </c>
      <c r="H1693" s="30">
        <f>IF(B1693="",0,IF($B1693&lt;$H$5,0,IF($B1693&gt;'MSD Calculation'!$D$5,0,IF($N$4="Closed-form",1/2*(1-COS(2*PI()*($B1693-$H$5)/$H$6))*$H$8,IF($N$4="General",1/2*(1-COS(2*PI()*($B1693-$H$5)/$H$6))*$H$9,"Error")))))</f>
        <v>2.9417358153258939E-4</v>
      </c>
      <c r="I1693" s="30">
        <f>IF(B1693="",0,IF($B1693&lt;$I$5,0,IF($B1693&gt;'MSD Calculation'!$D$5,0,IF($N$4="Closed-form",1/2*(1-COS(2*PI()*($B1693-$I$5)/$I$6))*$I$8,IF($N$4="General",1/2*(1-COS(2*PI()*($B1693-$I$5)/$I$6))*$I$9,"Error")))))</f>
        <v>0</v>
      </c>
      <c r="J1693" s="15" t="s">
        <v>14</v>
      </c>
      <c r="K1693" s="3"/>
      <c r="L1693" s="17">
        <v>16.75999999999982</v>
      </c>
      <c r="M1693" s="34">
        <f>L1693/'MSD Calculation'!$D$5</f>
        <v>0.5662162162162101</v>
      </c>
      <c r="N1693" s="34">
        <f>'MSD Calculation'!$D$24-L1693</f>
        <v>1.7400000000001796</v>
      </c>
      <c r="O1693" s="35">
        <f t="shared" si="130"/>
        <v>6.139568576528278E-3</v>
      </c>
      <c r="P1693" s="35">
        <f t="shared" si="131"/>
        <v>1.5006209591162037E-2</v>
      </c>
      <c r="Q1693" s="35">
        <f t="shared" si="132"/>
        <v>1.7376302040311868E-2</v>
      </c>
      <c r="R1693" s="35">
        <f t="shared" si="133"/>
        <v>1.7670475621844456E-2</v>
      </c>
      <c r="S1693" s="35">
        <f t="shared" si="134"/>
        <v>1.7670475621844456E-2</v>
      </c>
      <c r="T1693" s="11" t="s">
        <v>14</v>
      </c>
    </row>
    <row r="1694" spans="2:20" x14ac:dyDescent="0.35">
      <c r="B1694" s="63">
        <v>16.769999999999822</v>
      </c>
      <c r="C1694" s="34">
        <f>B1694/'MSD Calculation'!$D$5</f>
        <v>0.56655405405404802</v>
      </c>
      <c r="D1694" s="34">
        <f>'MSD Calculation'!$D$24-B1694</f>
        <v>1.7300000000001781</v>
      </c>
      <c r="E1694" s="30">
        <f>IF(B1694="",0,IF(B1694&lt;'MSD Calculation'!$D$5,$E$7*(1-B1694/'MSD Calculation'!$D$5), 0))</f>
        <v>6.1347869810636909E-3</v>
      </c>
      <c r="F1694" s="30">
        <f>IF(B1694="",0,IF($B1694&lt;$F$5,0,IF($B1694&gt;'MSD Calculation'!$D$5,0,IF($N$4="Closed-form",1/2*(1-COS(2*PI()*($B1694-$F$5)/$F$6))*$F$8,IF($N$4="General",1/2*(1-COS(2*PI()*($B1694-$F$5)/$F$6))*$F$9,"Error")))))</f>
        <v>8.8723238748699747E-3</v>
      </c>
      <c r="G1694" s="30">
        <f>IF(B1694="",0,IF($B1694&lt;$G$5,0,IF($B1694&gt;'MSD Calculation'!$D$5,0,IF($N$4="Closed-form",1/2*(1-COS(2*PI()*($B1694-$G$5)/$G$6))*$G$8,IF($N$4="General",1/2*(1-COS(2*PI()*($B1694-$G$5)/$G$6))*$G$9,"Error")))))</f>
        <v>2.3747530804470347E-3</v>
      </c>
      <c r="H1694" s="30">
        <f>IF(B1694="",0,IF($B1694&lt;$H$5,0,IF($B1694&gt;'MSD Calculation'!$D$5,0,IF($N$4="Closed-form",1/2*(1-COS(2*PI()*($B1694-$H$5)/$H$6))*$H$8,IF($N$4="General",1/2*(1-COS(2*PI()*($B1694-$H$5)/$H$6))*$H$9,"Error")))))</f>
        <v>2.9664656302319932E-4</v>
      </c>
      <c r="I1694" s="30">
        <f>IF(B1694="",0,IF($B1694&lt;$I$5,0,IF($B1694&gt;'MSD Calculation'!$D$5,0,IF($N$4="Closed-form",1/2*(1-COS(2*PI()*($B1694-$I$5)/$I$6))*$I$8,IF($N$4="General",1/2*(1-COS(2*PI()*($B1694-$I$5)/$I$6))*$I$9,"Error")))))</f>
        <v>0</v>
      </c>
      <c r="J1694" s="15" t="s">
        <v>14</v>
      </c>
      <c r="K1694" s="3"/>
      <c r="L1694" s="17">
        <v>16.769999999999822</v>
      </c>
      <c r="M1694" s="34">
        <f>L1694/'MSD Calculation'!$D$5</f>
        <v>0.56655405405404802</v>
      </c>
      <c r="N1694" s="34">
        <f>'MSD Calculation'!$D$24-L1694</f>
        <v>1.7300000000001781</v>
      </c>
      <c r="O1694" s="35">
        <f t="shared" si="130"/>
        <v>6.1347869810636909E-3</v>
      </c>
      <c r="P1694" s="35">
        <f t="shared" si="131"/>
        <v>1.5007110855933665E-2</v>
      </c>
      <c r="Q1694" s="35">
        <f t="shared" si="132"/>
        <v>1.73818639363807E-2</v>
      </c>
      <c r="R1694" s="35">
        <f t="shared" si="133"/>
        <v>1.7678510499403898E-2</v>
      </c>
      <c r="S1694" s="35">
        <f t="shared" si="134"/>
        <v>1.7678510499403898E-2</v>
      </c>
      <c r="T1694" s="11" t="s">
        <v>14</v>
      </c>
    </row>
    <row r="1695" spans="2:20" x14ac:dyDescent="0.35">
      <c r="B1695" s="63">
        <v>16.779999999999824</v>
      </c>
      <c r="C1695" s="34">
        <f>B1695/'MSD Calculation'!$D$5</f>
        <v>0.56689189189188594</v>
      </c>
      <c r="D1695" s="34">
        <f>'MSD Calculation'!$D$24-B1695</f>
        <v>1.7200000000001765</v>
      </c>
      <c r="E1695" s="30">
        <f>IF(B1695="",0,IF(B1695&lt;'MSD Calculation'!$D$5,$E$7*(1-B1695/'MSD Calculation'!$D$5), 0))</f>
        <v>6.1300053855991039E-3</v>
      </c>
      <c r="F1695" s="30">
        <f>IF(B1695="",0,IF($B1695&lt;$F$5,0,IF($B1695&gt;'MSD Calculation'!$D$5,0,IF($N$4="Closed-form",1/2*(1-COS(2*PI()*($B1695-$F$5)/$F$6))*$F$8,IF($N$4="General",1/2*(1-COS(2*PI()*($B1695-$F$5)/$F$6))*$F$9,"Error")))))</f>
        <v>8.8779890902648539E-3</v>
      </c>
      <c r="G1695" s="30">
        <f>IF(B1695="",0,IF($B1695&lt;$G$5,0,IF($B1695&gt;'MSD Calculation'!$D$5,0,IF($N$4="Closed-form",1/2*(1-COS(2*PI()*($B1695-$G$5)/$G$6))*$G$8,IF($N$4="General",1/2*(1-COS(2*PI()*($B1695-$G$5)/$G$6))*$G$9,"Error")))))</f>
        <v>2.379410061448635E-3</v>
      </c>
      <c r="H1695" s="30">
        <f>IF(B1695="",0,IF($B1695&lt;$H$5,0,IF($B1695&gt;'MSD Calculation'!$D$5,0,IF($N$4="Closed-form",1/2*(1-COS(2*PI()*($B1695-$H$5)/$H$6))*$H$8,IF($N$4="General",1/2*(1-COS(2*PI()*($B1695-$H$5)/$H$6))*$H$9,"Error")))))</f>
        <v>2.9912810479536354E-4</v>
      </c>
      <c r="I1695" s="30">
        <f>IF(B1695="",0,IF($B1695&lt;$I$5,0,IF($B1695&gt;'MSD Calculation'!$D$5,0,IF($N$4="Closed-form",1/2*(1-COS(2*PI()*($B1695-$I$5)/$I$6))*$I$8,IF($N$4="General",1/2*(1-COS(2*PI()*($B1695-$I$5)/$I$6))*$I$9,"Error")))))</f>
        <v>0</v>
      </c>
      <c r="J1695" s="15" t="s">
        <v>14</v>
      </c>
      <c r="K1695" s="3"/>
      <c r="L1695" s="17">
        <v>16.779999999999824</v>
      </c>
      <c r="M1695" s="34">
        <f>L1695/'MSD Calculation'!$D$5</f>
        <v>0.56689189189188594</v>
      </c>
      <c r="N1695" s="34">
        <f>'MSD Calculation'!$D$24-L1695</f>
        <v>1.7200000000001765</v>
      </c>
      <c r="O1695" s="35">
        <f t="shared" si="130"/>
        <v>6.1300053855991039E-3</v>
      </c>
      <c r="P1695" s="35">
        <f t="shared" si="131"/>
        <v>1.5007994475863958E-2</v>
      </c>
      <c r="Q1695" s="35">
        <f t="shared" si="132"/>
        <v>1.7387404537312592E-2</v>
      </c>
      <c r="R1695" s="35">
        <f t="shared" si="133"/>
        <v>1.7686532642107955E-2</v>
      </c>
      <c r="S1695" s="35">
        <f t="shared" si="134"/>
        <v>1.7686532642107955E-2</v>
      </c>
      <c r="T1695" s="11" t="s">
        <v>14</v>
      </c>
    </row>
    <row r="1696" spans="2:20" x14ac:dyDescent="0.35">
      <c r="B1696" s="63">
        <v>16.789999999999825</v>
      </c>
      <c r="C1696" s="34">
        <f>B1696/'MSD Calculation'!$D$5</f>
        <v>0.56722972972972374</v>
      </c>
      <c r="D1696" s="34">
        <f>'MSD Calculation'!$D$24-B1696</f>
        <v>1.7100000000001749</v>
      </c>
      <c r="E1696" s="30">
        <f>IF(B1696="",0,IF(B1696&lt;'MSD Calculation'!$D$5,$E$7*(1-B1696/'MSD Calculation'!$D$5), 0))</f>
        <v>6.1252237901345185E-3</v>
      </c>
      <c r="F1696" s="30">
        <f>IF(B1696="",0,IF($B1696&lt;$F$5,0,IF($B1696&gt;'MSD Calculation'!$D$5,0,IF($N$4="Closed-form",1/2*(1-COS(2*PI()*($B1696-$F$5)/$F$6))*$F$8,IF($N$4="General",1/2*(1-COS(2*PI()*($B1696-$F$5)/$F$6))*$F$9,"Error")))))</f>
        <v>8.8836366359679973E-3</v>
      </c>
      <c r="G1696" s="30">
        <f>IF(B1696="",0,IF($B1696&lt;$G$5,0,IF($B1696&gt;'MSD Calculation'!$D$5,0,IF($N$4="Closed-form",1/2*(1-COS(2*PI()*($B1696-$G$5)/$G$6))*$G$8,IF($N$4="General",1/2*(1-COS(2*PI()*($B1696-$G$5)/$G$6))*$G$9,"Error")))))</f>
        <v>2.3840633599146112E-3</v>
      </c>
      <c r="H1696" s="30">
        <f>IF(B1696="",0,IF($B1696&lt;$H$5,0,IF($B1696&gt;'MSD Calculation'!$D$5,0,IF($N$4="Closed-form",1/2*(1-COS(2*PI()*($B1696-$H$5)/$H$6))*$H$8,IF($N$4="General",1/2*(1-COS(2*PI()*($B1696-$H$5)/$H$6))*$H$9,"Error")))))</f>
        <v>3.0161817701143998E-4</v>
      </c>
      <c r="I1696" s="30">
        <f>IF(B1696="",0,IF($B1696&lt;$I$5,0,IF($B1696&gt;'MSD Calculation'!$D$5,0,IF($N$4="Closed-form",1/2*(1-COS(2*PI()*($B1696-$I$5)/$I$6))*$I$8,IF($N$4="General",1/2*(1-COS(2*PI()*($B1696-$I$5)/$I$6))*$I$9,"Error")))))</f>
        <v>0</v>
      </c>
      <c r="J1696" s="15" t="s">
        <v>14</v>
      </c>
      <c r="K1696" s="3"/>
      <c r="L1696" s="17">
        <v>16.789999999999825</v>
      </c>
      <c r="M1696" s="34">
        <f>L1696/'MSD Calculation'!$D$5</f>
        <v>0.56722972972972374</v>
      </c>
      <c r="N1696" s="34">
        <f>'MSD Calculation'!$D$24-L1696</f>
        <v>1.7100000000001749</v>
      </c>
      <c r="O1696" s="35">
        <f t="shared" si="130"/>
        <v>6.1252237901345185E-3</v>
      </c>
      <c r="P1696" s="35">
        <f t="shared" si="131"/>
        <v>1.5008860426102517E-2</v>
      </c>
      <c r="Q1696" s="35">
        <f t="shared" si="132"/>
        <v>1.7392923786017127E-2</v>
      </c>
      <c r="R1696" s="35">
        <f t="shared" si="133"/>
        <v>1.7694541963028568E-2</v>
      </c>
      <c r="S1696" s="35">
        <f t="shared" si="134"/>
        <v>1.7694541963028568E-2</v>
      </c>
      <c r="T1696" s="11" t="s">
        <v>14</v>
      </c>
    </row>
    <row r="1697" spans="2:20" x14ac:dyDescent="0.35">
      <c r="B1697" s="63">
        <v>16.799999999999827</v>
      </c>
      <c r="C1697" s="34">
        <f>B1697/'MSD Calculation'!$D$5</f>
        <v>0.56756756756756166</v>
      </c>
      <c r="D1697" s="34">
        <f>'MSD Calculation'!$D$24-B1697</f>
        <v>1.7000000000001734</v>
      </c>
      <c r="E1697" s="30">
        <f>IF(B1697="",0,IF(B1697&lt;'MSD Calculation'!$D$5,$E$7*(1-B1697/'MSD Calculation'!$D$5), 0))</f>
        <v>6.1204421946699315E-3</v>
      </c>
      <c r="F1697" s="30">
        <f>IF(B1697="",0,IF($B1697&lt;$F$5,0,IF($B1697&gt;'MSD Calculation'!$D$5,0,IF($N$4="Closed-form",1/2*(1-COS(2*PI()*($B1697-$F$5)/$F$6))*$F$8,IF($N$4="General",1/2*(1-COS(2*PI()*($B1697-$F$5)/$F$6))*$F$9,"Error")))))</f>
        <v>8.8892664872065007E-3</v>
      </c>
      <c r="G1697" s="30">
        <f>IF(B1697="",0,IF($B1697&lt;$G$5,0,IF($B1697&gt;'MSD Calculation'!$D$5,0,IF($N$4="Closed-form",1/2*(1-COS(2*PI()*($B1697-$G$5)/$G$6))*$G$8,IF($N$4="General",1/2*(1-COS(2*PI()*($B1697-$G$5)/$G$6))*$G$9,"Error")))))</f>
        <v>2.3887129436304384E-3</v>
      </c>
      <c r="H1697" s="30">
        <f>IF(B1697="",0,IF($B1697&lt;$H$5,0,IF($B1697&gt;'MSD Calculation'!$D$5,0,IF($N$4="Closed-form",1/2*(1-COS(2*PI()*($B1697-$H$5)/$H$6))*$H$8,IF($N$4="General",1/2*(1-COS(2*PI()*($B1697-$H$5)/$H$6))*$H$9,"Error")))))</f>
        <v>3.0411674973121754E-4</v>
      </c>
      <c r="I1697" s="30">
        <f>IF(B1697="",0,IF($B1697&lt;$I$5,0,IF($B1697&gt;'MSD Calculation'!$D$5,0,IF($N$4="Closed-form",1/2*(1-COS(2*PI()*($B1697-$I$5)/$I$6))*$I$8,IF($N$4="General",1/2*(1-COS(2*PI()*($B1697-$I$5)/$I$6))*$I$9,"Error")))))</f>
        <v>0</v>
      </c>
      <c r="J1697" s="15" t="s">
        <v>14</v>
      </c>
      <c r="K1697" s="3"/>
      <c r="L1697" s="17">
        <v>16.799999999999827</v>
      </c>
      <c r="M1697" s="34">
        <f>L1697/'MSD Calculation'!$D$5</f>
        <v>0.56756756756756166</v>
      </c>
      <c r="N1697" s="34">
        <f>'MSD Calculation'!$D$24-L1697</f>
        <v>1.7000000000001734</v>
      </c>
      <c r="O1697" s="35">
        <f t="shared" si="130"/>
        <v>6.1204421946699315E-3</v>
      </c>
      <c r="P1697" s="35">
        <f t="shared" si="131"/>
        <v>1.5009708681876432E-2</v>
      </c>
      <c r="Q1697" s="35">
        <f t="shared" si="132"/>
        <v>1.7398421625506869E-2</v>
      </c>
      <c r="R1697" s="35">
        <f t="shared" si="133"/>
        <v>1.7702538375238087E-2</v>
      </c>
      <c r="S1697" s="35">
        <f t="shared" si="134"/>
        <v>1.7702538375238087E-2</v>
      </c>
      <c r="T1697" s="11" t="s">
        <v>14</v>
      </c>
    </row>
    <row r="1698" spans="2:20" x14ac:dyDescent="0.35">
      <c r="B1698" s="63">
        <v>16.809999999999828</v>
      </c>
      <c r="C1698" s="34">
        <f>B1698/'MSD Calculation'!$D$5</f>
        <v>0.56790540540539958</v>
      </c>
      <c r="D1698" s="34">
        <f>'MSD Calculation'!$D$24-B1698</f>
        <v>1.6900000000001718</v>
      </c>
      <c r="E1698" s="30">
        <f>IF(B1698="",0,IF(B1698&lt;'MSD Calculation'!$D$5,$E$7*(1-B1698/'MSD Calculation'!$D$5), 0))</f>
        <v>6.1156605992053444E-3</v>
      </c>
      <c r="F1698" s="30">
        <f>IF(B1698="",0,IF($B1698&lt;$F$5,0,IF($B1698&gt;'MSD Calculation'!$D$5,0,IF($N$4="Closed-form",1/2*(1-COS(2*PI()*($B1698-$F$5)/$F$6))*$F$8,IF($N$4="General",1/2*(1-COS(2*PI()*($B1698-$F$5)/$F$6))*$F$9,"Error")))))</f>
        <v>8.8948786192850886E-3</v>
      </c>
      <c r="G1698" s="30">
        <f>IF(B1698="",0,IF($B1698&lt;$G$5,0,IF($B1698&gt;'MSD Calculation'!$D$5,0,IF($N$4="Closed-form",1/2*(1-COS(2*PI()*($B1698-$G$5)/$G$6))*$G$8,IF($N$4="General",1/2*(1-COS(2*PI()*($B1698-$G$5)/$G$6))*$G$9,"Error")))))</f>
        <v>2.3933587804073051E-3</v>
      </c>
      <c r="H1698" s="30">
        <f>IF(B1698="",0,IF($B1698&lt;$H$5,0,IF($B1698&gt;'MSD Calculation'!$D$5,0,IF($N$4="Closed-form",1/2*(1-COS(2*PI()*($B1698-$H$5)/$H$6))*$H$8,IF($N$4="General",1/2*(1-COS(2*PI()*($B1698-$H$5)/$H$6))*$H$9,"Error")))))</f>
        <v>3.0662379291227632E-4</v>
      </c>
      <c r="I1698" s="30">
        <f>IF(B1698="",0,IF($B1698&lt;$I$5,0,IF($B1698&gt;'MSD Calculation'!$D$5,0,IF($N$4="Closed-form",1/2*(1-COS(2*PI()*($B1698-$I$5)/$I$6))*$I$8,IF($N$4="General",1/2*(1-COS(2*PI()*($B1698-$I$5)/$I$6))*$I$9,"Error")))))</f>
        <v>0</v>
      </c>
      <c r="J1698" s="15" t="s">
        <v>14</v>
      </c>
      <c r="K1698" s="3"/>
      <c r="L1698" s="17">
        <v>16.809999999999828</v>
      </c>
      <c r="M1698" s="34">
        <f>L1698/'MSD Calculation'!$D$5</f>
        <v>0.56790540540539958</v>
      </c>
      <c r="N1698" s="34">
        <f>'MSD Calculation'!$D$24-L1698</f>
        <v>1.6900000000001718</v>
      </c>
      <c r="O1698" s="35">
        <f t="shared" si="130"/>
        <v>6.1156605992053444E-3</v>
      </c>
      <c r="P1698" s="35">
        <f t="shared" si="131"/>
        <v>1.5010539218490434E-2</v>
      </c>
      <c r="Q1698" s="35">
        <f t="shared" si="132"/>
        <v>1.740389799889774E-2</v>
      </c>
      <c r="R1698" s="35">
        <f t="shared" si="133"/>
        <v>1.7710521791810017E-2</v>
      </c>
      <c r="S1698" s="35">
        <f t="shared" si="134"/>
        <v>1.7710521791810017E-2</v>
      </c>
      <c r="T1698" s="11" t="s">
        <v>14</v>
      </c>
    </row>
    <row r="1699" spans="2:20" x14ac:dyDescent="0.35">
      <c r="B1699" s="63">
        <v>16.81999999999983</v>
      </c>
      <c r="C1699" s="34">
        <f>B1699/'MSD Calculation'!$D$5</f>
        <v>0.56824324324323749</v>
      </c>
      <c r="D1699" s="34">
        <f>'MSD Calculation'!$D$24-B1699</f>
        <v>1.6800000000001702</v>
      </c>
      <c r="E1699" s="30">
        <f>IF(B1699="",0,IF(B1699&lt;'MSD Calculation'!$D$5,$E$7*(1-B1699/'MSD Calculation'!$D$5), 0))</f>
        <v>6.1108790037407573E-3</v>
      </c>
      <c r="F1699" s="30">
        <f>IF(B1699="",0,IF($B1699&lt;$F$5,0,IF($B1699&gt;'MSD Calculation'!$D$5,0,IF($N$4="Closed-form",1/2*(1-COS(2*PI()*($B1699-$F$5)/$F$6))*$F$8,IF($N$4="General",1/2*(1-COS(2*PI()*($B1699-$F$5)/$F$6))*$F$9,"Error")))))</f>
        <v>8.9004730075861963E-3</v>
      </c>
      <c r="G1699" s="30">
        <f>IF(B1699="",0,IF($B1699&lt;$G$5,0,IF($B1699&gt;'MSD Calculation'!$D$5,0,IF($N$4="Closed-form",1/2*(1-COS(2*PI()*($B1699-$G$5)/$G$6))*$G$8,IF($N$4="General",1/2*(1-COS(2*PI()*($B1699-$G$5)/$G$6))*$G$9,"Error")))))</f>
        <v>2.3980008380823431E-3</v>
      </c>
      <c r="H1699" s="30">
        <f>IF(B1699="",0,IF($B1699&lt;$H$5,0,IF($B1699&gt;'MSD Calculation'!$D$5,0,IF($N$4="Closed-form",1/2*(1-COS(2*PI()*($B1699-$H$5)/$H$6))*$H$8,IF($N$4="General",1/2*(1-COS(2*PI()*($B1699-$H$5)/$H$6))*$H$9,"Error")))))</f>
        <v>3.0913927641034936E-4</v>
      </c>
      <c r="I1699" s="30">
        <f>IF(B1699="",0,IF($B1699&lt;$I$5,0,IF($B1699&gt;'MSD Calculation'!$D$5,0,IF($N$4="Closed-form",1/2*(1-COS(2*PI()*($B1699-$I$5)/$I$6))*$I$8,IF($N$4="General",1/2*(1-COS(2*PI()*($B1699-$I$5)/$I$6))*$I$9,"Error")))))</f>
        <v>0</v>
      </c>
      <c r="J1699" s="15" t="s">
        <v>14</v>
      </c>
      <c r="K1699" s="3"/>
      <c r="L1699" s="17">
        <v>16.81999999999983</v>
      </c>
      <c r="M1699" s="34">
        <f>L1699/'MSD Calculation'!$D$5</f>
        <v>0.56824324324323749</v>
      </c>
      <c r="N1699" s="34">
        <f>'MSD Calculation'!$D$24-L1699</f>
        <v>1.6800000000001702</v>
      </c>
      <c r="O1699" s="35">
        <f t="shared" si="130"/>
        <v>6.1108790037407573E-3</v>
      </c>
      <c r="P1699" s="35">
        <f t="shared" si="131"/>
        <v>1.5011352011326954E-2</v>
      </c>
      <c r="Q1699" s="35">
        <f t="shared" si="132"/>
        <v>1.7409352849409296E-2</v>
      </c>
      <c r="R1699" s="35">
        <f t="shared" si="133"/>
        <v>1.7718492125819645E-2</v>
      </c>
      <c r="S1699" s="35">
        <f t="shared" si="134"/>
        <v>1.7718492125819645E-2</v>
      </c>
      <c r="T1699" s="11" t="s">
        <v>14</v>
      </c>
    </row>
    <row r="1700" spans="2:20" x14ac:dyDescent="0.35">
      <c r="B1700" s="63">
        <v>16.829999999999831</v>
      </c>
      <c r="C1700" s="34">
        <f>B1700/'MSD Calculation'!$D$5</f>
        <v>0.5685810810810753</v>
      </c>
      <c r="D1700" s="34">
        <f>'MSD Calculation'!$D$24-B1700</f>
        <v>1.6700000000001687</v>
      </c>
      <c r="E1700" s="30">
        <f>IF(B1700="",0,IF(B1700&lt;'MSD Calculation'!$D$5,$E$7*(1-B1700/'MSD Calculation'!$D$5), 0))</f>
        <v>6.106097408276172E-3</v>
      </c>
      <c r="F1700" s="30">
        <f>IF(B1700="",0,IF($B1700&lt;$F$5,0,IF($B1700&gt;'MSD Calculation'!$D$5,0,IF($N$4="Closed-form",1/2*(1-COS(2*PI()*($B1700-$F$5)/$F$6))*$F$8,IF($N$4="General",1/2*(1-COS(2*PI()*($B1700-$F$5)/$F$6))*$F$9,"Error")))))</f>
        <v>8.9060496275701062E-3</v>
      </c>
      <c r="G1700" s="30">
        <f>IF(B1700="",0,IF($B1700&lt;$G$5,0,IF($B1700&gt;'MSD Calculation'!$D$5,0,IF($N$4="Closed-form",1/2*(1-COS(2*PI()*($B1700-$G$5)/$G$6))*$G$8,IF($N$4="General",1/2*(1-COS(2*PI()*($B1700-$G$5)/$G$6))*$G$9,"Error")))))</f>
        <v>2.4026390845188453E-3</v>
      </c>
      <c r="H1700" s="30">
        <f>IF(B1700="",0,IF($B1700&lt;$H$5,0,IF($B1700&gt;'MSD Calculation'!$D$5,0,IF($N$4="Closed-form",1/2*(1-COS(2*PI()*($B1700-$H$5)/$H$6))*$H$8,IF($N$4="General",1/2*(1-COS(2*PI()*($B1700-$H$5)/$H$6))*$H$9,"Error")))))</f>
        <v>3.1166316997968473E-4</v>
      </c>
      <c r="I1700" s="30">
        <f>IF(B1700="",0,IF($B1700&lt;$I$5,0,IF($B1700&gt;'MSD Calculation'!$D$5,0,IF($N$4="Closed-form",1/2*(1-COS(2*PI()*($B1700-$I$5)/$I$6))*$I$8,IF($N$4="General",1/2*(1-COS(2*PI()*($B1700-$I$5)/$I$6))*$I$9,"Error")))))</f>
        <v>0</v>
      </c>
      <c r="J1700" s="15" t="s">
        <v>14</v>
      </c>
      <c r="K1700" s="3"/>
      <c r="L1700" s="17">
        <v>16.829999999999831</v>
      </c>
      <c r="M1700" s="34">
        <f>L1700/'MSD Calculation'!$D$5</f>
        <v>0.5685810810810753</v>
      </c>
      <c r="N1700" s="34">
        <f>'MSD Calculation'!$D$24-L1700</f>
        <v>1.6700000000001687</v>
      </c>
      <c r="O1700" s="35">
        <f t="shared" si="130"/>
        <v>6.106097408276172E-3</v>
      </c>
      <c r="P1700" s="35">
        <f t="shared" si="131"/>
        <v>1.5012147035846277E-2</v>
      </c>
      <c r="Q1700" s="35">
        <f t="shared" si="132"/>
        <v>1.7414786120365122E-2</v>
      </c>
      <c r="R1700" s="35">
        <f t="shared" si="133"/>
        <v>1.7726449290344806E-2</v>
      </c>
      <c r="S1700" s="35">
        <f t="shared" si="134"/>
        <v>1.7726449290344806E-2</v>
      </c>
      <c r="T1700" s="11" t="s">
        <v>14</v>
      </c>
    </row>
    <row r="1701" spans="2:20" x14ac:dyDescent="0.35">
      <c r="B1701" s="63">
        <v>16.839999999999833</v>
      </c>
      <c r="C1701" s="34">
        <f>B1701/'MSD Calculation'!$D$5</f>
        <v>0.56891891891891322</v>
      </c>
      <c r="D1701" s="34">
        <f>'MSD Calculation'!$D$24-B1701</f>
        <v>1.6600000000001671</v>
      </c>
      <c r="E1701" s="30">
        <f>IF(B1701="",0,IF(B1701&lt;'MSD Calculation'!$D$5,$E$7*(1-B1701/'MSD Calculation'!$D$5), 0))</f>
        <v>6.1013158128115849E-3</v>
      </c>
      <c r="F1701" s="30">
        <f>IF(B1701="",0,IF($B1701&lt;$F$5,0,IF($B1701&gt;'MSD Calculation'!$D$5,0,IF($N$4="Closed-form",1/2*(1-COS(2*PI()*($B1701-$F$5)/$F$6))*$F$8,IF($N$4="General",1/2*(1-COS(2*PI()*($B1701-$F$5)/$F$6))*$F$9,"Error")))))</f>
        <v>8.911608454775035E-3</v>
      </c>
      <c r="G1701" s="30">
        <f>IF(B1701="",0,IF($B1701&lt;$G$5,0,IF($B1701&gt;'MSD Calculation'!$D$5,0,IF($N$4="Closed-form",1/2*(1-COS(2*PI()*($B1701-$G$5)/$G$6))*$G$8,IF($N$4="General",1/2*(1-COS(2*PI()*($B1701-$G$5)/$G$6))*$G$9,"Error")))))</f>
        <v>2.4072734876064892E-3</v>
      </c>
      <c r="H1701" s="30">
        <f>IF(B1701="",0,IF($B1701&lt;$H$5,0,IF($B1701&gt;'MSD Calculation'!$D$5,0,IF($N$4="Closed-form",1/2*(1-COS(2*PI()*($B1701-$H$5)/$H$6))*$H$8,IF($N$4="General",1/2*(1-COS(2*PI()*($B1701-$H$5)/$H$6))*$H$9,"Error")))))</f>
        <v>3.1419544327340905E-4</v>
      </c>
      <c r="I1701" s="30">
        <f>IF(B1701="",0,IF($B1701&lt;$I$5,0,IF($B1701&gt;'MSD Calculation'!$D$5,0,IF($N$4="Closed-form",1/2*(1-COS(2*PI()*($B1701-$I$5)/$I$6))*$I$8,IF($N$4="General",1/2*(1-COS(2*PI()*($B1701-$I$5)/$I$6))*$I$9,"Error")))))</f>
        <v>0</v>
      </c>
      <c r="J1701" s="15" t="s">
        <v>14</v>
      </c>
      <c r="K1701" s="3"/>
      <c r="L1701" s="17">
        <v>16.839999999999833</v>
      </c>
      <c r="M1701" s="34">
        <f>L1701/'MSD Calculation'!$D$5</f>
        <v>0.56891891891891322</v>
      </c>
      <c r="N1701" s="34">
        <f>'MSD Calculation'!$D$24-L1701</f>
        <v>1.6600000000001671</v>
      </c>
      <c r="O1701" s="35">
        <f t="shared" si="130"/>
        <v>6.1013158128115849E-3</v>
      </c>
      <c r="P1701" s="35">
        <f t="shared" si="131"/>
        <v>1.501292426758662E-2</v>
      </c>
      <c r="Q1701" s="35">
        <f t="shared" si="132"/>
        <v>1.7420197755193108E-2</v>
      </c>
      <c r="R1701" s="35">
        <f t="shared" si="133"/>
        <v>1.7734393198466515E-2</v>
      </c>
      <c r="S1701" s="35">
        <f t="shared" si="134"/>
        <v>1.7734393198466515E-2</v>
      </c>
      <c r="T1701" s="11" t="s">
        <v>14</v>
      </c>
    </row>
    <row r="1702" spans="2:20" x14ac:dyDescent="0.35">
      <c r="B1702" s="63">
        <v>16.849999999999834</v>
      </c>
      <c r="C1702" s="34">
        <f>B1702/'MSD Calculation'!$D$5</f>
        <v>0.56925675675675114</v>
      </c>
      <c r="D1702" s="34">
        <f>'MSD Calculation'!$D$24-B1702</f>
        <v>1.6500000000001656</v>
      </c>
      <c r="E1702" s="30">
        <f>IF(B1702="",0,IF(B1702&lt;'MSD Calculation'!$D$5,$E$7*(1-B1702/'MSD Calculation'!$D$5), 0))</f>
        <v>6.0965342173469978E-3</v>
      </c>
      <c r="F1702" s="30">
        <f>IF(B1702="",0,IF($B1702&lt;$F$5,0,IF($B1702&gt;'MSD Calculation'!$D$5,0,IF($N$4="Closed-form",1/2*(1-COS(2*PI()*($B1702-$F$5)/$F$6))*$F$8,IF($N$4="General",1/2*(1-COS(2*PI()*($B1702-$F$5)/$F$6))*$F$9,"Error")))))</f>
        <v>8.9171494648172395E-3</v>
      </c>
      <c r="G1702" s="30">
        <f>IF(B1702="",0,IF($B1702&lt;$G$5,0,IF($B1702&gt;'MSD Calculation'!$D$5,0,IF($N$4="Closed-form",1/2*(1-COS(2*PI()*($B1702-$G$5)/$G$6))*$G$8,IF($N$4="General",1/2*(1-COS(2*PI()*($B1702-$G$5)/$G$6))*$G$9,"Error")))))</f>
        <v>2.4119040152615597E-3</v>
      </c>
      <c r="H1702" s="30">
        <f>IF(B1702="",0,IF($B1702&lt;$H$5,0,IF($B1702&gt;'MSD Calculation'!$D$5,0,IF($N$4="Closed-form",1/2*(1-COS(2*PI()*($B1702-$H$5)/$H$6))*$H$8,IF($N$4="General",1/2*(1-COS(2*PI()*($B1702-$H$5)/$H$6))*$H$9,"Error")))))</f>
        <v>3.1673606584389238E-4</v>
      </c>
      <c r="I1702" s="30">
        <f>IF(B1702="",0,IF($B1702&lt;$I$5,0,IF($B1702&gt;'MSD Calculation'!$D$5,0,IF($N$4="Closed-form",1/2*(1-COS(2*PI()*($B1702-$I$5)/$I$6))*$I$8,IF($N$4="General",1/2*(1-COS(2*PI()*($B1702-$I$5)/$I$6))*$I$9,"Error")))))</f>
        <v>0</v>
      </c>
      <c r="J1702" s="15" t="s">
        <v>14</v>
      </c>
      <c r="K1702" s="3"/>
      <c r="L1702" s="17">
        <v>16.849999999999834</v>
      </c>
      <c r="M1702" s="34">
        <f>L1702/'MSD Calculation'!$D$5</f>
        <v>0.56925675675675114</v>
      </c>
      <c r="N1702" s="34">
        <f>'MSD Calculation'!$D$24-L1702</f>
        <v>1.6500000000001656</v>
      </c>
      <c r="O1702" s="35">
        <f t="shared" si="130"/>
        <v>6.0965342173469978E-3</v>
      </c>
      <c r="P1702" s="35">
        <f t="shared" si="131"/>
        <v>1.5013683682164238E-2</v>
      </c>
      <c r="Q1702" s="35">
        <f t="shared" si="132"/>
        <v>1.7425587697425797E-2</v>
      </c>
      <c r="R1702" s="35">
        <f t="shared" si="133"/>
        <v>1.7742323763269688E-2</v>
      </c>
      <c r="S1702" s="35">
        <f t="shared" si="134"/>
        <v>1.7742323763269688E-2</v>
      </c>
      <c r="T1702" s="11" t="s">
        <v>14</v>
      </c>
    </row>
    <row r="1703" spans="2:20" x14ac:dyDescent="0.35">
      <c r="B1703" s="63">
        <v>16.859999999999836</v>
      </c>
      <c r="C1703" s="34">
        <f>B1703/'MSD Calculation'!$D$5</f>
        <v>0.56959459459458905</v>
      </c>
      <c r="D1703" s="34">
        <f>'MSD Calculation'!$D$24-B1703</f>
        <v>1.640000000000164</v>
      </c>
      <c r="E1703" s="30">
        <f>IF(B1703="",0,IF(B1703&lt;'MSD Calculation'!$D$5,$E$7*(1-B1703/'MSD Calculation'!$D$5), 0))</f>
        <v>6.0917526218824116E-3</v>
      </c>
      <c r="F1703" s="30">
        <f>IF(B1703="",0,IF($B1703&lt;$F$5,0,IF($B1703&gt;'MSD Calculation'!$D$5,0,IF($N$4="Closed-form",1/2*(1-COS(2*PI()*($B1703-$F$5)/$F$6))*$F$8,IF($N$4="General",1/2*(1-COS(2*PI()*($B1703-$F$5)/$F$6))*$F$9,"Error")))))</f>
        <v>8.9226726333911464E-3</v>
      </c>
      <c r="G1703" s="30">
        <f>IF(B1703="",0,IF($B1703&lt;$G$5,0,IF($B1703&gt;'MSD Calculation'!$D$5,0,IF($N$4="Closed-form",1/2*(1-COS(2*PI()*($B1703-$G$5)/$G$6))*$G$8,IF($N$4="General",1/2*(1-COS(2*PI()*($B1703-$G$5)/$G$6))*$G$9,"Error")))))</f>
        <v>2.4165306354271728E-3</v>
      </c>
      <c r="H1703" s="30">
        <f>IF(B1703="",0,IF($B1703&lt;$H$5,0,IF($B1703&gt;'MSD Calculation'!$D$5,0,IF($N$4="Closed-form",1/2*(1-COS(2*PI()*($B1703-$H$5)/$H$6))*$H$8,IF($N$4="General",1/2*(1-COS(2*PI()*($B1703-$H$5)/$H$6))*$H$9,"Error")))))</f>
        <v>3.1928500714311481E-4</v>
      </c>
      <c r="I1703" s="30">
        <f>IF(B1703="",0,IF($B1703&lt;$I$5,0,IF($B1703&gt;'MSD Calculation'!$D$5,0,IF($N$4="Closed-form",1/2*(1-COS(2*PI()*($B1703-$I$5)/$I$6))*$I$8,IF($N$4="General",1/2*(1-COS(2*PI()*($B1703-$I$5)/$I$6))*$I$9,"Error")))))</f>
        <v>0</v>
      </c>
      <c r="J1703" s="15" t="s">
        <v>14</v>
      </c>
      <c r="K1703" s="3"/>
      <c r="L1703" s="17">
        <v>16.859999999999836</v>
      </c>
      <c r="M1703" s="34">
        <f>L1703/'MSD Calculation'!$D$5</f>
        <v>0.56959459459458905</v>
      </c>
      <c r="N1703" s="34">
        <f>'MSD Calculation'!$D$24-L1703</f>
        <v>1.640000000000164</v>
      </c>
      <c r="O1703" s="35">
        <f t="shared" si="130"/>
        <v>6.0917526218824116E-3</v>
      </c>
      <c r="P1703" s="35">
        <f t="shared" si="131"/>
        <v>1.5014425255273557E-2</v>
      </c>
      <c r="Q1703" s="35">
        <f t="shared" si="132"/>
        <v>1.743095589070073E-2</v>
      </c>
      <c r="R1703" s="35">
        <f t="shared" si="133"/>
        <v>1.7750240897843845E-2</v>
      </c>
      <c r="S1703" s="35">
        <f t="shared" si="134"/>
        <v>1.7750240897843845E-2</v>
      </c>
      <c r="T1703" s="11" t="s">
        <v>14</v>
      </c>
    </row>
    <row r="1704" spans="2:20" x14ac:dyDescent="0.35">
      <c r="B1704" s="63">
        <v>16.869999999999838</v>
      </c>
      <c r="C1704" s="34">
        <f>B1704/'MSD Calculation'!$D$5</f>
        <v>0.56993243243242697</v>
      </c>
      <c r="D1704" s="34">
        <f>'MSD Calculation'!$D$24-B1704</f>
        <v>1.6300000000001624</v>
      </c>
      <c r="E1704" s="30">
        <f>IF(B1704="",0,IF(B1704&lt;'MSD Calculation'!$D$5,$E$7*(1-B1704/'MSD Calculation'!$D$5), 0))</f>
        <v>6.0869710264178246E-3</v>
      </c>
      <c r="F1704" s="30">
        <f>IF(B1704="",0,IF($B1704&lt;$F$5,0,IF($B1704&gt;'MSD Calculation'!$D$5,0,IF($N$4="Closed-form",1/2*(1-COS(2*PI()*($B1704-$F$5)/$F$6))*$F$8,IF($N$4="General",1/2*(1-COS(2*PI()*($B1704-$F$5)/$F$6))*$F$9,"Error")))))</f>
        <v>8.9281779362694307E-3</v>
      </c>
      <c r="G1704" s="30">
        <f>IF(B1704="",0,IF($B1704&lt;$G$5,0,IF($B1704&gt;'MSD Calculation'!$D$5,0,IF($N$4="Closed-form",1/2*(1-COS(2*PI()*($B1704-$G$5)/$G$6))*$G$8,IF($N$4="General",1/2*(1-COS(2*PI()*($B1704-$G$5)/$G$6))*$G$9,"Error")))))</f>
        <v>2.4211533160734939E-3</v>
      </c>
      <c r="H1704" s="30">
        <f>IF(B1704="",0,IF($B1704&lt;$H$5,0,IF($B1704&gt;'MSD Calculation'!$D$5,0,IF($N$4="Closed-form",1/2*(1-COS(2*PI()*($B1704-$H$5)/$H$6))*$H$8,IF($N$4="General",1/2*(1-COS(2*PI()*($B1704-$H$5)/$H$6))*$H$9,"Error")))))</f>
        <v>3.2184223652303334E-4</v>
      </c>
      <c r="I1704" s="30">
        <f>IF(B1704="",0,IF($B1704&lt;$I$5,0,IF($B1704&gt;'MSD Calculation'!$D$5,0,IF($N$4="Closed-form",1/2*(1-COS(2*PI()*($B1704-$I$5)/$I$6))*$I$8,IF($N$4="General",1/2*(1-COS(2*PI()*($B1704-$I$5)/$I$6))*$I$9,"Error")))))</f>
        <v>0</v>
      </c>
      <c r="J1704" s="15" t="s">
        <v>14</v>
      </c>
      <c r="K1704" s="3"/>
      <c r="L1704" s="17">
        <v>16.869999999999838</v>
      </c>
      <c r="M1704" s="34">
        <f>L1704/'MSD Calculation'!$D$5</f>
        <v>0.56993243243242697</v>
      </c>
      <c r="N1704" s="34">
        <f>'MSD Calculation'!$D$24-L1704</f>
        <v>1.6300000000001624</v>
      </c>
      <c r="O1704" s="35">
        <f t="shared" si="130"/>
        <v>6.0869710264178246E-3</v>
      </c>
      <c r="P1704" s="35">
        <f t="shared" si="131"/>
        <v>1.5015148962687255E-2</v>
      </c>
      <c r="Q1704" s="35">
        <f t="shared" si="132"/>
        <v>1.7436302278760748E-2</v>
      </c>
      <c r="R1704" s="35">
        <f t="shared" si="133"/>
        <v>1.7758144515283781E-2</v>
      </c>
      <c r="S1704" s="35">
        <f t="shared" si="134"/>
        <v>1.7758144515283781E-2</v>
      </c>
      <c r="T1704" s="11" t="s">
        <v>14</v>
      </c>
    </row>
    <row r="1705" spans="2:20" x14ac:dyDescent="0.35">
      <c r="B1705" s="63">
        <v>16.879999999999839</v>
      </c>
      <c r="C1705" s="34">
        <f>B1705/'MSD Calculation'!$D$5</f>
        <v>0.57027027027026478</v>
      </c>
      <c r="D1705" s="34">
        <f>'MSD Calculation'!$D$24-B1705</f>
        <v>1.6200000000001609</v>
      </c>
      <c r="E1705" s="30">
        <f>IF(B1705="",0,IF(B1705&lt;'MSD Calculation'!$D$5,$E$7*(1-B1705/'MSD Calculation'!$D$5), 0))</f>
        <v>6.0821894309532392E-3</v>
      </c>
      <c r="F1705" s="30">
        <f>IF(B1705="",0,IF($B1705&lt;$F$5,0,IF($B1705&gt;'MSD Calculation'!$D$5,0,IF($N$4="Closed-form",1/2*(1-COS(2*PI()*($B1705-$F$5)/$F$6))*$F$8,IF($N$4="General",1/2*(1-COS(2*PI()*($B1705-$F$5)/$F$6))*$F$9,"Error")))))</f>
        <v>8.9336653493031475E-3</v>
      </c>
      <c r="G1705" s="30">
        <f>IF(B1705="",0,IF($B1705&lt;$G$5,0,IF($B1705&gt;'MSD Calculation'!$D$5,0,IF($N$4="Closed-form",1/2*(1-COS(2*PI()*($B1705-$G$5)/$G$6))*$G$8,IF($N$4="General",1/2*(1-COS(2*PI()*($B1705-$G$5)/$G$6))*$G$9,"Error")))))</f>
        <v>2.4257720251979619E-3</v>
      </c>
      <c r="H1705" s="30">
        <f>IF(B1705="",0,IF($B1705&lt;$H$5,0,IF($B1705&gt;'MSD Calculation'!$D$5,0,IF($N$4="Closed-form",1/2*(1-COS(2*PI()*($B1705-$H$5)/$H$6))*$H$8,IF($N$4="General",1/2*(1-COS(2*PI()*($B1705-$H$5)/$H$6))*$H$9,"Error")))))</f>
        <v>3.2440772323595043E-4</v>
      </c>
      <c r="I1705" s="30">
        <f>IF(B1705="",0,IF($B1705&lt;$I$5,0,IF($B1705&gt;'MSD Calculation'!$D$5,0,IF($N$4="Closed-form",1/2*(1-COS(2*PI()*($B1705-$I$5)/$I$6))*$I$8,IF($N$4="General",1/2*(1-COS(2*PI()*($B1705-$I$5)/$I$6))*$I$9,"Error")))))</f>
        <v>0</v>
      </c>
      <c r="J1705" s="15" t="s">
        <v>14</v>
      </c>
      <c r="K1705" s="3"/>
      <c r="L1705" s="17">
        <v>16.879999999999839</v>
      </c>
      <c r="M1705" s="34">
        <f>L1705/'MSD Calculation'!$D$5</f>
        <v>0.57027027027026478</v>
      </c>
      <c r="N1705" s="34">
        <f>'MSD Calculation'!$D$24-L1705</f>
        <v>1.6200000000001609</v>
      </c>
      <c r="O1705" s="35">
        <f t="shared" si="130"/>
        <v>6.0821894309532392E-3</v>
      </c>
      <c r="P1705" s="35">
        <f t="shared" si="131"/>
        <v>1.5015854780256386E-2</v>
      </c>
      <c r="Q1705" s="35">
        <f t="shared" si="132"/>
        <v>1.7441626805454347E-2</v>
      </c>
      <c r="R1705" s="35">
        <f t="shared" si="133"/>
        <v>1.7766034528690296E-2</v>
      </c>
      <c r="S1705" s="35">
        <f t="shared" si="134"/>
        <v>1.7766034528690296E-2</v>
      </c>
      <c r="T1705" s="11" t="s">
        <v>14</v>
      </c>
    </row>
    <row r="1706" spans="2:20" x14ac:dyDescent="0.35">
      <c r="B1706" s="63">
        <v>16.889999999999841</v>
      </c>
      <c r="C1706" s="34">
        <f>B1706/'MSD Calculation'!$D$5</f>
        <v>0.5706081081081027</v>
      </c>
      <c r="D1706" s="34">
        <f>'MSD Calculation'!$D$24-B1706</f>
        <v>1.6100000000001593</v>
      </c>
      <c r="E1706" s="30">
        <f>IF(B1706="",0,IF(B1706&lt;'MSD Calculation'!$D$5,$E$7*(1-B1706/'MSD Calculation'!$D$5), 0))</f>
        <v>6.0774078354886522E-3</v>
      </c>
      <c r="F1706" s="30">
        <f>IF(B1706="",0,IF($B1706&lt;$F$5,0,IF($B1706&gt;'MSD Calculation'!$D$5,0,IF($N$4="Closed-form",1/2*(1-COS(2*PI()*($B1706-$F$5)/$F$6))*$F$8,IF($N$4="General",1/2*(1-COS(2*PI()*($B1706-$F$5)/$F$6))*$F$9,"Error")))))</f>
        <v>8.9391348484218081E-3</v>
      </c>
      <c r="G1706" s="30">
        <f>IF(B1706="",0,IF($B1706&lt;$G$5,0,IF($B1706&gt;'MSD Calculation'!$D$5,0,IF($N$4="Closed-form",1/2*(1-COS(2*PI()*($B1706-$G$5)/$G$6))*$G$8,IF($N$4="General",1/2*(1-COS(2*PI()*($B1706-$G$5)/$G$6))*$G$9,"Error")))))</f>
        <v>2.4303867308255104E-3</v>
      </c>
      <c r="H1706" s="30">
        <f>IF(B1706="",0,IF($B1706&lt;$H$5,0,IF($B1706&gt;'MSD Calculation'!$D$5,0,IF($N$4="Closed-form",1/2*(1-COS(2*PI()*($B1706-$H$5)/$H$6))*$H$8,IF($N$4="General",1/2*(1-COS(2*PI()*($B1706-$H$5)/$H$6))*$H$9,"Error")))))</f>
        <v>3.2698143643488363E-4</v>
      </c>
      <c r="I1706" s="30">
        <f>IF(B1706="",0,IF($B1706&lt;$I$5,0,IF($B1706&gt;'MSD Calculation'!$D$5,0,IF($N$4="Closed-form",1/2*(1-COS(2*PI()*($B1706-$I$5)/$I$6))*$I$8,IF($N$4="General",1/2*(1-COS(2*PI()*($B1706-$I$5)/$I$6))*$I$9,"Error")))))</f>
        <v>0</v>
      </c>
      <c r="J1706" s="15" t="s">
        <v>14</v>
      </c>
      <c r="K1706" s="3"/>
      <c r="L1706" s="17">
        <v>16.889999999999841</v>
      </c>
      <c r="M1706" s="34">
        <f>L1706/'MSD Calculation'!$D$5</f>
        <v>0.5706081081081027</v>
      </c>
      <c r="N1706" s="34">
        <f>'MSD Calculation'!$D$24-L1706</f>
        <v>1.6100000000001593</v>
      </c>
      <c r="O1706" s="35">
        <f t="shared" si="130"/>
        <v>6.0774078354886522E-3</v>
      </c>
      <c r="P1706" s="35">
        <f t="shared" si="131"/>
        <v>1.501654268391046E-2</v>
      </c>
      <c r="Q1706" s="35">
        <f t="shared" si="132"/>
        <v>1.7446929414735971E-2</v>
      </c>
      <c r="R1706" s="35">
        <f t="shared" si="133"/>
        <v>1.7773910851170856E-2</v>
      </c>
      <c r="S1706" s="35">
        <f t="shared" si="134"/>
        <v>1.7773910851170856E-2</v>
      </c>
      <c r="T1706" s="11" t="s">
        <v>14</v>
      </c>
    </row>
    <row r="1707" spans="2:20" x14ac:dyDescent="0.35">
      <c r="B1707" s="63">
        <v>16.899999999999842</v>
      </c>
      <c r="C1707" s="34">
        <f>B1707/'MSD Calculation'!$D$5</f>
        <v>0.57094594594594061</v>
      </c>
      <c r="D1707" s="34">
        <f>'MSD Calculation'!$D$24-B1707</f>
        <v>1.6000000000001577</v>
      </c>
      <c r="E1707" s="30">
        <f>IF(B1707="",0,IF(B1707&lt;'MSD Calculation'!$D$5,$E$7*(1-B1707/'MSD Calculation'!$D$5), 0))</f>
        <v>6.0726262400240651E-3</v>
      </c>
      <c r="F1707" s="30">
        <f>IF(B1707="",0,IF($B1707&lt;$F$5,0,IF($B1707&gt;'MSD Calculation'!$D$5,0,IF($N$4="Closed-form",1/2*(1-COS(2*PI()*($B1707-$F$5)/$F$6))*$F$8,IF($N$4="General",1/2*(1-COS(2*PI()*($B1707-$F$5)/$F$6))*$F$9,"Error")))))</f>
        <v>8.9445864096335259E-3</v>
      </c>
      <c r="G1707" s="30">
        <f>IF(B1707="",0,IF($B1707&lt;$G$5,0,IF($B1707&gt;'MSD Calculation'!$D$5,0,IF($N$4="Closed-form",1/2*(1-COS(2*PI()*($B1707-$G$5)/$G$6))*$G$8,IF($N$4="General",1/2*(1-COS(2*PI()*($B1707-$G$5)/$G$6))*$G$9,"Error")))))</f>
        <v>2.4349974010087895E-3</v>
      </c>
      <c r="H1707" s="30">
        <f>IF(B1707="",0,IF($B1707&lt;$H$5,0,IF($B1707&gt;'MSD Calculation'!$D$5,0,IF($N$4="Closed-form",1/2*(1-COS(2*PI()*($B1707-$H$5)/$H$6))*$H$8,IF($N$4="General",1/2*(1-COS(2*PI()*($B1707-$H$5)/$H$6))*$H$9,"Error")))))</f>
        <v>3.2956334517393696E-4</v>
      </c>
      <c r="I1707" s="30">
        <f>IF(B1707="",0,IF($B1707&lt;$I$5,0,IF($B1707&gt;'MSD Calculation'!$D$5,0,IF($N$4="Closed-form",1/2*(1-COS(2*PI()*($B1707-$I$5)/$I$6))*$I$8,IF($N$4="General",1/2*(1-COS(2*PI()*($B1707-$I$5)/$I$6))*$I$9,"Error")))))</f>
        <v>0</v>
      </c>
      <c r="J1707" s="15" t="s">
        <v>14</v>
      </c>
      <c r="K1707" s="3"/>
      <c r="L1707" s="17">
        <v>16.899999999999842</v>
      </c>
      <c r="M1707" s="34">
        <f>L1707/'MSD Calculation'!$D$5</f>
        <v>0.57094594594594061</v>
      </c>
      <c r="N1707" s="34">
        <f>'MSD Calculation'!$D$24-L1707</f>
        <v>1.6000000000001577</v>
      </c>
      <c r="O1707" s="35">
        <f t="shared" si="130"/>
        <v>6.0726262400240651E-3</v>
      </c>
      <c r="P1707" s="35">
        <f t="shared" si="131"/>
        <v>1.501721264965759E-2</v>
      </c>
      <c r="Q1707" s="35">
        <f t="shared" si="132"/>
        <v>1.745221005066638E-2</v>
      </c>
      <c r="R1707" s="35">
        <f t="shared" si="133"/>
        <v>1.7781773395840316E-2</v>
      </c>
      <c r="S1707" s="35">
        <f t="shared" si="134"/>
        <v>1.7781773395840316E-2</v>
      </c>
      <c r="T1707" s="11" t="s">
        <v>14</v>
      </c>
    </row>
    <row r="1708" spans="2:20" x14ac:dyDescent="0.35">
      <c r="B1708" s="63">
        <v>16.909999999999844</v>
      </c>
      <c r="C1708" s="34">
        <f>B1708/'MSD Calculation'!$D$5</f>
        <v>0.57128378378377853</v>
      </c>
      <c r="D1708" s="34">
        <f>'MSD Calculation'!$D$24-B1708</f>
        <v>1.5900000000001562</v>
      </c>
      <c r="E1708" s="30">
        <f>IF(B1708="",0,IF(B1708&lt;'MSD Calculation'!$D$5,$E$7*(1-B1708/'MSD Calculation'!$D$5), 0))</f>
        <v>6.067844644559478E-3</v>
      </c>
      <c r="F1708" s="30">
        <f>IF(B1708="",0,IF($B1708&lt;$F$5,0,IF($B1708&gt;'MSD Calculation'!$D$5,0,IF($N$4="Closed-form",1/2*(1-COS(2*PI()*($B1708-$F$5)/$F$6))*$F$8,IF($N$4="General",1/2*(1-COS(2*PI()*($B1708-$F$5)/$F$6))*$F$9,"Error")))))</f>
        <v>8.9500200090250753E-3</v>
      </c>
      <c r="G1708" s="30">
        <f>IF(B1708="",0,IF($B1708&lt;$G$5,0,IF($B1708&gt;'MSD Calculation'!$D$5,0,IF($N$4="Closed-form",1/2*(1-COS(2*PI()*($B1708-$G$5)/$G$6))*$G$8,IF($N$4="General",1/2*(1-COS(2*PI()*($B1708-$G$5)/$G$6))*$G$9,"Error")))))</f>
        <v>2.4396040038283861E-3</v>
      </c>
      <c r="H1708" s="30">
        <f>IF(B1708="",0,IF($B1708&lt;$H$5,0,IF($B1708&gt;'MSD Calculation'!$D$5,0,IF($N$4="Closed-form",1/2*(1-COS(2*PI()*($B1708-$H$5)/$H$6))*$H$8,IF($N$4="General",1/2*(1-COS(2*PI()*($B1708-$H$5)/$H$6))*$H$9,"Error")))))</f>
        <v>3.3215341840867225E-4</v>
      </c>
      <c r="I1708" s="30">
        <f>IF(B1708="",0,IF($B1708&lt;$I$5,0,IF($B1708&gt;'MSD Calculation'!$D$5,0,IF($N$4="Closed-form",1/2*(1-COS(2*PI()*($B1708-$I$5)/$I$6))*$I$8,IF($N$4="General",1/2*(1-COS(2*PI()*($B1708-$I$5)/$I$6))*$I$9,"Error")))))</f>
        <v>0</v>
      </c>
      <c r="J1708" s="15" t="s">
        <v>14</v>
      </c>
      <c r="K1708" s="3"/>
      <c r="L1708" s="17">
        <v>16.909999999999844</v>
      </c>
      <c r="M1708" s="34">
        <f>L1708/'MSD Calculation'!$D$5</f>
        <v>0.57128378378377853</v>
      </c>
      <c r="N1708" s="34">
        <f>'MSD Calculation'!$D$24-L1708</f>
        <v>1.5900000000001562</v>
      </c>
      <c r="O1708" s="35">
        <f t="shared" si="130"/>
        <v>6.067844644559478E-3</v>
      </c>
      <c r="P1708" s="35">
        <f t="shared" si="131"/>
        <v>1.5017864653584553E-2</v>
      </c>
      <c r="Q1708" s="35">
        <f t="shared" si="132"/>
        <v>1.745746865741294E-2</v>
      </c>
      <c r="R1708" s="35">
        <f t="shared" si="133"/>
        <v>1.7789622075821611E-2</v>
      </c>
      <c r="S1708" s="35">
        <f t="shared" si="134"/>
        <v>1.7789622075821611E-2</v>
      </c>
      <c r="T1708" s="11" t="s">
        <v>14</v>
      </c>
    </row>
    <row r="1709" spans="2:20" x14ac:dyDescent="0.35">
      <c r="B1709" s="63">
        <v>16.919999999999845</v>
      </c>
      <c r="C1709" s="34">
        <f>B1709/'MSD Calculation'!$D$5</f>
        <v>0.57162162162161634</v>
      </c>
      <c r="D1709" s="34">
        <f>'MSD Calculation'!$D$24-B1709</f>
        <v>1.5800000000001546</v>
      </c>
      <c r="E1709" s="30">
        <f>IF(B1709="",0,IF(B1709&lt;'MSD Calculation'!$D$5,$E$7*(1-B1709/'MSD Calculation'!$D$5), 0))</f>
        <v>6.0630630490948927E-3</v>
      </c>
      <c r="F1709" s="30">
        <f>IF(B1709="",0,IF($B1709&lt;$F$5,0,IF($B1709&gt;'MSD Calculation'!$D$5,0,IF($N$4="Closed-form",1/2*(1-COS(2*PI()*($B1709-$F$5)/$F$6))*$F$8,IF($N$4="General",1/2*(1-COS(2*PI()*($B1709-$F$5)/$F$6))*$F$9,"Error")))))</f>
        <v>8.9554356227620393E-3</v>
      </c>
      <c r="G1709" s="30">
        <f>IF(B1709="",0,IF($B1709&lt;$G$5,0,IF($B1709&gt;'MSD Calculation'!$D$5,0,IF($N$4="Closed-form",1/2*(1-COS(2*PI()*($B1709-$G$5)/$G$6))*$G$8,IF($N$4="General",1/2*(1-COS(2*PI()*($B1709-$G$5)/$G$6))*$G$9,"Error")))))</f>
        <v>2.4442065073930451E-3</v>
      </c>
      <c r="H1709" s="30">
        <f>IF(B1709="",0,IF($B1709&lt;$H$5,0,IF($B1709&gt;'MSD Calculation'!$D$5,0,IF($N$4="Closed-form",1/2*(1-COS(2*PI()*($B1709-$H$5)/$H$6))*$H$8,IF($N$4="General",1/2*(1-COS(2*PI()*($B1709-$H$5)/$H$6))*$H$9,"Error")))))</f>
        <v>3.3475162499648295E-4</v>
      </c>
      <c r="I1709" s="30">
        <f>IF(B1709="",0,IF($B1709&lt;$I$5,0,IF($B1709&gt;'MSD Calculation'!$D$5,0,IF($N$4="Closed-form",1/2*(1-COS(2*PI()*($B1709-$I$5)/$I$6))*$I$8,IF($N$4="General",1/2*(1-COS(2*PI()*($B1709-$I$5)/$I$6))*$I$9,"Error")))))</f>
        <v>0</v>
      </c>
      <c r="J1709" s="15" t="s">
        <v>14</v>
      </c>
      <c r="K1709" s="3"/>
      <c r="L1709" s="17">
        <v>16.919999999999845</v>
      </c>
      <c r="M1709" s="34">
        <f>L1709/'MSD Calculation'!$D$5</f>
        <v>0.57162162162161634</v>
      </c>
      <c r="N1709" s="34">
        <f>'MSD Calculation'!$D$24-L1709</f>
        <v>1.5800000000001546</v>
      </c>
      <c r="O1709" s="35">
        <f t="shared" si="130"/>
        <v>6.0630630490948927E-3</v>
      </c>
      <c r="P1709" s="35">
        <f t="shared" si="131"/>
        <v>1.5018498671856933E-2</v>
      </c>
      <c r="Q1709" s="35">
        <f t="shared" si="132"/>
        <v>1.7462705179249978E-2</v>
      </c>
      <c r="R1709" s="35">
        <f t="shared" si="133"/>
        <v>1.7797456804246461E-2</v>
      </c>
      <c r="S1709" s="35">
        <f t="shared" si="134"/>
        <v>1.7797456804246461E-2</v>
      </c>
      <c r="T1709" s="11" t="s">
        <v>14</v>
      </c>
    </row>
    <row r="1710" spans="2:20" x14ac:dyDescent="0.35">
      <c r="B1710" s="63">
        <v>16.929999999999847</v>
      </c>
      <c r="C1710" s="34">
        <f>B1710/'MSD Calculation'!$D$5</f>
        <v>0.57195945945945426</v>
      </c>
      <c r="D1710" s="34">
        <f>'MSD Calculation'!$D$24-B1710</f>
        <v>1.5700000000001531</v>
      </c>
      <c r="E1710" s="30">
        <f>IF(B1710="",0,IF(B1710&lt;'MSD Calculation'!$D$5,$E$7*(1-B1710/'MSD Calculation'!$D$5), 0))</f>
        <v>6.0582814536303056E-3</v>
      </c>
      <c r="F1710" s="30">
        <f>IF(B1710="",0,IF($B1710&lt;$F$5,0,IF($B1710&gt;'MSD Calculation'!$D$5,0,IF($N$4="Closed-form",1/2*(1-COS(2*PI()*($B1710-$F$5)/$F$6))*$F$8,IF($N$4="General",1/2*(1-COS(2*PI()*($B1710-$F$5)/$F$6))*$F$9,"Error")))))</f>
        <v>8.9608332270888821E-3</v>
      </c>
      <c r="G1710" s="30">
        <f>IF(B1710="",0,IF($B1710&lt;$G$5,0,IF($B1710&gt;'MSD Calculation'!$D$5,0,IF($N$4="Closed-form",1/2*(1-COS(2*PI()*($B1710-$G$5)/$G$6))*$G$8,IF($N$4="General",1/2*(1-COS(2*PI()*($B1710-$G$5)/$G$6))*$G$9,"Error")))))</f>
        <v>2.4488048798398899E-3</v>
      </c>
      <c r="H1710" s="30">
        <f>IF(B1710="",0,IF($B1710&lt;$H$5,0,IF($B1710&gt;'MSD Calculation'!$D$5,0,IF($N$4="Closed-form",1/2*(1-COS(2*PI()*($B1710-$H$5)/$H$6))*$H$8,IF($N$4="General",1/2*(1-COS(2*PI()*($B1710-$H$5)/$H$6))*$H$9,"Error")))))</f>
        <v>3.3735793369696853E-4</v>
      </c>
      <c r="I1710" s="30">
        <f>IF(B1710="",0,IF($B1710&lt;$I$5,0,IF($B1710&gt;'MSD Calculation'!$D$5,0,IF($N$4="Closed-form",1/2*(1-COS(2*PI()*($B1710-$I$5)/$I$6))*$I$8,IF($N$4="General",1/2*(1-COS(2*PI()*($B1710-$I$5)/$I$6))*$I$9,"Error")))))</f>
        <v>0</v>
      </c>
      <c r="J1710" s="15" t="s">
        <v>14</v>
      </c>
      <c r="K1710" s="3"/>
      <c r="L1710" s="17">
        <v>16.929999999999847</v>
      </c>
      <c r="M1710" s="34">
        <f>L1710/'MSD Calculation'!$D$5</f>
        <v>0.57195945945945426</v>
      </c>
      <c r="N1710" s="34">
        <f>'MSD Calculation'!$D$24-L1710</f>
        <v>1.5700000000001531</v>
      </c>
      <c r="O1710" s="35">
        <f t="shared" si="130"/>
        <v>6.0582814536303056E-3</v>
      </c>
      <c r="P1710" s="35">
        <f t="shared" si="131"/>
        <v>1.5019114680719188E-2</v>
      </c>
      <c r="Q1710" s="35">
        <f t="shared" si="132"/>
        <v>1.7467919560559077E-2</v>
      </c>
      <c r="R1710" s="35">
        <f t="shared" si="133"/>
        <v>1.7805277494256044E-2</v>
      </c>
      <c r="S1710" s="35">
        <f t="shared" si="134"/>
        <v>1.7805277494256044E-2</v>
      </c>
      <c r="T1710" s="11" t="s">
        <v>14</v>
      </c>
    </row>
    <row r="1711" spans="2:20" x14ac:dyDescent="0.35">
      <c r="B1711" s="63">
        <v>16.939999999999849</v>
      </c>
      <c r="C1711" s="34">
        <f>B1711/'MSD Calculation'!$D$5</f>
        <v>0.57229729729729217</v>
      </c>
      <c r="D1711" s="34">
        <f>'MSD Calculation'!$D$24-B1711</f>
        <v>1.5600000000001515</v>
      </c>
      <c r="E1711" s="30">
        <f>IF(B1711="",0,IF(B1711&lt;'MSD Calculation'!$D$5,$E$7*(1-B1711/'MSD Calculation'!$D$5), 0))</f>
        <v>6.0534998581657186E-3</v>
      </c>
      <c r="F1711" s="30">
        <f>IF(B1711="",0,IF($B1711&lt;$F$5,0,IF($B1711&gt;'MSD Calculation'!$D$5,0,IF($N$4="Closed-form",1/2*(1-COS(2*PI()*($B1711-$F$5)/$F$6))*$F$8,IF($N$4="General",1/2*(1-COS(2*PI()*($B1711-$F$5)/$F$6))*$F$9,"Error")))))</f>
        <v>8.966212798329069E-3</v>
      </c>
      <c r="G1711" s="30">
        <f>IF(B1711="",0,IF($B1711&lt;$G$5,0,IF($B1711&gt;'MSD Calculation'!$D$5,0,IF($N$4="Closed-form",1/2*(1-COS(2*PI()*($B1711-$G$5)/$G$6))*$G$8,IF($N$4="General",1/2*(1-COS(2*PI()*($B1711-$G$5)/$G$6))*$G$9,"Error")))))</f>
        <v>2.4533990893346441E-3</v>
      </c>
      <c r="H1711" s="30">
        <f>IF(B1711="",0,IF($B1711&lt;$H$5,0,IF($B1711&gt;'MSD Calculation'!$D$5,0,IF($N$4="Closed-form",1/2*(1-COS(2*PI()*($B1711-$H$5)/$H$6))*$H$8,IF($N$4="General",1/2*(1-COS(2*PI()*($B1711-$H$5)/$H$6))*$H$9,"Error")))))</f>
        <v>3.3997231317230977E-4</v>
      </c>
      <c r="I1711" s="30">
        <f>IF(B1711="",0,IF($B1711&lt;$I$5,0,IF($B1711&gt;'MSD Calculation'!$D$5,0,IF($N$4="Closed-form",1/2*(1-COS(2*PI()*($B1711-$I$5)/$I$6))*$I$8,IF($N$4="General",1/2*(1-COS(2*PI()*($B1711-$I$5)/$I$6))*$I$9,"Error")))))</f>
        <v>0</v>
      </c>
      <c r="J1711" s="15" t="s">
        <v>14</v>
      </c>
      <c r="K1711" s="3"/>
      <c r="L1711" s="17">
        <v>16.939999999999849</v>
      </c>
      <c r="M1711" s="34">
        <f>L1711/'MSD Calculation'!$D$5</f>
        <v>0.57229729729729217</v>
      </c>
      <c r="N1711" s="34">
        <f>'MSD Calculation'!$D$24-L1711</f>
        <v>1.5600000000001515</v>
      </c>
      <c r="O1711" s="35">
        <f t="shared" si="130"/>
        <v>6.0534998581657186E-3</v>
      </c>
      <c r="P1711" s="35">
        <f t="shared" si="131"/>
        <v>1.5019712656494787E-2</v>
      </c>
      <c r="Q1711" s="35">
        <f t="shared" si="132"/>
        <v>1.7473111745829432E-2</v>
      </c>
      <c r="R1711" s="35">
        <f t="shared" si="133"/>
        <v>1.7813084059001741E-2</v>
      </c>
      <c r="S1711" s="35">
        <f t="shared" si="134"/>
        <v>1.7813084059001741E-2</v>
      </c>
      <c r="T1711" s="11" t="s">
        <v>14</v>
      </c>
    </row>
    <row r="1712" spans="2:20" x14ac:dyDescent="0.35">
      <c r="B1712" s="63">
        <v>16.94999999999985</v>
      </c>
      <c r="C1712" s="34">
        <f>B1712/'MSD Calculation'!$D$5</f>
        <v>0.57263513513513009</v>
      </c>
      <c r="D1712" s="34">
        <f>'MSD Calculation'!$D$24-B1712</f>
        <v>1.5500000000001499</v>
      </c>
      <c r="E1712" s="30">
        <f>IF(B1712="",0,IF(B1712&lt;'MSD Calculation'!$D$5,$E$7*(1-B1712/'MSD Calculation'!$D$5), 0))</f>
        <v>6.0487182627011315E-3</v>
      </c>
      <c r="F1712" s="30">
        <f>IF(B1712="",0,IF($B1712&lt;$F$5,0,IF($B1712&gt;'MSD Calculation'!$D$5,0,IF($N$4="Closed-form",1/2*(1-COS(2*PI()*($B1712-$F$5)/$F$6))*$F$8,IF($N$4="General",1/2*(1-COS(2*PI()*($B1712-$F$5)/$F$6))*$F$9,"Error")))))</f>
        <v>8.9715743128851739E-3</v>
      </c>
      <c r="G1712" s="30">
        <f>IF(B1712="",0,IF($B1712&lt;$G$5,0,IF($B1712&gt;'MSD Calculation'!$D$5,0,IF($N$4="Closed-form",1/2*(1-COS(2*PI()*($B1712-$G$5)/$G$6))*$G$8,IF($N$4="General",1/2*(1-COS(2*PI()*($B1712-$G$5)/$G$6))*$G$9,"Error")))))</f>
        <v>2.4579891040718508E-3</v>
      </c>
      <c r="H1712" s="30">
        <f>IF(B1712="",0,IF($B1712&lt;$H$5,0,IF($B1712&gt;'MSD Calculation'!$D$5,0,IF($N$4="Closed-form",1/2*(1-COS(2*PI()*($B1712-$H$5)/$H$6))*$H$8,IF($N$4="General",1/2*(1-COS(2*PI()*($B1712-$H$5)/$H$6))*$H$9,"Error")))))</f>
        <v>3.4259473198764611E-4</v>
      </c>
      <c r="I1712" s="30">
        <f>IF(B1712="",0,IF($B1712&lt;$I$5,0,IF($B1712&gt;'MSD Calculation'!$D$5,0,IF($N$4="Closed-form",1/2*(1-COS(2*PI()*($B1712-$I$5)/$I$6))*$I$8,IF($N$4="General",1/2*(1-COS(2*PI()*($B1712-$I$5)/$I$6))*$I$9,"Error")))))</f>
        <v>0</v>
      </c>
      <c r="J1712" s="15" t="s">
        <v>14</v>
      </c>
      <c r="K1712" s="3"/>
      <c r="L1712" s="17">
        <v>16.94999999999985</v>
      </c>
      <c r="M1712" s="34">
        <f>L1712/'MSD Calculation'!$D$5</f>
        <v>0.57263513513513009</v>
      </c>
      <c r="N1712" s="34">
        <f>'MSD Calculation'!$D$24-L1712</f>
        <v>1.5500000000001499</v>
      </c>
      <c r="O1712" s="35">
        <f t="shared" si="130"/>
        <v>6.0487182627011315E-3</v>
      </c>
      <c r="P1712" s="35">
        <f t="shared" si="131"/>
        <v>1.5020292575586305E-2</v>
      </c>
      <c r="Q1712" s="35">
        <f t="shared" si="132"/>
        <v>1.7478281679658154E-2</v>
      </c>
      <c r="R1712" s="35">
        <f t="shared" si="133"/>
        <v>1.78208764116458E-2</v>
      </c>
      <c r="S1712" s="35">
        <f t="shared" si="134"/>
        <v>1.78208764116458E-2</v>
      </c>
      <c r="T1712" s="11" t="s">
        <v>14</v>
      </c>
    </row>
    <row r="1713" spans="2:20" x14ac:dyDescent="0.35">
      <c r="B1713" s="63">
        <v>16.959999999999852</v>
      </c>
      <c r="C1713" s="34">
        <f>B1713/'MSD Calculation'!$D$5</f>
        <v>0.5729729729729679</v>
      </c>
      <c r="D1713" s="34">
        <f>'MSD Calculation'!$D$24-B1713</f>
        <v>1.5400000000001484</v>
      </c>
      <c r="E1713" s="30">
        <f>IF(B1713="",0,IF(B1713&lt;'MSD Calculation'!$D$5,$E$7*(1-B1713/'MSD Calculation'!$D$5), 0))</f>
        <v>6.0439366672365461E-3</v>
      </c>
      <c r="F1713" s="30">
        <f>IF(B1713="",0,IF($B1713&lt;$F$5,0,IF($B1713&gt;'MSD Calculation'!$D$5,0,IF($N$4="Closed-form",1/2*(1-COS(2*PI()*($B1713-$F$5)/$F$6))*$F$8,IF($N$4="General",1/2*(1-COS(2*PI()*($B1713-$F$5)/$F$6))*$F$9,"Error")))))</f>
        <v>8.9769177472389643E-3</v>
      </c>
      <c r="G1713" s="30">
        <f>IF(B1713="",0,IF($B1713&lt;$G$5,0,IF($B1713&gt;'MSD Calculation'!$D$5,0,IF($N$4="Closed-form",1/2*(1-COS(2*PI()*($B1713-$G$5)/$G$6))*$G$8,IF($N$4="General",1/2*(1-COS(2*PI()*($B1713-$G$5)/$G$6))*$G$9,"Error")))))</f>
        <v>2.4625748922750949E-3</v>
      </c>
      <c r="H1713" s="30">
        <f>IF(B1713="",0,IF($B1713&lt;$H$5,0,IF($B1713&gt;'MSD Calculation'!$D$5,0,IF($N$4="Closed-form",1/2*(1-COS(2*PI()*($B1713-$H$5)/$H$6))*$H$8,IF($N$4="General",1/2*(1-COS(2*PI()*($B1713-$H$5)/$H$6))*$H$9,"Error")))))</f>
        <v>3.4522515861145318E-4</v>
      </c>
      <c r="I1713" s="30">
        <f>IF(B1713="",0,IF($B1713&lt;$I$5,0,IF($B1713&gt;'MSD Calculation'!$D$5,0,IF($N$4="Closed-form",1/2*(1-COS(2*PI()*($B1713-$I$5)/$I$6))*$I$8,IF($N$4="General",1/2*(1-COS(2*PI()*($B1713-$I$5)/$I$6))*$I$9,"Error")))))</f>
        <v>0</v>
      </c>
      <c r="J1713" s="15" t="s">
        <v>14</v>
      </c>
      <c r="K1713" s="3"/>
      <c r="L1713" s="17">
        <v>16.959999999999852</v>
      </c>
      <c r="M1713" s="34">
        <f>L1713/'MSD Calculation'!$D$5</f>
        <v>0.5729729729729679</v>
      </c>
      <c r="N1713" s="34">
        <f>'MSD Calculation'!$D$24-L1713</f>
        <v>1.5400000000001484</v>
      </c>
      <c r="O1713" s="35">
        <f t="shared" si="130"/>
        <v>6.0439366672365461E-3</v>
      </c>
      <c r="P1713" s="35">
        <f t="shared" si="131"/>
        <v>1.502085441447551E-2</v>
      </c>
      <c r="Q1713" s="35">
        <f t="shared" si="132"/>
        <v>1.7483429306750606E-2</v>
      </c>
      <c r="R1713" s="35">
        <f t="shared" si="133"/>
        <v>1.7828654465362061E-2</v>
      </c>
      <c r="S1713" s="35">
        <f t="shared" si="134"/>
        <v>1.7828654465362061E-2</v>
      </c>
      <c r="T1713" s="11" t="s">
        <v>14</v>
      </c>
    </row>
    <row r="1714" spans="2:20" x14ac:dyDescent="0.35">
      <c r="B1714" s="63">
        <v>16.969999999999853</v>
      </c>
      <c r="C1714" s="34">
        <f>B1714/'MSD Calculation'!$D$5</f>
        <v>0.57331081081080582</v>
      </c>
      <c r="D1714" s="34">
        <f>'MSD Calculation'!$D$24-B1714</f>
        <v>1.5300000000001468</v>
      </c>
      <c r="E1714" s="30">
        <f>IF(B1714="",0,IF(B1714&lt;'MSD Calculation'!$D$5,$E$7*(1-B1714/'MSD Calculation'!$D$5), 0))</f>
        <v>6.0391550717719599E-3</v>
      </c>
      <c r="F1714" s="30">
        <f>IF(B1714="",0,IF($B1714&lt;$F$5,0,IF($B1714&gt;'MSD Calculation'!$D$5,0,IF($N$4="Closed-form",1/2*(1-COS(2*PI()*($B1714-$F$5)/$F$6))*$F$8,IF($N$4="General",1/2*(1-COS(2*PI()*($B1714-$F$5)/$F$6))*$F$9,"Error")))))</f>
        <v>8.9822430779515298E-3</v>
      </c>
      <c r="G1714" s="30">
        <f>IF(B1714="",0,IF($B1714&lt;$G$5,0,IF($B1714&gt;'MSD Calculation'!$D$5,0,IF($N$4="Closed-form",1/2*(1-COS(2*PI()*($B1714-$G$5)/$G$6))*$G$8,IF($N$4="General",1/2*(1-COS(2*PI()*($B1714-$G$5)/$G$6))*$G$9,"Error")))))</f>
        <v>2.4671564221972176E-3</v>
      </c>
      <c r="H1714" s="30">
        <f>IF(B1714="",0,IF($B1714&lt;$H$5,0,IF($B1714&gt;'MSD Calculation'!$D$5,0,IF($N$4="Closed-form",1/2*(1-COS(2*PI()*($B1714-$H$5)/$H$6))*$H$8,IF($N$4="General",1/2*(1-COS(2*PI()*($B1714-$H$5)/$H$6))*$H$9,"Error")))))</f>
        <v>3.478635614159219E-4</v>
      </c>
      <c r="I1714" s="30">
        <f>IF(B1714="",0,IF($B1714&lt;$I$5,0,IF($B1714&gt;'MSD Calculation'!$D$5,0,IF($N$4="Closed-form",1/2*(1-COS(2*PI()*($B1714-$I$5)/$I$6))*$I$8,IF($N$4="General",1/2*(1-COS(2*PI()*($B1714-$I$5)/$I$6))*$I$9,"Error")))))</f>
        <v>0</v>
      </c>
      <c r="J1714" s="15" t="s">
        <v>14</v>
      </c>
      <c r="K1714" s="3"/>
      <c r="L1714" s="17">
        <v>16.969999999999853</v>
      </c>
      <c r="M1714" s="34">
        <f>L1714/'MSD Calculation'!$D$5</f>
        <v>0.57331081081080582</v>
      </c>
      <c r="N1714" s="34">
        <f>'MSD Calculation'!$D$24-L1714</f>
        <v>1.5300000000001468</v>
      </c>
      <c r="O1714" s="35">
        <f t="shared" si="130"/>
        <v>6.0391550717719599E-3</v>
      </c>
      <c r="P1714" s="35">
        <f t="shared" si="131"/>
        <v>1.5021398149723489E-2</v>
      </c>
      <c r="Q1714" s="35">
        <f t="shared" si="132"/>
        <v>1.7488554571920705E-2</v>
      </c>
      <c r="R1714" s="35">
        <f t="shared" si="133"/>
        <v>1.7836418133336626E-2</v>
      </c>
      <c r="S1714" s="35">
        <f t="shared" si="134"/>
        <v>1.7836418133336626E-2</v>
      </c>
      <c r="T1714" s="11" t="s">
        <v>14</v>
      </c>
    </row>
    <row r="1715" spans="2:20" x14ac:dyDescent="0.35">
      <c r="B1715" s="63">
        <v>16.979999999999855</v>
      </c>
      <c r="C1715" s="34">
        <f>B1715/'MSD Calculation'!$D$5</f>
        <v>0.57364864864864373</v>
      </c>
      <c r="D1715" s="34">
        <f>'MSD Calculation'!$D$24-B1715</f>
        <v>1.5200000000001452</v>
      </c>
      <c r="E1715" s="30">
        <f>IF(B1715="",0,IF(B1715&lt;'MSD Calculation'!$D$5,$E$7*(1-B1715/'MSD Calculation'!$D$5), 0))</f>
        <v>6.0343734763073729E-3</v>
      </c>
      <c r="F1715" s="30">
        <f>IF(B1715="",0,IF($B1715&lt;$F$5,0,IF($B1715&gt;'MSD Calculation'!$D$5,0,IF($N$4="Closed-form",1/2*(1-COS(2*PI()*($B1715-$F$5)/$F$6))*$F$8,IF($N$4="General",1/2*(1-COS(2*PI()*($B1715-$F$5)/$F$6))*$F$9,"Error")))))</f>
        <v>8.9875502816633597E-3</v>
      </c>
      <c r="G1715" s="30">
        <f>IF(B1715="",0,IF($B1715&lt;$G$5,0,IF($B1715&gt;'MSD Calculation'!$D$5,0,IF($N$4="Closed-form",1/2*(1-COS(2*PI()*($B1715-$G$5)/$G$6))*$G$8,IF($N$4="General",1/2*(1-COS(2*PI()*($B1715-$G$5)/$G$6))*$G$9,"Error")))))</f>
        <v>2.471733662120544E-3</v>
      </c>
      <c r="H1715" s="30">
        <f>IF(B1715="",0,IF($B1715&lt;$H$5,0,IF($B1715&gt;'MSD Calculation'!$D$5,0,IF($N$4="Closed-form",1/2*(1-COS(2*PI()*($B1715-$H$5)/$H$6))*$H$8,IF($N$4="General",1/2*(1-COS(2*PI()*($B1715-$H$5)/$H$6))*$H$9,"Error")))))</f>
        <v>3.5050990867733925E-4</v>
      </c>
      <c r="I1715" s="30">
        <f>IF(B1715="",0,IF($B1715&lt;$I$5,0,IF($B1715&gt;'MSD Calculation'!$D$5,0,IF($N$4="Closed-form",1/2*(1-COS(2*PI()*($B1715-$I$5)/$I$6))*$I$8,IF($N$4="General",1/2*(1-COS(2*PI()*($B1715-$I$5)/$I$6))*$I$9,"Error")))))</f>
        <v>0</v>
      </c>
      <c r="J1715" s="15" t="s">
        <v>14</v>
      </c>
      <c r="K1715" s="3"/>
      <c r="L1715" s="17">
        <v>16.979999999999855</v>
      </c>
      <c r="M1715" s="34">
        <f>L1715/'MSD Calculation'!$D$5</f>
        <v>0.57364864864864373</v>
      </c>
      <c r="N1715" s="34">
        <f>'MSD Calculation'!$D$24-L1715</f>
        <v>1.5200000000001452</v>
      </c>
      <c r="O1715" s="35">
        <f t="shared" si="130"/>
        <v>6.0343734763073729E-3</v>
      </c>
      <c r="P1715" s="35">
        <f t="shared" si="131"/>
        <v>1.5021923757970733E-2</v>
      </c>
      <c r="Q1715" s="35">
        <f t="shared" si="132"/>
        <v>1.7493657420091277E-2</v>
      </c>
      <c r="R1715" s="35">
        <f t="shared" si="133"/>
        <v>1.7844167328768618E-2</v>
      </c>
      <c r="S1715" s="35">
        <f t="shared" si="134"/>
        <v>1.7844167328768618E-2</v>
      </c>
      <c r="T1715" s="11" t="s">
        <v>14</v>
      </c>
    </row>
    <row r="1716" spans="2:20" x14ac:dyDescent="0.35">
      <c r="B1716" s="63">
        <v>16.989999999999856</v>
      </c>
      <c r="C1716" s="34">
        <f>B1716/'MSD Calculation'!$D$5</f>
        <v>0.57398648648648165</v>
      </c>
      <c r="D1716" s="34">
        <f>'MSD Calculation'!$D$24-B1716</f>
        <v>1.5100000000001437</v>
      </c>
      <c r="E1716" s="30">
        <f>IF(B1716="",0,IF(B1716&lt;'MSD Calculation'!$D$5,$E$7*(1-B1716/'MSD Calculation'!$D$5), 0))</f>
        <v>6.0295918808427858E-3</v>
      </c>
      <c r="F1716" s="30">
        <f>IF(B1716="",0,IF($B1716&lt;$F$5,0,IF($B1716&gt;'MSD Calculation'!$D$5,0,IF($N$4="Closed-form",1/2*(1-COS(2*PI()*($B1716-$F$5)/$F$6))*$F$8,IF($N$4="General",1/2*(1-COS(2*PI()*($B1716-$F$5)/$F$6))*$F$9,"Error")))))</f>
        <v>8.9928393350944633E-3</v>
      </c>
      <c r="G1716" s="30">
        <f>IF(B1716="",0,IF($B1716&lt;$G$5,0,IF($B1716&gt;'MSD Calculation'!$D$5,0,IF($N$4="Closed-form",1/2*(1-COS(2*PI()*($B1716-$G$5)/$G$6))*$G$8,IF($N$4="General",1/2*(1-COS(2*PI()*($B1716-$G$5)/$G$6))*$G$9,"Error")))))</f>
        <v>2.476306580357095E-3</v>
      </c>
      <c r="H1716" s="30">
        <f>IF(B1716="",0,IF($B1716&lt;$H$5,0,IF($B1716&gt;'MSD Calculation'!$D$5,0,IF($N$4="Closed-form",1/2*(1-COS(2*PI()*($B1716-$H$5)/$H$6))*$H$8,IF($N$4="General",1/2*(1-COS(2*PI()*($B1716-$H$5)/$H$6))*$H$9,"Error")))))</f>
        <v>3.5316416857646924E-4</v>
      </c>
      <c r="I1716" s="30">
        <f>IF(B1716="",0,IF($B1716&lt;$I$5,0,IF($B1716&gt;'MSD Calculation'!$D$5,0,IF($N$4="Closed-form",1/2*(1-COS(2*PI()*($B1716-$I$5)/$I$6))*$I$8,IF($N$4="General",1/2*(1-COS(2*PI()*($B1716-$I$5)/$I$6))*$I$9,"Error")))))</f>
        <v>0</v>
      </c>
      <c r="J1716" s="15" t="s">
        <v>14</v>
      </c>
      <c r="K1716" s="3"/>
      <c r="L1716" s="17">
        <v>16.989999999999856</v>
      </c>
      <c r="M1716" s="34">
        <f>L1716/'MSD Calculation'!$D$5</f>
        <v>0.57398648648648165</v>
      </c>
      <c r="N1716" s="34">
        <f>'MSD Calculation'!$D$24-L1716</f>
        <v>1.5100000000001437</v>
      </c>
      <c r="O1716" s="35">
        <f t="shared" si="130"/>
        <v>6.0295918808427858E-3</v>
      </c>
      <c r="P1716" s="35">
        <f t="shared" si="131"/>
        <v>1.502243121593725E-2</v>
      </c>
      <c r="Q1716" s="35">
        <f t="shared" si="132"/>
        <v>1.7498737796294343E-2</v>
      </c>
      <c r="R1716" s="35">
        <f t="shared" si="133"/>
        <v>1.7851901964870812E-2</v>
      </c>
      <c r="S1716" s="35">
        <f t="shared" si="134"/>
        <v>1.7851901964870812E-2</v>
      </c>
      <c r="T1716" s="11" t="s">
        <v>14</v>
      </c>
    </row>
    <row r="1717" spans="2:20" x14ac:dyDescent="0.35">
      <c r="B1717" s="63">
        <v>16.999999999999858</v>
      </c>
      <c r="C1717" s="34">
        <f>B1717/'MSD Calculation'!$D$5</f>
        <v>0.57432432432431946</v>
      </c>
      <c r="D1717" s="34">
        <f>'MSD Calculation'!$D$24-B1717</f>
        <v>1.5000000000001421</v>
      </c>
      <c r="E1717" s="30">
        <f>IF(B1717="",0,IF(B1717&lt;'MSD Calculation'!$D$5,$E$7*(1-B1717/'MSD Calculation'!$D$5), 0))</f>
        <v>6.0248102853782005E-3</v>
      </c>
      <c r="F1717" s="30">
        <f>IF(B1717="",0,IF($B1717&lt;$F$5,0,IF($B1717&gt;'MSD Calculation'!$D$5,0,IF($N$4="Closed-form",1/2*(1-COS(2*PI()*($B1717-$F$5)/$F$6))*$F$8,IF($N$4="General",1/2*(1-COS(2*PI()*($B1717-$F$5)/$F$6))*$F$9,"Error")))))</f>
        <v>8.998110215044465E-3</v>
      </c>
      <c r="G1717" s="30">
        <f>IF(B1717="",0,IF($B1717&lt;$G$5,0,IF($B1717&gt;'MSD Calculation'!$D$5,0,IF($N$4="Closed-form",1/2*(1-COS(2*PI()*($B1717-$G$5)/$G$6))*$G$8,IF($N$4="General",1/2*(1-COS(2*PI()*($B1717-$G$5)/$G$6))*$G$9,"Error")))))</f>
        <v>2.4808751452488134E-3</v>
      </c>
      <c r="H1717" s="30">
        <f>IF(B1717="",0,IF($B1717&lt;$H$5,0,IF($B1717&gt;'MSD Calculation'!$D$5,0,IF($N$4="Closed-form",1/2*(1-COS(2*PI()*($B1717-$H$5)/$H$6))*$H$8,IF($N$4="General",1/2*(1-COS(2*PI()*($B1717-$H$5)/$H$6))*$H$9,"Error")))))</f>
        <v>3.5582630919893534E-4</v>
      </c>
      <c r="I1717" s="30">
        <f>IF(B1717="",0,IF($B1717&lt;$I$5,0,IF($B1717&gt;'MSD Calculation'!$D$5,0,IF($N$4="Closed-form",1/2*(1-COS(2*PI()*($B1717-$I$5)/$I$6))*$I$8,IF($N$4="General",1/2*(1-COS(2*PI()*($B1717-$I$5)/$I$6))*$I$9,"Error")))))</f>
        <v>0</v>
      </c>
      <c r="J1717" s="15" t="s">
        <v>14</v>
      </c>
      <c r="K1717" s="3"/>
      <c r="L1717" s="17">
        <v>16.999999999999858</v>
      </c>
      <c r="M1717" s="34">
        <f>L1717/'MSD Calculation'!$D$5</f>
        <v>0.57432432432431946</v>
      </c>
      <c r="N1717" s="34">
        <f>'MSD Calculation'!$D$24-L1717</f>
        <v>1.5000000000001421</v>
      </c>
      <c r="O1717" s="35">
        <f t="shared" si="130"/>
        <v>6.0248102853782005E-3</v>
      </c>
      <c r="P1717" s="35">
        <f t="shared" si="131"/>
        <v>1.5022920500422665E-2</v>
      </c>
      <c r="Q1717" s="35">
        <f t="shared" si="132"/>
        <v>1.7503795645671477E-2</v>
      </c>
      <c r="R1717" s="35">
        <f t="shared" si="133"/>
        <v>1.7859621954870411E-2</v>
      </c>
      <c r="S1717" s="35">
        <f t="shared" si="134"/>
        <v>1.7859621954870411E-2</v>
      </c>
      <c r="T1717" s="11" t="s">
        <v>14</v>
      </c>
    </row>
    <row r="1718" spans="2:20" x14ac:dyDescent="0.35">
      <c r="B1718" s="63">
        <v>17.009999999999859</v>
      </c>
      <c r="C1718" s="34">
        <f>B1718/'MSD Calculation'!$D$5</f>
        <v>0.57466216216215738</v>
      </c>
      <c r="D1718" s="34">
        <f>'MSD Calculation'!$D$24-B1718</f>
        <v>1.4900000000001405</v>
      </c>
      <c r="E1718" s="30">
        <f>IF(B1718="",0,IF(B1718&lt;'MSD Calculation'!$D$5,$E$7*(1-B1718/'MSD Calculation'!$D$5), 0))</f>
        <v>6.0200286899136134E-3</v>
      </c>
      <c r="F1718" s="30">
        <f>IF(B1718="",0,IF($B1718&lt;$F$5,0,IF($B1718&gt;'MSD Calculation'!$D$5,0,IF($N$4="Closed-form",1/2*(1-COS(2*PI()*($B1718-$F$5)/$F$6))*$F$8,IF($N$4="General",1/2*(1-COS(2*PI()*($B1718-$F$5)/$F$6))*$F$9,"Error")))))</f>
        <v>9.0033628983927066E-3</v>
      </c>
      <c r="G1718" s="30">
        <f>IF(B1718="",0,IF($B1718&lt;$G$5,0,IF($B1718&gt;'MSD Calculation'!$D$5,0,IF($N$4="Closed-form",1/2*(1-COS(2*PI()*($B1718-$G$5)/$G$6))*$G$8,IF($N$4="General",1/2*(1-COS(2*PI()*($B1718-$G$5)/$G$6))*$G$9,"Error")))))</f>
        <v>2.4854393251677789E-3</v>
      </c>
      <c r="H1718" s="30">
        <f>IF(B1718="",0,IF($B1718&lt;$H$5,0,IF($B1718&gt;'MSD Calculation'!$D$5,0,IF($N$4="Closed-form",1/2*(1-COS(2*PI()*($B1718-$H$5)/$H$6))*$H$8,IF($N$4="General",1/2*(1-COS(2*PI()*($B1718-$H$5)/$H$6))*$H$9,"Error")))))</f>
        <v>3.5849629853560512E-4</v>
      </c>
      <c r="I1718" s="30">
        <f>IF(B1718="",0,IF($B1718&lt;$I$5,0,IF($B1718&gt;'MSD Calculation'!$D$5,0,IF($N$4="Closed-form",1/2*(1-COS(2*PI()*($B1718-$I$5)/$I$6))*$I$8,IF($N$4="General",1/2*(1-COS(2*PI()*($B1718-$I$5)/$I$6))*$I$9,"Error")))))</f>
        <v>0</v>
      </c>
      <c r="J1718" s="15" t="s">
        <v>14</v>
      </c>
      <c r="K1718" s="3"/>
      <c r="L1718" s="17">
        <v>17.009999999999859</v>
      </c>
      <c r="M1718" s="34">
        <f>L1718/'MSD Calculation'!$D$5</f>
        <v>0.57466216216215738</v>
      </c>
      <c r="N1718" s="34">
        <f>'MSD Calculation'!$D$24-L1718</f>
        <v>1.4900000000001405</v>
      </c>
      <c r="O1718" s="35">
        <f t="shared" si="130"/>
        <v>6.0200286899136134E-3</v>
      </c>
      <c r="P1718" s="35">
        <f t="shared" si="131"/>
        <v>1.5023391588306321E-2</v>
      </c>
      <c r="Q1718" s="35">
        <f t="shared" si="132"/>
        <v>1.7508830913474098E-2</v>
      </c>
      <c r="R1718" s="35">
        <f t="shared" si="133"/>
        <v>1.7867327212009704E-2</v>
      </c>
      <c r="S1718" s="35">
        <f t="shared" si="134"/>
        <v>1.7867327212009704E-2</v>
      </c>
      <c r="T1718" s="11" t="s">
        <v>14</v>
      </c>
    </row>
    <row r="1719" spans="2:20" x14ac:dyDescent="0.35">
      <c r="B1719" s="63">
        <v>17.019999999999861</v>
      </c>
      <c r="C1719" s="34">
        <f>B1719/'MSD Calculation'!$D$5</f>
        <v>0.57499999999999529</v>
      </c>
      <c r="D1719" s="34">
        <f>'MSD Calculation'!$D$24-B1719</f>
        <v>1.480000000000139</v>
      </c>
      <c r="E1719" s="30">
        <f>IF(B1719="",0,IF(B1719&lt;'MSD Calculation'!$D$5,$E$7*(1-B1719/'MSD Calculation'!$D$5), 0))</f>
        <v>6.0152470944490263E-3</v>
      </c>
      <c r="F1719" s="30">
        <f>IF(B1719="",0,IF($B1719&lt;$F$5,0,IF($B1719&gt;'MSD Calculation'!$D$5,0,IF($N$4="Closed-form",1/2*(1-COS(2*PI()*($B1719-$F$5)/$F$6))*$F$8,IF($N$4="General",1/2*(1-COS(2*PI()*($B1719-$F$5)/$F$6))*$F$9,"Error")))))</f>
        <v>9.008597362098348E-3</v>
      </c>
      <c r="G1719" s="30">
        <f>IF(B1719="",0,IF($B1719&lt;$G$5,0,IF($B1719&gt;'MSD Calculation'!$D$5,0,IF($N$4="Closed-form",1/2*(1-COS(2*PI()*($B1719-$G$5)/$G$6))*$G$8,IF($N$4="General",1/2*(1-COS(2*PI()*($B1719-$G$5)/$G$6))*$G$9,"Error")))))</f>
        <v>2.4899990885164261E-3</v>
      </c>
      <c r="H1719" s="30">
        <f>IF(B1719="",0,IF($B1719&lt;$H$5,0,IF($B1719&gt;'MSD Calculation'!$D$5,0,IF($N$4="Closed-form",1/2*(1-COS(2*PI()*($B1719-$H$5)/$H$6))*$H$8,IF($N$4="General",1/2*(1-COS(2*PI()*($B1719-$H$5)/$H$6))*$H$9,"Error")))))</f>
        <v>3.6117410448297427E-4</v>
      </c>
      <c r="I1719" s="30">
        <f>IF(B1719="",0,IF($B1719&lt;$I$5,0,IF($B1719&gt;'MSD Calculation'!$D$5,0,IF($N$4="Closed-form",1/2*(1-COS(2*PI()*($B1719-$I$5)/$I$6))*$I$8,IF($N$4="General",1/2*(1-COS(2*PI()*($B1719-$I$5)/$I$6))*$I$9,"Error")))))</f>
        <v>0</v>
      </c>
      <c r="J1719" s="15" t="s">
        <v>14</v>
      </c>
      <c r="K1719" s="3"/>
      <c r="L1719" s="17">
        <v>17.019999999999861</v>
      </c>
      <c r="M1719" s="34">
        <f>L1719/'MSD Calculation'!$D$5</f>
        <v>0.57499999999999529</v>
      </c>
      <c r="N1719" s="34">
        <f>'MSD Calculation'!$D$24-L1719</f>
        <v>1.480000000000139</v>
      </c>
      <c r="O1719" s="35">
        <f t="shared" si="130"/>
        <v>6.0152470944490263E-3</v>
      </c>
      <c r="P1719" s="35">
        <f t="shared" si="131"/>
        <v>1.5023844456547374E-2</v>
      </c>
      <c r="Q1719" s="35">
        <f t="shared" si="132"/>
        <v>1.7513843545063801E-2</v>
      </c>
      <c r="R1719" s="35">
        <f t="shared" si="133"/>
        <v>1.7875017649546774E-2</v>
      </c>
      <c r="S1719" s="35">
        <f t="shared" si="134"/>
        <v>1.7875017649546774E-2</v>
      </c>
      <c r="T1719" s="11" t="s">
        <v>14</v>
      </c>
    </row>
    <row r="1720" spans="2:20" x14ac:dyDescent="0.35">
      <c r="B1720" s="63">
        <v>17.029999999999863</v>
      </c>
      <c r="C1720" s="34">
        <f>B1720/'MSD Calculation'!$D$5</f>
        <v>0.57533783783783321</v>
      </c>
      <c r="D1720" s="34">
        <f>'MSD Calculation'!$D$24-B1720</f>
        <v>1.4700000000001374</v>
      </c>
      <c r="E1720" s="30">
        <f>IF(B1720="",0,IF(B1720&lt;'MSD Calculation'!$D$5,$E$7*(1-B1720/'MSD Calculation'!$D$5), 0))</f>
        <v>6.0104654989844393E-3</v>
      </c>
      <c r="F1720" s="30">
        <f>IF(B1720="",0,IF($B1720&lt;$F$5,0,IF($B1720&gt;'MSD Calculation'!$D$5,0,IF($N$4="Closed-form",1/2*(1-COS(2*PI()*($B1720-$F$5)/$F$6))*$F$8,IF($N$4="General",1/2*(1-COS(2*PI()*($B1720-$F$5)/$F$6))*$F$9,"Error")))))</f>
        <v>9.013813583200473E-3</v>
      </c>
      <c r="G1720" s="30">
        <f>IF(B1720="",0,IF($B1720&lt;$G$5,0,IF($B1720&gt;'MSD Calculation'!$D$5,0,IF($N$4="Closed-form",1/2*(1-COS(2*PI()*($B1720-$G$5)/$G$6))*$G$8,IF($N$4="General",1/2*(1-COS(2*PI()*($B1720-$G$5)/$G$6))*$G$9,"Error")))))</f>
        <v>2.4945544037277695E-3</v>
      </c>
      <c r="H1720" s="30">
        <f>IF(B1720="",0,IF($B1720&lt;$H$5,0,IF($B1720&gt;'MSD Calculation'!$D$5,0,IF($N$4="Closed-form",1/2*(1-COS(2*PI()*($B1720-$H$5)/$H$6))*$H$8,IF($N$4="General",1/2*(1-COS(2*PI()*($B1720-$H$5)/$H$6))*$H$9,"Error")))))</f>
        <v>3.6385969484355256E-4</v>
      </c>
      <c r="I1720" s="30">
        <f>IF(B1720="",0,IF($B1720&lt;$I$5,0,IF($B1720&gt;'MSD Calculation'!$D$5,0,IF($N$4="Closed-form",1/2*(1-COS(2*PI()*($B1720-$I$5)/$I$6))*$I$8,IF($N$4="General",1/2*(1-COS(2*PI()*($B1720-$I$5)/$I$6))*$I$9,"Error")))))</f>
        <v>0</v>
      </c>
      <c r="J1720" s="15" t="s">
        <v>14</v>
      </c>
      <c r="K1720" s="3"/>
      <c r="L1720" s="17">
        <v>17.029999999999863</v>
      </c>
      <c r="M1720" s="34">
        <f>L1720/'MSD Calculation'!$D$5</f>
        <v>0.57533783783783321</v>
      </c>
      <c r="N1720" s="34">
        <f>'MSD Calculation'!$D$24-L1720</f>
        <v>1.4700000000001374</v>
      </c>
      <c r="O1720" s="35">
        <f t="shared" si="130"/>
        <v>6.0104654989844393E-3</v>
      </c>
      <c r="P1720" s="35">
        <f t="shared" si="131"/>
        <v>1.5024279082184913E-2</v>
      </c>
      <c r="Q1720" s="35">
        <f t="shared" si="132"/>
        <v>1.7518833485912683E-2</v>
      </c>
      <c r="R1720" s="35">
        <f t="shared" si="133"/>
        <v>1.7882693180756234E-2</v>
      </c>
      <c r="S1720" s="35">
        <f t="shared" si="134"/>
        <v>1.7882693180756234E-2</v>
      </c>
      <c r="T1720" s="11" t="s">
        <v>14</v>
      </c>
    </row>
    <row r="1721" spans="2:20" x14ac:dyDescent="0.35">
      <c r="B1721" s="63">
        <v>17.039999999999864</v>
      </c>
      <c r="C1721" s="34">
        <f>B1721/'MSD Calculation'!$D$5</f>
        <v>0.57567567567567102</v>
      </c>
      <c r="D1721" s="34">
        <f>'MSD Calculation'!$D$24-B1721</f>
        <v>1.4600000000001359</v>
      </c>
      <c r="E1721" s="30">
        <f>IF(B1721="",0,IF(B1721&lt;'MSD Calculation'!$D$5,$E$7*(1-B1721/'MSD Calculation'!$D$5), 0))</f>
        <v>6.0056839035198539E-3</v>
      </c>
      <c r="F1721" s="30">
        <f>IF(B1721="",0,IF($B1721&lt;$F$5,0,IF($B1721&gt;'MSD Calculation'!$D$5,0,IF($N$4="Closed-form",1/2*(1-COS(2*PI()*($B1721-$F$5)/$F$6))*$F$8,IF($N$4="General",1/2*(1-COS(2*PI()*($B1721-$F$5)/$F$6))*$F$9,"Error")))))</f>
        <v>9.0190115388181814E-3</v>
      </c>
      <c r="G1721" s="30">
        <f>IF(B1721="",0,IF($B1721&lt;$G$5,0,IF($B1721&gt;'MSD Calculation'!$D$5,0,IF($N$4="Closed-form",1/2*(1-COS(2*PI()*($B1721-$G$5)/$G$6))*$G$8,IF($N$4="General",1/2*(1-COS(2*PI()*($B1721-$G$5)/$G$6))*$G$9,"Error")))))</f>
        <v>2.4991052392656127E-3</v>
      </c>
      <c r="H1721" s="30">
        <f>IF(B1721="",0,IF($B1721&lt;$H$5,0,IF($B1721&gt;'MSD Calculation'!$D$5,0,IF($N$4="Closed-form",1/2*(1-COS(2*PI()*($B1721-$H$5)/$H$6))*$H$8,IF($N$4="General",1/2*(1-COS(2*PI()*($B1721-$H$5)/$H$6))*$H$9,"Error")))))</f>
        <v>3.6655303732625156E-4</v>
      </c>
      <c r="I1721" s="30">
        <f>IF(B1721="",0,IF($B1721&lt;$I$5,0,IF($B1721&gt;'MSD Calculation'!$D$5,0,IF($N$4="Closed-form",1/2*(1-COS(2*PI()*($B1721-$I$5)/$I$6))*$I$8,IF($N$4="General",1/2*(1-COS(2*PI()*($B1721-$I$5)/$I$6))*$I$9,"Error")))))</f>
        <v>0</v>
      </c>
      <c r="J1721" s="15" t="s">
        <v>14</v>
      </c>
      <c r="K1721" s="3"/>
      <c r="L1721" s="17">
        <v>17.039999999999864</v>
      </c>
      <c r="M1721" s="34">
        <f>L1721/'MSD Calculation'!$D$5</f>
        <v>0.57567567567567102</v>
      </c>
      <c r="N1721" s="34">
        <f>'MSD Calculation'!$D$24-L1721</f>
        <v>1.4600000000001359</v>
      </c>
      <c r="O1721" s="35">
        <f t="shared" si="130"/>
        <v>6.0056839035198539E-3</v>
      </c>
      <c r="P1721" s="35">
        <f t="shared" si="131"/>
        <v>1.5024695442338035E-2</v>
      </c>
      <c r="Q1721" s="35">
        <f t="shared" si="132"/>
        <v>1.7523800681603648E-2</v>
      </c>
      <c r="R1721" s="35">
        <f t="shared" si="133"/>
        <v>1.7890353718929899E-2</v>
      </c>
      <c r="S1721" s="35">
        <f t="shared" si="134"/>
        <v>1.7890353718929899E-2</v>
      </c>
      <c r="T1721" s="11" t="s">
        <v>14</v>
      </c>
    </row>
    <row r="1722" spans="2:20" x14ac:dyDescent="0.35">
      <c r="B1722" s="63">
        <v>17.049999999999866</v>
      </c>
      <c r="C1722" s="34">
        <f>B1722/'MSD Calculation'!$D$5</f>
        <v>0.57601351351350893</v>
      </c>
      <c r="D1722" s="34">
        <f>'MSD Calculation'!$D$24-B1722</f>
        <v>1.4500000000001343</v>
      </c>
      <c r="E1722" s="30">
        <f>IF(B1722="",0,IF(B1722&lt;'MSD Calculation'!$D$5,$E$7*(1-B1722/'MSD Calculation'!$D$5), 0))</f>
        <v>6.0009023080552669E-3</v>
      </c>
      <c r="F1722" s="30">
        <f>IF(B1722="",0,IF($B1722&lt;$F$5,0,IF($B1722&gt;'MSD Calculation'!$D$5,0,IF($N$4="Closed-form",1/2*(1-COS(2*PI()*($B1722-$F$5)/$F$6))*$F$8,IF($N$4="General",1/2*(1-COS(2*PI()*($B1722-$F$5)/$F$6))*$F$9,"Error")))))</f>
        <v>9.0241912061506981E-3</v>
      </c>
      <c r="G1722" s="30">
        <f>IF(B1722="",0,IF($B1722&lt;$G$5,0,IF($B1722&gt;'MSD Calculation'!$D$5,0,IF($N$4="Closed-form",1/2*(1-COS(2*PI()*($B1722-$G$5)/$G$6))*$G$8,IF($N$4="General",1/2*(1-COS(2*PI()*($B1722-$G$5)/$G$6))*$G$9,"Error")))))</f>
        <v>2.503651563624777E-3</v>
      </c>
      <c r="H1722" s="30">
        <f>IF(B1722="",0,IF($B1722&lt;$H$5,0,IF($B1722&gt;'MSD Calculation'!$D$5,0,IF($N$4="Closed-form",1/2*(1-COS(2*PI()*($B1722-$H$5)/$H$6))*$H$8,IF($N$4="General",1/2*(1-COS(2*PI()*($B1722-$H$5)/$H$6))*$H$9,"Error")))))</f>
        <v>3.6925409954677275E-4</v>
      </c>
      <c r="I1722" s="30">
        <f>IF(B1722="",0,IF($B1722&lt;$I$5,0,IF($B1722&gt;'MSD Calculation'!$D$5,0,IF($N$4="Closed-form",1/2*(1-COS(2*PI()*($B1722-$I$5)/$I$6))*$I$8,IF($N$4="General",1/2*(1-COS(2*PI()*($B1722-$I$5)/$I$6))*$I$9,"Error")))))</f>
        <v>0</v>
      </c>
      <c r="J1722" s="15" t="s">
        <v>14</v>
      </c>
      <c r="K1722" s="3"/>
      <c r="L1722" s="17">
        <v>17.049999999999866</v>
      </c>
      <c r="M1722" s="34">
        <f>L1722/'MSD Calculation'!$D$5</f>
        <v>0.57601351351350893</v>
      </c>
      <c r="N1722" s="34">
        <f>'MSD Calculation'!$D$24-L1722</f>
        <v>1.4500000000001343</v>
      </c>
      <c r="O1722" s="35">
        <f t="shared" si="130"/>
        <v>6.0009023080552669E-3</v>
      </c>
      <c r="P1722" s="35">
        <f t="shared" si="131"/>
        <v>1.5025093514205966E-2</v>
      </c>
      <c r="Q1722" s="35">
        <f t="shared" si="132"/>
        <v>1.7528745077830744E-2</v>
      </c>
      <c r="R1722" s="35">
        <f t="shared" si="133"/>
        <v>1.7897999177377517E-2</v>
      </c>
      <c r="S1722" s="35">
        <f t="shared" si="134"/>
        <v>1.7897999177377517E-2</v>
      </c>
      <c r="T1722" s="11" t="s">
        <v>14</v>
      </c>
    </row>
    <row r="1723" spans="2:20" x14ac:dyDescent="0.35">
      <c r="B1723" s="63">
        <v>17.059999999999867</v>
      </c>
      <c r="C1723" s="34">
        <f>B1723/'MSD Calculation'!$D$5</f>
        <v>0.57635135135134685</v>
      </c>
      <c r="D1723" s="34">
        <f>'MSD Calculation'!$D$24-B1723</f>
        <v>1.4400000000001327</v>
      </c>
      <c r="E1723" s="30">
        <f>IF(B1723="",0,IF(B1723&lt;'MSD Calculation'!$D$5,$E$7*(1-B1723/'MSD Calculation'!$D$5), 0))</f>
        <v>5.9961207125906798E-3</v>
      </c>
      <c r="F1723" s="30">
        <f>IF(B1723="",0,IF($B1723&lt;$F$5,0,IF($B1723&gt;'MSD Calculation'!$D$5,0,IF($N$4="Closed-form",1/2*(1-COS(2*PI()*($B1723-$F$5)/$F$6))*$F$8,IF($N$4="General",1/2*(1-COS(2*PI()*($B1723-$F$5)/$F$6))*$F$9,"Error")))))</f>
        <v>9.0293525624774683E-3</v>
      </c>
      <c r="G1723" s="30">
        <f>IF(B1723="",0,IF($B1723&lt;$G$5,0,IF($B1723&gt;'MSD Calculation'!$D$5,0,IF($N$4="Closed-form",1/2*(1-COS(2*PI()*($B1723-$G$5)/$G$6))*$G$8,IF($N$4="General",1/2*(1-COS(2*PI()*($B1723-$G$5)/$G$6))*$G$9,"Error")))))</f>
        <v>2.5081933453313101E-3</v>
      </c>
      <c r="H1723" s="30">
        <f>IF(B1723="",0,IF($B1723&lt;$H$5,0,IF($B1723&gt;'MSD Calculation'!$D$5,0,IF($N$4="Closed-form",1/2*(1-COS(2*PI()*($B1723-$H$5)/$H$6))*$H$8,IF($N$4="General",1/2*(1-COS(2*PI()*($B1723-$H$5)/$H$6))*$H$9,"Error")))))</f>
        <v>3.719628490279965E-4</v>
      </c>
      <c r="I1723" s="30">
        <f>IF(B1723="",0,IF($B1723&lt;$I$5,0,IF($B1723&gt;'MSD Calculation'!$D$5,0,IF($N$4="Closed-form",1/2*(1-COS(2*PI()*($B1723-$I$5)/$I$6))*$I$8,IF($N$4="General",1/2*(1-COS(2*PI()*($B1723-$I$5)/$I$6))*$I$9,"Error")))))</f>
        <v>0</v>
      </c>
      <c r="J1723" s="15" t="s">
        <v>14</v>
      </c>
      <c r="K1723" s="3"/>
      <c r="L1723" s="17">
        <v>17.059999999999867</v>
      </c>
      <c r="M1723" s="34">
        <f>L1723/'MSD Calculation'!$D$5</f>
        <v>0.57635135135134685</v>
      </c>
      <c r="N1723" s="34">
        <f>'MSD Calculation'!$D$24-L1723</f>
        <v>1.4400000000001327</v>
      </c>
      <c r="O1723" s="35">
        <f t="shared" si="130"/>
        <v>5.9961207125906798E-3</v>
      </c>
      <c r="P1723" s="35">
        <f t="shared" si="131"/>
        <v>1.5025473275068148E-2</v>
      </c>
      <c r="Q1723" s="35">
        <f t="shared" si="132"/>
        <v>1.7533666620399457E-2</v>
      </c>
      <c r="R1723" s="35">
        <f t="shared" si="133"/>
        <v>1.7905629469427455E-2</v>
      </c>
      <c r="S1723" s="35">
        <f t="shared" si="134"/>
        <v>1.7905629469427455E-2</v>
      </c>
      <c r="T1723" s="11" t="s">
        <v>14</v>
      </c>
    </row>
    <row r="1724" spans="2:20" x14ac:dyDescent="0.35">
      <c r="B1724" s="63">
        <v>17.069999999999869</v>
      </c>
      <c r="C1724" s="34">
        <f>B1724/'MSD Calculation'!$D$5</f>
        <v>0.57668918918918477</v>
      </c>
      <c r="D1724" s="34">
        <f>'MSD Calculation'!$D$24-B1724</f>
        <v>1.4300000000001312</v>
      </c>
      <c r="E1724" s="30">
        <f>IF(B1724="",0,IF(B1724&lt;'MSD Calculation'!$D$5,$E$7*(1-B1724/'MSD Calculation'!$D$5), 0))</f>
        <v>5.9913391171260936E-3</v>
      </c>
      <c r="F1724" s="30">
        <f>IF(B1724="",0,IF($B1724&lt;$F$5,0,IF($B1724&gt;'MSD Calculation'!$D$5,0,IF($N$4="Closed-form",1/2*(1-COS(2*PI()*($B1724-$F$5)/$F$6))*$F$8,IF($N$4="General",1/2*(1-COS(2*PI()*($B1724-$F$5)/$F$6))*$F$9,"Error")))))</f>
        <v>9.0344955851582552E-3</v>
      </c>
      <c r="G1724" s="30">
        <f>IF(B1724="",0,IF($B1724&lt;$G$5,0,IF($B1724&gt;'MSD Calculation'!$D$5,0,IF($N$4="Closed-form",1/2*(1-COS(2*PI()*($B1724-$G$5)/$G$6))*$G$8,IF($N$4="General",1/2*(1-COS(2*PI()*($B1724-$G$5)/$G$6))*$G$9,"Error")))))</f>
        <v>2.5127305529427106E-3</v>
      </c>
      <c r="H1724" s="30">
        <f>IF(B1724="",0,IF($B1724&lt;$H$5,0,IF($B1724&gt;'MSD Calculation'!$D$5,0,IF($N$4="Closed-form",1/2*(1-COS(2*PI()*($B1724-$H$5)/$H$6))*$H$8,IF($N$4="General",1/2*(1-COS(2*PI()*($B1724-$H$5)/$H$6))*$H$9,"Error")))))</f>
        <v>3.7467925320037304E-4</v>
      </c>
      <c r="I1724" s="30">
        <f>IF(B1724="",0,IF($B1724&lt;$I$5,0,IF($B1724&gt;'MSD Calculation'!$D$5,0,IF($N$4="Closed-form",1/2*(1-COS(2*PI()*($B1724-$I$5)/$I$6))*$I$8,IF($N$4="General",1/2*(1-COS(2*PI()*($B1724-$I$5)/$I$6))*$I$9,"Error")))))</f>
        <v>0</v>
      </c>
      <c r="J1724" s="15" t="s">
        <v>14</v>
      </c>
      <c r="K1724" s="3"/>
      <c r="L1724" s="17">
        <v>17.069999999999869</v>
      </c>
      <c r="M1724" s="34">
        <f>L1724/'MSD Calculation'!$D$5</f>
        <v>0.57668918918918477</v>
      </c>
      <c r="N1724" s="34">
        <f>'MSD Calculation'!$D$24-L1724</f>
        <v>1.4300000000001312</v>
      </c>
      <c r="O1724" s="35">
        <f t="shared" si="130"/>
        <v>5.9913391171260936E-3</v>
      </c>
      <c r="P1724" s="35">
        <f t="shared" si="131"/>
        <v>1.5025834702284349E-2</v>
      </c>
      <c r="Q1724" s="35">
        <f t="shared" si="132"/>
        <v>1.7538565255227061E-2</v>
      </c>
      <c r="R1724" s="35">
        <f t="shared" si="133"/>
        <v>1.7913244508427434E-2</v>
      </c>
      <c r="S1724" s="35">
        <f t="shared" si="134"/>
        <v>1.7913244508427434E-2</v>
      </c>
      <c r="T1724" s="11" t="s">
        <v>14</v>
      </c>
    </row>
    <row r="1725" spans="2:20" x14ac:dyDescent="0.35">
      <c r="B1725" s="63">
        <v>17.07999999999987</v>
      </c>
      <c r="C1725" s="34">
        <f>B1725/'MSD Calculation'!$D$5</f>
        <v>0.57702702702702258</v>
      </c>
      <c r="D1725" s="34">
        <f>'MSD Calculation'!$D$24-B1725</f>
        <v>1.4200000000001296</v>
      </c>
      <c r="E1725" s="30">
        <f>IF(B1725="",0,IF(B1725&lt;'MSD Calculation'!$D$5,$E$7*(1-B1725/'MSD Calculation'!$D$5), 0))</f>
        <v>5.9865575216615083E-3</v>
      </c>
      <c r="F1725" s="30">
        <f>IF(B1725="",0,IF($B1725&lt;$F$5,0,IF($B1725&gt;'MSD Calculation'!$D$5,0,IF($N$4="Closed-form",1/2*(1-COS(2*PI()*($B1725-$F$5)/$F$6))*$F$8,IF($N$4="General",1/2*(1-COS(2*PI()*($B1725-$F$5)/$F$6))*$F$9,"Error")))))</f>
        <v>9.0396202516332489E-3</v>
      </c>
      <c r="G1725" s="30">
        <f>IF(B1725="",0,IF($B1725&lt;$G$5,0,IF($B1725&gt;'MSD Calculation'!$D$5,0,IF($N$4="Closed-form",1/2*(1-COS(2*PI()*($B1725-$G$5)/$G$6))*$G$8,IF($N$4="General",1/2*(1-COS(2*PI()*($B1725-$G$5)/$G$6))*$G$9,"Error")))))</f>
        <v>2.5172631550481428E-3</v>
      </c>
      <c r="H1725" s="30">
        <f>IF(B1725="",0,IF($B1725&lt;$H$5,0,IF($B1725&gt;'MSD Calculation'!$D$5,0,IF($N$4="Closed-form",1/2*(1-COS(2*PI()*($B1725-$H$5)/$H$6))*$H$8,IF($N$4="General",1/2*(1-COS(2*PI()*($B1725-$H$5)/$H$6))*$H$9,"Error")))))</f>
        <v>3.774032794023139E-4</v>
      </c>
      <c r="I1725" s="30">
        <f>IF(B1725="",0,IF($B1725&lt;$I$5,0,IF($B1725&gt;'MSD Calculation'!$D$5,0,IF($N$4="Closed-form",1/2*(1-COS(2*PI()*($B1725-$I$5)/$I$6))*$I$8,IF($N$4="General",1/2*(1-COS(2*PI()*($B1725-$I$5)/$I$6))*$I$9,"Error")))))</f>
        <v>0</v>
      </c>
      <c r="J1725" s="15" t="s">
        <v>14</v>
      </c>
      <c r="K1725" s="3"/>
      <c r="L1725" s="17">
        <v>17.07999999999987</v>
      </c>
      <c r="M1725" s="34">
        <f>L1725/'MSD Calculation'!$D$5</f>
        <v>0.57702702702702258</v>
      </c>
      <c r="N1725" s="34">
        <f>'MSD Calculation'!$D$24-L1725</f>
        <v>1.4200000000001296</v>
      </c>
      <c r="O1725" s="35">
        <f t="shared" si="130"/>
        <v>5.9865575216615083E-3</v>
      </c>
      <c r="P1725" s="35">
        <f t="shared" si="131"/>
        <v>1.5026177773294756E-2</v>
      </c>
      <c r="Q1725" s="35">
        <f t="shared" si="132"/>
        <v>1.75434409283429E-2</v>
      </c>
      <c r="R1725" s="35">
        <f t="shared" si="133"/>
        <v>1.7920844207745215E-2</v>
      </c>
      <c r="S1725" s="35">
        <f t="shared" si="134"/>
        <v>1.7920844207745215E-2</v>
      </c>
      <c r="T1725" s="11" t="s">
        <v>14</v>
      </c>
    </row>
    <row r="1726" spans="2:20" x14ac:dyDescent="0.35">
      <c r="B1726" s="63">
        <v>17.089999999999872</v>
      </c>
      <c r="C1726" s="34">
        <f>B1726/'MSD Calculation'!$D$5</f>
        <v>0.57736486486486049</v>
      </c>
      <c r="D1726" s="34">
        <f>'MSD Calculation'!$D$24-B1726</f>
        <v>1.410000000000128</v>
      </c>
      <c r="E1726" s="30">
        <f>IF(B1726="",0,IF(B1726&lt;'MSD Calculation'!$D$5,$E$7*(1-B1726/'MSD Calculation'!$D$5), 0))</f>
        <v>5.9817759261969212E-3</v>
      </c>
      <c r="F1726" s="30">
        <f>IF(B1726="",0,IF($B1726&lt;$F$5,0,IF($B1726&gt;'MSD Calculation'!$D$5,0,IF($N$4="Closed-form",1/2*(1-COS(2*PI()*($B1726-$F$5)/$F$6))*$F$8,IF($N$4="General",1/2*(1-COS(2*PI()*($B1726-$F$5)/$F$6))*$F$9,"Error")))))</f>
        <v>9.0447265394231532E-3</v>
      </c>
      <c r="G1726" s="30">
        <f>IF(B1726="",0,IF($B1726&lt;$G$5,0,IF($B1726&gt;'MSD Calculation'!$D$5,0,IF($N$4="Closed-form",1/2*(1-COS(2*PI()*($B1726-$G$5)/$G$6))*$G$8,IF($N$4="General",1/2*(1-COS(2*PI()*($B1726-$G$5)/$G$6))*$G$9,"Error")))))</f>
        <v>2.5217911202686538E-3</v>
      </c>
      <c r="H1726" s="30">
        <f>IF(B1726="",0,IF($B1726&lt;$H$5,0,IF($B1726&gt;'MSD Calculation'!$D$5,0,IF($N$4="Closed-form",1/2*(1-COS(2*PI()*($B1726-$H$5)/$H$6))*$H$8,IF($N$4="General",1/2*(1-COS(2*PI()*($B1726-$H$5)/$H$6))*$H$9,"Error")))))</f>
        <v>3.8013489488058409E-4</v>
      </c>
      <c r="I1726" s="30">
        <f>IF(B1726="",0,IF($B1726&lt;$I$5,0,IF($B1726&gt;'MSD Calculation'!$D$5,0,IF($N$4="Closed-form",1/2*(1-COS(2*PI()*($B1726-$I$5)/$I$6))*$I$8,IF($N$4="General",1/2*(1-COS(2*PI()*($B1726-$I$5)/$I$6))*$I$9,"Error")))))</f>
        <v>0</v>
      </c>
      <c r="J1726" s="15" t="s">
        <v>14</v>
      </c>
      <c r="K1726" s="3"/>
      <c r="L1726" s="17">
        <v>17.089999999999872</v>
      </c>
      <c r="M1726" s="34">
        <f>L1726/'MSD Calculation'!$D$5</f>
        <v>0.57736486486486049</v>
      </c>
      <c r="N1726" s="34">
        <f>'MSD Calculation'!$D$24-L1726</f>
        <v>1.410000000000128</v>
      </c>
      <c r="O1726" s="35">
        <f t="shared" si="130"/>
        <v>5.9817759261969212E-3</v>
      </c>
      <c r="P1726" s="35">
        <f t="shared" si="131"/>
        <v>1.5026502465620074E-2</v>
      </c>
      <c r="Q1726" s="35">
        <f t="shared" si="132"/>
        <v>1.7548293585888729E-2</v>
      </c>
      <c r="R1726" s="35">
        <f t="shared" si="133"/>
        <v>1.7928428480769313E-2</v>
      </c>
      <c r="S1726" s="35">
        <f t="shared" si="134"/>
        <v>1.7928428480769313E-2</v>
      </c>
      <c r="T1726" s="11" t="s">
        <v>14</v>
      </c>
    </row>
    <row r="1727" spans="2:20" x14ac:dyDescent="0.35">
      <c r="B1727" s="63">
        <v>17.099999999999874</v>
      </c>
      <c r="C1727" s="34">
        <f>B1727/'MSD Calculation'!$D$5</f>
        <v>0.57770270270269841</v>
      </c>
      <c r="D1727" s="34">
        <f>'MSD Calculation'!$D$24-B1727</f>
        <v>1.4000000000001265</v>
      </c>
      <c r="E1727" s="30">
        <f>IF(B1727="",0,IF(B1727&lt;'MSD Calculation'!$D$5,$E$7*(1-B1727/'MSD Calculation'!$D$5), 0))</f>
        <v>5.9769943307323341E-3</v>
      </c>
      <c r="F1727" s="30">
        <f>IF(B1727="",0,IF($B1727&lt;$F$5,0,IF($B1727&gt;'MSD Calculation'!$D$5,0,IF($N$4="Closed-form",1/2*(1-COS(2*PI()*($B1727-$F$5)/$F$6))*$F$8,IF($N$4="General",1/2*(1-COS(2*PI()*($B1727-$F$5)/$F$6))*$F$9,"Error")))))</f>
        <v>9.0498144261292914E-3</v>
      </c>
      <c r="G1727" s="30">
        <f>IF(B1727="",0,IF($B1727&lt;$G$5,0,IF($B1727&gt;'MSD Calculation'!$D$5,0,IF($N$4="Closed-form",1/2*(1-COS(2*PI()*($B1727-$G$5)/$G$6))*$G$8,IF($N$4="General",1/2*(1-COS(2*PI()*($B1727-$G$5)/$G$6))*$G$9,"Error")))))</f>
        <v>2.5263144172573927E-3</v>
      </c>
      <c r="H1727" s="30">
        <f>IF(B1727="",0,IF($B1727&lt;$H$5,0,IF($B1727&gt;'MSD Calculation'!$D$5,0,IF($N$4="Closed-form",1/2*(1-COS(2*PI()*($B1727-$H$5)/$H$6))*$H$8,IF($N$4="General",1/2*(1-COS(2*PI()*($B1727-$H$5)/$H$6))*$H$9,"Error")))))</f>
        <v>3.8287406679069738E-4</v>
      </c>
      <c r="I1727" s="30">
        <f>IF(B1727="",0,IF($B1727&lt;$I$5,0,IF($B1727&gt;'MSD Calculation'!$D$5,0,IF($N$4="Closed-form",1/2*(1-COS(2*PI()*($B1727-$I$5)/$I$6))*$I$8,IF($N$4="General",1/2*(1-COS(2*PI()*($B1727-$I$5)/$I$6))*$I$9,"Error")))))</f>
        <v>0</v>
      </c>
      <c r="J1727" s="15" t="s">
        <v>14</v>
      </c>
      <c r="K1727" s="3"/>
      <c r="L1727" s="17">
        <v>17.099999999999874</v>
      </c>
      <c r="M1727" s="34">
        <f>L1727/'MSD Calculation'!$D$5</f>
        <v>0.57770270270269841</v>
      </c>
      <c r="N1727" s="34">
        <f>'MSD Calculation'!$D$24-L1727</f>
        <v>1.4000000000001265</v>
      </c>
      <c r="O1727" s="35">
        <f t="shared" si="130"/>
        <v>5.9769943307323341E-3</v>
      </c>
      <c r="P1727" s="35">
        <f t="shared" si="131"/>
        <v>1.5026808756861625E-2</v>
      </c>
      <c r="Q1727" s="35">
        <f t="shared" si="132"/>
        <v>1.7553123174119018E-2</v>
      </c>
      <c r="R1727" s="35">
        <f t="shared" si="133"/>
        <v>1.7935997240909714E-2</v>
      </c>
      <c r="S1727" s="35">
        <f t="shared" si="134"/>
        <v>1.7935997240909714E-2</v>
      </c>
      <c r="T1727" s="11" t="s">
        <v>14</v>
      </c>
    </row>
    <row r="1728" spans="2:20" x14ac:dyDescent="0.35">
      <c r="B1728" s="63">
        <v>17.109999999999875</v>
      </c>
      <c r="C1728" s="34">
        <f>B1728/'MSD Calculation'!$D$5</f>
        <v>0.57804054054053633</v>
      </c>
      <c r="D1728" s="34">
        <f>'MSD Calculation'!$D$24-B1728</f>
        <v>1.3900000000001249</v>
      </c>
      <c r="E1728" s="30">
        <f>IF(B1728="",0,IF(B1728&lt;'MSD Calculation'!$D$5,$E$7*(1-B1728/'MSD Calculation'!$D$5), 0))</f>
        <v>5.972212735267747E-3</v>
      </c>
      <c r="F1728" s="30">
        <f>IF(B1728="",0,IF($B1728&lt;$F$5,0,IF($B1728&gt;'MSD Calculation'!$D$5,0,IF($N$4="Closed-form",1/2*(1-COS(2*PI()*($B1728-$F$5)/$F$6))*$F$8,IF($N$4="General",1/2*(1-COS(2*PI()*($B1728-$F$5)/$F$6))*$F$9,"Error")))))</f>
        <v>9.0548838894337017E-3</v>
      </c>
      <c r="G1728" s="30">
        <f>IF(B1728="",0,IF($B1728&lt;$G$5,0,IF($B1728&gt;'MSD Calculation'!$D$5,0,IF($N$4="Closed-form",1/2*(1-COS(2*PI()*($B1728-$G$5)/$G$6))*$G$8,IF($N$4="General",1/2*(1-COS(2*PI()*($B1728-$G$5)/$G$6))*$G$9,"Error")))))</f>
        <v>2.5308330146998266E-3</v>
      </c>
      <c r="H1728" s="30">
        <f>IF(B1728="",0,IF($B1728&lt;$H$5,0,IF($B1728&gt;'MSD Calculation'!$D$5,0,IF($N$4="Closed-form",1/2*(1-COS(2*PI()*($B1728-$H$5)/$H$6))*$H$8,IF($N$4="General",1/2*(1-COS(2*PI()*($B1728-$H$5)/$H$6))*$H$9,"Error")))))</f>
        <v>3.8562076219730959E-4</v>
      </c>
      <c r="I1728" s="30">
        <f>IF(B1728="",0,IF($B1728&lt;$I$5,0,IF($B1728&gt;'MSD Calculation'!$D$5,0,IF($N$4="Closed-form",1/2*(1-COS(2*PI()*($B1728-$I$5)/$I$6))*$I$8,IF($N$4="General",1/2*(1-COS(2*PI()*($B1728-$I$5)/$I$6))*$I$9,"Error")))))</f>
        <v>0</v>
      </c>
      <c r="J1728" s="15" t="s">
        <v>14</v>
      </c>
      <c r="K1728" s="3"/>
      <c r="L1728" s="17">
        <v>17.109999999999875</v>
      </c>
      <c r="M1728" s="34">
        <f>L1728/'MSD Calculation'!$D$5</f>
        <v>0.57804054054053633</v>
      </c>
      <c r="N1728" s="34">
        <f>'MSD Calculation'!$D$24-L1728</f>
        <v>1.3900000000001249</v>
      </c>
      <c r="O1728" s="35">
        <f t="shared" si="130"/>
        <v>5.972212735267747E-3</v>
      </c>
      <c r="P1728" s="35">
        <f t="shared" si="131"/>
        <v>1.5027096624701449E-2</v>
      </c>
      <c r="Q1728" s="35">
        <f t="shared" si="132"/>
        <v>1.7557929639401275E-2</v>
      </c>
      <c r="R1728" s="35">
        <f t="shared" si="133"/>
        <v>1.7943550401598583E-2</v>
      </c>
      <c r="S1728" s="35">
        <f t="shared" si="134"/>
        <v>1.7943550401598583E-2</v>
      </c>
      <c r="T1728" s="11" t="s">
        <v>14</v>
      </c>
    </row>
    <row r="1729" spans="2:20" x14ac:dyDescent="0.35">
      <c r="B1729" s="63">
        <v>17.119999999999877</v>
      </c>
      <c r="C1729" s="34">
        <f>B1729/'MSD Calculation'!$D$5</f>
        <v>0.57837837837837414</v>
      </c>
      <c r="D1729" s="34">
        <f>'MSD Calculation'!$D$24-B1729</f>
        <v>1.3800000000001234</v>
      </c>
      <c r="E1729" s="30">
        <f>IF(B1729="",0,IF(B1729&lt;'MSD Calculation'!$D$5,$E$7*(1-B1729/'MSD Calculation'!$D$5), 0))</f>
        <v>5.9674311398031617E-3</v>
      </c>
      <c r="F1729" s="30">
        <f>IF(B1729="",0,IF($B1729&lt;$F$5,0,IF($B1729&gt;'MSD Calculation'!$D$5,0,IF($N$4="Closed-form",1/2*(1-COS(2*PI()*($B1729-$F$5)/$F$6))*$F$8,IF($N$4="General",1/2*(1-COS(2*PI()*($B1729-$F$5)/$F$6))*$F$9,"Error")))))</f>
        <v>9.0599349070992433E-3</v>
      </c>
      <c r="G1729" s="30">
        <f>IF(B1729="",0,IF($B1729&lt;$G$5,0,IF($B1729&gt;'MSD Calculation'!$D$5,0,IF($N$4="Closed-form",1/2*(1-COS(2*PI()*($B1729-$G$5)/$G$6))*$G$8,IF($N$4="General",1/2*(1-COS(2*PI()*($B1729-$G$5)/$G$6))*$G$9,"Error")))))</f>
        <v>2.5353468813139558E-3</v>
      </c>
      <c r="H1729" s="30">
        <f>IF(B1729="",0,IF($B1729&lt;$H$5,0,IF($B1729&gt;'MSD Calculation'!$D$5,0,IF($N$4="Closed-form",1/2*(1-COS(2*PI()*($B1729-$H$5)/$H$6))*$H$8,IF($N$4="General",1/2*(1-COS(2*PI()*($B1729-$H$5)/$H$6))*$H$9,"Error")))))</f>
        <v>3.8837494807461516E-4</v>
      </c>
      <c r="I1729" s="30">
        <f>IF(B1729="",0,IF($B1729&lt;$I$5,0,IF($B1729&gt;'MSD Calculation'!$D$5,0,IF($N$4="Closed-form",1/2*(1-COS(2*PI()*($B1729-$I$5)/$I$6))*$I$8,IF($N$4="General",1/2*(1-COS(2*PI()*($B1729-$I$5)/$I$6))*$I$9,"Error")))))</f>
        <v>0</v>
      </c>
      <c r="J1729" s="15" t="s">
        <v>14</v>
      </c>
      <c r="K1729" s="3"/>
      <c r="L1729" s="17">
        <v>17.119999999999877</v>
      </c>
      <c r="M1729" s="34">
        <f>L1729/'MSD Calculation'!$D$5</f>
        <v>0.57837837837837414</v>
      </c>
      <c r="N1729" s="34">
        <f>'MSD Calculation'!$D$24-L1729</f>
        <v>1.3800000000001234</v>
      </c>
      <c r="O1729" s="35">
        <f t="shared" si="130"/>
        <v>5.9674311398031617E-3</v>
      </c>
      <c r="P1729" s="35">
        <f t="shared" si="131"/>
        <v>1.5027366046902406E-2</v>
      </c>
      <c r="Q1729" s="35">
        <f t="shared" si="132"/>
        <v>1.7562712928216363E-2</v>
      </c>
      <c r="R1729" s="35">
        <f t="shared" si="133"/>
        <v>1.7951087876290978E-2</v>
      </c>
      <c r="S1729" s="35">
        <f t="shared" si="134"/>
        <v>1.7951087876290978E-2</v>
      </c>
      <c r="T1729" s="11" t="s">
        <v>14</v>
      </c>
    </row>
    <row r="1730" spans="2:20" x14ac:dyDescent="0.35">
      <c r="B1730" s="63">
        <v>17.129999999999878</v>
      </c>
      <c r="C1730" s="34">
        <f>B1730/'MSD Calculation'!$D$5</f>
        <v>0.57871621621621205</v>
      </c>
      <c r="D1730" s="34">
        <f>'MSD Calculation'!$D$24-B1730</f>
        <v>1.3700000000001218</v>
      </c>
      <c r="E1730" s="30">
        <f>IF(B1730="",0,IF(B1730&lt;'MSD Calculation'!$D$5,$E$7*(1-B1730/'MSD Calculation'!$D$5), 0))</f>
        <v>5.9626495443385746E-3</v>
      </c>
      <c r="F1730" s="30">
        <f>IF(B1730="",0,IF($B1730&lt;$F$5,0,IF($B1730&gt;'MSD Calculation'!$D$5,0,IF($N$4="Closed-form",1/2*(1-COS(2*PI()*($B1730-$F$5)/$F$6))*$F$8,IF($N$4="General",1/2*(1-COS(2*PI()*($B1730-$F$5)/$F$6))*$F$9,"Error")))))</f>
        <v>9.0649674569696758E-3</v>
      </c>
      <c r="G1730" s="30">
        <f>IF(B1730="",0,IF($B1730&lt;$G$5,0,IF($B1730&gt;'MSD Calculation'!$D$5,0,IF($N$4="Closed-form",1/2*(1-COS(2*PI()*($B1730-$G$5)/$G$6))*$G$8,IF($N$4="General",1/2*(1-COS(2*PI()*($B1730-$G$5)/$G$6))*$G$9,"Error")))))</f>
        <v>2.5398559858505342E-3</v>
      </c>
      <c r="H1730" s="30">
        <f>IF(B1730="",0,IF($B1730&lt;$H$5,0,IF($B1730&gt;'MSD Calculation'!$D$5,0,IF($N$4="Closed-form",1/2*(1-COS(2*PI()*($B1730-$H$5)/$H$6))*$H$8,IF($N$4="General",1/2*(1-COS(2*PI()*($B1730-$H$5)/$H$6))*$H$9,"Error")))))</f>
        <v>3.9113659130674493E-4</v>
      </c>
      <c r="I1730" s="30">
        <f>IF(B1730="",0,IF($B1730&lt;$I$5,0,IF($B1730&gt;'MSD Calculation'!$D$5,0,IF($N$4="Closed-form",1/2*(1-COS(2*PI()*($B1730-$I$5)/$I$6))*$I$8,IF($N$4="General",1/2*(1-COS(2*PI()*($B1730-$I$5)/$I$6))*$I$9,"Error")))))</f>
        <v>0</v>
      </c>
      <c r="J1730" s="15" t="s">
        <v>14</v>
      </c>
      <c r="K1730" s="3"/>
      <c r="L1730" s="17">
        <v>17.129999999999878</v>
      </c>
      <c r="M1730" s="34">
        <f>L1730/'MSD Calculation'!$D$5</f>
        <v>0.57871621621621205</v>
      </c>
      <c r="N1730" s="34">
        <f>'MSD Calculation'!$D$24-L1730</f>
        <v>1.3700000000001218</v>
      </c>
      <c r="O1730" s="35">
        <f t="shared" si="130"/>
        <v>5.9626495443385746E-3</v>
      </c>
      <c r="P1730" s="35">
        <f t="shared" si="131"/>
        <v>1.502761700130825E-2</v>
      </c>
      <c r="Q1730" s="35">
        <f t="shared" si="132"/>
        <v>1.7567472987158786E-2</v>
      </c>
      <c r="R1730" s="35">
        <f t="shared" si="133"/>
        <v>1.7958609578465529E-2</v>
      </c>
      <c r="S1730" s="35">
        <f t="shared" si="134"/>
        <v>1.7958609578465529E-2</v>
      </c>
      <c r="T1730" s="11" t="s">
        <v>14</v>
      </c>
    </row>
    <row r="1731" spans="2:20" x14ac:dyDescent="0.35">
      <c r="B1731" s="63">
        <v>17.13999999999988</v>
      </c>
      <c r="C1731" s="34">
        <f>B1731/'MSD Calculation'!$D$5</f>
        <v>0.57905405405404997</v>
      </c>
      <c r="D1731" s="34">
        <f>'MSD Calculation'!$D$24-B1731</f>
        <v>1.3600000000001202</v>
      </c>
      <c r="E1731" s="30">
        <f>IF(B1731="",0,IF(B1731&lt;'MSD Calculation'!$D$5,$E$7*(1-B1731/'MSD Calculation'!$D$5), 0))</f>
        <v>5.9578679488739876E-3</v>
      </c>
      <c r="F1731" s="30">
        <f>IF(B1731="",0,IF($B1731&lt;$F$5,0,IF($B1731&gt;'MSD Calculation'!$D$5,0,IF($N$4="Closed-form",1/2*(1-COS(2*PI()*($B1731-$F$5)/$F$6))*$F$8,IF($N$4="General",1/2*(1-COS(2*PI()*($B1731-$F$5)/$F$6))*$F$9,"Error")))))</f>
        <v>9.0699815169697755E-3</v>
      </c>
      <c r="G1731" s="30">
        <f>IF(B1731="",0,IF($B1731&lt;$G$5,0,IF($B1731&gt;'MSD Calculation'!$D$5,0,IF($N$4="Closed-form",1/2*(1-COS(2*PI()*($B1731-$G$5)/$G$6))*$G$8,IF($N$4="General",1/2*(1-COS(2*PI()*($B1731-$G$5)/$G$6))*$G$9,"Error")))))</f>
        <v>2.5443602970932808E-3</v>
      </c>
      <c r="H1731" s="30">
        <f>IF(B1731="",0,IF($B1731&lt;$H$5,0,IF($B1731&gt;'MSD Calculation'!$D$5,0,IF($N$4="Closed-form",1/2*(1-COS(2*PI()*($B1731-$H$5)/$H$6))*$H$8,IF($N$4="General",1/2*(1-COS(2*PI()*($B1731-$H$5)/$H$6))*$H$9,"Error")))))</f>
        <v>3.9390565868816337E-4</v>
      </c>
      <c r="I1731" s="30">
        <f>IF(B1731="",0,IF($B1731&lt;$I$5,0,IF($B1731&gt;'MSD Calculation'!$D$5,0,IF($N$4="Closed-form",1/2*(1-COS(2*PI()*($B1731-$I$5)/$I$6))*$I$8,IF($N$4="General",1/2*(1-COS(2*PI()*($B1731-$I$5)/$I$6))*$I$9,"Error")))))</f>
        <v>0</v>
      </c>
      <c r="J1731" s="15" t="s">
        <v>14</v>
      </c>
      <c r="K1731" s="3"/>
      <c r="L1731" s="17">
        <v>17.13999999999988</v>
      </c>
      <c r="M1731" s="34">
        <f>L1731/'MSD Calculation'!$D$5</f>
        <v>0.57905405405404997</v>
      </c>
      <c r="N1731" s="34">
        <f>'MSD Calculation'!$D$24-L1731</f>
        <v>1.3600000000001202</v>
      </c>
      <c r="O1731" s="35">
        <f t="shared" si="130"/>
        <v>5.9578679488739876E-3</v>
      </c>
      <c r="P1731" s="35">
        <f t="shared" si="131"/>
        <v>1.5027849465843762E-2</v>
      </c>
      <c r="Q1731" s="35">
        <f t="shared" si="132"/>
        <v>1.7572209762937042E-2</v>
      </c>
      <c r="R1731" s="35">
        <f t="shared" si="133"/>
        <v>1.7966115421625205E-2</v>
      </c>
      <c r="S1731" s="35">
        <f t="shared" si="134"/>
        <v>1.7966115421625205E-2</v>
      </c>
      <c r="T1731" s="11" t="s">
        <v>14</v>
      </c>
    </row>
    <row r="1732" spans="2:20" x14ac:dyDescent="0.35">
      <c r="B1732" s="63">
        <v>17.149999999999881</v>
      </c>
      <c r="C1732" s="34">
        <f>B1732/'MSD Calculation'!$D$5</f>
        <v>0.57939189189188789</v>
      </c>
      <c r="D1732" s="34">
        <f>'MSD Calculation'!$D$24-B1732</f>
        <v>1.3500000000001187</v>
      </c>
      <c r="E1732" s="30">
        <f>IF(B1732="",0,IF(B1732&lt;'MSD Calculation'!$D$5,$E$7*(1-B1732/'MSD Calculation'!$D$5), 0))</f>
        <v>5.9530863534094005E-3</v>
      </c>
      <c r="F1732" s="30">
        <f>IF(B1732="",0,IF($B1732&lt;$F$5,0,IF($B1732&gt;'MSD Calculation'!$D$5,0,IF($N$4="Closed-form",1/2*(1-COS(2*PI()*($B1732-$F$5)/$F$6))*$F$8,IF($N$4="General",1/2*(1-COS(2*PI()*($B1732-$F$5)/$F$6))*$F$9,"Error")))))</f>
        <v>9.0749770651054242E-3</v>
      </c>
      <c r="G1732" s="30">
        <f>IF(B1732="",0,IF($B1732&lt;$G$5,0,IF($B1732&gt;'MSD Calculation'!$D$5,0,IF($N$4="Closed-form",1/2*(1-COS(2*PI()*($B1732-$G$5)/$G$6))*$G$8,IF($N$4="General",1/2*(1-COS(2*PI()*($B1732-$G$5)/$G$6))*$G$9,"Error")))))</f>
        <v>2.5488597838590993E-3</v>
      </c>
      <c r="H1732" s="30">
        <f>IF(B1732="",0,IF($B1732&lt;$H$5,0,IF($B1732&gt;'MSD Calculation'!$D$5,0,IF($N$4="Closed-form",1/2*(1-COS(2*PI()*($B1732-$H$5)/$H$6))*$H$8,IF($N$4="General",1/2*(1-COS(2*PI()*($B1732-$H$5)/$H$6))*$H$9,"Error")))))</f>
        <v>3.9668211692406828E-4</v>
      </c>
      <c r="I1732" s="30">
        <f>IF(B1732="",0,IF($B1732&lt;$I$5,0,IF($B1732&gt;'MSD Calculation'!$D$5,0,IF($N$4="Closed-form",1/2*(1-COS(2*PI()*($B1732-$I$5)/$I$6))*$I$8,IF($N$4="General",1/2*(1-COS(2*PI()*($B1732-$I$5)/$I$6))*$I$9,"Error")))))</f>
        <v>0</v>
      </c>
      <c r="J1732" s="15" t="s">
        <v>14</v>
      </c>
      <c r="K1732" s="3"/>
      <c r="L1732" s="17">
        <v>17.149999999999881</v>
      </c>
      <c r="M1732" s="34">
        <f>L1732/'MSD Calculation'!$D$5</f>
        <v>0.57939189189188789</v>
      </c>
      <c r="N1732" s="34">
        <f>'MSD Calculation'!$D$24-L1732</f>
        <v>1.3500000000001187</v>
      </c>
      <c r="O1732" s="35">
        <f t="shared" si="130"/>
        <v>5.9530863534094005E-3</v>
      </c>
      <c r="P1732" s="35">
        <f t="shared" si="131"/>
        <v>1.5028063418514825E-2</v>
      </c>
      <c r="Q1732" s="35">
        <f t="shared" si="132"/>
        <v>1.7576923202373924E-2</v>
      </c>
      <c r="R1732" s="35">
        <f t="shared" si="133"/>
        <v>1.7973605319297994E-2</v>
      </c>
      <c r="S1732" s="35">
        <f t="shared" si="134"/>
        <v>1.7973605319297994E-2</v>
      </c>
      <c r="T1732" s="11" t="s">
        <v>14</v>
      </c>
    </row>
    <row r="1733" spans="2:20" x14ac:dyDescent="0.35">
      <c r="B1733" s="63">
        <v>17.159999999999883</v>
      </c>
      <c r="C1733" s="34">
        <f>B1733/'MSD Calculation'!$D$5</f>
        <v>0.5797297297297257</v>
      </c>
      <c r="D1733" s="34">
        <f>'MSD Calculation'!$D$24-B1733</f>
        <v>1.3400000000001171</v>
      </c>
      <c r="E1733" s="30">
        <f>IF(B1733="",0,IF(B1733&lt;'MSD Calculation'!$D$5,$E$7*(1-B1733/'MSD Calculation'!$D$5), 0))</f>
        <v>5.9483047579448152E-3</v>
      </c>
      <c r="F1733" s="30">
        <f>IF(B1733="",0,IF($B1733&lt;$F$5,0,IF($B1733&gt;'MSD Calculation'!$D$5,0,IF($N$4="Closed-form",1/2*(1-COS(2*PI()*($B1733-$F$5)/$F$6))*$F$8,IF($N$4="General",1/2*(1-COS(2*PI()*($B1733-$F$5)/$F$6))*$F$9,"Error")))))</f>
        <v>9.0799540794637007E-3</v>
      </c>
      <c r="G1733" s="30">
        <f>IF(B1733="",0,IF($B1733&lt;$G$5,0,IF($B1733&gt;'MSD Calculation'!$D$5,0,IF($N$4="Closed-form",1/2*(1-COS(2*PI()*($B1733-$G$5)/$G$6))*$G$8,IF($N$4="General",1/2*(1-COS(2*PI()*($B1733-$G$5)/$G$6))*$G$9,"Error")))))</f>
        <v>2.5533544149982947E-3</v>
      </c>
      <c r="H1733" s="30">
        <f>IF(B1733="",0,IF($B1733&lt;$H$5,0,IF($B1733&gt;'MSD Calculation'!$D$5,0,IF($N$4="Closed-form",1/2*(1-COS(2*PI()*($B1733-$H$5)/$H$6))*$H$8,IF($N$4="General",1/2*(1-COS(2*PI()*($B1733-$H$5)/$H$6))*$H$9,"Error")))))</f>
        <v>3.9946593263079117E-4</v>
      </c>
      <c r="I1733" s="30">
        <f>IF(B1733="",0,IF($B1733&lt;$I$5,0,IF($B1733&gt;'MSD Calculation'!$D$5,0,IF($N$4="Closed-form",1/2*(1-COS(2*PI()*($B1733-$I$5)/$I$6))*$I$8,IF($N$4="General",1/2*(1-COS(2*PI()*($B1733-$I$5)/$I$6))*$I$9,"Error")))))</f>
        <v>0</v>
      </c>
      <c r="J1733" s="15" t="s">
        <v>14</v>
      </c>
      <c r="K1733" s="3"/>
      <c r="L1733" s="17">
        <v>17.159999999999883</v>
      </c>
      <c r="M1733" s="34">
        <f>L1733/'MSD Calculation'!$D$5</f>
        <v>0.5797297297297257</v>
      </c>
      <c r="N1733" s="34">
        <f>'MSD Calculation'!$D$24-L1733</f>
        <v>1.3400000000001171</v>
      </c>
      <c r="O1733" s="35">
        <f t="shared" si="130"/>
        <v>5.9483047579448152E-3</v>
      </c>
      <c r="P1733" s="35">
        <f t="shared" si="131"/>
        <v>1.5028258837408517E-2</v>
      </c>
      <c r="Q1733" s="35">
        <f t="shared" si="132"/>
        <v>1.758161325240681E-2</v>
      </c>
      <c r="R1733" s="35">
        <f t="shared" si="133"/>
        <v>1.79810791850376E-2</v>
      </c>
      <c r="S1733" s="35">
        <f t="shared" si="134"/>
        <v>1.79810791850376E-2</v>
      </c>
      <c r="T1733" s="11" t="s">
        <v>14</v>
      </c>
    </row>
    <row r="1734" spans="2:20" x14ac:dyDescent="0.35">
      <c r="B1734" s="63">
        <v>17.169999999999884</v>
      </c>
      <c r="C1734" s="34">
        <f>B1734/'MSD Calculation'!$D$5</f>
        <v>0.58006756756756361</v>
      </c>
      <c r="D1734" s="34">
        <f>'MSD Calculation'!$D$24-B1734</f>
        <v>1.3300000000001155</v>
      </c>
      <c r="E1734" s="30">
        <f>IF(B1734="",0,IF(B1734&lt;'MSD Calculation'!$D$5,$E$7*(1-B1734/'MSD Calculation'!$D$5), 0))</f>
        <v>5.9435231624802281E-3</v>
      </c>
      <c r="F1734" s="30">
        <f>IF(B1734="",0,IF($B1734&lt;$F$5,0,IF($B1734&gt;'MSD Calculation'!$D$5,0,IF($N$4="Closed-form",1/2*(1-COS(2*PI()*($B1734-$F$5)/$F$6))*$F$8,IF($N$4="General",1/2*(1-COS(2*PI()*($B1734-$F$5)/$F$6))*$F$9,"Error")))))</f>
        <v>9.0849125382129869E-3</v>
      </c>
      <c r="G1734" s="30">
        <f>IF(B1734="",0,IF($B1734&lt;$G$5,0,IF($B1734&gt;'MSD Calculation'!$D$5,0,IF($N$4="Closed-form",1/2*(1-COS(2*PI()*($B1734-$G$5)/$G$6))*$G$8,IF($N$4="General",1/2*(1-COS(2*PI()*($B1734-$G$5)/$G$6))*$G$9,"Error")))))</f>
        <v>2.5578441593947844E-3</v>
      </c>
      <c r="H1734" s="30">
        <f>IF(B1734="",0,IF($B1734&lt;$H$5,0,IF($B1734&gt;'MSD Calculation'!$D$5,0,IF($N$4="Closed-form",1/2*(1-COS(2*PI()*($B1734-$H$5)/$H$6))*$H$8,IF($N$4="General",1/2*(1-COS(2*PI()*($B1734-$H$5)/$H$6))*$H$9,"Error")))))</f>
        <v>4.0225707233619822E-4</v>
      </c>
      <c r="I1734" s="30">
        <f>IF(B1734="",0,IF($B1734&lt;$I$5,0,IF($B1734&gt;'MSD Calculation'!$D$5,0,IF($N$4="Closed-form",1/2*(1-COS(2*PI()*($B1734-$I$5)/$I$6))*$I$8,IF($N$4="General",1/2*(1-COS(2*PI()*($B1734-$I$5)/$I$6))*$I$9,"Error")))))</f>
        <v>0</v>
      </c>
      <c r="J1734" s="15" t="s">
        <v>14</v>
      </c>
      <c r="K1734" s="3"/>
      <c r="L1734" s="17">
        <v>17.169999999999884</v>
      </c>
      <c r="M1734" s="34">
        <f>L1734/'MSD Calculation'!$D$5</f>
        <v>0.58006756756756361</v>
      </c>
      <c r="N1734" s="34">
        <f>'MSD Calculation'!$D$24-L1734</f>
        <v>1.3300000000001155</v>
      </c>
      <c r="O1734" s="35">
        <f t="shared" si="130"/>
        <v>5.9435231624802281E-3</v>
      </c>
      <c r="P1734" s="35">
        <f t="shared" si="131"/>
        <v>1.5028435700693215E-2</v>
      </c>
      <c r="Q1734" s="35">
        <f t="shared" si="132"/>
        <v>1.7586279860088001E-2</v>
      </c>
      <c r="R1734" s="35">
        <f t="shared" si="133"/>
        <v>1.79885369324242E-2</v>
      </c>
      <c r="S1734" s="35">
        <f t="shared" si="134"/>
        <v>1.79885369324242E-2</v>
      </c>
      <c r="T1734" s="11" t="s">
        <v>14</v>
      </c>
    </row>
    <row r="1735" spans="2:20" x14ac:dyDescent="0.35">
      <c r="B1735" s="63">
        <v>17.179999999999886</v>
      </c>
      <c r="C1735" s="34">
        <f>B1735/'MSD Calculation'!$D$5</f>
        <v>0.58040540540540153</v>
      </c>
      <c r="D1735" s="34">
        <f>'MSD Calculation'!$D$24-B1735</f>
        <v>1.320000000000114</v>
      </c>
      <c r="E1735" s="30">
        <f>IF(B1735="",0,IF(B1735&lt;'MSD Calculation'!$D$5,$E$7*(1-B1735/'MSD Calculation'!$D$5), 0))</f>
        <v>5.9387415670156419E-3</v>
      </c>
      <c r="F1735" s="30">
        <f>IF(B1735="",0,IF($B1735&lt;$F$5,0,IF($B1735&gt;'MSD Calculation'!$D$5,0,IF($N$4="Closed-form",1/2*(1-COS(2*PI()*($B1735-$F$5)/$F$6))*$F$8,IF($N$4="General",1/2*(1-COS(2*PI()*($B1735-$F$5)/$F$6))*$F$9,"Error")))))</f>
        <v>9.0898524196030561E-3</v>
      </c>
      <c r="G1735" s="30">
        <f>IF(B1735="",0,IF($B1735&lt;$G$5,0,IF($B1735&gt;'MSD Calculation'!$D$5,0,IF($N$4="Closed-form",1/2*(1-COS(2*PI()*($B1735-$G$5)/$G$6))*$G$8,IF($N$4="General",1/2*(1-COS(2*PI()*($B1735-$G$5)/$G$6))*$G$9,"Error")))))</f>
        <v>2.5623289859663181E-3</v>
      </c>
      <c r="H1735" s="30">
        <f>IF(B1735="",0,IF($B1735&lt;$H$5,0,IF($B1735&gt;'MSD Calculation'!$D$5,0,IF($N$4="Closed-form",1/2*(1-COS(2*PI()*($B1735-$H$5)/$H$6))*$H$8,IF($N$4="General",1/2*(1-COS(2*PI()*($B1735-$H$5)/$H$6))*$H$9,"Error")))))</f>
        <v>4.050555024800937E-4</v>
      </c>
      <c r="I1735" s="30">
        <f>IF(B1735="",0,IF($B1735&lt;$I$5,0,IF($B1735&gt;'MSD Calculation'!$D$5,0,IF($N$4="Closed-form",1/2*(1-COS(2*PI()*($B1735-$I$5)/$I$6))*$I$8,IF($N$4="General",1/2*(1-COS(2*PI()*($B1735-$I$5)/$I$6))*$I$9,"Error")))))</f>
        <v>0</v>
      </c>
      <c r="J1735" s="15" t="s">
        <v>14</v>
      </c>
      <c r="K1735" s="3"/>
      <c r="L1735" s="17">
        <v>17.179999999999886</v>
      </c>
      <c r="M1735" s="34">
        <f>L1735/'MSD Calculation'!$D$5</f>
        <v>0.58040540540540153</v>
      </c>
      <c r="N1735" s="34">
        <f>'MSD Calculation'!$D$24-L1735</f>
        <v>1.320000000000114</v>
      </c>
      <c r="O1735" s="35">
        <f t="shared" si="130"/>
        <v>5.9387415670156419E-3</v>
      </c>
      <c r="P1735" s="35">
        <f t="shared" si="131"/>
        <v>1.5028593986618698E-2</v>
      </c>
      <c r="Q1735" s="35">
        <f t="shared" si="132"/>
        <v>1.7590922972585014E-2</v>
      </c>
      <c r="R1735" s="35">
        <f t="shared" si="133"/>
        <v>1.7995978475065108E-2</v>
      </c>
      <c r="S1735" s="35">
        <f t="shared" si="134"/>
        <v>1.7995978475065108E-2</v>
      </c>
      <c r="T1735" s="11" t="s">
        <v>14</v>
      </c>
    </row>
    <row r="1736" spans="2:20" x14ac:dyDescent="0.35">
      <c r="B1736" s="63">
        <v>17.189999999999888</v>
      </c>
      <c r="C1736" s="34">
        <f>B1736/'MSD Calculation'!$D$5</f>
        <v>0.58074324324323945</v>
      </c>
      <c r="D1736" s="34">
        <f>'MSD Calculation'!$D$24-B1736</f>
        <v>1.3100000000001124</v>
      </c>
      <c r="E1736" s="30">
        <f>IF(B1736="",0,IF(B1736&lt;'MSD Calculation'!$D$5,$E$7*(1-B1736/'MSD Calculation'!$D$5), 0))</f>
        <v>5.9339599715510548E-3</v>
      </c>
      <c r="F1736" s="30">
        <f>IF(B1736="",0,IF($B1736&lt;$F$5,0,IF($B1736&gt;'MSD Calculation'!$D$5,0,IF($N$4="Closed-form",1/2*(1-COS(2*PI()*($B1736-$F$5)/$F$6))*$F$8,IF($N$4="General",1/2*(1-COS(2*PI()*($B1736-$F$5)/$F$6))*$F$9,"Error")))))</f>
        <v>9.0947737019651687E-3</v>
      </c>
      <c r="G1736" s="30">
        <f>IF(B1736="",0,IF($B1736&lt;$G$5,0,IF($B1736&gt;'MSD Calculation'!$D$5,0,IF($N$4="Closed-form",1/2*(1-COS(2*PI()*($B1736-$G$5)/$G$6))*$G$8,IF($N$4="General",1/2*(1-COS(2*PI()*($B1736-$G$5)/$G$6))*$G$9,"Error")))))</f>
        <v>2.5668088636646913E-3</v>
      </c>
      <c r="H1736" s="30">
        <f>IF(B1736="",0,IF($B1736&lt;$H$5,0,IF($B1736&gt;'MSD Calculation'!$D$5,0,IF($N$4="Closed-form",1/2*(1-COS(2*PI()*($B1736-$H$5)/$H$6))*$H$8,IF($N$4="General",1/2*(1-COS(2*PI()*($B1736-$H$5)/$H$6))*$H$9,"Error")))))</f>
        <v>4.0786118941462242E-4</v>
      </c>
      <c r="I1736" s="30">
        <f>IF(B1736="",0,IF($B1736&lt;$I$5,0,IF($B1736&gt;'MSD Calculation'!$D$5,0,IF($N$4="Closed-form",1/2*(1-COS(2*PI()*($B1736-$I$5)/$I$6))*$I$8,IF($N$4="General",1/2*(1-COS(2*PI()*($B1736-$I$5)/$I$6))*$I$9,"Error")))))</f>
        <v>0</v>
      </c>
      <c r="J1736" s="15" t="s">
        <v>14</v>
      </c>
      <c r="K1736" s="3"/>
      <c r="L1736" s="17">
        <v>17.189999999999888</v>
      </c>
      <c r="M1736" s="34">
        <f>L1736/'MSD Calculation'!$D$5</f>
        <v>0.58074324324323945</v>
      </c>
      <c r="N1736" s="34">
        <f>'MSD Calculation'!$D$24-L1736</f>
        <v>1.3100000000001124</v>
      </c>
      <c r="O1736" s="35">
        <f t="shared" si="130"/>
        <v>5.9339599715510548E-3</v>
      </c>
      <c r="P1736" s="35">
        <f t="shared" si="131"/>
        <v>1.5028733673516224E-2</v>
      </c>
      <c r="Q1736" s="35">
        <f t="shared" si="132"/>
        <v>1.7595542537180917E-2</v>
      </c>
      <c r="R1736" s="35">
        <f t="shared" si="133"/>
        <v>1.8003403726595538E-2</v>
      </c>
      <c r="S1736" s="35">
        <f t="shared" si="134"/>
        <v>1.8003403726595538E-2</v>
      </c>
      <c r="T1736" s="11" t="s">
        <v>14</v>
      </c>
    </row>
    <row r="1737" spans="2:20" x14ac:dyDescent="0.35">
      <c r="B1737" s="63">
        <v>17.199999999999889</v>
      </c>
      <c r="C1737" s="34">
        <f>B1737/'MSD Calculation'!$D$5</f>
        <v>0.58108108108107726</v>
      </c>
      <c r="D1737" s="34">
        <f>'MSD Calculation'!$D$24-B1737</f>
        <v>1.3000000000001108</v>
      </c>
      <c r="E1737" s="30">
        <f>IF(B1737="",0,IF(B1737&lt;'MSD Calculation'!$D$5,$E$7*(1-B1737/'MSD Calculation'!$D$5), 0))</f>
        <v>5.9291783760864695E-3</v>
      </c>
      <c r="F1737" s="30">
        <f>IF(B1737="",0,IF($B1737&lt;$F$5,0,IF($B1737&gt;'MSD Calculation'!$D$5,0,IF($N$4="Closed-form",1/2*(1-COS(2*PI()*($B1737-$F$5)/$F$6))*$F$8,IF($N$4="General",1/2*(1-COS(2*PI()*($B1737-$F$5)/$F$6))*$F$9,"Error")))))</f>
        <v>9.0996763637121794E-3</v>
      </c>
      <c r="G1737" s="30">
        <f>IF(B1737="",0,IF($B1737&lt;$G$5,0,IF($B1737&gt;'MSD Calculation'!$D$5,0,IF($N$4="Closed-form",1/2*(1-COS(2*PI()*($B1737-$G$5)/$G$6))*$G$8,IF($N$4="General",1/2*(1-COS(2*PI()*($B1737-$G$5)/$G$6))*$G$9,"Error")))))</f>
        <v>2.5712837614759597E-3</v>
      </c>
      <c r="H1737" s="30">
        <f>IF(B1737="",0,IF($B1737&lt;$H$5,0,IF($B1737&gt;'MSD Calculation'!$D$5,0,IF($N$4="Closed-form",1/2*(1-COS(2*PI()*($B1737-$H$5)/$H$6))*$H$8,IF($N$4="General",1/2*(1-COS(2*PI()*($B1737-$H$5)/$H$6))*$H$9,"Error")))))</f>
        <v>4.1067409940467468E-4</v>
      </c>
      <c r="I1737" s="30">
        <f>IF(B1737="",0,IF($B1737&lt;$I$5,0,IF($B1737&gt;'MSD Calculation'!$D$5,0,IF($N$4="Closed-form",1/2*(1-COS(2*PI()*($B1737-$I$5)/$I$6))*$I$8,IF($N$4="General",1/2*(1-COS(2*PI()*($B1737-$I$5)/$I$6))*$I$9,"Error")))))</f>
        <v>0</v>
      </c>
      <c r="J1737" s="15" t="s">
        <v>14</v>
      </c>
      <c r="K1737" s="3"/>
      <c r="L1737" s="17">
        <v>17.199999999999889</v>
      </c>
      <c r="M1737" s="34">
        <f>L1737/'MSD Calculation'!$D$5</f>
        <v>0.58108108108107726</v>
      </c>
      <c r="N1737" s="34">
        <f>'MSD Calculation'!$D$24-L1737</f>
        <v>1.3000000000001108</v>
      </c>
      <c r="O1737" s="35">
        <f t="shared" si="130"/>
        <v>5.9291783760864695E-3</v>
      </c>
      <c r="P1737" s="35">
        <f t="shared" si="131"/>
        <v>1.5028854739798649E-2</v>
      </c>
      <c r="Q1737" s="35">
        <f t="shared" si="132"/>
        <v>1.760013850127461E-2</v>
      </c>
      <c r="R1737" s="35">
        <f t="shared" si="133"/>
        <v>1.8010812600679285E-2</v>
      </c>
      <c r="S1737" s="35">
        <f t="shared" si="134"/>
        <v>1.8010812600679285E-2</v>
      </c>
      <c r="T1737" s="11" t="s">
        <v>14</v>
      </c>
    </row>
    <row r="1738" spans="2:20" x14ac:dyDescent="0.35">
      <c r="B1738" s="63">
        <v>17.209999999999891</v>
      </c>
      <c r="C1738" s="34">
        <f>B1738/'MSD Calculation'!$D$5</f>
        <v>0.58141891891891517</v>
      </c>
      <c r="D1738" s="34">
        <f>'MSD Calculation'!$D$24-B1738</f>
        <v>1.2900000000001093</v>
      </c>
      <c r="E1738" s="30">
        <f>IF(B1738="",0,IF(B1738&lt;'MSD Calculation'!$D$5,$E$7*(1-B1738/'MSD Calculation'!$D$5), 0))</f>
        <v>5.9243967806218824E-3</v>
      </c>
      <c r="F1738" s="30">
        <f>IF(B1738="",0,IF($B1738&lt;$F$5,0,IF($B1738&gt;'MSD Calculation'!$D$5,0,IF($N$4="Closed-form",1/2*(1-COS(2*PI()*($B1738-$F$5)/$F$6))*$F$8,IF($N$4="General",1/2*(1-COS(2*PI()*($B1738-$F$5)/$F$6))*$F$9,"Error")))))</f>
        <v>9.1045603833386085E-3</v>
      </c>
      <c r="G1738" s="30">
        <f>IF(B1738="",0,IF($B1738&lt;$G$5,0,IF($B1738&gt;'MSD Calculation'!$D$5,0,IF($N$4="Closed-form",1/2*(1-COS(2*PI()*($B1738-$G$5)/$G$6))*$G$8,IF($N$4="General",1/2*(1-COS(2*PI()*($B1738-$G$5)/$G$6))*$G$9,"Error")))))</f>
        <v>2.575753648420654E-3</v>
      </c>
      <c r="H1738" s="30">
        <f>IF(B1738="",0,IF($B1738&lt;$H$5,0,IF($B1738&gt;'MSD Calculation'!$D$5,0,IF($N$4="Closed-form",1/2*(1-COS(2*PI()*($B1738-$H$5)/$H$6))*$H$8,IF($N$4="General",1/2*(1-COS(2*PI()*($B1738-$H$5)/$H$6))*$H$9,"Error")))))</f>
        <v>4.134941986282924E-4</v>
      </c>
      <c r="I1738" s="30">
        <f>IF(B1738="",0,IF($B1738&lt;$I$5,0,IF($B1738&gt;'MSD Calculation'!$D$5,0,IF($N$4="Closed-form",1/2*(1-COS(2*PI()*($B1738-$I$5)/$I$6))*$I$8,IF($N$4="General",1/2*(1-COS(2*PI()*($B1738-$I$5)/$I$6))*$I$9,"Error")))))</f>
        <v>0</v>
      </c>
      <c r="J1738" s="15" t="s">
        <v>14</v>
      </c>
      <c r="K1738" s="3"/>
      <c r="L1738" s="17">
        <v>17.209999999999891</v>
      </c>
      <c r="M1738" s="34">
        <f>L1738/'MSD Calculation'!$D$5</f>
        <v>0.58141891891891517</v>
      </c>
      <c r="N1738" s="34">
        <f>'MSD Calculation'!$D$24-L1738</f>
        <v>1.2900000000001093</v>
      </c>
      <c r="O1738" s="35">
        <f t="shared" si="130"/>
        <v>5.9243967806218824E-3</v>
      </c>
      <c r="P1738" s="35">
        <f t="shared" si="131"/>
        <v>1.502895716396049E-2</v>
      </c>
      <c r="Q1738" s="35">
        <f t="shared" si="132"/>
        <v>1.7604710812381144E-2</v>
      </c>
      <c r="R1738" s="35">
        <f t="shared" si="133"/>
        <v>1.8018205011009435E-2</v>
      </c>
      <c r="S1738" s="35">
        <f t="shared" si="134"/>
        <v>1.8018205011009435E-2</v>
      </c>
      <c r="T1738" s="11" t="s">
        <v>14</v>
      </c>
    </row>
    <row r="1739" spans="2:20" x14ac:dyDescent="0.35">
      <c r="B1739" s="63">
        <v>17.219999999999892</v>
      </c>
      <c r="C1739" s="34">
        <f>B1739/'MSD Calculation'!$D$5</f>
        <v>0.58175675675675309</v>
      </c>
      <c r="D1739" s="34">
        <f>'MSD Calculation'!$D$24-B1739</f>
        <v>1.2800000000001077</v>
      </c>
      <c r="E1739" s="30">
        <f>IF(B1739="",0,IF(B1739&lt;'MSD Calculation'!$D$5,$E$7*(1-B1739/'MSD Calculation'!$D$5), 0))</f>
        <v>5.9196151851572953E-3</v>
      </c>
      <c r="F1739" s="30">
        <f>IF(B1739="",0,IF($B1739&lt;$F$5,0,IF($B1739&gt;'MSD Calculation'!$D$5,0,IF($N$4="Closed-form",1/2*(1-COS(2*PI()*($B1739-$F$5)/$F$6))*$F$8,IF($N$4="General",1/2*(1-COS(2*PI()*($B1739-$F$5)/$F$6))*$F$9,"Error")))))</f>
        <v>9.1094257394207616E-3</v>
      </c>
      <c r="G1739" s="30">
        <f>IF(B1739="",0,IF($B1739&lt;$G$5,0,IF($B1739&gt;'MSD Calculation'!$D$5,0,IF($N$4="Closed-form",1/2*(1-COS(2*PI()*($B1739-$G$5)/$G$6))*$G$8,IF($N$4="General",1/2*(1-COS(2*PI()*($B1739-$G$5)/$G$6))*$G$9,"Error")))))</f>
        <v>2.5802184935539967E-3</v>
      </c>
      <c r="H1739" s="30">
        <f>IF(B1739="",0,IF($B1739&lt;$H$5,0,IF($B1739&gt;'MSD Calculation'!$D$5,0,IF($N$4="Closed-form",1/2*(1-COS(2*PI()*($B1739-$H$5)/$H$6))*$H$8,IF($N$4="General",1/2*(1-COS(2*PI()*($B1739-$H$5)/$H$6))*$H$9,"Error")))))</f>
        <v>4.1632145317707485E-4</v>
      </c>
      <c r="I1739" s="30">
        <f>IF(B1739="",0,IF($B1739&lt;$I$5,0,IF($B1739&gt;'MSD Calculation'!$D$5,0,IF($N$4="Closed-form",1/2*(1-COS(2*PI()*($B1739-$I$5)/$I$6))*$I$8,IF($N$4="General",1/2*(1-COS(2*PI()*($B1739-$I$5)/$I$6))*$I$9,"Error")))))</f>
        <v>0</v>
      </c>
      <c r="J1739" s="15" t="s">
        <v>14</v>
      </c>
      <c r="K1739" s="3"/>
      <c r="L1739" s="17">
        <v>17.219999999999892</v>
      </c>
      <c r="M1739" s="34">
        <f>L1739/'MSD Calculation'!$D$5</f>
        <v>0.58175675675675309</v>
      </c>
      <c r="N1739" s="34">
        <f>'MSD Calculation'!$D$24-L1739</f>
        <v>1.2800000000001077</v>
      </c>
      <c r="O1739" s="35">
        <f t="shared" si="130"/>
        <v>5.9196151851572953E-3</v>
      </c>
      <c r="P1739" s="35">
        <f t="shared" si="131"/>
        <v>1.5029040924578057E-2</v>
      </c>
      <c r="Q1739" s="35">
        <f t="shared" si="132"/>
        <v>1.7609259418132052E-2</v>
      </c>
      <c r="R1739" s="35">
        <f t="shared" si="133"/>
        <v>1.8025580871309128E-2</v>
      </c>
      <c r="S1739" s="35">
        <f t="shared" si="134"/>
        <v>1.8025580871309128E-2</v>
      </c>
      <c r="T1739" s="11" t="s">
        <v>14</v>
      </c>
    </row>
    <row r="1740" spans="2:20" x14ac:dyDescent="0.35">
      <c r="B1740" s="63">
        <v>17.229999999999894</v>
      </c>
      <c r="C1740" s="34">
        <f>B1740/'MSD Calculation'!$D$5</f>
        <v>0.58209459459459101</v>
      </c>
      <c r="D1740" s="34">
        <f>'MSD Calculation'!$D$24-B1740</f>
        <v>1.2700000000001062</v>
      </c>
      <c r="E1740" s="30">
        <f>IF(B1740="",0,IF(B1740&lt;'MSD Calculation'!$D$5,$E$7*(1-B1740/'MSD Calculation'!$D$5), 0))</f>
        <v>5.9148335896927083E-3</v>
      </c>
      <c r="F1740" s="30">
        <f>IF(B1740="",0,IF($B1740&lt;$F$5,0,IF($B1740&gt;'MSD Calculation'!$D$5,0,IF($N$4="Closed-form",1/2*(1-COS(2*PI()*($B1740-$F$5)/$F$6))*$F$8,IF($N$4="General",1/2*(1-COS(2*PI()*($B1740-$F$5)/$F$6))*$F$9,"Error")))))</f>
        <v>9.1142724106168041E-3</v>
      </c>
      <c r="G1740" s="30">
        <f>IF(B1740="",0,IF($B1740&lt;$G$5,0,IF($B1740&gt;'MSD Calculation'!$D$5,0,IF($N$4="Closed-form",1/2*(1-COS(2*PI()*($B1740-$G$5)/$G$6))*$G$8,IF($N$4="General",1/2*(1-COS(2*PI()*($B1740-$G$5)/$G$6))*$G$9,"Error")))))</f>
        <v>2.5846782659661128E-3</v>
      </c>
      <c r="H1740" s="30">
        <f>IF(B1740="",0,IF($B1740&lt;$H$5,0,IF($B1740&gt;'MSD Calculation'!$D$5,0,IF($N$4="Closed-form",1/2*(1-COS(2*PI()*($B1740-$H$5)/$H$6))*$H$8,IF($N$4="General",1/2*(1-COS(2*PI()*($B1740-$H$5)/$H$6))*$H$9,"Error")))))</f>
        <v>4.1915582905658726E-4</v>
      </c>
      <c r="I1740" s="30">
        <f>IF(B1740="",0,IF($B1740&lt;$I$5,0,IF($B1740&gt;'MSD Calculation'!$D$5,0,IF($N$4="Closed-form",1/2*(1-COS(2*PI()*($B1740-$I$5)/$I$6))*$I$8,IF($N$4="General",1/2*(1-COS(2*PI()*($B1740-$I$5)/$I$6))*$I$9,"Error")))))</f>
        <v>0</v>
      </c>
      <c r="J1740" s="15" t="s">
        <v>14</v>
      </c>
      <c r="K1740" s="3"/>
      <c r="L1740" s="17">
        <v>17.229999999999894</v>
      </c>
      <c r="M1740" s="34">
        <f>L1740/'MSD Calculation'!$D$5</f>
        <v>0.58209459459459101</v>
      </c>
      <c r="N1740" s="34">
        <f>'MSD Calculation'!$D$24-L1740</f>
        <v>1.2700000000001062</v>
      </c>
      <c r="O1740" s="35">
        <f t="shared" si="130"/>
        <v>5.9148335896927083E-3</v>
      </c>
      <c r="P1740" s="35">
        <f t="shared" si="131"/>
        <v>1.5029106000309513E-2</v>
      </c>
      <c r="Q1740" s="35">
        <f t="shared" si="132"/>
        <v>1.7613784266275627E-2</v>
      </c>
      <c r="R1740" s="35">
        <f t="shared" si="133"/>
        <v>1.8032940095332215E-2</v>
      </c>
      <c r="S1740" s="35">
        <f t="shared" si="134"/>
        <v>1.8032940095332215E-2</v>
      </c>
      <c r="T1740" s="11" t="s">
        <v>14</v>
      </c>
    </row>
    <row r="1741" spans="2:20" x14ac:dyDescent="0.35">
      <c r="B1741" s="63">
        <v>17.239999999999895</v>
      </c>
      <c r="C1741" s="34">
        <f>B1741/'MSD Calculation'!$D$5</f>
        <v>0.58243243243242893</v>
      </c>
      <c r="D1741" s="34">
        <f>'MSD Calculation'!$D$24-B1741</f>
        <v>1.2600000000001046</v>
      </c>
      <c r="E1741" s="30">
        <f>IF(B1741="",0,IF(B1741&lt;'MSD Calculation'!$D$5,$E$7*(1-B1741/'MSD Calculation'!$D$5), 0))</f>
        <v>5.9100519942281212E-3</v>
      </c>
      <c r="F1741" s="30">
        <f>IF(B1741="",0,IF($B1741&lt;$F$5,0,IF($B1741&gt;'MSD Calculation'!$D$5,0,IF($N$4="Closed-form",1/2*(1-COS(2*PI()*($B1741-$F$5)/$F$6))*$F$8,IF($N$4="General",1/2*(1-COS(2*PI()*($B1741-$F$5)/$F$6))*$F$9,"Error")))))</f>
        <v>9.1191003756668637E-3</v>
      </c>
      <c r="G1741" s="30">
        <f>IF(B1741="",0,IF($B1741&lt;$G$5,0,IF($B1741&gt;'MSD Calculation'!$D$5,0,IF($N$4="Closed-form",1/2*(1-COS(2*PI()*($B1741-$G$5)/$G$6))*$G$8,IF($N$4="General",1/2*(1-COS(2*PI()*($B1741-$G$5)/$G$6))*$G$9,"Error")))))</f>
        <v>2.5891329347822469E-3</v>
      </c>
      <c r="H1741" s="30">
        <f>IF(B1741="",0,IF($B1741&lt;$H$5,0,IF($B1741&gt;'MSD Calculation'!$D$5,0,IF($N$4="Closed-form",1/2*(1-COS(2*PI()*($B1741-$H$5)/$H$6))*$H$8,IF($N$4="General",1/2*(1-COS(2*PI()*($B1741-$H$5)/$H$6))*$H$9,"Error")))))</f>
        <v>4.2199729218676872E-4</v>
      </c>
      <c r="I1741" s="30">
        <f>IF(B1741="",0,IF($B1741&lt;$I$5,0,IF($B1741&gt;'MSD Calculation'!$D$5,0,IF($N$4="Closed-form",1/2*(1-COS(2*PI()*($B1741-$I$5)/$I$6))*$I$8,IF($N$4="General",1/2*(1-COS(2*PI()*($B1741-$I$5)/$I$6))*$I$9,"Error")))))</f>
        <v>0</v>
      </c>
      <c r="J1741" s="15" t="s">
        <v>14</v>
      </c>
      <c r="K1741" s="3"/>
      <c r="L1741" s="17">
        <v>17.239999999999895</v>
      </c>
      <c r="M1741" s="34">
        <f>L1741/'MSD Calculation'!$D$5</f>
        <v>0.58243243243242893</v>
      </c>
      <c r="N1741" s="34">
        <f>'MSD Calculation'!$D$24-L1741</f>
        <v>1.2600000000001046</v>
      </c>
      <c r="O1741" s="35">
        <f t="shared" si="130"/>
        <v>5.9100519942281212E-3</v>
      </c>
      <c r="P1741" s="35">
        <f t="shared" si="131"/>
        <v>1.5029152369894985E-2</v>
      </c>
      <c r="Q1741" s="35">
        <f t="shared" si="132"/>
        <v>1.7618285304677232E-2</v>
      </c>
      <c r="R1741" s="35">
        <f t="shared" si="133"/>
        <v>1.8040282596864E-2</v>
      </c>
      <c r="S1741" s="35">
        <f t="shared" si="134"/>
        <v>1.8040282596864E-2</v>
      </c>
      <c r="T1741" s="11" t="s">
        <v>14</v>
      </c>
    </row>
    <row r="1742" spans="2:20" x14ac:dyDescent="0.35">
      <c r="B1742" s="63">
        <v>17.249999999999897</v>
      </c>
      <c r="C1742" s="34">
        <f>B1742/'MSD Calculation'!$D$5</f>
        <v>0.58277027027026673</v>
      </c>
      <c r="D1742" s="34">
        <f>'MSD Calculation'!$D$24-B1742</f>
        <v>1.250000000000103</v>
      </c>
      <c r="E1742" s="30">
        <f>IF(B1742="",0,IF(B1742&lt;'MSD Calculation'!$D$5,$E$7*(1-B1742/'MSD Calculation'!$D$5), 0))</f>
        <v>5.9052703987635359E-3</v>
      </c>
      <c r="F1742" s="30">
        <f>IF(B1742="",0,IF($B1742&lt;$F$5,0,IF($B1742&gt;'MSD Calculation'!$D$5,0,IF($N$4="Closed-form",1/2*(1-COS(2*PI()*($B1742-$F$5)/$F$6))*$F$8,IF($N$4="General",1/2*(1-COS(2*PI()*($B1742-$F$5)/$F$6))*$F$9,"Error")))))</f>
        <v>9.1239096133931257E-3</v>
      </c>
      <c r="G1742" s="30">
        <f>IF(B1742="",0,IF($B1742&lt;$G$5,0,IF($B1742&gt;'MSD Calculation'!$D$5,0,IF($N$4="Closed-form",1/2*(1-COS(2*PI()*($B1742-$G$5)/$G$6))*$G$8,IF($N$4="General",1/2*(1-COS(2*PI()*($B1742-$G$5)/$G$6))*$G$9,"Error")))))</f>
        <v>2.5935824691629733E-3</v>
      </c>
      <c r="H1742" s="30">
        <f>IF(B1742="",0,IF($B1742&lt;$H$5,0,IF($B1742&gt;'MSD Calculation'!$D$5,0,IF($N$4="Closed-form",1/2*(1-COS(2*PI()*($B1742-$H$5)/$H$6))*$H$8,IF($N$4="General",1/2*(1-COS(2*PI()*($B1742-$H$5)/$H$6))*$H$9,"Error")))))</f>
        <v>4.2484580840234314E-4</v>
      </c>
      <c r="I1742" s="30">
        <f>IF(B1742="",0,IF($B1742&lt;$I$5,0,IF($B1742&gt;'MSD Calculation'!$D$5,0,IF($N$4="Closed-form",1/2*(1-COS(2*PI()*($B1742-$I$5)/$I$6))*$I$8,IF($N$4="General",1/2*(1-COS(2*PI()*($B1742-$I$5)/$I$6))*$I$9,"Error")))))</f>
        <v>0</v>
      </c>
      <c r="J1742" s="15" t="s">
        <v>14</v>
      </c>
      <c r="K1742" s="3"/>
      <c r="L1742" s="17">
        <v>17.249999999999897</v>
      </c>
      <c r="M1742" s="34">
        <f>L1742/'MSD Calculation'!$D$5</f>
        <v>0.58277027027026673</v>
      </c>
      <c r="N1742" s="34">
        <f>'MSD Calculation'!$D$24-L1742</f>
        <v>1.250000000000103</v>
      </c>
      <c r="O1742" s="35">
        <f t="shared" si="130"/>
        <v>5.9052703987635359E-3</v>
      </c>
      <c r="P1742" s="35">
        <f t="shared" si="131"/>
        <v>1.5029180012156661E-2</v>
      </c>
      <c r="Q1742" s="35">
        <f t="shared" si="132"/>
        <v>1.7622762481319634E-2</v>
      </c>
      <c r="R1742" s="35">
        <f t="shared" si="133"/>
        <v>1.8047608289721975E-2</v>
      </c>
      <c r="S1742" s="35">
        <f t="shared" si="134"/>
        <v>1.8047608289721975E-2</v>
      </c>
      <c r="T1742" s="11" t="s">
        <v>14</v>
      </c>
    </row>
    <row r="1743" spans="2:20" x14ac:dyDescent="0.35">
      <c r="B1743" s="63">
        <v>17.259999999999899</v>
      </c>
      <c r="C1743" s="34">
        <f>B1743/'MSD Calculation'!$D$5</f>
        <v>0.58310810810810465</v>
      </c>
      <c r="D1743" s="34">
        <f>'MSD Calculation'!$D$24-B1743</f>
        <v>1.2400000000001015</v>
      </c>
      <c r="E1743" s="30">
        <f>IF(B1743="",0,IF(B1743&lt;'MSD Calculation'!$D$5,$E$7*(1-B1743/'MSD Calculation'!$D$5), 0))</f>
        <v>5.9004888032989488E-3</v>
      </c>
      <c r="F1743" s="30">
        <f>IF(B1743="",0,IF($B1743&lt;$F$5,0,IF($B1743&gt;'MSD Calculation'!$D$5,0,IF($N$4="Closed-form",1/2*(1-COS(2*PI()*($B1743-$F$5)/$F$6))*$F$8,IF($N$4="General",1/2*(1-COS(2*PI()*($B1743-$F$5)/$F$6))*$F$9,"Error")))))</f>
        <v>9.1287001026999198E-3</v>
      </c>
      <c r="G1743" s="30">
        <f>IF(B1743="",0,IF($B1743&lt;$G$5,0,IF($B1743&gt;'MSD Calculation'!$D$5,0,IF($N$4="Closed-form",1/2*(1-COS(2*PI()*($B1743-$G$5)/$G$6))*$G$8,IF($N$4="General",1/2*(1-COS(2*PI()*($B1743-$G$5)/$G$6))*$G$9,"Error")))))</f>
        <v>2.5980268383044131E-3</v>
      </c>
      <c r="H1743" s="30">
        <f>IF(B1743="",0,IF($B1743&lt;$H$5,0,IF($B1743&gt;'MSD Calculation'!$D$5,0,IF($N$4="Closed-form",1/2*(1-COS(2*PI()*($B1743-$H$5)/$H$6))*$H$8,IF($N$4="General",1/2*(1-COS(2*PI()*($B1743-$H$5)/$H$6))*$H$9,"Error")))))</f>
        <v>4.2770134345322864E-4</v>
      </c>
      <c r="I1743" s="30">
        <f>IF(B1743="",0,IF($B1743&lt;$I$5,0,IF($B1743&gt;'MSD Calculation'!$D$5,0,IF($N$4="Closed-form",1/2*(1-COS(2*PI()*($B1743-$I$5)/$I$6))*$I$8,IF($N$4="General",1/2*(1-COS(2*PI()*($B1743-$I$5)/$I$6))*$I$9,"Error")))))</f>
        <v>0</v>
      </c>
      <c r="J1743" s="15" t="s">
        <v>14</v>
      </c>
      <c r="K1743" s="3"/>
      <c r="L1743" s="17">
        <v>17.259999999999899</v>
      </c>
      <c r="M1743" s="34">
        <f>L1743/'MSD Calculation'!$D$5</f>
        <v>0.58310810810810465</v>
      </c>
      <c r="N1743" s="34">
        <f>'MSD Calculation'!$D$24-L1743</f>
        <v>1.2400000000001015</v>
      </c>
      <c r="O1743" s="35">
        <f t="shared" si="130"/>
        <v>5.9004888032989488E-3</v>
      </c>
      <c r="P1743" s="35">
        <f t="shared" si="131"/>
        <v>1.5029188905998869E-2</v>
      </c>
      <c r="Q1743" s="35">
        <f t="shared" si="132"/>
        <v>1.762721574430328E-2</v>
      </c>
      <c r="R1743" s="35">
        <f t="shared" si="133"/>
        <v>1.8054917087756511E-2</v>
      </c>
      <c r="S1743" s="35">
        <f t="shared" si="134"/>
        <v>1.8054917087756511E-2</v>
      </c>
      <c r="T1743" s="11" t="s">
        <v>14</v>
      </c>
    </row>
    <row r="1744" spans="2:20" x14ac:dyDescent="0.35">
      <c r="B1744" s="63">
        <v>17.2699999999999</v>
      </c>
      <c r="C1744" s="34">
        <f>B1744/'MSD Calculation'!$D$5</f>
        <v>0.58344594594594257</v>
      </c>
      <c r="D1744" s="34">
        <f>'MSD Calculation'!$D$24-B1744</f>
        <v>1.2300000000000999</v>
      </c>
      <c r="E1744" s="30">
        <f>IF(B1744="",0,IF(B1744&lt;'MSD Calculation'!$D$5,$E$7*(1-B1744/'MSD Calculation'!$D$5), 0))</f>
        <v>5.8957072078343617E-3</v>
      </c>
      <c r="F1744" s="30">
        <f>IF(B1744="",0,IF($B1744&lt;$F$5,0,IF($B1744&gt;'MSD Calculation'!$D$5,0,IF($N$4="Closed-form",1/2*(1-COS(2*PI()*($B1744-$F$5)/$F$6))*$F$8,IF($N$4="General",1/2*(1-COS(2*PI()*($B1744-$F$5)/$F$6))*$F$9,"Error")))))</f>
        <v>9.133471822573817E-3</v>
      </c>
      <c r="G1744" s="30">
        <f>IF(B1744="",0,IF($B1744&lt;$G$5,0,IF($B1744&gt;'MSD Calculation'!$D$5,0,IF($N$4="Closed-form",1/2*(1-COS(2*PI()*($B1744-$G$5)/$G$6))*$G$8,IF($N$4="General",1/2*(1-COS(2*PI()*($B1744-$G$5)/$G$6))*$G$9,"Error")))))</f>
        <v>2.6024660114384473E-3</v>
      </c>
      <c r="H1744" s="30">
        <f>IF(B1744="",0,IF($B1744&lt;$H$5,0,IF($B1744&gt;'MSD Calculation'!$D$5,0,IF($N$4="Closed-form",1/2*(1-COS(2*PI()*($B1744-$H$5)/$H$6))*$H$8,IF($N$4="General",1/2*(1-COS(2*PI()*($B1744-$H$5)/$H$6))*$H$9,"Error")))))</f>
        <v>4.3056386300495051E-4</v>
      </c>
      <c r="I1744" s="30">
        <f>IF(B1744="",0,IF($B1744&lt;$I$5,0,IF($B1744&gt;'MSD Calculation'!$D$5,0,IF($N$4="Closed-form",1/2*(1-COS(2*PI()*($B1744-$I$5)/$I$6))*$I$8,IF($N$4="General",1/2*(1-COS(2*PI()*($B1744-$I$5)/$I$6))*$I$9,"Error")))))</f>
        <v>0</v>
      </c>
      <c r="J1744" s="15" t="s">
        <v>14</v>
      </c>
      <c r="K1744" s="3"/>
      <c r="L1744" s="17">
        <v>17.2699999999999</v>
      </c>
      <c r="M1744" s="34">
        <f>L1744/'MSD Calculation'!$D$5</f>
        <v>0.58344594594594257</v>
      </c>
      <c r="N1744" s="34">
        <f>'MSD Calculation'!$D$24-L1744</f>
        <v>1.2300000000000999</v>
      </c>
      <c r="O1744" s="35">
        <f t="shared" si="130"/>
        <v>5.8957072078343617E-3</v>
      </c>
      <c r="P1744" s="35">
        <f t="shared" si="131"/>
        <v>1.502917903040818E-2</v>
      </c>
      <c r="Q1744" s="35">
        <f t="shared" si="132"/>
        <v>1.7631645041846628E-2</v>
      </c>
      <c r="R1744" s="35">
        <f t="shared" si="133"/>
        <v>1.8062208904851579E-2</v>
      </c>
      <c r="S1744" s="35">
        <f t="shared" si="134"/>
        <v>1.8062208904851579E-2</v>
      </c>
      <c r="T1744" s="11" t="s">
        <v>14</v>
      </c>
    </row>
    <row r="1745" spans="2:20" x14ac:dyDescent="0.35">
      <c r="B1745" s="63">
        <v>17.279999999999902</v>
      </c>
      <c r="C1745" s="34">
        <f>B1745/'MSD Calculation'!$D$5</f>
        <v>0.58378378378378049</v>
      </c>
      <c r="D1745" s="34">
        <f>'MSD Calculation'!$D$24-B1745</f>
        <v>1.2200000000000983</v>
      </c>
      <c r="E1745" s="30">
        <f>IF(B1745="",0,IF(B1745&lt;'MSD Calculation'!$D$5,$E$7*(1-B1745/'MSD Calculation'!$D$5), 0))</f>
        <v>5.8909256123697755E-3</v>
      </c>
      <c r="F1745" s="30">
        <f>IF(B1745="",0,IF($B1745&lt;$F$5,0,IF($B1745&gt;'MSD Calculation'!$D$5,0,IF($N$4="Closed-form",1/2*(1-COS(2*PI()*($B1745-$F$5)/$F$6))*$F$8,IF($N$4="General",1/2*(1-COS(2*PI()*($B1745-$F$5)/$F$6))*$F$9,"Error")))))</f>
        <v>9.1382247520837186E-3</v>
      </c>
      <c r="G1745" s="30">
        <f>IF(B1745="",0,IF($B1745&lt;$G$5,0,IF($B1745&gt;'MSD Calculation'!$D$5,0,IF($N$4="Closed-form",1/2*(1-COS(2*PI()*($B1745-$G$5)/$G$6))*$G$8,IF($N$4="General",1/2*(1-COS(2*PI()*($B1745-$G$5)/$G$6))*$G$9,"Error")))))</f>
        <v>2.6068999578329265E-3</v>
      </c>
      <c r="H1745" s="30">
        <f>IF(B1745="",0,IF($B1745&lt;$H$5,0,IF($B1745&gt;'MSD Calculation'!$D$5,0,IF($N$4="Closed-form",1/2*(1-COS(2*PI()*($B1745-$H$5)/$H$6))*$H$8,IF($N$4="General",1/2*(1-COS(2*PI()*($B1745-$H$5)/$H$6))*$H$9,"Error")))))</f>
        <v>4.3343333263905312E-4</v>
      </c>
      <c r="I1745" s="30">
        <f>IF(B1745="",0,IF($B1745&lt;$I$5,0,IF($B1745&gt;'MSD Calculation'!$D$5,0,IF($N$4="Closed-form",1/2*(1-COS(2*PI()*($B1745-$I$5)/$I$6))*$I$8,IF($N$4="General",1/2*(1-COS(2*PI()*($B1745-$I$5)/$I$6))*$I$9,"Error")))))</f>
        <v>0</v>
      </c>
      <c r="J1745" s="15" t="s">
        <v>14</v>
      </c>
      <c r="K1745" s="3"/>
      <c r="L1745" s="17">
        <v>17.279999999999902</v>
      </c>
      <c r="M1745" s="34">
        <f>L1745/'MSD Calculation'!$D$5</f>
        <v>0.58378378378378049</v>
      </c>
      <c r="N1745" s="34">
        <f>'MSD Calculation'!$D$24-L1745</f>
        <v>1.2200000000000983</v>
      </c>
      <c r="O1745" s="35">
        <f t="shared" si="130"/>
        <v>5.8909256123697755E-3</v>
      </c>
      <c r="P1745" s="35">
        <f t="shared" si="131"/>
        <v>1.5029150364453493E-2</v>
      </c>
      <c r="Q1745" s="35">
        <f t="shared" si="132"/>
        <v>1.763605032228642E-2</v>
      </c>
      <c r="R1745" s="35">
        <f t="shared" si="133"/>
        <v>1.8069483654925472E-2</v>
      </c>
      <c r="S1745" s="35">
        <f t="shared" si="134"/>
        <v>1.8069483654925472E-2</v>
      </c>
      <c r="T1745" s="11" t="s">
        <v>14</v>
      </c>
    </row>
    <row r="1746" spans="2:20" x14ac:dyDescent="0.35">
      <c r="B1746" s="63">
        <v>17.289999999999903</v>
      </c>
      <c r="C1746" s="34">
        <f>B1746/'MSD Calculation'!$D$5</f>
        <v>0.58412162162161829</v>
      </c>
      <c r="D1746" s="34">
        <f>'MSD Calculation'!$D$24-B1746</f>
        <v>1.2100000000000968</v>
      </c>
      <c r="E1746" s="30">
        <f>IF(B1746="",0,IF(B1746&lt;'MSD Calculation'!$D$5,$E$7*(1-B1746/'MSD Calculation'!$D$5), 0))</f>
        <v>5.8861440169051902E-3</v>
      </c>
      <c r="F1746" s="30">
        <f>IF(B1746="",0,IF($B1746&lt;$F$5,0,IF($B1746&gt;'MSD Calculation'!$D$5,0,IF($N$4="Closed-form",1/2*(1-COS(2*PI()*($B1746-$F$5)/$F$6))*$F$8,IF($N$4="General",1/2*(1-COS(2*PI()*($B1746-$F$5)/$F$6))*$F$9,"Error")))))</f>
        <v>9.142958870380951E-3</v>
      </c>
      <c r="G1746" s="30">
        <f>IF(B1746="",0,IF($B1746&lt;$G$5,0,IF($B1746&gt;'MSD Calculation'!$D$5,0,IF($N$4="Closed-form",1/2*(1-COS(2*PI()*($B1746-$G$5)/$G$6))*$G$8,IF($N$4="General",1/2*(1-COS(2*PI()*($B1746-$G$5)/$G$6))*$G$9,"Error")))))</f>
        <v>2.6113286467918865E-3</v>
      </c>
      <c r="H1746" s="30">
        <f>IF(B1746="",0,IF($B1746&lt;$H$5,0,IF($B1746&gt;'MSD Calculation'!$D$5,0,IF($N$4="Closed-form",1/2*(1-COS(2*PI()*($B1746-$H$5)/$H$6))*$H$8,IF($N$4="General",1/2*(1-COS(2*PI()*($B1746-$H$5)/$H$6))*$H$9,"Error")))))</f>
        <v>4.3630971785351444E-4</v>
      </c>
      <c r="I1746" s="30">
        <f>IF(B1746="",0,IF($B1746&lt;$I$5,0,IF($B1746&gt;'MSD Calculation'!$D$5,0,IF($N$4="Closed-form",1/2*(1-COS(2*PI()*($B1746-$I$5)/$I$6))*$I$8,IF($N$4="General",1/2*(1-COS(2*PI()*($B1746-$I$5)/$I$6))*$I$9,"Error")))))</f>
        <v>0</v>
      </c>
      <c r="J1746" s="15" t="s">
        <v>14</v>
      </c>
      <c r="K1746" s="3"/>
      <c r="L1746" s="17">
        <v>17.289999999999903</v>
      </c>
      <c r="M1746" s="34">
        <f>L1746/'MSD Calculation'!$D$5</f>
        <v>0.58412162162161829</v>
      </c>
      <c r="N1746" s="34">
        <f>'MSD Calculation'!$D$24-L1746</f>
        <v>1.2100000000000968</v>
      </c>
      <c r="O1746" s="35">
        <f t="shared" ref="O1746:O1809" si="135">E1746</f>
        <v>5.8861440169051902E-3</v>
      </c>
      <c r="P1746" s="35">
        <f t="shared" ref="P1746:P1809" si="136">E1746+F1746</f>
        <v>1.5029102887286141E-2</v>
      </c>
      <c r="Q1746" s="35">
        <f t="shared" ref="Q1746:Q1809" si="137">E1746+F1746+G1746</f>
        <v>1.7640431534078026E-2</v>
      </c>
      <c r="R1746" s="35">
        <f t="shared" ref="R1746:R1809" si="138">+E1746+F1746+G1746+H1746</f>
        <v>1.8076741251931542E-2</v>
      </c>
      <c r="S1746" s="35">
        <f t="shared" ref="S1746:S1809" si="139">E1746+F1746+G1746+H1746+I1746</f>
        <v>1.8076741251931542E-2</v>
      </c>
      <c r="T1746" s="11" t="s">
        <v>14</v>
      </c>
    </row>
    <row r="1747" spans="2:20" x14ac:dyDescent="0.35">
      <c r="B1747" s="63">
        <v>17.299999999999905</v>
      </c>
      <c r="C1747" s="34">
        <f>B1747/'MSD Calculation'!$D$5</f>
        <v>0.58445945945945621</v>
      </c>
      <c r="D1747" s="34">
        <f>'MSD Calculation'!$D$24-B1747</f>
        <v>1.2000000000000952</v>
      </c>
      <c r="E1747" s="30">
        <f>IF(B1747="",0,IF(B1747&lt;'MSD Calculation'!$D$5,$E$7*(1-B1747/'MSD Calculation'!$D$5), 0))</f>
        <v>5.8813624214406031E-3</v>
      </c>
      <c r="F1747" s="30">
        <f>IF(B1747="",0,IF($B1747&lt;$F$5,0,IF($B1747&gt;'MSD Calculation'!$D$5,0,IF($N$4="Closed-form",1/2*(1-COS(2*PI()*($B1747-$F$5)/$F$6))*$F$8,IF($N$4="General",1/2*(1-COS(2*PI()*($B1747-$F$5)/$F$6))*$F$9,"Error")))))</f>
        <v>9.1476741566993529E-3</v>
      </c>
      <c r="G1747" s="30">
        <f>IF(B1747="",0,IF($B1747&lt;$G$5,0,IF($B1747&gt;'MSD Calculation'!$D$5,0,IF($N$4="Closed-form",1/2*(1-COS(2*PI()*($B1747-$G$5)/$G$6))*$G$8,IF($N$4="General",1/2*(1-COS(2*PI()*($B1747-$G$5)/$G$6))*$G$9,"Error")))))</f>
        <v>2.6157520476557594E-3</v>
      </c>
      <c r="H1747" s="30">
        <f>IF(B1747="",0,IF($B1747&lt;$H$5,0,IF($B1747&gt;'MSD Calculation'!$D$5,0,IF($N$4="Closed-form",1/2*(1-COS(2*PI()*($B1747-$H$5)/$H$6))*$H$8,IF($N$4="General",1/2*(1-COS(2*PI()*($B1747-$H$5)/$H$6))*$H$9,"Error")))))</f>
        <v>4.3919298406316074E-4</v>
      </c>
      <c r="I1747" s="30">
        <f>IF(B1747="",0,IF($B1747&lt;$I$5,0,IF($B1747&gt;'MSD Calculation'!$D$5,0,IF($N$4="Closed-form",1/2*(1-COS(2*PI()*($B1747-$I$5)/$I$6))*$I$8,IF($N$4="General",1/2*(1-COS(2*PI()*($B1747-$I$5)/$I$6))*$I$9,"Error")))))</f>
        <v>0</v>
      </c>
      <c r="J1747" s="15" t="s">
        <v>14</v>
      </c>
      <c r="K1747" s="3"/>
      <c r="L1747" s="17">
        <v>17.299999999999905</v>
      </c>
      <c r="M1747" s="34">
        <f>L1747/'MSD Calculation'!$D$5</f>
        <v>0.58445945945945621</v>
      </c>
      <c r="N1747" s="34">
        <f>'MSD Calculation'!$D$24-L1747</f>
        <v>1.2000000000000952</v>
      </c>
      <c r="O1747" s="35">
        <f t="shared" si="135"/>
        <v>5.8813624214406031E-3</v>
      </c>
      <c r="P1747" s="35">
        <f t="shared" si="136"/>
        <v>1.5029036578139955E-2</v>
      </c>
      <c r="Q1747" s="35">
        <f t="shared" si="137"/>
        <v>1.7644788625795715E-2</v>
      </c>
      <c r="R1747" s="35">
        <f t="shared" si="138"/>
        <v>1.8083981609858878E-2</v>
      </c>
      <c r="S1747" s="35">
        <f t="shared" si="139"/>
        <v>1.8083981609858878E-2</v>
      </c>
      <c r="T1747" s="11" t="s">
        <v>14</v>
      </c>
    </row>
    <row r="1748" spans="2:20" x14ac:dyDescent="0.35">
      <c r="B1748" s="63">
        <v>17.309999999999906</v>
      </c>
      <c r="C1748" s="34">
        <f>B1748/'MSD Calculation'!$D$5</f>
        <v>0.58479729729729413</v>
      </c>
      <c r="D1748" s="34">
        <f>'MSD Calculation'!$D$24-B1748</f>
        <v>1.1900000000000936</v>
      </c>
      <c r="E1748" s="30">
        <f>IF(B1748="",0,IF(B1748&lt;'MSD Calculation'!$D$5,$E$7*(1-B1748/'MSD Calculation'!$D$5), 0))</f>
        <v>5.8765808259760161E-3</v>
      </c>
      <c r="F1748" s="30">
        <f>IF(B1748="",0,IF($B1748&lt;$F$5,0,IF($B1748&gt;'MSD Calculation'!$D$5,0,IF($N$4="Closed-form",1/2*(1-COS(2*PI()*($B1748-$F$5)/$F$6))*$F$8,IF($N$4="General",1/2*(1-COS(2*PI()*($B1748-$F$5)/$F$6))*$F$9,"Error")))))</f>
        <v>9.1523705903553774E-3</v>
      </c>
      <c r="G1748" s="30">
        <f>IF(B1748="",0,IF($B1748&lt;$G$5,0,IF($B1748&gt;'MSD Calculation'!$D$5,0,IF($N$4="Closed-form",1/2*(1-COS(2*PI()*($B1748-$G$5)/$G$6))*$G$8,IF($N$4="General",1/2*(1-COS(2*PI()*($B1748-$G$5)/$G$6))*$G$9,"Error")))))</f>
        <v>2.6201701298015885E-3</v>
      </c>
      <c r="H1748" s="30">
        <f>IF(B1748="",0,IF($B1748&lt;$H$5,0,IF($B1748&gt;'MSD Calculation'!$D$5,0,IF($N$4="Closed-form",1/2*(1-COS(2*PI()*($B1748-$H$5)/$H$6))*$H$8,IF($N$4="General",1/2*(1-COS(2*PI()*($B1748-$H$5)/$H$6))*$H$9,"Error")))))</f>
        <v>4.4208309660008233E-4</v>
      </c>
      <c r="I1748" s="30">
        <f>IF(B1748="",0,IF($B1748&lt;$I$5,0,IF($B1748&gt;'MSD Calculation'!$D$5,0,IF($N$4="Closed-form",1/2*(1-COS(2*PI()*($B1748-$I$5)/$I$6))*$I$8,IF($N$4="General",1/2*(1-COS(2*PI()*($B1748-$I$5)/$I$6))*$I$9,"Error")))))</f>
        <v>0</v>
      </c>
      <c r="J1748" s="15" t="s">
        <v>14</v>
      </c>
      <c r="K1748" s="3"/>
      <c r="L1748" s="17">
        <v>17.309999999999906</v>
      </c>
      <c r="M1748" s="34">
        <f>L1748/'MSD Calculation'!$D$5</f>
        <v>0.58479729729729413</v>
      </c>
      <c r="N1748" s="34">
        <f>'MSD Calculation'!$D$24-L1748</f>
        <v>1.1900000000000936</v>
      </c>
      <c r="O1748" s="35">
        <f t="shared" si="135"/>
        <v>5.8765808259760161E-3</v>
      </c>
      <c r="P1748" s="35">
        <f t="shared" si="136"/>
        <v>1.5028951416331393E-2</v>
      </c>
      <c r="Q1748" s="35">
        <f t="shared" si="137"/>
        <v>1.7649121546132983E-2</v>
      </c>
      <c r="R1748" s="35">
        <f t="shared" si="138"/>
        <v>1.8091204642733064E-2</v>
      </c>
      <c r="S1748" s="35">
        <f t="shared" si="139"/>
        <v>1.8091204642733064E-2</v>
      </c>
      <c r="T1748" s="11" t="s">
        <v>14</v>
      </c>
    </row>
    <row r="1749" spans="2:20" x14ac:dyDescent="0.35">
      <c r="B1749" s="63">
        <v>17.319999999999908</v>
      </c>
      <c r="C1749" s="34">
        <f>B1749/'MSD Calculation'!$D$5</f>
        <v>0.58513513513513205</v>
      </c>
      <c r="D1749" s="34">
        <f>'MSD Calculation'!$D$24-B1749</f>
        <v>1.1800000000000921</v>
      </c>
      <c r="E1749" s="30">
        <f>IF(B1749="",0,IF(B1749&lt;'MSD Calculation'!$D$5,$E$7*(1-B1749/'MSD Calculation'!$D$5), 0))</f>
        <v>5.871799230511429E-3</v>
      </c>
      <c r="F1749" s="30">
        <f>IF(B1749="",0,IF($B1749&lt;$F$5,0,IF($B1749&gt;'MSD Calculation'!$D$5,0,IF($N$4="Closed-form",1/2*(1-COS(2*PI()*($B1749-$F$5)/$F$6))*$F$8,IF($N$4="General",1/2*(1-COS(2*PI()*($B1749-$F$5)/$F$6))*$F$9,"Error")))))</f>
        <v>9.1570481507481614E-3</v>
      </c>
      <c r="G1749" s="30">
        <f>IF(B1749="",0,IF($B1749&lt;$G$5,0,IF($B1749&gt;'MSD Calculation'!$D$5,0,IF($N$4="Closed-form",1/2*(1-COS(2*PI()*($B1749-$G$5)/$G$6))*$G$8,IF($N$4="General",1/2*(1-COS(2*PI()*($B1749-$G$5)/$G$6))*$G$9,"Error")))))</f>
        <v>2.6245828626432358E-3</v>
      </c>
      <c r="H1749" s="30">
        <f>IF(B1749="",0,IF($B1749&lt;$H$5,0,IF($B1749&gt;'MSD Calculation'!$D$5,0,IF($N$4="Closed-form",1/2*(1-COS(2*PI()*($B1749-$H$5)/$H$6))*$H$8,IF($N$4="General",1/2*(1-COS(2*PI()*($B1749-$H$5)/$H$6))*$H$9,"Error")))))</f>
        <v>4.4498002071405031E-4</v>
      </c>
      <c r="I1749" s="30">
        <f>IF(B1749="",0,IF($B1749&lt;$I$5,0,IF($B1749&gt;'MSD Calculation'!$D$5,0,IF($N$4="Closed-form",1/2*(1-COS(2*PI()*($B1749-$I$5)/$I$6))*$I$8,IF($N$4="General",1/2*(1-COS(2*PI()*($B1749-$I$5)/$I$6))*$I$9,"Error")))))</f>
        <v>0</v>
      </c>
      <c r="J1749" s="15" t="s">
        <v>14</v>
      </c>
      <c r="K1749" s="3"/>
      <c r="L1749" s="17">
        <v>17.319999999999908</v>
      </c>
      <c r="M1749" s="34">
        <f>L1749/'MSD Calculation'!$D$5</f>
        <v>0.58513513513513205</v>
      </c>
      <c r="N1749" s="34">
        <f>'MSD Calculation'!$D$24-L1749</f>
        <v>1.1800000000000921</v>
      </c>
      <c r="O1749" s="35">
        <f t="shared" si="135"/>
        <v>5.871799230511429E-3</v>
      </c>
      <c r="P1749" s="35">
        <f t="shared" si="136"/>
        <v>1.5028847381259591E-2</v>
      </c>
      <c r="Q1749" s="35">
        <f t="shared" si="137"/>
        <v>1.7653430243902826E-2</v>
      </c>
      <c r="R1749" s="35">
        <f t="shared" si="138"/>
        <v>1.8098410264616876E-2</v>
      </c>
      <c r="S1749" s="35">
        <f t="shared" si="139"/>
        <v>1.8098410264616876E-2</v>
      </c>
      <c r="T1749" s="11" t="s">
        <v>14</v>
      </c>
    </row>
    <row r="1750" spans="2:20" x14ac:dyDescent="0.35">
      <c r="B1750" s="63">
        <v>17.329999999999909</v>
      </c>
      <c r="C1750" s="34">
        <f>B1750/'MSD Calculation'!$D$5</f>
        <v>0.58547297297296985</v>
      </c>
      <c r="D1750" s="34">
        <f>'MSD Calculation'!$D$24-B1750</f>
        <v>1.1700000000000905</v>
      </c>
      <c r="E1750" s="30">
        <f>IF(B1750="",0,IF(B1750&lt;'MSD Calculation'!$D$5,$E$7*(1-B1750/'MSD Calculation'!$D$5), 0))</f>
        <v>5.8670176350468436E-3</v>
      </c>
      <c r="F1750" s="30">
        <f>IF(B1750="",0,IF($B1750&lt;$F$5,0,IF($B1750&gt;'MSD Calculation'!$D$5,0,IF($N$4="Closed-form",1/2*(1-COS(2*PI()*($B1750-$F$5)/$F$6))*$F$8,IF($N$4="General",1/2*(1-COS(2*PI()*($B1750-$F$5)/$F$6))*$F$9,"Error")))))</f>
        <v>9.1617068173596404E-3</v>
      </c>
      <c r="G1750" s="30">
        <f>IF(B1750="",0,IF($B1750&lt;$G$5,0,IF($B1750&gt;'MSD Calculation'!$D$5,0,IF($N$4="Closed-form",1/2*(1-COS(2*PI()*($B1750-$G$5)/$G$6))*$G$8,IF($N$4="General",1/2*(1-COS(2*PI()*($B1750-$G$5)/$G$6))*$G$9,"Error")))))</f>
        <v>2.6289902156315984E-3</v>
      </c>
      <c r="H1750" s="30">
        <f>IF(B1750="",0,IF($B1750&lt;$H$5,0,IF($B1750&gt;'MSD Calculation'!$D$5,0,IF($N$4="Closed-form",1/2*(1-COS(2*PI()*($B1750-$H$5)/$H$6))*$H$8,IF($N$4="General",1/2*(1-COS(2*PI()*($B1750-$H$5)/$H$6))*$H$9,"Error")))))</f>
        <v>4.4788372157293459E-4</v>
      </c>
      <c r="I1750" s="30">
        <f>IF(B1750="",0,IF($B1750&lt;$I$5,0,IF($B1750&gt;'MSD Calculation'!$D$5,0,IF($N$4="Closed-form",1/2*(1-COS(2*PI()*($B1750-$I$5)/$I$6))*$I$8,IF($N$4="General",1/2*(1-COS(2*PI()*($B1750-$I$5)/$I$6))*$I$9,"Error")))))</f>
        <v>0</v>
      </c>
      <c r="J1750" s="15" t="s">
        <v>14</v>
      </c>
      <c r="K1750" s="3"/>
      <c r="L1750" s="17">
        <v>17.329999999999909</v>
      </c>
      <c r="M1750" s="34">
        <f>L1750/'MSD Calculation'!$D$5</f>
        <v>0.58547297297296985</v>
      </c>
      <c r="N1750" s="34">
        <f>'MSD Calculation'!$D$24-L1750</f>
        <v>1.1700000000000905</v>
      </c>
      <c r="O1750" s="35">
        <f t="shared" si="135"/>
        <v>5.8670176350468436E-3</v>
      </c>
      <c r="P1750" s="35">
        <f t="shared" si="136"/>
        <v>1.5028724452406484E-2</v>
      </c>
      <c r="Q1750" s="35">
        <f t="shared" si="137"/>
        <v>1.7657714668038081E-2</v>
      </c>
      <c r="R1750" s="35">
        <f t="shared" si="138"/>
        <v>1.8105598389611014E-2</v>
      </c>
      <c r="S1750" s="35">
        <f t="shared" si="139"/>
        <v>1.8105598389611014E-2</v>
      </c>
      <c r="T1750" s="11" t="s">
        <v>14</v>
      </c>
    </row>
    <row r="1751" spans="2:20" x14ac:dyDescent="0.35">
      <c r="B1751" s="63">
        <v>17.339999999999911</v>
      </c>
      <c r="C1751" s="34">
        <f>B1751/'MSD Calculation'!$D$5</f>
        <v>0.58581081081080777</v>
      </c>
      <c r="D1751" s="34">
        <f>'MSD Calculation'!$D$24-B1751</f>
        <v>1.160000000000089</v>
      </c>
      <c r="E1751" s="30">
        <f>IF(B1751="",0,IF(B1751&lt;'MSD Calculation'!$D$5,$E$7*(1-B1751/'MSD Calculation'!$D$5), 0))</f>
        <v>5.8622360395822566E-3</v>
      </c>
      <c r="F1751" s="30">
        <f>IF(B1751="",0,IF($B1751&lt;$F$5,0,IF($B1751&gt;'MSD Calculation'!$D$5,0,IF($N$4="Closed-form",1/2*(1-COS(2*PI()*($B1751-$F$5)/$F$6))*$F$8,IF($N$4="General",1/2*(1-COS(2*PI()*($B1751-$F$5)/$F$6))*$F$9,"Error")))))</f>
        <v>9.1663465697546243E-3</v>
      </c>
      <c r="G1751" s="30">
        <f>IF(B1751="",0,IF($B1751&lt;$G$5,0,IF($B1751&gt;'MSD Calculation'!$D$5,0,IF($N$4="Closed-form",1/2*(1-COS(2*PI()*($B1751-$G$5)/$G$6))*$G$8,IF($N$4="General",1/2*(1-COS(2*PI()*($B1751-$G$5)/$G$6))*$G$9,"Error")))))</f>
        <v>2.633392158254816E-3</v>
      </c>
      <c r="H1751" s="30">
        <f>IF(B1751="",0,IF($B1751&lt;$H$5,0,IF($B1751&gt;'MSD Calculation'!$D$5,0,IF($N$4="Closed-form",1/2*(1-COS(2*PI()*($B1751-$H$5)/$H$6))*$H$8,IF($N$4="General",1/2*(1-COS(2*PI()*($B1751-$H$5)/$H$6))*$H$9,"Error")))))</f>
        <v>4.5079416426312266E-4</v>
      </c>
      <c r="I1751" s="30">
        <f>IF(B1751="",0,IF($B1751&lt;$I$5,0,IF($B1751&gt;'MSD Calculation'!$D$5,0,IF($N$4="Closed-form",1/2*(1-COS(2*PI()*($B1751-$I$5)/$I$6))*$I$8,IF($N$4="General",1/2*(1-COS(2*PI()*($B1751-$I$5)/$I$6))*$I$9,"Error")))))</f>
        <v>0</v>
      </c>
      <c r="J1751" s="15" t="s">
        <v>14</v>
      </c>
      <c r="K1751" s="3"/>
      <c r="L1751" s="17">
        <v>17.339999999999911</v>
      </c>
      <c r="M1751" s="34">
        <f>L1751/'MSD Calculation'!$D$5</f>
        <v>0.58581081081080777</v>
      </c>
      <c r="N1751" s="34">
        <f>'MSD Calculation'!$D$24-L1751</f>
        <v>1.160000000000089</v>
      </c>
      <c r="O1751" s="35">
        <f t="shared" si="135"/>
        <v>5.8622360395822566E-3</v>
      </c>
      <c r="P1751" s="35">
        <f t="shared" si="136"/>
        <v>1.5028582609336882E-2</v>
      </c>
      <c r="Q1751" s="35">
        <f t="shared" si="137"/>
        <v>1.7661974767591699E-2</v>
      </c>
      <c r="R1751" s="35">
        <f t="shared" si="138"/>
        <v>1.811276893185482E-2</v>
      </c>
      <c r="S1751" s="35">
        <f t="shared" si="139"/>
        <v>1.811276893185482E-2</v>
      </c>
      <c r="T1751" s="11" t="s">
        <v>14</v>
      </c>
    </row>
    <row r="1752" spans="2:20" x14ac:dyDescent="0.35">
      <c r="B1752" s="63">
        <v>17.349999999999913</v>
      </c>
      <c r="C1752" s="34">
        <f>B1752/'MSD Calculation'!$D$5</f>
        <v>0.58614864864864569</v>
      </c>
      <c r="D1752" s="34">
        <f>'MSD Calculation'!$D$24-B1752</f>
        <v>1.1500000000000874</v>
      </c>
      <c r="E1752" s="30">
        <f>IF(B1752="",0,IF(B1752&lt;'MSD Calculation'!$D$5,$E$7*(1-B1752/'MSD Calculation'!$D$5), 0))</f>
        <v>5.8574544441176695E-3</v>
      </c>
      <c r="F1752" s="30">
        <f>IF(B1752="",0,IF($B1752&lt;$F$5,0,IF($B1752&gt;'MSD Calculation'!$D$5,0,IF($N$4="Closed-form",1/2*(1-COS(2*PI()*($B1752-$F$5)/$F$6))*$F$8,IF($N$4="General",1/2*(1-COS(2*PI()*($B1752-$F$5)/$F$6))*$F$9,"Error")))))</f>
        <v>9.1709673875808879E-3</v>
      </c>
      <c r="G1752" s="30">
        <f>IF(B1752="",0,IF($B1752&lt;$G$5,0,IF($B1752&gt;'MSD Calculation'!$D$5,0,IF($N$4="Closed-form",1/2*(1-COS(2*PI()*($B1752-$G$5)/$G$6))*$G$8,IF($N$4="General",1/2*(1-COS(2*PI()*($B1752-$G$5)/$G$6))*$G$9,"Error")))))</f>
        <v>2.6377886600384851E-3</v>
      </c>
      <c r="H1752" s="30">
        <f>IF(B1752="",0,IF($B1752&lt;$H$5,0,IF($B1752&gt;'MSD Calculation'!$D$5,0,IF($N$4="Closed-form",1/2*(1-COS(2*PI()*($B1752-$H$5)/$H$6))*$H$8,IF($N$4="General",1/2*(1-COS(2*PI()*($B1752-$H$5)/$H$6))*$H$9,"Error")))))</f>
        <v>4.5371131378993932E-4</v>
      </c>
      <c r="I1752" s="30">
        <f>IF(B1752="",0,IF($B1752&lt;$I$5,0,IF($B1752&gt;'MSD Calculation'!$D$5,0,IF($N$4="Closed-form",1/2*(1-COS(2*PI()*($B1752-$I$5)/$I$6))*$I$8,IF($N$4="General",1/2*(1-COS(2*PI()*($B1752-$I$5)/$I$6))*$I$9,"Error")))))</f>
        <v>0</v>
      </c>
      <c r="J1752" s="15" t="s">
        <v>14</v>
      </c>
      <c r="K1752" s="3"/>
      <c r="L1752" s="17">
        <v>17.349999999999913</v>
      </c>
      <c r="M1752" s="34">
        <f>L1752/'MSD Calculation'!$D$5</f>
        <v>0.58614864864864569</v>
      </c>
      <c r="N1752" s="34">
        <f>'MSD Calculation'!$D$24-L1752</f>
        <v>1.1500000000000874</v>
      </c>
      <c r="O1752" s="35">
        <f t="shared" si="135"/>
        <v>5.8574544441176695E-3</v>
      </c>
      <c r="P1752" s="35">
        <f t="shared" si="136"/>
        <v>1.5028421831698557E-2</v>
      </c>
      <c r="Q1752" s="35">
        <f t="shared" si="137"/>
        <v>1.7666210491737042E-2</v>
      </c>
      <c r="R1752" s="35">
        <f t="shared" si="138"/>
        <v>1.8119921805526983E-2</v>
      </c>
      <c r="S1752" s="35">
        <f t="shared" si="139"/>
        <v>1.8119921805526983E-2</v>
      </c>
      <c r="T1752" s="11" t="s">
        <v>14</v>
      </c>
    </row>
    <row r="1753" spans="2:20" x14ac:dyDescent="0.35">
      <c r="B1753" s="63">
        <v>17.359999999999914</v>
      </c>
      <c r="C1753" s="34">
        <f>B1753/'MSD Calculation'!$D$5</f>
        <v>0.5864864864864836</v>
      </c>
      <c r="D1753" s="34">
        <f>'MSD Calculation'!$D$24-B1753</f>
        <v>1.1400000000000858</v>
      </c>
      <c r="E1753" s="30">
        <f>IF(B1753="",0,IF(B1753&lt;'MSD Calculation'!$D$5,$E$7*(1-B1753/'MSD Calculation'!$D$5), 0))</f>
        <v>5.8526728486530824E-3</v>
      </c>
      <c r="F1753" s="30">
        <f>IF(B1753="",0,IF($B1753&lt;$F$5,0,IF($B1753&gt;'MSD Calculation'!$D$5,0,IF($N$4="Closed-form",1/2*(1-COS(2*PI()*($B1753-$F$5)/$F$6))*$F$8,IF($N$4="General",1/2*(1-COS(2*PI()*($B1753-$F$5)/$F$6))*$F$9,"Error")))))</f>
        <v>9.175569250569263E-3</v>
      </c>
      <c r="G1753" s="30">
        <f>IF(B1753="",0,IF($B1753&lt;$G$5,0,IF($B1753&gt;'MSD Calculation'!$D$5,0,IF($N$4="Closed-form",1/2*(1-COS(2*PI()*($B1753-$G$5)/$G$6))*$G$8,IF($N$4="General",1/2*(1-COS(2*PI()*($B1753-$G$5)/$G$6))*$G$9,"Error")))))</f>
        <v>2.6421796905458676E-3</v>
      </c>
      <c r="H1753" s="30">
        <f>IF(B1753="",0,IF($B1753&lt;$H$5,0,IF($B1753&gt;'MSD Calculation'!$D$5,0,IF($N$4="Closed-form",1/2*(1-COS(2*PI()*($B1753-$H$5)/$H$6))*$H$8,IF($N$4="General",1/2*(1-COS(2*PI()*($B1753-$H$5)/$H$6))*$H$9,"Error")))))</f>
        <v>4.566351350780676E-4</v>
      </c>
      <c r="I1753" s="30">
        <f>IF(B1753="",0,IF($B1753&lt;$I$5,0,IF($B1753&gt;'MSD Calculation'!$D$5,0,IF($N$4="Closed-form",1/2*(1-COS(2*PI()*($B1753-$I$5)/$I$6))*$I$8,IF($N$4="General",1/2*(1-COS(2*PI()*($B1753-$I$5)/$I$6))*$I$9,"Error")))))</f>
        <v>0</v>
      </c>
      <c r="J1753" s="15" t="s">
        <v>14</v>
      </c>
      <c r="K1753" s="3"/>
      <c r="L1753" s="17">
        <v>17.359999999999914</v>
      </c>
      <c r="M1753" s="34">
        <f>L1753/'MSD Calculation'!$D$5</f>
        <v>0.5864864864864836</v>
      </c>
      <c r="N1753" s="34">
        <f>'MSD Calculation'!$D$24-L1753</f>
        <v>1.1400000000000858</v>
      </c>
      <c r="O1753" s="35">
        <f t="shared" si="135"/>
        <v>5.8526728486530824E-3</v>
      </c>
      <c r="P1753" s="35">
        <f t="shared" si="136"/>
        <v>1.5028242099222346E-2</v>
      </c>
      <c r="Q1753" s="35">
        <f t="shared" si="137"/>
        <v>1.7670421789768215E-2</v>
      </c>
      <c r="R1753" s="35">
        <f t="shared" si="138"/>
        <v>1.8127056924846282E-2</v>
      </c>
      <c r="S1753" s="35">
        <f t="shared" si="139"/>
        <v>1.8127056924846282E-2</v>
      </c>
      <c r="T1753" s="11" t="s">
        <v>14</v>
      </c>
    </row>
    <row r="1754" spans="2:20" x14ac:dyDescent="0.35">
      <c r="B1754" s="63">
        <v>17.369999999999916</v>
      </c>
      <c r="C1754" s="34">
        <f>B1754/'MSD Calculation'!$D$5</f>
        <v>0.58682432432432141</v>
      </c>
      <c r="D1754" s="34">
        <f>'MSD Calculation'!$D$24-B1754</f>
        <v>1.1300000000000843</v>
      </c>
      <c r="E1754" s="30">
        <f>IF(B1754="",0,IF(B1754&lt;'MSD Calculation'!$D$5,$E$7*(1-B1754/'MSD Calculation'!$D$5), 0))</f>
        <v>5.8478912531884971E-3</v>
      </c>
      <c r="F1754" s="30">
        <f>IF(B1754="",0,IF($B1754&lt;$F$5,0,IF($B1754&gt;'MSD Calculation'!$D$5,0,IF($N$4="Closed-form",1/2*(1-COS(2*PI()*($B1754-$F$5)/$F$6))*$F$8,IF($N$4="General",1/2*(1-COS(2*PI()*($B1754-$F$5)/$F$6))*$F$9,"Error")))))</f>
        <v>9.1801521385337283E-3</v>
      </c>
      <c r="G1754" s="30">
        <f>IF(B1754="",0,IF($B1754&lt;$G$5,0,IF($B1754&gt;'MSD Calculation'!$D$5,0,IF($N$4="Closed-form",1/2*(1-COS(2*PI()*($B1754-$G$5)/$G$6))*$G$8,IF($N$4="General",1/2*(1-COS(2*PI()*($B1754-$G$5)/$G$6))*$G$9,"Error")))))</f>
        <v>2.6465652193781051E-3</v>
      </c>
      <c r="H1754" s="30">
        <f>IF(B1754="",0,IF($B1754&lt;$H$5,0,IF($B1754&gt;'MSD Calculation'!$D$5,0,IF($N$4="Closed-form",1/2*(1-COS(2*PI()*($B1754-$H$5)/$H$6))*$H$8,IF($N$4="General",1/2*(1-COS(2*PI()*($B1754-$H$5)/$H$6))*$H$9,"Error")))))</f>
        <v>4.5956559297197002E-4</v>
      </c>
      <c r="I1754" s="30">
        <f>IF(B1754="",0,IF($B1754&lt;$I$5,0,IF($B1754&gt;'MSD Calculation'!$D$5,0,IF($N$4="Closed-form",1/2*(1-COS(2*PI()*($B1754-$I$5)/$I$6))*$I$8,IF($N$4="General",1/2*(1-COS(2*PI()*($B1754-$I$5)/$I$6))*$I$9,"Error")))))</f>
        <v>0</v>
      </c>
      <c r="J1754" s="15" t="s">
        <v>14</v>
      </c>
      <c r="K1754" s="3"/>
      <c r="L1754" s="17">
        <v>17.369999999999916</v>
      </c>
      <c r="M1754" s="34">
        <f>L1754/'MSD Calculation'!$D$5</f>
        <v>0.58682432432432141</v>
      </c>
      <c r="N1754" s="34">
        <f>'MSD Calculation'!$D$24-L1754</f>
        <v>1.1300000000000843</v>
      </c>
      <c r="O1754" s="35">
        <f t="shared" si="135"/>
        <v>5.8478912531884971E-3</v>
      </c>
      <c r="P1754" s="35">
        <f t="shared" si="136"/>
        <v>1.5028043391722225E-2</v>
      </c>
      <c r="Q1754" s="35">
        <f t="shared" si="137"/>
        <v>1.7674608611100331E-2</v>
      </c>
      <c r="R1754" s="35">
        <f t="shared" si="138"/>
        <v>1.81341742040723E-2</v>
      </c>
      <c r="S1754" s="35">
        <f t="shared" si="139"/>
        <v>1.81341742040723E-2</v>
      </c>
      <c r="T1754" s="11" t="s">
        <v>14</v>
      </c>
    </row>
    <row r="1755" spans="2:20" x14ac:dyDescent="0.35">
      <c r="B1755" s="63">
        <v>17.379999999999917</v>
      </c>
      <c r="C1755" s="34">
        <f>B1755/'MSD Calculation'!$D$5</f>
        <v>0.58716216216215933</v>
      </c>
      <c r="D1755" s="34">
        <f>'MSD Calculation'!$D$24-B1755</f>
        <v>1.1200000000000827</v>
      </c>
      <c r="E1755" s="30">
        <f>IF(B1755="",0,IF(B1755&lt;'MSD Calculation'!$D$5,$E$7*(1-B1755/'MSD Calculation'!$D$5), 0))</f>
        <v>5.84310965772391E-3</v>
      </c>
      <c r="F1755" s="30">
        <f>IF(B1755="",0,IF($B1755&lt;$F$5,0,IF($B1755&gt;'MSD Calculation'!$D$5,0,IF($N$4="Closed-form",1/2*(1-COS(2*PI()*($B1755-$F$5)/$F$6))*$F$8,IF($N$4="General",1/2*(1-COS(2*PI()*($B1755-$F$5)/$F$6))*$F$9,"Error")))))</f>
        <v>9.184716031371493E-3</v>
      </c>
      <c r="G1755" s="30">
        <f>IF(B1755="",0,IF($B1755&lt;$G$5,0,IF($B1755&gt;'MSD Calculation'!$D$5,0,IF($N$4="Closed-form",1/2*(1-COS(2*PI()*($B1755-$G$5)/$G$6))*$G$8,IF($N$4="General",1/2*(1-COS(2*PI()*($B1755-$G$5)/$G$6))*$G$9,"Error")))))</f>
        <v>2.6509452161744243E-3</v>
      </c>
      <c r="H1755" s="30">
        <f>IF(B1755="",0,IF($B1755&lt;$H$5,0,IF($B1755&gt;'MSD Calculation'!$D$5,0,IF($N$4="Closed-form",1/2*(1-COS(2*PI()*($B1755-$H$5)/$H$6))*$H$8,IF($N$4="General",1/2*(1-COS(2*PI()*($B1755-$H$5)/$H$6))*$H$9,"Error")))))</f>
        <v>4.6250265223631221E-4</v>
      </c>
      <c r="I1755" s="30">
        <f>IF(B1755="",0,IF($B1755&lt;$I$5,0,IF($B1755&gt;'MSD Calculation'!$D$5,0,IF($N$4="Closed-form",1/2*(1-COS(2*PI()*($B1755-$I$5)/$I$6))*$I$8,IF($N$4="General",1/2*(1-COS(2*PI()*($B1755-$I$5)/$I$6))*$I$9,"Error")))))</f>
        <v>0</v>
      </c>
      <c r="J1755" s="15" t="s">
        <v>14</v>
      </c>
      <c r="K1755" s="3"/>
      <c r="L1755" s="17">
        <v>17.379999999999917</v>
      </c>
      <c r="M1755" s="34">
        <f>L1755/'MSD Calculation'!$D$5</f>
        <v>0.58716216216215933</v>
      </c>
      <c r="N1755" s="34">
        <f>'MSD Calculation'!$D$24-L1755</f>
        <v>1.1200000000000827</v>
      </c>
      <c r="O1755" s="35">
        <f t="shared" si="135"/>
        <v>5.84310965772391E-3</v>
      </c>
      <c r="P1755" s="35">
        <f t="shared" si="136"/>
        <v>1.5027825689095404E-2</v>
      </c>
      <c r="Q1755" s="35">
        <f t="shared" si="137"/>
        <v>1.7678770905269828E-2</v>
      </c>
      <c r="R1755" s="35">
        <f t="shared" si="138"/>
        <v>1.8141273557506141E-2</v>
      </c>
      <c r="S1755" s="35">
        <f t="shared" si="139"/>
        <v>1.8141273557506141E-2</v>
      </c>
      <c r="T1755" s="11" t="s">
        <v>14</v>
      </c>
    </row>
    <row r="1756" spans="2:20" x14ac:dyDescent="0.35">
      <c r="B1756" s="63">
        <v>17.389999999999919</v>
      </c>
      <c r="C1756" s="34">
        <f>B1756/'MSD Calculation'!$D$5</f>
        <v>0.58749999999999725</v>
      </c>
      <c r="D1756" s="34">
        <f>'MSD Calculation'!$D$24-B1756</f>
        <v>1.1100000000000811</v>
      </c>
      <c r="E1756" s="30">
        <f>IF(B1756="",0,IF(B1756&lt;'MSD Calculation'!$D$5,$E$7*(1-B1756/'MSD Calculation'!$D$5), 0))</f>
        <v>5.8383280622593238E-3</v>
      </c>
      <c r="F1756" s="30">
        <f>IF(B1756="",0,IF($B1756&lt;$F$5,0,IF($B1756&gt;'MSD Calculation'!$D$5,0,IF($N$4="Closed-form",1/2*(1-COS(2*PI()*($B1756-$F$5)/$F$6))*$F$8,IF($N$4="General",1/2*(1-COS(2*PI()*($B1756-$F$5)/$F$6))*$F$9,"Error")))))</f>
        <v>9.1892609090630951E-3</v>
      </c>
      <c r="G1756" s="30">
        <f>IF(B1756="",0,IF($B1756&lt;$G$5,0,IF($B1756&gt;'MSD Calculation'!$D$5,0,IF($N$4="Closed-form",1/2*(1-COS(2*PI()*($B1756-$G$5)/$G$6))*$G$8,IF($N$4="General",1/2*(1-COS(2*PI()*($B1756-$G$5)/$G$6))*$G$9,"Error")))))</f>
        <v>2.6553196506123519E-3</v>
      </c>
      <c r="H1756" s="30">
        <f>IF(B1756="",0,IF($B1756&lt;$H$5,0,IF($B1756&gt;'MSD Calculation'!$D$5,0,IF($N$4="Closed-form",1/2*(1-COS(2*PI()*($B1756-$H$5)/$H$6))*$H$8,IF($N$4="General",1/2*(1-COS(2*PI()*($B1756-$H$5)/$H$6))*$H$9,"Error")))))</f>
        <v>4.6544627755638554E-4</v>
      </c>
      <c r="I1756" s="30">
        <f>IF(B1756="",0,IF($B1756&lt;$I$5,0,IF($B1756&gt;'MSD Calculation'!$D$5,0,IF($N$4="Closed-form",1/2*(1-COS(2*PI()*($B1756-$I$5)/$I$6))*$I$8,IF($N$4="General",1/2*(1-COS(2*PI()*($B1756-$I$5)/$I$6))*$I$9,"Error")))))</f>
        <v>0</v>
      </c>
      <c r="J1756" s="15" t="s">
        <v>14</v>
      </c>
      <c r="K1756" s="3"/>
      <c r="L1756" s="17">
        <v>17.389999999999919</v>
      </c>
      <c r="M1756" s="34">
        <f>L1756/'MSD Calculation'!$D$5</f>
        <v>0.58749999999999725</v>
      </c>
      <c r="N1756" s="34">
        <f>'MSD Calculation'!$D$24-L1756</f>
        <v>1.1100000000000811</v>
      </c>
      <c r="O1756" s="35">
        <f t="shared" si="135"/>
        <v>5.8383280622593238E-3</v>
      </c>
      <c r="P1756" s="35">
        <f t="shared" si="136"/>
        <v>1.502758897132242E-2</v>
      </c>
      <c r="Q1756" s="35">
        <f t="shared" si="137"/>
        <v>1.7682908621934772E-2</v>
      </c>
      <c r="R1756" s="35">
        <f t="shared" si="138"/>
        <v>1.8148354899491157E-2</v>
      </c>
      <c r="S1756" s="35">
        <f t="shared" si="139"/>
        <v>1.8148354899491157E-2</v>
      </c>
      <c r="T1756" s="11" t="s">
        <v>14</v>
      </c>
    </row>
    <row r="1757" spans="2:20" x14ac:dyDescent="0.35">
      <c r="B1757" s="63">
        <v>17.39999999999992</v>
      </c>
      <c r="C1757" s="34">
        <f>B1757/'MSD Calculation'!$D$5</f>
        <v>0.58783783783783516</v>
      </c>
      <c r="D1757" s="34">
        <f>'MSD Calculation'!$D$24-B1757</f>
        <v>1.1000000000000796</v>
      </c>
      <c r="E1757" s="30">
        <f>IF(B1757="",0,IF(B1757&lt;'MSD Calculation'!$D$5,$E$7*(1-B1757/'MSD Calculation'!$D$5), 0))</f>
        <v>5.8335464667947368E-3</v>
      </c>
      <c r="F1757" s="30">
        <f>IF(B1757="",0,IF($B1757&lt;$F$5,0,IF($B1757&gt;'MSD Calculation'!$D$5,0,IF($N$4="Closed-form",1/2*(1-COS(2*PI()*($B1757-$F$5)/$F$6))*$F$8,IF($N$4="General",1/2*(1-COS(2*PI()*($B1757-$F$5)/$F$6))*$F$9,"Error")))))</f>
        <v>9.1937867516724715E-3</v>
      </c>
      <c r="G1757" s="30">
        <f>IF(B1757="",0,IF($B1757&lt;$G$5,0,IF($B1757&gt;'MSD Calculation'!$D$5,0,IF($N$4="Closed-form",1/2*(1-COS(2*PI()*($B1757-$G$5)/$G$6))*$G$8,IF($N$4="General",1/2*(1-COS(2*PI()*($B1757-$G$5)/$G$6))*$G$9,"Error")))))</f>
        <v>2.6596884924079203E-3</v>
      </c>
      <c r="H1757" s="30">
        <f>IF(B1757="",0,IF($B1757&lt;$H$5,0,IF($B1757&gt;'MSD Calculation'!$D$5,0,IF($N$4="Closed-form",1/2*(1-COS(2*PI()*($B1757-$H$5)/$H$6))*$H$8,IF($N$4="General",1/2*(1-COS(2*PI()*($B1757-$H$5)/$H$6))*$H$9,"Error")))))</f>
        <v>4.683964335385327E-4</v>
      </c>
      <c r="I1757" s="30">
        <f>IF(B1757="",0,IF($B1757&lt;$I$5,0,IF($B1757&gt;'MSD Calculation'!$D$5,0,IF($N$4="Closed-form",1/2*(1-COS(2*PI()*($B1757-$I$5)/$I$6))*$I$8,IF($N$4="General",1/2*(1-COS(2*PI()*($B1757-$I$5)/$I$6))*$I$9,"Error")))))</f>
        <v>0</v>
      </c>
      <c r="J1757" s="15" t="s">
        <v>14</v>
      </c>
      <c r="K1757" s="3"/>
      <c r="L1757" s="17">
        <v>17.39999999999992</v>
      </c>
      <c r="M1757" s="34">
        <f>L1757/'MSD Calculation'!$D$5</f>
        <v>0.58783783783783516</v>
      </c>
      <c r="N1757" s="34">
        <f>'MSD Calculation'!$D$24-L1757</f>
        <v>1.1000000000000796</v>
      </c>
      <c r="O1757" s="35">
        <f t="shared" si="135"/>
        <v>5.8335464667947368E-3</v>
      </c>
      <c r="P1757" s="35">
        <f t="shared" si="136"/>
        <v>1.5027333218467208E-2</v>
      </c>
      <c r="Q1757" s="35">
        <f t="shared" si="137"/>
        <v>1.7687021710875127E-2</v>
      </c>
      <c r="R1757" s="35">
        <f t="shared" si="138"/>
        <v>1.8155418144413661E-2</v>
      </c>
      <c r="S1757" s="35">
        <f t="shared" si="139"/>
        <v>1.8155418144413661E-2</v>
      </c>
      <c r="T1757" s="11" t="s">
        <v>14</v>
      </c>
    </row>
    <row r="1758" spans="2:20" x14ac:dyDescent="0.35">
      <c r="B1758" s="63">
        <v>17.409999999999922</v>
      </c>
      <c r="C1758" s="34">
        <f>B1758/'MSD Calculation'!$D$5</f>
        <v>0.58817567567567297</v>
      </c>
      <c r="D1758" s="34">
        <f>'MSD Calculation'!$D$24-B1758</f>
        <v>1.090000000000078</v>
      </c>
      <c r="E1758" s="30">
        <f>IF(B1758="",0,IF(B1758&lt;'MSD Calculation'!$D$5,$E$7*(1-B1758/'MSD Calculation'!$D$5), 0))</f>
        <v>5.8287648713301514E-3</v>
      </c>
      <c r="F1758" s="30">
        <f>IF(B1758="",0,IF($B1758&lt;$F$5,0,IF($B1758&gt;'MSD Calculation'!$D$5,0,IF($N$4="Closed-form",1/2*(1-COS(2*PI()*($B1758-$F$5)/$F$6))*$F$8,IF($N$4="General",1/2*(1-COS(2*PI()*($B1758-$F$5)/$F$6))*$F$9,"Error")))))</f>
        <v>9.1982935393470633E-3</v>
      </c>
      <c r="G1758" s="30">
        <f>IF(B1758="",0,IF($B1758&lt;$G$5,0,IF($B1758&gt;'MSD Calculation'!$D$5,0,IF($N$4="Closed-form",1/2*(1-COS(2*PI()*($B1758-$G$5)/$G$6))*$G$8,IF($N$4="General",1/2*(1-COS(2*PI()*($B1758-$G$5)/$G$6))*$G$9,"Error")))))</f>
        <v>2.6640517113158827E-3</v>
      </c>
      <c r="H1758" s="30">
        <f>IF(B1758="",0,IF($B1758&lt;$H$5,0,IF($B1758&gt;'MSD Calculation'!$D$5,0,IF($N$4="Closed-form",1/2*(1-COS(2*PI()*($B1758-$H$5)/$H$6))*$H$8,IF($N$4="General",1/2*(1-COS(2*PI()*($B1758-$H$5)/$H$6))*$H$9,"Error")))))</f>
        <v>4.7135308471057231E-4</v>
      </c>
      <c r="I1758" s="30">
        <f>IF(B1758="",0,IF($B1758&lt;$I$5,0,IF($B1758&gt;'MSD Calculation'!$D$5,0,IF($N$4="Closed-form",1/2*(1-COS(2*PI()*($B1758-$I$5)/$I$6))*$I$8,IF($N$4="General",1/2*(1-COS(2*PI()*($B1758-$I$5)/$I$6))*$I$9,"Error")))))</f>
        <v>0</v>
      </c>
      <c r="J1758" s="15" t="s">
        <v>14</v>
      </c>
      <c r="K1758" s="3"/>
      <c r="L1758" s="17">
        <v>17.409999999999922</v>
      </c>
      <c r="M1758" s="34">
        <f>L1758/'MSD Calculation'!$D$5</f>
        <v>0.58817567567567297</v>
      </c>
      <c r="N1758" s="34">
        <f>'MSD Calculation'!$D$24-L1758</f>
        <v>1.090000000000078</v>
      </c>
      <c r="O1758" s="35">
        <f t="shared" si="135"/>
        <v>5.8287648713301514E-3</v>
      </c>
      <c r="P1758" s="35">
        <f t="shared" si="136"/>
        <v>1.5027058410677214E-2</v>
      </c>
      <c r="Q1758" s="35">
        <f t="shared" si="137"/>
        <v>1.7691110121993096E-2</v>
      </c>
      <c r="R1758" s="35">
        <f t="shared" si="138"/>
        <v>1.8162463206703668E-2</v>
      </c>
      <c r="S1758" s="35">
        <f t="shared" si="139"/>
        <v>1.8162463206703668E-2</v>
      </c>
      <c r="T1758" s="11" t="s">
        <v>14</v>
      </c>
    </row>
    <row r="1759" spans="2:20" x14ac:dyDescent="0.35">
      <c r="B1759" s="63">
        <v>17.419999999999924</v>
      </c>
      <c r="C1759" s="34">
        <f>B1759/'MSD Calculation'!$D$5</f>
        <v>0.58851351351351089</v>
      </c>
      <c r="D1759" s="34">
        <f>'MSD Calculation'!$D$24-B1759</f>
        <v>1.0800000000000765</v>
      </c>
      <c r="E1759" s="30">
        <f>IF(B1759="",0,IF(B1759&lt;'MSD Calculation'!$D$5,$E$7*(1-B1759/'MSD Calculation'!$D$5), 0))</f>
        <v>5.8239832758655644E-3</v>
      </c>
      <c r="F1759" s="30">
        <f>IF(B1759="",0,IF($B1759&lt;$F$5,0,IF($B1759&gt;'MSD Calculation'!$D$5,0,IF($N$4="Closed-form",1/2*(1-COS(2*PI()*($B1759-$F$5)/$F$6))*$F$8,IF($N$4="General",1/2*(1-COS(2*PI()*($B1759-$F$5)/$F$6))*$F$9,"Error")))))</f>
        <v>9.2027812523178976E-3</v>
      </c>
      <c r="G1759" s="30">
        <f>IF(B1759="",0,IF($B1759&lt;$G$5,0,IF($B1759&gt;'MSD Calculation'!$D$5,0,IF($N$4="Closed-form",1/2*(1-COS(2*PI()*($B1759-$G$5)/$G$6))*$G$8,IF($N$4="General",1/2*(1-COS(2*PI()*($B1759-$G$5)/$G$6))*$G$9,"Error")))))</f>
        <v>2.6684092771299167E-3</v>
      </c>
      <c r="H1759" s="30">
        <f>IF(B1759="",0,IF($B1759&lt;$H$5,0,IF($B1759&gt;'MSD Calculation'!$D$5,0,IF($N$4="Closed-form",1/2*(1-COS(2*PI()*($B1759-$H$5)/$H$6))*$H$8,IF($N$4="General",1/2*(1-COS(2*PI()*($B1759-$H$5)/$H$6))*$H$9,"Error")))))</f>
        <v>4.743161955222263E-4</v>
      </c>
      <c r="I1759" s="30">
        <f>IF(B1759="",0,IF($B1759&lt;$I$5,0,IF($B1759&gt;'MSD Calculation'!$D$5,0,IF($N$4="Closed-form",1/2*(1-COS(2*PI()*($B1759-$I$5)/$I$6))*$I$8,IF($N$4="General",1/2*(1-COS(2*PI()*($B1759-$I$5)/$I$6))*$I$9,"Error")))))</f>
        <v>0</v>
      </c>
      <c r="J1759" s="15" t="s">
        <v>14</v>
      </c>
      <c r="K1759" s="3"/>
      <c r="L1759" s="17">
        <v>17.419999999999924</v>
      </c>
      <c r="M1759" s="34">
        <f>L1759/'MSD Calculation'!$D$5</f>
        <v>0.58851351351351089</v>
      </c>
      <c r="N1759" s="34">
        <f>'MSD Calculation'!$D$24-L1759</f>
        <v>1.0800000000000765</v>
      </c>
      <c r="O1759" s="35">
        <f t="shared" si="135"/>
        <v>5.8239832758655644E-3</v>
      </c>
      <c r="P1759" s="35">
        <f t="shared" si="136"/>
        <v>1.5026764528183462E-2</v>
      </c>
      <c r="Q1759" s="35">
        <f t="shared" si="137"/>
        <v>1.769517380531338E-2</v>
      </c>
      <c r="R1759" s="35">
        <f t="shared" si="138"/>
        <v>1.8169490000835606E-2</v>
      </c>
      <c r="S1759" s="35">
        <f t="shared" si="139"/>
        <v>1.8169490000835606E-2</v>
      </c>
      <c r="T1759" s="11" t="s">
        <v>14</v>
      </c>
    </row>
    <row r="1760" spans="2:20" x14ac:dyDescent="0.35">
      <c r="B1760" s="63">
        <v>17.429999999999925</v>
      </c>
      <c r="C1760" s="34">
        <f>B1760/'MSD Calculation'!$D$5</f>
        <v>0.58885135135134881</v>
      </c>
      <c r="D1760" s="34">
        <f>'MSD Calculation'!$D$24-B1760</f>
        <v>1.0700000000000749</v>
      </c>
      <c r="E1760" s="30">
        <f>IF(B1760="",0,IF(B1760&lt;'MSD Calculation'!$D$5,$E$7*(1-B1760/'MSD Calculation'!$D$5), 0))</f>
        <v>5.8192016804009773E-3</v>
      </c>
      <c r="F1760" s="30">
        <f>IF(B1760="",0,IF($B1760&lt;$F$5,0,IF($B1760&gt;'MSD Calculation'!$D$5,0,IF($N$4="Closed-form",1/2*(1-COS(2*PI()*($B1760-$F$5)/$F$6))*$F$8,IF($N$4="General",1/2*(1-COS(2*PI()*($B1760-$F$5)/$F$6))*$F$9,"Error")))))</f>
        <v>9.2072498708996708E-3</v>
      </c>
      <c r="G1760" s="30">
        <f>IF(B1760="",0,IF($B1760&lt;$G$5,0,IF($B1760&gt;'MSD Calculation'!$D$5,0,IF($N$4="Closed-form",1/2*(1-COS(2*PI()*($B1760-$G$5)/$G$6))*$G$8,IF($N$4="General",1/2*(1-COS(2*PI()*($B1760-$G$5)/$G$6))*$G$9,"Error")))))</f>
        <v>2.672761159682836E-3</v>
      </c>
      <c r="H1760" s="30">
        <f>IF(B1760="",0,IF($B1760&lt;$H$5,0,IF($B1760&gt;'MSD Calculation'!$D$5,0,IF($N$4="Closed-form",1/2*(1-COS(2*PI()*($B1760-$H$5)/$H$6))*$H$8,IF($N$4="General",1/2*(1-COS(2*PI()*($B1760-$H$5)/$H$6))*$H$9,"Error")))))</f>
        <v>4.7728573034554666E-4</v>
      </c>
      <c r="I1760" s="30">
        <f>IF(B1760="",0,IF($B1760&lt;$I$5,0,IF($B1760&gt;'MSD Calculation'!$D$5,0,IF($N$4="Closed-form",1/2*(1-COS(2*PI()*($B1760-$I$5)/$I$6))*$I$8,IF($N$4="General",1/2*(1-COS(2*PI()*($B1760-$I$5)/$I$6))*$I$9,"Error")))))</f>
        <v>0</v>
      </c>
      <c r="J1760" s="15" t="s">
        <v>14</v>
      </c>
      <c r="K1760" s="3"/>
      <c r="L1760" s="17">
        <v>17.429999999999925</v>
      </c>
      <c r="M1760" s="34">
        <f>L1760/'MSD Calculation'!$D$5</f>
        <v>0.58885135135134881</v>
      </c>
      <c r="N1760" s="34">
        <f>'MSD Calculation'!$D$24-L1760</f>
        <v>1.0700000000000749</v>
      </c>
      <c r="O1760" s="35">
        <f t="shared" si="135"/>
        <v>5.8192016804009773E-3</v>
      </c>
      <c r="P1760" s="35">
        <f t="shared" si="136"/>
        <v>1.5026451551300647E-2</v>
      </c>
      <c r="Q1760" s="35">
        <f t="shared" si="137"/>
        <v>1.7699212710983483E-2</v>
      </c>
      <c r="R1760" s="35">
        <f t="shared" si="138"/>
        <v>1.8176498441329028E-2</v>
      </c>
      <c r="S1760" s="35">
        <f t="shared" si="139"/>
        <v>1.8176498441329028E-2</v>
      </c>
      <c r="T1760" s="11" t="s">
        <v>14</v>
      </c>
    </row>
    <row r="1761" spans="2:20" x14ac:dyDescent="0.35">
      <c r="B1761" s="63">
        <v>17.439999999999927</v>
      </c>
      <c r="C1761" s="34">
        <f>B1761/'MSD Calculation'!$D$5</f>
        <v>0.58918918918918672</v>
      </c>
      <c r="D1761" s="34">
        <f>'MSD Calculation'!$D$24-B1761</f>
        <v>1.0600000000000733</v>
      </c>
      <c r="E1761" s="30">
        <f>IF(B1761="",0,IF(B1761&lt;'MSD Calculation'!$D$5,$E$7*(1-B1761/'MSD Calculation'!$D$5), 0))</f>
        <v>5.8144200849363902E-3</v>
      </c>
      <c r="F1761" s="30">
        <f>IF(B1761="",0,IF($B1761&lt;$F$5,0,IF($B1761&gt;'MSD Calculation'!$D$5,0,IF($N$4="Closed-form",1/2*(1-COS(2*PI()*($B1761-$F$5)/$F$6))*$F$8,IF($N$4="General",1/2*(1-COS(2*PI()*($B1761-$F$5)/$F$6))*$F$9,"Error")))))</f>
        <v>9.2116993754908314E-3</v>
      </c>
      <c r="G1761" s="30">
        <f>IF(B1761="",0,IF($B1761&lt;$G$5,0,IF($B1761&gt;'MSD Calculation'!$D$5,0,IF($N$4="Closed-form",1/2*(1-COS(2*PI()*($B1761-$G$5)/$G$6))*$G$8,IF($N$4="General",1/2*(1-COS(2*PI()*($B1761-$G$5)/$G$6))*$G$9,"Error")))))</f>
        <v>2.6771073288467994E-3</v>
      </c>
      <c r="H1761" s="30">
        <f>IF(B1761="",0,IF($B1761&lt;$H$5,0,IF($B1761&gt;'MSD Calculation'!$D$5,0,IF($N$4="Closed-form",1/2*(1-COS(2*PI()*($B1761-$H$5)/$H$6))*$H$8,IF($N$4="General",1/2*(1-COS(2*PI()*($B1761-$H$5)/$H$6))*$H$9,"Error")))))</f>
        <v>4.8026165347534453E-4</v>
      </c>
      <c r="I1761" s="30">
        <f>IF(B1761="",0,IF($B1761&lt;$I$5,0,IF($B1761&gt;'MSD Calculation'!$D$5,0,IF($N$4="Closed-form",1/2*(1-COS(2*PI()*($B1761-$I$5)/$I$6))*$I$8,IF($N$4="General",1/2*(1-COS(2*PI()*($B1761-$I$5)/$I$6))*$I$9,"Error")))))</f>
        <v>0</v>
      </c>
      <c r="J1761" s="15" t="s">
        <v>14</v>
      </c>
      <c r="K1761" s="3"/>
      <c r="L1761" s="17">
        <v>17.439999999999927</v>
      </c>
      <c r="M1761" s="34">
        <f>L1761/'MSD Calculation'!$D$5</f>
        <v>0.58918918918918672</v>
      </c>
      <c r="N1761" s="34">
        <f>'MSD Calculation'!$D$24-L1761</f>
        <v>1.0600000000000733</v>
      </c>
      <c r="O1761" s="35">
        <f t="shared" si="135"/>
        <v>5.8144200849363902E-3</v>
      </c>
      <c r="P1761" s="35">
        <f t="shared" si="136"/>
        <v>1.5026119460427222E-2</v>
      </c>
      <c r="Q1761" s="35">
        <f t="shared" si="137"/>
        <v>1.770322678927402E-2</v>
      </c>
      <c r="R1761" s="35">
        <f t="shared" si="138"/>
        <v>1.8183488442749366E-2</v>
      </c>
      <c r="S1761" s="35">
        <f t="shared" si="139"/>
        <v>1.8183488442749366E-2</v>
      </c>
      <c r="T1761" s="11" t="s">
        <v>14</v>
      </c>
    </row>
    <row r="1762" spans="2:20" x14ac:dyDescent="0.35">
      <c r="B1762" s="63">
        <v>17.449999999999928</v>
      </c>
      <c r="C1762" s="34">
        <f>B1762/'MSD Calculation'!$D$5</f>
        <v>0.58952702702702453</v>
      </c>
      <c r="D1762" s="34">
        <f>'MSD Calculation'!$D$24-B1762</f>
        <v>1.0500000000000718</v>
      </c>
      <c r="E1762" s="30">
        <f>IF(B1762="",0,IF(B1762&lt;'MSD Calculation'!$D$5,$E$7*(1-B1762/'MSD Calculation'!$D$5), 0))</f>
        <v>5.8096384894718049E-3</v>
      </c>
      <c r="F1762" s="30">
        <f>IF(B1762="",0,IF($B1762&lt;$F$5,0,IF($B1762&gt;'MSD Calculation'!$D$5,0,IF($N$4="Closed-form",1/2*(1-COS(2*PI()*($B1762-$F$5)/$F$6))*$F$8,IF($N$4="General",1/2*(1-COS(2*PI()*($B1762-$F$5)/$F$6))*$F$9,"Error")))))</f>
        <v>9.2161297465736779E-3</v>
      </c>
      <c r="G1762" s="30">
        <f>IF(B1762="",0,IF($B1762&lt;$G$5,0,IF($B1762&gt;'MSD Calculation'!$D$5,0,IF($N$4="Closed-form",1/2*(1-COS(2*PI()*($B1762-$G$5)/$G$6))*$G$8,IF($N$4="General",1/2*(1-COS(2*PI()*($B1762-$G$5)/$G$6))*$G$9,"Error")))))</f>
        <v>2.6814477545335203E-3</v>
      </c>
      <c r="H1762" s="30">
        <f>IF(B1762="",0,IF($B1762&lt;$H$5,0,IF($B1762&gt;'MSD Calculation'!$D$5,0,IF($N$4="Closed-form",1/2*(1-COS(2*PI()*($B1762-$H$5)/$H$6))*$H$8,IF($N$4="General",1/2*(1-COS(2*PI()*($B1762-$H$5)/$H$6))*$H$9,"Error")))))</f>
        <v>4.8324392912961868E-4</v>
      </c>
      <c r="I1762" s="30">
        <f>IF(B1762="",0,IF($B1762&lt;$I$5,0,IF($B1762&gt;'MSD Calculation'!$D$5,0,IF($N$4="Closed-form",1/2*(1-COS(2*PI()*($B1762-$I$5)/$I$6))*$I$8,IF($N$4="General",1/2*(1-COS(2*PI()*($B1762-$I$5)/$I$6))*$I$9,"Error")))))</f>
        <v>0</v>
      </c>
      <c r="J1762" s="15" t="s">
        <v>14</v>
      </c>
      <c r="K1762" s="3"/>
      <c r="L1762" s="17">
        <v>17.449999999999928</v>
      </c>
      <c r="M1762" s="34">
        <f>L1762/'MSD Calculation'!$D$5</f>
        <v>0.58952702702702453</v>
      </c>
      <c r="N1762" s="34">
        <f>'MSD Calculation'!$D$24-L1762</f>
        <v>1.0500000000000718</v>
      </c>
      <c r="O1762" s="35">
        <f t="shared" si="135"/>
        <v>5.8096384894718049E-3</v>
      </c>
      <c r="P1762" s="35">
        <f t="shared" si="136"/>
        <v>1.5025768236045484E-2</v>
      </c>
      <c r="Q1762" s="35">
        <f t="shared" si="137"/>
        <v>1.7707215990579003E-2</v>
      </c>
      <c r="R1762" s="35">
        <f t="shared" si="138"/>
        <v>1.8190459919708621E-2</v>
      </c>
      <c r="S1762" s="35">
        <f t="shared" si="139"/>
        <v>1.8190459919708621E-2</v>
      </c>
      <c r="T1762" s="11" t="s">
        <v>14</v>
      </c>
    </row>
    <row r="1763" spans="2:20" x14ac:dyDescent="0.35">
      <c r="B1763" s="63">
        <v>17.45999999999993</v>
      </c>
      <c r="C1763" s="34">
        <f>B1763/'MSD Calculation'!$D$5</f>
        <v>0.58986486486486245</v>
      </c>
      <c r="D1763" s="34">
        <f>'MSD Calculation'!$D$24-B1763</f>
        <v>1.0400000000000702</v>
      </c>
      <c r="E1763" s="30">
        <f>IF(B1763="",0,IF(B1763&lt;'MSD Calculation'!$D$5,$E$7*(1-B1763/'MSD Calculation'!$D$5), 0))</f>
        <v>5.8048568940072178E-3</v>
      </c>
      <c r="F1763" s="30">
        <f>IF(B1763="",0,IF($B1763&lt;$F$5,0,IF($B1763&gt;'MSD Calculation'!$D$5,0,IF($N$4="Closed-form",1/2*(1-COS(2*PI()*($B1763-$F$5)/$F$6))*$F$8,IF($N$4="General",1/2*(1-COS(2*PI()*($B1763-$F$5)/$F$6))*$F$9,"Error")))))</f>
        <v>9.2205409647144344E-3</v>
      </c>
      <c r="G1763" s="30">
        <f>IF(B1763="",0,IF($B1763&lt;$G$5,0,IF($B1763&gt;'MSD Calculation'!$D$5,0,IF($N$4="Closed-form",1/2*(1-COS(2*PI()*($B1763-$G$5)/$G$6))*$G$8,IF($N$4="General",1/2*(1-COS(2*PI()*($B1763-$G$5)/$G$6))*$G$9,"Error")))))</f>
        <v>2.6857824066944739E-3</v>
      </c>
      <c r="H1763" s="30">
        <f>IF(B1763="",0,IF($B1763&lt;$H$5,0,IF($B1763&gt;'MSD Calculation'!$D$5,0,IF($N$4="Closed-form",1/2*(1-COS(2*PI()*($B1763-$H$5)/$H$6))*$H$8,IF($N$4="General",1/2*(1-COS(2*PI()*($B1763-$H$5)/$H$6))*$H$9,"Error")))))</f>
        <v>4.8623252144998607E-4</v>
      </c>
      <c r="I1763" s="30">
        <f>IF(B1763="",0,IF($B1763&lt;$I$5,0,IF($B1763&gt;'MSD Calculation'!$D$5,0,IF($N$4="Closed-form",1/2*(1-COS(2*PI()*($B1763-$I$5)/$I$6))*$I$8,IF($N$4="General",1/2*(1-COS(2*PI()*($B1763-$I$5)/$I$6))*$I$9,"Error")))))</f>
        <v>0</v>
      </c>
      <c r="J1763" s="15" t="s">
        <v>14</v>
      </c>
      <c r="K1763" s="3"/>
      <c r="L1763" s="17">
        <v>17.45999999999993</v>
      </c>
      <c r="M1763" s="34">
        <f>L1763/'MSD Calculation'!$D$5</f>
        <v>0.58986486486486245</v>
      </c>
      <c r="N1763" s="34">
        <f>'MSD Calculation'!$D$24-L1763</f>
        <v>1.0400000000000702</v>
      </c>
      <c r="O1763" s="35">
        <f t="shared" si="135"/>
        <v>5.8048568940072178E-3</v>
      </c>
      <c r="P1763" s="35">
        <f t="shared" si="136"/>
        <v>1.5025397858721652E-2</v>
      </c>
      <c r="Q1763" s="35">
        <f t="shared" si="137"/>
        <v>1.7711180265416127E-2</v>
      </c>
      <c r="R1763" s="35">
        <f t="shared" si="138"/>
        <v>1.8197412786866114E-2</v>
      </c>
      <c r="S1763" s="35">
        <f t="shared" si="139"/>
        <v>1.8197412786866114E-2</v>
      </c>
      <c r="T1763" s="11" t="s">
        <v>14</v>
      </c>
    </row>
    <row r="1764" spans="2:20" x14ac:dyDescent="0.35">
      <c r="B1764" s="63">
        <v>17.469999999999931</v>
      </c>
      <c r="C1764" s="34">
        <f>B1764/'MSD Calculation'!$D$5</f>
        <v>0.59020270270270037</v>
      </c>
      <c r="D1764" s="34">
        <f>'MSD Calculation'!$D$24-B1764</f>
        <v>1.0300000000000686</v>
      </c>
      <c r="E1764" s="30">
        <f>IF(B1764="",0,IF(B1764&lt;'MSD Calculation'!$D$5,$E$7*(1-B1764/'MSD Calculation'!$D$5), 0))</f>
        <v>5.8000752985426307E-3</v>
      </c>
      <c r="F1764" s="30">
        <f>IF(B1764="",0,IF($B1764&lt;$F$5,0,IF($B1764&gt;'MSD Calculation'!$D$5,0,IF($N$4="Closed-form",1/2*(1-COS(2*PI()*($B1764-$F$5)/$F$6))*$F$8,IF($N$4="General",1/2*(1-COS(2*PI()*($B1764-$F$5)/$F$6))*$F$9,"Error")))))</f>
        <v>9.2249330105633395E-3</v>
      </c>
      <c r="G1764" s="30">
        <f>IF(B1764="",0,IF($B1764&lt;$G$5,0,IF($B1764&gt;'MSD Calculation'!$D$5,0,IF($N$4="Closed-form",1/2*(1-COS(2*PI()*($B1764-$G$5)/$G$6))*$G$8,IF($N$4="General",1/2*(1-COS(2*PI()*($B1764-$G$5)/$G$6))*$G$9,"Error")))))</f>
        <v>2.6901112553211043E-3</v>
      </c>
      <c r="H1764" s="30">
        <f>IF(B1764="",0,IF($B1764&lt;$H$5,0,IF($B1764&gt;'MSD Calculation'!$D$5,0,IF($N$4="Closed-form",1/2*(1-COS(2*PI()*($B1764-$H$5)/$H$6))*$H$8,IF($N$4="General",1/2*(1-COS(2*PI()*($B1764-$H$5)/$H$6))*$H$9,"Error")))))</f>
        <v>4.8922739450211431E-4</v>
      </c>
      <c r="I1764" s="30">
        <f>IF(B1764="",0,IF($B1764&lt;$I$5,0,IF($B1764&gt;'MSD Calculation'!$D$5,0,IF($N$4="Closed-form",1/2*(1-COS(2*PI()*($B1764-$I$5)/$I$6))*$I$8,IF($N$4="General",1/2*(1-COS(2*PI()*($B1764-$I$5)/$I$6))*$I$9,"Error")))))</f>
        <v>0</v>
      </c>
      <c r="J1764" s="15" t="s">
        <v>14</v>
      </c>
      <c r="K1764" s="3"/>
      <c r="L1764" s="17">
        <v>17.469999999999931</v>
      </c>
      <c r="M1764" s="34">
        <f>L1764/'MSD Calculation'!$D$5</f>
        <v>0.59020270270270037</v>
      </c>
      <c r="N1764" s="34">
        <f>'MSD Calculation'!$D$24-L1764</f>
        <v>1.0300000000000686</v>
      </c>
      <c r="O1764" s="35">
        <f t="shared" si="135"/>
        <v>5.8000752985426307E-3</v>
      </c>
      <c r="P1764" s="35">
        <f t="shared" si="136"/>
        <v>1.5025008309105969E-2</v>
      </c>
      <c r="Q1764" s="35">
        <f t="shared" si="137"/>
        <v>1.7715119564427072E-2</v>
      </c>
      <c r="R1764" s="35">
        <f t="shared" si="138"/>
        <v>1.8204346958929186E-2</v>
      </c>
      <c r="S1764" s="35">
        <f t="shared" si="139"/>
        <v>1.8204346958929186E-2</v>
      </c>
      <c r="T1764" s="11" t="s">
        <v>14</v>
      </c>
    </row>
    <row r="1765" spans="2:20" x14ac:dyDescent="0.35">
      <c r="B1765" s="63">
        <v>17.479999999999933</v>
      </c>
      <c r="C1765" s="34">
        <f>B1765/'MSD Calculation'!$D$5</f>
        <v>0.59054054054053828</v>
      </c>
      <c r="D1765" s="34">
        <f>'MSD Calculation'!$D$24-B1765</f>
        <v>1.0200000000000671</v>
      </c>
      <c r="E1765" s="30">
        <f>IF(B1765="",0,IF(B1765&lt;'MSD Calculation'!$D$5,$E$7*(1-B1765/'MSD Calculation'!$D$5), 0))</f>
        <v>5.7952937030780437E-3</v>
      </c>
      <c r="F1765" s="30">
        <f>IF(B1765="",0,IF($B1765&lt;$F$5,0,IF($B1765&gt;'MSD Calculation'!$D$5,0,IF($N$4="Closed-form",1/2*(1-COS(2*PI()*($B1765-$F$5)/$F$6))*$F$8,IF($N$4="General",1/2*(1-COS(2*PI()*($B1765-$F$5)/$F$6))*$F$9,"Error")))))</f>
        <v>9.2293058648547331E-3</v>
      </c>
      <c r="G1765" s="30">
        <f>IF(B1765="",0,IF($B1765&lt;$G$5,0,IF($B1765&gt;'MSD Calculation'!$D$5,0,IF($N$4="Closed-form",1/2*(1-COS(2*PI()*($B1765-$G$5)/$G$6))*$G$8,IF($N$4="General",1/2*(1-COS(2*PI()*($B1765-$G$5)/$G$6))*$G$9,"Error")))))</f>
        <v>2.694434270445033E-3</v>
      </c>
      <c r="H1765" s="30">
        <f>IF(B1765="",0,IF($B1765&lt;$H$5,0,IF($B1765&gt;'MSD Calculation'!$D$5,0,IF($N$4="Closed-form",1/2*(1-COS(2*PI()*($B1765-$H$5)/$H$6))*$H$8,IF($N$4="General",1/2*(1-COS(2*PI()*($B1765-$H$5)/$H$6))*$H$9,"Error")))))</f>
        <v>4.9222851227615101E-4</v>
      </c>
      <c r="I1765" s="30">
        <f>IF(B1765="",0,IF($B1765&lt;$I$5,0,IF($B1765&gt;'MSD Calculation'!$D$5,0,IF($N$4="Closed-form",1/2*(1-COS(2*PI()*($B1765-$I$5)/$I$6))*$I$8,IF($N$4="General",1/2*(1-COS(2*PI()*($B1765-$I$5)/$I$6))*$I$9,"Error")))))</f>
        <v>0</v>
      </c>
      <c r="J1765" s="15" t="s">
        <v>14</v>
      </c>
      <c r="K1765" s="3"/>
      <c r="L1765" s="17">
        <v>17.479999999999933</v>
      </c>
      <c r="M1765" s="34">
        <f>L1765/'MSD Calculation'!$D$5</f>
        <v>0.59054054054053828</v>
      </c>
      <c r="N1765" s="34">
        <f>'MSD Calculation'!$D$24-L1765</f>
        <v>1.0200000000000671</v>
      </c>
      <c r="O1765" s="35">
        <f t="shared" si="135"/>
        <v>5.7952937030780437E-3</v>
      </c>
      <c r="P1765" s="35">
        <f t="shared" si="136"/>
        <v>1.5024599567932777E-2</v>
      </c>
      <c r="Q1765" s="35">
        <f t="shared" si="137"/>
        <v>1.771903383837781E-2</v>
      </c>
      <c r="R1765" s="35">
        <f t="shared" si="138"/>
        <v>1.821126235065396E-2</v>
      </c>
      <c r="S1765" s="35">
        <f t="shared" si="139"/>
        <v>1.821126235065396E-2</v>
      </c>
      <c r="T1765" s="11" t="s">
        <v>14</v>
      </c>
    </row>
    <row r="1766" spans="2:20" x14ac:dyDescent="0.35">
      <c r="B1766" s="63">
        <v>17.489999999999934</v>
      </c>
      <c r="C1766" s="34">
        <f>B1766/'MSD Calculation'!$D$5</f>
        <v>0.59087837837837609</v>
      </c>
      <c r="D1766" s="34">
        <f>'MSD Calculation'!$D$24-B1766</f>
        <v>1.0100000000000655</v>
      </c>
      <c r="E1766" s="30">
        <f>IF(B1766="",0,IF(B1766&lt;'MSD Calculation'!$D$5,$E$7*(1-B1766/'MSD Calculation'!$D$5), 0))</f>
        <v>5.7905121076134583E-3</v>
      </c>
      <c r="F1766" s="30">
        <f>IF(B1766="",0,IF($B1766&lt;$F$5,0,IF($B1766&gt;'MSD Calculation'!$D$5,0,IF($N$4="Closed-form",1/2*(1-COS(2*PI()*($B1766-$F$5)/$F$6))*$F$8,IF($N$4="General",1/2*(1-COS(2*PI()*($B1766-$F$5)/$F$6))*$F$9,"Error")))))</f>
        <v>9.2336595084071358E-3</v>
      </c>
      <c r="G1766" s="30">
        <f>IF(B1766="",0,IF($B1766&lt;$G$5,0,IF($B1766&gt;'MSD Calculation'!$D$5,0,IF($N$4="Closed-form",1/2*(1-COS(2*PI()*($B1766-$G$5)/$G$6))*$G$8,IF($N$4="General",1/2*(1-COS(2*PI()*($B1766-$G$5)/$G$6))*$G$9,"Error")))))</f>
        <v>2.698751422138265E-3</v>
      </c>
      <c r="H1766" s="30">
        <f>IF(B1766="",0,IF($B1766&lt;$H$5,0,IF($B1766&gt;'MSD Calculation'!$D$5,0,IF($N$4="Closed-form",1/2*(1-COS(2*PI()*($B1766-$H$5)/$H$6))*$H$8,IF($N$4="General",1/2*(1-COS(2*PI()*($B1766-$H$5)/$H$6))*$H$9,"Error")))))</f>
        <v>4.9523583868715934E-4</v>
      </c>
      <c r="I1766" s="30">
        <f>IF(B1766="",0,IF($B1766&lt;$I$5,0,IF($B1766&gt;'MSD Calculation'!$D$5,0,IF($N$4="Closed-form",1/2*(1-COS(2*PI()*($B1766-$I$5)/$I$6))*$I$8,IF($N$4="General",1/2*(1-COS(2*PI()*($B1766-$I$5)/$I$6))*$I$9,"Error")))))</f>
        <v>0</v>
      </c>
      <c r="J1766" s="15" t="s">
        <v>14</v>
      </c>
      <c r="K1766" s="3"/>
      <c r="L1766" s="17">
        <v>17.489999999999934</v>
      </c>
      <c r="M1766" s="34">
        <f>L1766/'MSD Calculation'!$D$5</f>
        <v>0.59087837837837609</v>
      </c>
      <c r="N1766" s="34">
        <f>'MSD Calculation'!$D$24-L1766</f>
        <v>1.0100000000000655</v>
      </c>
      <c r="O1766" s="35">
        <f t="shared" si="135"/>
        <v>5.7905121076134583E-3</v>
      </c>
      <c r="P1766" s="35">
        <f t="shared" si="136"/>
        <v>1.5024171616020595E-2</v>
      </c>
      <c r="Q1766" s="35">
        <f t="shared" si="137"/>
        <v>1.772292303815886E-2</v>
      </c>
      <c r="R1766" s="35">
        <f t="shared" si="138"/>
        <v>1.8218158876846018E-2</v>
      </c>
      <c r="S1766" s="35">
        <f t="shared" si="139"/>
        <v>1.8218158876846018E-2</v>
      </c>
      <c r="T1766" s="11" t="s">
        <v>14</v>
      </c>
    </row>
    <row r="1767" spans="2:20" x14ac:dyDescent="0.35">
      <c r="B1767" s="63">
        <v>17.499999999999936</v>
      </c>
      <c r="C1767" s="34">
        <f>B1767/'MSD Calculation'!$D$5</f>
        <v>0.59121621621621401</v>
      </c>
      <c r="D1767" s="34">
        <f>'MSD Calculation'!$D$24-B1767</f>
        <v>1.0000000000000639</v>
      </c>
      <c r="E1767" s="30">
        <f>IF(B1767="",0,IF(B1767&lt;'MSD Calculation'!$D$5,$E$7*(1-B1767/'MSD Calculation'!$D$5), 0))</f>
        <v>5.7857305121488721E-3</v>
      </c>
      <c r="F1767" s="30">
        <f>IF(B1767="",0,IF($B1767&lt;$F$5,0,IF($B1767&gt;'MSD Calculation'!$D$5,0,IF($N$4="Closed-form",1/2*(1-COS(2*PI()*($B1767-$F$5)/$F$6))*$F$8,IF($N$4="General",1/2*(1-COS(2*PI()*($B1767-$F$5)/$F$6))*$F$9,"Error")))))</f>
        <v>9.2379939221233359E-3</v>
      </c>
      <c r="G1767" s="30">
        <f>IF(B1767="",0,IF($B1767&lt;$G$5,0,IF($B1767&gt;'MSD Calculation'!$D$5,0,IF($N$4="Closed-form",1/2*(1-COS(2*PI()*($B1767-$G$5)/$G$6))*$G$8,IF($N$4="General",1/2*(1-COS(2*PI()*($B1767-$G$5)/$G$6))*$G$9,"Error")))))</f>
        <v>2.7030626805134021E-3</v>
      </c>
      <c r="H1767" s="30">
        <f>IF(B1767="",0,IF($B1767&lt;$H$5,0,IF($B1767&gt;'MSD Calculation'!$D$5,0,IF($N$4="Closed-form",1/2*(1-COS(2*PI()*($B1767-$H$5)/$H$6))*$H$8,IF($N$4="General",1/2*(1-COS(2*PI()*($B1767-$H$5)/$H$6))*$H$9,"Error")))))</f>
        <v>4.9824933757555017E-4</v>
      </c>
      <c r="I1767" s="30">
        <f>IF(B1767="",0,IF($B1767&lt;$I$5,0,IF($B1767&gt;'MSD Calculation'!$D$5,0,IF($N$4="Closed-form",1/2*(1-COS(2*PI()*($B1767-$I$5)/$I$6))*$I$8,IF($N$4="General",1/2*(1-COS(2*PI()*($B1767-$I$5)/$I$6))*$I$9,"Error")))))</f>
        <v>0</v>
      </c>
      <c r="J1767" s="15" t="s">
        <v>14</v>
      </c>
      <c r="K1767" s="3"/>
      <c r="L1767" s="17">
        <v>17.499999999999936</v>
      </c>
      <c r="M1767" s="34">
        <f>L1767/'MSD Calculation'!$D$5</f>
        <v>0.59121621621621401</v>
      </c>
      <c r="N1767" s="34">
        <f>'MSD Calculation'!$D$24-L1767</f>
        <v>1.0000000000000639</v>
      </c>
      <c r="O1767" s="35">
        <f t="shared" si="135"/>
        <v>5.7857305121488721E-3</v>
      </c>
      <c r="P1767" s="35">
        <f t="shared" si="136"/>
        <v>1.5023724434272207E-2</v>
      </c>
      <c r="Q1767" s="35">
        <f t="shared" si="137"/>
        <v>1.7726787114785609E-2</v>
      </c>
      <c r="R1767" s="35">
        <f t="shared" si="138"/>
        <v>1.8225036452361159E-2</v>
      </c>
      <c r="S1767" s="35">
        <f t="shared" si="139"/>
        <v>1.8225036452361159E-2</v>
      </c>
      <c r="T1767" s="11" t="s">
        <v>14</v>
      </c>
    </row>
    <row r="1768" spans="2:20" x14ac:dyDescent="0.35">
      <c r="B1768" s="63">
        <v>17.509999999999938</v>
      </c>
      <c r="C1768" s="34">
        <f>B1768/'MSD Calculation'!$D$5</f>
        <v>0.59155405405405193</v>
      </c>
      <c r="D1768" s="34">
        <f>'MSD Calculation'!$D$24-B1768</f>
        <v>0.99000000000006239</v>
      </c>
      <c r="E1768" s="30">
        <f>IF(B1768="",0,IF(B1768&lt;'MSD Calculation'!$D$5,$E$7*(1-B1768/'MSD Calculation'!$D$5), 0))</f>
        <v>5.7809489166842851E-3</v>
      </c>
      <c r="F1768" s="30">
        <f>IF(B1768="",0,IF($B1768&lt;$F$5,0,IF($B1768&gt;'MSD Calculation'!$D$5,0,IF($N$4="Closed-form",1/2*(1-COS(2*PI()*($B1768-$F$5)/$F$6))*$F$8,IF($N$4="General",1/2*(1-COS(2*PI()*($B1768-$F$5)/$F$6))*$F$9,"Error")))))</f>
        <v>9.2423090869904762E-3</v>
      </c>
      <c r="G1768" s="30">
        <f>IF(B1768="",0,IF($B1768&lt;$G$5,0,IF($B1768&gt;'MSD Calculation'!$D$5,0,IF($N$4="Closed-form",1/2*(1-COS(2*PI()*($B1768-$G$5)/$G$6))*$G$8,IF($N$4="General",1/2*(1-COS(2*PI()*($B1768-$G$5)/$G$6))*$G$9,"Error")))))</f>
        <v>2.7073680157238419E-3</v>
      </c>
      <c r="H1768" s="30">
        <f>IF(B1768="",0,IF($B1768&lt;$H$5,0,IF($B1768&gt;'MSD Calculation'!$D$5,0,IF($N$4="Closed-form",1/2*(1-COS(2*PI()*($B1768-$H$5)/$H$6))*$H$8,IF($N$4="General",1/2*(1-COS(2*PI()*($B1768-$H$5)/$H$6))*$H$9,"Error")))))</f>
        <v>5.0126897270751818E-4</v>
      </c>
      <c r="I1768" s="30">
        <f>IF(B1768="",0,IF($B1768&lt;$I$5,0,IF($B1768&gt;'MSD Calculation'!$D$5,0,IF($N$4="Closed-form",1/2*(1-COS(2*PI()*($B1768-$I$5)/$I$6))*$I$8,IF($N$4="General",1/2*(1-COS(2*PI()*($B1768-$I$5)/$I$6))*$I$9,"Error")))))</f>
        <v>0</v>
      </c>
      <c r="J1768" s="15" t="s">
        <v>14</v>
      </c>
      <c r="K1768" s="3"/>
      <c r="L1768" s="17">
        <v>17.509999999999938</v>
      </c>
      <c r="M1768" s="34">
        <f>L1768/'MSD Calculation'!$D$5</f>
        <v>0.59155405405405193</v>
      </c>
      <c r="N1768" s="34">
        <f>'MSD Calculation'!$D$24-L1768</f>
        <v>0.99000000000006239</v>
      </c>
      <c r="O1768" s="35">
        <f t="shared" si="135"/>
        <v>5.7809489166842851E-3</v>
      </c>
      <c r="P1768" s="35">
        <f t="shared" si="136"/>
        <v>1.5023258003674761E-2</v>
      </c>
      <c r="Q1768" s="35">
        <f t="shared" si="137"/>
        <v>1.7730626019398604E-2</v>
      </c>
      <c r="R1768" s="35">
        <f t="shared" si="138"/>
        <v>1.8231894992106121E-2</v>
      </c>
      <c r="S1768" s="35">
        <f t="shared" si="139"/>
        <v>1.8231894992106121E-2</v>
      </c>
      <c r="T1768" s="11" t="s">
        <v>14</v>
      </c>
    </row>
    <row r="1769" spans="2:20" x14ac:dyDescent="0.35">
      <c r="B1769" s="63">
        <v>17.519999999999939</v>
      </c>
      <c r="C1769" s="34">
        <f>B1769/'MSD Calculation'!$D$5</f>
        <v>0.59189189189188984</v>
      </c>
      <c r="D1769" s="34">
        <f>'MSD Calculation'!$D$24-B1769</f>
        <v>0.98000000000006082</v>
      </c>
      <c r="E1769" s="30">
        <f>IF(B1769="",0,IF(B1769&lt;'MSD Calculation'!$D$5,$E$7*(1-B1769/'MSD Calculation'!$D$5), 0))</f>
        <v>5.776167321219698E-3</v>
      </c>
      <c r="F1769" s="30">
        <f>IF(B1769="",0,IF($B1769&lt;$F$5,0,IF($B1769&gt;'MSD Calculation'!$D$5,0,IF($N$4="Closed-form",1/2*(1-COS(2*PI()*($B1769-$F$5)/$F$6))*$F$8,IF($N$4="General",1/2*(1-COS(2*PI()*($B1769-$F$5)/$F$6))*$F$9,"Error")))))</f>
        <v>9.2466049840801336E-3</v>
      </c>
      <c r="G1769" s="30">
        <f>IF(B1769="",0,IF($B1769&lt;$G$5,0,IF($B1769&gt;'MSD Calculation'!$D$5,0,IF($N$4="Closed-form",1/2*(1-COS(2*PI()*($B1769-$G$5)/$G$6))*$G$8,IF($N$4="General",1/2*(1-COS(2*PI()*($B1769-$G$5)/$G$6))*$G$9,"Error")))))</f>
        <v>2.7116673979639869E-3</v>
      </c>
      <c r="H1769" s="30">
        <f>IF(B1769="",0,IF($B1769&lt;$H$5,0,IF($B1769&gt;'MSD Calculation'!$D$5,0,IF($N$4="Closed-form",1/2*(1-COS(2*PI()*($B1769-$H$5)/$H$6))*$H$8,IF($N$4="General",1/2*(1-COS(2*PI()*($B1769-$H$5)/$H$6))*$H$9,"Error")))))</f>
        <v>5.0429470777547621E-4</v>
      </c>
      <c r="I1769" s="30">
        <f>IF(B1769="",0,IF($B1769&lt;$I$5,0,IF($B1769&gt;'MSD Calculation'!$D$5,0,IF($N$4="Closed-form",1/2*(1-COS(2*PI()*($B1769-$I$5)/$I$6))*$I$8,IF($N$4="General",1/2*(1-COS(2*PI()*($B1769-$I$5)/$I$6))*$I$9,"Error")))))</f>
        <v>0</v>
      </c>
      <c r="J1769" s="15" t="s">
        <v>14</v>
      </c>
      <c r="K1769" s="3"/>
      <c r="L1769" s="17">
        <v>17.519999999999939</v>
      </c>
      <c r="M1769" s="34">
        <f>L1769/'MSD Calculation'!$D$5</f>
        <v>0.59189189189188984</v>
      </c>
      <c r="N1769" s="34">
        <f>'MSD Calculation'!$D$24-L1769</f>
        <v>0.98000000000006082</v>
      </c>
      <c r="O1769" s="35">
        <f t="shared" si="135"/>
        <v>5.776167321219698E-3</v>
      </c>
      <c r="P1769" s="35">
        <f t="shared" si="136"/>
        <v>1.5022772305299831E-2</v>
      </c>
      <c r="Q1769" s="35">
        <f t="shared" si="137"/>
        <v>1.7734439703263816E-2</v>
      </c>
      <c r="R1769" s="35">
        <f t="shared" si="138"/>
        <v>1.8238734411039292E-2</v>
      </c>
      <c r="S1769" s="35">
        <f t="shared" si="139"/>
        <v>1.8238734411039292E-2</v>
      </c>
      <c r="T1769" s="11" t="s">
        <v>14</v>
      </c>
    </row>
    <row r="1770" spans="2:20" x14ac:dyDescent="0.35">
      <c r="B1770" s="63">
        <v>17.529999999999941</v>
      </c>
      <c r="C1770" s="34">
        <f>B1770/'MSD Calculation'!$D$5</f>
        <v>0.59222972972972765</v>
      </c>
      <c r="D1770" s="34">
        <f>'MSD Calculation'!$D$24-B1770</f>
        <v>0.97000000000005926</v>
      </c>
      <c r="E1770" s="30">
        <f>IF(B1770="",0,IF(B1770&lt;'MSD Calculation'!$D$5,$E$7*(1-B1770/'MSD Calculation'!$D$5), 0))</f>
        <v>5.7713857257551127E-3</v>
      </c>
      <c r="F1770" s="30">
        <f>IF(B1770="",0,IF($B1770&lt;$F$5,0,IF($B1770&gt;'MSD Calculation'!$D$5,0,IF($N$4="Closed-form",1/2*(1-COS(2*PI()*($B1770-$F$5)/$F$6))*$F$8,IF($N$4="General",1/2*(1-COS(2*PI()*($B1770-$F$5)/$F$6))*$F$9,"Error")))))</f>
        <v>9.2508815945483974E-3</v>
      </c>
      <c r="G1770" s="30">
        <f>IF(B1770="",0,IF($B1770&lt;$G$5,0,IF($B1770&gt;'MSD Calculation'!$D$5,0,IF($N$4="Closed-form",1/2*(1-COS(2*PI()*($B1770-$G$5)/$G$6))*$G$8,IF($N$4="General",1/2*(1-COS(2*PI()*($B1770-$G$5)/$G$6))*$G$9,"Error")))))</f>
        <v>2.7159607974694537E-3</v>
      </c>
      <c r="H1770" s="30">
        <f>IF(B1770="",0,IF($B1770&lt;$H$5,0,IF($B1770&gt;'MSD Calculation'!$D$5,0,IF($N$4="Closed-form",1/2*(1-COS(2*PI()*($B1770-$H$5)/$H$6))*$H$8,IF($N$4="General",1/2*(1-COS(2*PI()*($B1770-$H$5)/$H$6))*$H$9,"Error")))))</f>
        <v>5.0732650639849291E-4</v>
      </c>
      <c r="I1770" s="30">
        <f>IF(B1770="",0,IF($B1770&lt;$I$5,0,IF($B1770&gt;'MSD Calculation'!$D$5,0,IF($N$4="Closed-form",1/2*(1-COS(2*PI()*($B1770-$I$5)/$I$6))*$I$8,IF($N$4="General",1/2*(1-COS(2*PI()*($B1770-$I$5)/$I$6))*$I$9,"Error")))))</f>
        <v>0</v>
      </c>
      <c r="J1770" s="15" t="s">
        <v>14</v>
      </c>
      <c r="K1770" s="3"/>
      <c r="L1770" s="17">
        <v>17.529999999999941</v>
      </c>
      <c r="M1770" s="34">
        <f>L1770/'MSD Calculation'!$D$5</f>
        <v>0.59222972972972765</v>
      </c>
      <c r="N1770" s="34">
        <f>'MSD Calculation'!$D$24-L1770</f>
        <v>0.97000000000005926</v>
      </c>
      <c r="O1770" s="35">
        <f t="shared" si="135"/>
        <v>5.7713857257551127E-3</v>
      </c>
      <c r="P1770" s="35">
        <f t="shared" si="136"/>
        <v>1.502226732030351E-2</v>
      </c>
      <c r="Q1770" s="35">
        <f t="shared" si="137"/>
        <v>1.7738228117772963E-2</v>
      </c>
      <c r="R1770" s="35">
        <f t="shared" si="138"/>
        <v>1.8245554624171455E-2</v>
      </c>
      <c r="S1770" s="35">
        <f t="shared" si="139"/>
        <v>1.8245554624171455E-2</v>
      </c>
      <c r="T1770" s="11" t="s">
        <v>14</v>
      </c>
    </row>
    <row r="1771" spans="2:20" x14ac:dyDescent="0.35">
      <c r="B1771" s="63">
        <v>17.539999999999942</v>
      </c>
      <c r="C1771" s="34">
        <f>B1771/'MSD Calculation'!$D$5</f>
        <v>0.59256756756756557</v>
      </c>
      <c r="D1771" s="34">
        <f>'MSD Calculation'!$D$24-B1771</f>
        <v>0.9600000000000577</v>
      </c>
      <c r="E1771" s="30">
        <f>IF(B1771="",0,IF(B1771&lt;'MSD Calculation'!$D$5,$E$7*(1-B1771/'MSD Calculation'!$D$5), 0))</f>
        <v>5.7666041302905256E-3</v>
      </c>
      <c r="F1771" s="30">
        <f>IF(B1771="",0,IF($B1771&lt;$F$5,0,IF($B1771&gt;'MSD Calculation'!$D$5,0,IF($N$4="Closed-form",1/2*(1-COS(2*PI()*($B1771-$F$5)/$F$6))*$F$8,IF($N$4="General",1/2*(1-COS(2*PI()*($B1771-$F$5)/$F$6))*$F$9,"Error")))))</f>
        <v>9.2551388996359642E-3</v>
      </c>
      <c r="G1771" s="30">
        <f>IF(B1771="",0,IF($B1771&lt;$G$5,0,IF($B1771&gt;'MSD Calculation'!$D$5,0,IF($N$4="Closed-form",1/2*(1-COS(2*PI()*($B1771-$G$5)/$G$6))*$G$8,IF($N$4="General",1/2*(1-COS(2*PI()*($B1771-$G$5)/$G$6))*$G$9,"Error")))))</f>
        <v>2.7202481845172771E-3</v>
      </c>
      <c r="H1771" s="30">
        <f>IF(B1771="",0,IF($B1771&lt;$H$5,0,IF($B1771&gt;'MSD Calculation'!$D$5,0,IF($N$4="Closed-form",1/2*(1-COS(2*PI()*($B1771-$H$5)/$H$6))*$H$8,IF($N$4="General",1/2*(1-COS(2*PI()*($B1771-$H$5)/$H$6))*$H$9,"Error")))))</f>
        <v>5.1036433212273006E-4</v>
      </c>
      <c r="I1771" s="30">
        <f>IF(B1771="",0,IF($B1771&lt;$I$5,0,IF($B1771&gt;'MSD Calculation'!$D$5,0,IF($N$4="Closed-form",1/2*(1-COS(2*PI()*($B1771-$I$5)/$I$6))*$I$8,IF($N$4="General",1/2*(1-COS(2*PI()*($B1771-$I$5)/$I$6))*$I$9,"Error")))))</f>
        <v>0</v>
      </c>
      <c r="J1771" s="15" t="s">
        <v>14</v>
      </c>
      <c r="K1771" s="3"/>
      <c r="L1771" s="17">
        <v>17.539999999999942</v>
      </c>
      <c r="M1771" s="34">
        <f>L1771/'MSD Calculation'!$D$5</f>
        <v>0.59256756756756557</v>
      </c>
      <c r="N1771" s="34">
        <f>'MSD Calculation'!$D$24-L1771</f>
        <v>0.9600000000000577</v>
      </c>
      <c r="O1771" s="35">
        <f t="shared" si="135"/>
        <v>5.7666041302905256E-3</v>
      </c>
      <c r="P1771" s="35">
        <f t="shared" si="136"/>
        <v>1.5021743029926489E-2</v>
      </c>
      <c r="Q1771" s="35">
        <f t="shared" si="137"/>
        <v>1.7741991214443767E-2</v>
      </c>
      <c r="R1771" s="35">
        <f t="shared" si="138"/>
        <v>1.8252355546566498E-2</v>
      </c>
      <c r="S1771" s="35">
        <f t="shared" si="139"/>
        <v>1.8252355546566498E-2</v>
      </c>
      <c r="T1771" s="11" t="s">
        <v>14</v>
      </c>
    </row>
    <row r="1772" spans="2:20" x14ac:dyDescent="0.35">
      <c r="B1772" s="63">
        <v>17.549999999999944</v>
      </c>
      <c r="C1772" s="34">
        <f>B1772/'MSD Calculation'!$D$5</f>
        <v>0.59290540540540349</v>
      </c>
      <c r="D1772" s="34">
        <f>'MSD Calculation'!$D$24-B1772</f>
        <v>0.95000000000005613</v>
      </c>
      <c r="E1772" s="30">
        <f>IF(B1772="",0,IF(B1772&lt;'MSD Calculation'!$D$5,$E$7*(1-B1772/'MSD Calculation'!$D$5), 0))</f>
        <v>5.7618225348259385E-3</v>
      </c>
      <c r="F1772" s="30">
        <f>IF(B1772="",0,IF($B1772&lt;$F$5,0,IF($B1772&gt;'MSD Calculation'!$D$5,0,IF($N$4="Closed-form",1/2*(1-COS(2*PI()*($B1772-$F$5)/$F$6))*$F$8,IF($N$4="General",1/2*(1-COS(2*PI()*($B1772-$F$5)/$F$6))*$F$9,"Error")))))</f>
        <v>9.2593768806682117E-3</v>
      </c>
      <c r="G1772" s="30">
        <f>IF(B1772="",0,IF($B1772&lt;$G$5,0,IF($B1772&gt;'MSD Calculation'!$D$5,0,IF($N$4="Closed-form",1/2*(1-COS(2*PI()*($B1772-$G$5)/$G$6))*$G$8,IF($N$4="General",1/2*(1-COS(2*PI()*($B1772-$G$5)/$G$6))*$G$9,"Error")))))</f>
        <v>2.7245295294261143E-3</v>
      </c>
      <c r="H1772" s="30">
        <f>IF(B1772="",0,IF($B1772&lt;$H$5,0,IF($B1772&gt;'MSD Calculation'!$D$5,0,IF($N$4="Closed-form",1/2*(1-COS(2*PI()*($B1772-$H$5)/$H$6))*$H$8,IF($N$4="General",1/2*(1-COS(2*PI()*($B1772-$H$5)/$H$6))*$H$9,"Error")))))</f>
        <v>5.1340814842187985E-4</v>
      </c>
      <c r="I1772" s="30">
        <f>IF(B1772="",0,IF($B1772&lt;$I$5,0,IF($B1772&gt;'MSD Calculation'!$D$5,0,IF($N$4="Closed-form",1/2*(1-COS(2*PI()*($B1772-$I$5)/$I$6))*$I$8,IF($N$4="General",1/2*(1-COS(2*PI()*($B1772-$I$5)/$I$6))*$I$9,"Error")))))</f>
        <v>0</v>
      </c>
      <c r="J1772" s="15" t="s">
        <v>14</v>
      </c>
      <c r="K1772" s="3"/>
      <c r="L1772" s="17">
        <v>17.549999999999944</v>
      </c>
      <c r="M1772" s="34">
        <f>L1772/'MSD Calculation'!$D$5</f>
        <v>0.59290540540540349</v>
      </c>
      <c r="N1772" s="34">
        <f>'MSD Calculation'!$D$24-L1772</f>
        <v>0.95000000000005613</v>
      </c>
      <c r="O1772" s="35">
        <f t="shared" si="135"/>
        <v>5.7618225348259385E-3</v>
      </c>
      <c r="P1772" s="35">
        <f t="shared" si="136"/>
        <v>1.502119941549415E-2</v>
      </c>
      <c r="Q1772" s="35">
        <f t="shared" si="137"/>
        <v>1.7745728944920266E-2</v>
      </c>
      <c r="R1772" s="35">
        <f t="shared" si="138"/>
        <v>1.8259137093342145E-2</v>
      </c>
      <c r="S1772" s="35">
        <f t="shared" si="139"/>
        <v>1.8259137093342145E-2</v>
      </c>
      <c r="T1772" s="11" t="s">
        <v>14</v>
      </c>
    </row>
    <row r="1773" spans="2:20" x14ac:dyDescent="0.35">
      <c r="B1773" s="63">
        <v>17.559999999999945</v>
      </c>
      <c r="C1773" s="34">
        <f>B1773/'MSD Calculation'!$D$5</f>
        <v>0.5932432432432414</v>
      </c>
      <c r="D1773" s="34">
        <f>'MSD Calculation'!$D$24-B1773</f>
        <v>0.94000000000005457</v>
      </c>
      <c r="E1773" s="30">
        <f>IF(B1773="",0,IF(B1773&lt;'MSD Calculation'!$D$5,$E$7*(1-B1773/'MSD Calculation'!$D$5), 0))</f>
        <v>5.7570409393613515E-3</v>
      </c>
      <c r="F1773" s="30">
        <f>IF(B1773="",0,IF($B1773&lt;$F$5,0,IF($B1773&gt;'MSD Calculation'!$D$5,0,IF($N$4="Closed-form",1/2*(1-COS(2*PI()*($B1773-$F$5)/$F$6))*$F$8,IF($N$4="General",1/2*(1-COS(2*PI()*($B1773-$F$5)/$F$6))*$F$9,"Error")))))</f>
        <v>9.2635955190552791E-3</v>
      </c>
      <c r="G1773" s="30">
        <f>IF(B1773="",0,IF($B1773&lt;$G$5,0,IF($B1773&gt;'MSD Calculation'!$D$5,0,IF($N$4="Closed-form",1/2*(1-COS(2*PI()*($B1773-$G$5)/$G$6))*$G$8,IF($N$4="General",1/2*(1-COS(2*PI()*($B1773-$G$5)/$G$6))*$G$9,"Error")))))</f>
        <v>2.7288048025564528E-3</v>
      </c>
      <c r="H1773" s="30">
        <f>IF(B1773="",0,IF($B1773&lt;$H$5,0,IF($B1773&gt;'MSD Calculation'!$D$5,0,IF($N$4="Closed-form",1/2*(1-COS(2*PI()*($B1773-$H$5)/$H$6))*$H$8,IF($N$4="General",1/2*(1-COS(2*PI()*($B1773-$H$5)/$H$6))*$H$9,"Error")))))</f>
        <v>5.1645791869760541E-4</v>
      </c>
      <c r="I1773" s="30">
        <f>IF(B1773="",0,IF($B1773&lt;$I$5,0,IF($B1773&gt;'MSD Calculation'!$D$5,0,IF($N$4="Closed-form",1/2*(1-COS(2*PI()*($B1773-$I$5)/$I$6))*$I$8,IF($N$4="General",1/2*(1-COS(2*PI()*($B1773-$I$5)/$I$6))*$I$9,"Error")))))</f>
        <v>0</v>
      </c>
      <c r="J1773" s="15" t="s">
        <v>14</v>
      </c>
      <c r="K1773" s="3"/>
      <c r="L1773" s="17">
        <v>17.559999999999945</v>
      </c>
      <c r="M1773" s="34">
        <f>L1773/'MSD Calculation'!$D$5</f>
        <v>0.5932432432432414</v>
      </c>
      <c r="N1773" s="34">
        <f>'MSD Calculation'!$D$24-L1773</f>
        <v>0.94000000000005457</v>
      </c>
      <c r="O1773" s="35">
        <f t="shared" si="135"/>
        <v>5.7570409393613515E-3</v>
      </c>
      <c r="P1773" s="35">
        <f t="shared" si="136"/>
        <v>1.5020636458416631E-2</v>
      </c>
      <c r="Q1773" s="35">
        <f t="shared" si="137"/>
        <v>1.7749441260973085E-2</v>
      </c>
      <c r="R1773" s="35">
        <f t="shared" si="138"/>
        <v>1.826589917967069E-2</v>
      </c>
      <c r="S1773" s="35">
        <f t="shared" si="139"/>
        <v>1.826589917967069E-2</v>
      </c>
      <c r="T1773" s="11" t="s">
        <v>14</v>
      </c>
    </row>
    <row r="1774" spans="2:20" x14ac:dyDescent="0.35">
      <c r="B1774" s="63">
        <v>17.569999999999947</v>
      </c>
      <c r="C1774" s="34">
        <f>B1774/'MSD Calculation'!$D$5</f>
        <v>0.59358108108107921</v>
      </c>
      <c r="D1774" s="34">
        <f>'MSD Calculation'!$D$24-B1774</f>
        <v>0.93000000000005301</v>
      </c>
      <c r="E1774" s="30">
        <f>IF(B1774="",0,IF(B1774&lt;'MSD Calculation'!$D$5,$E$7*(1-B1774/'MSD Calculation'!$D$5), 0))</f>
        <v>5.7522593438967661E-3</v>
      </c>
      <c r="F1774" s="30">
        <f>IF(B1774="",0,IF($B1774&lt;$F$5,0,IF($B1774&gt;'MSD Calculation'!$D$5,0,IF($N$4="Closed-form",1/2*(1-COS(2*PI()*($B1774-$F$5)/$F$6))*$F$8,IF($N$4="General",1/2*(1-COS(2*PI()*($B1774-$F$5)/$F$6))*$F$9,"Error")))))</f>
        <v>9.2677947962921583E-3</v>
      </c>
      <c r="G1774" s="30">
        <f>IF(B1774="",0,IF($B1774&lt;$G$5,0,IF($B1774&gt;'MSD Calculation'!$D$5,0,IF($N$4="Closed-form",1/2*(1-COS(2*PI()*($B1774-$G$5)/$G$6))*$G$8,IF($N$4="General",1/2*(1-COS(2*PI()*($B1774-$G$5)/$G$6))*$G$9,"Error")))))</f>
        <v>2.7330739743108151E-3</v>
      </c>
      <c r="H1774" s="30">
        <f>IF(B1774="",0,IF($B1774&lt;$H$5,0,IF($B1774&gt;'MSD Calculation'!$D$5,0,IF($N$4="Closed-form",1/2*(1-COS(2*PI()*($B1774-$H$5)/$H$6))*$H$8,IF($N$4="General",1/2*(1-COS(2*PI()*($B1774-$H$5)/$H$6))*$H$9,"Error")))))</f>
        <v>5.1951360627997966E-4</v>
      </c>
      <c r="I1774" s="30">
        <f>IF(B1774="",0,IF($B1774&lt;$I$5,0,IF($B1774&gt;'MSD Calculation'!$D$5,0,IF($N$4="Closed-form",1/2*(1-COS(2*PI()*($B1774-$I$5)/$I$6))*$I$8,IF($N$4="General",1/2*(1-COS(2*PI()*($B1774-$I$5)/$I$6))*$I$9,"Error")))))</f>
        <v>0</v>
      </c>
      <c r="J1774" s="15" t="s">
        <v>14</v>
      </c>
      <c r="K1774" s="3"/>
      <c r="L1774" s="17">
        <v>17.569999999999947</v>
      </c>
      <c r="M1774" s="34">
        <f>L1774/'MSD Calculation'!$D$5</f>
        <v>0.59358108108107921</v>
      </c>
      <c r="N1774" s="34">
        <f>'MSD Calculation'!$D$24-L1774</f>
        <v>0.93000000000005301</v>
      </c>
      <c r="O1774" s="35">
        <f t="shared" si="135"/>
        <v>5.7522593438967661E-3</v>
      </c>
      <c r="P1774" s="35">
        <f t="shared" si="136"/>
        <v>1.5020054140188924E-2</v>
      </c>
      <c r="Q1774" s="35">
        <f t="shared" si="137"/>
        <v>1.775312811449974E-2</v>
      </c>
      <c r="R1774" s="35">
        <f t="shared" si="138"/>
        <v>1.827264172077972E-2</v>
      </c>
      <c r="S1774" s="35">
        <f t="shared" si="139"/>
        <v>1.827264172077972E-2</v>
      </c>
      <c r="T1774" s="11" t="s">
        <v>14</v>
      </c>
    </row>
    <row r="1775" spans="2:20" x14ac:dyDescent="0.35">
      <c r="B1775" s="63">
        <v>17.579999999999949</v>
      </c>
      <c r="C1775" s="34">
        <f>B1775/'MSD Calculation'!$D$5</f>
        <v>0.59391891891891713</v>
      </c>
      <c r="D1775" s="34">
        <f>'MSD Calculation'!$D$24-B1775</f>
        <v>0.92000000000005144</v>
      </c>
      <c r="E1775" s="30">
        <f>IF(B1775="",0,IF(B1775&lt;'MSD Calculation'!$D$5,$E$7*(1-B1775/'MSD Calculation'!$D$5), 0))</f>
        <v>5.747477748432179E-3</v>
      </c>
      <c r="F1775" s="30">
        <f>IF(B1775="",0,IF($B1775&lt;$F$5,0,IF($B1775&gt;'MSD Calculation'!$D$5,0,IF($N$4="Closed-form",1/2*(1-COS(2*PI()*($B1775-$F$5)/$F$6))*$F$8,IF($N$4="General",1/2*(1-COS(2*PI()*($B1775-$F$5)/$F$6))*$F$9,"Error")))))</f>
        <v>9.2719746939587625E-3</v>
      </c>
      <c r="G1775" s="30">
        <f>IF(B1775="",0,IF($B1775&lt;$G$5,0,IF($B1775&gt;'MSD Calculation'!$D$5,0,IF($N$4="Closed-form",1/2*(1-COS(2*PI()*($B1775-$G$5)/$G$6))*$G$8,IF($N$4="General",1/2*(1-COS(2*PI()*($B1775-$G$5)/$G$6))*$G$9,"Error")))))</f>
        <v>2.7373370151339621E-3</v>
      </c>
      <c r="H1775" s="30">
        <f>IF(B1775="",0,IF($B1775&lt;$H$5,0,IF($B1775&gt;'MSD Calculation'!$D$5,0,IF($N$4="Closed-form",1/2*(1-COS(2*PI()*($B1775-$H$5)/$H$6))*$H$8,IF($N$4="General",1/2*(1-COS(2*PI()*($B1775-$H$5)/$H$6))*$H$9,"Error")))))</f>
        <v>5.2257517442792778E-4</v>
      </c>
      <c r="I1775" s="30">
        <f>IF(B1775="",0,IF($B1775&lt;$I$5,0,IF($B1775&gt;'MSD Calculation'!$D$5,0,IF($N$4="Closed-form",1/2*(1-COS(2*PI()*($B1775-$I$5)/$I$6))*$I$8,IF($N$4="General",1/2*(1-COS(2*PI()*($B1775-$I$5)/$I$6))*$I$9,"Error")))))</f>
        <v>0</v>
      </c>
      <c r="J1775" s="15" t="s">
        <v>14</v>
      </c>
      <c r="K1775" s="3"/>
      <c r="L1775" s="17">
        <v>17.579999999999949</v>
      </c>
      <c r="M1775" s="34">
        <f>L1775/'MSD Calculation'!$D$5</f>
        <v>0.59391891891891713</v>
      </c>
      <c r="N1775" s="34">
        <f>'MSD Calculation'!$D$24-L1775</f>
        <v>0.92000000000005144</v>
      </c>
      <c r="O1775" s="35">
        <f t="shared" si="135"/>
        <v>5.747477748432179E-3</v>
      </c>
      <c r="P1775" s="35">
        <f t="shared" si="136"/>
        <v>1.5019452442390942E-2</v>
      </c>
      <c r="Q1775" s="35">
        <f t="shared" si="137"/>
        <v>1.7756789457524905E-2</v>
      </c>
      <c r="R1775" s="35">
        <f t="shared" si="138"/>
        <v>1.8279364631952833E-2</v>
      </c>
      <c r="S1775" s="35">
        <f t="shared" si="139"/>
        <v>1.8279364631952833E-2</v>
      </c>
      <c r="T1775" s="11" t="s">
        <v>14</v>
      </c>
    </row>
    <row r="1776" spans="2:20" x14ac:dyDescent="0.35">
      <c r="B1776" s="63">
        <v>17.58999999999995</v>
      </c>
      <c r="C1776" s="34">
        <f>B1776/'MSD Calculation'!$D$5</f>
        <v>0.59425675675675504</v>
      </c>
      <c r="D1776" s="34">
        <f>'MSD Calculation'!$D$24-B1776</f>
        <v>0.91000000000004988</v>
      </c>
      <c r="E1776" s="30">
        <f>IF(B1776="",0,IF(B1776&lt;'MSD Calculation'!$D$5,$E$7*(1-B1776/'MSD Calculation'!$D$5), 0))</f>
        <v>5.742696152967592E-3</v>
      </c>
      <c r="F1776" s="30">
        <f>IF(B1776="",0,IF($B1776&lt;$F$5,0,IF($B1776&gt;'MSD Calculation'!$D$5,0,IF($N$4="Closed-form",1/2*(1-COS(2*PI()*($B1776-$F$5)/$F$6))*$F$8,IF($N$4="General",1/2*(1-COS(2*PI()*($B1776-$F$5)/$F$6))*$F$9,"Error")))))</f>
        <v>9.276135193720017E-3</v>
      </c>
      <c r="G1776" s="30">
        <f>IF(B1776="",0,IF($B1776&lt;$G$5,0,IF($B1776&gt;'MSD Calculation'!$D$5,0,IF($N$4="Closed-form",1/2*(1-COS(2*PI()*($B1776-$G$5)/$G$6))*$G$8,IF($N$4="General",1/2*(1-COS(2*PI()*($B1776-$G$5)/$G$6))*$G$9,"Error")))))</f>
        <v>2.7415938955130999E-3</v>
      </c>
      <c r="H1776" s="30">
        <f>IF(B1776="",0,IF($B1776&lt;$H$5,0,IF($B1776&gt;'MSD Calculation'!$D$5,0,IF($N$4="Closed-form",1/2*(1-COS(2*PI()*($B1776-$H$5)/$H$6))*$H$8,IF($N$4="General",1/2*(1-COS(2*PI()*($B1776-$H$5)/$H$6))*$H$9,"Error")))))</f>
        <v>5.2564258632966656E-4</v>
      </c>
      <c r="I1776" s="30">
        <f>IF(B1776="",0,IF($B1776&lt;$I$5,0,IF($B1776&gt;'MSD Calculation'!$D$5,0,IF($N$4="Closed-form",1/2*(1-COS(2*PI()*($B1776-$I$5)/$I$6))*$I$8,IF($N$4="General",1/2*(1-COS(2*PI()*($B1776-$I$5)/$I$6))*$I$9,"Error")))))</f>
        <v>0</v>
      </c>
      <c r="J1776" s="15" t="s">
        <v>14</v>
      </c>
      <c r="K1776" s="3"/>
      <c r="L1776" s="17">
        <v>17.58999999999995</v>
      </c>
      <c r="M1776" s="34">
        <f>L1776/'MSD Calculation'!$D$5</f>
        <v>0.59425675675675504</v>
      </c>
      <c r="N1776" s="34">
        <f>'MSD Calculation'!$D$24-L1776</f>
        <v>0.91000000000004988</v>
      </c>
      <c r="O1776" s="35">
        <f t="shared" si="135"/>
        <v>5.742696152967592E-3</v>
      </c>
      <c r="P1776" s="35">
        <f t="shared" si="136"/>
        <v>1.5018831346687609E-2</v>
      </c>
      <c r="Q1776" s="35">
        <f t="shared" si="137"/>
        <v>1.7760425242200707E-2</v>
      </c>
      <c r="R1776" s="35">
        <f t="shared" si="138"/>
        <v>1.8286067828530372E-2</v>
      </c>
      <c r="S1776" s="35">
        <f t="shared" si="139"/>
        <v>1.8286067828530372E-2</v>
      </c>
      <c r="T1776" s="11" t="s">
        <v>14</v>
      </c>
    </row>
    <row r="1777" spans="2:20" x14ac:dyDescent="0.35">
      <c r="B1777" s="63">
        <v>17.599999999999952</v>
      </c>
      <c r="C1777" s="34">
        <f>B1777/'MSD Calculation'!$D$5</f>
        <v>0.59459459459459296</v>
      </c>
      <c r="D1777" s="34">
        <f>'MSD Calculation'!$D$24-B1777</f>
        <v>0.90000000000004832</v>
      </c>
      <c r="E1777" s="30">
        <f>IF(B1777="",0,IF(B1777&lt;'MSD Calculation'!$D$5,$E$7*(1-B1777/'MSD Calculation'!$D$5), 0))</f>
        <v>5.7379145575030058E-3</v>
      </c>
      <c r="F1777" s="30">
        <f>IF(B1777="",0,IF($B1777&lt;$F$5,0,IF($B1777&gt;'MSD Calculation'!$D$5,0,IF($N$4="Closed-form",1/2*(1-COS(2*PI()*($B1777-$F$5)/$F$6))*$F$8,IF($N$4="General",1/2*(1-COS(2*PI()*($B1777-$F$5)/$F$6))*$F$9,"Error")))))</f>
        <v>9.2802762773259318E-3</v>
      </c>
      <c r="G1777" s="30">
        <f>IF(B1777="",0,IF($B1777&lt;$G$5,0,IF($B1777&gt;'MSD Calculation'!$D$5,0,IF($N$4="Closed-form",1/2*(1-COS(2*PI()*($B1777-$G$5)/$G$6))*$G$8,IF($N$4="General",1/2*(1-COS(2*PI()*($B1777-$G$5)/$G$6))*$G$9,"Error")))))</f>
        <v>2.7458445859780819E-3</v>
      </c>
      <c r="H1777" s="30">
        <f>IF(B1777="",0,IF($B1777&lt;$H$5,0,IF($B1777&gt;'MSD Calculation'!$D$5,0,IF($N$4="Closed-form",1/2*(1-COS(2*PI()*($B1777-$H$5)/$H$6))*$H$8,IF($N$4="General",1/2*(1-COS(2*PI()*($B1777-$H$5)/$H$6))*$H$9,"Error")))))</f>
        <v>5.2871580510314997E-4</v>
      </c>
      <c r="I1777" s="30">
        <f>IF(B1777="",0,IF($B1777&lt;$I$5,0,IF($B1777&gt;'MSD Calculation'!$D$5,0,IF($N$4="Closed-form",1/2*(1-COS(2*PI()*($B1777-$I$5)/$I$6))*$I$8,IF($N$4="General",1/2*(1-COS(2*PI()*($B1777-$I$5)/$I$6))*$I$9,"Error")))))</f>
        <v>0</v>
      </c>
      <c r="J1777" s="15" t="s">
        <v>14</v>
      </c>
      <c r="K1777" s="3"/>
      <c r="L1777" s="17">
        <v>17.599999999999952</v>
      </c>
      <c r="M1777" s="34">
        <f>L1777/'MSD Calculation'!$D$5</f>
        <v>0.59459459459459296</v>
      </c>
      <c r="N1777" s="34">
        <f>'MSD Calculation'!$D$24-L1777</f>
        <v>0.90000000000004832</v>
      </c>
      <c r="O1777" s="35">
        <f t="shared" si="135"/>
        <v>5.7379145575030058E-3</v>
      </c>
      <c r="P1777" s="35">
        <f t="shared" si="136"/>
        <v>1.5018190834828938E-2</v>
      </c>
      <c r="Q1777" s="35">
        <f t="shared" si="137"/>
        <v>1.7764035420807019E-2</v>
      </c>
      <c r="R1777" s="35">
        <f t="shared" si="138"/>
        <v>1.8292751225910168E-2</v>
      </c>
      <c r="S1777" s="35">
        <f t="shared" si="139"/>
        <v>1.8292751225910168E-2</v>
      </c>
      <c r="T1777" s="11" t="s">
        <v>14</v>
      </c>
    </row>
    <row r="1778" spans="2:20" x14ac:dyDescent="0.35">
      <c r="B1778" s="63">
        <v>17.609999999999953</v>
      </c>
      <c r="C1778" s="34">
        <f>B1778/'MSD Calculation'!$D$5</f>
        <v>0.59493243243243077</v>
      </c>
      <c r="D1778" s="34">
        <f>'MSD Calculation'!$D$24-B1778</f>
        <v>0.89000000000004675</v>
      </c>
      <c r="E1778" s="30">
        <f>IF(B1778="",0,IF(B1778&lt;'MSD Calculation'!$D$5,$E$7*(1-B1778/'MSD Calculation'!$D$5), 0))</f>
        <v>5.7331329620384204E-3</v>
      </c>
      <c r="F1778" s="30">
        <f>IF(B1778="",0,IF($B1778&lt;$F$5,0,IF($B1778&gt;'MSD Calculation'!$D$5,0,IF($N$4="Closed-form",1/2*(1-COS(2*PI()*($B1778-$F$5)/$F$6))*$F$8,IF($N$4="General",1/2*(1-COS(2*PI()*($B1778-$F$5)/$F$6))*$F$9,"Error")))))</f>
        <v>9.2843979266116917E-3</v>
      </c>
      <c r="G1778" s="30">
        <f>IF(B1778="",0,IF($B1778&lt;$G$5,0,IF($B1778&gt;'MSD Calculation'!$D$5,0,IF($N$4="Closed-form",1/2*(1-COS(2*PI()*($B1778-$G$5)/$G$6))*$G$8,IF($N$4="General",1/2*(1-COS(2*PI()*($B1778-$G$5)/$G$6))*$G$9,"Error")))))</f>
        <v>2.7500890571016149E-3</v>
      </c>
      <c r="H1778" s="30">
        <f>IF(B1778="",0,IF($B1778&lt;$H$5,0,IF($B1778&gt;'MSD Calculation'!$D$5,0,IF($N$4="Closed-form",1/2*(1-COS(2*PI()*($B1778-$H$5)/$H$6))*$H$8,IF($N$4="General",1/2*(1-COS(2*PI()*($B1778-$H$5)/$H$6))*$H$9,"Error")))))</f>
        <v>5.3179479379651012E-4</v>
      </c>
      <c r="I1778" s="30">
        <f>IF(B1778="",0,IF($B1778&lt;$I$5,0,IF($B1778&gt;'MSD Calculation'!$D$5,0,IF($N$4="Closed-form",1/2*(1-COS(2*PI()*($B1778-$I$5)/$I$6))*$I$8,IF($N$4="General",1/2*(1-COS(2*PI()*($B1778-$I$5)/$I$6))*$I$9,"Error")))))</f>
        <v>0</v>
      </c>
      <c r="J1778" s="15" t="s">
        <v>14</v>
      </c>
      <c r="K1778" s="3"/>
      <c r="L1778" s="17">
        <v>17.609999999999953</v>
      </c>
      <c r="M1778" s="34">
        <f>L1778/'MSD Calculation'!$D$5</f>
        <v>0.59493243243243077</v>
      </c>
      <c r="N1778" s="34">
        <f>'MSD Calculation'!$D$24-L1778</f>
        <v>0.89000000000004675</v>
      </c>
      <c r="O1778" s="35">
        <f t="shared" si="135"/>
        <v>5.7331329620384204E-3</v>
      </c>
      <c r="P1778" s="35">
        <f t="shared" si="136"/>
        <v>1.5017530888650113E-2</v>
      </c>
      <c r="Q1778" s="35">
        <f t="shared" si="137"/>
        <v>1.7767619945751729E-2</v>
      </c>
      <c r="R1778" s="35">
        <f t="shared" si="138"/>
        <v>1.8299414739548239E-2</v>
      </c>
      <c r="S1778" s="35">
        <f t="shared" si="139"/>
        <v>1.8299414739548239E-2</v>
      </c>
      <c r="T1778" s="11" t="s">
        <v>14</v>
      </c>
    </row>
    <row r="1779" spans="2:20" x14ac:dyDescent="0.35">
      <c r="B1779" s="63">
        <v>17.619999999999955</v>
      </c>
      <c r="C1779" s="34">
        <f>B1779/'MSD Calculation'!$D$5</f>
        <v>0.59527027027026869</v>
      </c>
      <c r="D1779" s="34">
        <f>'MSD Calculation'!$D$24-B1779</f>
        <v>0.88000000000004519</v>
      </c>
      <c r="E1779" s="30">
        <f>IF(B1779="",0,IF(B1779&lt;'MSD Calculation'!$D$5,$E$7*(1-B1779/'MSD Calculation'!$D$5), 0))</f>
        <v>5.7283513665738334E-3</v>
      </c>
      <c r="F1779" s="30">
        <f>IF(B1779="",0,IF($B1779&lt;$F$5,0,IF($B1779&gt;'MSD Calculation'!$D$5,0,IF($N$4="Closed-form",1/2*(1-COS(2*PI()*($B1779-$F$5)/$F$6))*$F$8,IF($N$4="General",1/2*(1-COS(2*PI()*($B1779-$F$5)/$F$6))*$F$9,"Error")))))</f>
        <v>9.2885001234977223E-3</v>
      </c>
      <c r="G1779" s="30">
        <f>IF(B1779="",0,IF($B1779&lt;$G$5,0,IF($B1779&gt;'MSD Calculation'!$D$5,0,IF($N$4="Closed-form",1/2*(1-COS(2*PI()*($B1779-$G$5)/$G$6))*$G$8,IF($N$4="General",1/2*(1-COS(2*PI()*($B1779-$G$5)/$G$6))*$G$9,"Error")))))</f>
        <v>2.7543272794994618E-3</v>
      </c>
      <c r="H1779" s="30">
        <f>IF(B1779="",0,IF($B1779&lt;$H$5,0,IF($B1779&gt;'MSD Calculation'!$D$5,0,IF($N$4="Closed-form",1/2*(1-COS(2*PI()*($B1779-$H$5)/$H$6))*$H$8,IF($N$4="General",1/2*(1-COS(2*PI()*($B1779-$H$5)/$H$6))*$H$9,"Error")))))</f>
        <v>5.3487951538850329E-4</v>
      </c>
      <c r="I1779" s="30">
        <f>IF(B1779="",0,IF($B1779&lt;$I$5,0,IF($B1779&gt;'MSD Calculation'!$D$5,0,IF($N$4="Closed-form",1/2*(1-COS(2*PI()*($B1779-$I$5)/$I$6))*$I$8,IF($N$4="General",1/2*(1-COS(2*PI()*($B1779-$I$5)/$I$6))*$I$9,"Error")))))</f>
        <v>0</v>
      </c>
      <c r="J1779" s="15" t="s">
        <v>14</v>
      </c>
      <c r="K1779" s="3"/>
      <c r="L1779" s="17">
        <v>17.619999999999955</v>
      </c>
      <c r="M1779" s="34">
        <f>L1779/'MSD Calculation'!$D$5</f>
        <v>0.59527027027026869</v>
      </c>
      <c r="N1779" s="34">
        <f>'MSD Calculation'!$D$24-L1779</f>
        <v>0.88000000000004519</v>
      </c>
      <c r="O1779" s="35">
        <f t="shared" si="135"/>
        <v>5.7283513665738334E-3</v>
      </c>
      <c r="P1779" s="35">
        <f t="shared" si="136"/>
        <v>1.5016851490071556E-2</v>
      </c>
      <c r="Q1779" s="35">
        <f t="shared" si="137"/>
        <v>1.7771178769571017E-2</v>
      </c>
      <c r="R1779" s="35">
        <f t="shared" si="138"/>
        <v>1.8306058284959521E-2</v>
      </c>
      <c r="S1779" s="35">
        <f t="shared" si="139"/>
        <v>1.8306058284959521E-2</v>
      </c>
      <c r="T1779" s="11" t="s">
        <v>14</v>
      </c>
    </row>
    <row r="1780" spans="2:20" x14ac:dyDescent="0.35">
      <c r="B1780" s="63">
        <v>17.629999999999956</v>
      </c>
      <c r="C1780" s="34">
        <f>B1780/'MSD Calculation'!$D$5</f>
        <v>0.5956081081081066</v>
      </c>
      <c r="D1780" s="34">
        <f>'MSD Calculation'!$D$24-B1780</f>
        <v>0.87000000000004363</v>
      </c>
      <c r="E1780" s="30">
        <f>IF(B1780="",0,IF(B1780&lt;'MSD Calculation'!$D$5,$E$7*(1-B1780/'MSD Calculation'!$D$5), 0))</f>
        <v>5.7235697711092463E-3</v>
      </c>
      <c r="F1780" s="30">
        <f>IF(B1780="",0,IF($B1780&lt;$F$5,0,IF($B1780&gt;'MSD Calculation'!$D$5,0,IF($N$4="Closed-form",1/2*(1-COS(2*PI()*($B1780-$F$5)/$F$6))*$F$8,IF($N$4="General",1/2*(1-COS(2*PI()*($B1780-$F$5)/$F$6))*$F$9,"Error")))))</f>
        <v>9.2925828499897858E-3</v>
      </c>
      <c r="G1780" s="30">
        <f>IF(B1780="",0,IF($B1780&lt;$G$5,0,IF($B1780&gt;'MSD Calculation'!$D$5,0,IF($N$4="Closed-form",1/2*(1-COS(2*PI()*($B1780-$G$5)/$G$6))*$G$8,IF($N$4="General",1/2*(1-COS(2*PI()*($B1780-$G$5)/$G$6))*$G$9,"Error")))))</f>
        <v>2.758559223830644E-3</v>
      </c>
      <c r="H1780" s="30">
        <f>IF(B1780="",0,IF($B1780&lt;$H$5,0,IF($B1780&gt;'MSD Calculation'!$D$5,0,IF($N$4="Closed-form",1/2*(1-COS(2*PI()*($B1780-$H$5)/$H$6))*$H$8,IF($N$4="General",1/2*(1-COS(2*PI()*($B1780-$H$5)/$H$6))*$H$9,"Error")))))</f>
        <v>5.3796993278895384E-4</v>
      </c>
      <c r="I1780" s="30">
        <f>IF(B1780="",0,IF($B1780&lt;$I$5,0,IF($B1780&gt;'MSD Calculation'!$D$5,0,IF($N$4="Closed-form",1/2*(1-COS(2*PI()*($B1780-$I$5)/$I$6))*$I$8,IF($N$4="General",1/2*(1-COS(2*PI()*($B1780-$I$5)/$I$6))*$I$9,"Error")))))</f>
        <v>0</v>
      </c>
      <c r="J1780" s="15" t="s">
        <v>14</v>
      </c>
      <c r="K1780" s="3"/>
      <c r="L1780" s="17">
        <v>17.629999999999956</v>
      </c>
      <c r="M1780" s="34">
        <f>L1780/'MSD Calculation'!$D$5</f>
        <v>0.5956081081081066</v>
      </c>
      <c r="N1780" s="34">
        <f>'MSD Calculation'!$D$24-L1780</f>
        <v>0.87000000000004363</v>
      </c>
      <c r="O1780" s="35">
        <f t="shared" si="135"/>
        <v>5.7235697711092463E-3</v>
      </c>
      <c r="P1780" s="35">
        <f t="shared" si="136"/>
        <v>1.5016152621099031E-2</v>
      </c>
      <c r="Q1780" s="35">
        <f t="shared" si="137"/>
        <v>1.7774711844929673E-2</v>
      </c>
      <c r="R1780" s="35">
        <f t="shared" si="138"/>
        <v>1.8312681777718626E-2</v>
      </c>
      <c r="S1780" s="35">
        <f t="shared" si="139"/>
        <v>1.8312681777718626E-2</v>
      </c>
      <c r="T1780" s="11" t="s">
        <v>14</v>
      </c>
    </row>
    <row r="1781" spans="2:20" x14ac:dyDescent="0.35">
      <c r="B1781" s="63">
        <v>17.639999999999958</v>
      </c>
      <c r="C1781" s="34">
        <f>B1781/'MSD Calculation'!$D$5</f>
        <v>0.59594594594594452</v>
      </c>
      <c r="D1781" s="34">
        <f>'MSD Calculation'!$D$24-B1781</f>
        <v>0.86000000000004206</v>
      </c>
      <c r="E1781" s="30">
        <f>IF(B1781="",0,IF(B1781&lt;'MSD Calculation'!$D$5,$E$7*(1-B1781/'MSD Calculation'!$D$5), 0))</f>
        <v>5.7187881756446592E-3</v>
      </c>
      <c r="F1781" s="30">
        <f>IF(B1781="",0,IF($B1781&lt;$F$5,0,IF($B1781&gt;'MSD Calculation'!$D$5,0,IF($N$4="Closed-form",1/2*(1-COS(2*PI()*($B1781-$F$5)/$F$6))*$F$8,IF($N$4="General",1/2*(1-COS(2*PI()*($B1781-$F$5)/$F$6))*$F$9,"Error")))))</f>
        <v>9.2966460881790426E-3</v>
      </c>
      <c r="G1781" s="30">
        <f>IF(B1781="",0,IF($B1781&lt;$G$5,0,IF($B1781&gt;'MSD Calculation'!$D$5,0,IF($N$4="Closed-form",1/2*(1-COS(2*PI()*($B1781-$G$5)/$G$6))*$G$8,IF($N$4="General",1/2*(1-COS(2*PI()*($B1781-$G$5)/$G$6))*$G$9,"Error")))))</f>
        <v>2.762784860797647E-3</v>
      </c>
      <c r="H1781" s="30">
        <f>IF(B1781="",0,IF($B1781&lt;$H$5,0,IF($B1781&gt;'MSD Calculation'!$D$5,0,IF($N$4="Closed-form",1/2*(1-COS(2*PI()*($B1781-$H$5)/$H$6))*$H$8,IF($N$4="General",1/2*(1-COS(2*PI()*($B1781-$H$5)/$H$6))*$H$9,"Error")))))</f>
        <v>5.4106600883920052E-4</v>
      </c>
      <c r="I1781" s="30">
        <f>IF(B1781="",0,IF($B1781&lt;$I$5,0,IF($B1781&gt;'MSD Calculation'!$D$5,0,IF($N$4="Closed-form",1/2*(1-COS(2*PI()*($B1781-$I$5)/$I$6))*$I$8,IF($N$4="General",1/2*(1-COS(2*PI()*($B1781-$I$5)/$I$6))*$I$9,"Error")))))</f>
        <v>0</v>
      </c>
      <c r="J1781" s="15" t="s">
        <v>14</v>
      </c>
      <c r="K1781" s="3"/>
      <c r="L1781" s="17">
        <v>17.639999999999958</v>
      </c>
      <c r="M1781" s="34">
        <f>L1781/'MSD Calculation'!$D$5</f>
        <v>0.59594594594594452</v>
      </c>
      <c r="N1781" s="34">
        <f>'MSD Calculation'!$D$24-L1781</f>
        <v>0.86000000000004206</v>
      </c>
      <c r="O1781" s="35">
        <f t="shared" si="135"/>
        <v>5.7187881756446592E-3</v>
      </c>
      <c r="P1781" s="35">
        <f t="shared" si="136"/>
        <v>1.5015434263823702E-2</v>
      </c>
      <c r="Q1781" s="35">
        <f t="shared" si="137"/>
        <v>1.7778219124621349E-2</v>
      </c>
      <c r="R1781" s="35">
        <f t="shared" si="138"/>
        <v>1.8319285133460549E-2</v>
      </c>
      <c r="S1781" s="35">
        <f t="shared" si="139"/>
        <v>1.8319285133460549E-2</v>
      </c>
      <c r="T1781" s="11" t="s">
        <v>14</v>
      </c>
    </row>
    <row r="1782" spans="2:20" x14ac:dyDescent="0.35">
      <c r="B1782" s="63">
        <v>17.649999999999959</v>
      </c>
      <c r="C1782" s="34">
        <f>B1782/'MSD Calculation'!$D$5</f>
        <v>0.59628378378378244</v>
      </c>
      <c r="D1782" s="34">
        <f>'MSD Calculation'!$D$24-B1782</f>
        <v>0.8500000000000405</v>
      </c>
      <c r="E1782" s="30">
        <f>IF(B1782="",0,IF(B1782&lt;'MSD Calculation'!$D$5,$E$7*(1-B1782/'MSD Calculation'!$D$5), 0))</f>
        <v>5.7140065801800722E-3</v>
      </c>
      <c r="F1782" s="30">
        <f>IF(B1782="",0,IF($B1782&lt;$F$5,0,IF($B1782&gt;'MSD Calculation'!$D$5,0,IF($N$4="Closed-form",1/2*(1-COS(2*PI()*($B1782-$F$5)/$F$6))*$F$8,IF($N$4="General",1/2*(1-COS(2*PI()*($B1782-$F$5)/$F$6))*$F$9,"Error")))))</f>
        <v>9.3006898202421442E-3</v>
      </c>
      <c r="G1782" s="30">
        <f>IF(B1782="",0,IF($B1782&lt;$G$5,0,IF($B1782&gt;'MSD Calculation'!$D$5,0,IF($N$4="Closed-form",1/2*(1-COS(2*PI()*($B1782-$G$5)/$G$6))*$G$8,IF($N$4="General",1/2*(1-COS(2*PI()*($B1782-$G$5)/$G$6))*$G$9,"Error")))))</f>
        <v>2.7670041611466203E-3</v>
      </c>
      <c r="H1782" s="30">
        <f>IF(B1782="",0,IF($B1782&lt;$H$5,0,IF($B1782&gt;'MSD Calculation'!$D$5,0,IF($N$4="Closed-form",1/2*(1-COS(2*PI()*($B1782-$H$5)/$H$6))*$H$8,IF($N$4="General",1/2*(1-COS(2*PI()*($B1782-$H$5)/$H$6))*$H$9,"Error")))))</f>
        <v>5.4416770631254428E-4</v>
      </c>
      <c r="I1782" s="30">
        <f>IF(B1782="",0,IF($B1782&lt;$I$5,0,IF($B1782&gt;'MSD Calculation'!$D$5,0,IF($N$4="Closed-form",1/2*(1-COS(2*PI()*($B1782-$I$5)/$I$6))*$I$8,IF($N$4="General",1/2*(1-COS(2*PI()*($B1782-$I$5)/$I$6))*$I$9,"Error")))))</f>
        <v>0</v>
      </c>
      <c r="J1782" s="15" t="s">
        <v>14</v>
      </c>
      <c r="K1782" s="3"/>
      <c r="L1782" s="17">
        <v>17.649999999999959</v>
      </c>
      <c r="M1782" s="34">
        <f>L1782/'MSD Calculation'!$D$5</f>
        <v>0.59628378378378244</v>
      </c>
      <c r="N1782" s="34">
        <f>'MSD Calculation'!$D$24-L1782</f>
        <v>0.8500000000000405</v>
      </c>
      <c r="O1782" s="35">
        <f t="shared" si="135"/>
        <v>5.7140065801800722E-3</v>
      </c>
      <c r="P1782" s="35">
        <f t="shared" si="136"/>
        <v>1.5014696400422217E-2</v>
      </c>
      <c r="Q1782" s="35">
        <f t="shared" si="137"/>
        <v>1.7781700561568838E-2</v>
      </c>
      <c r="R1782" s="35">
        <f t="shared" si="138"/>
        <v>1.8325868267881382E-2</v>
      </c>
      <c r="S1782" s="35">
        <f t="shared" si="139"/>
        <v>1.8325868267881382E-2</v>
      </c>
      <c r="T1782" s="11" t="s">
        <v>14</v>
      </c>
    </row>
    <row r="1783" spans="2:20" x14ac:dyDescent="0.35">
      <c r="B1783" s="63">
        <v>17.659999999999961</v>
      </c>
      <c r="C1783" s="34">
        <f>B1783/'MSD Calculation'!$D$5</f>
        <v>0.59662162162162025</v>
      </c>
      <c r="D1783" s="34">
        <f>'MSD Calculation'!$D$24-B1783</f>
        <v>0.84000000000003894</v>
      </c>
      <c r="E1783" s="30">
        <f>IF(B1783="",0,IF(B1783&lt;'MSD Calculation'!$D$5,$E$7*(1-B1783/'MSD Calculation'!$D$5), 0))</f>
        <v>5.7092249847154868E-3</v>
      </c>
      <c r="F1783" s="30">
        <f>IF(B1783="",0,IF($B1783&lt;$F$5,0,IF($B1783&gt;'MSD Calculation'!$D$5,0,IF($N$4="Closed-form",1/2*(1-COS(2*PI()*($B1783-$F$5)/$F$6))*$F$8,IF($N$4="General",1/2*(1-COS(2*PI()*($B1783-$F$5)/$F$6))*$F$9,"Error")))))</f>
        <v>9.3047140284413E-3</v>
      </c>
      <c r="G1783" s="30">
        <f>IF(B1783="",0,IF($B1783&lt;$G$5,0,IF($B1783&gt;'MSD Calculation'!$D$5,0,IF($N$4="Closed-form",1/2*(1-COS(2*PI()*($B1783-$G$5)/$G$6))*$G$8,IF($N$4="General",1/2*(1-COS(2*PI()*($B1783-$G$5)/$G$6))*$G$9,"Error")))))</f>
        <v>2.7712170956675835E-3</v>
      </c>
      <c r="H1783" s="30">
        <f>IF(B1783="",0,IF($B1783&lt;$H$5,0,IF($B1783&gt;'MSD Calculation'!$D$5,0,IF($N$4="Closed-form",1/2*(1-COS(2*PI()*($B1783-$H$5)/$H$6))*$H$8,IF($N$4="General",1/2*(1-COS(2*PI()*($B1783-$H$5)/$H$6))*$H$9,"Error")))))</f>
        <v>5.4727498791469389E-4</v>
      </c>
      <c r="I1783" s="30">
        <f>IF(B1783="",0,IF($B1783&lt;$I$5,0,IF($B1783&gt;'MSD Calculation'!$D$5,0,IF($N$4="Closed-form",1/2*(1-COS(2*PI()*($B1783-$I$5)/$I$6))*$I$8,IF($N$4="General",1/2*(1-COS(2*PI()*($B1783-$I$5)/$I$6))*$I$9,"Error")))))</f>
        <v>0</v>
      </c>
      <c r="J1783" s="15" t="s">
        <v>14</v>
      </c>
      <c r="K1783" s="3"/>
      <c r="L1783" s="17">
        <v>17.659999999999961</v>
      </c>
      <c r="M1783" s="34">
        <f>L1783/'MSD Calculation'!$D$5</f>
        <v>0.59662162162162025</v>
      </c>
      <c r="N1783" s="34">
        <f>'MSD Calculation'!$D$24-L1783</f>
        <v>0.84000000000003894</v>
      </c>
      <c r="O1783" s="35">
        <f t="shared" si="135"/>
        <v>5.7092249847154868E-3</v>
      </c>
      <c r="P1783" s="35">
        <f t="shared" si="136"/>
        <v>1.5013939013156787E-2</v>
      </c>
      <c r="Q1783" s="35">
        <f t="shared" si="137"/>
        <v>1.778515610882437E-2</v>
      </c>
      <c r="R1783" s="35">
        <f t="shared" si="138"/>
        <v>1.8332431096739064E-2</v>
      </c>
      <c r="S1783" s="35">
        <f t="shared" si="139"/>
        <v>1.8332431096739064E-2</v>
      </c>
      <c r="T1783" s="11" t="s">
        <v>14</v>
      </c>
    </row>
    <row r="1784" spans="2:20" x14ac:dyDescent="0.35">
      <c r="B1784" s="63">
        <v>17.669999999999963</v>
      </c>
      <c r="C1784" s="34">
        <f>B1784/'MSD Calculation'!$D$5</f>
        <v>0.59695945945945816</v>
      </c>
      <c r="D1784" s="34">
        <f>'MSD Calculation'!$D$24-B1784</f>
        <v>0.83000000000003737</v>
      </c>
      <c r="E1784" s="30">
        <f>IF(B1784="",0,IF(B1784&lt;'MSD Calculation'!$D$5,$E$7*(1-B1784/'MSD Calculation'!$D$5), 0))</f>
        <v>5.7044433892508998E-3</v>
      </c>
      <c r="F1784" s="30">
        <f>IF(B1784="",0,IF($B1784&lt;$F$5,0,IF($B1784&gt;'MSD Calculation'!$D$5,0,IF($N$4="Closed-form",1/2*(1-COS(2*PI()*($B1784-$F$5)/$F$6))*$F$8,IF($N$4="General",1/2*(1-COS(2*PI()*($B1784-$F$5)/$F$6))*$F$9,"Error")))))</f>
        <v>9.3087186951243683E-3</v>
      </c>
      <c r="G1784" s="30">
        <f>IF(B1784="",0,IF($B1784&lt;$G$5,0,IF($B1784&gt;'MSD Calculation'!$D$5,0,IF($N$4="Closed-form",1/2*(1-COS(2*PI()*($B1784-$G$5)/$G$6))*$G$8,IF($N$4="General",1/2*(1-COS(2*PI()*($B1784-$G$5)/$G$6))*$G$9,"Error")))))</f>
        <v>2.7754236351946247E-3</v>
      </c>
      <c r="H1784" s="30">
        <f>IF(B1784="",0,IF($B1784&lt;$H$5,0,IF($B1784&gt;'MSD Calculation'!$D$5,0,IF($N$4="Closed-form",1/2*(1-COS(2*PI()*($B1784-$H$5)/$H$6))*$H$8,IF($N$4="General",1/2*(1-COS(2*PI()*($B1784-$H$5)/$H$6))*$H$9,"Error")))))</f>
        <v>5.5038781628421649E-4</v>
      </c>
      <c r="I1784" s="30">
        <f>IF(B1784="",0,IF($B1784&lt;$I$5,0,IF($B1784&gt;'MSD Calculation'!$D$5,0,IF($N$4="Closed-form",1/2*(1-COS(2*PI()*($B1784-$I$5)/$I$6))*$I$8,IF($N$4="General",1/2*(1-COS(2*PI()*($B1784-$I$5)/$I$6))*$I$9,"Error")))))</f>
        <v>0</v>
      </c>
      <c r="J1784" s="15" t="s">
        <v>14</v>
      </c>
      <c r="K1784" s="3"/>
      <c r="L1784" s="17">
        <v>17.669999999999963</v>
      </c>
      <c r="M1784" s="34">
        <f>L1784/'MSD Calculation'!$D$5</f>
        <v>0.59695945945945816</v>
      </c>
      <c r="N1784" s="34">
        <f>'MSD Calculation'!$D$24-L1784</f>
        <v>0.83000000000003737</v>
      </c>
      <c r="O1784" s="35">
        <f t="shared" si="135"/>
        <v>5.7044433892508998E-3</v>
      </c>
      <c r="P1784" s="35">
        <f t="shared" si="136"/>
        <v>1.5013162084375267E-2</v>
      </c>
      <c r="Q1784" s="35">
        <f t="shared" si="137"/>
        <v>1.7788585719569892E-2</v>
      </c>
      <c r="R1784" s="35">
        <f t="shared" si="138"/>
        <v>1.8338973535854109E-2</v>
      </c>
      <c r="S1784" s="35">
        <f t="shared" si="139"/>
        <v>1.8338973535854109E-2</v>
      </c>
      <c r="T1784" s="11" t="s">
        <v>14</v>
      </c>
    </row>
    <row r="1785" spans="2:20" x14ac:dyDescent="0.35">
      <c r="B1785" s="63">
        <v>17.679999999999964</v>
      </c>
      <c r="C1785" s="34">
        <f>B1785/'MSD Calculation'!$D$5</f>
        <v>0.59729729729729608</v>
      </c>
      <c r="D1785" s="34">
        <f>'MSD Calculation'!$D$24-B1785</f>
        <v>0.82000000000003581</v>
      </c>
      <c r="E1785" s="30">
        <f>IF(B1785="",0,IF(B1785&lt;'MSD Calculation'!$D$5,$E$7*(1-B1785/'MSD Calculation'!$D$5), 0))</f>
        <v>5.6996617937863127E-3</v>
      </c>
      <c r="F1785" s="30">
        <f>IF(B1785="",0,IF($B1785&lt;$F$5,0,IF($B1785&gt;'MSD Calculation'!$D$5,0,IF($N$4="Closed-form",1/2*(1-COS(2*PI()*($B1785-$F$5)/$F$6))*$F$8,IF($N$4="General",1/2*(1-COS(2*PI()*($B1785-$F$5)/$F$6))*$F$9,"Error")))))</f>
        <v>9.3127038027249216E-3</v>
      </c>
      <c r="G1785" s="30">
        <f>IF(B1785="",0,IF($B1785&lt;$G$5,0,IF($B1785&gt;'MSD Calculation'!$D$5,0,IF($N$4="Closed-form",1/2*(1-COS(2*PI()*($B1785-$G$5)/$G$6))*$G$8,IF($N$4="General",1/2*(1-COS(2*PI()*($B1785-$G$5)/$G$6))*$G$9,"Error")))))</f>
        <v>2.7796237506061052E-3</v>
      </c>
      <c r="H1785" s="30">
        <f>IF(B1785="",0,IF($B1785&lt;$H$5,0,IF($B1785&gt;'MSD Calculation'!$D$5,0,IF($N$4="Closed-form",1/2*(1-COS(2*PI()*($B1785-$H$5)/$H$6))*$H$8,IF($N$4="General",1/2*(1-COS(2*PI()*($B1785-$H$5)/$H$6))*$H$9,"Error")))))</f>
        <v>5.5350615399298476E-4</v>
      </c>
      <c r="I1785" s="30">
        <f>IF(B1785="",0,IF($B1785&lt;$I$5,0,IF($B1785&gt;'MSD Calculation'!$D$5,0,IF($N$4="Closed-form",1/2*(1-COS(2*PI()*($B1785-$I$5)/$I$6))*$I$8,IF($N$4="General",1/2*(1-COS(2*PI()*($B1785-$I$5)/$I$6))*$I$9,"Error")))))</f>
        <v>0</v>
      </c>
      <c r="J1785" s="15" t="s">
        <v>14</v>
      </c>
      <c r="K1785" s="3"/>
      <c r="L1785" s="17">
        <v>17.679999999999964</v>
      </c>
      <c r="M1785" s="34">
        <f>L1785/'MSD Calculation'!$D$5</f>
        <v>0.59729729729729608</v>
      </c>
      <c r="N1785" s="34">
        <f>'MSD Calculation'!$D$24-L1785</f>
        <v>0.82000000000003581</v>
      </c>
      <c r="O1785" s="35">
        <f t="shared" si="135"/>
        <v>5.6996617937863127E-3</v>
      </c>
      <c r="P1785" s="35">
        <f t="shared" si="136"/>
        <v>1.5012365596511234E-2</v>
      </c>
      <c r="Q1785" s="35">
        <f t="shared" si="137"/>
        <v>1.7791989347117339E-2</v>
      </c>
      <c r="R1785" s="35">
        <f t="shared" si="138"/>
        <v>1.8345495501110323E-2</v>
      </c>
      <c r="S1785" s="35">
        <f t="shared" si="139"/>
        <v>1.8345495501110323E-2</v>
      </c>
      <c r="T1785" s="11" t="s">
        <v>14</v>
      </c>
    </row>
    <row r="1786" spans="2:20" x14ac:dyDescent="0.35">
      <c r="B1786" s="63">
        <v>17.689999999999966</v>
      </c>
      <c r="C1786" s="34">
        <f>B1786/'MSD Calculation'!$D$5</f>
        <v>0.597635135135134</v>
      </c>
      <c r="D1786" s="34">
        <f>'MSD Calculation'!$D$24-B1786</f>
        <v>0.81000000000003425</v>
      </c>
      <c r="E1786" s="30">
        <f>IF(B1786="",0,IF(B1786&lt;'MSD Calculation'!$D$5,$E$7*(1-B1786/'MSD Calculation'!$D$5), 0))</f>
        <v>5.6948801983217256E-3</v>
      </c>
      <c r="F1786" s="30">
        <f>IF(B1786="",0,IF($B1786&lt;$F$5,0,IF($B1786&gt;'MSD Calculation'!$D$5,0,IF($N$4="Closed-form",1/2*(1-COS(2*PI()*($B1786-$F$5)/$F$6))*$F$8,IF($N$4="General",1/2*(1-COS(2*PI()*($B1786-$F$5)/$F$6))*$F$9,"Error")))))</f>
        <v>9.316669333762323E-3</v>
      </c>
      <c r="G1786" s="30">
        <f>IF(B1786="",0,IF($B1786&lt;$G$5,0,IF($B1786&gt;'MSD Calculation'!$D$5,0,IF($N$4="Closed-form",1/2*(1-COS(2*PI()*($B1786-$G$5)/$G$6))*$G$8,IF($N$4="General",1/2*(1-COS(2*PI()*($B1786-$G$5)/$G$6))*$G$9,"Error")))))</f>
        <v>2.7838174128248581E-3</v>
      </c>
      <c r="H1786" s="30">
        <f>IF(B1786="",0,IF($B1786&lt;$H$5,0,IF($B1786&gt;'MSD Calculation'!$D$5,0,IF($N$4="Closed-form",1/2*(1-COS(2*PI()*($B1786-$H$5)/$H$6))*$H$8,IF($N$4="General",1/2*(1-COS(2*PI()*($B1786-$H$5)/$H$6))*$H$9,"Error")))))</f>
        <v>5.5662996354662985E-4</v>
      </c>
      <c r="I1786" s="30">
        <f>IF(B1786="",0,IF($B1786&lt;$I$5,0,IF($B1786&gt;'MSD Calculation'!$D$5,0,IF($N$4="Closed-form",1/2*(1-COS(2*PI()*($B1786-$I$5)/$I$6))*$I$8,IF($N$4="General",1/2*(1-COS(2*PI()*($B1786-$I$5)/$I$6))*$I$9,"Error")))))</f>
        <v>0</v>
      </c>
      <c r="J1786" s="15" t="s">
        <v>14</v>
      </c>
      <c r="K1786" s="3"/>
      <c r="L1786" s="17">
        <v>17.689999999999966</v>
      </c>
      <c r="M1786" s="34">
        <f>L1786/'MSD Calculation'!$D$5</f>
        <v>0.597635135135134</v>
      </c>
      <c r="N1786" s="34">
        <f>'MSD Calculation'!$D$24-L1786</f>
        <v>0.81000000000003425</v>
      </c>
      <c r="O1786" s="35">
        <f t="shared" si="135"/>
        <v>5.6948801983217256E-3</v>
      </c>
      <c r="P1786" s="35">
        <f t="shared" si="136"/>
        <v>1.5011549532084049E-2</v>
      </c>
      <c r="Q1786" s="35">
        <f t="shared" si="137"/>
        <v>1.7795366944908908E-2</v>
      </c>
      <c r="R1786" s="35">
        <f t="shared" si="138"/>
        <v>1.8351996908455539E-2</v>
      </c>
      <c r="S1786" s="35">
        <f t="shared" si="139"/>
        <v>1.8351996908455539E-2</v>
      </c>
      <c r="T1786" s="11" t="s">
        <v>14</v>
      </c>
    </row>
    <row r="1787" spans="2:20" x14ac:dyDescent="0.35">
      <c r="B1787" s="63">
        <v>17.699999999999967</v>
      </c>
      <c r="C1787" s="34">
        <f>B1787/'MSD Calculation'!$D$5</f>
        <v>0.59797297297297181</v>
      </c>
      <c r="D1787" s="34">
        <f>'MSD Calculation'!$D$24-B1787</f>
        <v>0.80000000000003268</v>
      </c>
      <c r="E1787" s="30">
        <f>IF(B1787="",0,IF(B1787&lt;'MSD Calculation'!$D$5,$E$7*(1-B1787/'MSD Calculation'!$D$5), 0))</f>
        <v>5.6900986028571403E-3</v>
      </c>
      <c r="F1787" s="30">
        <f>IF(B1787="",0,IF($B1787&lt;$F$5,0,IF($B1787&gt;'MSD Calculation'!$D$5,0,IF($N$4="Closed-form",1/2*(1-COS(2*PI()*($B1787-$F$5)/$F$6))*$F$8,IF($N$4="General",1/2*(1-COS(2*PI()*($B1787-$F$5)/$F$6))*$F$9,"Error")))))</f>
        <v>9.320615270841822E-3</v>
      </c>
      <c r="G1787" s="30">
        <f>IF(B1787="",0,IF($B1787&lt;$G$5,0,IF($B1787&gt;'MSD Calculation'!$D$5,0,IF($N$4="Closed-form",1/2*(1-COS(2*PI()*($B1787-$G$5)/$G$6))*$G$8,IF($N$4="General",1/2*(1-COS(2*PI()*($B1787-$G$5)/$G$6))*$G$9,"Error")))))</f>
        <v>2.7880045928183952E-3</v>
      </c>
      <c r="H1787" s="30">
        <f>IF(B1787="",0,IF($B1787&lt;$H$5,0,IF($B1787&gt;'MSD Calculation'!$D$5,0,IF($N$4="Closed-form",1/2*(1-COS(2*PI()*($B1787-$H$5)/$H$6))*$H$8,IF($N$4="General",1/2*(1-COS(2*PI()*($B1787-$H$5)/$H$6))*$H$9,"Error")))))</f>
        <v>5.5975920738498793E-4</v>
      </c>
      <c r="I1787" s="30">
        <f>IF(B1787="",0,IF($B1787&lt;$I$5,0,IF($B1787&gt;'MSD Calculation'!$D$5,0,IF($N$4="Closed-form",1/2*(1-COS(2*PI()*($B1787-$I$5)/$I$6))*$I$8,IF($N$4="General",1/2*(1-COS(2*PI()*($B1787-$I$5)/$I$6))*$I$9,"Error")))))</f>
        <v>0</v>
      </c>
      <c r="J1787" s="15" t="s">
        <v>14</v>
      </c>
      <c r="K1787" s="3"/>
      <c r="L1787" s="17">
        <v>17.699999999999967</v>
      </c>
      <c r="M1787" s="34">
        <f>L1787/'MSD Calculation'!$D$5</f>
        <v>0.59797297297297181</v>
      </c>
      <c r="N1787" s="34">
        <f>'MSD Calculation'!$D$24-L1787</f>
        <v>0.80000000000003268</v>
      </c>
      <c r="O1787" s="35">
        <f t="shared" si="135"/>
        <v>5.6900986028571403E-3</v>
      </c>
      <c r="P1787" s="35">
        <f t="shared" si="136"/>
        <v>1.5010713873698962E-2</v>
      </c>
      <c r="Q1787" s="35">
        <f t="shared" si="137"/>
        <v>1.7798718466517358E-2</v>
      </c>
      <c r="R1787" s="35">
        <f t="shared" si="138"/>
        <v>1.8358477673902345E-2</v>
      </c>
      <c r="S1787" s="35">
        <f t="shared" si="139"/>
        <v>1.8358477673902345E-2</v>
      </c>
      <c r="T1787" s="11" t="s">
        <v>14</v>
      </c>
    </row>
    <row r="1788" spans="2:20" x14ac:dyDescent="0.35">
      <c r="B1788" s="63">
        <v>17.709999999999969</v>
      </c>
      <c r="C1788" s="34">
        <f>B1788/'MSD Calculation'!$D$5</f>
        <v>0.59831081081080972</v>
      </c>
      <c r="D1788" s="34">
        <f>'MSD Calculation'!$D$24-B1788</f>
        <v>0.79000000000003112</v>
      </c>
      <c r="E1788" s="30">
        <f>IF(B1788="",0,IF(B1788&lt;'MSD Calculation'!$D$5,$E$7*(1-B1788/'MSD Calculation'!$D$5), 0))</f>
        <v>5.6853170073925541E-3</v>
      </c>
      <c r="F1788" s="30">
        <f>IF(B1788="",0,IF($B1788&lt;$F$5,0,IF($B1788&gt;'MSD Calculation'!$D$5,0,IF($N$4="Closed-form",1/2*(1-COS(2*PI()*($B1788-$F$5)/$F$6))*$F$8,IF($N$4="General",1/2*(1-COS(2*PI()*($B1788-$F$5)/$F$6))*$F$9,"Error")))))</f>
        <v>9.3245415966545994E-3</v>
      </c>
      <c r="G1788" s="30">
        <f>IF(B1788="",0,IF($B1788&lt;$G$5,0,IF($B1788&gt;'MSD Calculation'!$D$5,0,IF($N$4="Closed-form",1/2*(1-COS(2*PI()*($B1788-$G$5)/$G$6))*$G$8,IF($N$4="General",1/2*(1-COS(2*PI()*($B1788-$G$5)/$G$6))*$G$9,"Error")))))</f>
        <v>2.7921852615991017E-3</v>
      </c>
      <c r="H1788" s="30">
        <f>IF(B1788="",0,IF($B1788&lt;$H$5,0,IF($B1788&gt;'MSD Calculation'!$D$5,0,IF($N$4="Closed-form",1/2*(1-COS(2*PI()*($B1788-$H$5)/$H$6))*$H$8,IF($N$4="General",1/2*(1-COS(2*PI()*($B1788-$H$5)/$H$6))*$H$9,"Error")))))</f>
        <v>5.6289384788255634E-4</v>
      </c>
      <c r="I1788" s="30">
        <f>IF(B1788="",0,IF($B1788&lt;$I$5,0,IF($B1788&gt;'MSD Calculation'!$D$5,0,IF($N$4="Closed-form",1/2*(1-COS(2*PI()*($B1788-$I$5)/$I$6))*$I$8,IF($N$4="General",1/2*(1-COS(2*PI()*($B1788-$I$5)/$I$6))*$I$9,"Error")))))</f>
        <v>0</v>
      </c>
      <c r="J1788" s="15" t="s">
        <v>14</v>
      </c>
      <c r="K1788" s="3"/>
      <c r="L1788" s="17">
        <v>17.709999999999969</v>
      </c>
      <c r="M1788" s="34">
        <f>L1788/'MSD Calculation'!$D$5</f>
        <v>0.59831081081080972</v>
      </c>
      <c r="N1788" s="34">
        <f>'MSD Calculation'!$D$24-L1788</f>
        <v>0.79000000000003112</v>
      </c>
      <c r="O1788" s="35">
        <f t="shared" si="135"/>
        <v>5.6853170073925541E-3</v>
      </c>
      <c r="P1788" s="35">
        <f t="shared" si="136"/>
        <v>1.5009858604047153E-2</v>
      </c>
      <c r="Q1788" s="35">
        <f t="shared" si="137"/>
        <v>1.7802043865646256E-2</v>
      </c>
      <c r="R1788" s="35">
        <f t="shared" si="138"/>
        <v>1.8364937713528814E-2</v>
      </c>
      <c r="S1788" s="35">
        <f t="shared" si="139"/>
        <v>1.8364937713528814E-2</v>
      </c>
      <c r="T1788" s="11" t="s">
        <v>14</v>
      </c>
    </row>
    <row r="1789" spans="2:20" x14ac:dyDescent="0.35">
      <c r="B1789" s="63">
        <v>17.71999999999997</v>
      </c>
      <c r="C1789" s="34">
        <f>B1789/'MSD Calculation'!$D$5</f>
        <v>0.59864864864864764</v>
      </c>
      <c r="D1789" s="34">
        <f>'MSD Calculation'!$D$24-B1789</f>
        <v>0.78000000000002956</v>
      </c>
      <c r="E1789" s="30">
        <f>IF(B1789="",0,IF(B1789&lt;'MSD Calculation'!$D$5,$E$7*(1-B1789/'MSD Calculation'!$D$5), 0))</f>
        <v>5.680535411927967E-3</v>
      </c>
      <c r="F1789" s="30">
        <f>IF(B1789="",0,IF($B1789&lt;$F$5,0,IF($B1789&gt;'MSD Calculation'!$D$5,0,IF($N$4="Closed-form",1/2*(1-COS(2*PI()*($B1789-$F$5)/$F$6))*$F$8,IF($N$4="General",1/2*(1-COS(2*PI()*($B1789-$F$5)/$F$6))*$F$9,"Error")))))</f>
        <v>9.3284482939778764E-3</v>
      </c>
      <c r="G1789" s="30">
        <f>IF(B1789="",0,IF($B1789&lt;$G$5,0,IF($B1789&gt;'MSD Calculation'!$D$5,0,IF($N$4="Closed-form",1/2*(1-COS(2*PI()*($B1789-$G$5)/$G$6))*$G$8,IF($N$4="General",1/2*(1-COS(2*PI()*($B1789-$G$5)/$G$6))*$G$9,"Error")))))</f>
        <v>2.7963593902244404E-3</v>
      </c>
      <c r="H1789" s="30">
        <f>IF(B1789="",0,IF($B1789&lt;$H$5,0,IF($B1789&gt;'MSD Calculation'!$D$5,0,IF($N$4="Closed-form",1/2*(1-COS(2*PI()*($B1789-$H$5)/$H$6))*$H$8,IF($N$4="General",1/2*(1-COS(2*PI()*($B1789-$H$5)/$H$6))*$H$9,"Error")))))</f>
        <v>5.6603384734894261E-4</v>
      </c>
      <c r="I1789" s="30">
        <f>IF(B1789="",0,IF($B1789&lt;$I$5,0,IF($B1789&gt;'MSD Calculation'!$D$5,0,IF($N$4="Closed-form",1/2*(1-COS(2*PI()*($B1789-$I$5)/$I$6))*$I$8,IF($N$4="General",1/2*(1-COS(2*PI()*($B1789-$I$5)/$I$6))*$I$9,"Error")))))</f>
        <v>0</v>
      </c>
      <c r="J1789" s="15" t="s">
        <v>14</v>
      </c>
      <c r="K1789" s="3"/>
      <c r="L1789" s="17">
        <v>17.71999999999997</v>
      </c>
      <c r="M1789" s="34">
        <f>L1789/'MSD Calculation'!$D$5</f>
        <v>0.59864864864864764</v>
      </c>
      <c r="N1789" s="34">
        <f>'MSD Calculation'!$D$24-L1789</f>
        <v>0.78000000000002956</v>
      </c>
      <c r="O1789" s="35">
        <f t="shared" si="135"/>
        <v>5.680535411927967E-3</v>
      </c>
      <c r="P1789" s="35">
        <f t="shared" si="136"/>
        <v>1.5008983705905844E-2</v>
      </c>
      <c r="Q1789" s="35">
        <f t="shared" si="137"/>
        <v>1.7805343096130286E-2</v>
      </c>
      <c r="R1789" s="35">
        <f t="shared" si="138"/>
        <v>1.8371376943479227E-2</v>
      </c>
      <c r="S1789" s="35">
        <f t="shared" si="139"/>
        <v>1.8371376943479227E-2</v>
      </c>
      <c r="T1789" s="11" t="s">
        <v>14</v>
      </c>
    </row>
    <row r="1790" spans="2:20" x14ac:dyDescent="0.35">
      <c r="B1790" s="63">
        <v>17.729999999999972</v>
      </c>
      <c r="C1790" s="34">
        <f>B1790/'MSD Calculation'!$D$5</f>
        <v>0.59898648648648556</v>
      </c>
      <c r="D1790" s="34">
        <f>'MSD Calculation'!$D$24-B1790</f>
        <v>0.770000000000028</v>
      </c>
      <c r="E1790" s="30">
        <f>IF(B1790="",0,IF(B1790&lt;'MSD Calculation'!$D$5,$E$7*(1-B1790/'MSD Calculation'!$D$5), 0))</f>
        <v>5.6757538164633799E-3</v>
      </c>
      <c r="F1790" s="30">
        <f>IF(B1790="",0,IF($B1790&lt;$F$5,0,IF($B1790&gt;'MSD Calculation'!$D$5,0,IF($N$4="Closed-form",1/2*(1-COS(2*PI()*($B1790-$F$5)/$F$6))*$F$8,IF($N$4="General",1/2*(1-COS(2*PI()*($B1790-$F$5)/$F$6))*$F$9,"Error")))))</f>
        <v>9.3323353456749598E-3</v>
      </c>
      <c r="G1790" s="30">
        <f>IF(B1790="",0,IF($B1790&lt;$G$5,0,IF($B1790&gt;'MSD Calculation'!$D$5,0,IF($N$4="Closed-form",1/2*(1-COS(2*PI()*($B1790-$G$5)/$G$6))*$G$8,IF($N$4="General",1/2*(1-COS(2*PI()*($B1790-$G$5)/$G$6))*$G$9,"Error")))))</f>
        <v>2.80052694979715E-3</v>
      </c>
      <c r="H1790" s="30">
        <f>IF(B1790="",0,IF($B1790&lt;$H$5,0,IF($B1790&gt;'MSD Calculation'!$D$5,0,IF($N$4="Closed-form",1/2*(1-COS(2*PI()*($B1790-$H$5)/$H$6))*$H$8,IF($N$4="General",1/2*(1-COS(2*PI()*($B1790-$H$5)/$H$6))*$H$9,"Error")))))</f>
        <v>5.6917916802931914E-4</v>
      </c>
      <c r="I1790" s="30">
        <f>IF(B1790="",0,IF($B1790&lt;$I$5,0,IF($B1790&gt;'MSD Calculation'!$D$5,0,IF($N$4="Closed-form",1/2*(1-COS(2*PI()*($B1790-$I$5)/$I$6))*$I$8,IF($N$4="General",1/2*(1-COS(2*PI()*($B1790-$I$5)/$I$6))*$I$9,"Error")))))</f>
        <v>0</v>
      </c>
      <c r="J1790" s="15" t="s">
        <v>14</v>
      </c>
      <c r="K1790" s="3"/>
      <c r="L1790" s="17">
        <v>17.729999999999972</v>
      </c>
      <c r="M1790" s="34">
        <f>L1790/'MSD Calculation'!$D$5</f>
        <v>0.59898648648648556</v>
      </c>
      <c r="N1790" s="34">
        <f>'MSD Calculation'!$D$24-L1790</f>
        <v>0.770000000000028</v>
      </c>
      <c r="O1790" s="35">
        <f t="shared" si="135"/>
        <v>5.6757538164633799E-3</v>
      </c>
      <c r="P1790" s="35">
        <f t="shared" si="136"/>
        <v>1.500808916213834E-2</v>
      </c>
      <c r="Q1790" s="35">
        <f t="shared" si="137"/>
        <v>1.7808616111935488E-2</v>
      </c>
      <c r="R1790" s="35">
        <f t="shared" si="138"/>
        <v>1.8377795279964807E-2</v>
      </c>
      <c r="S1790" s="35">
        <f t="shared" si="139"/>
        <v>1.8377795279964807E-2</v>
      </c>
      <c r="T1790" s="11" t="s">
        <v>14</v>
      </c>
    </row>
    <row r="1791" spans="2:20" x14ac:dyDescent="0.35">
      <c r="B1791" s="63">
        <v>17.739999999999974</v>
      </c>
      <c r="C1791" s="34">
        <f>B1791/'MSD Calculation'!$D$5</f>
        <v>0.59932432432432337</v>
      </c>
      <c r="D1791" s="34">
        <f>'MSD Calculation'!$D$24-B1791</f>
        <v>0.76000000000002643</v>
      </c>
      <c r="E1791" s="30">
        <f>IF(B1791="",0,IF(B1791&lt;'MSD Calculation'!$D$5,$E$7*(1-B1791/'MSD Calculation'!$D$5), 0))</f>
        <v>5.6709722209987946E-3</v>
      </c>
      <c r="F1791" s="30">
        <f>IF(B1791="",0,IF($B1791&lt;$F$5,0,IF($B1791&gt;'MSD Calculation'!$D$5,0,IF($N$4="Closed-form",1/2*(1-COS(2*PI()*($B1791-$F$5)/$F$6))*$F$8,IF($N$4="General",1/2*(1-COS(2*PI()*($B1791-$F$5)/$F$6))*$F$9,"Error")))))</f>
        <v>9.3362027346953463E-3</v>
      </c>
      <c r="G1791" s="30">
        <f>IF(B1791="",0,IF($B1791&lt;$G$5,0,IF($B1791&gt;'MSD Calculation'!$D$5,0,IF($N$4="Closed-form",1/2*(1-COS(2*PI()*($B1791-$G$5)/$G$6))*$G$8,IF($N$4="General",1/2*(1-COS(2*PI()*($B1791-$G$5)/$G$6))*$G$9,"Error")))))</f>
        <v>2.8046879114654484E-3</v>
      </c>
      <c r="H1791" s="30">
        <f>IF(B1791="",0,IF($B1791&lt;$H$5,0,IF($B1791&gt;'MSD Calculation'!$D$5,0,IF($N$4="Closed-form",1/2*(1-COS(2*PI()*($B1791-$H$5)/$H$6))*$H$8,IF($N$4="General",1/2*(1-COS(2*PI()*($B1791-$H$5)/$H$6))*$H$9,"Error")))))</f>
        <v>5.7232977210487786E-4</v>
      </c>
      <c r="I1791" s="30">
        <f>IF(B1791="",0,IF($B1791&lt;$I$5,0,IF($B1791&gt;'MSD Calculation'!$D$5,0,IF($N$4="Closed-form",1/2*(1-COS(2*PI()*($B1791-$I$5)/$I$6))*$I$8,IF($N$4="General",1/2*(1-COS(2*PI()*($B1791-$I$5)/$I$6))*$I$9,"Error")))))</f>
        <v>0</v>
      </c>
      <c r="J1791" s="15" t="s">
        <v>14</v>
      </c>
      <c r="K1791" s="3"/>
      <c r="L1791" s="17">
        <v>17.739999999999974</v>
      </c>
      <c r="M1791" s="34">
        <f>L1791/'MSD Calculation'!$D$5</f>
        <v>0.59932432432432337</v>
      </c>
      <c r="N1791" s="34">
        <f>'MSD Calculation'!$D$24-L1791</f>
        <v>0.76000000000002643</v>
      </c>
      <c r="O1791" s="35">
        <f t="shared" si="135"/>
        <v>5.6709722209987946E-3</v>
      </c>
      <c r="P1791" s="35">
        <f t="shared" si="136"/>
        <v>1.500717495569414E-2</v>
      </c>
      <c r="Q1791" s="35">
        <f t="shared" si="137"/>
        <v>1.7811862867159588E-2</v>
      </c>
      <c r="R1791" s="35">
        <f t="shared" si="138"/>
        <v>1.8384192639264465E-2</v>
      </c>
      <c r="S1791" s="35">
        <f t="shared" si="139"/>
        <v>1.8384192639264465E-2</v>
      </c>
      <c r="T1791" s="11" t="s">
        <v>14</v>
      </c>
    </row>
    <row r="1792" spans="2:20" x14ac:dyDescent="0.35">
      <c r="B1792" s="63">
        <v>17.749999999999975</v>
      </c>
      <c r="C1792" s="34">
        <f>B1792/'MSD Calculation'!$D$5</f>
        <v>0.59966216216216128</v>
      </c>
      <c r="D1792" s="34">
        <f>'MSD Calculation'!$D$24-B1792</f>
        <v>0.75000000000002487</v>
      </c>
      <c r="E1792" s="30">
        <f>IF(B1792="",0,IF(B1792&lt;'MSD Calculation'!$D$5,$E$7*(1-B1792/'MSD Calculation'!$D$5), 0))</f>
        <v>5.6661906255342075E-3</v>
      </c>
      <c r="F1792" s="30">
        <f>IF(B1792="",0,IF($B1792&lt;$F$5,0,IF($B1792&gt;'MSD Calculation'!$D$5,0,IF($N$4="Closed-form",1/2*(1-COS(2*PI()*($B1792-$F$5)/$F$6))*$F$8,IF($N$4="General",1/2*(1-COS(2*PI()*($B1792-$F$5)/$F$6))*$F$9,"Error")))))</f>
        <v>9.3400504440747691E-3</v>
      </c>
      <c r="G1792" s="30">
        <f>IF(B1792="",0,IF($B1792&lt;$G$5,0,IF($B1792&gt;'MSD Calculation'!$D$5,0,IF($N$4="Closed-form",1/2*(1-COS(2*PI()*($B1792-$G$5)/$G$6))*$G$8,IF($N$4="General",1/2*(1-COS(2*PI()*($B1792-$G$5)/$G$6))*$G$9,"Error")))))</f>
        <v>2.8088422464232301E-3</v>
      </c>
      <c r="H1792" s="30">
        <f>IF(B1792="",0,IF($B1792&lt;$H$5,0,IF($B1792&gt;'MSD Calculation'!$D$5,0,IF($N$4="Closed-form",1/2*(1-COS(2*PI()*($B1792-$H$5)/$H$6))*$H$8,IF($N$4="General",1/2*(1-COS(2*PI()*($B1792-$H$5)/$H$6))*$H$9,"Error")))))</f>
        <v>5.754856216932825E-4</v>
      </c>
      <c r="I1792" s="30">
        <f>IF(B1792="",0,IF($B1792&lt;$I$5,0,IF($B1792&gt;'MSD Calculation'!$D$5,0,IF($N$4="Closed-form",1/2*(1-COS(2*PI()*($B1792-$I$5)/$I$6))*$I$8,IF($N$4="General",1/2*(1-COS(2*PI()*($B1792-$I$5)/$I$6))*$I$9,"Error")))))</f>
        <v>0</v>
      </c>
      <c r="J1792" s="15" t="s">
        <v>14</v>
      </c>
      <c r="K1792" s="3"/>
      <c r="L1792" s="17">
        <v>17.749999999999975</v>
      </c>
      <c r="M1792" s="34">
        <f>L1792/'MSD Calculation'!$D$5</f>
        <v>0.59966216216216128</v>
      </c>
      <c r="N1792" s="34">
        <f>'MSD Calculation'!$D$24-L1792</f>
        <v>0.75000000000002487</v>
      </c>
      <c r="O1792" s="35">
        <f t="shared" si="135"/>
        <v>5.6661906255342075E-3</v>
      </c>
      <c r="P1792" s="35">
        <f t="shared" si="136"/>
        <v>1.5006241069608977E-2</v>
      </c>
      <c r="Q1792" s="35">
        <f t="shared" si="137"/>
        <v>1.7815083316032206E-2</v>
      </c>
      <c r="R1792" s="35">
        <f t="shared" si="138"/>
        <v>1.8390568937725491E-2</v>
      </c>
      <c r="S1792" s="35">
        <f t="shared" si="139"/>
        <v>1.8390568937725491E-2</v>
      </c>
      <c r="T1792" s="11" t="s">
        <v>14</v>
      </c>
    </row>
    <row r="1793" spans="2:20" x14ac:dyDescent="0.35">
      <c r="B1793" s="63">
        <v>17.759999999999977</v>
      </c>
      <c r="C1793" s="34">
        <f>B1793/'MSD Calculation'!$D$5</f>
        <v>0.5999999999999992</v>
      </c>
      <c r="D1793" s="34">
        <f>'MSD Calculation'!$D$24-B1793</f>
        <v>0.74000000000002331</v>
      </c>
      <c r="E1793" s="30">
        <f>IF(B1793="",0,IF(B1793&lt;'MSD Calculation'!$D$5,$E$7*(1-B1793/'MSD Calculation'!$D$5), 0))</f>
        <v>5.6614090300696205E-3</v>
      </c>
      <c r="F1793" s="30">
        <f>IF(B1793="",0,IF($B1793&lt;$F$5,0,IF($B1793&gt;'MSD Calculation'!$D$5,0,IF($N$4="Closed-form",1/2*(1-COS(2*PI()*($B1793-$F$5)/$F$6))*$F$8,IF($N$4="General",1/2*(1-COS(2*PI()*($B1793-$F$5)/$F$6))*$F$9,"Error")))))</f>
        <v>9.3438784569352985E-3</v>
      </c>
      <c r="G1793" s="30">
        <f>IF(B1793="",0,IF($B1793&lt;$G$5,0,IF($B1793&gt;'MSD Calculation'!$D$5,0,IF($N$4="Closed-form",1/2*(1-COS(2*PI()*($B1793-$G$5)/$G$6))*$G$8,IF($N$4="General",1/2*(1-COS(2*PI()*($B1793-$G$5)/$G$6))*$G$9,"Error")))))</f>
        <v>2.8129899259102639E-3</v>
      </c>
      <c r="H1793" s="30">
        <f>IF(B1793="",0,IF($B1793&lt;$H$5,0,IF($B1793&gt;'MSD Calculation'!$D$5,0,IF($N$4="Closed-form",1/2*(1-COS(2*PI()*($B1793-$H$5)/$H$6))*$H$8,IF($N$4="General",1/2*(1-COS(2*PI()*($B1793-$H$5)/$H$6))*$H$9,"Error")))))</f>
        <v>5.7864667884912691E-4</v>
      </c>
      <c r="I1793" s="30">
        <f>IF(B1793="",0,IF($B1793&lt;$I$5,0,IF($B1793&gt;'MSD Calculation'!$D$5,0,IF($N$4="Closed-form",1/2*(1-COS(2*PI()*($B1793-$I$5)/$I$6))*$I$8,IF($N$4="General",1/2*(1-COS(2*PI()*($B1793-$I$5)/$I$6))*$I$9,"Error")))))</f>
        <v>0</v>
      </c>
      <c r="J1793" s="15" t="s">
        <v>14</v>
      </c>
      <c r="K1793" s="3"/>
      <c r="L1793" s="17">
        <v>17.759999999999977</v>
      </c>
      <c r="M1793" s="34">
        <f>L1793/'MSD Calculation'!$D$5</f>
        <v>0.5999999999999992</v>
      </c>
      <c r="N1793" s="34">
        <f>'MSD Calculation'!$D$24-L1793</f>
        <v>0.74000000000002331</v>
      </c>
      <c r="O1793" s="35">
        <f t="shared" si="135"/>
        <v>5.6614090300696205E-3</v>
      </c>
      <c r="P1793" s="35">
        <f t="shared" si="136"/>
        <v>1.5005287487004918E-2</v>
      </c>
      <c r="Q1793" s="35">
        <f t="shared" si="137"/>
        <v>1.7818277412915182E-2</v>
      </c>
      <c r="R1793" s="35">
        <f t="shared" si="138"/>
        <v>1.839692409176431E-2</v>
      </c>
      <c r="S1793" s="35">
        <f t="shared" si="139"/>
        <v>1.839692409176431E-2</v>
      </c>
      <c r="T1793" s="11" t="s">
        <v>14</v>
      </c>
    </row>
    <row r="1794" spans="2:20" x14ac:dyDescent="0.35">
      <c r="B1794" s="63">
        <v>17.769999999999978</v>
      </c>
      <c r="C1794" s="34">
        <f>B1794/'MSD Calculation'!$D$5</f>
        <v>0.60033783783783712</v>
      </c>
      <c r="D1794" s="34">
        <f>'MSD Calculation'!$D$24-B1794</f>
        <v>0.73000000000002174</v>
      </c>
      <c r="E1794" s="30">
        <f>IF(B1794="",0,IF(B1794&lt;'MSD Calculation'!$D$5,$E$7*(1-B1794/'MSD Calculation'!$D$5), 0))</f>
        <v>5.6566274346050334E-3</v>
      </c>
      <c r="F1794" s="30">
        <f>IF(B1794="",0,IF($B1794&lt;$F$5,0,IF($B1794&gt;'MSD Calculation'!$D$5,0,IF($N$4="Closed-form",1/2*(1-COS(2*PI()*($B1794-$F$5)/$F$6))*$F$8,IF($N$4="General",1/2*(1-COS(2*PI()*($B1794-$F$5)/$F$6))*$F$9,"Error")))))</f>
        <v>9.347686756485396E-3</v>
      </c>
      <c r="G1794" s="30">
        <f>IF(B1794="",0,IF($B1794&lt;$G$5,0,IF($B1794&gt;'MSD Calculation'!$D$5,0,IF($N$4="Closed-form",1/2*(1-COS(2*PI()*($B1794-$G$5)/$G$6))*$G$8,IF($N$4="General",1/2*(1-COS(2*PI()*($B1794-$G$5)/$G$6))*$G$9,"Error")))))</f>
        <v>2.8171309212123965E-3</v>
      </c>
      <c r="H1794" s="30">
        <f>IF(B1794="",0,IF($B1794&lt;$H$5,0,IF($B1794&gt;'MSD Calculation'!$D$5,0,IF($N$4="Closed-form",1/2*(1-COS(2*PI()*($B1794-$H$5)/$H$6))*$H$8,IF($N$4="General",1/2*(1-COS(2*PI()*($B1794-$H$5)/$H$6))*$H$9,"Error")))))</f>
        <v>5.8181290556438955E-4</v>
      </c>
      <c r="I1794" s="30">
        <f>IF(B1794="",0,IF($B1794&lt;$I$5,0,IF($B1794&gt;'MSD Calculation'!$D$5,0,IF($N$4="Closed-form",1/2*(1-COS(2*PI()*($B1794-$I$5)/$I$6))*$I$8,IF($N$4="General",1/2*(1-COS(2*PI()*($B1794-$I$5)/$I$6))*$I$9,"Error")))))</f>
        <v>0</v>
      </c>
      <c r="J1794" s="15" t="s">
        <v>14</v>
      </c>
      <c r="K1794" s="3"/>
      <c r="L1794" s="17">
        <v>17.769999999999978</v>
      </c>
      <c r="M1794" s="34">
        <f>L1794/'MSD Calculation'!$D$5</f>
        <v>0.60033783783783712</v>
      </c>
      <c r="N1794" s="34">
        <f>'MSD Calculation'!$D$24-L1794</f>
        <v>0.73000000000002174</v>
      </c>
      <c r="O1794" s="35">
        <f t="shared" si="135"/>
        <v>5.6566274346050334E-3</v>
      </c>
      <c r="P1794" s="35">
        <f t="shared" si="136"/>
        <v>1.5004314191090429E-2</v>
      </c>
      <c r="Q1794" s="35">
        <f t="shared" si="137"/>
        <v>1.7821445112302825E-2</v>
      </c>
      <c r="R1794" s="35">
        <f t="shared" si="138"/>
        <v>1.8403258017867213E-2</v>
      </c>
      <c r="S1794" s="35">
        <f t="shared" si="139"/>
        <v>1.8403258017867213E-2</v>
      </c>
      <c r="T1794" s="11" t="s">
        <v>14</v>
      </c>
    </row>
    <row r="1795" spans="2:20" x14ac:dyDescent="0.35">
      <c r="B1795" s="63">
        <v>17.77999999999998</v>
      </c>
      <c r="C1795" s="34">
        <f>B1795/'MSD Calculation'!$D$5</f>
        <v>0.60067567567567492</v>
      </c>
      <c r="D1795" s="34">
        <f>'MSD Calculation'!$D$24-B1795</f>
        <v>0.72000000000002018</v>
      </c>
      <c r="E1795" s="30">
        <f>IF(B1795="",0,IF(B1795&lt;'MSD Calculation'!$D$5,$E$7*(1-B1795/'MSD Calculation'!$D$5), 0))</f>
        <v>5.6518458391404481E-3</v>
      </c>
      <c r="F1795" s="30">
        <f>IF(B1795="",0,IF($B1795&lt;$F$5,0,IF($B1795&gt;'MSD Calculation'!$D$5,0,IF($N$4="Closed-form",1/2*(1-COS(2*PI()*($B1795-$F$5)/$F$6))*$F$8,IF($N$4="General",1/2*(1-COS(2*PI()*($B1795-$F$5)/$F$6))*$F$9,"Error")))))</f>
        <v>9.351475326019992E-3</v>
      </c>
      <c r="G1795" s="30">
        <f>IF(B1795="",0,IF($B1795&lt;$G$5,0,IF($B1795&gt;'MSD Calculation'!$D$5,0,IF($N$4="Closed-form",1/2*(1-COS(2*PI()*($B1795-$G$5)/$G$6))*$G$8,IF($N$4="General",1/2*(1-COS(2*PI()*($B1795-$G$5)/$G$6))*$G$9,"Error")))))</f>
        <v>2.8212652036617475E-3</v>
      </c>
      <c r="H1795" s="30">
        <f>IF(B1795="",0,IF($B1795&lt;$H$5,0,IF($B1795&gt;'MSD Calculation'!$D$5,0,IF($N$4="Closed-form",1/2*(1-COS(2*PI()*($B1795-$H$5)/$H$6))*$H$8,IF($N$4="General",1/2*(1-COS(2*PI()*($B1795-$H$5)/$H$6))*$H$9,"Error")))))</f>
        <v>5.8498426376889093E-4</v>
      </c>
      <c r="I1795" s="30">
        <f>IF(B1795="",0,IF($B1795&lt;$I$5,0,IF($B1795&gt;'MSD Calculation'!$D$5,0,IF($N$4="Closed-form",1/2*(1-COS(2*PI()*($B1795-$I$5)/$I$6))*$I$8,IF($N$4="General",1/2*(1-COS(2*PI()*($B1795-$I$5)/$I$6))*$I$9,"Error")))))</f>
        <v>0</v>
      </c>
      <c r="J1795" s="15" t="s">
        <v>14</v>
      </c>
      <c r="K1795" s="3"/>
      <c r="L1795" s="17">
        <v>17.77999999999998</v>
      </c>
      <c r="M1795" s="34">
        <f>L1795/'MSD Calculation'!$D$5</f>
        <v>0.60067567567567492</v>
      </c>
      <c r="N1795" s="34">
        <f>'MSD Calculation'!$D$24-L1795</f>
        <v>0.72000000000002018</v>
      </c>
      <c r="O1795" s="35">
        <f t="shared" si="135"/>
        <v>5.6518458391404481E-3</v>
      </c>
      <c r="P1795" s="35">
        <f t="shared" si="136"/>
        <v>1.5003321165160441E-2</v>
      </c>
      <c r="Q1795" s="35">
        <f t="shared" si="137"/>
        <v>1.7824586368822188E-2</v>
      </c>
      <c r="R1795" s="35">
        <f t="shared" si="138"/>
        <v>1.840957063259108E-2</v>
      </c>
      <c r="S1795" s="35">
        <f t="shared" si="139"/>
        <v>1.840957063259108E-2</v>
      </c>
      <c r="T1795" s="11" t="s">
        <v>14</v>
      </c>
    </row>
    <row r="1796" spans="2:20" x14ac:dyDescent="0.35">
      <c r="B1796" s="63">
        <v>17.789999999999981</v>
      </c>
      <c r="C1796" s="34">
        <f>B1796/'MSD Calculation'!$D$5</f>
        <v>0.60101351351351284</v>
      </c>
      <c r="D1796" s="34">
        <f>'MSD Calculation'!$D$24-B1796</f>
        <v>0.71000000000001862</v>
      </c>
      <c r="E1796" s="30">
        <f>IF(B1796="",0,IF(B1796&lt;'MSD Calculation'!$D$5,$E$7*(1-B1796/'MSD Calculation'!$D$5), 0))</f>
        <v>5.647064243675861E-3</v>
      </c>
      <c r="F1796" s="30">
        <f>IF(B1796="",0,IF($B1796&lt;$F$5,0,IF($B1796&gt;'MSD Calculation'!$D$5,0,IF($N$4="Closed-form",1/2*(1-COS(2*PI()*($B1796-$F$5)/$F$6))*$F$8,IF($N$4="General",1/2*(1-COS(2*PI()*($B1796-$F$5)/$F$6))*$F$9,"Error")))))</f>
        <v>9.3552441489205707E-3</v>
      </c>
      <c r="G1796" s="30">
        <f>IF(B1796="",0,IF($B1796&lt;$G$5,0,IF($B1796&gt;'MSD Calculation'!$D$5,0,IF($N$4="Closed-form",1/2*(1-COS(2*PI()*($B1796-$G$5)/$G$6))*$G$8,IF($N$4="General",1/2*(1-COS(2*PI()*($B1796-$G$5)/$G$6))*$G$9,"Error")))))</f>
        <v>2.8253927446369093E-3</v>
      </c>
      <c r="H1796" s="30">
        <f>IF(B1796="",0,IF($B1796&lt;$H$5,0,IF($B1796&gt;'MSD Calculation'!$D$5,0,IF($N$4="Closed-form",1/2*(1-COS(2*PI()*($B1796-$H$5)/$H$6))*$H$8,IF($N$4="General",1/2*(1-COS(2*PI()*($B1796-$H$5)/$H$6))*$H$9,"Error")))))</f>
        <v>5.8816071533075124E-4</v>
      </c>
      <c r="I1796" s="30">
        <f>IF(B1796="",0,IF($B1796&lt;$I$5,0,IF($B1796&gt;'MSD Calculation'!$D$5,0,IF($N$4="Closed-form",1/2*(1-COS(2*PI()*($B1796-$I$5)/$I$6))*$I$8,IF($N$4="General",1/2*(1-COS(2*PI()*($B1796-$I$5)/$I$6))*$I$9,"Error")))))</f>
        <v>0</v>
      </c>
      <c r="J1796" s="15" t="s">
        <v>14</v>
      </c>
      <c r="K1796" s="3"/>
      <c r="L1796" s="17">
        <v>17.789999999999981</v>
      </c>
      <c r="M1796" s="34">
        <f>L1796/'MSD Calculation'!$D$5</f>
        <v>0.60101351351351284</v>
      </c>
      <c r="N1796" s="34">
        <f>'MSD Calculation'!$D$24-L1796</f>
        <v>0.71000000000001862</v>
      </c>
      <c r="O1796" s="35">
        <f t="shared" si="135"/>
        <v>5.647064243675861E-3</v>
      </c>
      <c r="P1796" s="35">
        <f t="shared" si="136"/>
        <v>1.5002308392596432E-2</v>
      </c>
      <c r="Q1796" s="35">
        <f t="shared" si="137"/>
        <v>1.7827701137233341E-2</v>
      </c>
      <c r="R1796" s="35">
        <f t="shared" si="138"/>
        <v>1.8415861852564091E-2</v>
      </c>
      <c r="S1796" s="35">
        <f t="shared" si="139"/>
        <v>1.8415861852564091E-2</v>
      </c>
      <c r="T1796" s="11" t="s">
        <v>14</v>
      </c>
    </row>
    <row r="1797" spans="2:20" x14ac:dyDescent="0.35">
      <c r="B1797" s="63">
        <v>17.799999999999983</v>
      </c>
      <c r="C1797" s="34">
        <f>B1797/'MSD Calculation'!$D$5</f>
        <v>0.60135135135135076</v>
      </c>
      <c r="D1797" s="34">
        <f>'MSD Calculation'!$D$24-B1797</f>
        <v>0.70000000000001705</v>
      </c>
      <c r="E1797" s="30">
        <f>IF(B1797="",0,IF(B1797&lt;'MSD Calculation'!$D$5,$E$7*(1-B1797/'MSD Calculation'!$D$5), 0))</f>
        <v>5.6422826482112739E-3</v>
      </c>
      <c r="F1797" s="30">
        <f>IF(B1797="",0,IF($B1797&lt;$F$5,0,IF($B1797&gt;'MSD Calculation'!$D$5,0,IF($N$4="Closed-form",1/2*(1-COS(2*PI()*($B1797-$F$5)/$F$6))*$F$8,IF($N$4="General",1/2*(1-COS(2*PI()*($B1797-$F$5)/$F$6))*$F$9,"Error")))))</f>
        <v>9.3589932086552315E-3</v>
      </c>
      <c r="G1797" s="30">
        <f>IF(B1797="",0,IF($B1797&lt;$G$5,0,IF($B1797&gt;'MSD Calculation'!$D$5,0,IF($N$4="Closed-form",1/2*(1-COS(2*PI()*($B1797-$G$5)/$G$6))*$G$8,IF($N$4="General",1/2*(1-COS(2*PI()*($B1797-$G$5)/$G$6))*$G$9,"Error")))))</f>
        <v>2.8295135155631461E-3</v>
      </c>
      <c r="H1797" s="30">
        <f>IF(B1797="",0,IF($B1797&lt;$H$5,0,IF($B1797&gt;'MSD Calculation'!$D$5,0,IF($N$4="Closed-form",1/2*(1-COS(2*PI()*($B1797-$H$5)/$H$6))*$H$8,IF($N$4="General",1/2*(1-COS(2*PI()*($B1797-$H$5)/$H$6))*$H$9,"Error")))))</f>
        <v>5.9134222205684971E-4</v>
      </c>
      <c r="I1797" s="30">
        <f>IF(B1797="",0,IF($B1797&lt;$I$5,0,IF($B1797&gt;'MSD Calculation'!$D$5,0,IF($N$4="Closed-form",1/2*(1-COS(2*PI()*($B1797-$I$5)/$I$6))*$I$8,IF($N$4="General",1/2*(1-COS(2*PI()*($B1797-$I$5)/$I$6))*$I$9,"Error")))))</f>
        <v>0</v>
      </c>
      <c r="J1797" s="15" t="s">
        <v>14</v>
      </c>
      <c r="K1797" s="3"/>
      <c r="L1797" s="17">
        <v>17.799999999999983</v>
      </c>
      <c r="M1797" s="34">
        <f>L1797/'MSD Calculation'!$D$5</f>
        <v>0.60135135135135076</v>
      </c>
      <c r="N1797" s="34">
        <f>'MSD Calculation'!$D$24-L1797</f>
        <v>0.70000000000001705</v>
      </c>
      <c r="O1797" s="35">
        <f t="shared" si="135"/>
        <v>5.6422826482112739E-3</v>
      </c>
      <c r="P1797" s="35">
        <f t="shared" si="136"/>
        <v>1.5001275856866506E-2</v>
      </c>
      <c r="Q1797" s="35">
        <f t="shared" si="137"/>
        <v>1.7830789372429653E-2</v>
      </c>
      <c r="R1797" s="35">
        <f t="shared" si="138"/>
        <v>1.8422131594486503E-2</v>
      </c>
      <c r="S1797" s="35">
        <f t="shared" si="139"/>
        <v>1.8422131594486503E-2</v>
      </c>
      <c r="T1797" s="11" t="s">
        <v>14</v>
      </c>
    </row>
    <row r="1798" spans="2:20" x14ac:dyDescent="0.35">
      <c r="B1798" s="63">
        <v>17.809999999999985</v>
      </c>
      <c r="C1798" s="34">
        <f>B1798/'MSD Calculation'!$D$5</f>
        <v>0.60168918918918868</v>
      </c>
      <c r="D1798" s="34">
        <f>'MSD Calculation'!$D$24-B1798</f>
        <v>0.69000000000001549</v>
      </c>
      <c r="E1798" s="30">
        <f>IF(B1798="",0,IF(B1798&lt;'MSD Calculation'!$D$5,$E$7*(1-B1798/'MSD Calculation'!$D$5), 0))</f>
        <v>5.6375010527466877E-3</v>
      </c>
      <c r="F1798" s="30">
        <f>IF(B1798="",0,IF($B1798&lt;$F$5,0,IF($B1798&gt;'MSD Calculation'!$D$5,0,IF($N$4="Closed-form",1/2*(1-COS(2*PI()*($B1798-$F$5)/$F$6))*$F$8,IF($N$4="General",1/2*(1-COS(2*PI()*($B1798-$F$5)/$F$6))*$F$9,"Error")))))</f>
        <v>9.3627224887787609E-3</v>
      </c>
      <c r="G1798" s="30">
        <f>IF(B1798="",0,IF($B1798&lt;$G$5,0,IF($B1798&gt;'MSD Calculation'!$D$5,0,IF($N$4="Closed-form",1/2*(1-COS(2*PI()*($B1798-$G$5)/$G$6))*$G$8,IF($N$4="General",1/2*(1-COS(2*PI()*($B1798-$G$5)/$G$6))*$G$9,"Error")))))</f>
        <v>2.8336274879125893E-3</v>
      </c>
      <c r="H1798" s="30">
        <f>IF(B1798="",0,IF($B1798&lt;$H$5,0,IF($B1798&gt;'MSD Calculation'!$D$5,0,IF($N$4="Closed-form",1/2*(1-COS(2*PI()*($B1798-$H$5)/$H$6))*$H$8,IF($N$4="General",1/2*(1-COS(2*PI()*($B1798-$H$5)/$H$6))*$H$9,"Error")))))</f>
        <v>5.9452874569328217E-4</v>
      </c>
      <c r="I1798" s="30">
        <f>IF(B1798="",0,IF($B1798&lt;$I$5,0,IF($B1798&gt;'MSD Calculation'!$D$5,0,IF($N$4="Closed-form",1/2*(1-COS(2*PI()*($B1798-$I$5)/$I$6))*$I$8,IF($N$4="General",1/2*(1-COS(2*PI()*($B1798-$I$5)/$I$6))*$I$9,"Error")))))</f>
        <v>0</v>
      </c>
      <c r="J1798" s="15" t="s">
        <v>14</v>
      </c>
      <c r="K1798" s="3"/>
      <c r="L1798" s="17">
        <v>17.809999999999985</v>
      </c>
      <c r="M1798" s="34">
        <f>L1798/'MSD Calculation'!$D$5</f>
        <v>0.60168918918918868</v>
      </c>
      <c r="N1798" s="34">
        <f>'MSD Calculation'!$D$24-L1798</f>
        <v>0.69000000000001549</v>
      </c>
      <c r="O1798" s="35">
        <f t="shared" si="135"/>
        <v>5.6375010527466877E-3</v>
      </c>
      <c r="P1798" s="35">
        <f t="shared" si="136"/>
        <v>1.500022354152545E-2</v>
      </c>
      <c r="Q1798" s="35">
        <f t="shared" si="137"/>
        <v>1.783385102943804E-2</v>
      </c>
      <c r="R1798" s="35">
        <f t="shared" si="138"/>
        <v>1.8428379775131322E-2</v>
      </c>
      <c r="S1798" s="35">
        <f t="shared" si="139"/>
        <v>1.8428379775131322E-2</v>
      </c>
      <c r="T1798" s="11" t="s">
        <v>14</v>
      </c>
    </row>
    <row r="1799" spans="2:20" x14ac:dyDescent="0.35">
      <c r="B1799" s="63">
        <v>17.819999999999986</v>
      </c>
      <c r="C1799" s="34">
        <f>B1799/'MSD Calculation'!$D$5</f>
        <v>0.60202702702702648</v>
      </c>
      <c r="D1799" s="34">
        <f>'MSD Calculation'!$D$24-B1799</f>
        <v>0.68000000000001393</v>
      </c>
      <c r="E1799" s="30">
        <f>IF(B1799="",0,IF(B1799&lt;'MSD Calculation'!$D$5,$E$7*(1-B1799/'MSD Calculation'!$D$5), 0))</f>
        <v>5.6327194572821024E-3</v>
      </c>
      <c r="F1799" s="30">
        <f>IF(B1799="",0,IF($B1799&lt;$F$5,0,IF($B1799&gt;'MSD Calculation'!$D$5,0,IF($N$4="Closed-form",1/2*(1-COS(2*PI()*($B1799-$F$5)/$F$6))*$F$8,IF($N$4="General",1/2*(1-COS(2*PI()*($B1799-$F$5)/$F$6))*$F$9,"Error")))))</f>
        <v>9.3664319729327167E-3</v>
      </c>
      <c r="G1799" s="30">
        <f>IF(B1799="",0,IF($B1799&lt;$G$5,0,IF($B1799&gt;'MSD Calculation'!$D$5,0,IF($N$4="Closed-form",1/2*(1-COS(2*PI()*($B1799-$G$5)/$G$6))*$G$8,IF($N$4="General",1/2*(1-COS(2*PI()*($B1799-$G$5)/$G$6))*$G$9,"Error")))))</f>
        <v>2.837734633204437E-3</v>
      </c>
      <c r="H1799" s="30">
        <f>IF(B1799="",0,IF($B1799&lt;$H$5,0,IF($B1799&gt;'MSD Calculation'!$D$5,0,IF($N$4="Closed-form",1/2*(1-COS(2*PI()*($B1799-$H$5)/$H$6))*$H$8,IF($N$4="General",1/2*(1-COS(2*PI()*($B1799-$H$5)/$H$6))*$H$9,"Error")))))</f>
        <v>5.9772024792582249E-4</v>
      </c>
      <c r="I1799" s="30">
        <f>IF(B1799="",0,IF($B1799&lt;$I$5,0,IF($B1799&gt;'MSD Calculation'!$D$5,0,IF($N$4="Closed-form",1/2*(1-COS(2*PI()*($B1799-$I$5)/$I$6))*$I$8,IF($N$4="General",1/2*(1-COS(2*PI()*($B1799-$I$5)/$I$6))*$I$9,"Error")))))</f>
        <v>0</v>
      </c>
      <c r="J1799" s="15" t="s">
        <v>14</v>
      </c>
      <c r="K1799" s="3"/>
      <c r="L1799" s="17">
        <v>17.819999999999986</v>
      </c>
      <c r="M1799" s="34">
        <f>L1799/'MSD Calculation'!$D$5</f>
        <v>0.60202702702702648</v>
      </c>
      <c r="N1799" s="34">
        <f>'MSD Calculation'!$D$24-L1799</f>
        <v>0.68000000000001393</v>
      </c>
      <c r="O1799" s="35">
        <f t="shared" si="135"/>
        <v>5.6327194572821024E-3</v>
      </c>
      <c r="P1799" s="35">
        <f t="shared" si="136"/>
        <v>1.4999151430214819E-2</v>
      </c>
      <c r="Q1799" s="35">
        <f t="shared" si="137"/>
        <v>1.7836886063419256E-2</v>
      </c>
      <c r="R1799" s="35">
        <f t="shared" si="138"/>
        <v>1.8434606311345077E-2</v>
      </c>
      <c r="S1799" s="35">
        <f t="shared" si="139"/>
        <v>1.8434606311345077E-2</v>
      </c>
      <c r="T1799" s="11" t="s">
        <v>14</v>
      </c>
    </row>
    <row r="1800" spans="2:20" x14ac:dyDescent="0.35">
      <c r="B1800" s="63">
        <v>17.829999999999988</v>
      </c>
      <c r="C1800" s="34">
        <f>B1800/'MSD Calculation'!$D$5</f>
        <v>0.6023648648648644</v>
      </c>
      <c r="D1800" s="34">
        <f>'MSD Calculation'!$D$24-B1800</f>
        <v>0.67000000000001236</v>
      </c>
      <c r="E1800" s="30">
        <f>IF(B1800="",0,IF(B1800&lt;'MSD Calculation'!$D$5,$E$7*(1-B1800/'MSD Calculation'!$D$5), 0))</f>
        <v>5.6279378618175153E-3</v>
      </c>
      <c r="F1800" s="30">
        <f>IF(B1800="",0,IF($B1800&lt;$F$5,0,IF($B1800&gt;'MSD Calculation'!$D$5,0,IF($N$4="Closed-form",1/2*(1-COS(2*PI()*($B1800-$F$5)/$F$6))*$F$8,IF($N$4="General",1/2*(1-COS(2*PI()*($B1800-$F$5)/$F$6))*$F$9,"Error")))))</f>
        <v>9.3701216448454829E-3</v>
      </c>
      <c r="G1800" s="30">
        <f>IF(B1800="",0,IF($B1800&lt;$G$5,0,IF($B1800&gt;'MSD Calculation'!$D$5,0,IF($N$4="Closed-form",1/2*(1-COS(2*PI()*($B1800-$G$5)/$G$6))*$G$8,IF($N$4="General",1/2*(1-COS(2*PI()*($B1800-$G$5)/$G$6))*$G$9,"Error")))))</f>
        <v>2.8418349230051516E-3</v>
      </c>
      <c r="H1800" s="30">
        <f>IF(B1800="",0,IF($B1800&lt;$H$5,0,IF($B1800&gt;'MSD Calculation'!$D$5,0,IF($N$4="Closed-form",1/2*(1-COS(2*PI()*($B1800-$H$5)/$H$6))*$H$8,IF($N$4="General",1/2*(1-COS(2*PI()*($B1800-$H$5)/$H$6))*$H$9,"Error")))))</f>
        <v>6.0091669038038269E-4</v>
      </c>
      <c r="I1800" s="30">
        <f>IF(B1800="",0,IF($B1800&lt;$I$5,0,IF($B1800&gt;'MSD Calculation'!$D$5,0,IF($N$4="Closed-form",1/2*(1-COS(2*PI()*($B1800-$I$5)/$I$6))*$I$8,IF($N$4="General",1/2*(1-COS(2*PI()*($B1800-$I$5)/$I$6))*$I$9,"Error")))))</f>
        <v>0</v>
      </c>
      <c r="J1800" s="15" t="s">
        <v>14</v>
      </c>
      <c r="K1800" s="3"/>
      <c r="L1800" s="17">
        <v>17.829999999999988</v>
      </c>
      <c r="M1800" s="34">
        <f>L1800/'MSD Calculation'!$D$5</f>
        <v>0.6023648648648644</v>
      </c>
      <c r="N1800" s="34">
        <f>'MSD Calculation'!$D$24-L1800</f>
        <v>0.67000000000001236</v>
      </c>
      <c r="O1800" s="35">
        <f t="shared" si="135"/>
        <v>5.6279378618175153E-3</v>
      </c>
      <c r="P1800" s="35">
        <f t="shared" si="136"/>
        <v>1.4998059506662997E-2</v>
      </c>
      <c r="Q1800" s="35">
        <f t="shared" si="137"/>
        <v>1.783989442966815E-2</v>
      </c>
      <c r="R1800" s="35">
        <f t="shared" si="138"/>
        <v>1.8440811120048532E-2</v>
      </c>
      <c r="S1800" s="35">
        <f t="shared" si="139"/>
        <v>1.8440811120048532E-2</v>
      </c>
      <c r="T1800" s="11" t="s">
        <v>14</v>
      </c>
    </row>
    <row r="1801" spans="2:20" x14ac:dyDescent="0.35">
      <c r="B1801" s="63">
        <v>17.839999999999989</v>
      </c>
      <c r="C1801" s="34">
        <f>B1801/'MSD Calculation'!$D$5</f>
        <v>0.60270270270270232</v>
      </c>
      <c r="D1801" s="34">
        <f>'MSD Calculation'!$D$24-B1801</f>
        <v>0.6600000000000108</v>
      </c>
      <c r="E1801" s="30">
        <f>IF(B1801="",0,IF(B1801&lt;'MSD Calculation'!$D$5,$E$7*(1-B1801/'MSD Calculation'!$D$5), 0))</f>
        <v>5.6231562663529282E-3</v>
      </c>
      <c r="F1801" s="30">
        <f>IF(B1801="",0,IF($B1801&lt;$F$5,0,IF($B1801&gt;'MSD Calculation'!$D$5,0,IF($N$4="Closed-form",1/2*(1-COS(2*PI()*($B1801-$F$5)/$F$6))*$F$8,IF($N$4="General",1/2*(1-COS(2*PI()*($B1801-$F$5)/$F$6))*$F$9,"Error")))))</f>
        <v>9.3737914883323531E-3</v>
      </c>
      <c r="G1801" s="30">
        <f>IF(B1801="",0,IF($B1801&lt;$G$5,0,IF($B1801&gt;'MSD Calculation'!$D$5,0,IF($N$4="Closed-form",1/2*(1-COS(2*PI()*($B1801-$G$5)/$G$6))*$G$8,IF($N$4="General",1/2*(1-COS(2*PI()*($B1801-$G$5)/$G$6))*$G$9,"Error")))))</f>
        <v>2.8459283289286553E-3</v>
      </c>
      <c r="H1801" s="30">
        <f>IF(B1801="",0,IF($B1801&lt;$H$5,0,IF($B1801&gt;'MSD Calculation'!$D$5,0,IF($N$4="Closed-form",1/2*(1-COS(2*PI()*($B1801-$H$5)/$H$6))*$H$8,IF($N$4="General",1/2*(1-COS(2*PI()*($B1801-$H$5)/$H$6))*$H$9,"Error")))))</f>
        <v>6.0411803462347418E-4</v>
      </c>
      <c r="I1801" s="30">
        <f>IF(B1801="",0,IF($B1801&lt;$I$5,0,IF($B1801&gt;'MSD Calculation'!$D$5,0,IF($N$4="Closed-form",1/2*(1-COS(2*PI()*($B1801-$I$5)/$I$6))*$I$8,IF($N$4="General",1/2*(1-COS(2*PI()*($B1801-$I$5)/$I$6))*$I$9,"Error")))))</f>
        <v>0</v>
      </c>
      <c r="J1801" s="15" t="s">
        <v>14</v>
      </c>
      <c r="K1801" s="3"/>
      <c r="L1801" s="17">
        <v>17.839999999999989</v>
      </c>
      <c r="M1801" s="34">
        <f>L1801/'MSD Calculation'!$D$5</f>
        <v>0.60270270270270232</v>
      </c>
      <c r="N1801" s="34">
        <f>'MSD Calculation'!$D$24-L1801</f>
        <v>0.6600000000000108</v>
      </c>
      <c r="O1801" s="35">
        <f t="shared" si="135"/>
        <v>5.6231562663529282E-3</v>
      </c>
      <c r="P1801" s="35">
        <f t="shared" si="136"/>
        <v>1.4996947754685281E-2</v>
      </c>
      <c r="Q1801" s="35">
        <f t="shared" si="137"/>
        <v>1.7842876083613936E-2</v>
      </c>
      <c r="R1801" s="35">
        <f t="shared" si="138"/>
        <v>1.8446994118237411E-2</v>
      </c>
      <c r="S1801" s="35">
        <f t="shared" si="139"/>
        <v>1.8446994118237411E-2</v>
      </c>
      <c r="T1801" s="11" t="s">
        <v>14</v>
      </c>
    </row>
    <row r="1802" spans="2:20" x14ac:dyDescent="0.35">
      <c r="B1802" s="63">
        <v>17.849999999999991</v>
      </c>
      <c r="C1802" s="34">
        <f>B1802/'MSD Calculation'!$D$5</f>
        <v>0.60304054054054024</v>
      </c>
      <c r="D1802" s="34">
        <f>'MSD Calculation'!$D$24-B1802</f>
        <v>0.65000000000000924</v>
      </c>
      <c r="E1802" s="30">
        <f>IF(B1802="",0,IF(B1802&lt;'MSD Calculation'!$D$5,$E$7*(1-B1802/'MSD Calculation'!$D$5), 0))</f>
        <v>5.6183746708883412E-3</v>
      </c>
      <c r="F1802" s="30">
        <f>IF(B1802="",0,IF($B1802&lt;$F$5,0,IF($B1802&gt;'MSD Calculation'!$D$5,0,IF($N$4="Closed-form",1/2*(1-COS(2*PI()*($B1802-$F$5)/$F$6))*$F$8,IF($N$4="General",1/2*(1-COS(2*PI()*($B1802-$F$5)/$F$6))*$F$9,"Error")))))</f>
        <v>9.3774414872956017E-3</v>
      </c>
      <c r="G1802" s="30">
        <f>IF(B1802="",0,IF($B1802&lt;$G$5,0,IF($B1802&gt;'MSD Calculation'!$D$5,0,IF($N$4="Closed-form",1/2*(1-COS(2*PI()*($B1802-$G$5)/$G$6))*$G$8,IF($N$4="General",1/2*(1-COS(2*PI()*($B1802-$G$5)/$G$6))*$G$9,"Error")))))</f>
        <v>2.8500148226365254E-3</v>
      </c>
      <c r="H1802" s="30">
        <f>IF(B1802="",0,IF($B1802&lt;$H$5,0,IF($B1802&gt;'MSD Calculation'!$D$5,0,IF($N$4="Closed-form",1/2*(1-COS(2*PI()*($B1802-$H$5)/$H$6))*$H$8,IF($N$4="General",1/2*(1-COS(2*PI()*($B1802-$H$5)/$H$6))*$H$9,"Error")))))</f>
        <v>6.0732424216267068E-4</v>
      </c>
      <c r="I1802" s="30">
        <f>IF(B1802="",0,IF($B1802&lt;$I$5,0,IF($B1802&gt;'MSD Calculation'!$D$5,0,IF($N$4="Closed-form",1/2*(1-COS(2*PI()*($B1802-$I$5)/$I$6))*$I$8,IF($N$4="General",1/2*(1-COS(2*PI()*($B1802-$I$5)/$I$6))*$I$9,"Error")))))</f>
        <v>0</v>
      </c>
      <c r="J1802" s="15" t="s">
        <v>14</v>
      </c>
      <c r="K1802" s="3"/>
      <c r="L1802" s="17">
        <v>17.849999999999991</v>
      </c>
      <c r="M1802" s="34">
        <f>L1802/'MSD Calculation'!$D$5</f>
        <v>0.60304054054054024</v>
      </c>
      <c r="N1802" s="34">
        <f>'MSD Calculation'!$D$24-L1802</f>
        <v>0.65000000000000924</v>
      </c>
      <c r="O1802" s="35">
        <f t="shared" si="135"/>
        <v>5.6183746708883412E-3</v>
      </c>
      <c r="P1802" s="35">
        <f t="shared" si="136"/>
        <v>1.4995816158183944E-2</v>
      </c>
      <c r="Q1802" s="35">
        <f t="shared" si="137"/>
        <v>1.784583098082047E-2</v>
      </c>
      <c r="R1802" s="35">
        <f t="shared" si="138"/>
        <v>1.8453155222983141E-2</v>
      </c>
      <c r="S1802" s="35">
        <f t="shared" si="139"/>
        <v>1.8453155222983141E-2</v>
      </c>
      <c r="T1802" s="11" t="s">
        <v>14</v>
      </c>
    </row>
    <row r="1803" spans="2:20" x14ac:dyDescent="0.35">
      <c r="B1803" s="63">
        <v>17.859999999999992</v>
      </c>
      <c r="C1803" s="34">
        <f>B1803/'MSD Calculation'!$D$5</f>
        <v>0.60337837837837804</v>
      </c>
      <c r="D1803" s="34">
        <f>'MSD Calculation'!$D$24-B1803</f>
        <v>0.64000000000000767</v>
      </c>
      <c r="E1803" s="30">
        <f>IF(B1803="",0,IF(B1803&lt;'MSD Calculation'!$D$5,$E$7*(1-B1803/'MSD Calculation'!$D$5), 0))</f>
        <v>5.6135930754237558E-3</v>
      </c>
      <c r="F1803" s="30">
        <f>IF(B1803="",0,IF($B1803&lt;$F$5,0,IF($B1803&gt;'MSD Calculation'!$D$5,0,IF($N$4="Closed-form",1/2*(1-COS(2*PI()*($B1803-$F$5)/$F$6))*$F$8,IF($N$4="General",1/2*(1-COS(2*PI()*($B1803-$F$5)/$F$6))*$F$9,"Error")))))</f>
        <v>9.3810716257245411E-3</v>
      </c>
      <c r="G1803" s="30">
        <f>IF(B1803="",0,IF($B1803&lt;$G$5,0,IF($B1803&gt;'MSD Calculation'!$D$5,0,IF($N$4="Closed-form",1/2*(1-COS(2*PI()*($B1803-$G$5)/$G$6))*$G$8,IF($N$4="General",1/2*(1-COS(2*PI()*($B1803-$G$5)/$G$6))*$G$9,"Error")))))</f>
        <v>2.8540943758381941E-3</v>
      </c>
      <c r="H1803" s="30">
        <f>IF(B1803="",0,IF($B1803&lt;$H$5,0,IF($B1803&gt;'MSD Calculation'!$D$5,0,IF($N$4="Closed-form",1/2*(1-COS(2*PI()*($B1803-$H$5)/$H$6))*$H$8,IF($N$4="General",1/2*(1-COS(2*PI()*($B1803-$H$5)/$H$6))*$H$9,"Error")))))</f>
        <v>6.105352744470695E-4</v>
      </c>
      <c r="I1803" s="30">
        <f>IF(B1803="",0,IF($B1803&lt;$I$5,0,IF($B1803&gt;'MSD Calculation'!$D$5,0,IF($N$4="Closed-form",1/2*(1-COS(2*PI()*($B1803-$I$5)/$I$6))*$I$8,IF($N$4="General",1/2*(1-COS(2*PI()*($B1803-$I$5)/$I$6))*$I$9,"Error")))))</f>
        <v>0</v>
      </c>
      <c r="J1803" s="15" t="s">
        <v>14</v>
      </c>
      <c r="K1803" s="3"/>
      <c r="L1803" s="17">
        <v>17.859999999999992</v>
      </c>
      <c r="M1803" s="34">
        <f>L1803/'MSD Calculation'!$D$5</f>
        <v>0.60337837837837804</v>
      </c>
      <c r="N1803" s="34">
        <f>'MSD Calculation'!$D$24-L1803</f>
        <v>0.64000000000000767</v>
      </c>
      <c r="O1803" s="35">
        <f t="shared" si="135"/>
        <v>5.6135930754237558E-3</v>
      </c>
      <c r="P1803" s="35">
        <f t="shared" si="136"/>
        <v>1.4994664701148297E-2</v>
      </c>
      <c r="Q1803" s="35">
        <f t="shared" si="137"/>
        <v>1.7848759076986492E-2</v>
      </c>
      <c r="R1803" s="35">
        <f t="shared" si="138"/>
        <v>1.845929435143356E-2</v>
      </c>
      <c r="S1803" s="35">
        <f t="shared" si="139"/>
        <v>1.845929435143356E-2</v>
      </c>
      <c r="T1803" s="11" t="s">
        <v>14</v>
      </c>
    </row>
    <row r="1804" spans="2:20" x14ac:dyDescent="0.35">
      <c r="B1804" s="63">
        <v>17.869999999999994</v>
      </c>
      <c r="C1804" s="34">
        <f>B1804/'MSD Calculation'!$D$5</f>
        <v>0.60371621621621596</v>
      </c>
      <c r="D1804" s="34">
        <f>'MSD Calculation'!$D$24-B1804</f>
        <v>0.63000000000000611</v>
      </c>
      <c r="E1804" s="30">
        <f>IF(B1804="",0,IF(B1804&lt;'MSD Calculation'!$D$5,$E$7*(1-B1804/'MSD Calculation'!$D$5), 0))</f>
        <v>5.6088114799591688E-3</v>
      </c>
      <c r="F1804" s="30">
        <f>IF(B1804="",0,IF($B1804&lt;$F$5,0,IF($B1804&gt;'MSD Calculation'!$D$5,0,IF($N$4="Closed-form",1/2*(1-COS(2*PI()*($B1804-$F$5)/$F$6))*$F$8,IF($N$4="General",1/2*(1-COS(2*PI()*($B1804-$F$5)/$F$6))*$F$9,"Error")))))</f>
        <v>9.3846818876956173E-3</v>
      </c>
      <c r="G1804" s="30">
        <f>IF(B1804="",0,IF($B1804&lt;$G$5,0,IF($B1804&gt;'MSD Calculation'!$D$5,0,IF($N$4="Closed-form",1/2*(1-COS(2*PI()*($B1804-$G$5)/$G$6))*$G$8,IF($N$4="General",1/2*(1-COS(2*PI()*($B1804-$G$5)/$G$6))*$G$9,"Error")))))</f>
        <v>2.8581669602911414E-3</v>
      </c>
      <c r="H1804" s="30">
        <f>IF(B1804="",0,IF($B1804&lt;$H$5,0,IF($B1804&gt;'MSD Calculation'!$D$5,0,IF($N$4="Closed-form",1/2*(1-COS(2*PI()*($B1804-$H$5)/$H$6))*$H$8,IF($N$4="General",1/2*(1-COS(2*PI()*($B1804-$H$5)/$H$6))*$H$9,"Error")))))</f>
        <v>6.1375109286775694E-4</v>
      </c>
      <c r="I1804" s="30">
        <f>IF(B1804="",0,IF($B1804&lt;$I$5,0,IF($B1804&gt;'MSD Calculation'!$D$5,0,IF($N$4="Closed-form",1/2*(1-COS(2*PI()*($B1804-$I$5)/$I$6))*$I$8,IF($N$4="General",1/2*(1-COS(2*PI()*($B1804-$I$5)/$I$6))*$I$9,"Error")))))</f>
        <v>0</v>
      </c>
      <c r="J1804" s="15" t="s">
        <v>14</v>
      </c>
      <c r="K1804" s="3"/>
      <c r="L1804" s="17">
        <v>17.869999999999994</v>
      </c>
      <c r="M1804" s="34">
        <f>L1804/'MSD Calculation'!$D$5</f>
        <v>0.60371621621621596</v>
      </c>
      <c r="N1804" s="34">
        <f>'MSD Calculation'!$D$24-L1804</f>
        <v>0.63000000000000611</v>
      </c>
      <c r="O1804" s="35">
        <f t="shared" si="135"/>
        <v>5.6088114799591688E-3</v>
      </c>
      <c r="P1804" s="35">
        <f t="shared" si="136"/>
        <v>1.4993493367654785E-2</v>
      </c>
      <c r="Q1804" s="35">
        <f t="shared" si="137"/>
        <v>1.7851660327945926E-2</v>
      </c>
      <c r="R1804" s="35">
        <f t="shared" si="138"/>
        <v>1.8465411420813684E-2</v>
      </c>
      <c r="S1804" s="35">
        <f t="shared" si="139"/>
        <v>1.8465411420813684E-2</v>
      </c>
      <c r="T1804" s="11" t="s">
        <v>14</v>
      </c>
    </row>
    <row r="1805" spans="2:20" x14ac:dyDescent="0.35">
      <c r="B1805" s="63">
        <v>17.879999999999995</v>
      </c>
      <c r="C1805" s="34">
        <f>B1805/'MSD Calculation'!$D$5</f>
        <v>0.60405405405405388</v>
      </c>
      <c r="D1805" s="34">
        <f>'MSD Calculation'!$D$24-B1805</f>
        <v>0.62000000000000455</v>
      </c>
      <c r="E1805" s="30">
        <f>IF(B1805="",0,IF(B1805&lt;'MSD Calculation'!$D$5,$E$7*(1-B1805/'MSD Calculation'!$D$5), 0))</f>
        <v>5.6040298844945817E-3</v>
      </c>
      <c r="F1805" s="30">
        <f>IF(B1805="",0,IF($B1805&lt;$F$5,0,IF($B1805&gt;'MSD Calculation'!$D$5,0,IF($N$4="Closed-form",1/2*(1-COS(2*PI()*($B1805-$F$5)/$F$6))*$F$8,IF($N$4="General",1/2*(1-COS(2*PI()*($B1805-$F$5)/$F$6))*$F$9,"Error")))))</f>
        <v>9.3882722573724476E-3</v>
      </c>
      <c r="G1805" s="30">
        <f>IF(B1805="",0,IF($B1805&lt;$G$5,0,IF($B1805&gt;'MSD Calculation'!$D$5,0,IF($N$4="Closed-form",1/2*(1-COS(2*PI()*($B1805-$G$5)/$G$6))*$G$8,IF($N$4="General",1/2*(1-COS(2*PI()*($B1805-$G$5)/$G$6))*$G$9,"Error")))))</f>
        <v>2.862232547801092E-3</v>
      </c>
      <c r="H1805" s="30">
        <f>IF(B1805="",0,IF($B1805&lt;$H$5,0,IF($B1805&gt;'MSD Calculation'!$D$5,0,IF($N$4="Closed-form",1/2*(1-COS(2*PI()*($B1805-$H$5)/$H$6))*$H$8,IF($N$4="General",1/2*(1-COS(2*PI()*($B1805-$H$5)/$H$6))*$H$9,"Error")))))</f>
        <v>6.1697165875827082E-4</v>
      </c>
      <c r="I1805" s="30">
        <f>IF(B1805="",0,IF($B1805&lt;$I$5,0,IF($B1805&gt;'MSD Calculation'!$D$5,0,IF($N$4="Closed-form",1/2*(1-COS(2*PI()*($B1805-$I$5)/$I$6))*$I$8,IF($N$4="General",1/2*(1-COS(2*PI()*($B1805-$I$5)/$I$6))*$I$9,"Error")))))</f>
        <v>0</v>
      </c>
      <c r="J1805" s="15" t="s">
        <v>14</v>
      </c>
      <c r="K1805" s="3"/>
      <c r="L1805" s="17">
        <v>17.879999999999995</v>
      </c>
      <c r="M1805" s="34">
        <f>L1805/'MSD Calculation'!$D$5</f>
        <v>0.60405405405405388</v>
      </c>
      <c r="N1805" s="34">
        <f>'MSD Calculation'!$D$24-L1805</f>
        <v>0.62000000000000455</v>
      </c>
      <c r="O1805" s="35">
        <f t="shared" si="135"/>
        <v>5.6040298844945817E-3</v>
      </c>
      <c r="P1805" s="35">
        <f t="shared" si="136"/>
        <v>1.4992302141867029E-2</v>
      </c>
      <c r="Q1805" s="35">
        <f t="shared" si="137"/>
        <v>1.785453468966812E-2</v>
      </c>
      <c r="R1805" s="35">
        <f t="shared" si="138"/>
        <v>1.8471506348426391E-2</v>
      </c>
      <c r="S1805" s="35">
        <f t="shared" si="139"/>
        <v>1.8471506348426391E-2</v>
      </c>
      <c r="T1805" s="11" t="s">
        <v>14</v>
      </c>
    </row>
    <row r="1806" spans="2:20" x14ac:dyDescent="0.35">
      <c r="B1806" s="63">
        <v>17.889999999999997</v>
      </c>
      <c r="C1806" s="34">
        <f>B1806/'MSD Calculation'!$D$5</f>
        <v>0.6043918918918918</v>
      </c>
      <c r="D1806" s="34">
        <f>'MSD Calculation'!$D$24-B1806</f>
        <v>0.61000000000000298</v>
      </c>
      <c r="E1806" s="30">
        <f>IF(B1806="",0,IF(B1806&lt;'MSD Calculation'!$D$5,$E$7*(1-B1806/'MSD Calculation'!$D$5), 0))</f>
        <v>5.5992482890299946E-3</v>
      </c>
      <c r="F1806" s="30">
        <f>IF(B1806="",0,IF($B1806&lt;$F$5,0,IF($B1806&gt;'MSD Calculation'!$D$5,0,IF($N$4="Closed-form",1/2*(1-COS(2*PI()*($B1806-$F$5)/$F$6))*$F$8,IF($N$4="General",1/2*(1-COS(2*PI()*($B1806-$F$5)/$F$6))*$F$9,"Error")))))</f>
        <v>9.3918427190059165E-3</v>
      </c>
      <c r="G1806" s="30">
        <f>IF(B1806="",0,IF($B1806&lt;$G$5,0,IF($B1806&gt;'MSD Calculation'!$D$5,0,IF($N$4="Closed-form",1/2*(1-COS(2*PI()*($B1806-$G$5)/$G$6))*$G$8,IF($N$4="General",1/2*(1-COS(2*PI()*($B1806-$G$5)/$G$6))*$G$9,"Error")))))</f>
        <v>2.8662911102222089E-3</v>
      </c>
      <c r="H1806" s="30">
        <f>IF(B1806="",0,IF($B1806&lt;$H$5,0,IF($B1806&gt;'MSD Calculation'!$D$5,0,IF($N$4="Closed-form",1/2*(1-COS(2*PI()*($B1806-$H$5)/$H$6))*$H$8,IF($N$4="General",1/2*(1-COS(2*PI()*($B1806-$H$5)/$H$6))*$H$9,"Error")))))</f>
        <v>6.2019693339506713E-4</v>
      </c>
      <c r="I1806" s="30">
        <f>IF(B1806="",0,IF($B1806&lt;$I$5,0,IF($B1806&gt;'MSD Calculation'!$D$5,0,IF($N$4="Closed-form",1/2*(1-COS(2*PI()*($B1806-$I$5)/$I$6))*$I$8,IF($N$4="General",1/2*(1-COS(2*PI()*($B1806-$I$5)/$I$6))*$I$9,"Error")))))</f>
        <v>0</v>
      </c>
      <c r="J1806" s="15" t="s">
        <v>14</v>
      </c>
      <c r="K1806" s="3"/>
      <c r="L1806" s="17">
        <v>17.889999999999997</v>
      </c>
      <c r="M1806" s="34">
        <f>L1806/'MSD Calculation'!$D$5</f>
        <v>0.6043918918918918</v>
      </c>
      <c r="N1806" s="34">
        <f>'MSD Calculation'!$D$24-L1806</f>
        <v>0.61000000000000298</v>
      </c>
      <c r="O1806" s="35">
        <f t="shared" si="135"/>
        <v>5.5992482890299946E-3</v>
      </c>
      <c r="P1806" s="35">
        <f t="shared" si="136"/>
        <v>1.499109100803591E-2</v>
      </c>
      <c r="Q1806" s="35">
        <f t="shared" si="137"/>
        <v>1.785738211825812E-2</v>
      </c>
      <c r="R1806" s="35">
        <f t="shared" si="138"/>
        <v>1.8477579051653186E-2</v>
      </c>
      <c r="S1806" s="35">
        <f t="shared" si="139"/>
        <v>1.8477579051653186E-2</v>
      </c>
      <c r="T1806" s="11" t="s">
        <v>14</v>
      </c>
    </row>
    <row r="1807" spans="2:20" x14ac:dyDescent="0.35">
      <c r="B1807" s="63">
        <v>17.899999999999999</v>
      </c>
      <c r="C1807" s="34">
        <f>B1807/'MSD Calculation'!$D$5</f>
        <v>0.6047297297297296</v>
      </c>
      <c r="D1807" s="34">
        <f>'MSD Calculation'!$D$24-B1807</f>
        <v>0.60000000000000142</v>
      </c>
      <c r="E1807" s="30">
        <f>IF(B1807="",0,IF(B1807&lt;'MSD Calculation'!$D$5,$E$7*(1-B1807/'MSD Calculation'!$D$5), 0))</f>
        <v>5.5944666935654093E-3</v>
      </c>
      <c r="F1807" s="30">
        <f>IF(B1807="",0,IF($B1807&lt;$F$5,0,IF($B1807&gt;'MSD Calculation'!$D$5,0,IF($N$4="Closed-form",1/2*(1-COS(2*PI()*($B1807-$F$5)/$F$6))*$F$8,IF($N$4="General",1/2*(1-COS(2*PI()*($B1807-$F$5)/$F$6))*$F$9,"Error")))))</f>
        <v>9.3953932569342327E-3</v>
      </c>
      <c r="G1807" s="30">
        <f>IF(B1807="",0,IF($B1807&lt;$G$5,0,IF($B1807&gt;'MSD Calculation'!$D$5,0,IF($N$4="Closed-form",1/2*(1-COS(2*PI()*($B1807-$G$5)/$G$6))*$G$8,IF($N$4="General",1/2*(1-COS(2*PI()*($B1807-$G$5)/$G$6))*$G$9,"Error")))))</f>
        <v>2.8703426194572916E-3</v>
      </c>
      <c r="H1807" s="30">
        <f>IF(B1807="",0,IF($B1807&lt;$H$5,0,IF($B1807&gt;'MSD Calculation'!$D$5,0,IF($N$4="Closed-form",1/2*(1-COS(2*PI()*($B1807-$H$5)/$H$6))*$H$8,IF($N$4="General",1/2*(1-COS(2*PI()*($B1807-$H$5)/$H$6))*$H$9,"Error")))))</f>
        <v>6.234268779979834E-4</v>
      </c>
      <c r="I1807" s="30">
        <f>IF(B1807="",0,IF($B1807&lt;$I$5,0,IF($B1807&gt;'MSD Calculation'!$D$5,0,IF($N$4="Closed-form",1/2*(1-COS(2*PI()*($B1807-$I$5)/$I$6))*$I$8,IF($N$4="General",1/2*(1-COS(2*PI()*($B1807-$I$5)/$I$6))*$I$9,"Error")))))</f>
        <v>0</v>
      </c>
      <c r="J1807" s="15" t="s">
        <v>14</v>
      </c>
      <c r="K1807" s="3"/>
      <c r="L1807" s="17">
        <v>17.899999999999999</v>
      </c>
      <c r="M1807" s="34">
        <f>L1807/'MSD Calculation'!$D$5</f>
        <v>0.6047297297297296</v>
      </c>
      <c r="N1807" s="34">
        <f>'MSD Calculation'!$D$24-L1807</f>
        <v>0.60000000000000142</v>
      </c>
      <c r="O1807" s="35">
        <f t="shared" si="135"/>
        <v>5.5944666935654093E-3</v>
      </c>
      <c r="P1807" s="35">
        <f t="shared" si="136"/>
        <v>1.4989859950499642E-2</v>
      </c>
      <c r="Q1807" s="35">
        <f t="shared" si="137"/>
        <v>1.7860202569956934E-2</v>
      </c>
      <c r="R1807" s="35">
        <f t="shared" si="138"/>
        <v>1.8483629447954918E-2</v>
      </c>
      <c r="S1807" s="35">
        <f t="shared" si="139"/>
        <v>1.8483629447954918E-2</v>
      </c>
      <c r="T1807" s="11" t="s">
        <v>14</v>
      </c>
    </row>
    <row r="1808" spans="2:20" x14ac:dyDescent="0.35">
      <c r="B1808" s="63">
        <v>17.91</v>
      </c>
      <c r="C1808" s="34">
        <f>B1808/'MSD Calculation'!$D$5</f>
        <v>0.60506756756756752</v>
      </c>
      <c r="D1808" s="34">
        <f>'MSD Calculation'!$D$24-B1808</f>
        <v>0.58999999999999986</v>
      </c>
      <c r="E1808" s="30">
        <f>IF(B1808="",0,IF(B1808&lt;'MSD Calculation'!$D$5,$E$7*(1-B1808/'MSD Calculation'!$D$5), 0))</f>
        <v>5.5896850981008222E-3</v>
      </c>
      <c r="F1808" s="30">
        <f>IF(B1808="",0,IF($B1808&lt;$F$5,0,IF($B1808&gt;'MSD Calculation'!$D$5,0,IF($N$4="Closed-form",1/2*(1-COS(2*PI()*($B1808-$F$5)/$F$6))*$F$8,IF($N$4="General",1/2*(1-COS(2*PI()*($B1808-$F$5)/$F$6))*$F$9,"Error")))))</f>
        <v>9.398923855583002E-3</v>
      </c>
      <c r="G1808" s="30">
        <f>IF(B1808="",0,IF($B1808&lt;$G$5,0,IF($B1808&gt;'MSD Calculation'!$D$5,0,IF($N$4="Closed-form",1/2*(1-COS(2*PI()*($B1808-$G$5)/$G$6))*$G$8,IF($N$4="General",1/2*(1-COS(2*PI()*($B1808-$G$5)/$G$6))*$G$9,"Error")))))</f>
        <v>2.8743870474579655E-3</v>
      </c>
      <c r="H1808" s="30">
        <f>IF(B1808="",0,IF($B1808&lt;$H$5,0,IF($B1808&gt;'MSD Calculation'!$D$5,0,IF($N$4="Closed-form",1/2*(1-COS(2*PI()*($B1808-$H$5)/$H$6))*$H$8,IF($N$4="General",1/2*(1-COS(2*PI()*($B1808-$H$5)/$H$6))*$H$9,"Error")))))</f>
        <v>6.2666145373070745E-4</v>
      </c>
      <c r="I1808" s="30">
        <f>IF(B1808="",0,IF($B1808&lt;$I$5,0,IF($B1808&gt;'MSD Calculation'!$D$5,0,IF($N$4="Closed-form",1/2*(1-COS(2*PI()*($B1808-$I$5)/$I$6))*$I$8,IF($N$4="General",1/2*(1-COS(2*PI()*($B1808-$I$5)/$I$6))*$I$9,"Error")))))</f>
        <v>0</v>
      </c>
      <c r="J1808" s="15" t="s">
        <v>14</v>
      </c>
      <c r="K1808" s="3"/>
      <c r="L1808" s="17">
        <v>17.91</v>
      </c>
      <c r="M1808" s="34">
        <f>L1808/'MSD Calculation'!$D$5</f>
        <v>0.60506756756756752</v>
      </c>
      <c r="N1808" s="34">
        <f>'MSD Calculation'!$D$24-L1808</f>
        <v>0.58999999999999986</v>
      </c>
      <c r="O1808" s="35">
        <f t="shared" si="135"/>
        <v>5.5896850981008222E-3</v>
      </c>
      <c r="P1808" s="35">
        <f t="shared" si="136"/>
        <v>1.4988608953683823E-2</v>
      </c>
      <c r="Q1808" s="35">
        <f t="shared" si="137"/>
        <v>1.7862996001141787E-2</v>
      </c>
      <c r="R1808" s="35">
        <f t="shared" si="138"/>
        <v>1.8489657454872493E-2</v>
      </c>
      <c r="S1808" s="35">
        <f t="shared" si="139"/>
        <v>1.8489657454872493E-2</v>
      </c>
      <c r="T1808" s="11" t="s">
        <v>14</v>
      </c>
    </row>
    <row r="1809" spans="2:20" x14ac:dyDescent="0.35">
      <c r="B1809" s="63">
        <v>17.920000000000002</v>
      </c>
      <c r="C1809" s="34">
        <f>B1809/'MSD Calculation'!$D$5</f>
        <v>0.60540540540540544</v>
      </c>
      <c r="D1809" s="34">
        <f>'MSD Calculation'!$D$24-B1809</f>
        <v>0.57999999999999829</v>
      </c>
      <c r="E1809" s="30">
        <f>IF(B1809="",0,IF(B1809&lt;'MSD Calculation'!$D$5,$E$7*(1-B1809/'MSD Calculation'!$D$5), 0))</f>
        <v>5.584903502636236E-3</v>
      </c>
      <c r="F1809" s="30">
        <f>IF(B1809="",0,IF($B1809&lt;$F$5,0,IF($B1809&gt;'MSD Calculation'!$D$5,0,IF($N$4="Closed-form",1/2*(1-COS(2*PI()*($B1809-$F$5)/$F$6))*$F$8,IF($N$4="General",1/2*(1-COS(2*PI()*($B1809-$F$5)/$F$6))*$F$9,"Error")))))</f>
        <v>9.4024344994652845E-3</v>
      </c>
      <c r="G1809" s="30">
        <f>IF(B1809="",0,IF($B1809&lt;$G$5,0,IF($B1809&gt;'MSD Calculation'!$D$5,0,IF($N$4="Closed-form",1/2*(1-COS(2*PI()*($B1809-$G$5)/$G$6))*$G$8,IF($N$4="General",1/2*(1-COS(2*PI()*($B1809-$G$5)/$G$6))*$G$9,"Error")))))</f>
        <v>2.8784243662248821E-3</v>
      </c>
      <c r="H1809" s="30">
        <f>IF(B1809="",0,IF($B1809&lt;$H$5,0,IF($B1809&gt;'MSD Calculation'!$D$5,0,IF($N$4="Closed-form",1/2*(1-COS(2*PI()*($B1809-$H$5)/$H$6))*$H$8,IF($N$4="General",1/2*(1-COS(2*PI()*($B1809-$H$5)/$H$6))*$H$9,"Error")))))</f>
        <v>6.2990062170124265E-4</v>
      </c>
      <c r="I1809" s="30">
        <f>IF(B1809="",0,IF($B1809&lt;$I$5,0,IF($B1809&gt;'MSD Calculation'!$D$5,0,IF($N$4="Closed-form",1/2*(1-COS(2*PI()*($B1809-$I$5)/$I$6))*$I$8,IF($N$4="General",1/2*(1-COS(2*PI()*($B1809-$I$5)/$I$6))*$I$9,"Error")))))</f>
        <v>0</v>
      </c>
      <c r="J1809" s="15" t="s">
        <v>14</v>
      </c>
      <c r="K1809" s="3"/>
      <c r="L1809" s="17">
        <v>17.920000000000002</v>
      </c>
      <c r="M1809" s="34">
        <f>L1809/'MSD Calculation'!$D$5</f>
        <v>0.60540540540540544</v>
      </c>
      <c r="N1809" s="34">
        <f>'MSD Calculation'!$D$24-L1809</f>
        <v>0.57999999999999829</v>
      </c>
      <c r="O1809" s="35">
        <f t="shared" si="135"/>
        <v>5.584903502636236E-3</v>
      </c>
      <c r="P1809" s="35">
        <f t="shared" si="136"/>
        <v>1.498733800210152E-2</v>
      </c>
      <c r="Q1809" s="35">
        <f t="shared" si="137"/>
        <v>1.7865762368326401E-2</v>
      </c>
      <c r="R1809" s="35">
        <f t="shared" si="138"/>
        <v>1.8495662990027643E-2</v>
      </c>
      <c r="S1809" s="35">
        <f t="shared" si="139"/>
        <v>1.8495662990027643E-2</v>
      </c>
      <c r="T1809" s="11" t="s">
        <v>14</v>
      </c>
    </row>
    <row r="1810" spans="2:20" x14ac:dyDescent="0.35">
      <c r="B1810" s="63">
        <v>17.930000000000003</v>
      </c>
      <c r="C1810" s="34">
        <f>B1810/'MSD Calculation'!$D$5</f>
        <v>0.60574324324324336</v>
      </c>
      <c r="D1810" s="34">
        <f>'MSD Calculation'!$D$24-B1810</f>
        <v>0.56999999999999673</v>
      </c>
      <c r="E1810" s="30">
        <f>IF(B1810="",0,IF(B1810&lt;'MSD Calculation'!$D$5,$E$7*(1-B1810/'MSD Calculation'!$D$5), 0))</f>
        <v>5.580121907171649E-3</v>
      </c>
      <c r="F1810" s="30">
        <f>IF(B1810="",0,IF($B1810&lt;$F$5,0,IF($B1810&gt;'MSD Calculation'!$D$5,0,IF($N$4="Closed-form",1/2*(1-COS(2*PI()*($B1810-$F$5)/$F$6))*$F$8,IF($N$4="General",1/2*(1-COS(2*PI()*($B1810-$F$5)/$F$6))*$F$9,"Error")))))</f>
        <v>9.4059251731816867E-3</v>
      </c>
      <c r="G1810" s="30">
        <f>IF(B1810="",0,IF($B1810&lt;$G$5,0,IF($B1810&gt;'MSD Calculation'!$D$5,0,IF($N$4="Closed-form",1/2*(1-COS(2*PI()*($B1810-$G$5)/$G$6))*$G$8,IF($N$4="General",1/2*(1-COS(2*PI()*($B1810-$G$5)/$G$6))*$G$9,"Error")))))</f>
        <v>2.8824545478079071E-3</v>
      </c>
      <c r="H1810" s="30">
        <f>IF(B1810="",0,IF($B1810&lt;$H$5,0,IF($B1810&gt;'MSD Calculation'!$D$5,0,IF($N$4="Closed-form",1/2*(1-COS(2*PI()*($B1810-$H$5)/$H$6))*$H$8,IF($N$4="General",1/2*(1-COS(2*PI()*($B1810-$H$5)/$H$6))*$H$9,"Error")))))</f>
        <v>6.3314434296237604E-4</v>
      </c>
      <c r="I1810" s="30">
        <f>IF(B1810="",0,IF($B1810&lt;$I$5,0,IF($B1810&gt;'MSD Calculation'!$D$5,0,IF($N$4="Closed-form",1/2*(1-COS(2*PI()*($B1810-$I$5)/$I$6))*$I$8,IF($N$4="General",1/2*(1-COS(2*PI()*($B1810-$I$5)/$I$6))*$I$9,"Error")))))</f>
        <v>0</v>
      </c>
      <c r="J1810" s="15" t="s">
        <v>14</v>
      </c>
      <c r="K1810" s="3"/>
      <c r="L1810" s="17">
        <v>17.930000000000003</v>
      </c>
      <c r="M1810" s="34">
        <f>L1810/'MSD Calculation'!$D$5</f>
        <v>0.60574324324324336</v>
      </c>
      <c r="N1810" s="34">
        <f>'MSD Calculation'!$D$24-L1810</f>
        <v>0.56999999999999673</v>
      </c>
      <c r="O1810" s="35">
        <f t="shared" ref="O1810:O1873" si="140">E1810</f>
        <v>5.580121907171649E-3</v>
      </c>
      <c r="P1810" s="35">
        <f t="shared" ref="P1810:P1873" si="141">E1810+F1810</f>
        <v>1.4986047080353336E-2</v>
      </c>
      <c r="Q1810" s="35">
        <f t="shared" ref="Q1810:Q1873" si="142">E1810+F1810+G1810</f>
        <v>1.7868501628161244E-2</v>
      </c>
      <c r="R1810" s="35">
        <f t="shared" ref="R1810:R1873" si="143">+E1810+F1810+G1810+H1810</f>
        <v>1.850164597112362E-2</v>
      </c>
      <c r="S1810" s="35">
        <f t="shared" ref="S1810:S1873" si="144">E1810+F1810+G1810+H1810+I1810</f>
        <v>1.850164597112362E-2</v>
      </c>
      <c r="T1810" s="11" t="s">
        <v>14</v>
      </c>
    </row>
    <row r="1811" spans="2:20" x14ac:dyDescent="0.35">
      <c r="B1811" s="63">
        <v>17.940000000000005</v>
      </c>
      <c r="C1811" s="34">
        <f>B1811/'MSD Calculation'!$D$5</f>
        <v>0.60608108108108116</v>
      </c>
      <c r="D1811" s="34">
        <f>'MSD Calculation'!$D$24-B1811</f>
        <v>0.55999999999999517</v>
      </c>
      <c r="E1811" s="30">
        <f>IF(B1811="",0,IF(B1811&lt;'MSD Calculation'!$D$5,$E$7*(1-B1811/'MSD Calculation'!$D$5), 0))</f>
        <v>5.5753403117070636E-3</v>
      </c>
      <c r="F1811" s="30">
        <f>IF(B1811="",0,IF($B1811&lt;$F$5,0,IF($B1811&gt;'MSD Calculation'!$D$5,0,IF($N$4="Closed-form",1/2*(1-COS(2*PI()*($B1811-$F$5)/$F$6))*$F$8,IF($N$4="General",1/2*(1-COS(2*PI()*($B1811-$F$5)/$F$6))*$F$9,"Error")))))</f>
        <v>9.4093958614204012E-3</v>
      </c>
      <c r="G1811" s="30">
        <f>IF(B1811="",0,IF($B1811&lt;$G$5,0,IF($B1811&gt;'MSD Calculation'!$D$5,0,IF($N$4="Closed-form",1/2*(1-COS(2*PI()*($B1811-$G$5)/$G$6))*$G$8,IF($N$4="General",1/2*(1-COS(2*PI()*($B1811-$G$5)/$G$6))*$G$9,"Error")))))</f>
        <v>2.8864775643063184E-3</v>
      </c>
      <c r="H1811" s="30">
        <f>IF(B1811="",0,IF($B1811&lt;$H$5,0,IF($B1811&gt;'MSD Calculation'!$D$5,0,IF($N$4="Closed-form",1/2*(1-COS(2*PI()*($B1811-$H$5)/$H$6))*$H$8,IF($N$4="General",1/2*(1-COS(2*PI()*($B1811-$H$5)/$H$6))*$H$9,"Error")))))</f>
        <v>6.3639257851214699E-4</v>
      </c>
      <c r="I1811" s="30">
        <f>IF(B1811="",0,IF($B1811&lt;$I$5,0,IF($B1811&gt;'MSD Calculation'!$D$5,0,IF($N$4="Closed-form",1/2*(1-COS(2*PI()*($B1811-$I$5)/$I$6))*$I$8,IF($N$4="General",1/2*(1-COS(2*PI()*($B1811-$I$5)/$I$6))*$I$9,"Error")))))</f>
        <v>0</v>
      </c>
      <c r="J1811" s="15" t="s">
        <v>14</v>
      </c>
      <c r="K1811" s="3"/>
      <c r="L1811" s="17">
        <v>17.940000000000005</v>
      </c>
      <c r="M1811" s="34">
        <f>L1811/'MSD Calculation'!$D$5</f>
        <v>0.60608108108108116</v>
      </c>
      <c r="N1811" s="34">
        <f>'MSD Calculation'!$D$24-L1811</f>
        <v>0.55999999999999517</v>
      </c>
      <c r="O1811" s="35">
        <f t="shared" si="140"/>
        <v>5.5753403117070636E-3</v>
      </c>
      <c r="P1811" s="35">
        <f t="shared" si="141"/>
        <v>1.4984736173127466E-2</v>
      </c>
      <c r="Q1811" s="35">
        <f t="shared" si="142"/>
        <v>1.7871213737433785E-2</v>
      </c>
      <c r="R1811" s="35">
        <f t="shared" si="143"/>
        <v>1.8507606315945932E-2</v>
      </c>
      <c r="S1811" s="35">
        <f t="shared" si="144"/>
        <v>1.8507606315945932E-2</v>
      </c>
      <c r="T1811" s="11" t="s">
        <v>14</v>
      </c>
    </row>
    <row r="1812" spans="2:20" x14ac:dyDescent="0.35">
      <c r="B1812" s="63">
        <v>17.950000000000006</v>
      </c>
      <c r="C1812" s="34">
        <f>B1812/'MSD Calculation'!$D$5</f>
        <v>0.60641891891891908</v>
      </c>
      <c r="D1812" s="34">
        <f>'MSD Calculation'!$D$24-B1812</f>
        <v>0.54999999999999361</v>
      </c>
      <c r="E1812" s="30">
        <f>IF(B1812="",0,IF(B1812&lt;'MSD Calculation'!$D$5,$E$7*(1-B1812/'MSD Calculation'!$D$5), 0))</f>
        <v>5.5705587162424765E-3</v>
      </c>
      <c r="F1812" s="30">
        <f>IF(B1812="",0,IF($B1812&lt;$F$5,0,IF($B1812&gt;'MSD Calculation'!$D$5,0,IF($N$4="Closed-form",1/2*(1-COS(2*PI()*($B1812-$F$5)/$F$6))*$F$8,IF($N$4="General",1/2*(1-COS(2*PI()*($B1812-$F$5)/$F$6))*$F$9,"Error")))))</f>
        <v>9.4128465489572918E-3</v>
      </c>
      <c r="G1812" s="30">
        <f>IF(B1812="",0,IF($B1812&lt;$G$5,0,IF($B1812&gt;'MSD Calculation'!$D$5,0,IF($N$4="Closed-form",1/2*(1-COS(2*PI()*($B1812-$G$5)/$G$6))*$G$8,IF($N$4="General",1/2*(1-COS(2*PI()*($B1812-$G$5)/$G$6))*$G$9,"Error")))))</f>
        <v>2.8904933878689965E-3</v>
      </c>
      <c r="H1812" s="30">
        <f>IF(B1812="",0,IF($B1812&lt;$H$5,0,IF($B1812&gt;'MSD Calculation'!$D$5,0,IF($N$4="Closed-form",1/2*(1-COS(2*PI()*($B1812-$H$5)/$H$6))*$H$8,IF($N$4="General",1/2*(1-COS(2*PI()*($B1812-$H$5)/$H$6))*$H$9,"Error")))))</f>
        <v>6.3964528929431506E-4</v>
      </c>
      <c r="I1812" s="30">
        <f>IF(B1812="",0,IF($B1812&lt;$I$5,0,IF($B1812&gt;'MSD Calculation'!$D$5,0,IF($N$4="Closed-form",1/2*(1-COS(2*PI()*($B1812-$I$5)/$I$6))*$I$8,IF($N$4="General",1/2*(1-COS(2*PI()*($B1812-$I$5)/$I$6))*$I$9,"Error")))))</f>
        <v>0</v>
      </c>
      <c r="J1812" s="15" t="s">
        <v>14</v>
      </c>
      <c r="K1812" s="3"/>
      <c r="L1812" s="17">
        <v>17.950000000000006</v>
      </c>
      <c r="M1812" s="34">
        <f>L1812/'MSD Calculation'!$D$5</f>
        <v>0.60641891891891908</v>
      </c>
      <c r="N1812" s="34">
        <f>'MSD Calculation'!$D$24-L1812</f>
        <v>0.54999999999999361</v>
      </c>
      <c r="O1812" s="35">
        <f t="shared" si="140"/>
        <v>5.5705587162424765E-3</v>
      </c>
      <c r="P1812" s="35">
        <f t="shared" si="141"/>
        <v>1.4983405265199768E-2</v>
      </c>
      <c r="Q1812" s="35">
        <f t="shared" si="142"/>
        <v>1.7873898653068765E-2</v>
      </c>
      <c r="R1812" s="35">
        <f t="shared" si="143"/>
        <v>1.851354394236308E-2</v>
      </c>
      <c r="S1812" s="35">
        <f t="shared" si="144"/>
        <v>1.851354394236308E-2</v>
      </c>
      <c r="T1812" s="11" t="s">
        <v>14</v>
      </c>
    </row>
    <row r="1813" spans="2:20" x14ac:dyDescent="0.35">
      <c r="B1813" s="63">
        <v>17.960000000000008</v>
      </c>
      <c r="C1813" s="34">
        <f>B1813/'MSD Calculation'!$D$5</f>
        <v>0.606756756756757</v>
      </c>
      <c r="D1813" s="34">
        <f>'MSD Calculation'!$D$24-B1813</f>
        <v>0.53999999999999204</v>
      </c>
      <c r="E1813" s="30">
        <f>IF(B1813="",0,IF(B1813&lt;'MSD Calculation'!$D$5,$E$7*(1-B1813/'MSD Calculation'!$D$5), 0))</f>
        <v>5.5657771207778895E-3</v>
      </c>
      <c r="F1813" s="30">
        <f>IF(B1813="",0,IF($B1813&lt;$F$5,0,IF($B1813&gt;'MSD Calculation'!$D$5,0,IF($N$4="Closed-form",1/2*(1-COS(2*PI()*($B1813-$F$5)/$F$6))*$F$8,IF($N$4="General",1/2*(1-COS(2*PI()*($B1813-$F$5)/$F$6))*$F$9,"Error")))))</f>
        <v>9.4162772206559543E-3</v>
      </c>
      <c r="G1813" s="30">
        <f>IF(B1813="",0,IF($B1813&lt;$G$5,0,IF($B1813&gt;'MSD Calculation'!$D$5,0,IF($N$4="Closed-form",1/2*(1-COS(2*PI()*($B1813-$G$5)/$G$6))*$G$8,IF($N$4="General",1/2*(1-COS(2*PI()*($B1813-$G$5)/$G$6))*$G$9,"Error")))))</f>
        <v>2.8945019906946182E-3</v>
      </c>
      <c r="H1813" s="30">
        <f>IF(B1813="",0,IF($B1813&lt;$H$5,0,IF($B1813&gt;'MSD Calculation'!$D$5,0,IF($N$4="Closed-form",1/2*(1-COS(2*PI()*($B1813-$H$5)/$H$6))*$H$8,IF($N$4="General",1/2*(1-COS(2*PI()*($B1813-$H$5)/$H$6))*$H$9,"Error")))))</f>
        <v>6.429024361988316E-4</v>
      </c>
      <c r="I1813" s="30">
        <f>IF(B1813="",0,IF($B1813&lt;$I$5,0,IF($B1813&gt;'MSD Calculation'!$D$5,0,IF($N$4="Closed-form",1/2*(1-COS(2*PI()*($B1813-$I$5)/$I$6))*$I$8,IF($N$4="General",1/2*(1-COS(2*PI()*($B1813-$I$5)/$I$6))*$I$9,"Error")))))</f>
        <v>0</v>
      </c>
      <c r="J1813" s="15" t="s">
        <v>14</v>
      </c>
      <c r="K1813" s="3"/>
      <c r="L1813" s="17">
        <v>17.960000000000008</v>
      </c>
      <c r="M1813" s="34">
        <f>L1813/'MSD Calculation'!$D$5</f>
        <v>0.606756756756757</v>
      </c>
      <c r="N1813" s="34">
        <f>'MSD Calculation'!$D$24-L1813</f>
        <v>0.53999999999999204</v>
      </c>
      <c r="O1813" s="35">
        <f t="shared" si="140"/>
        <v>5.5657771207778895E-3</v>
      </c>
      <c r="P1813" s="35">
        <f t="shared" si="141"/>
        <v>1.4982054341433845E-2</v>
      </c>
      <c r="Q1813" s="35">
        <f t="shared" si="142"/>
        <v>1.7876556332128462E-2</v>
      </c>
      <c r="R1813" s="35">
        <f t="shared" si="143"/>
        <v>1.8519458768327293E-2</v>
      </c>
      <c r="S1813" s="35">
        <f t="shared" si="144"/>
        <v>1.8519458768327293E-2</v>
      </c>
      <c r="T1813" s="11" t="s">
        <v>14</v>
      </c>
    </row>
    <row r="1814" spans="2:20" x14ac:dyDescent="0.35">
      <c r="B1814" s="63">
        <v>17.97000000000001</v>
      </c>
      <c r="C1814" s="34">
        <f>B1814/'MSD Calculation'!$D$5</f>
        <v>0.60709459459459492</v>
      </c>
      <c r="D1814" s="34">
        <f>'MSD Calculation'!$D$24-B1814</f>
        <v>0.52999999999999048</v>
      </c>
      <c r="E1814" s="30">
        <f>IF(B1814="",0,IF(B1814&lt;'MSD Calculation'!$D$5,$E$7*(1-B1814/'MSD Calculation'!$D$5), 0))</f>
        <v>5.5609955253133024E-3</v>
      </c>
      <c r="F1814" s="30">
        <f>IF(B1814="",0,IF($B1814&lt;$F$5,0,IF($B1814&gt;'MSD Calculation'!$D$5,0,IF($N$4="Closed-form",1/2*(1-COS(2*PI()*($B1814-$F$5)/$F$6))*$F$8,IF($N$4="General",1/2*(1-COS(2*PI()*($B1814-$F$5)/$F$6))*$F$9,"Error")))))</f>
        <v>9.4196878614677872E-3</v>
      </c>
      <c r="G1814" s="30">
        <f>IF(B1814="",0,IF($B1814&lt;$G$5,0,IF($B1814&gt;'MSD Calculation'!$D$5,0,IF($N$4="Closed-form",1/2*(1-COS(2*PI()*($B1814-$G$5)/$G$6))*$G$8,IF($N$4="General",1/2*(1-COS(2*PI()*($B1814-$G$5)/$G$6))*$G$9,"Error")))))</f>
        <v>2.8985033450318492E-3</v>
      </c>
      <c r="H1814" s="30">
        <f>IF(B1814="",0,IF($B1814&lt;$H$5,0,IF($B1814&gt;'MSD Calculation'!$D$5,0,IF($N$4="Closed-form",1/2*(1-COS(2*PI()*($B1814-$H$5)/$H$6))*$H$8,IF($N$4="General",1/2*(1-COS(2*PI()*($B1814-$H$5)/$H$6))*$H$9,"Error")))))</f>
        <v>6.4616398006230719E-4</v>
      </c>
      <c r="I1814" s="30">
        <f>IF(B1814="",0,IF($B1814&lt;$I$5,0,IF($B1814&gt;'MSD Calculation'!$D$5,0,IF($N$4="Closed-form",1/2*(1-COS(2*PI()*($B1814-$I$5)/$I$6))*$I$8,IF($N$4="General",1/2*(1-COS(2*PI()*($B1814-$I$5)/$I$6))*$I$9,"Error")))))</f>
        <v>0</v>
      </c>
      <c r="J1814" s="15" t="s">
        <v>14</v>
      </c>
      <c r="K1814" s="3"/>
      <c r="L1814" s="17">
        <v>17.97000000000001</v>
      </c>
      <c r="M1814" s="34">
        <f>L1814/'MSD Calculation'!$D$5</f>
        <v>0.60709459459459492</v>
      </c>
      <c r="N1814" s="34">
        <f>'MSD Calculation'!$D$24-L1814</f>
        <v>0.52999999999999048</v>
      </c>
      <c r="O1814" s="35">
        <f t="shared" si="140"/>
        <v>5.5609955253133024E-3</v>
      </c>
      <c r="P1814" s="35">
        <f t="shared" si="141"/>
        <v>1.498068338678109E-2</v>
      </c>
      <c r="Q1814" s="35">
        <f t="shared" si="142"/>
        <v>1.7879186731812938E-2</v>
      </c>
      <c r="R1814" s="35">
        <f t="shared" si="143"/>
        <v>1.8525350711875246E-2</v>
      </c>
      <c r="S1814" s="35">
        <f t="shared" si="144"/>
        <v>1.8525350711875246E-2</v>
      </c>
      <c r="T1814" s="11" t="s">
        <v>14</v>
      </c>
    </row>
    <row r="1815" spans="2:20" x14ac:dyDescent="0.35">
      <c r="B1815" s="63">
        <v>17.980000000000011</v>
      </c>
      <c r="C1815" s="34">
        <f>B1815/'MSD Calculation'!$D$5</f>
        <v>0.60743243243243272</v>
      </c>
      <c r="D1815" s="34">
        <f>'MSD Calculation'!$D$24-B1815</f>
        <v>0.51999999999998892</v>
      </c>
      <c r="E1815" s="30">
        <f>IF(B1815="",0,IF(B1815&lt;'MSD Calculation'!$D$5,$E$7*(1-B1815/'MSD Calculation'!$D$5), 0))</f>
        <v>5.5562139298487171E-3</v>
      </c>
      <c r="F1815" s="30">
        <f>IF(B1815="",0,IF($B1815&lt;$F$5,0,IF($B1815&gt;'MSD Calculation'!$D$5,0,IF($N$4="Closed-form",1/2*(1-COS(2*PI()*($B1815-$F$5)/$F$6))*$F$8,IF($N$4="General",1/2*(1-COS(2*PI()*($B1815-$F$5)/$F$6))*$F$9,"Error")))))</f>
        <v>9.4230784564320481E-3</v>
      </c>
      <c r="G1815" s="30">
        <f>IF(B1815="",0,IF($B1815&lt;$G$5,0,IF($B1815&gt;'MSD Calculation'!$D$5,0,IF($N$4="Closed-form",1/2*(1-COS(2*PI()*($B1815-$G$5)/$G$6))*$G$8,IF($N$4="General",1/2*(1-COS(2*PI()*($B1815-$G$5)/$G$6))*$G$9,"Error")))))</f>
        <v>2.9024974231795357E-3</v>
      </c>
      <c r="H1815" s="30">
        <f>IF(B1815="",0,IF($B1815&lt;$H$5,0,IF($B1815&gt;'MSD Calculation'!$D$5,0,IF($N$4="Closed-form",1/2*(1-COS(2*PI()*($B1815-$H$5)/$H$6))*$H$8,IF($N$4="General",1/2*(1-COS(2*PI()*($B1815-$H$5)/$H$6))*$H$9,"Error")))))</f>
        <v>6.4942988166848559E-4</v>
      </c>
      <c r="I1815" s="30">
        <f>IF(B1815="",0,IF($B1815&lt;$I$5,0,IF($B1815&gt;'MSD Calculation'!$D$5,0,IF($N$4="Closed-form",1/2*(1-COS(2*PI()*($B1815-$I$5)/$I$6))*$I$8,IF($N$4="General",1/2*(1-COS(2*PI()*($B1815-$I$5)/$I$6))*$I$9,"Error")))))</f>
        <v>0</v>
      </c>
      <c r="J1815" s="15" t="s">
        <v>14</v>
      </c>
      <c r="K1815" s="3"/>
      <c r="L1815" s="17">
        <v>17.980000000000011</v>
      </c>
      <c r="M1815" s="34">
        <f>L1815/'MSD Calculation'!$D$5</f>
        <v>0.60743243243243272</v>
      </c>
      <c r="N1815" s="34">
        <f>'MSD Calculation'!$D$24-L1815</f>
        <v>0.51999999999998892</v>
      </c>
      <c r="O1815" s="35">
        <f t="shared" si="140"/>
        <v>5.5562139298487171E-3</v>
      </c>
      <c r="P1815" s="35">
        <f t="shared" si="141"/>
        <v>1.4979292386280766E-2</v>
      </c>
      <c r="Q1815" s="35">
        <f t="shared" si="142"/>
        <v>1.7881789809460303E-2</v>
      </c>
      <c r="R1815" s="35">
        <f t="shared" si="143"/>
        <v>1.8531219691128788E-2</v>
      </c>
      <c r="S1815" s="35">
        <f t="shared" si="144"/>
        <v>1.8531219691128788E-2</v>
      </c>
      <c r="T1815" s="11" t="s">
        <v>14</v>
      </c>
    </row>
    <row r="1816" spans="2:20" x14ac:dyDescent="0.35">
      <c r="B1816" s="63">
        <v>17.990000000000013</v>
      </c>
      <c r="C1816" s="34">
        <f>B1816/'MSD Calculation'!$D$5</f>
        <v>0.60777027027027064</v>
      </c>
      <c r="D1816" s="34">
        <f>'MSD Calculation'!$D$24-B1816</f>
        <v>0.50999999999998735</v>
      </c>
      <c r="E1816" s="30">
        <f>IF(B1816="",0,IF(B1816&lt;'MSD Calculation'!$D$5,$E$7*(1-B1816/'MSD Calculation'!$D$5), 0))</f>
        <v>5.55143233438413E-3</v>
      </c>
      <c r="F1816" s="30">
        <f>IF(B1816="",0,IF($B1816&lt;$F$5,0,IF($B1816&gt;'MSD Calculation'!$D$5,0,IF($N$4="Closed-form",1/2*(1-COS(2*PI()*($B1816-$F$5)/$F$6))*$F$8,IF($N$4="General",1/2*(1-COS(2*PI()*($B1816-$F$5)/$F$6))*$F$9,"Error")))))</f>
        <v>9.4264489906759289E-3</v>
      </c>
      <c r="G1816" s="30">
        <f>IF(B1816="",0,IF($B1816&lt;$G$5,0,IF($B1816&gt;'MSD Calculation'!$D$5,0,IF($N$4="Closed-form",1/2*(1-COS(2*PI()*($B1816-$G$5)/$G$6))*$G$8,IF($N$4="General",1/2*(1-COS(2*PI()*($B1816-$G$5)/$G$6))*$G$9,"Error")))))</f>
        <v>2.906484197486897E-3</v>
      </c>
      <c r="H1816" s="30">
        <f>IF(B1816="",0,IF($B1816&lt;$H$5,0,IF($B1816&gt;'MSD Calculation'!$D$5,0,IF($N$4="Closed-form",1/2*(1-COS(2*PI()*($B1816-$H$5)/$H$6))*$H$8,IF($N$4="General",1/2*(1-COS(2*PI()*($B1816-$H$5)/$H$6))*$H$9,"Error")))))</f>
        <v>6.5270010174871306E-4</v>
      </c>
      <c r="I1816" s="30">
        <f>IF(B1816="",0,IF($B1816&lt;$I$5,0,IF($B1816&gt;'MSD Calculation'!$D$5,0,IF($N$4="Closed-form",1/2*(1-COS(2*PI()*($B1816-$I$5)/$I$6))*$I$8,IF($N$4="General",1/2*(1-COS(2*PI()*($B1816-$I$5)/$I$6))*$I$9,"Error")))))</f>
        <v>0</v>
      </c>
      <c r="J1816" s="15" t="s">
        <v>14</v>
      </c>
      <c r="K1816" s="3"/>
      <c r="L1816" s="17">
        <v>17.990000000000013</v>
      </c>
      <c r="M1816" s="34">
        <f>L1816/'MSD Calculation'!$D$5</f>
        <v>0.60777027027027064</v>
      </c>
      <c r="N1816" s="34">
        <f>'MSD Calculation'!$D$24-L1816</f>
        <v>0.50999999999998735</v>
      </c>
      <c r="O1816" s="35">
        <f t="shared" si="140"/>
        <v>5.55143233438413E-3</v>
      </c>
      <c r="P1816" s="35">
        <f t="shared" si="141"/>
        <v>1.4977881325060059E-2</v>
      </c>
      <c r="Q1816" s="35">
        <f t="shared" si="142"/>
        <v>1.7884365522546956E-2</v>
      </c>
      <c r="R1816" s="35">
        <f t="shared" si="143"/>
        <v>1.8537065624295669E-2</v>
      </c>
      <c r="S1816" s="35">
        <f t="shared" si="144"/>
        <v>1.8537065624295669E-2</v>
      </c>
      <c r="T1816" s="11" t="s">
        <v>14</v>
      </c>
    </row>
    <row r="1817" spans="2:20" x14ac:dyDescent="0.35">
      <c r="B1817" s="63">
        <v>18.000000000000014</v>
      </c>
      <c r="C1817" s="34">
        <f>B1817/'MSD Calculation'!$D$5</f>
        <v>0.60810810810810856</v>
      </c>
      <c r="D1817" s="34">
        <f>'MSD Calculation'!$D$24-B1817</f>
        <v>0.49999999999998579</v>
      </c>
      <c r="E1817" s="30">
        <f>IF(B1817="",0,IF(B1817&lt;'MSD Calculation'!$D$5,$E$7*(1-B1817/'MSD Calculation'!$D$5), 0))</f>
        <v>5.5466507389195429E-3</v>
      </c>
      <c r="F1817" s="30">
        <f>IF(B1817="",0,IF($B1817&lt;$F$5,0,IF($B1817&gt;'MSD Calculation'!$D$5,0,IF($N$4="Closed-form",1/2*(1-COS(2*PI()*($B1817-$F$5)/$F$6))*$F$8,IF($N$4="General",1/2*(1-COS(2*PI()*($B1817-$F$5)/$F$6))*$F$9,"Error")))))</f>
        <v>9.429799449414621E-3</v>
      </c>
      <c r="G1817" s="30">
        <f>IF(B1817="",0,IF($B1817&lt;$G$5,0,IF($B1817&gt;'MSD Calculation'!$D$5,0,IF($N$4="Closed-form",1/2*(1-COS(2*PI()*($B1817-$G$5)/$G$6))*$G$8,IF($N$4="General",1/2*(1-COS(2*PI()*($B1817-$G$5)/$G$6))*$G$9,"Error")))))</f>
        <v>2.910463640353717E-3</v>
      </c>
      <c r="H1817" s="30">
        <f>IF(B1817="",0,IF($B1817&lt;$H$5,0,IF($B1817&gt;'MSD Calculation'!$D$5,0,IF($N$4="Closed-form",1/2*(1-COS(2*PI()*($B1817-$H$5)/$H$6))*$H$8,IF($N$4="General",1/2*(1-COS(2*PI()*($B1817-$H$5)/$H$6))*$H$9,"Error")))))</f>
        <v>6.5597460098241122E-4</v>
      </c>
      <c r="I1817" s="30">
        <f>IF(B1817="",0,IF($B1817&lt;$I$5,0,IF($B1817&gt;'MSD Calculation'!$D$5,0,IF($N$4="Closed-form",1/2*(1-COS(2*PI()*($B1817-$I$5)/$I$6))*$I$8,IF($N$4="General",1/2*(1-COS(2*PI()*($B1817-$I$5)/$I$6))*$I$9,"Error")))))</f>
        <v>0</v>
      </c>
      <c r="J1817" s="15" t="s">
        <v>14</v>
      </c>
      <c r="K1817" s="3"/>
      <c r="L1817" s="17">
        <v>18.000000000000014</v>
      </c>
      <c r="M1817" s="34">
        <f>L1817/'MSD Calculation'!$D$5</f>
        <v>0.60810810810810856</v>
      </c>
      <c r="N1817" s="34">
        <f>'MSD Calculation'!$D$24-L1817</f>
        <v>0.49999999999998579</v>
      </c>
      <c r="O1817" s="35">
        <f t="shared" si="140"/>
        <v>5.5466507389195429E-3</v>
      </c>
      <c r="P1817" s="35">
        <f t="shared" si="141"/>
        <v>1.4976450188334163E-2</v>
      </c>
      <c r="Q1817" s="35">
        <f t="shared" si="142"/>
        <v>1.788691382868788E-2</v>
      </c>
      <c r="R1817" s="35">
        <f t="shared" si="143"/>
        <v>1.8542888429670289E-2</v>
      </c>
      <c r="S1817" s="35">
        <f t="shared" si="144"/>
        <v>1.8542888429670289E-2</v>
      </c>
      <c r="T1817" s="11" t="s">
        <v>14</v>
      </c>
    </row>
    <row r="1818" spans="2:20" x14ac:dyDescent="0.35">
      <c r="B1818" s="63">
        <v>18.010000000000016</v>
      </c>
      <c r="C1818" s="34">
        <f>B1818/'MSD Calculation'!$D$5</f>
        <v>0.60844594594594648</v>
      </c>
      <c r="D1818" s="34">
        <f>'MSD Calculation'!$D$24-B1818</f>
        <v>0.48999999999998423</v>
      </c>
      <c r="E1818" s="30">
        <f>IF(B1818="",0,IF(B1818&lt;'MSD Calculation'!$D$5,$E$7*(1-B1818/'MSD Calculation'!$D$5), 0))</f>
        <v>5.5418691434549559E-3</v>
      </c>
      <c r="F1818" s="30">
        <f>IF(B1818="",0,IF($B1818&lt;$F$5,0,IF($B1818&gt;'MSD Calculation'!$D$5,0,IF($N$4="Closed-form",1/2*(1-COS(2*PI()*($B1818-$F$5)/$F$6))*$F$8,IF($N$4="General",1/2*(1-COS(2*PI()*($B1818-$F$5)/$F$6))*$F$9,"Error")))))</f>
        <v>9.43312981795137E-3</v>
      </c>
      <c r="G1818" s="30">
        <f>IF(B1818="",0,IF($B1818&lt;$G$5,0,IF($B1818&gt;'MSD Calculation'!$D$5,0,IF($N$4="Closed-form",1/2*(1-COS(2*PI()*($B1818-$G$5)/$G$6))*$G$8,IF($N$4="General",1/2*(1-COS(2*PI()*($B1818-$G$5)/$G$6))*$G$9,"Error")))))</f>
        <v>2.9144357242305336E-3</v>
      </c>
      <c r="H1818" s="30">
        <f>IF(B1818="",0,IF($B1818&lt;$H$5,0,IF($B1818&gt;'MSD Calculation'!$D$5,0,IF($N$4="Closed-form",1/2*(1-COS(2*PI()*($B1818-$H$5)/$H$6))*$H$8,IF($N$4="General",1/2*(1-COS(2*PI()*($B1818-$H$5)/$H$6))*$H$9,"Error")))))</f>
        <v>6.5925333999755024E-4</v>
      </c>
      <c r="I1818" s="30">
        <f>IF(B1818="",0,IF($B1818&lt;$I$5,0,IF($B1818&gt;'MSD Calculation'!$D$5,0,IF($N$4="Closed-form",1/2*(1-COS(2*PI()*($B1818-$I$5)/$I$6))*$I$8,IF($N$4="General",1/2*(1-COS(2*PI()*($B1818-$I$5)/$I$6))*$I$9,"Error")))))</f>
        <v>0</v>
      </c>
      <c r="J1818" s="15" t="s">
        <v>14</v>
      </c>
      <c r="K1818" s="3"/>
      <c r="L1818" s="17">
        <v>18.010000000000016</v>
      </c>
      <c r="M1818" s="34">
        <f>L1818/'MSD Calculation'!$D$5</f>
        <v>0.60844594594594648</v>
      </c>
      <c r="N1818" s="34">
        <f>'MSD Calculation'!$D$24-L1818</f>
        <v>0.48999999999998423</v>
      </c>
      <c r="O1818" s="35">
        <f t="shared" si="140"/>
        <v>5.5418691434549559E-3</v>
      </c>
      <c r="P1818" s="35">
        <f t="shared" si="141"/>
        <v>1.4974998961406326E-2</v>
      </c>
      <c r="Q1818" s="35">
        <f t="shared" si="142"/>
        <v>1.7889434685636859E-2</v>
      </c>
      <c r="R1818" s="35">
        <f t="shared" si="143"/>
        <v>1.8548688025634408E-2</v>
      </c>
      <c r="S1818" s="35">
        <f t="shared" si="144"/>
        <v>1.8548688025634408E-2</v>
      </c>
      <c r="T1818" s="11" t="s">
        <v>14</v>
      </c>
    </row>
    <row r="1819" spans="2:20" x14ac:dyDescent="0.35">
      <c r="B1819" s="63">
        <v>18.020000000000017</v>
      </c>
      <c r="C1819" s="34">
        <f>B1819/'MSD Calculation'!$D$5</f>
        <v>0.60878378378378439</v>
      </c>
      <c r="D1819" s="34">
        <f>'MSD Calculation'!$D$24-B1819</f>
        <v>0.47999999999998266</v>
      </c>
      <c r="E1819" s="30">
        <f>IF(B1819="",0,IF(B1819&lt;'MSD Calculation'!$D$5,$E$7*(1-B1819/'MSD Calculation'!$D$5), 0))</f>
        <v>5.5370875479903697E-3</v>
      </c>
      <c r="F1819" s="30">
        <f>IF(B1819="",0,IF($B1819&lt;$F$5,0,IF($B1819&gt;'MSD Calculation'!$D$5,0,IF($N$4="Closed-form",1/2*(1-COS(2*PI()*($B1819-$F$5)/$F$6))*$F$8,IF($N$4="General",1/2*(1-COS(2*PI()*($B1819-$F$5)/$F$6))*$F$9,"Error")))))</f>
        <v>9.4364400816775509E-3</v>
      </c>
      <c r="G1819" s="30">
        <f>IF(B1819="",0,IF($B1819&lt;$G$5,0,IF($B1819&gt;'MSD Calculation'!$D$5,0,IF($N$4="Closed-form",1/2*(1-COS(2*PI()*($B1819-$G$5)/$G$6))*$G$8,IF($N$4="General",1/2*(1-COS(2*PI()*($B1819-$G$5)/$G$6))*$G$9,"Error")))))</f>
        <v>2.9184004216188308E-3</v>
      </c>
      <c r="H1819" s="30">
        <f>IF(B1819="",0,IF($B1819&lt;$H$5,0,IF($B1819&gt;'MSD Calculation'!$D$5,0,IF($N$4="Closed-form",1/2*(1-COS(2*PI()*($B1819-$H$5)/$H$6))*$H$8,IF($N$4="General",1/2*(1-COS(2*PI()*($B1819-$H$5)/$H$6))*$H$9,"Error")))))</f>
        <v>6.6253627937112132E-4</v>
      </c>
      <c r="I1819" s="30">
        <f>IF(B1819="",0,IF($B1819&lt;$I$5,0,IF($B1819&gt;'MSD Calculation'!$D$5,0,IF($N$4="Closed-form",1/2*(1-COS(2*PI()*($B1819-$I$5)/$I$6))*$I$8,IF($N$4="General",1/2*(1-COS(2*PI()*($B1819-$I$5)/$I$6))*$I$9,"Error")))))</f>
        <v>0</v>
      </c>
      <c r="J1819" s="15" t="s">
        <v>14</v>
      </c>
      <c r="K1819" s="3"/>
      <c r="L1819" s="17">
        <v>18.020000000000017</v>
      </c>
      <c r="M1819" s="34">
        <f>L1819/'MSD Calculation'!$D$5</f>
        <v>0.60878378378378439</v>
      </c>
      <c r="N1819" s="34">
        <f>'MSD Calculation'!$D$24-L1819</f>
        <v>0.47999999999998266</v>
      </c>
      <c r="O1819" s="35">
        <f t="shared" si="140"/>
        <v>5.5370875479903697E-3</v>
      </c>
      <c r="P1819" s="35">
        <f t="shared" si="141"/>
        <v>1.4973527629667921E-2</v>
      </c>
      <c r="Q1819" s="35">
        <f t="shared" si="142"/>
        <v>1.7891928051286751E-2</v>
      </c>
      <c r="R1819" s="35">
        <f t="shared" si="143"/>
        <v>1.8554464330657872E-2</v>
      </c>
      <c r="S1819" s="35">
        <f t="shared" si="144"/>
        <v>1.8554464330657872E-2</v>
      </c>
      <c r="T1819" s="11" t="s">
        <v>14</v>
      </c>
    </row>
    <row r="1820" spans="2:20" x14ac:dyDescent="0.35">
      <c r="B1820" s="63">
        <v>18.030000000000019</v>
      </c>
      <c r="C1820" s="34">
        <f>B1820/'MSD Calculation'!$D$5</f>
        <v>0.6091216216216222</v>
      </c>
      <c r="D1820" s="34">
        <f>'MSD Calculation'!$D$24-B1820</f>
        <v>0.4699999999999811</v>
      </c>
      <c r="E1820" s="30">
        <f>IF(B1820="",0,IF(B1820&lt;'MSD Calculation'!$D$5,$E$7*(1-B1820/'MSD Calculation'!$D$5), 0))</f>
        <v>5.5323059525257843E-3</v>
      </c>
      <c r="F1820" s="30">
        <f>IF(B1820="",0,IF($B1820&lt;$F$5,0,IF($B1820&gt;'MSD Calculation'!$D$5,0,IF($N$4="Closed-form",1/2*(1-COS(2*PI()*($B1820-$F$5)/$F$6))*$F$8,IF($N$4="General",1/2*(1-COS(2*PI()*($B1820-$F$5)/$F$6))*$F$9,"Error")))))</f>
        <v>9.4397302260727269E-3</v>
      </c>
      <c r="G1820" s="30">
        <f>IF(B1820="",0,IF($B1820&lt;$G$5,0,IF($B1820&gt;'MSD Calculation'!$D$5,0,IF($N$4="Closed-form",1/2*(1-COS(2*PI()*($B1820-$G$5)/$G$6))*$G$8,IF($N$4="General",1/2*(1-COS(2*PI()*($B1820-$G$5)/$G$6))*$G$9,"Error")))))</f>
        <v>2.9223577050712297E-3</v>
      </c>
      <c r="H1820" s="30">
        <f>IF(B1820="",0,IF($B1820&lt;$H$5,0,IF($B1820&gt;'MSD Calculation'!$D$5,0,IF($N$4="Closed-form",1/2*(1-COS(2*PI()*($B1820-$H$5)/$H$6))*$H$8,IF($N$4="General",1/2*(1-COS(2*PI()*($B1820-$H$5)/$H$6))*$H$9,"Error")))))</f>
        <v>6.6582337962961188E-4</v>
      </c>
      <c r="I1820" s="30">
        <f>IF(B1820="",0,IF($B1820&lt;$I$5,0,IF($B1820&gt;'MSD Calculation'!$D$5,0,IF($N$4="Closed-form",1/2*(1-COS(2*PI()*($B1820-$I$5)/$I$6))*$I$8,IF($N$4="General",1/2*(1-COS(2*PI()*($B1820-$I$5)/$I$6))*$I$9,"Error")))))</f>
        <v>0</v>
      </c>
      <c r="J1820" s="15" t="s">
        <v>14</v>
      </c>
      <c r="K1820" s="3"/>
      <c r="L1820" s="17">
        <v>18.030000000000019</v>
      </c>
      <c r="M1820" s="34">
        <f>L1820/'MSD Calculation'!$D$5</f>
        <v>0.6091216216216222</v>
      </c>
      <c r="N1820" s="34">
        <f>'MSD Calculation'!$D$24-L1820</f>
        <v>0.4699999999999811</v>
      </c>
      <c r="O1820" s="35">
        <f t="shared" si="140"/>
        <v>5.5323059525257843E-3</v>
      </c>
      <c r="P1820" s="35">
        <f t="shared" si="141"/>
        <v>1.4972036178598512E-2</v>
      </c>
      <c r="Q1820" s="35">
        <f t="shared" si="142"/>
        <v>1.7894393883669743E-2</v>
      </c>
      <c r="R1820" s="35">
        <f t="shared" si="143"/>
        <v>1.8560217263299355E-2</v>
      </c>
      <c r="S1820" s="35">
        <f t="shared" si="144"/>
        <v>1.8560217263299355E-2</v>
      </c>
      <c r="T1820" s="11" t="s">
        <v>14</v>
      </c>
    </row>
    <row r="1821" spans="2:20" x14ac:dyDescent="0.35">
      <c r="B1821" s="63">
        <v>18.04000000000002</v>
      </c>
      <c r="C1821" s="34">
        <f>B1821/'MSD Calculation'!$D$5</f>
        <v>0.60945945945946012</v>
      </c>
      <c r="D1821" s="34">
        <f>'MSD Calculation'!$D$24-B1821</f>
        <v>0.45999999999997954</v>
      </c>
      <c r="E1821" s="30">
        <f>IF(B1821="",0,IF(B1821&lt;'MSD Calculation'!$D$5,$E$7*(1-B1821/'MSD Calculation'!$D$5), 0))</f>
        <v>5.5275243570611973E-3</v>
      </c>
      <c r="F1821" s="30">
        <f>IF(B1821="",0,IF($B1821&lt;$F$5,0,IF($B1821&gt;'MSD Calculation'!$D$5,0,IF($N$4="Closed-form",1/2*(1-COS(2*PI()*($B1821-$F$5)/$F$6))*$F$8,IF($N$4="General",1/2*(1-COS(2*PI()*($B1821-$F$5)/$F$6))*$F$9,"Error")))))</f>
        <v>9.4430002367047131E-3</v>
      </c>
      <c r="G1821" s="30">
        <f>IF(B1821="",0,IF($B1821&lt;$G$5,0,IF($B1821&gt;'MSD Calculation'!$D$5,0,IF($N$4="Closed-form",1/2*(1-COS(2*PI()*($B1821-$G$5)/$G$6))*$G$8,IF($N$4="General",1/2*(1-COS(2*PI()*($B1821-$G$5)/$G$6))*$G$9,"Error")))))</f>
        <v>2.9263075471916769E-3</v>
      </c>
      <c r="H1821" s="30">
        <f>IF(B1821="",0,IF($B1821&lt;$H$5,0,IF($B1821&gt;'MSD Calculation'!$D$5,0,IF($N$4="Closed-form",1/2*(1-COS(2*PI()*($B1821-$H$5)/$H$6))*$H$8,IF($N$4="General",1/2*(1-COS(2*PI()*($B1821-$H$5)/$H$6))*$H$9,"Error")))))</f>
        <v>6.6911460124947897E-4</v>
      </c>
      <c r="I1821" s="30">
        <f>IF(B1821="",0,IF($B1821&lt;$I$5,0,IF($B1821&gt;'MSD Calculation'!$D$5,0,IF($N$4="Closed-form",1/2*(1-COS(2*PI()*($B1821-$I$5)/$I$6))*$I$8,IF($N$4="General",1/2*(1-COS(2*PI()*($B1821-$I$5)/$I$6))*$I$9,"Error")))))</f>
        <v>0</v>
      </c>
      <c r="J1821" s="15" t="s">
        <v>14</v>
      </c>
      <c r="K1821" s="3"/>
      <c r="L1821" s="17">
        <v>18.04000000000002</v>
      </c>
      <c r="M1821" s="34">
        <f>L1821/'MSD Calculation'!$D$5</f>
        <v>0.60945945945946012</v>
      </c>
      <c r="N1821" s="34">
        <f>'MSD Calculation'!$D$24-L1821</f>
        <v>0.45999999999997954</v>
      </c>
      <c r="O1821" s="35">
        <f t="shared" si="140"/>
        <v>5.5275243570611973E-3</v>
      </c>
      <c r="P1821" s="35">
        <f t="shared" si="141"/>
        <v>1.497052459376591E-2</v>
      </c>
      <c r="Q1821" s="35">
        <f t="shared" si="142"/>
        <v>1.7896832140957587E-2</v>
      </c>
      <c r="R1821" s="35">
        <f t="shared" si="143"/>
        <v>1.8565946742207066E-2</v>
      </c>
      <c r="S1821" s="35">
        <f t="shared" si="144"/>
        <v>1.8565946742207066E-2</v>
      </c>
      <c r="T1821" s="11" t="s">
        <v>14</v>
      </c>
    </row>
    <row r="1822" spans="2:20" x14ac:dyDescent="0.35">
      <c r="B1822" s="63">
        <v>18.050000000000022</v>
      </c>
      <c r="C1822" s="34">
        <f>B1822/'MSD Calculation'!$D$5</f>
        <v>0.60979729729729804</v>
      </c>
      <c r="D1822" s="34">
        <f>'MSD Calculation'!$D$24-B1822</f>
        <v>0.44999999999997797</v>
      </c>
      <c r="E1822" s="30">
        <f>IF(B1822="",0,IF(B1822&lt;'MSD Calculation'!$D$5,$E$7*(1-B1822/'MSD Calculation'!$D$5), 0))</f>
        <v>5.5227427615966102E-3</v>
      </c>
      <c r="F1822" s="30">
        <f>IF(B1822="",0,IF($B1822&lt;$F$5,0,IF($B1822&gt;'MSD Calculation'!$D$5,0,IF($N$4="Closed-form",1/2*(1-COS(2*PI()*($B1822-$F$5)/$F$6))*$F$8,IF($N$4="General",1/2*(1-COS(2*PI()*($B1822-$F$5)/$F$6))*$F$9,"Error")))))</f>
        <v>9.4462500992296486E-3</v>
      </c>
      <c r="G1822" s="30">
        <f>IF(B1822="",0,IF($B1822&lt;$G$5,0,IF($B1822&gt;'MSD Calculation'!$D$5,0,IF($N$4="Closed-form",1/2*(1-COS(2*PI()*($B1822-$G$5)/$G$6))*$G$8,IF($N$4="General",1/2*(1-COS(2*PI()*($B1822-$G$5)/$G$6))*$G$9,"Error")))))</f>
        <v>2.9302499206356361E-3</v>
      </c>
      <c r="H1822" s="30">
        <f>IF(B1822="",0,IF($B1822&lt;$H$5,0,IF($B1822&gt;'MSD Calculation'!$D$5,0,IF($N$4="Closed-form",1/2*(1-COS(2*PI()*($B1822-$H$5)/$H$6))*$H$8,IF($N$4="General",1/2*(1-COS(2*PI()*($B1822-$H$5)/$H$6))*$H$9,"Error")))))</f>
        <v>6.7240990465762562E-4</v>
      </c>
      <c r="I1822" s="30">
        <f>IF(B1822="",0,IF($B1822&lt;$I$5,0,IF($B1822&gt;'MSD Calculation'!$D$5,0,IF($N$4="Closed-form",1/2*(1-COS(2*PI()*($B1822-$I$5)/$I$6))*$I$8,IF($N$4="General",1/2*(1-COS(2*PI()*($B1822-$I$5)/$I$6))*$I$9,"Error")))))</f>
        <v>0</v>
      </c>
      <c r="J1822" s="15" t="s">
        <v>14</v>
      </c>
      <c r="K1822" s="3"/>
      <c r="L1822" s="17">
        <v>18.050000000000022</v>
      </c>
      <c r="M1822" s="34">
        <f>L1822/'MSD Calculation'!$D$5</f>
        <v>0.60979729729729804</v>
      </c>
      <c r="N1822" s="34">
        <f>'MSD Calculation'!$D$24-L1822</f>
        <v>0.44999999999997797</v>
      </c>
      <c r="O1822" s="35">
        <f t="shared" si="140"/>
        <v>5.5227427615966102E-3</v>
      </c>
      <c r="P1822" s="35">
        <f t="shared" si="141"/>
        <v>1.4968992860826258E-2</v>
      </c>
      <c r="Q1822" s="35">
        <f t="shared" si="142"/>
        <v>1.7899242781461894E-2</v>
      </c>
      <c r="R1822" s="35">
        <f t="shared" si="143"/>
        <v>1.857165268611952E-2</v>
      </c>
      <c r="S1822" s="35">
        <f t="shared" si="144"/>
        <v>1.857165268611952E-2</v>
      </c>
      <c r="T1822" s="11" t="s">
        <v>14</v>
      </c>
    </row>
    <row r="1823" spans="2:20" x14ac:dyDescent="0.35">
      <c r="B1823" s="63">
        <v>18.060000000000024</v>
      </c>
      <c r="C1823" s="34">
        <f>B1823/'MSD Calculation'!$D$5</f>
        <v>0.61013513513513595</v>
      </c>
      <c r="D1823" s="34">
        <f>'MSD Calculation'!$D$24-B1823</f>
        <v>0.43999999999997641</v>
      </c>
      <c r="E1823" s="30">
        <f>IF(B1823="",0,IF(B1823&lt;'MSD Calculation'!$D$5,$E$7*(1-B1823/'MSD Calculation'!$D$5), 0))</f>
        <v>5.5179611661320231E-3</v>
      </c>
      <c r="F1823" s="30">
        <f>IF(B1823="",0,IF($B1823&lt;$F$5,0,IF($B1823&gt;'MSD Calculation'!$D$5,0,IF($N$4="Closed-form",1/2*(1-COS(2*PI()*($B1823-$F$5)/$F$6))*$F$8,IF($N$4="General",1/2*(1-COS(2*PI()*($B1823-$F$5)/$F$6))*$F$9,"Error")))))</f>
        <v>9.4494797993920406E-3</v>
      </c>
      <c r="G1823" s="30">
        <f>IF(B1823="",0,IF($B1823&lt;$G$5,0,IF($B1823&gt;'MSD Calculation'!$D$5,0,IF($N$4="Closed-form",1/2*(1-COS(2*PI()*($B1823-$G$5)/$G$6))*$G$8,IF($N$4="General",1/2*(1-COS(2*PI()*($B1823-$G$5)/$G$6))*$G$9,"Error")))))</f>
        <v>2.9341847981102739E-3</v>
      </c>
      <c r="H1823" s="30">
        <f>IF(B1823="",0,IF($B1823&lt;$H$5,0,IF($B1823&gt;'MSD Calculation'!$D$5,0,IF($N$4="Closed-form",1/2*(1-COS(2*PI()*($B1823-$H$5)/$H$6))*$H$8,IF($N$4="General",1/2*(1-COS(2*PI()*($B1823-$H$5)/$H$6))*$H$9,"Error")))))</f>
        <v>6.7570925023187562E-4</v>
      </c>
      <c r="I1823" s="30">
        <f>IF(B1823="",0,IF($B1823&lt;$I$5,0,IF($B1823&gt;'MSD Calculation'!$D$5,0,IF($N$4="Closed-form",1/2*(1-COS(2*PI()*($B1823-$I$5)/$I$6))*$I$8,IF($N$4="General",1/2*(1-COS(2*PI()*($B1823-$I$5)/$I$6))*$I$9,"Error")))))</f>
        <v>0</v>
      </c>
      <c r="J1823" s="15" t="s">
        <v>14</v>
      </c>
      <c r="K1823" s="3"/>
      <c r="L1823" s="17">
        <v>18.060000000000024</v>
      </c>
      <c r="M1823" s="34">
        <f>L1823/'MSD Calculation'!$D$5</f>
        <v>0.61013513513513595</v>
      </c>
      <c r="N1823" s="34">
        <f>'MSD Calculation'!$D$24-L1823</f>
        <v>0.43999999999997641</v>
      </c>
      <c r="O1823" s="35">
        <f t="shared" si="140"/>
        <v>5.5179611661320231E-3</v>
      </c>
      <c r="P1823" s="35">
        <f t="shared" si="141"/>
        <v>1.4967440965524064E-2</v>
      </c>
      <c r="Q1823" s="35">
        <f t="shared" si="142"/>
        <v>1.7901625763634337E-2</v>
      </c>
      <c r="R1823" s="35">
        <f t="shared" si="143"/>
        <v>1.8577335013866214E-2</v>
      </c>
      <c r="S1823" s="35">
        <f t="shared" si="144"/>
        <v>1.8577335013866214E-2</v>
      </c>
      <c r="T1823" s="11" t="s">
        <v>14</v>
      </c>
    </row>
    <row r="1824" spans="2:20" x14ac:dyDescent="0.35">
      <c r="B1824" s="63">
        <v>18.070000000000025</v>
      </c>
      <c r="C1824" s="34">
        <f>B1824/'MSD Calculation'!$D$5</f>
        <v>0.61047297297297376</v>
      </c>
      <c r="D1824" s="34">
        <f>'MSD Calculation'!$D$24-B1824</f>
        <v>0.42999999999997485</v>
      </c>
      <c r="E1824" s="30">
        <f>IF(B1824="",0,IF(B1824&lt;'MSD Calculation'!$D$5,$E$7*(1-B1824/'MSD Calculation'!$D$5), 0))</f>
        <v>5.5131795706674378E-3</v>
      </c>
      <c r="F1824" s="30">
        <f>IF(B1824="",0,IF($B1824&lt;$F$5,0,IF($B1824&gt;'MSD Calculation'!$D$5,0,IF($N$4="Closed-form",1/2*(1-COS(2*PI()*($B1824-$F$5)/$F$6))*$F$8,IF($N$4="General",1/2*(1-COS(2*PI()*($B1824-$F$5)/$F$6))*$F$9,"Error")))))</f>
        <v>9.4526893230248484E-3</v>
      </c>
      <c r="G1824" s="30">
        <f>IF(B1824="",0,IF($B1824&lt;$G$5,0,IF($B1824&gt;'MSD Calculation'!$D$5,0,IF($N$4="Closed-form",1/2*(1-COS(2*PI()*($B1824-$G$5)/$G$6))*$G$8,IF($N$4="General",1/2*(1-COS(2*PI()*($B1824-$G$5)/$G$6))*$G$9,"Error")))))</f>
        <v>2.9381121523746529E-3</v>
      </c>
      <c r="H1824" s="30">
        <f>IF(B1824="",0,IF($B1824&lt;$H$5,0,IF($B1824&gt;'MSD Calculation'!$D$5,0,IF($N$4="Closed-form",1/2*(1-COS(2*PI()*($B1824-$H$5)/$H$6))*$H$8,IF($N$4="General",1/2*(1-COS(2*PI()*($B1824-$H$5)/$H$6))*$H$9,"Error")))))</f>
        <v>6.7901259830145113E-4</v>
      </c>
      <c r="I1824" s="30">
        <f>IF(B1824="",0,IF($B1824&lt;$I$5,0,IF($B1824&gt;'MSD Calculation'!$D$5,0,IF($N$4="Closed-form",1/2*(1-COS(2*PI()*($B1824-$I$5)/$I$6))*$I$8,IF($N$4="General",1/2*(1-COS(2*PI()*($B1824-$I$5)/$I$6))*$I$9,"Error")))))</f>
        <v>0</v>
      </c>
      <c r="J1824" s="15" t="s">
        <v>14</v>
      </c>
      <c r="K1824" s="3"/>
      <c r="L1824" s="17">
        <v>18.070000000000025</v>
      </c>
      <c r="M1824" s="34">
        <f>L1824/'MSD Calculation'!$D$5</f>
        <v>0.61047297297297376</v>
      </c>
      <c r="N1824" s="34">
        <f>'MSD Calculation'!$D$24-L1824</f>
        <v>0.42999999999997485</v>
      </c>
      <c r="O1824" s="35">
        <f t="shared" si="140"/>
        <v>5.5131795706674378E-3</v>
      </c>
      <c r="P1824" s="35">
        <f t="shared" si="141"/>
        <v>1.4965868893692287E-2</v>
      </c>
      <c r="Q1824" s="35">
        <f t="shared" si="142"/>
        <v>1.7903981046066941E-2</v>
      </c>
      <c r="R1824" s="35">
        <f t="shared" si="143"/>
        <v>1.8582993644368391E-2</v>
      </c>
      <c r="S1824" s="35">
        <f t="shared" si="144"/>
        <v>1.8582993644368391E-2</v>
      </c>
      <c r="T1824" s="11" t="s">
        <v>14</v>
      </c>
    </row>
    <row r="1825" spans="2:20" x14ac:dyDescent="0.35">
      <c r="B1825" s="63">
        <v>18.080000000000027</v>
      </c>
      <c r="C1825" s="34">
        <f>B1825/'MSD Calculation'!$D$5</f>
        <v>0.61081081081081168</v>
      </c>
      <c r="D1825" s="34">
        <f>'MSD Calculation'!$D$24-B1825</f>
        <v>0.41999999999997328</v>
      </c>
      <c r="E1825" s="30">
        <f>IF(B1825="",0,IF(B1825&lt;'MSD Calculation'!$D$5,$E$7*(1-B1825/'MSD Calculation'!$D$5), 0))</f>
        <v>5.5083979752028507E-3</v>
      </c>
      <c r="F1825" s="30">
        <f>IF(B1825="",0,IF($B1825&lt;$F$5,0,IF($B1825&gt;'MSD Calculation'!$D$5,0,IF($N$4="Closed-form",1/2*(1-COS(2*PI()*($B1825-$F$5)/$F$6))*$F$8,IF($N$4="General",1/2*(1-COS(2*PI()*($B1825-$F$5)/$F$6))*$F$9,"Error")))))</f>
        <v>9.4558786560495281E-3</v>
      </c>
      <c r="G1825" s="30">
        <f>IF(B1825="",0,IF($B1825&lt;$G$5,0,IF($B1825&gt;'MSD Calculation'!$D$5,0,IF($N$4="Closed-form",1/2*(1-COS(2*PI()*($B1825-$G$5)/$G$6))*$G$8,IF($N$4="General",1/2*(1-COS(2*PI()*($B1825-$G$5)/$G$6))*$G$9,"Error")))))</f>
        <v>2.9420319562399187E-3</v>
      </c>
      <c r="H1825" s="30">
        <f>IF(B1825="",0,IF($B1825&lt;$H$5,0,IF($B1825&gt;'MSD Calculation'!$D$5,0,IF($N$4="Closed-form",1/2*(1-COS(2*PI()*($B1825-$H$5)/$H$6))*$H$8,IF($N$4="General",1/2*(1-COS(2*PI()*($B1825-$H$5)/$H$6))*$H$9,"Error")))))</f>
        <v>6.8231990914744789E-4</v>
      </c>
      <c r="I1825" s="30">
        <f>IF(B1825="",0,IF($B1825&lt;$I$5,0,IF($B1825&gt;'MSD Calculation'!$D$5,0,IF($N$4="Closed-form",1/2*(1-COS(2*PI()*($B1825-$I$5)/$I$6))*$I$8,IF($N$4="General",1/2*(1-COS(2*PI()*($B1825-$I$5)/$I$6))*$I$9,"Error")))))</f>
        <v>0</v>
      </c>
      <c r="J1825" s="15" t="s">
        <v>14</v>
      </c>
      <c r="K1825" s="3"/>
      <c r="L1825" s="17">
        <v>18.080000000000027</v>
      </c>
      <c r="M1825" s="34">
        <f>L1825/'MSD Calculation'!$D$5</f>
        <v>0.61081081081081168</v>
      </c>
      <c r="N1825" s="34">
        <f>'MSD Calculation'!$D$24-L1825</f>
        <v>0.41999999999997328</v>
      </c>
      <c r="O1825" s="35">
        <f t="shared" si="140"/>
        <v>5.5083979752028507E-3</v>
      </c>
      <c r="P1825" s="35">
        <f t="shared" si="141"/>
        <v>1.4964276631252379E-2</v>
      </c>
      <c r="Q1825" s="35">
        <f t="shared" si="142"/>
        <v>1.7906308587492297E-2</v>
      </c>
      <c r="R1825" s="35">
        <f t="shared" si="143"/>
        <v>1.8588628496639746E-2</v>
      </c>
      <c r="S1825" s="35">
        <f t="shared" si="144"/>
        <v>1.8588628496639746E-2</v>
      </c>
      <c r="T1825" s="11" t="s">
        <v>14</v>
      </c>
    </row>
    <row r="1826" spans="2:20" x14ac:dyDescent="0.35">
      <c r="B1826" s="63">
        <v>18.090000000000028</v>
      </c>
      <c r="C1826" s="34">
        <f>B1826/'MSD Calculation'!$D$5</f>
        <v>0.6111486486486496</v>
      </c>
      <c r="D1826" s="34">
        <f>'MSD Calculation'!$D$24-B1826</f>
        <v>0.40999999999997172</v>
      </c>
      <c r="E1826" s="30">
        <f>IF(B1826="",0,IF(B1826&lt;'MSD Calculation'!$D$5,$E$7*(1-B1826/'MSD Calculation'!$D$5), 0))</f>
        <v>5.5036163797382636E-3</v>
      </c>
      <c r="F1826" s="30">
        <f>IF(B1826="",0,IF($B1826&lt;$F$5,0,IF($B1826&gt;'MSD Calculation'!$D$5,0,IF($N$4="Closed-form",1/2*(1-COS(2*PI()*($B1826-$F$5)/$F$6))*$F$8,IF($N$4="General",1/2*(1-COS(2*PI()*($B1826-$F$5)/$F$6))*$F$9,"Error")))))</f>
        <v>9.4590477844761073E-3</v>
      </c>
      <c r="G1826" s="30">
        <f>IF(B1826="",0,IF($B1826&lt;$G$5,0,IF($B1826&gt;'MSD Calculation'!$D$5,0,IF($N$4="Closed-form",1/2*(1-COS(2*PI()*($B1826-$G$5)/$G$6))*$G$8,IF($N$4="General",1/2*(1-COS(2*PI()*($B1826-$G$5)/$G$6))*$G$9,"Error")))))</f>
        <v>2.9459441825694867E-3</v>
      </c>
      <c r="H1826" s="30">
        <f>IF(B1826="",0,IF($B1826&lt;$H$5,0,IF($B1826&gt;'MSD Calculation'!$D$5,0,IF($N$4="Closed-form",1/2*(1-COS(2*PI()*($B1826-$H$5)/$H$6))*$H$8,IF($N$4="General",1/2*(1-COS(2*PI()*($B1826-$H$5)/$H$6))*$H$9,"Error")))))</f>
        <v>6.8563114300331505E-4</v>
      </c>
      <c r="I1826" s="30">
        <f>IF(B1826="",0,IF($B1826&lt;$I$5,0,IF($B1826&gt;'MSD Calculation'!$D$5,0,IF($N$4="Closed-form",1/2*(1-COS(2*PI()*($B1826-$I$5)/$I$6))*$I$8,IF($N$4="General",1/2*(1-COS(2*PI()*($B1826-$I$5)/$I$6))*$I$9,"Error")))))</f>
        <v>0</v>
      </c>
      <c r="J1826" s="15" t="s">
        <v>14</v>
      </c>
      <c r="K1826" s="3"/>
      <c r="L1826" s="17">
        <v>18.090000000000028</v>
      </c>
      <c r="M1826" s="34">
        <f>L1826/'MSD Calculation'!$D$5</f>
        <v>0.6111486486486496</v>
      </c>
      <c r="N1826" s="34">
        <f>'MSD Calculation'!$D$24-L1826</f>
        <v>0.40999999999997172</v>
      </c>
      <c r="O1826" s="35">
        <f t="shared" si="140"/>
        <v>5.5036163797382636E-3</v>
      </c>
      <c r="P1826" s="35">
        <f t="shared" si="141"/>
        <v>1.4962664164214372E-2</v>
      </c>
      <c r="Q1826" s="35">
        <f t="shared" si="142"/>
        <v>1.7908608346783858E-2</v>
      </c>
      <c r="R1826" s="35">
        <f t="shared" si="143"/>
        <v>1.8594239489787175E-2</v>
      </c>
      <c r="S1826" s="35">
        <f t="shared" si="144"/>
        <v>1.8594239489787175E-2</v>
      </c>
      <c r="T1826" s="11" t="s">
        <v>14</v>
      </c>
    </row>
    <row r="1827" spans="2:20" x14ac:dyDescent="0.35">
      <c r="B1827" s="63">
        <v>18.10000000000003</v>
      </c>
      <c r="C1827" s="34">
        <f>B1827/'MSD Calculation'!$D$5</f>
        <v>0.61148648648648751</v>
      </c>
      <c r="D1827" s="34">
        <f>'MSD Calculation'!$D$24-B1827</f>
        <v>0.39999999999997016</v>
      </c>
      <c r="E1827" s="30">
        <f>IF(B1827="",0,IF(B1827&lt;'MSD Calculation'!$D$5,$E$7*(1-B1827/'MSD Calculation'!$D$5), 0))</f>
        <v>5.4988347842736766E-3</v>
      </c>
      <c r="F1827" s="30">
        <f>IF(B1827="",0,IF($B1827&lt;$F$5,0,IF($B1827&gt;'MSD Calculation'!$D$5,0,IF($N$4="Closed-form",1/2*(1-COS(2*PI()*($B1827-$F$5)/$F$6))*$F$8,IF($N$4="General",1/2*(1-COS(2*PI()*($B1827-$F$5)/$F$6))*$F$9,"Error")))))</f>
        <v>9.4621966944032371E-3</v>
      </c>
      <c r="G1827" s="30">
        <f>IF(B1827="",0,IF($B1827&lt;$G$5,0,IF($B1827&gt;'MSD Calculation'!$D$5,0,IF($N$4="Closed-form",1/2*(1-COS(2*PI()*($B1827-$G$5)/$G$6))*$G$8,IF($N$4="General",1/2*(1-COS(2*PI()*($B1827-$G$5)/$G$6))*$G$9,"Error")))))</f>
        <v>2.9498488042792319E-3</v>
      </c>
      <c r="H1827" s="30">
        <f>IF(B1827="",0,IF($B1827&lt;$H$5,0,IF($B1827&gt;'MSD Calculation'!$D$5,0,IF($N$4="Closed-form",1/2*(1-COS(2*PI()*($B1827-$H$5)/$H$6))*$H$8,IF($N$4="General",1/2*(1-COS(2*PI()*($B1827-$H$5)/$H$6))*$H$9,"Error")))))</f>
        <v>6.889462600553315E-4</v>
      </c>
      <c r="I1827" s="30">
        <f>IF(B1827="",0,IF($B1827&lt;$I$5,0,IF($B1827&gt;'MSD Calculation'!$D$5,0,IF($N$4="Closed-form",1/2*(1-COS(2*PI()*($B1827-$I$5)/$I$6))*$I$8,IF($N$4="General",1/2*(1-COS(2*PI()*($B1827-$I$5)/$I$6))*$I$9,"Error")))))</f>
        <v>0</v>
      </c>
      <c r="J1827" s="15" t="s">
        <v>14</v>
      </c>
      <c r="K1827" s="3"/>
      <c r="L1827" s="17">
        <v>18.10000000000003</v>
      </c>
      <c r="M1827" s="34">
        <f>L1827/'MSD Calculation'!$D$5</f>
        <v>0.61148648648648751</v>
      </c>
      <c r="N1827" s="34">
        <f>'MSD Calculation'!$D$24-L1827</f>
        <v>0.39999999999997016</v>
      </c>
      <c r="O1827" s="35">
        <f t="shared" si="140"/>
        <v>5.4988347842736766E-3</v>
      </c>
      <c r="P1827" s="35">
        <f t="shared" si="141"/>
        <v>1.4961031478676914E-2</v>
      </c>
      <c r="Q1827" s="35">
        <f t="shared" si="142"/>
        <v>1.7910880282956145E-2</v>
      </c>
      <c r="R1827" s="35">
        <f t="shared" si="143"/>
        <v>1.8599826543011476E-2</v>
      </c>
      <c r="S1827" s="35">
        <f t="shared" si="144"/>
        <v>1.8599826543011476E-2</v>
      </c>
      <c r="T1827" s="11" t="s">
        <v>14</v>
      </c>
    </row>
    <row r="1828" spans="2:20" x14ac:dyDescent="0.35">
      <c r="B1828" s="63">
        <v>18.110000000000031</v>
      </c>
      <c r="C1828" s="34">
        <f>B1828/'MSD Calculation'!$D$5</f>
        <v>0.61182432432432532</v>
      </c>
      <c r="D1828" s="34">
        <f>'MSD Calculation'!$D$24-B1828</f>
        <v>0.38999999999996859</v>
      </c>
      <c r="E1828" s="30">
        <f>IF(B1828="",0,IF(B1828&lt;'MSD Calculation'!$D$5,$E$7*(1-B1828/'MSD Calculation'!$D$5), 0))</f>
        <v>5.4940531888090912E-3</v>
      </c>
      <c r="F1828" s="30">
        <f>IF(B1828="",0,IF($B1828&lt;$F$5,0,IF($B1828&gt;'MSD Calculation'!$D$5,0,IF($N$4="Closed-form",1/2*(1-COS(2*PI()*($B1828-$F$5)/$F$6))*$F$8,IF($N$4="General",1/2*(1-COS(2*PI()*($B1828-$F$5)/$F$6))*$F$9,"Error")))))</f>
        <v>9.4653253720182566E-3</v>
      </c>
      <c r="G1828" s="30">
        <f>IF(B1828="",0,IF($B1828&lt;$G$5,0,IF($B1828&gt;'MSD Calculation'!$D$5,0,IF($N$4="Closed-form",1/2*(1-COS(2*PI()*($B1828-$G$5)/$G$6))*$G$8,IF($N$4="General",1/2*(1-COS(2*PI()*($B1828-$G$5)/$G$6))*$G$9,"Error")))))</f>
        <v>2.9537457943376749E-3</v>
      </c>
      <c r="H1828" s="30">
        <f>IF(B1828="",0,IF($B1828&lt;$H$5,0,IF($B1828&gt;'MSD Calculation'!$D$5,0,IF($N$4="Closed-form",1/2*(1-COS(2*PI()*($B1828-$H$5)/$H$6))*$H$8,IF($N$4="General",1/2*(1-COS(2*PI()*($B1828-$H$5)/$H$6))*$H$9,"Error")))))</f>
        <v>6.9226522044308486E-4</v>
      </c>
      <c r="I1828" s="30">
        <f>IF(B1828="",0,IF($B1828&lt;$I$5,0,IF($B1828&gt;'MSD Calculation'!$D$5,0,IF($N$4="Closed-form",1/2*(1-COS(2*PI()*($B1828-$I$5)/$I$6))*$I$8,IF($N$4="General",1/2*(1-COS(2*PI()*($B1828-$I$5)/$I$6))*$I$9,"Error")))))</f>
        <v>0</v>
      </c>
      <c r="J1828" s="15" t="s">
        <v>14</v>
      </c>
      <c r="K1828" s="3"/>
      <c r="L1828" s="17">
        <v>18.110000000000031</v>
      </c>
      <c r="M1828" s="34">
        <f>L1828/'MSD Calculation'!$D$5</f>
        <v>0.61182432432432532</v>
      </c>
      <c r="N1828" s="34">
        <f>'MSD Calculation'!$D$24-L1828</f>
        <v>0.38999999999996859</v>
      </c>
      <c r="O1828" s="35">
        <f t="shared" si="140"/>
        <v>5.4940531888090912E-3</v>
      </c>
      <c r="P1828" s="35">
        <f t="shared" si="141"/>
        <v>1.4959378560827349E-2</v>
      </c>
      <c r="Q1828" s="35">
        <f t="shared" si="142"/>
        <v>1.7913124355165025E-2</v>
      </c>
      <c r="R1828" s="35">
        <f t="shared" si="143"/>
        <v>1.860538957560811E-2</v>
      </c>
      <c r="S1828" s="35">
        <f t="shared" si="144"/>
        <v>1.860538957560811E-2</v>
      </c>
      <c r="T1828" s="11" t="s">
        <v>14</v>
      </c>
    </row>
    <row r="1829" spans="2:20" x14ac:dyDescent="0.35">
      <c r="B1829" s="63">
        <v>18.120000000000033</v>
      </c>
      <c r="C1829" s="34">
        <f>B1829/'MSD Calculation'!$D$5</f>
        <v>0.61216216216216324</v>
      </c>
      <c r="D1829" s="34">
        <f>'MSD Calculation'!$D$24-B1829</f>
        <v>0.37999999999996703</v>
      </c>
      <c r="E1829" s="30">
        <f>IF(B1829="",0,IF(B1829&lt;'MSD Calculation'!$D$5,$E$7*(1-B1829/'MSD Calculation'!$D$5), 0))</f>
        <v>5.4892715933445042E-3</v>
      </c>
      <c r="F1829" s="30">
        <f>IF(B1829="",0,IF($B1829&lt;$F$5,0,IF($B1829&gt;'MSD Calculation'!$D$5,0,IF($N$4="Closed-form",1/2*(1-COS(2*PI()*($B1829-$F$5)/$F$6))*$F$8,IF($N$4="General",1/2*(1-COS(2*PI()*($B1829-$F$5)/$F$6))*$F$9,"Error")))))</f>
        <v>9.4684338035972582E-3</v>
      </c>
      <c r="G1829" s="30">
        <f>IF(B1829="",0,IF($B1829&lt;$G$5,0,IF($B1829&gt;'MSD Calculation'!$D$5,0,IF($N$4="Closed-form",1/2*(1-COS(2*PI()*($B1829-$G$5)/$G$6))*$G$8,IF($N$4="General",1/2*(1-COS(2*PI()*($B1829-$G$5)/$G$6))*$G$9,"Error")))))</f>
        <v>2.9576351257661706E-3</v>
      </c>
      <c r="H1829" s="30">
        <f>IF(B1829="",0,IF($B1829&lt;$H$5,0,IF($B1829&gt;'MSD Calculation'!$D$5,0,IF($N$4="Closed-form",1/2*(1-COS(2*PI()*($B1829-$H$5)/$H$6))*$H$8,IF($N$4="General",1/2*(1-COS(2*PI()*($B1829-$H$5)/$H$6))*$H$9,"Error")))))</f>
        <v>6.9558798425995209E-4</v>
      </c>
      <c r="I1829" s="30">
        <f>IF(B1829="",0,IF($B1829&lt;$I$5,0,IF($B1829&gt;'MSD Calculation'!$D$5,0,IF($N$4="Closed-form",1/2*(1-COS(2*PI()*($B1829-$I$5)/$I$6))*$I$8,IF($N$4="General",1/2*(1-COS(2*PI()*($B1829-$I$5)/$I$6))*$I$9,"Error")))))</f>
        <v>0</v>
      </c>
      <c r="J1829" s="15" t="s">
        <v>14</v>
      </c>
      <c r="K1829" s="3"/>
      <c r="L1829" s="17">
        <v>18.120000000000033</v>
      </c>
      <c r="M1829" s="34">
        <f>L1829/'MSD Calculation'!$D$5</f>
        <v>0.61216216216216324</v>
      </c>
      <c r="N1829" s="34">
        <f>'MSD Calculation'!$D$24-L1829</f>
        <v>0.37999999999996703</v>
      </c>
      <c r="O1829" s="35">
        <f t="shared" si="140"/>
        <v>5.4892715933445042E-3</v>
      </c>
      <c r="P1829" s="35">
        <f t="shared" si="141"/>
        <v>1.4957705396941762E-2</v>
      </c>
      <c r="Q1829" s="35">
        <f t="shared" si="142"/>
        <v>1.7915340522707934E-2</v>
      </c>
      <c r="R1829" s="35">
        <f t="shared" si="143"/>
        <v>1.8610928506967887E-2</v>
      </c>
      <c r="S1829" s="35">
        <f t="shared" si="144"/>
        <v>1.8610928506967887E-2</v>
      </c>
      <c r="T1829" s="11" t="s">
        <v>14</v>
      </c>
    </row>
    <row r="1830" spans="2:20" x14ac:dyDescent="0.35">
      <c r="B1830" s="63">
        <v>18.130000000000035</v>
      </c>
      <c r="C1830" s="34">
        <f>B1830/'MSD Calculation'!$D$5</f>
        <v>0.61250000000000115</v>
      </c>
      <c r="D1830" s="34">
        <f>'MSD Calculation'!$D$24-B1830</f>
        <v>0.36999999999996547</v>
      </c>
      <c r="E1830" s="30">
        <f>IF(B1830="",0,IF(B1830&lt;'MSD Calculation'!$D$5,$E$7*(1-B1830/'MSD Calculation'!$D$5), 0))</f>
        <v>5.484489997879918E-3</v>
      </c>
      <c r="F1830" s="30">
        <f>IF(B1830="",0,IF($B1830&lt;$F$5,0,IF($B1830&gt;'MSD Calculation'!$D$5,0,IF($N$4="Closed-form",1/2*(1-COS(2*PI()*($B1830-$F$5)/$F$6))*$F$8,IF($N$4="General",1/2*(1-COS(2*PI()*($B1830-$F$5)/$F$6))*$F$9,"Error")))))</f>
        <v>9.4715219755051351E-3</v>
      </c>
      <c r="G1830" s="30">
        <f>IF(B1830="",0,IF($B1830&lt;$G$5,0,IF($B1830&gt;'MSD Calculation'!$D$5,0,IF($N$4="Closed-form",1/2*(1-COS(2*PI()*($B1830-$G$5)/$G$6))*$G$8,IF($N$4="General",1/2*(1-COS(2*PI()*($B1830-$G$5)/$G$6))*$G$9,"Error")))))</f>
        <v>2.9615167716390946E-3</v>
      </c>
      <c r="H1830" s="30">
        <f>IF(B1830="",0,IF($B1830&lt;$H$5,0,IF($B1830&gt;'MSD Calculation'!$D$5,0,IF($N$4="Closed-form",1/2*(1-COS(2*PI()*($B1830-$H$5)/$H$6))*$H$8,IF($N$4="General",1/2*(1-COS(2*PI()*($B1830-$H$5)/$H$6))*$H$9,"Error")))))</f>
        <v>6.9891451155357752E-4</v>
      </c>
      <c r="I1830" s="30">
        <f>IF(B1830="",0,IF($B1830&lt;$I$5,0,IF($B1830&gt;'MSD Calculation'!$D$5,0,IF($N$4="Closed-form",1/2*(1-COS(2*PI()*($B1830-$I$5)/$I$6))*$I$8,IF($N$4="General",1/2*(1-COS(2*PI()*($B1830-$I$5)/$I$6))*$I$9,"Error")))))</f>
        <v>0</v>
      </c>
      <c r="J1830" s="15" t="s">
        <v>14</v>
      </c>
      <c r="K1830" s="3"/>
      <c r="L1830" s="17">
        <v>18.130000000000035</v>
      </c>
      <c r="M1830" s="34">
        <f>L1830/'MSD Calculation'!$D$5</f>
        <v>0.61250000000000115</v>
      </c>
      <c r="N1830" s="34">
        <f>'MSD Calculation'!$D$24-L1830</f>
        <v>0.36999999999996547</v>
      </c>
      <c r="O1830" s="35">
        <f t="shared" si="140"/>
        <v>5.484489997879918E-3</v>
      </c>
      <c r="P1830" s="35">
        <f t="shared" si="141"/>
        <v>1.4956011973385053E-2</v>
      </c>
      <c r="Q1830" s="35">
        <f t="shared" si="142"/>
        <v>1.7917528745024149E-2</v>
      </c>
      <c r="R1830" s="35">
        <f t="shared" si="143"/>
        <v>1.8616443256577728E-2</v>
      </c>
      <c r="S1830" s="35">
        <f t="shared" si="144"/>
        <v>1.8616443256577728E-2</v>
      </c>
      <c r="T1830" s="11" t="s">
        <v>14</v>
      </c>
    </row>
    <row r="1831" spans="2:20" x14ac:dyDescent="0.35">
      <c r="B1831" s="63">
        <v>18.140000000000036</v>
      </c>
      <c r="C1831" s="34">
        <f>B1831/'MSD Calculation'!$D$5</f>
        <v>0.61283783783783907</v>
      </c>
      <c r="D1831" s="34">
        <f>'MSD Calculation'!$D$24-B1831</f>
        <v>0.3599999999999639</v>
      </c>
      <c r="E1831" s="30">
        <f>IF(B1831="",0,IF(B1831&lt;'MSD Calculation'!$D$5,$E$7*(1-B1831/'MSD Calculation'!$D$5), 0))</f>
        <v>5.4797084024153309E-3</v>
      </c>
      <c r="F1831" s="30">
        <f>IF(B1831="",0,IF($B1831&lt;$F$5,0,IF($B1831&gt;'MSD Calculation'!$D$5,0,IF($N$4="Closed-form",1/2*(1-COS(2*PI()*($B1831-$F$5)/$F$6))*$F$8,IF($N$4="General",1/2*(1-COS(2*PI()*($B1831-$F$5)/$F$6))*$F$9,"Error")))))</f>
        <v>9.4745898741956588E-3</v>
      </c>
      <c r="G1831" s="30">
        <f>IF(B1831="",0,IF($B1831&lt;$G$5,0,IF($B1831&gt;'MSD Calculation'!$D$5,0,IF($N$4="Closed-form",1/2*(1-COS(2*PI()*($B1831-$G$5)/$G$6))*$G$8,IF($N$4="General",1/2*(1-COS(2*PI()*($B1831-$G$5)/$G$6))*$G$9,"Error")))))</f>
        <v>2.9653907050840277E-3</v>
      </c>
      <c r="H1831" s="30">
        <f>IF(B1831="",0,IF($B1831&lt;$H$5,0,IF($B1831&gt;'MSD Calculation'!$D$5,0,IF($N$4="Closed-form",1/2*(1-COS(2*PI()*($B1831-$H$5)/$H$6))*$H$8,IF($N$4="General",1/2*(1-COS(2*PI()*($B1831-$H$5)/$H$6))*$H$9,"Error")))))</f>
        <v>7.0224476232635513E-4</v>
      </c>
      <c r="I1831" s="30">
        <f>IF(B1831="",0,IF($B1831&lt;$I$5,0,IF($B1831&gt;'MSD Calculation'!$D$5,0,IF($N$4="Closed-form",1/2*(1-COS(2*PI()*($B1831-$I$5)/$I$6))*$I$8,IF($N$4="General",1/2*(1-COS(2*PI()*($B1831-$I$5)/$I$6))*$I$9,"Error")))))</f>
        <v>0</v>
      </c>
      <c r="J1831" s="15" t="s">
        <v>14</v>
      </c>
      <c r="K1831" s="3"/>
      <c r="L1831" s="17">
        <v>18.140000000000036</v>
      </c>
      <c r="M1831" s="34">
        <f>L1831/'MSD Calculation'!$D$5</f>
        <v>0.61283783783783907</v>
      </c>
      <c r="N1831" s="34">
        <f>'MSD Calculation'!$D$24-L1831</f>
        <v>0.3599999999999639</v>
      </c>
      <c r="O1831" s="35">
        <f t="shared" si="140"/>
        <v>5.4797084024153309E-3</v>
      </c>
      <c r="P1831" s="35">
        <f t="shared" si="141"/>
        <v>1.4954298276610989E-2</v>
      </c>
      <c r="Q1831" s="35">
        <f t="shared" si="142"/>
        <v>1.7919688981695017E-2</v>
      </c>
      <c r="R1831" s="35">
        <f t="shared" si="143"/>
        <v>1.8621933744021373E-2</v>
      </c>
      <c r="S1831" s="35">
        <f t="shared" si="144"/>
        <v>1.8621933744021373E-2</v>
      </c>
      <c r="T1831" s="11" t="s">
        <v>14</v>
      </c>
    </row>
    <row r="1832" spans="2:20" x14ac:dyDescent="0.35">
      <c r="B1832" s="63">
        <v>18.150000000000038</v>
      </c>
      <c r="C1832" s="34">
        <f>B1832/'MSD Calculation'!$D$5</f>
        <v>0.61317567567567688</v>
      </c>
      <c r="D1832" s="34">
        <f>'MSD Calculation'!$D$24-B1832</f>
        <v>0.34999999999996234</v>
      </c>
      <c r="E1832" s="30">
        <f>IF(B1832="",0,IF(B1832&lt;'MSD Calculation'!$D$5,$E$7*(1-B1832/'MSD Calculation'!$D$5), 0))</f>
        <v>5.4749268069507456E-3</v>
      </c>
      <c r="F1832" s="30">
        <f>IF(B1832="",0,IF($B1832&lt;$F$5,0,IF($B1832&gt;'MSD Calculation'!$D$5,0,IF($N$4="Closed-form",1/2*(1-COS(2*PI()*($B1832-$F$5)/$F$6))*$F$8,IF($N$4="General",1/2*(1-COS(2*PI()*($B1832-$F$5)/$F$6))*$F$9,"Error")))))</f>
        <v>9.4776374862115247E-3</v>
      </c>
      <c r="G1832" s="30">
        <f>IF(B1832="",0,IF($B1832&lt;$G$5,0,IF($B1832&gt;'MSD Calculation'!$D$5,0,IF($N$4="Closed-form",1/2*(1-COS(2*PI()*($B1832-$G$5)/$G$6))*$G$8,IF($N$4="General",1/2*(1-COS(2*PI()*($B1832-$G$5)/$G$6))*$G$9,"Error")))))</f>
        <v>2.969256899281944E-3</v>
      </c>
      <c r="H1832" s="30">
        <f>IF(B1832="",0,IF($B1832&lt;$H$5,0,IF($B1832&gt;'MSD Calculation'!$D$5,0,IF($N$4="Closed-form",1/2*(1-COS(2*PI()*($B1832-$H$5)/$H$6))*$H$8,IF($N$4="General",1/2*(1-COS(2*PI()*($B1832-$H$5)/$H$6))*$H$9,"Error")))))</f>
        <v>7.0557869653590675E-4</v>
      </c>
      <c r="I1832" s="30">
        <f>IF(B1832="",0,IF($B1832&lt;$I$5,0,IF($B1832&gt;'MSD Calculation'!$D$5,0,IF($N$4="Closed-form",1/2*(1-COS(2*PI()*($B1832-$I$5)/$I$6))*$I$8,IF($N$4="General",1/2*(1-COS(2*PI()*($B1832-$I$5)/$I$6))*$I$9,"Error")))))</f>
        <v>0</v>
      </c>
      <c r="J1832" s="15" t="s">
        <v>14</v>
      </c>
      <c r="K1832" s="3"/>
      <c r="L1832" s="17">
        <v>18.150000000000038</v>
      </c>
      <c r="M1832" s="34">
        <f>L1832/'MSD Calculation'!$D$5</f>
        <v>0.61317567567567688</v>
      </c>
      <c r="N1832" s="34">
        <f>'MSD Calculation'!$D$24-L1832</f>
        <v>0.34999999999996234</v>
      </c>
      <c r="O1832" s="35">
        <f t="shared" si="140"/>
        <v>5.4749268069507456E-3</v>
      </c>
      <c r="P1832" s="35">
        <f t="shared" si="141"/>
        <v>1.495256429316227E-2</v>
      </c>
      <c r="Q1832" s="35">
        <f t="shared" si="142"/>
        <v>1.7921821192444214E-2</v>
      </c>
      <c r="R1832" s="35">
        <f t="shared" si="143"/>
        <v>1.8627399888980122E-2</v>
      </c>
      <c r="S1832" s="35">
        <f t="shared" si="144"/>
        <v>1.8627399888980122E-2</v>
      </c>
      <c r="T1832" s="11" t="s">
        <v>14</v>
      </c>
    </row>
    <row r="1833" spans="2:20" x14ac:dyDescent="0.35">
      <c r="B1833" s="63">
        <v>18.160000000000039</v>
      </c>
      <c r="C1833" s="34">
        <f>B1833/'MSD Calculation'!$D$5</f>
        <v>0.6135135135135148</v>
      </c>
      <c r="D1833" s="34">
        <f>'MSD Calculation'!$D$24-B1833</f>
        <v>0.33999999999996078</v>
      </c>
      <c r="E1833" s="30">
        <f>IF(B1833="",0,IF(B1833&lt;'MSD Calculation'!$D$5,$E$7*(1-B1833/'MSD Calculation'!$D$5), 0))</f>
        <v>5.4701452114861585E-3</v>
      </c>
      <c r="F1833" s="30">
        <f>IF(B1833="",0,IF($B1833&lt;$F$5,0,IF($B1833&gt;'MSD Calculation'!$D$5,0,IF($N$4="Closed-form",1/2*(1-COS(2*PI()*($B1833-$F$5)/$F$6))*$F$8,IF($N$4="General",1/2*(1-COS(2*PI()*($B1833-$F$5)/$F$6))*$F$9,"Error")))))</f>
        <v>9.4806647981844142E-3</v>
      </c>
      <c r="G1833" s="30">
        <f>IF(B1833="",0,IF($B1833&lt;$G$5,0,IF($B1833&gt;'MSD Calculation'!$D$5,0,IF($N$4="Closed-form",1/2*(1-COS(2*PI()*($B1833-$G$5)/$G$6))*$G$8,IF($N$4="General",1/2*(1-COS(2*PI()*($B1833-$G$5)/$G$6))*$G$9,"Error")))))</f>
        <v>2.9731153274673975E-3</v>
      </c>
      <c r="H1833" s="30">
        <f>IF(B1833="",0,IF($B1833&lt;$H$5,0,IF($B1833&gt;'MSD Calculation'!$D$5,0,IF($N$4="Closed-form",1/2*(1-COS(2*PI()*($B1833-$H$5)/$H$6))*$H$8,IF($N$4="General",1/2*(1-COS(2*PI()*($B1833-$H$5)/$H$6))*$H$9,"Error")))))</f>
        <v>7.0891627409556696E-4</v>
      </c>
      <c r="I1833" s="30">
        <f>IF(B1833="",0,IF($B1833&lt;$I$5,0,IF($B1833&gt;'MSD Calculation'!$D$5,0,IF($N$4="Closed-form",1/2*(1-COS(2*PI()*($B1833-$I$5)/$I$6))*$I$8,IF($N$4="General",1/2*(1-COS(2*PI()*($B1833-$I$5)/$I$6))*$I$9,"Error")))))</f>
        <v>0</v>
      </c>
      <c r="J1833" s="15" t="s">
        <v>14</v>
      </c>
      <c r="K1833" s="3"/>
      <c r="L1833" s="17">
        <v>18.160000000000039</v>
      </c>
      <c r="M1833" s="34">
        <f>L1833/'MSD Calculation'!$D$5</f>
        <v>0.6135135135135148</v>
      </c>
      <c r="N1833" s="34">
        <f>'MSD Calculation'!$D$24-L1833</f>
        <v>0.33999999999996078</v>
      </c>
      <c r="O1833" s="35">
        <f t="shared" si="140"/>
        <v>5.4701452114861585E-3</v>
      </c>
      <c r="P1833" s="35">
        <f t="shared" si="141"/>
        <v>1.4950810009670572E-2</v>
      </c>
      <c r="Q1833" s="35">
        <f t="shared" si="142"/>
        <v>1.7923925337137971E-2</v>
      </c>
      <c r="R1833" s="35">
        <f t="shared" si="143"/>
        <v>1.8632841611233537E-2</v>
      </c>
      <c r="S1833" s="35">
        <f t="shared" si="144"/>
        <v>1.8632841611233537E-2</v>
      </c>
      <c r="T1833" s="11" t="s">
        <v>14</v>
      </c>
    </row>
    <row r="1834" spans="2:20" x14ac:dyDescent="0.35">
      <c r="B1834" s="63">
        <v>18.170000000000041</v>
      </c>
      <c r="C1834" s="34">
        <f>B1834/'MSD Calculation'!$D$5</f>
        <v>0.61385135135135271</v>
      </c>
      <c r="D1834" s="34">
        <f>'MSD Calculation'!$D$24-B1834</f>
        <v>0.32999999999995921</v>
      </c>
      <c r="E1834" s="30">
        <f>IF(B1834="",0,IF(B1834&lt;'MSD Calculation'!$D$5,$E$7*(1-B1834/'MSD Calculation'!$D$5), 0))</f>
        <v>5.4653636160215714E-3</v>
      </c>
      <c r="F1834" s="30">
        <f>IF(B1834="",0,IF($B1834&lt;$F$5,0,IF($B1834&gt;'MSD Calculation'!$D$5,0,IF($N$4="Closed-form",1/2*(1-COS(2*PI()*($B1834-$F$5)/$F$6))*$F$8,IF($N$4="General",1/2*(1-COS(2*PI()*($B1834-$F$5)/$F$6))*$F$9,"Error")))))</f>
        <v>9.4836717968350571E-3</v>
      </c>
      <c r="G1834" s="30">
        <f>IF(B1834="",0,IF($B1834&lt;$G$5,0,IF($B1834&gt;'MSD Calculation'!$D$5,0,IF($N$4="Closed-form",1/2*(1-COS(2*PI()*($B1834-$G$5)/$G$6))*$G$8,IF($N$4="General",1/2*(1-COS(2*PI()*($B1834-$G$5)/$G$6))*$G$9,"Error")))))</f>
        <v>2.9769659629287032E-3</v>
      </c>
      <c r="H1834" s="30">
        <f>IF(B1834="",0,IF($B1834&lt;$H$5,0,IF($B1834&gt;'MSD Calculation'!$D$5,0,IF($N$4="Closed-form",1/2*(1-COS(2*PI()*($B1834-$H$5)/$H$6))*$H$8,IF($N$4="General",1/2*(1-COS(2*PI()*($B1834-$H$5)/$H$6))*$H$9,"Error")))))</f>
        <v>7.1225745487486195E-4</v>
      </c>
      <c r="I1834" s="30">
        <f>IF(B1834="",0,IF($B1834&lt;$I$5,0,IF($B1834&gt;'MSD Calculation'!$D$5,0,IF($N$4="Closed-form",1/2*(1-COS(2*PI()*($B1834-$I$5)/$I$6))*$I$8,IF($N$4="General",1/2*(1-COS(2*PI()*($B1834-$I$5)/$I$6))*$I$9,"Error")))))</f>
        <v>0</v>
      </c>
      <c r="J1834" s="15" t="s">
        <v>14</v>
      </c>
      <c r="K1834" s="3"/>
      <c r="L1834" s="17">
        <v>18.170000000000041</v>
      </c>
      <c r="M1834" s="34">
        <f>L1834/'MSD Calculation'!$D$5</f>
        <v>0.61385135135135271</v>
      </c>
      <c r="N1834" s="34">
        <f>'MSD Calculation'!$D$24-L1834</f>
        <v>0.32999999999995921</v>
      </c>
      <c r="O1834" s="35">
        <f t="shared" si="140"/>
        <v>5.4653636160215714E-3</v>
      </c>
      <c r="P1834" s="35">
        <f t="shared" si="141"/>
        <v>1.4949035412856628E-2</v>
      </c>
      <c r="Q1834" s="35">
        <f t="shared" si="142"/>
        <v>1.792600137578533E-2</v>
      </c>
      <c r="R1834" s="35">
        <f t="shared" si="143"/>
        <v>1.8638258830660191E-2</v>
      </c>
      <c r="S1834" s="35">
        <f t="shared" si="144"/>
        <v>1.8638258830660191E-2</v>
      </c>
      <c r="T1834" s="11" t="s">
        <v>14</v>
      </c>
    </row>
    <row r="1835" spans="2:20" x14ac:dyDescent="0.35">
      <c r="B1835" s="63">
        <v>18.180000000000042</v>
      </c>
      <c r="C1835" s="34">
        <f>B1835/'MSD Calculation'!$D$5</f>
        <v>0.61418918918919063</v>
      </c>
      <c r="D1835" s="34">
        <f>'MSD Calculation'!$D$24-B1835</f>
        <v>0.31999999999995765</v>
      </c>
      <c r="E1835" s="30">
        <f>IF(B1835="",0,IF(B1835&lt;'MSD Calculation'!$D$5,$E$7*(1-B1835/'MSD Calculation'!$D$5), 0))</f>
        <v>5.4605820205569843E-3</v>
      </c>
      <c r="F1835" s="30">
        <f>IF(B1835="",0,IF($B1835&lt;$F$5,0,IF($B1835&gt;'MSD Calculation'!$D$5,0,IF($N$4="Closed-form",1/2*(1-COS(2*PI()*($B1835-$F$5)/$F$6))*$F$8,IF($N$4="General",1/2*(1-COS(2*PI()*($B1835-$F$5)/$F$6))*$F$9,"Error")))))</f>
        <v>9.4866584689732806E-3</v>
      </c>
      <c r="G1835" s="30">
        <f>IF(B1835="",0,IF($B1835&lt;$G$5,0,IF($B1835&gt;'MSD Calculation'!$D$5,0,IF($N$4="Closed-form",1/2*(1-COS(2*PI()*($B1835-$G$5)/$G$6))*$G$8,IF($N$4="General",1/2*(1-COS(2*PI()*($B1835-$G$5)/$G$6))*$G$9,"Error")))))</f>
        <v>2.980808779008126E-3</v>
      </c>
      <c r="H1835" s="30">
        <f>IF(B1835="",0,IF($B1835&lt;$H$5,0,IF($B1835&gt;'MSD Calculation'!$D$5,0,IF($N$4="Closed-form",1/2*(1-COS(2*PI()*($B1835-$H$5)/$H$6))*$H$8,IF($N$4="General",1/2*(1-COS(2*PI()*($B1835-$H$5)/$H$6))*$H$9,"Error")))))</f>
        <v>7.1560219869999415E-4</v>
      </c>
      <c r="I1835" s="30">
        <f>IF(B1835="",0,IF($B1835&lt;$I$5,0,IF($B1835&gt;'MSD Calculation'!$D$5,0,IF($N$4="Closed-form",1/2*(1-COS(2*PI()*($B1835-$I$5)/$I$6))*$I$8,IF($N$4="General",1/2*(1-COS(2*PI()*($B1835-$I$5)/$I$6))*$I$9,"Error")))))</f>
        <v>0</v>
      </c>
      <c r="J1835" s="15" t="s">
        <v>14</v>
      </c>
      <c r="K1835" s="3"/>
      <c r="L1835" s="17">
        <v>18.180000000000042</v>
      </c>
      <c r="M1835" s="34">
        <f>L1835/'MSD Calculation'!$D$5</f>
        <v>0.61418918918919063</v>
      </c>
      <c r="N1835" s="34">
        <f>'MSD Calculation'!$D$24-L1835</f>
        <v>0.31999999999995765</v>
      </c>
      <c r="O1835" s="35">
        <f t="shared" si="140"/>
        <v>5.4605820205569843E-3</v>
      </c>
      <c r="P1835" s="35">
        <f t="shared" si="141"/>
        <v>1.4947240489530264E-2</v>
      </c>
      <c r="Q1835" s="35">
        <f t="shared" si="142"/>
        <v>1.7928049268538391E-2</v>
      </c>
      <c r="R1835" s="35">
        <f t="shared" si="143"/>
        <v>1.8643651467238384E-2</v>
      </c>
      <c r="S1835" s="35">
        <f t="shared" si="144"/>
        <v>1.8643651467238384E-2</v>
      </c>
      <c r="T1835" s="11" t="s">
        <v>14</v>
      </c>
    </row>
    <row r="1836" spans="2:20" x14ac:dyDescent="0.35">
      <c r="B1836" s="63">
        <v>18.190000000000044</v>
      </c>
      <c r="C1836" s="34">
        <f>B1836/'MSD Calculation'!$D$5</f>
        <v>0.61452702702702844</v>
      </c>
      <c r="D1836" s="34">
        <f>'MSD Calculation'!$D$24-B1836</f>
        <v>0.30999999999995609</v>
      </c>
      <c r="E1836" s="30">
        <f>IF(B1836="",0,IF(B1836&lt;'MSD Calculation'!$D$5,$E$7*(1-B1836/'MSD Calculation'!$D$5), 0))</f>
        <v>5.455800425092399E-3</v>
      </c>
      <c r="F1836" s="30">
        <f>IF(B1836="",0,IF($B1836&lt;$F$5,0,IF($B1836&gt;'MSD Calculation'!$D$5,0,IF($N$4="Closed-form",1/2*(1-COS(2*PI()*($B1836-$F$5)/$F$6))*$F$8,IF($N$4="General",1/2*(1-COS(2*PI()*($B1836-$F$5)/$F$6))*$F$9,"Error")))))</f>
        <v>9.4896248014980887E-3</v>
      </c>
      <c r="G1836" s="30">
        <f>IF(B1836="",0,IF($B1836&lt;$G$5,0,IF($B1836&gt;'MSD Calculation'!$D$5,0,IF($N$4="Closed-form",1/2*(1-COS(2*PI()*($B1836-$G$5)/$G$6))*$G$8,IF($N$4="General",1/2*(1-COS(2*PI()*($B1836-$G$5)/$G$6))*$G$9,"Error")))))</f>
        <v>2.9846437491020655E-3</v>
      </c>
      <c r="H1836" s="30">
        <f>IF(B1836="",0,IF($B1836&lt;$H$5,0,IF($B1836&gt;'MSD Calculation'!$D$5,0,IF($N$4="Closed-form",1/2*(1-COS(2*PI()*($B1836-$H$5)/$H$6))*$H$8,IF($N$4="General",1/2*(1-COS(2*PI()*($B1836-$H$5)/$H$6))*$H$9,"Error")))))</f>
        <v>7.189504653543243E-4</v>
      </c>
      <c r="I1836" s="30">
        <f>IF(B1836="",0,IF($B1836&lt;$I$5,0,IF($B1836&gt;'MSD Calculation'!$D$5,0,IF($N$4="Closed-form",1/2*(1-COS(2*PI()*($B1836-$I$5)/$I$6))*$I$8,IF($N$4="General",1/2*(1-COS(2*PI()*($B1836-$I$5)/$I$6))*$I$9,"Error")))))</f>
        <v>0</v>
      </c>
      <c r="J1836" s="15" t="s">
        <v>14</v>
      </c>
      <c r="K1836" s="3"/>
      <c r="L1836" s="17">
        <v>18.190000000000044</v>
      </c>
      <c r="M1836" s="34">
        <f>L1836/'MSD Calculation'!$D$5</f>
        <v>0.61452702702702844</v>
      </c>
      <c r="N1836" s="34">
        <f>'MSD Calculation'!$D$24-L1836</f>
        <v>0.30999999999995609</v>
      </c>
      <c r="O1836" s="35">
        <f t="shared" si="140"/>
        <v>5.455800425092399E-3</v>
      </c>
      <c r="P1836" s="35">
        <f t="shared" si="141"/>
        <v>1.4945425226590488E-2</v>
      </c>
      <c r="Q1836" s="35">
        <f t="shared" si="142"/>
        <v>1.7930068975692555E-2</v>
      </c>
      <c r="R1836" s="35">
        <f t="shared" si="143"/>
        <v>1.8649019441046879E-2</v>
      </c>
      <c r="S1836" s="35">
        <f t="shared" si="144"/>
        <v>1.8649019441046879E-2</v>
      </c>
      <c r="T1836" s="11" t="s">
        <v>14</v>
      </c>
    </row>
    <row r="1837" spans="2:20" x14ac:dyDescent="0.35">
      <c r="B1837" s="63">
        <v>18.200000000000045</v>
      </c>
      <c r="C1837" s="34">
        <f>B1837/'MSD Calculation'!$D$5</f>
        <v>0.61486486486486636</v>
      </c>
      <c r="D1837" s="34">
        <f>'MSD Calculation'!$D$24-B1837</f>
        <v>0.29999999999995453</v>
      </c>
      <c r="E1837" s="30">
        <f>IF(B1837="",0,IF(B1837&lt;'MSD Calculation'!$D$5,$E$7*(1-B1837/'MSD Calculation'!$D$5), 0))</f>
        <v>5.4510188296278119E-3</v>
      </c>
      <c r="F1837" s="30">
        <f>IF(B1837="",0,IF($B1837&lt;$F$5,0,IF($B1837&gt;'MSD Calculation'!$D$5,0,IF($N$4="Closed-form",1/2*(1-COS(2*PI()*($B1837-$F$5)/$F$6))*$F$8,IF($N$4="General",1/2*(1-COS(2*PI()*($B1837-$F$5)/$F$6))*$F$9,"Error")))))</f>
        <v>9.4925707813976884E-3</v>
      </c>
      <c r="G1837" s="30">
        <f>IF(B1837="",0,IF($B1837&lt;$G$5,0,IF($B1837&gt;'MSD Calculation'!$D$5,0,IF($N$4="Closed-form",1/2*(1-COS(2*PI()*($B1837-$G$5)/$G$6))*$G$8,IF($N$4="General",1/2*(1-COS(2*PI()*($B1837-$G$5)/$G$6))*$G$9,"Error")))))</f>
        <v>2.9884708466612355E-3</v>
      </c>
      <c r="H1837" s="30">
        <f>IF(B1837="",0,IF($B1837&lt;$H$5,0,IF($B1837&gt;'MSD Calculation'!$D$5,0,IF($N$4="Closed-form",1/2*(1-COS(2*PI()*($B1837-$H$5)/$H$6))*$H$8,IF($N$4="General",1/2*(1-COS(2*PI()*($B1837-$H$5)/$H$6))*$H$9,"Error")))))</f>
        <v>7.2230221457885476E-4</v>
      </c>
      <c r="I1837" s="30">
        <f>IF(B1837="",0,IF($B1837&lt;$I$5,0,IF($B1837&gt;'MSD Calculation'!$D$5,0,IF($N$4="Closed-form",1/2*(1-COS(2*PI()*($B1837-$I$5)/$I$6))*$I$8,IF($N$4="General",1/2*(1-COS(2*PI()*($B1837-$I$5)/$I$6))*$I$9,"Error")))))</f>
        <v>0</v>
      </c>
      <c r="J1837" s="15" t="s">
        <v>14</v>
      </c>
      <c r="K1837" s="3"/>
      <c r="L1837" s="17">
        <v>18.200000000000045</v>
      </c>
      <c r="M1837" s="34">
        <f>L1837/'MSD Calculation'!$D$5</f>
        <v>0.61486486486486636</v>
      </c>
      <c r="N1837" s="34">
        <f>'MSD Calculation'!$D$24-L1837</f>
        <v>0.29999999999995453</v>
      </c>
      <c r="O1837" s="35">
        <f t="shared" si="140"/>
        <v>5.4510188296278119E-3</v>
      </c>
      <c r="P1837" s="35">
        <f t="shared" si="141"/>
        <v>1.4943589611025501E-2</v>
      </c>
      <c r="Q1837" s="35">
        <f t="shared" si="142"/>
        <v>1.7932060457686735E-2</v>
      </c>
      <c r="R1837" s="35">
        <f t="shared" si="143"/>
        <v>1.8654362672265591E-2</v>
      </c>
      <c r="S1837" s="35">
        <f t="shared" si="144"/>
        <v>1.8654362672265591E-2</v>
      </c>
      <c r="T1837" s="11" t="s">
        <v>14</v>
      </c>
    </row>
    <row r="1838" spans="2:20" x14ac:dyDescent="0.35">
      <c r="B1838" s="63">
        <v>18.210000000000047</v>
      </c>
      <c r="C1838" s="34">
        <f>B1838/'MSD Calculation'!$D$5</f>
        <v>0.61520270270270427</v>
      </c>
      <c r="D1838" s="34">
        <f>'MSD Calculation'!$D$24-B1838</f>
        <v>0.28999999999995296</v>
      </c>
      <c r="E1838" s="30">
        <f>IF(B1838="",0,IF(B1838&lt;'MSD Calculation'!$D$5,$E$7*(1-B1838/'MSD Calculation'!$D$5), 0))</f>
        <v>5.4462372341632249E-3</v>
      </c>
      <c r="F1838" s="30">
        <f>IF(B1838="",0,IF($B1838&lt;$F$5,0,IF($B1838&gt;'MSD Calculation'!$D$5,0,IF($N$4="Closed-form",1/2*(1-COS(2*PI()*($B1838-$F$5)/$F$6))*$F$8,IF($N$4="General",1/2*(1-COS(2*PI()*($B1838-$F$5)/$F$6))*$F$9,"Error")))))</f>
        <v>9.4954963957495746E-3</v>
      </c>
      <c r="G1838" s="30">
        <f>IF(B1838="",0,IF($B1838&lt;$G$5,0,IF($B1838&gt;'MSD Calculation'!$D$5,0,IF($N$4="Closed-form",1/2*(1-COS(2*PI()*($B1838-$G$5)/$G$6))*$G$8,IF($N$4="General",1/2*(1-COS(2*PI()*($B1838-$G$5)/$G$6))*$G$9,"Error")))))</f>
        <v>2.9922900451908535E-3</v>
      </c>
      <c r="H1838" s="30">
        <f>IF(B1838="",0,IF($B1838&lt;$H$5,0,IF($B1838&gt;'MSD Calculation'!$D$5,0,IF($N$4="Closed-form",1/2*(1-COS(2*PI()*($B1838-$H$5)/$H$6))*$H$8,IF($N$4="General",1/2*(1-COS(2*PI()*($B1838-$H$5)/$H$6))*$H$9,"Error")))))</f>
        <v>7.2565740607271549E-4</v>
      </c>
      <c r="I1838" s="30">
        <f>IF(B1838="",0,IF($B1838&lt;$I$5,0,IF($B1838&gt;'MSD Calculation'!$D$5,0,IF($N$4="Closed-form",1/2*(1-COS(2*PI()*($B1838-$I$5)/$I$6))*$I$8,IF($N$4="General",1/2*(1-COS(2*PI()*($B1838-$I$5)/$I$6))*$I$9,"Error")))))</f>
        <v>0</v>
      </c>
      <c r="J1838" s="15" t="s">
        <v>14</v>
      </c>
      <c r="K1838" s="3"/>
      <c r="L1838" s="17">
        <v>18.210000000000047</v>
      </c>
      <c r="M1838" s="34">
        <f>L1838/'MSD Calculation'!$D$5</f>
        <v>0.61520270270270427</v>
      </c>
      <c r="N1838" s="34">
        <f>'MSD Calculation'!$D$24-L1838</f>
        <v>0.28999999999995296</v>
      </c>
      <c r="O1838" s="35">
        <f t="shared" si="140"/>
        <v>5.4462372341632249E-3</v>
      </c>
      <c r="P1838" s="35">
        <f t="shared" si="141"/>
        <v>1.4941733629912799E-2</v>
      </c>
      <c r="Q1838" s="35">
        <f t="shared" si="142"/>
        <v>1.7934023675103654E-2</v>
      </c>
      <c r="R1838" s="35">
        <f t="shared" si="143"/>
        <v>1.8659681081176369E-2</v>
      </c>
      <c r="S1838" s="35">
        <f t="shared" si="144"/>
        <v>1.8659681081176369E-2</v>
      </c>
      <c r="T1838" s="11" t="s">
        <v>14</v>
      </c>
    </row>
    <row r="1839" spans="2:20" x14ac:dyDescent="0.35">
      <c r="B1839" s="63">
        <v>18.220000000000049</v>
      </c>
      <c r="C1839" s="34">
        <f>B1839/'MSD Calculation'!$D$5</f>
        <v>0.61554054054054219</v>
      </c>
      <c r="D1839" s="34">
        <f>'MSD Calculation'!$D$24-B1839</f>
        <v>0.2799999999999514</v>
      </c>
      <c r="E1839" s="30">
        <f>IF(B1839="",0,IF(B1839&lt;'MSD Calculation'!$D$5,$E$7*(1-B1839/'MSD Calculation'!$D$5), 0))</f>
        <v>5.4414556386986378E-3</v>
      </c>
      <c r="F1839" s="30">
        <f>IF(B1839="",0,IF($B1839&lt;$F$5,0,IF($B1839&gt;'MSD Calculation'!$D$5,0,IF($N$4="Closed-form",1/2*(1-COS(2*PI()*($B1839-$F$5)/$F$6))*$F$8,IF($N$4="General",1/2*(1-COS(2*PI()*($B1839-$F$5)/$F$6))*$F$9,"Error")))))</f>
        <v>9.49840163172057E-3</v>
      </c>
      <c r="G1839" s="30">
        <f>IF(B1839="",0,IF($B1839&lt;$G$5,0,IF($B1839&gt;'MSD Calculation'!$D$5,0,IF($N$4="Closed-form",1/2*(1-COS(2*PI()*($B1839-$G$5)/$G$6))*$G$8,IF($N$4="General",1/2*(1-COS(2*PI()*($B1839-$G$5)/$G$6))*$G$9,"Error")))))</f>
        <v>2.9961013182508204E-3</v>
      </c>
      <c r="H1839" s="30">
        <f>IF(B1839="",0,IF($B1839&lt;$H$5,0,IF($B1839&gt;'MSD Calculation'!$D$5,0,IF($N$4="Closed-form",1/2*(1-COS(2*PI()*($B1839-$H$5)/$H$6))*$H$8,IF($N$4="General",1/2*(1-COS(2*PI()*($B1839-$H$5)/$H$6))*$H$9,"Error")))))</f>
        <v>7.2901599949364536E-4</v>
      </c>
      <c r="I1839" s="30">
        <f>IF(B1839="",0,IF($B1839&lt;$I$5,0,IF($B1839&gt;'MSD Calculation'!$D$5,0,IF($N$4="Closed-form",1/2*(1-COS(2*PI()*($B1839-$I$5)/$I$6))*$I$8,IF($N$4="General",1/2*(1-COS(2*PI()*($B1839-$I$5)/$I$6))*$I$9,"Error")))))</f>
        <v>0</v>
      </c>
      <c r="J1839" s="15" t="s">
        <v>14</v>
      </c>
      <c r="K1839" s="3"/>
      <c r="L1839" s="17">
        <v>18.220000000000049</v>
      </c>
      <c r="M1839" s="34">
        <f>L1839/'MSD Calculation'!$D$5</f>
        <v>0.61554054054054219</v>
      </c>
      <c r="N1839" s="34">
        <f>'MSD Calculation'!$D$24-L1839</f>
        <v>0.2799999999999514</v>
      </c>
      <c r="O1839" s="35">
        <f t="shared" si="140"/>
        <v>5.4414556386986378E-3</v>
      </c>
      <c r="P1839" s="35">
        <f t="shared" si="141"/>
        <v>1.4939857270419209E-2</v>
      </c>
      <c r="Q1839" s="35">
        <f t="shared" si="142"/>
        <v>1.7935958588670028E-2</v>
      </c>
      <c r="R1839" s="35">
        <f t="shared" si="143"/>
        <v>1.8664974588163671E-2</v>
      </c>
      <c r="S1839" s="35">
        <f t="shared" si="144"/>
        <v>1.8664974588163671E-2</v>
      </c>
      <c r="T1839" s="11" t="s">
        <v>14</v>
      </c>
    </row>
    <row r="1840" spans="2:20" x14ac:dyDescent="0.35">
      <c r="B1840" s="63">
        <v>18.23000000000005</v>
      </c>
      <c r="C1840" s="34">
        <f>B1840/'MSD Calculation'!$D$5</f>
        <v>0.61587837837838</v>
      </c>
      <c r="D1840" s="34">
        <f>'MSD Calculation'!$D$24-B1840</f>
        <v>0.26999999999994984</v>
      </c>
      <c r="E1840" s="30">
        <f>IF(B1840="",0,IF(B1840&lt;'MSD Calculation'!$D$5,$E$7*(1-B1840/'MSD Calculation'!$D$5), 0))</f>
        <v>5.4366740432340525E-3</v>
      </c>
      <c r="F1840" s="30">
        <f>IF(B1840="",0,IF($B1840&lt;$F$5,0,IF($B1840&gt;'MSD Calculation'!$D$5,0,IF($N$4="Closed-form",1/2*(1-COS(2*PI()*($B1840-$F$5)/$F$6))*$F$8,IF($N$4="General",1/2*(1-COS(2*PI()*($B1840-$F$5)/$F$6))*$F$9,"Error")))))</f>
        <v>9.5012864765668861E-3</v>
      </c>
      <c r="G1840" s="30">
        <f>IF(B1840="",0,IF($B1840&lt;$G$5,0,IF($B1840&gt;'MSD Calculation'!$D$5,0,IF($N$4="Closed-form",1/2*(1-COS(2*PI()*($B1840-$G$5)/$G$6))*$G$8,IF($N$4="General",1/2*(1-COS(2*PI()*($B1840-$G$5)/$G$6))*$G$9,"Error")))))</f>
        <v>2.9999046394559043E-3</v>
      </c>
      <c r="H1840" s="30">
        <f>IF(B1840="",0,IF($B1840&lt;$H$5,0,IF($B1840&gt;'MSD Calculation'!$D$5,0,IF($N$4="Closed-form",1/2*(1-COS(2*PI()*($B1840-$H$5)/$H$6))*$H$8,IF($N$4="General",1/2*(1-COS(2*PI()*($B1840-$H$5)/$H$6))*$H$9,"Error")))))</f>
        <v>7.3237795445848044E-4</v>
      </c>
      <c r="I1840" s="30">
        <f>IF(B1840="",0,IF($B1840&lt;$I$5,0,IF($B1840&gt;'MSD Calculation'!$D$5,0,IF($N$4="Closed-form",1/2*(1-COS(2*PI()*($B1840-$I$5)/$I$6))*$I$8,IF($N$4="General",1/2*(1-COS(2*PI()*($B1840-$I$5)/$I$6))*$I$9,"Error")))))</f>
        <v>0</v>
      </c>
      <c r="J1840" s="15" t="s">
        <v>14</v>
      </c>
      <c r="K1840" s="3"/>
      <c r="L1840" s="17">
        <v>18.23000000000005</v>
      </c>
      <c r="M1840" s="34">
        <f>L1840/'MSD Calculation'!$D$5</f>
        <v>0.61587837837838</v>
      </c>
      <c r="N1840" s="34">
        <f>'MSD Calculation'!$D$24-L1840</f>
        <v>0.26999999999994984</v>
      </c>
      <c r="O1840" s="35">
        <f t="shared" si="140"/>
        <v>5.4366740432340525E-3</v>
      </c>
      <c r="P1840" s="35">
        <f t="shared" si="141"/>
        <v>1.4937960519800939E-2</v>
      </c>
      <c r="Q1840" s="35">
        <f t="shared" si="142"/>
        <v>1.7937865159256841E-2</v>
      </c>
      <c r="R1840" s="35">
        <f t="shared" si="143"/>
        <v>1.8670243113715321E-2</v>
      </c>
      <c r="S1840" s="35">
        <f t="shared" si="144"/>
        <v>1.8670243113715321E-2</v>
      </c>
      <c r="T1840" s="11" t="s">
        <v>14</v>
      </c>
    </row>
    <row r="1841" spans="2:20" x14ac:dyDescent="0.35">
      <c r="B1841" s="63">
        <v>18.240000000000052</v>
      </c>
      <c r="C1841" s="34">
        <f>B1841/'MSD Calculation'!$D$5</f>
        <v>0.61621621621621792</v>
      </c>
      <c r="D1841" s="34">
        <f>'MSD Calculation'!$D$24-B1841</f>
        <v>0.25999999999994827</v>
      </c>
      <c r="E1841" s="30">
        <f>IF(B1841="",0,IF(B1841&lt;'MSD Calculation'!$D$5,$E$7*(1-B1841/'MSD Calculation'!$D$5), 0))</f>
        <v>5.4318924477694663E-3</v>
      </c>
      <c r="F1841" s="30">
        <f>IF(B1841="",0,IF($B1841&lt;$F$5,0,IF($B1841&gt;'MSD Calculation'!$D$5,0,IF($N$4="Closed-form",1/2*(1-COS(2*PI()*($B1841-$F$5)/$F$6))*$F$8,IF($N$4="General",1/2*(1-COS(2*PI()*($B1841-$F$5)/$F$6))*$F$9,"Error")))))</f>
        <v>9.5041509176341885E-3</v>
      </c>
      <c r="G1841" s="30">
        <f>IF(B1841="",0,IF($B1841&lt;$G$5,0,IF($B1841&gt;'MSD Calculation'!$D$5,0,IF($N$4="Closed-form",1/2*(1-COS(2*PI()*($B1841-$G$5)/$G$6))*$G$8,IF($N$4="General",1/2*(1-COS(2*PI()*($B1841-$G$5)/$G$6))*$G$9,"Error")))))</f>
        <v>3.0036999824759243E-3</v>
      </c>
      <c r="H1841" s="30">
        <f>IF(B1841="",0,IF($B1841&lt;$H$5,0,IF($B1841&gt;'MSD Calculation'!$D$5,0,IF($N$4="Closed-form",1/2*(1-COS(2*PI()*($B1841-$H$5)/$H$6))*$H$8,IF($N$4="General",1/2*(1-COS(2*PI()*($B1841-$H$5)/$H$6))*$H$9,"Error")))))</f>
        <v>7.357432305436371E-4</v>
      </c>
      <c r="I1841" s="30">
        <f>IF(B1841="",0,IF($B1841&lt;$I$5,0,IF($B1841&gt;'MSD Calculation'!$D$5,0,IF($N$4="Closed-form",1/2*(1-COS(2*PI()*($B1841-$I$5)/$I$6))*$I$8,IF($N$4="General",1/2*(1-COS(2*PI()*($B1841-$I$5)/$I$6))*$I$9,"Error")))))</f>
        <v>0</v>
      </c>
      <c r="J1841" s="15" t="s">
        <v>14</v>
      </c>
      <c r="K1841" s="3"/>
      <c r="L1841" s="17">
        <v>18.240000000000052</v>
      </c>
      <c r="M1841" s="34">
        <f>L1841/'MSD Calculation'!$D$5</f>
        <v>0.61621621621621792</v>
      </c>
      <c r="N1841" s="34">
        <f>'MSD Calculation'!$D$24-L1841</f>
        <v>0.25999999999994827</v>
      </c>
      <c r="O1841" s="35">
        <f t="shared" si="140"/>
        <v>5.4318924477694663E-3</v>
      </c>
      <c r="P1841" s="35">
        <f t="shared" si="141"/>
        <v>1.4936043365403655E-2</v>
      </c>
      <c r="Q1841" s="35">
        <f t="shared" si="142"/>
        <v>1.793974334787958E-2</v>
      </c>
      <c r="R1841" s="35">
        <f t="shared" si="143"/>
        <v>1.8675486578423217E-2</v>
      </c>
      <c r="S1841" s="35">
        <f t="shared" si="144"/>
        <v>1.8675486578423217E-2</v>
      </c>
      <c r="T1841" s="11" t="s">
        <v>14</v>
      </c>
    </row>
    <row r="1842" spans="2:20" x14ac:dyDescent="0.35">
      <c r="B1842" s="63">
        <v>18.250000000000053</v>
      </c>
      <c r="C1842" s="34">
        <f>B1842/'MSD Calculation'!$D$5</f>
        <v>0.61655405405405583</v>
      </c>
      <c r="D1842" s="34">
        <f>'MSD Calculation'!$D$24-B1842</f>
        <v>0.24999999999994671</v>
      </c>
      <c r="E1842" s="30">
        <f>IF(B1842="",0,IF(B1842&lt;'MSD Calculation'!$D$5,$E$7*(1-B1842/'MSD Calculation'!$D$5), 0))</f>
        <v>5.4271108523048792E-3</v>
      </c>
      <c r="F1842" s="30">
        <f>IF(B1842="",0,IF($B1842&lt;$F$5,0,IF($B1842&gt;'MSD Calculation'!$D$5,0,IF($N$4="Closed-form",1/2*(1-COS(2*PI()*($B1842-$F$5)/$F$6))*$F$8,IF($N$4="General",1/2*(1-COS(2*PI()*($B1842-$F$5)/$F$6))*$F$9,"Error")))))</f>
        <v>9.5069949423576289E-3</v>
      </c>
      <c r="G1842" s="30">
        <f>IF(B1842="",0,IF($B1842&lt;$G$5,0,IF($B1842&gt;'MSD Calculation'!$D$5,0,IF($N$4="Closed-form",1/2*(1-COS(2*PI()*($B1842-$G$5)/$G$6))*$G$8,IF($N$4="General",1/2*(1-COS(2*PI()*($B1842-$G$5)/$G$6))*$G$9,"Error")))))</f>
        <v>3.0074873210359327E-3</v>
      </c>
      <c r="H1842" s="30">
        <f>IF(B1842="",0,IF($B1842&lt;$H$5,0,IF($B1842&gt;'MSD Calculation'!$D$5,0,IF($N$4="Closed-form",1/2*(1-COS(2*PI()*($B1842-$H$5)/$H$6))*$H$8,IF($N$4="General",1/2*(1-COS(2*PI()*($B1842-$H$5)/$H$6))*$H$9,"Error")))))</f>
        <v>7.3911178728560019E-4</v>
      </c>
      <c r="I1842" s="30">
        <f>IF(B1842="",0,IF($B1842&lt;$I$5,0,IF($B1842&gt;'MSD Calculation'!$D$5,0,IF($N$4="Closed-form",1/2*(1-COS(2*PI()*($B1842-$I$5)/$I$6))*$I$8,IF($N$4="General",1/2*(1-COS(2*PI()*($B1842-$I$5)/$I$6))*$I$9,"Error")))))</f>
        <v>0</v>
      </c>
      <c r="J1842" s="15" t="s">
        <v>14</v>
      </c>
      <c r="K1842" s="3"/>
      <c r="L1842" s="17">
        <v>18.250000000000053</v>
      </c>
      <c r="M1842" s="34">
        <f>L1842/'MSD Calculation'!$D$5</f>
        <v>0.61655405405405583</v>
      </c>
      <c r="N1842" s="34">
        <f>'MSD Calculation'!$D$24-L1842</f>
        <v>0.24999999999994671</v>
      </c>
      <c r="O1842" s="35">
        <f t="shared" si="140"/>
        <v>5.4271108523048792E-3</v>
      </c>
      <c r="P1842" s="35">
        <f t="shared" si="141"/>
        <v>1.4934105794662509E-2</v>
      </c>
      <c r="Q1842" s="35">
        <f t="shared" si="142"/>
        <v>1.7941593115698443E-2</v>
      </c>
      <c r="R1842" s="35">
        <f t="shared" si="143"/>
        <v>1.8680704902984041E-2</v>
      </c>
      <c r="S1842" s="35">
        <f t="shared" si="144"/>
        <v>1.8680704902984041E-2</v>
      </c>
      <c r="T1842" s="11" t="s">
        <v>14</v>
      </c>
    </row>
    <row r="1843" spans="2:20" x14ac:dyDescent="0.35">
      <c r="B1843" s="63">
        <v>18.260000000000055</v>
      </c>
      <c r="C1843" s="34">
        <f>B1843/'MSD Calculation'!$D$5</f>
        <v>0.61689189189189375</v>
      </c>
      <c r="D1843" s="34">
        <f>'MSD Calculation'!$D$24-B1843</f>
        <v>0.23999999999994515</v>
      </c>
      <c r="E1843" s="30">
        <f>IF(B1843="",0,IF(B1843&lt;'MSD Calculation'!$D$5,$E$7*(1-B1843/'MSD Calculation'!$D$5), 0))</f>
        <v>5.4223292568402921E-3</v>
      </c>
      <c r="F1843" s="30">
        <f>IF(B1843="",0,IF($B1843&lt;$F$5,0,IF($B1843&gt;'MSD Calculation'!$D$5,0,IF($N$4="Closed-form",1/2*(1-COS(2*PI()*($B1843-$F$5)/$F$6))*$F$8,IF($N$4="General",1/2*(1-COS(2*PI()*($B1843-$F$5)/$F$6))*$F$9,"Error")))))</f>
        <v>9.5098185382619296E-3</v>
      </c>
      <c r="G1843" s="30">
        <f>IF(B1843="",0,IF($B1843&lt;$G$5,0,IF($B1843&gt;'MSD Calculation'!$D$5,0,IF($N$4="Closed-form",1/2*(1-COS(2*PI()*($B1843-$G$5)/$G$6))*$G$8,IF($N$4="General",1/2*(1-COS(2*PI()*($B1843-$G$5)/$G$6))*$G$9,"Error")))))</f>
        <v>3.0112666289163949E-3</v>
      </c>
      <c r="H1843" s="30">
        <f>IF(B1843="",0,IF($B1843&lt;$H$5,0,IF($B1843&gt;'MSD Calculation'!$D$5,0,IF($N$4="Closed-form",1/2*(1-COS(2*PI()*($B1843-$H$5)/$H$6))*$H$8,IF($N$4="General",1/2*(1-COS(2*PI()*($B1843-$H$5)/$H$6))*$H$9,"Error")))))</f>
        <v>7.4248358418140751E-4</v>
      </c>
      <c r="I1843" s="30">
        <f>IF(B1843="",0,IF($B1843&lt;$I$5,0,IF($B1843&gt;'MSD Calculation'!$D$5,0,IF($N$4="Closed-form",1/2*(1-COS(2*PI()*($B1843-$I$5)/$I$6))*$I$8,IF($N$4="General",1/2*(1-COS(2*PI()*($B1843-$I$5)/$I$6))*$I$9,"Error")))))</f>
        <v>0</v>
      </c>
      <c r="J1843" s="15" t="s">
        <v>14</v>
      </c>
      <c r="K1843" s="3"/>
      <c r="L1843" s="17">
        <v>18.260000000000055</v>
      </c>
      <c r="M1843" s="34">
        <f>L1843/'MSD Calculation'!$D$5</f>
        <v>0.61689189189189375</v>
      </c>
      <c r="N1843" s="34">
        <f>'MSD Calculation'!$D$24-L1843</f>
        <v>0.23999999999994515</v>
      </c>
      <c r="O1843" s="35">
        <f t="shared" si="140"/>
        <v>5.4223292568402921E-3</v>
      </c>
      <c r="P1843" s="35">
        <f t="shared" si="141"/>
        <v>1.4932147795102222E-2</v>
      </c>
      <c r="Q1843" s="35">
        <f t="shared" si="142"/>
        <v>1.7943414424018617E-2</v>
      </c>
      <c r="R1843" s="35">
        <f t="shared" si="143"/>
        <v>1.8685898008200023E-2</v>
      </c>
      <c r="S1843" s="35">
        <f t="shared" si="144"/>
        <v>1.8685898008200023E-2</v>
      </c>
      <c r="T1843" s="11" t="s">
        <v>14</v>
      </c>
    </row>
    <row r="1844" spans="2:20" x14ac:dyDescent="0.35">
      <c r="B1844" s="63">
        <v>18.270000000000056</v>
      </c>
      <c r="C1844" s="34">
        <f>B1844/'MSD Calculation'!$D$5</f>
        <v>0.61722972972973156</v>
      </c>
      <c r="D1844" s="34">
        <f>'MSD Calculation'!$D$24-B1844</f>
        <v>0.22999999999994358</v>
      </c>
      <c r="E1844" s="30">
        <f>IF(B1844="",0,IF(B1844&lt;'MSD Calculation'!$D$5,$E$7*(1-B1844/'MSD Calculation'!$D$5), 0))</f>
        <v>5.4175476613757068E-3</v>
      </c>
      <c r="F1844" s="30">
        <f>IF(B1844="",0,IF($B1844&lt;$F$5,0,IF($B1844&gt;'MSD Calculation'!$D$5,0,IF($N$4="Closed-form",1/2*(1-COS(2*PI()*($B1844-$F$5)/$F$6))*$F$8,IF($N$4="General",1/2*(1-COS(2*PI()*($B1844-$F$5)/$F$6))*$F$9,"Error")))))</f>
        <v>9.5126216929614128E-3</v>
      </c>
      <c r="G1844" s="30">
        <f>IF(B1844="",0,IF($B1844&lt;$G$5,0,IF($B1844&gt;'MSD Calculation'!$D$5,0,IF($N$4="Closed-form",1/2*(1-COS(2*PI()*($B1844-$G$5)/$G$6))*$G$8,IF($N$4="General",1/2*(1-COS(2*PI()*($B1844-$G$5)/$G$6))*$G$9,"Error")))))</f>
        <v>3.0150378799533714E-3</v>
      </c>
      <c r="H1844" s="30">
        <f>IF(B1844="",0,IF($B1844&lt;$H$5,0,IF($B1844&gt;'MSD Calculation'!$D$5,0,IF($N$4="Closed-form",1/2*(1-COS(2*PI()*($B1844-$H$5)/$H$6))*$H$8,IF($N$4="General",1/2*(1-COS(2*PI()*($B1844-$H$5)/$H$6))*$H$9,"Error")))))</f>
        <v>7.4585858068913823E-4</v>
      </c>
      <c r="I1844" s="30">
        <f>IF(B1844="",0,IF($B1844&lt;$I$5,0,IF($B1844&gt;'MSD Calculation'!$D$5,0,IF($N$4="Closed-form",1/2*(1-COS(2*PI()*($B1844-$I$5)/$I$6))*$I$8,IF($N$4="General",1/2*(1-COS(2*PI()*($B1844-$I$5)/$I$6))*$I$9,"Error")))))</f>
        <v>0</v>
      </c>
      <c r="J1844" s="15" t="s">
        <v>14</v>
      </c>
      <c r="K1844" s="3"/>
      <c r="L1844" s="17">
        <v>18.270000000000056</v>
      </c>
      <c r="M1844" s="34">
        <f>L1844/'MSD Calculation'!$D$5</f>
        <v>0.61722972972973156</v>
      </c>
      <c r="N1844" s="34">
        <f>'MSD Calculation'!$D$24-L1844</f>
        <v>0.22999999999994358</v>
      </c>
      <c r="O1844" s="35">
        <f t="shared" si="140"/>
        <v>5.4175476613757068E-3</v>
      </c>
      <c r="P1844" s="35">
        <f t="shared" si="141"/>
        <v>1.4930169354337119E-2</v>
      </c>
      <c r="Q1844" s="35">
        <f t="shared" si="142"/>
        <v>1.7945207234290491E-2</v>
      </c>
      <c r="R1844" s="35">
        <f t="shared" si="143"/>
        <v>1.8691065814979629E-2</v>
      </c>
      <c r="S1844" s="35">
        <f t="shared" si="144"/>
        <v>1.8691065814979629E-2</v>
      </c>
      <c r="T1844" s="11" t="s">
        <v>14</v>
      </c>
    </row>
    <row r="1845" spans="2:20" x14ac:dyDescent="0.35">
      <c r="B1845" s="63">
        <v>18.280000000000058</v>
      </c>
      <c r="C1845" s="34">
        <f>B1845/'MSD Calculation'!$D$5</f>
        <v>0.61756756756756948</v>
      </c>
      <c r="D1845" s="34">
        <f>'MSD Calculation'!$D$24-B1845</f>
        <v>0.21999999999994202</v>
      </c>
      <c r="E1845" s="30">
        <f>IF(B1845="",0,IF(B1845&lt;'MSD Calculation'!$D$5,$E$7*(1-B1845/'MSD Calculation'!$D$5), 0))</f>
        <v>5.4127660659111197E-3</v>
      </c>
      <c r="F1845" s="30">
        <f>IF(B1845="",0,IF($B1845&lt;$F$5,0,IF($B1845&gt;'MSD Calculation'!$D$5,0,IF($N$4="Closed-form",1/2*(1-COS(2*PI()*($B1845-$F$5)/$F$6))*$F$8,IF($N$4="General",1/2*(1-COS(2*PI()*($B1845-$F$5)/$F$6))*$F$9,"Error")))))</f>
        <v>9.5154043941600777E-3</v>
      </c>
      <c r="G1845" s="30">
        <f>IF(B1845="",0,IF($B1845&lt;$G$5,0,IF($B1845&gt;'MSD Calculation'!$D$5,0,IF($N$4="Closed-form",1/2*(1-COS(2*PI()*($B1845-$G$5)/$G$6))*$G$8,IF($N$4="General",1/2*(1-COS(2*PI()*($B1845-$G$5)/$G$6))*$G$9,"Error")))))</f>
        <v>3.0188010480387039E-3</v>
      </c>
      <c r="H1845" s="30">
        <f>IF(B1845="",0,IF($B1845&lt;$H$5,0,IF($B1845&gt;'MSD Calculation'!$D$5,0,IF($N$4="Closed-form",1/2*(1-COS(2*PI()*($B1845-$H$5)/$H$6))*$H$8,IF($N$4="General",1/2*(1-COS(2*PI()*($B1845-$H$5)/$H$6))*$H$9,"Error")))))</f>
        <v>7.4923673622840042E-4</v>
      </c>
      <c r="I1845" s="30">
        <f>IF(B1845="",0,IF($B1845&lt;$I$5,0,IF($B1845&gt;'MSD Calculation'!$D$5,0,IF($N$4="Closed-form",1/2*(1-COS(2*PI()*($B1845-$I$5)/$I$6))*$I$8,IF($N$4="General",1/2*(1-COS(2*PI()*($B1845-$I$5)/$I$6))*$I$9,"Error")))))</f>
        <v>0</v>
      </c>
      <c r="J1845" s="15" t="s">
        <v>14</v>
      </c>
      <c r="K1845" s="3"/>
      <c r="L1845" s="17">
        <v>18.280000000000058</v>
      </c>
      <c r="M1845" s="34">
        <f>L1845/'MSD Calculation'!$D$5</f>
        <v>0.61756756756756948</v>
      </c>
      <c r="N1845" s="34">
        <f>'MSD Calculation'!$D$24-L1845</f>
        <v>0.21999999999994202</v>
      </c>
      <c r="O1845" s="35">
        <f t="shared" si="140"/>
        <v>5.4127660659111197E-3</v>
      </c>
      <c r="P1845" s="35">
        <f t="shared" si="141"/>
        <v>1.4928170460071197E-2</v>
      </c>
      <c r="Q1845" s="35">
        <f t="shared" si="142"/>
        <v>1.79469715081099E-2</v>
      </c>
      <c r="R1845" s="35">
        <f t="shared" si="143"/>
        <v>1.8696208244338302E-2</v>
      </c>
      <c r="S1845" s="35">
        <f t="shared" si="144"/>
        <v>1.8696208244338302E-2</v>
      </c>
      <c r="T1845" s="11" t="s">
        <v>14</v>
      </c>
    </row>
    <row r="1846" spans="2:20" x14ac:dyDescent="0.35">
      <c r="B1846" s="63">
        <v>18.29000000000006</v>
      </c>
      <c r="C1846" s="34">
        <f>B1846/'MSD Calculation'!$D$5</f>
        <v>0.61790540540540739</v>
      </c>
      <c r="D1846" s="34">
        <f>'MSD Calculation'!$D$24-B1846</f>
        <v>0.20999999999994046</v>
      </c>
      <c r="E1846" s="30">
        <f>IF(B1846="",0,IF(B1846&lt;'MSD Calculation'!$D$5,$E$7*(1-B1846/'MSD Calculation'!$D$5), 0))</f>
        <v>5.4079844704465327E-3</v>
      </c>
      <c r="F1846" s="30">
        <f>IF(B1846="",0,IF($B1846&lt;$F$5,0,IF($B1846&gt;'MSD Calculation'!$D$5,0,IF($N$4="Closed-form",1/2*(1-COS(2*PI()*($B1846-$F$5)/$F$6))*$F$8,IF($N$4="General",1/2*(1-COS(2*PI()*($B1846-$F$5)/$F$6))*$F$9,"Error")))))</f>
        <v>9.5181666296516258E-3</v>
      </c>
      <c r="G1846" s="30">
        <f>IF(B1846="",0,IF($B1846&lt;$G$5,0,IF($B1846&gt;'MSD Calculation'!$D$5,0,IF($N$4="Closed-form",1/2*(1-COS(2*PI()*($B1846-$G$5)/$G$6))*$G$8,IF($N$4="General",1/2*(1-COS(2*PI()*($B1846-$G$5)/$G$6))*$G$9,"Error")))))</f>
        <v>3.0225561071201864E-3</v>
      </c>
      <c r="H1846" s="30">
        <f>IF(B1846="",0,IF($B1846&lt;$H$5,0,IF($B1846&gt;'MSD Calculation'!$D$5,0,IF($N$4="Closed-form",1/2*(1-COS(2*PI()*($B1846-$H$5)/$H$6))*$H$8,IF($N$4="General",1/2*(1-COS(2*PI()*($B1846-$H$5)/$H$6))*$H$9,"Error")))))</f>
        <v>7.5261801018081716E-4</v>
      </c>
      <c r="I1846" s="30">
        <f>IF(B1846="",0,IF($B1846&lt;$I$5,0,IF($B1846&gt;'MSD Calculation'!$D$5,0,IF($N$4="Closed-form",1/2*(1-COS(2*PI()*($B1846-$I$5)/$I$6))*$I$8,IF($N$4="General",1/2*(1-COS(2*PI()*($B1846-$I$5)/$I$6))*$I$9,"Error")))))</f>
        <v>0</v>
      </c>
      <c r="J1846" s="15" t="s">
        <v>14</v>
      </c>
      <c r="K1846" s="3"/>
      <c r="L1846" s="17">
        <v>18.29000000000006</v>
      </c>
      <c r="M1846" s="34">
        <f>L1846/'MSD Calculation'!$D$5</f>
        <v>0.61790540540540739</v>
      </c>
      <c r="N1846" s="34">
        <f>'MSD Calculation'!$D$24-L1846</f>
        <v>0.20999999999994046</v>
      </c>
      <c r="O1846" s="35">
        <f t="shared" si="140"/>
        <v>5.4079844704465327E-3</v>
      </c>
      <c r="P1846" s="35">
        <f t="shared" si="141"/>
        <v>1.4926151100098158E-2</v>
      </c>
      <c r="Q1846" s="35">
        <f t="shared" si="142"/>
        <v>1.7948707207218344E-2</v>
      </c>
      <c r="R1846" s="35">
        <f t="shared" si="143"/>
        <v>1.8701325217399162E-2</v>
      </c>
      <c r="S1846" s="35">
        <f t="shared" si="144"/>
        <v>1.8701325217399162E-2</v>
      </c>
      <c r="T1846" s="11" t="s">
        <v>14</v>
      </c>
    </row>
    <row r="1847" spans="2:20" x14ac:dyDescent="0.35">
      <c r="B1847" s="63">
        <v>18.300000000000061</v>
      </c>
      <c r="C1847" s="34">
        <f>B1847/'MSD Calculation'!$D$5</f>
        <v>0.61824324324324531</v>
      </c>
      <c r="D1847" s="34">
        <f>'MSD Calculation'!$D$24-B1847</f>
        <v>0.19999999999993889</v>
      </c>
      <c r="E1847" s="30">
        <f>IF(B1847="",0,IF(B1847&lt;'MSD Calculation'!$D$5,$E$7*(1-B1847/'MSD Calculation'!$D$5), 0))</f>
        <v>5.4032028749819456E-3</v>
      </c>
      <c r="F1847" s="30">
        <f>IF(B1847="",0,IF($B1847&lt;$F$5,0,IF($B1847&gt;'MSD Calculation'!$D$5,0,IF($N$4="Closed-form",1/2*(1-COS(2*PI()*($B1847-$F$5)/$F$6))*$F$8,IF($N$4="General",1/2*(1-COS(2*PI()*($B1847-$F$5)/$F$6))*$F$9,"Error")))))</f>
        <v>9.5209083873195495E-3</v>
      </c>
      <c r="G1847" s="30">
        <f>IF(B1847="",0,IF($B1847&lt;$G$5,0,IF($B1847&gt;'MSD Calculation'!$D$5,0,IF($N$4="Closed-form",1/2*(1-COS(2*PI()*($B1847-$G$5)/$G$6))*$G$8,IF($N$4="General",1/2*(1-COS(2*PI()*($B1847-$G$5)/$G$6))*$G$9,"Error")))))</f>
        <v>3.0263030312017553E-3</v>
      </c>
      <c r="H1847" s="30">
        <f>IF(B1847="",0,IF($B1847&lt;$H$5,0,IF($B1847&gt;'MSD Calculation'!$D$5,0,IF($N$4="Closed-form",1/2*(1-COS(2*PI()*($B1847-$H$5)/$H$6))*$H$8,IF($N$4="General",1/2*(1-COS(2*PI()*($B1847-$H$5)/$H$6))*$H$9,"Error")))))</f>
        <v>7.5600236189051785E-4</v>
      </c>
      <c r="I1847" s="30">
        <f>IF(B1847="",0,IF($B1847&lt;$I$5,0,IF($B1847&gt;'MSD Calculation'!$D$5,0,IF($N$4="Closed-form",1/2*(1-COS(2*PI()*($B1847-$I$5)/$I$6))*$I$8,IF($N$4="General",1/2*(1-COS(2*PI()*($B1847-$I$5)/$I$6))*$I$9,"Error")))))</f>
        <v>0</v>
      </c>
      <c r="J1847" s="15" t="s">
        <v>14</v>
      </c>
      <c r="K1847" s="3"/>
      <c r="L1847" s="17">
        <v>18.300000000000061</v>
      </c>
      <c r="M1847" s="34">
        <f>L1847/'MSD Calculation'!$D$5</f>
        <v>0.61824324324324531</v>
      </c>
      <c r="N1847" s="34">
        <f>'MSD Calculation'!$D$24-L1847</f>
        <v>0.19999999999993889</v>
      </c>
      <c r="O1847" s="35">
        <f t="shared" si="140"/>
        <v>5.4032028749819456E-3</v>
      </c>
      <c r="P1847" s="35">
        <f t="shared" si="141"/>
        <v>1.4924111262301495E-2</v>
      </c>
      <c r="Q1847" s="35">
        <f t="shared" si="142"/>
        <v>1.7950414293503251E-2</v>
      </c>
      <c r="R1847" s="35">
        <f t="shared" si="143"/>
        <v>1.8706416655393767E-2</v>
      </c>
      <c r="S1847" s="35">
        <f t="shared" si="144"/>
        <v>1.8706416655393767E-2</v>
      </c>
      <c r="T1847" s="11" t="s">
        <v>14</v>
      </c>
    </row>
    <row r="1848" spans="2:20" x14ac:dyDescent="0.35">
      <c r="B1848" s="63">
        <v>18.310000000000063</v>
      </c>
      <c r="C1848" s="34">
        <f>B1848/'MSD Calculation'!$D$5</f>
        <v>0.61858108108108312</v>
      </c>
      <c r="D1848" s="34">
        <f>'MSD Calculation'!$D$24-B1848</f>
        <v>0.18999999999993733</v>
      </c>
      <c r="E1848" s="30">
        <f>IF(B1848="",0,IF(B1848&lt;'MSD Calculation'!$D$5,$E$7*(1-B1848/'MSD Calculation'!$D$5), 0))</f>
        <v>5.3984212795173602E-3</v>
      </c>
      <c r="F1848" s="30">
        <f>IF(B1848="",0,IF($B1848&lt;$F$5,0,IF($B1848&gt;'MSD Calculation'!$D$5,0,IF($N$4="Closed-form",1/2*(1-COS(2*PI()*($B1848-$F$5)/$F$6))*$F$8,IF($N$4="General",1/2*(1-COS(2*PI()*($B1848-$F$5)/$F$6))*$F$9,"Error")))))</f>
        <v>9.5236296551371516E-3</v>
      </c>
      <c r="G1848" s="30">
        <f>IF(B1848="",0,IF($B1848&lt;$G$5,0,IF($B1848&gt;'MSD Calculation'!$D$5,0,IF($N$4="Closed-form",1/2*(1-COS(2*PI()*($B1848-$G$5)/$G$6))*$G$8,IF($N$4="General",1/2*(1-COS(2*PI()*($B1848-$G$5)/$G$6))*$G$9,"Error")))))</f>
        <v>3.0300417943436623E-3</v>
      </c>
      <c r="H1848" s="30">
        <f>IF(B1848="",0,IF($B1848&lt;$H$5,0,IF($B1848&gt;'MSD Calculation'!$D$5,0,IF($N$4="Closed-form",1/2*(1-COS(2*PI()*($B1848-$H$5)/$H$6))*$H$8,IF($N$4="General",1/2*(1-COS(2*PI()*($B1848-$H$5)/$H$6))*$H$9,"Error")))))</f>
        <v>7.5938975066462406E-4</v>
      </c>
      <c r="I1848" s="30">
        <f>IF(B1848="",0,IF($B1848&lt;$I$5,0,IF($B1848&gt;'MSD Calculation'!$D$5,0,IF($N$4="Closed-form",1/2*(1-COS(2*PI()*($B1848-$I$5)/$I$6))*$I$8,IF($N$4="General",1/2*(1-COS(2*PI()*($B1848-$I$5)/$I$6))*$I$9,"Error")))))</f>
        <v>0</v>
      </c>
      <c r="J1848" s="15" t="s">
        <v>14</v>
      </c>
      <c r="K1848" s="3"/>
      <c r="L1848" s="17">
        <v>18.310000000000063</v>
      </c>
      <c r="M1848" s="34">
        <f>L1848/'MSD Calculation'!$D$5</f>
        <v>0.61858108108108312</v>
      </c>
      <c r="N1848" s="34">
        <f>'MSD Calculation'!$D$24-L1848</f>
        <v>0.18999999999993733</v>
      </c>
      <c r="O1848" s="35">
        <f t="shared" si="140"/>
        <v>5.3984212795173602E-3</v>
      </c>
      <c r="P1848" s="35">
        <f t="shared" si="141"/>
        <v>1.4922050934654513E-2</v>
      </c>
      <c r="Q1848" s="35">
        <f t="shared" si="142"/>
        <v>1.7952092728998174E-2</v>
      </c>
      <c r="R1848" s="35">
        <f t="shared" si="143"/>
        <v>1.8711482479662797E-2</v>
      </c>
      <c r="S1848" s="35">
        <f t="shared" si="144"/>
        <v>1.8711482479662797E-2</v>
      </c>
      <c r="T1848" s="11" t="s">
        <v>14</v>
      </c>
    </row>
    <row r="1849" spans="2:20" x14ac:dyDescent="0.35">
      <c r="B1849" s="63">
        <v>18.320000000000064</v>
      </c>
      <c r="C1849" s="34">
        <f>B1849/'MSD Calculation'!$D$5</f>
        <v>0.61891891891892103</v>
      </c>
      <c r="D1849" s="34">
        <f>'MSD Calculation'!$D$24-B1849</f>
        <v>0.17999999999993577</v>
      </c>
      <c r="E1849" s="30">
        <f>IF(B1849="",0,IF(B1849&lt;'MSD Calculation'!$D$5,$E$7*(1-B1849/'MSD Calculation'!$D$5), 0))</f>
        <v>5.3936396840527732E-3</v>
      </c>
      <c r="F1849" s="30">
        <f>IF(B1849="",0,IF($B1849&lt;$F$5,0,IF($B1849&gt;'MSD Calculation'!$D$5,0,IF($N$4="Closed-form",1/2*(1-COS(2*PI()*($B1849-$F$5)/$F$6))*$F$8,IF($N$4="General",1/2*(1-COS(2*PI()*($B1849-$F$5)/$F$6))*$F$9,"Error")))))</f>
        <v>9.5263304211676281E-3</v>
      </c>
      <c r="G1849" s="30">
        <f>IF(B1849="",0,IF($B1849&lt;$G$5,0,IF($B1849&gt;'MSD Calculation'!$D$5,0,IF($N$4="Closed-form",1/2*(1-COS(2*PI()*($B1849-$G$5)/$G$6))*$G$8,IF($N$4="General",1/2*(1-COS(2*PI()*($B1849-$G$5)/$G$6))*$G$9,"Error")))))</f>
        <v>3.0337723706626604E-3</v>
      </c>
      <c r="H1849" s="30">
        <f>IF(B1849="",0,IF($B1849&lt;$H$5,0,IF($B1849&gt;'MSD Calculation'!$D$5,0,IF($N$4="Closed-form",1/2*(1-COS(2*PI()*($B1849-$H$5)/$H$6))*$H$8,IF($N$4="General",1/2*(1-COS(2*PI()*($B1849-$H$5)/$H$6))*$H$9,"Error")))))</f>
        <v>7.6278013577374133E-4</v>
      </c>
      <c r="I1849" s="30">
        <f>IF(B1849="",0,IF($B1849&lt;$I$5,0,IF($B1849&gt;'MSD Calculation'!$D$5,0,IF($N$4="Closed-form",1/2*(1-COS(2*PI()*($B1849-$I$5)/$I$6))*$I$8,IF($N$4="General",1/2*(1-COS(2*PI()*($B1849-$I$5)/$I$6))*$I$9,"Error")))))</f>
        <v>0</v>
      </c>
      <c r="J1849" s="15" t="s">
        <v>14</v>
      </c>
      <c r="K1849" s="3"/>
      <c r="L1849" s="17">
        <v>18.320000000000064</v>
      </c>
      <c r="M1849" s="34">
        <f>L1849/'MSD Calculation'!$D$5</f>
        <v>0.61891891891892103</v>
      </c>
      <c r="N1849" s="34">
        <f>'MSD Calculation'!$D$24-L1849</f>
        <v>0.17999999999993577</v>
      </c>
      <c r="O1849" s="35">
        <f t="shared" si="140"/>
        <v>5.3936396840527732E-3</v>
      </c>
      <c r="P1849" s="35">
        <f t="shared" si="141"/>
        <v>1.4919970105220401E-2</v>
      </c>
      <c r="Q1849" s="35">
        <f t="shared" si="142"/>
        <v>1.795374247588306E-2</v>
      </c>
      <c r="R1849" s="35">
        <f t="shared" si="143"/>
        <v>1.8716522611656801E-2</v>
      </c>
      <c r="S1849" s="35">
        <f t="shared" si="144"/>
        <v>1.8716522611656801E-2</v>
      </c>
      <c r="T1849" s="11" t="s">
        <v>14</v>
      </c>
    </row>
    <row r="1850" spans="2:20" x14ac:dyDescent="0.35">
      <c r="B1850" s="63">
        <v>18.330000000000066</v>
      </c>
      <c r="C1850" s="34">
        <f>B1850/'MSD Calculation'!$D$5</f>
        <v>0.61925675675675895</v>
      </c>
      <c r="D1850" s="34">
        <f>'MSD Calculation'!$D$24-B1850</f>
        <v>0.1699999999999342</v>
      </c>
      <c r="E1850" s="30">
        <f>IF(B1850="",0,IF(B1850&lt;'MSD Calculation'!$D$5,$E$7*(1-B1850/'MSD Calculation'!$D$5), 0))</f>
        <v>5.3888580885881861E-3</v>
      </c>
      <c r="F1850" s="30">
        <f>IF(B1850="",0,IF($B1850&lt;$F$5,0,IF($B1850&gt;'MSD Calculation'!$D$5,0,IF($N$4="Closed-form",1/2*(1-COS(2*PI()*($B1850-$F$5)/$F$6))*$F$8,IF($N$4="General",1/2*(1-COS(2*PI()*($B1850-$F$5)/$F$6))*$F$9,"Error")))))</f>
        <v>9.5290106735640891E-3</v>
      </c>
      <c r="G1850" s="30">
        <f>IF(B1850="",0,IF($B1850&lt;$G$5,0,IF($B1850&gt;'MSD Calculation'!$D$5,0,IF($N$4="Closed-form",1/2*(1-COS(2*PI()*($B1850-$G$5)/$G$6))*$G$8,IF($N$4="General",1/2*(1-COS(2*PI()*($B1850-$G$5)/$G$6))*$G$9,"Error")))))</f>
        <v>3.0374947343321749E-3</v>
      </c>
      <c r="H1850" s="30">
        <f>IF(B1850="",0,IF($B1850&lt;$H$5,0,IF($B1850&gt;'MSD Calculation'!$D$5,0,IF($N$4="Closed-form",1/2*(1-COS(2*PI()*($B1850-$H$5)/$H$6))*$H$8,IF($N$4="General",1/2*(1-COS(2*PI()*($B1850-$H$5)/$H$6))*$H$9,"Error")))))</f>
        <v>7.6617347645244671E-4</v>
      </c>
      <c r="I1850" s="30">
        <f>IF(B1850="",0,IF($B1850&lt;$I$5,0,IF($B1850&gt;'MSD Calculation'!$D$5,0,IF($N$4="Closed-form",1/2*(1-COS(2*PI()*($B1850-$I$5)/$I$6))*$I$8,IF($N$4="General",1/2*(1-COS(2*PI()*($B1850-$I$5)/$I$6))*$I$9,"Error")))))</f>
        <v>0</v>
      </c>
      <c r="J1850" s="15" t="s">
        <v>14</v>
      </c>
      <c r="K1850" s="3"/>
      <c r="L1850" s="17">
        <v>18.330000000000066</v>
      </c>
      <c r="M1850" s="34">
        <f>L1850/'MSD Calculation'!$D$5</f>
        <v>0.61925675675675895</v>
      </c>
      <c r="N1850" s="34">
        <f>'MSD Calculation'!$D$24-L1850</f>
        <v>0.1699999999999342</v>
      </c>
      <c r="O1850" s="35">
        <f t="shared" si="140"/>
        <v>5.3888580885881861E-3</v>
      </c>
      <c r="P1850" s="35">
        <f t="shared" si="141"/>
        <v>1.4917868762152276E-2</v>
      </c>
      <c r="Q1850" s="35">
        <f t="shared" si="142"/>
        <v>1.7955363496484453E-2</v>
      </c>
      <c r="R1850" s="35">
        <f t="shared" si="143"/>
        <v>1.8721536972936898E-2</v>
      </c>
      <c r="S1850" s="35">
        <f t="shared" si="144"/>
        <v>1.8721536972936898E-2</v>
      </c>
      <c r="T1850" s="11" t="s">
        <v>14</v>
      </c>
    </row>
    <row r="1851" spans="2:20" x14ac:dyDescent="0.35">
      <c r="B1851" s="63">
        <v>18.340000000000067</v>
      </c>
      <c r="C1851" s="34">
        <f>B1851/'MSD Calculation'!$D$5</f>
        <v>0.61959459459459687</v>
      </c>
      <c r="D1851" s="34">
        <f>'MSD Calculation'!$D$24-B1851</f>
        <v>0.15999999999993264</v>
      </c>
      <c r="E1851" s="30">
        <f>IF(B1851="",0,IF(B1851&lt;'MSD Calculation'!$D$5,$E$7*(1-B1851/'MSD Calculation'!$D$5), 0))</f>
        <v>5.3840764931235999E-3</v>
      </c>
      <c r="F1851" s="30">
        <f>IF(B1851="",0,IF($B1851&lt;$F$5,0,IF($B1851&gt;'MSD Calculation'!$D$5,0,IF($N$4="Closed-form",1/2*(1-COS(2*PI()*($B1851-$F$5)/$F$6))*$F$8,IF($N$4="General",1/2*(1-COS(2*PI()*($B1851-$F$5)/$F$6))*$F$9,"Error")))))</f>
        <v>9.5316704005696425E-3</v>
      </c>
      <c r="G1851" s="30">
        <f>IF(B1851="",0,IF($B1851&lt;$G$5,0,IF($B1851&gt;'MSD Calculation'!$D$5,0,IF($N$4="Closed-form",1/2*(1-COS(2*PI()*($B1851-$G$5)/$G$6))*$G$8,IF($N$4="General",1/2*(1-COS(2*PI()*($B1851-$G$5)/$G$6))*$G$9,"Error")))))</f>
        <v>3.0412088595824908E-3</v>
      </c>
      <c r="H1851" s="30">
        <f>IF(B1851="",0,IF($B1851&lt;$H$5,0,IF($B1851&gt;'MSD Calculation'!$D$5,0,IF($N$4="Closed-form",1/2*(1-COS(2*PI()*($B1851-$H$5)/$H$6))*$H$8,IF($N$4="General",1/2*(1-COS(2*PI()*($B1851-$H$5)/$H$6))*$H$9,"Error")))))</f>
        <v>7.6956973189978113E-4</v>
      </c>
      <c r="I1851" s="30">
        <f>IF(B1851="",0,IF($B1851&lt;$I$5,0,IF($B1851&gt;'MSD Calculation'!$D$5,0,IF($N$4="Closed-form",1/2*(1-COS(2*PI()*($B1851-$I$5)/$I$6))*$I$8,IF($N$4="General",1/2*(1-COS(2*PI()*($B1851-$I$5)/$I$6))*$I$9,"Error")))))</f>
        <v>0</v>
      </c>
      <c r="J1851" s="15" t="s">
        <v>14</v>
      </c>
      <c r="K1851" s="3"/>
      <c r="L1851" s="17">
        <v>18.340000000000067</v>
      </c>
      <c r="M1851" s="34">
        <f>L1851/'MSD Calculation'!$D$5</f>
        <v>0.61959459459459687</v>
      </c>
      <c r="N1851" s="34">
        <f>'MSD Calculation'!$D$24-L1851</f>
        <v>0.15999999999993264</v>
      </c>
      <c r="O1851" s="35">
        <f t="shared" si="140"/>
        <v>5.3840764931235999E-3</v>
      </c>
      <c r="P1851" s="35">
        <f t="shared" si="141"/>
        <v>1.4915746893693241E-2</v>
      </c>
      <c r="Q1851" s="35">
        <f t="shared" si="142"/>
        <v>1.7956955753275734E-2</v>
      </c>
      <c r="R1851" s="35">
        <f t="shared" si="143"/>
        <v>1.8726525485175515E-2</v>
      </c>
      <c r="S1851" s="35">
        <f t="shared" si="144"/>
        <v>1.8726525485175515E-2</v>
      </c>
      <c r="T1851" s="11" t="s">
        <v>14</v>
      </c>
    </row>
    <row r="1852" spans="2:20" x14ac:dyDescent="0.35">
      <c r="B1852" s="63">
        <v>18.350000000000069</v>
      </c>
      <c r="C1852" s="34">
        <f>B1852/'MSD Calculation'!$D$5</f>
        <v>0.61993243243243468</v>
      </c>
      <c r="D1852" s="34">
        <f>'MSD Calculation'!$D$24-B1852</f>
        <v>0.14999999999993108</v>
      </c>
      <c r="E1852" s="30">
        <f>IF(B1852="",0,IF(B1852&lt;'MSD Calculation'!$D$5,$E$7*(1-B1852/'MSD Calculation'!$D$5), 0))</f>
        <v>5.3792948976590137E-3</v>
      </c>
      <c r="F1852" s="30">
        <f>IF(B1852="",0,IF($B1852&lt;$F$5,0,IF($B1852&gt;'MSD Calculation'!$D$5,0,IF($N$4="Closed-form",1/2*(1-COS(2*PI()*($B1852-$F$5)/$F$6))*$F$8,IF($N$4="General",1/2*(1-COS(2*PI()*($B1852-$F$5)/$F$6))*$F$9,"Error")))))</f>
        <v>9.5343095905174209E-3</v>
      </c>
      <c r="G1852" s="30">
        <f>IF(B1852="",0,IF($B1852&lt;$G$5,0,IF($B1852&gt;'MSD Calculation'!$D$5,0,IF($N$4="Closed-form",1/2*(1-COS(2*PI()*($B1852-$G$5)/$G$6))*$G$8,IF($N$4="General",1/2*(1-COS(2*PI()*($B1852-$G$5)/$G$6))*$G$9,"Error")))))</f>
        <v>3.0449147207009261E-3</v>
      </c>
      <c r="H1852" s="30">
        <f>IF(B1852="",0,IF($B1852&lt;$H$5,0,IF($B1852&gt;'MSD Calculation'!$D$5,0,IF($N$4="Closed-form",1/2*(1-COS(2*PI()*($B1852-$H$5)/$H$6))*$H$8,IF($N$4="General",1/2*(1-COS(2*PI()*($B1852-$H$5)/$H$6))*$H$9,"Error")))))</f>
        <v>7.7296886127973738E-4</v>
      </c>
      <c r="I1852" s="30">
        <f>IF(B1852="",0,IF($B1852&lt;$I$5,0,IF($B1852&gt;'MSD Calculation'!$D$5,0,IF($N$4="Closed-form",1/2*(1-COS(2*PI()*($B1852-$I$5)/$I$6))*$I$8,IF($N$4="General",1/2*(1-COS(2*PI()*($B1852-$I$5)/$I$6))*$I$9,"Error")))))</f>
        <v>0</v>
      </c>
      <c r="J1852" s="15" t="s">
        <v>14</v>
      </c>
      <c r="K1852" s="3"/>
      <c r="L1852" s="17">
        <v>18.350000000000069</v>
      </c>
      <c r="M1852" s="34">
        <f>L1852/'MSD Calculation'!$D$5</f>
        <v>0.61993243243243468</v>
      </c>
      <c r="N1852" s="34">
        <f>'MSD Calculation'!$D$24-L1852</f>
        <v>0.14999999999993108</v>
      </c>
      <c r="O1852" s="35">
        <f t="shared" si="140"/>
        <v>5.3792948976590137E-3</v>
      </c>
      <c r="P1852" s="35">
        <f t="shared" si="141"/>
        <v>1.4913604488176434E-2</v>
      </c>
      <c r="Q1852" s="35">
        <f t="shared" si="142"/>
        <v>1.7958519208877359E-2</v>
      </c>
      <c r="R1852" s="35">
        <f t="shared" si="143"/>
        <v>1.8731488070157096E-2</v>
      </c>
      <c r="S1852" s="35">
        <f t="shared" si="144"/>
        <v>1.8731488070157096E-2</v>
      </c>
      <c r="T1852" s="11" t="s">
        <v>14</v>
      </c>
    </row>
    <row r="1853" spans="2:20" x14ac:dyDescent="0.35">
      <c r="B1853" s="63">
        <v>18.36000000000007</v>
      </c>
      <c r="C1853" s="34">
        <f>B1853/'MSD Calculation'!$D$5</f>
        <v>0.62027027027027259</v>
      </c>
      <c r="D1853" s="34">
        <f>'MSD Calculation'!$D$24-B1853</f>
        <v>0.13999999999992951</v>
      </c>
      <c r="E1853" s="30">
        <f>IF(B1853="",0,IF(B1853&lt;'MSD Calculation'!$D$5,$E$7*(1-B1853/'MSD Calculation'!$D$5), 0))</f>
        <v>5.3745133021944275E-3</v>
      </c>
      <c r="F1853" s="30">
        <f>IF(B1853="",0,IF($B1853&lt;$F$5,0,IF($B1853&gt;'MSD Calculation'!$D$5,0,IF($N$4="Closed-form",1/2*(1-COS(2*PI()*($B1853-$F$5)/$F$6))*$F$8,IF($N$4="General",1/2*(1-COS(2*PI()*($B1853-$F$5)/$F$6))*$F$9,"Error")))))</f>
        <v>9.5369282318306468E-3</v>
      </c>
      <c r="G1853" s="30">
        <f>IF(B1853="",0,IF($B1853&lt;$G$5,0,IF($B1853&gt;'MSD Calculation'!$D$5,0,IF($N$4="Closed-form",1/2*(1-COS(2*PI()*($B1853-$G$5)/$G$6))*$G$8,IF($N$4="General",1/2*(1-COS(2*PI()*($B1853-$G$5)/$G$6))*$G$9,"Error")))))</f>
        <v>3.048612292032008E-3</v>
      </c>
      <c r="H1853" s="30">
        <f>IF(B1853="",0,IF($B1853&lt;$H$5,0,IF($B1853&gt;'MSD Calculation'!$D$5,0,IF($N$4="Closed-form",1/2*(1-COS(2*PI()*($B1853-$H$5)/$H$6))*$H$8,IF($N$4="General",1/2*(1-COS(2*PI()*($B1853-$H$5)/$H$6))*$H$9,"Error")))))</f>
        <v>7.7637082372175429E-4</v>
      </c>
      <c r="I1853" s="30">
        <f>IF(B1853="",0,IF($B1853&lt;$I$5,0,IF($B1853&gt;'MSD Calculation'!$D$5,0,IF($N$4="Closed-form",1/2*(1-COS(2*PI()*($B1853-$I$5)/$I$6))*$I$8,IF($N$4="General",1/2*(1-COS(2*PI()*($B1853-$I$5)/$I$6))*$I$9,"Error")))))</f>
        <v>0</v>
      </c>
      <c r="J1853" s="15" t="s">
        <v>14</v>
      </c>
      <c r="K1853" s="3"/>
      <c r="L1853" s="17">
        <v>18.36000000000007</v>
      </c>
      <c r="M1853" s="34">
        <f>L1853/'MSD Calculation'!$D$5</f>
        <v>0.62027027027027259</v>
      </c>
      <c r="N1853" s="34">
        <f>'MSD Calculation'!$D$24-L1853</f>
        <v>0.13999999999992951</v>
      </c>
      <c r="O1853" s="35">
        <f t="shared" si="140"/>
        <v>5.3745133021944275E-3</v>
      </c>
      <c r="P1853" s="35">
        <f t="shared" si="141"/>
        <v>1.4911441534025075E-2</v>
      </c>
      <c r="Q1853" s="35">
        <f t="shared" si="142"/>
        <v>1.7960053826057084E-2</v>
      </c>
      <c r="R1853" s="35">
        <f t="shared" si="143"/>
        <v>1.873642464977884E-2</v>
      </c>
      <c r="S1853" s="35">
        <f t="shared" si="144"/>
        <v>1.873642464977884E-2</v>
      </c>
      <c r="T1853" s="11" t="s">
        <v>14</v>
      </c>
    </row>
    <row r="1854" spans="2:20" x14ac:dyDescent="0.35">
      <c r="B1854" s="63">
        <v>18.370000000000072</v>
      </c>
      <c r="C1854" s="34">
        <f>B1854/'MSD Calculation'!$D$5</f>
        <v>0.62060810810811051</v>
      </c>
      <c r="D1854" s="34">
        <f>'MSD Calculation'!$D$24-B1854</f>
        <v>0.12999999999992795</v>
      </c>
      <c r="E1854" s="30">
        <f>IF(B1854="",0,IF(B1854&lt;'MSD Calculation'!$D$5,$E$7*(1-B1854/'MSD Calculation'!$D$5), 0))</f>
        <v>5.3697317067298404E-3</v>
      </c>
      <c r="F1854" s="30">
        <f>IF(B1854="",0,IF($B1854&lt;$F$5,0,IF($B1854&gt;'MSD Calculation'!$D$5,0,IF($N$4="Closed-form",1/2*(1-COS(2*PI()*($B1854-$F$5)/$F$6))*$F$8,IF($N$4="General",1/2*(1-COS(2*PI()*($B1854-$F$5)/$F$6))*$F$9,"Error")))))</f>
        <v>9.5395263130226803E-3</v>
      </c>
      <c r="G1854" s="30">
        <f>IF(B1854="",0,IF($B1854&lt;$G$5,0,IF($B1854&gt;'MSD Calculation'!$D$5,0,IF($N$4="Closed-form",1/2*(1-COS(2*PI()*($B1854-$G$5)/$G$6))*$G$8,IF($N$4="General",1/2*(1-COS(2*PI()*($B1854-$G$5)/$G$6))*$G$9,"Error")))))</f>
        <v>3.0523015479776584E-3</v>
      </c>
      <c r="H1854" s="30">
        <f>IF(B1854="",0,IF($B1854&lt;$H$5,0,IF($B1854&gt;'MSD Calculation'!$D$5,0,IF($N$4="Closed-form",1/2*(1-COS(2*PI()*($B1854-$H$5)/$H$6))*$H$8,IF($N$4="General",1/2*(1-COS(2*PI()*($B1854-$H$5)/$H$6))*$H$9,"Error")))))</f>
        <v>7.7977557832120529E-4</v>
      </c>
      <c r="I1854" s="30">
        <f>IF(B1854="",0,IF($B1854&lt;$I$5,0,IF($B1854&gt;'MSD Calculation'!$D$5,0,IF($N$4="Closed-form",1/2*(1-COS(2*PI()*($B1854-$I$5)/$I$6))*$I$8,IF($N$4="General",1/2*(1-COS(2*PI()*($B1854-$I$5)/$I$6))*$I$9,"Error")))))</f>
        <v>0</v>
      </c>
      <c r="J1854" s="15" t="s">
        <v>14</v>
      </c>
      <c r="K1854" s="3"/>
      <c r="L1854" s="17">
        <v>18.370000000000072</v>
      </c>
      <c r="M1854" s="34">
        <f>L1854/'MSD Calculation'!$D$5</f>
        <v>0.62060810810811051</v>
      </c>
      <c r="N1854" s="34">
        <f>'MSD Calculation'!$D$24-L1854</f>
        <v>0.12999999999992795</v>
      </c>
      <c r="O1854" s="35">
        <f t="shared" si="140"/>
        <v>5.3697317067298404E-3</v>
      </c>
      <c r="P1854" s="35">
        <f t="shared" si="141"/>
        <v>1.4909258019752521E-2</v>
      </c>
      <c r="Q1854" s="35">
        <f t="shared" si="142"/>
        <v>1.7961559567730177E-2</v>
      </c>
      <c r="R1854" s="35">
        <f t="shared" si="143"/>
        <v>1.8741335146051384E-2</v>
      </c>
      <c r="S1854" s="35">
        <f t="shared" si="144"/>
        <v>1.8741335146051384E-2</v>
      </c>
      <c r="T1854" s="11" t="s">
        <v>14</v>
      </c>
    </row>
    <row r="1855" spans="2:20" x14ac:dyDescent="0.35">
      <c r="B1855" s="63">
        <v>18.380000000000074</v>
      </c>
      <c r="C1855" s="34">
        <f>B1855/'MSD Calculation'!$D$5</f>
        <v>0.62094594594594843</v>
      </c>
      <c r="D1855" s="34">
        <f>'MSD Calculation'!$D$24-B1855</f>
        <v>0.11999999999992639</v>
      </c>
      <c r="E1855" s="30">
        <f>IF(B1855="",0,IF(B1855&lt;'MSD Calculation'!$D$5,$E$7*(1-B1855/'MSD Calculation'!$D$5), 0))</f>
        <v>5.3649501112652534E-3</v>
      </c>
      <c r="F1855" s="30">
        <f>IF(B1855="",0,IF($B1855&lt;$F$5,0,IF($B1855&gt;'MSD Calculation'!$D$5,0,IF($N$4="Closed-form",1/2*(1-COS(2*PI()*($B1855-$F$5)/$F$6))*$F$8,IF($N$4="General",1/2*(1-COS(2*PI()*($B1855-$F$5)/$F$6))*$F$9,"Error")))))</f>
        <v>9.5421038226970629E-3</v>
      </c>
      <c r="G1855" s="30">
        <f>IF(B1855="",0,IF($B1855&lt;$G$5,0,IF($B1855&gt;'MSD Calculation'!$D$5,0,IF($N$4="Closed-form",1/2*(1-COS(2*PI()*($B1855-$G$5)/$G$6))*$G$8,IF($N$4="General",1/2*(1-COS(2*PI()*($B1855-$G$5)/$G$6))*$G$9,"Error")))))</f>
        <v>3.0559824629973627E-3</v>
      </c>
      <c r="H1855" s="30">
        <f>IF(B1855="",0,IF($B1855&lt;$H$5,0,IF($B1855&gt;'MSD Calculation'!$D$5,0,IF($N$4="Closed-form",1/2*(1-COS(2*PI()*($B1855-$H$5)/$H$6))*$H$8,IF($N$4="General",1/2*(1-COS(2*PI()*($B1855-$H$5)/$H$6))*$H$9,"Error")))))</f>
        <v>7.8318308413989136E-4</v>
      </c>
      <c r="I1855" s="30">
        <f>IF(B1855="",0,IF($B1855&lt;$I$5,0,IF($B1855&gt;'MSD Calculation'!$D$5,0,IF($N$4="Closed-form",1/2*(1-COS(2*PI()*($B1855-$I$5)/$I$6))*$I$8,IF($N$4="General",1/2*(1-COS(2*PI()*($B1855-$I$5)/$I$6))*$I$9,"Error")))))</f>
        <v>0</v>
      </c>
      <c r="J1855" s="15" t="s">
        <v>14</v>
      </c>
      <c r="K1855" s="3"/>
      <c r="L1855" s="17">
        <v>18.380000000000074</v>
      </c>
      <c r="M1855" s="34">
        <f>L1855/'MSD Calculation'!$D$5</f>
        <v>0.62094594594594843</v>
      </c>
      <c r="N1855" s="34">
        <f>'MSD Calculation'!$D$24-L1855</f>
        <v>0.11999999999992639</v>
      </c>
      <c r="O1855" s="35">
        <f t="shared" si="140"/>
        <v>5.3649501112652534E-3</v>
      </c>
      <c r="P1855" s="35">
        <f t="shared" si="141"/>
        <v>1.4907053933962317E-2</v>
      </c>
      <c r="Q1855" s="35">
        <f t="shared" si="142"/>
        <v>1.7963036396959679E-2</v>
      </c>
      <c r="R1855" s="35">
        <f t="shared" si="143"/>
        <v>1.8746219481099571E-2</v>
      </c>
      <c r="S1855" s="35">
        <f t="shared" si="144"/>
        <v>1.8746219481099571E-2</v>
      </c>
      <c r="T1855" s="11" t="s">
        <v>14</v>
      </c>
    </row>
    <row r="1856" spans="2:20" x14ac:dyDescent="0.35">
      <c r="B1856" s="63">
        <v>18.390000000000075</v>
      </c>
      <c r="C1856" s="34">
        <f>B1856/'MSD Calculation'!$D$5</f>
        <v>0.62128378378378635</v>
      </c>
      <c r="D1856" s="34">
        <f>'MSD Calculation'!$D$24-B1856</f>
        <v>0.10999999999992482</v>
      </c>
      <c r="E1856" s="30">
        <f>IF(B1856="",0,IF(B1856&lt;'MSD Calculation'!$D$5,$E$7*(1-B1856/'MSD Calculation'!$D$5), 0))</f>
        <v>5.3601685158006663E-3</v>
      </c>
      <c r="F1856" s="30">
        <f>IF(B1856="",0,IF($B1856&lt;$F$5,0,IF($B1856&gt;'MSD Calculation'!$D$5,0,IF($N$4="Closed-form",1/2*(1-COS(2*PI()*($B1856-$F$5)/$F$6))*$F$8,IF($N$4="General",1/2*(1-COS(2*PI()*($B1856-$F$5)/$F$6))*$F$9,"Error")))))</f>
        <v>9.5446607495475785E-3</v>
      </c>
      <c r="G1856" s="30">
        <f>IF(B1856="",0,IF($B1856&lt;$G$5,0,IF($B1856&gt;'MSD Calculation'!$D$5,0,IF($N$4="Closed-form",1/2*(1-COS(2*PI()*($B1856-$G$5)/$G$6))*$G$8,IF($N$4="General",1/2*(1-COS(2*PI()*($B1856-$G$5)/$G$6))*$G$9,"Error")))))</f>
        <v>3.0596550116083511E-3</v>
      </c>
      <c r="H1856" s="30">
        <f>IF(B1856="",0,IF($B1856&lt;$H$5,0,IF($B1856&gt;'MSD Calculation'!$D$5,0,IF($N$4="Closed-form",1/2*(1-COS(2*PI()*($B1856-$H$5)/$H$6))*$H$8,IF($N$4="General",1/2*(1-COS(2*PI()*($B1856-$H$5)/$H$6))*$H$9,"Error")))))</f>
        <v>7.8659330020653371E-4</v>
      </c>
      <c r="I1856" s="30">
        <f>IF(B1856="",0,IF($B1856&lt;$I$5,0,IF($B1856&gt;'MSD Calculation'!$D$5,0,IF($N$4="Closed-form",1/2*(1-COS(2*PI()*($B1856-$I$5)/$I$6))*$I$8,IF($N$4="General",1/2*(1-COS(2*PI()*($B1856-$I$5)/$I$6))*$I$9,"Error")))))</f>
        <v>0</v>
      </c>
      <c r="J1856" s="15" t="s">
        <v>14</v>
      </c>
      <c r="K1856" s="3"/>
      <c r="L1856" s="17">
        <v>18.390000000000075</v>
      </c>
      <c r="M1856" s="34">
        <f>L1856/'MSD Calculation'!$D$5</f>
        <v>0.62128378378378635</v>
      </c>
      <c r="N1856" s="34">
        <f>'MSD Calculation'!$D$24-L1856</f>
        <v>0.10999999999992482</v>
      </c>
      <c r="O1856" s="35">
        <f t="shared" si="140"/>
        <v>5.3601685158006663E-3</v>
      </c>
      <c r="P1856" s="35">
        <f t="shared" si="141"/>
        <v>1.4904829265348245E-2</v>
      </c>
      <c r="Q1856" s="35">
        <f t="shared" si="142"/>
        <v>1.7964484276956596E-2</v>
      </c>
      <c r="R1856" s="35">
        <f t="shared" si="143"/>
        <v>1.8751077577163131E-2</v>
      </c>
      <c r="S1856" s="35">
        <f t="shared" si="144"/>
        <v>1.8751077577163131E-2</v>
      </c>
      <c r="T1856" s="11" t="s">
        <v>14</v>
      </c>
    </row>
    <row r="1857" spans="2:20" x14ac:dyDescent="0.35">
      <c r="B1857" s="63">
        <v>18.400000000000077</v>
      </c>
      <c r="C1857" s="34">
        <f>B1857/'MSD Calculation'!$D$5</f>
        <v>0.62162162162162415</v>
      </c>
      <c r="D1857" s="34">
        <f>'MSD Calculation'!$D$24-B1857</f>
        <v>9.9999999999923261E-2</v>
      </c>
      <c r="E1857" s="30">
        <f>IF(B1857="",0,IF(B1857&lt;'MSD Calculation'!$D$5,$E$7*(1-B1857/'MSD Calculation'!$D$5), 0))</f>
        <v>5.355386920336081E-3</v>
      </c>
      <c r="F1857" s="30">
        <f>IF(B1857="",0,IF($B1857&lt;$F$5,0,IF($B1857&gt;'MSD Calculation'!$D$5,0,IF($N$4="Closed-form",1/2*(1-COS(2*PI()*($B1857-$F$5)/$F$6))*$F$8,IF($N$4="General",1/2*(1-COS(2*PI()*($B1857-$F$5)/$F$6))*$F$9,"Error")))))</f>
        <v>9.5471970823582941E-3</v>
      </c>
      <c r="G1857" s="30">
        <f>IF(B1857="",0,IF($B1857&lt;$G$5,0,IF($B1857&gt;'MSD Calculation'!$D$5,0,IF($N$4="Closed-form",1/2*(1-COS(2*PI()*($B1857-$G$5)/$G$6))*$G$8,IF($N$4="General",1/2*(1-COS(2*PI()*($B1857-$G$5)/$G$6))*$G$9,"Error")))))</f>
        <v>3.0633191683857733E-3</v>
      </c>
      <c r="H1857" s="30">
        <f>IF(B1857="",0,IF($B1857&lt;$H$5,0,IF($B1857&gt;'MSD Calculation'!$D$5,0,IF($N$4="Closed-form",1/2*(1-COS(2*PI()*($B1857-$H$5)/$H$6))*$H$8,IF($N$4="General",1/2*(1-COS(2*PI()*($B1857-$H$5)/$H$6))*$H$9,"Error")))))</f>
        <v>7.9000618551726583E-4</v>
      </c>
      <c r="I1857" s="30">
        <f>IF(B1857="",0,IF($B1857&lt;$I$5,0,IF($B1857&gt;'MSD Calculation'!$D$5,0,IF($N$4="Closed-form",1/2*(1-COS(2*PI()*($B1857-$I$5)/$I$6))*$I$8,IF($N$4="General",1/2*(1-COS(2*PI()*($B1857-$I$5)/$I$6))*$I$9,"Error")))))</f>
        <v>0</v>
      </c>
      <c r="J1857" s="15" t="s">
        <v>14</v>
      </c>
      <c r="K1857" s="3"/>
      <c r="L1857" s="17">
        <v>18.400000000000077</v>
      </c>
      <c r="M1857" s="34">
        <f>L1857/'MSD Calculation'!$D$5</f>
        <v>0.62162162162162415</v>
      </c>
      <c r="N1857" s="34">
        <f>'MSD Calculation'!$D$24-L1857</f>
        <v>9.9999999999923261E-2</v>
      </c>
      <c r="O1857" s="35">
        <f t="shared" si="140"/>
        <v>5.355386920336081E-3</v>
      </c>
      <c r="P1857" s="35">
        <f t="shared" si="141"/>
        <v>1.4902584002694376E-2</v>
      </c>
      <c r="Q1857" s="35">
        <f t="shared" si="142"/>
        <v>1.7965903171080148E-2</v>
      </c>
      <c r="R1857" s="35">
        <f t="shared" si="143"/>
        <v>1.8755909356597412E-2</v>
      </c>
      <c r="S1857" s="35">
        <f t="shared" si="144"/>
        <v>1.8755909356597412E-2</v>
      </c>
      <c r="T1857" s="11" t="s">
        <v>14</v>
      </c>
    </row>
    <row r="1858" spans="2:20" x14ac:dyDescent="0.35">
      <c r="B1858" s="63">
        <v>18.410000000000078</v>
      </c>
      <c r="C1858" s="34">
        <f>B1858/'MSD Calculation'!$D$5</f>
        <v>0.62195945945946207</v>
      </c>
      <c r="D1858" s="34">
        <f>'MSD Calculation'!$D$24-B1858</f>
        <v>8.9999999999921698E-2</v>
      </c>
      <c r="E1858" s="30">
        <f>IF(B1858="",0,IF(B1858&lt;'MSD Calculation'!$D$5,$E$7*(1-B1858/'MSD Calculation'!$D$5), 0))</f>
        <v>5.3506053248714939E-3</v>
      </c>
      <c r="F1858" s="30">
        <f>IF(B1858="",0,IF($B1858&lt;$F$5,0,IF($B1858&gt;'MSD Calculation'!$D$5,0,IF($N$4="Closed-form",1/2*(1-COS(2*PI()*($B1858-$F$5)/$F$6))*$F$8,IF($N$4="General",1/2*(1-COS(2*PI()*($B1858-$F$5)/$F$6))*$F$9,"Error")))))</f>
        <v>9.5497128100036129E-3</v>
      </c>
      <c r="G1858" s="30">
        <f>IF(B1858="",0,IF($B1858&lt;$G$5,0,IF($B1858&gt;'MSD Calculation'!$D$5,0,IF($N$4="Closed-form",1/2*(1-COS(2*PI()*($B1858-$G$5)/$G$6))*$G$8,IF($N$4="General",1/2*(1-COS(2*PI()*($B1858-$G$5)/$G$6))*$G$9,"Error")))))</f>
        <v>3.0669749079628768E-3</v>
      </c>
      <c r="H1858" s="30">
        <f>IF(B1858="",0,IF($B1858&lt;$H$5,0,IF($B1858&gt;'MSD Calculation'!$D$5,0,IF($N$4="Closed-form",1/2*(1-COS(2*PI()*($B1858-$H$5)/$H$6))*$H$8,IF($N$4="General",1/2*(1-COS(2*PI()*($B1858-$H$5)/$H$6))*$H$9,"Error")))))</f>
        <v>7.9342169903612672E-4</v>
      </c>
      <c r="I1858" s="30">
        <f>IF(B1858="",0,IF($B1858&lt;$I$5,0,IF($B1858&gt;'MSD Calculation'!$D$5,0,IF($N$4="Closed-form",1/2*(1-COS(2*PI()*($B1858-$I$5)/$I$6))*$I$8,IF($N$4="General",1/2*(1-COS(2*PI()*($B1858-$I$5)/$I$6))*$I$9,"Error")))))</f>
        <v>0</v>
      </c>
      <c r="J1858" s="15" t="s">
        <v>14</v>
      </c>
      <c r="K1858" s="3"/>
      <c r="L1858" s="17">
        <v>18.410000000000078</v>
      </c>
      <c r="M1858" s="34">
        <f>L1858/'MSD Calculation'!$D$5</f>
        <v>0.62195945945946207</v>
      </c>
      <c r="N1858" s="34">
        <f>'MSD Calculation'!$D$24-L1858</f>
        <v>8.9999999999921698E-2</v>
      </c>
      <c r="O1858" s="35">
        <f t="shared" si="140"/>
        <v>5.3506053248714939E-3</v>
      </c>
      <c r="P1858" s="35">
        <f t="shared" si="141"/>
        <v>1.4900318134875107E-2</v>
      </c>
      <c r="Q1858" s="35">
        <f t="shared" si="142"/>
        <v>1.7967293042837985E-2</v>
      </c>
      <c r="R1858" s="35">
        <f t="shared" si="143"/>
        <v>1.8760714741874112E-2</v>
      </c>
      <c r="S1858" s="35">
        <f t="shared" si="144"/>
        <v>1.8760714741874112E-2</v>
      </c>
      <c r="T1858" s="11" t="s">
        <v>14</v>
      </c>
    </row>
    <row r="1859" spans="2:20" x14ac:dyDescent="0.35">
      <c r="B1859" s="63">
        <v>18.42000000000008</v>
      </c>
      <c r="C1859" s="34">
        <f>B1859/'MSD Calculation'!$D$5</f>
        <v>0.62229729729729999</v>
      </c>
      <c r="D1859" s="34">
        <f>'MSD Calculation'!$D$24-B1859</f>
        <v>7.9999999999920135E-2</v>
      </c>
      <c r="E1859" s="30">
        <f>IF(B1859="",0,IF(B1859&lt;'MSD Calculation'!$D$5,$E$7*(1-B1859/'MSD Calculation'!$D$5), 0))</f>
        <v>5.3458237294069068E-3</v>
      </c>
      <c r="F1859" s="30">
        <f>IF(B1859="",0,IF($B1859&lt;$F$5,0,IF($B1859&gt;'MSD Calculation'!$D$5,0,IF($N$4="Closed-form",1/2*(1-COS(2*PI()*($B1859-$F$5)/$F$6))*$F$8,IF($N$4="General",1/2*(1-COS(2*PI()*($B1859-$F$5)/$F$6))*$F$9,"Error")))))</f>
        <v>9.552207921448324E-3</v>
      </c>
      <c r="G1859" s="30">
        <f>IF(B1859="",0,IF($B1859&lt;$G$5,0,IF($B1859&gt;'MSD Calculation'!$D$5,0,IF($N$4="Closed-form",1/2*(1-COS(2*PI()*($B1859-$G$5)/$G$6))*$G$8,IF($N$4="General",1/2*(1-COS(2*PI()*($B1859-$G$5)/$G$6))*$G$9,"Error")))))</f>
        <v>3.0706222050311798E-3</v>
      </c>
      <c r="H1859" s="30">
        <f>IF(B1859="",0,IF($B1859&lt;$H$5,0,IF($B1859&gt;'MSD Calculation'!$D$5,0,IF($N$4="Closed-form",1/2*(1-COS(2*PI()*($B1859-$H$5)/$H$6))*$H$8,IF($N$4="General",1/2*(1-COS(2*PI()*($B1859-$H$5)/$H$6))*$H$9,"Error")))))</f>
        <v>7.9683979969555373E-4</v>
      </c>
      <c r="I1859" s="30">
        <f>IF(B1859="",0,IF($B1859&lt;$I$5,0,IF($B1859&gt;'MSD Calculation'!$D$5,0,IF($N$4="Closed-form",1/2*(1-COS(2*PI()*($B1859-$I$5)/$I$6))*$I$8,IF($N$4="General",1/2*(1-COS(2*PI()*($B1859-$I$5)/$I$6))*$I$9,"Error")))))</f>
        <v>0</v>
      </c>
      <c r="J1859" s="15" t="s">
        <v>14</v>
      </c>
      <c r="K1859" s="3"/>
      <c r="L1859" s="17">
        <v>18.42000000000008</v>
      </c>
      <c r="M1859" s="34">
        <f>L1859/'MSD Calculation'!$D$5</f>
        <v>0.62229729729729999</v>
      </c>
      <c r="N1859" s="34">
        <f>'MSD Calculation'!$D$24-L1859</f>
        <v>7.9999999999920135E-2</v>
      </c>
      <c r="O1859" s="35">
        <f t="shared" si="140"/>
        <v>5.3458237294069068E-3</v>
      </c>
      <c r="P1859" s="35">
        <f t="shared" si="141"/>
        <v>1.489803165085523E-2</v>
      </c>
      <c r="Q1859" s="35">
        <f t="shared" si="142"/>
        <v>1.7968653855886411E-2</v>
      </c>
      <c r="R1859" s="35">
        <f t="shared" si="143"/>
        <v>1.8765493655581965E-2</v>
      </c>
      <c r="S1859" s="35">
        <f t="shared" si="144"/>
        <v>1.8765493655581965E-2</v>
      </c>
      <c r="T1859" s="11" t="s">
        <v>14</v>
      </c>
    </row>
    <row r="1860" spans="2:20" x14ac:dyDescent="0.35">
      <c r="B1860" s="63">
        <v>18.430000000000081</v>
      </c>
      <c r="C1860" s="34">
        <f>B1860/'MSD Calculation'!$D$5</f>
        <v>0.62263513513513791</v>
      </c>
      <c r="D1860" s="34">
        <f>'MSD Calculation'!$D$24-B1860</f>
        <v>6.9999999999918572E-2</v>
      </c>
      <c r="E1860" s="30">
        <f>IF(B1860="",0,IF(B1860&lt;'MSD Calculation'!$D$5,$E$7*(1-B1860/'MSD Calculation'!$D$5), 0))</f>
        <v>5.3410421339423197E-3</v>
      </c>
      <c r="F1860" s="30">
        <f>IF(B1860="",0,IF($B1860&lt;$F$5,0,IF($B1860&gt;'MSD Calculation'!$D$5,0,IF($N$4="Closed-form",1/2*(1-COS(2*PI()*($B1860-$F$5)/$F$6))*$F$8,IF($N$4="General",1/2*(1-COS(2*PI()*($B1860-$F$5)/$F$6))*$F$9,"Error")))))</f>
        <v>9.5546824057476457E-3</v>
      </c>
      <c r="G1860" s="30">
        <f>IF(B1860="",0,IF($B1860&lt;$G$5,0,IF($B1860&gt;'MSD Calculation'!$D$5,0,IF($N$4="Closed-form",1/2*(1-COS(2*PI()*($B1860-$G$5)/$G$6))*$G$8,IF($N$4="General",1/2*(1-COS(2*PI()*($B1860-$G$5)/$G$6))*$G$9,"Error")))))</f>
        <v>3.0742610343406471E-3</v>
      </c>
      <c r="H1860" s="30">
        <f>IF(B1860="",0,IF($B1860&lt;$H$5,0,IF($B1860&gt;'MSD Calculation'!$D$5,0,IF($N$4="Closed-form",1/2*(1-COS(2*PI()*($B1860-$H$5)/$H$6))*$H$8,IF($N$4="General",1/2*(1-COS(2*PI()*($B1860-$H$5)/$H$6))*$H$9,"Error")))))</f>
        <v>8.0026044639687813E-4</v>
      </c>
      <c r="I1860" s="30">
        <f>IF(B1860="",0,IF($B1860&lt;$I$5,0,IF($B1860&gt;'MSD Calculation'!$D$5,0,IF($N$4="Closed-form",1/2*(1-COS(2*PI()*($B1860-$I$5)/$I$6))*$I$8,IF($N$4="General",1/2*(1-COS(2*PI()*($B1860-$I$5)/$I$6))*$I$9,"Error")))))</f>
        <v>0</v>
      </c>
      <c r="J1860" s="15" t="s">
        <v>14</v>
      </c>
      <c r="K1860" s="3"/>
      <c r="L1860" s="17">
        <v>18.430000000000081</v>
      </c>
      <c r="M1860" s="34">
        <f>L1860/'MSD Calculation'!$D$5</f>
        <v>0.62263513513513791</v>
      </c>
      <c r="N1860" s="34">
        <f>'MSD Calculation'!$D$24-L1860</f>
        <v>6.9999999999918572E-2</v>
      </c>
      <c r="O1860" s="35">
        <f t="shared" si="140"/>
        <v>5.3410421339423197E-3</v>
      </c>
      <c r="P1860" s="35">
        <f t="shared" si="141"/>
        <v>1.4895724539689965E-2</v>
      </c>
      <c r="Q1860" s="35">
        <f t="shared" si="142"/>
        <v>1.7969985574030612E-2</v>
      </c>
      <c r="R1860" s="35">
        <f t="shared" si="143"/>
        <v>1.877024602042749E-2</v>
      </c>
      <c r="S1860" s="35">
        <f t="shared" si="144"/>
        <v>1.877024602042749E-2</v>
      </c>
      <c r="T1860" s="11" t="s">
        <v>14</v>
      </c>
    </row>
    <row r="1861" spans="2:20" x14ac:dyDescent="0.35">
      <c r="B1861" s="63">
        <v>18.440000000000083</v>
      </c>
      <c r="C1861" s="34">
        <f>B1861/'MSD Calculation'!$D$5</f>
        <v>0.62297297297297571</v>
      </c>
      <c r="D1861" s="34">
        <f>'MSD Calculation'!$D$24-B1861</f>
        <v>5.9999999999917009E-2</v>
      </c>
      <c r="E1861" s="30">
        <f>IF(B1861="",0,IF(B1861&lt;'MSD Calculation'!$D$5,$E$7*(1-B1861/'MSD Calculation'!$D$5), 0))</f>
        <v>5.3362605384777344E-3</v>
      </c>
      <c r="F1861" s="30">
        <f>IF(B1861="",0,IF($B1861&lt;$F$5,0,IF($B1861&gt;'MSD Calculation'!$D$5,0,IF($N$4="Closed-form",1/2*(1-COS(2*PI()*($B1861-$F$5)/$F$6))*$F$8,IF($N$4="General",1/2*(1-COS(2*PI()*($B1861-$F$5)/$F$6))*$F$9,"Error")))))</f>
        <v>9.5571362520472814E-3</v>
      </c>
      <c r="G1861" s="30">
        <f>IF(B1861="",0,IF($B1861&lt;$G$5,0,IF($B1861&gt;'MSD Calculation'!$D$5,0,IF($N$4="Closed-form",1/2*(1-COS(2*PI()*($B1861-$G$5)/$G$6))*$G$8,IF($N$4="General",1/2*(1-COS(2*PI()*($B1861-$G$5)/$G$6))*$G$9,"Error")))))</f>
        <v>3.0778913706998659E-3</v>
      </c>
      <c r="H1861" s="30">
        <f>IF(B1861="",0,IF($B1861&lt;$H$5,0,IF($B1861&gt;'MSD Calculation'!$D$5,0,IF($N$4="Closed-form",1/2*(1-COS(2*PI()*($B1861-$H$5)/$H$6))*$H$8,IF($N$4="General",1/2*(1-COS(2*PI()*($B1861-$H$5)/$H$6))*$H$9,"Error")))))</f>
        <v>8.0368359801081656E-4</v>
      </c>
      <c r="I1861" s="30">
        <f>IF(B1861="",0,IF($B1861&lt;$I$5,0,IF($B1861&gt;'MSD Calculation'!$D$5,0,IF($N$4="Closed-form",1/2*(1-COS(2*PI()*($B1861-$I$5)/$I$6))*$I$8,IF($N$4="General",1/2*(1-COS(2*PI()*($B1861-$I$5)/$I$6))*$I$9,"Error")))))</f>
        <v>0</v>
      </c>
      <c r="J1861" s="15" t="s">
        <v>14</v>
      </c>
      <c r="K1861" s="3"/>
      <c r="L1861" s="17">
        <v>18.440000000000083</v>
      </c>
      <c r="M1861" s="34">
        <f>L1861/'MSD Calculation'!$D$5</f>
        <v>0.62297297297297571</v>
      </c>
      <c r="N1861" s="34">
        <f>'MSD Calculation'!$D$24-L1861</f>
        <v>5.9999999999917009E-2</v>
      </c>
      <c r="O1861" s="35">
        <f t="shared" si="140"/>
        <v>5.3362605384777344E-3</v>
      </c>
      <c r="P1861" s="35">
        <f t="shared" si="141"/>
        <v>1.4893396790525017E-2</v>
      </c>
      <c r="Q1861" s="35">
        <f t="shared" si="142"/>
        <v>1.7971288161224883E-2</v>
      </c>
      <c r="R1861" s="35">
        <f t="shared" si="143"/>
        <v>1.87749717592357E-2</v>
      </c>
      <c r="S1861" s="35">
        <f t="shared" si="144"/>
        <v>1.87749717592357E-2</v>
      </c>
      <c r="T1861" s="11" t="s">
        <v>14</v>
      </c>
    </row>
    <row r="1862" spans="2:20" x14ac:dyDescent="0.35">
      <c r="B1862" s="63">
        <v>18.450000000000085</v>
      </c>
      <c r="C1862" s="34">
        <f>B1862/'MSD Calculation'!$D$5</f>
        <v>0.62331081081081363</v>
      </c>
      <c r="D1862" s="34">
        <f>'MSD Calculation'!$D$24-B1862</f>
        <v>4.9999999999915445E-2</v>
      </c>
      <c r="E1862" s="30">
        <f>IF(B1862="",0,IF(B1862&lt;'MSD Calculation'!$D$5,$E$7*(1-B1862/'MSD Calculation'!$D$5), 0))</f>
        <v>5.3314789430131482E-3</v>
      </c>
      <c r="F1862" s="30">
        <f>IF(B1862="",0,IF($B1862&lt;$F$5,0,IF($B1862&gt;'MSD Calculation'!$D$5,0,IF($N$4="Closed-form",1/2*(1-COS(2*PI()*($B1862-$F$5)/$F$6))*$F$8,IF($N$4="General",1/2*(1-COS(2*PI()*($B1862-$F$5)/$F$6))*$F$9,"Error")))))</f>
        <v>9.5595694495834594E-3</v>
      </c>
      <c r="G1862" s="30">
        <f>IF(B1862="",0,IF($B1862&lt;$G$5,0,IF($B1862&gt;'MSD Calculation'!$D$5,0,IF($N$4="Closed-form",1/2*(1-COS(2*PI()*($B1862-$G$5)/$G$6))*$G$8,IF($N$4="General",1/2*(1-COS(2*PI()*($B1862-$G$5)/$G$6))*$G$9,"Error")))))</f>
        <v>3.0815131889762194E-3</v>
      </c>
      <c r="H1862" s="30">
        <f>IF(B1862="",0,IF($B1862&lt;$H$5,0,IF($B1862&gt;'MSD Calculation'!$D$5,0,IF($N$4="Closed-form",1/2*(1-COS(2*PI()*($B1862-$H$5)/$H$6))*$H$8,IF($N$4="General",1/2*(1-COS(2*PI()*($B1862-$H$5)/$H$6))*$H$9,"Error")))))</f>
        <v>8.0710921337796815E-4</v>
      </c>
      <c r="I1862" s="30">
        <f>IF(B1862="",0,IF($B1862&lt;$I$5,0,IF($B1862&gt;'MSD Calculation'!$D$5,0,IF($N$4="Closed-form",1/2*(1-COS(2*PI()*($B1862-$I$5)/$I$6))*$I$8,IF($N$4="General",1/2*(1-COS(2*PI()*($B1862-$I$5)/$I$6))*$I$9,"Error")))))</f>
        <v>0</v>
      </c>
      <c r="J1862" s="15" t="s">
        <v>14</v>
      </c>
      <c r="K1862" s="3"/>
      <c r="L1862" s="17">
        <v>18.450000000000085</v>
      </c>
      <c r="M1862" s="34">
        <f>L1862/'MSD Calculation'!$D$5</f>
        <v>0.62331081081081363</v>
      </c>
      <c r="N1862" s="34">
        <f>'MSD Calculation'!$D$24-L1862</f>
        <v>4.9999999999915445E-2</v>
      </c>
      <c r="O1862" s="35">
        <f t="shared" si="140"/>
        <v>5.3314789430131482E-3</v>
      </c>
      <c r="P1862" s="35">
        <f t="shared" si="141"/>
        <v>1.4891048392596608E-2</v>
      </c>
      <c r="Q1862" s="35">
        <f t="shared" si="142"/>
        <v>1.797256158157283E-2</v>
      </c>
      <c r="R1862" s="35">
        <f t="shared" si="143"/>
        <v>1.8779670794950798E-2</v>
      </c>
      <c r="S1862" s="35">
        <f t="shared" si="144"/>
        <v>1.8779670794950798E-2</v>
      </c>
      <c r="T1862" s="11" t="s">
        <v>14</v>
      </c>
    </row>
    <row r="1863" spans="2:20" x14ac:dyDescent="0.35">
      <c r="B1863" s="63">
        <v>18.460000000000086</v>
      </c>
      <c r="C1863" s="34">
        <f>B1863/'MSD Calculation'!$D$5</f>
        <v>0.62364864864865155</v>
      </c>
      <c r="D1863" s="34">
        <f>'MSD Calculation'!$D$24-B1863</f>
        <v>3.9999999999913882E-2</v>
      </c>
      <c r="E1863" s="30">
        <f>IF(B1863="",0,IF(B1863&lt;'MSD Calculation'!$D$5,$E$7*(1-B1863/'MSD Calculation'!$D$5), 0))</f>
        <v>5.3266973475485611E-3</v>
      </c>
      <c r="F1863" s="30">
        <f>IF(B1863="",0,IF($B1863&lt;$F$5,0,IF($B1863&gt;'MSD Calculation'!$D$5,0,IF($N$4="Closed-form",1/2*(1-COS(2*PI()*($B1863-$F$5)/$F$6))*$F$8,IF($N$4="General",1/2*(1-COS(2*PI()*($B1863-$F$5)/$F$6))*$F$9,"Error")))))</f>
        <v>9.5619819876829864E-3</v>
      </c>
      <c r="G1863" s="30">
        <f>IF(B1863="",0,IF($B1863&lt;$G$5,0,IF($B1863&gt;'MSD Calculation'!$D$5,0,IF($N$4="Closed-form",1/2*(1-COS(2*PI()*($B1863-$G$5)/$G$6))*$G$8,IF($N$4="General",1/2*(1-COS(2*PI()*($B1863-$G$5)/$G$6))*$G$9,"Error")))))</f>
        <v>3.085126464096062E-3</v>
      </c>
      <c r="H1863" s="30">
        <f>IF(B1863="",0,IF($B1863&lt;$H$5,0,IF($B1863&gt;'MSD Calculation'!$D$5,0,IF($N$4="Closed-form",1/2*(1-COS(2*PI()*($B1863-$H$5)/$H$6))*$H$8,IF($N$4="General",1/2*(1-COS(2*PI()*($B1863-$H$5)/$H$6))*$H$9,"Error")))))</f>
        <v>8.1053725130930719E-4</v>
      </c>
      <c r="I1863" s="30">
        <f>IF(B1863="",0,IF($B1863&lt;$I$5,0,IF($B1863&gt;'MSD Calculation'!$D$5,0,IF($N$4="Closed-form",1/2*(1-COS(2*PI()*($B1863-$I$5)/$I$6))*$I$8,IF($N$4="General",1/2*(1-COS(2*PI()*($B1863-$I$5)/$I$6))*$I$9,"Error")))))</f>
        <v>0</v>
      </c>
      <c r="J1863" s="15" t="s">
        <v>14</v>
      </c>
      <c r="K1863" s="3"/>
      <c r="L1863" s="17">
        <v>18.460000000000086</v>
      </c>
      <c r="M1863" s="34">
        <f>L1863/'MSD Calculation'!$D$5</f>
        <v>0.62364864864865155</v>
      </c>
      <c r="N1863" s="34">
        <f>'MSD Calculation'!$D$24-L1863</f>
        <v>3.9999999999913882E-2</v>
      </c>
      <c r="O1863" s="35">
        <f t="shared" si="140"/>
        <v>5.3266973475485611E-3</v>
      </c>
      <c r="P1863" s="35">
        <f t="shared" si="141"/>
        <v>1.4888679335231548E-2</v>
      </c>
      <c r="Q1863" s="35">
        <f t="shared" si="142"/>
        <v>1.797380579932761E-2</v>
      </c>
      <c r="R1863" s="35">
        <f t="shared" si="143"/>
        <v>1.8784343050636917E-2</v>
      </c>
      <c r="S1863" s="35">
        <f t="shared" si="144"/>
        <v>1.8784343050636917E-2</v>
      </c>
      <c r="T1863" s="11" t="s">
        <v>14</v>
      </c>
    </row>
    <row r="1864" spans="2:20" x14ac:dyDescent="0.35">
      <c r="B1864" s="63">
        <v>18.470000000000088</v>
      </c>
      <c r="C1864" s="34">
        <f>B1864/'MSD Calculation'!$D$5</f>
        <v>0.62398648648648947</v>
      </c>
      <c r="D1864" s="34">
        <f>'MSD Calculation'!$D$24-B1864</f>
        <v>2.9999999999912319E-2</v>
      </c>
      <c r="E1864" s="30">
        <f>IF(B1864="",0,IF(B1864&lt;'MSD Calculation'!$D$5,$E$7*(1-B1864/'MSD Calculation'!$D$5), 0))</f>
        <v>5.3219157520839741E-3</v>
      </c>
      <c r="F1864" s="30">
        <f>IF(B1864="",0,IF($B1864&lt;$F$5,0,IF($B1864&gt;'MSD Calculation'!$D$5,0,IF($N$4="Closed-form",1/2*(1-COS(2*PI()*($B1864-$F$5)/$F$6))*$F$8,IF($N$4="General",1/2*(1-COS(2*PI()*($B1864-$F$5)/$F$6))*$F$9,"Error")))))</f>
        <v>9.5643738557632876E-3</v>
      </c>
      <c r="G1864" s="30">
        <f>IF(B1864="",0,IF($B1864&lt;$G$5,0,IF($B1864&gt;'MSD Calculation'!$D$5,0,IF($N$4="Closed-form",1/2*(1-COS(2*PI()*($B1864-$G$5)/$G$6))*$G$8,IF($N$4="General",1/2*(1-COS(2*PI()*($B1864-$G$5)/$G$6))*$G$9,"Error")))))</f>
        <v>3.08873117104489E-3</v>
      </c>
      <c r="H1864" s="30">
        <f>IF(B1864="",0,IF($B1864&lt;$H$5,0,IF($B1864&gt;'MSD Calculation'!$D$5,0,IF($N$4="Closed-form",1/2*(1-COS(2*PI()*($B1864-$H$5)/$H$6))*$H$8,IF($N$4="General",1/2*(1-COS(2*PI()*($B1864-$H$5)/$H$6))*$H$9,"Error")))))</f>
        <v>8.1396767058668066E-4</v>
      </c>
      <c r="I1864" s="30">
        <f>IF(B1864="",0,IF($B1864&lt;$I$5,0,IF($B1864&gt;'MSD Calculation'!$D$5,0,IF($N$4="Closed-form",1/2*(1-COS(2*PI()*($B1864-$I$5)/$I$6))*$I$8,IF($N$4="General",1/2*(1-COS(2*PI()*($B1864-$I$5)/$I$6))*$I$9,"Error")))))</f>
        <v>0</v>
      </c>
      <c r="J1864" s="15" t="s">
        <v>14</v>
      </c>
      <c r="K1864" s="3"/>
      <c r="L1864" s="17">
        <v>18.470000000000088</v>
      </c>
      <c r="M1864" s="34">
        <f>L1864/'MSD Calculation'!$D$5</f>
        <v>0.62398648648648947</v>
      </c>
      <c r="N1864" s="34">
        <f>'MSD Calculation'!$D$24-L1864</f>
        <v>2.9999999999912319E-2</v>
      </c>
      <c r="O1864" s="35">
        <f t="shared" si="140"/>
        <v>5.3219157520839741E-3</v>
      </c>
      <c r="P1864" s="35">
        <f t="shared" si="141"/>
        <v>1.4886289607847263E-2</v>
      </c>
      <c r="Q1864" s="35">
        <f t="shared" si="142"/>
        <v>1.7975020778892153E-2</v>
      </c>
      <c r="R1864" s="35">
        <f t="shared" si="143"/>
        <v>1.8788988449478836E-2</v>
      </c>
      <c r="S1864" s="35">
        <f t="shared" si="144"/>
        <v>1.8788988449478836E-2</v>
      </c>
      <c r="T1864" s="11" t="s">
        <v>14</v>
      </c>
    </row>
    <row r="1865" spans="2:20" x14ac:dyDescent="0.35">
      <c r="B1865" s="63">
        <v>18.480000000000089</v>
      </c>
      <c r="C1865" s="34">
        <f>B1865/'MSD Calculation'!$D$5</f>
        <v>0.62432432432432727</v>
      </c>
      <c r="D1865" s="34">
        <f>'MSD Calculation'!$D$24-B1865</f>
        <v>1.9999999999910756E-2</v>
      </c>
      <c r="E1865" s="30">
        <f>IF(B1865="",0,IF(B1865&lt;'MSD Calculation'!$D$5,$E$7*(1-B1865/'MSD Calculation'!$D$5), 0))</f>
        <v>5.3171341566193887E-3</v>
      </c>
      <c r="F1865" s="30">
        <f>IF(B1865="",0,IF($B1865&lt;$F$5,0,IF($B1865&gt;'MSD Calculation'!$D$5,0,IF($N$4="Closed-form",1/2*(1-COS(2*PI()*($B1865-$F$5)/$F$6))*$F$8,IF($N$4="General",1/2*(1-COS(2*PI()*($B1865-$F$5)/$F$6))*$F$9,"Error")))))</f>
        <v>9.5667450433324606E-3</v>
      </c>
      <c r="G1865" s="30">
        <f>IF(B1865="",0,IF($B1865&lt;$G$5,0,IF($B1865&gt;'MSD Calculation'!$D$5,0,IF($N$4="Closed-form",1/2*(1-COS(2*PI()*($B1865-$G$5)/$G$6))*$G$8,IF($N$4="General",1/2*(1-COS(2*PI()*($B1865-$G$5)/$G$6))*$G$9,"Error")))))</f>
        <v>3.0923272848675186E-3</v>
      </c>
      <c r="H1865" s="30">
        <f>IF(B1865="",0,IF($B1865&lt;$H$5,0,IF($B1865&gt;'MSD Calculation'!$D$5,0,IF($N$4="Closed-form",1/2*(1-COS(2*PI()*($B1865-$H$5)/$H$6))*$H$8,IF($N$4="General",1/2*(1-COS(2*PI()*($B1865-$H$5)/$H$6))*$H$9,"Error")))))</f>
        <v>8.1740042996330154E-4</v>
      </c>
      <c r="I1865" s="30">
        <f>IF(B1865="",0,IF($B1865&lt;$I$5,0,IF($B1865&gt;'MSD Calculation'!$D$5,0,IF($N$4="Closed-form",1/2*(1-COS(2*PI()*($B1865-$I$5)/$I$6))*$I$8,IF($N$4="General",1/2*(1-COS(2*PI()*($B1865-$I$5)/$I$6))*$I$9,"Error")))))</f>
        <v>0</v>
      </c>
      <c r="J1865" s="15" t="s">
        <v>14</v>
      </c>
      <c r="K1865" s="3"/>
      <c r="L1865" s="17">
        <v>18.480000000000089</v>
      </c>
      <c r="M1865" s="34">
        <f>L1865/'MSD Calculation'!$D$5</f>
        <v>0.62432432432432727</v>
      </c>
      <c r="N1865" s="34">
        <f>'MSD Calculation'!$D$24-L1865</f>
        <v>1.9999999999910756E-2</v>
      </c>
      <c r="O1865" s="35">
        <f t="shared" si="140"/>
        <v>5.3171341566193887E-3</v>
      </c>
      <c r="P1865" s="35">
        <f t="shared" si="141"/>
        <v>1.4883879199951849E-2</v>
      </c>
      <c r="Q1865" s="35">
        <f t="shared" si="142"/>
        <v>1.7976206484819367E-2</v>
      </c>
      <c r="R1865" s="35">
        <f t="shared" si="143"/>
        <v>1.8793606914782667E-2</v>
      </c>
      <c r="S1865" s="35">
        <f t="shared" si="144"/>
        <v>1.8793606914782667E-2</v>
      </c>
      <c r="T1865" s="11" t="s">
        <v>14</v>
      </c>
    </row>
    <row r="1866" spans="2:20" x14ac:dyDescent="0.35">
      <c r="B1866" s="63">
        <v>18.490000000000091</v>
      </c>
      <c r="C1866" s="34">
        <f>B1866/'MSD Calculation'!$D$5</f>
        <v>0.62466216216216519</v>
      </c>
      <c r="D1866" s="34">
        <f>'MSD Calculation'!$D$24-B1866</f>
        <v>9.9999999999091926E-3</v>
      </c>
      <c r="E1866" s="30">
        <f>IF(B1866="",0,IF(B1866&lt;'MSD Calculation'!$D$5,$E$7*(1-B1866/'MSD Calculation'!$D$5), 0))</f>
        <v>5.3123525611548017E-3</v>
      </c>
      <c r="F1866" s="30">
        <f>IF(B1866="",0,IF($B1866&lt;$F$5,0,IF($B1866&gt;'MSD Calculation'!$D$5,0,IF($N$4="Closed-form",1/2*(1-COS(2*PI()*($B1866-$F$5)/$F$6))*$F$8,IF($N$4="General",1/2*(1-COS(2*PI()*($B1866-$F$5)/$F$6))*$F$9,"Error")))))</f>
        <v>9.5690955399893186E-3</v>
      </c>
      <c r="G1866" s="30">
        <f>IF(B1866="",0,IF($B1866&lt;$G$5,0,IF($B1866&gt;'MSD Calculation'!$D$5,0,IF($N$4="Closed-form",1/2*(1-COS(2*PI()*($B1866-$G$5)/$G$6))*$G$8,IF($N$4="General",1/2*(1-COS(2*PI()*($B1866-$G$5)/$G$6))*$G$9,"Error")))))</f>
        <v>3.0959147806682514E-3</v>
      </c>
      <c r="H1866" s="30">
        <f>IF(B1866="",0,IF($B1866&lt;$H$5,0,IF($B1866&gt;'MSD Calculation'!$D$5,0,IF($N$4="Closed-form",1/2*(1-COS(2*PI()*($B1866-$H$5)/$H$6))*$H$8,IF($N$4="General",1/2*(1-COS(2*PI()*($B1866-$H$5)/$H$6))*$H$9,"Error")))))</f>
        <v>8.2083548816424623E-4</v>
      </c>
      <c r="I1866" s="30">
        <f>IF(B1866="",0,IF($B1866&lt;$I$5,0,IF($B1866&gt;'MSD Calculation'!$D$5,0,IF($N$4="Closed-form",1/2*(1-COS(2*PI()*($B1866-$I$5)/$I$6))*$I$8,IF($N$4="General",1/2*(1-COS(2*PI()*($B1866-$I$5)/$I$6))*$I$9,"Error")))))</f>
        <v>0</v>
      </c>
      <c r="J1866" s="15" t="s">
        <v>14</v>
      </c>
      <c r="K1866" s="3"/>
      <c r="L1866" s="17">
        <v>18.490000000000091</v>
      </c>
      <c r="M1866" s="34">
        <f>L1866/'MSD Calculation'!$D$5</f>
        <v>0.62466216216216519</v>
      </c>
      <c r="N1866" s="34">
        <f>'MSD Calculation'!$D$24-L1866</f>
        <v>9.9999999999091926E-3</v>
      </c>
      <c r="O1866" s="35">
        <f t="shared" si="140"/>
        <v>5.3123525611548017E-3</v>
      </c>
      <c r="P1866" s="35">
        <f t="shared" si="141"/>
        <v>1.4881448101144119E-2</v>
      </c>
      <c r="Q1866" s="35">
        <f t="shared" si="142"/>
        <v>1.797736288181237E-2</v>
      </c>
      <c r="R1866" s="35">
        <f t="shared" si="143"/>
        <v>1.8798198369976617E-2</v>
      </c>
      <c r="S1866" s="35">
        <f t="shared" si="144"/>
        <v>1.8798198369976617E-2</v>
      </c>
      <c r="T1866" s="11" t="s">
        <v>14</v>
      </c>
    </row>
    <row r="1867" spans="2:20" x14ac:dyDescent="0.35">
      <c r="B1867" s="63">
        <v>18.500000000000092</v>
      </c>
      <c r="C1867" s="34">
        <f>B1867/'MSD Calculation'!$D$5</f>
        <v>0.62500000000000311</v>
      </c>
      <c r="D1867" s="34">
        <f>'MSD Calculation'!$D$24-B1867</f>
        <v>-9.2370555648813024E-14</v>
      </c>
      <c r="E1867" s="30">
        <f>IF(B1867="",0,IF(B1867&lt;'MSD Calculation'!$D$5,$E$7*(1-B1867/'MSD Calculation'!$D$5), 0))</f>
        <v>5.3075709656902146E-3</v>
      </c>
      <c r="F1867" s="30">
        <f>IF(B1867="",0,IF($B1867&lt;$F$5,0,IF($B1867&gt;'MSD Calculation'!$D$5,0,IF($N$4="Closed-form",1/2*(1-COS(2*PI()*($B1867-$F$5)/$F$6))*$F$8,IF($N$4="General",1/2*(1-COS(2*PI()*($B1867-$F$5)/$F$6))*$F$9,"Error")))))</f>
        <v>9.5714253354234283E-3</v>
      </c>
      <c r="G1867" s="30">
        <f>IF(B1867="",0,IF($B1867&lt;$G$5,0,IF($B1867&gt;'MSD Calculation'!$D$5,0,IF($N$4="Closed-form",1/2*(1-COS(2*PI()*($B1867-$G$5)/$G$6))*$G$8,IF($N$4="General",1/2*(1-COS(2*PI()*($B1867-$G$5)/$G$6))*$G$9,"Error")))))</f>
        <v>3.0994936336110556E-3</v>
      </c>
      <c r="H1867" s="30">
        <f>IF(B1867="",0,IF($B1867&lt;$H$5,0,IF($B1867&gt;'MSD Calculation'!$D$5,0,IF($N$4="Closed-form",1/2*(1-COS(2*PI()*($B1867-$H$5)/$H$6))*$H$8,IF($N$4="General",1/2*(1-COS(2*PI()*($B1867-$H$5)/$H$6))*$H$9,"Error")))))</f>
        <v>8.2427280388695128E-4</v>
      </c>
      <c r="I1867" s="30">
        <f>IF(B1867="",0,IF($B1867&lt;$I$5,0,IF($B1867&gt;'MSD Calculation'!$D$5,0,IF($N$4="Closed-form",1/2*(1-COS(2*PI()*($B1867-$I$5)/$I$6))*$I$8,IF($N$4="General",1/2*(1-COS(2*PI()*($B1867-$I$5)/$I$6))*$I$9,"Error")))))</f>
        <v>0</v>
      </c>
      <c r="J1867" s="15" t="s">
        <v>14</v>
      </c>
      <c r="K1867" s="3"/>
      <c r="L1867" s="17">
        <v>18.500000000000092</v>
      </c>
      <c r="M1867" s="34">
        <f>L1867/'MSD Calculation'!$D$5</f>
        <v>0.62500000000000311</v>
      </c>
      <c r="N1867" s="34">
        <f>'MSD Calculation'!$D$24-L1867</f>
        <v>-9.2370555648813024E-14</v>
      </c>
      <c r="O1867" s="35">
        <f t="shared" si="140"/>
        <v>5.3075709656902146E-3</v>
      </c>
      <c r="P1867" s="35">
        <f t="shared" si="141"/>
        <v>1.4878996301113643E-2</v>
      </c>
      <c r="Q1867" s="35">
        <f t="shared" si="142"/>
        <v>1.7978489934724697E-2</v>
      </c>
      <c r="R1867" s="35">
        <f t="shared" si="143"/>
        <v>1.8802762738611648E-2</v>
      </c>
      <c r="S1867" s="35">
        <f t="shared" si="144"/>
        <v>1.8802762738611648E-2</v>
      </c>
      <c r="T1867" s="11" t="s">
        <v>14</v>
      </c>
    </row>
    <row r="1868" spans="2:20" x14ac:dyDescent="0.35">
      <c r="B1868" s="63">
        <v>18.510000000000094</v>
      </c>
      <c r="C1868" s="34">
        <f>B1868/'MSD Calculation'!$D$5</f>
        <v>0.62533783783784103</v>
      </c>
      <c r="D1868" s="34">
        <f>'MSD Calculation'!$D$24-B1868</f>
        <v>-1.0000000000093934E-2</v>
      </c>
      <c r="E1868" s="30">
        <f>IF(B1868="",0,IF(B1868&lt;'MSD Calculation'!$D$5,$E$7*(1-B1868/'MSD Calculation'!$D$5), 0))</f>
        <v>5.3027893702256275E-3</v>
      </c>
      <c r="F1868" s="30">
        <f>IF(B1868="",0,IF($B1868&lt;$F$5,0,IF($B1868&gt;'MSD Calculation'!$D$5,0,IF($N$4="Closed-form",1/2*(1-COS(2*PI()*($B1868-$F$5)/$F$6))*$F$8,IF($N$4="General",1/2*(1-COS(2*PI()*($B1868-$F$5)/$F$6))*$F$9,"Error")))))</f>
        <v>9.5737344194151731E-3</v>
      </c>
      <c r="G1868" s="30">
        <f>IF(B1868="",0,IF($B1868&lt;$G$5,0,IF($B1868&gt;'MSD Calculation'!$D$5,0,IF($N$4="Closed-form",1/2*(1-COS(2*PI()*($B1868-$G$5)/$G$6))*$G$8,IF($N$4="General",1/2*(1-COS(2*PI()*($B1868-$G$5)/$G$6))*$G$9,"Error")))))</f>
        <v>3.1030638189197299E-3</v>
      </c>
      <c r="H1868" s="30">
        <f>IF(B1868="",0,IF($B1868&lt;$H$5,0,IF($B1868&gt;'MSD Calculation'!$D$5,0,IF($N$4="Closed-form",1/2*(1-COS(2*PI()*($B1868-$H$5)/$H$6))*$H$8,IF($N$4="General",1/2*(1-COS(2*PI()*($B1868-$H$5)/$H$6))*$H$9,"Error")))))</f>
        <v>8.2771233580170771E-4</v>
      </c>
      <c r="I1868" s="30">
        <f>IF(B1868="",0,IF($B1868&lt;$I$5,0,IF($B1868&gt;'MSD Calculation'!$D$5,0,IF($N$4="Closed-form",1/2*(1-COS(2*PI()*($B1868-$I$5)/$I$6))*$I$8,IF($N$4="General",1/2*(1-COS(2*PI()*($B1868-$I$5)/$I$6))*$I$9,"Error")))))</f>
        <v>0</v>
      </c>
      <c r="J1868" s="15" t="s">
        <v>14</v>
      </c>
      <c r="K1868" s="3"/>
      <c r="L1868" s="17">
        <v>18.510000000000094</v>
      </c>
      <c r="M1868" s="34">
        <f>L1868/'MSD Calculation'!$D$5</f>
        <v>0.62533783783784103</v>
      </c>
      <c r="N1868" s="34">
        <f>'MSD Calculation'!$D$24-L1868</f>
        <v>-1.0000000000093934E-2</v>
      </c>
      <c r="O1868" s="35">
        <f t="shared" si="140"/>
        <v>5.3027893702256275E-3</v>
      </c>
      <c r="P1868" s="35">
        <f t="shared" si="141"/>
        <v>1.48765237896408E-2</v>
      </c>
      <c r="Q1868" s="35">
        <f t="shared" si="142"/>
        <v>1.797958760856053E-2</v>
      </c>
      <c r="R1868" s="35">
        <f t="shared" si="143"/>
        <v>1.8807299944362237E-2</v>
      </c>
      <c r="S1868" s="35">
        <f t="shared" si="144"/>
        <v>1.8807299944362237E-2</v>
      </c>
      <c r="T1868" s="11" t="s">
        <v>14</v>
      </c>
    </row>
    <row r="1869" spans="2:20" x14ac:dyDescent="0.35">
      <c r="B1869" s="63">
        <v>18.520000000000095</v>
      </c>
      <c r="C1869" s="34">
        <f>B1869/'MSD Calculation'!$D$5</f>
        <v>0.62567567567567883</v>
      </c>
      <c r="D1869" s="34">
        <f>'MSD Calculation'!$D$24-B1869</f>
        <v>-2.0000000000095497E-2</v>
      </c>
      <c r="E1869" s="30">
        <f>IF(B1869="",0,IF(B1869&lt;'MSD Calculation'!$D$5,$E$7*(1-B1869/'MSD Calculation'!$D$5), 0))</f>
        <v>5.2980077747610422E-3</v>
      </c>
      <c r="F1869" s="30">
        <f>IF(B1869="",0,IF($B1869&lt;$F$5,0,IF($B1869&gt;'MSD Calculation'!$D$5,0,IF($N$4="Closed-form",1/2*(1-COS(2*PI()*($B1869-$F$5)/$F$6))*$F$8,IF($N$4="General",1/2*(1-COS(2*PI()*($B1869-$F$5)/$F$6))*$F$9,"Error")))))</f>
        <v>9.5760227818357767E-3</v>
      </c>
      <c r="G1869" s="30">
        <f>IF(B1869="",0,IF($B1869&lt;$G$5,0,IF($B1869&gt;'MSD Calculation'!$D$5,0,IF($N$4="Closed-form",1/2*(1-COS(2*PI()*($B1869-$G$5)/$G$6))*$G$8,IF($N$4="General",1/2*(1-COS(2*PI()*($B1869-$G$5)/$G$6))*$G$9,"Error")))))</f>
        <v>3.1066253118780802E-3</v>
      </c>
      <c r="H1869" s="30">
        <f>IF(B1869="",0,IF($B1869&lt;$H$5,0,IF($B1869&gt;'MSD Calculation'!$D$5,0,IF($N$4="Closed-form",1/2*(1-COS(2*PI()*($B1869-$H$5)/$H$6))*$H$8,IF($N$4="General",1/2*(1-COS(2*PI()*($B1869-$H$5)/$H$6))*$H$9,"Error")))))</f>
        <v>8.3115404255216065E-4</v>
      </c>
      <c r="I1869" s="30">
        <f>IF(B1869="",0,IF($B1869&lt;$I$5,0,IF($B1869&gt;'MSD Calculation'!$D$5,0,IF($N$4="Closed-form",1/2*(1-COS(2*PI()*($B1869-$I$5)/$I$6))*$I$8,IF($N$4="General",1/2*(1-COS(2*PI()*($B1869-$I$5)/$I$6))*$I$9,"Error")))))</f>
        <v>0</v>
      </c>
      <c r="J1869" s="15" t="s">
        <v>14</v>
      </c>
      <c r="K1869" s="3"/>
      <c r="L1869" s="17">
        <v>18.520000000000095</v>
      </c>
      <c r="M1869" s="34">
        <f>L1869/'MSD Calculation'!$D$5</f>
        <v>0.62567567567567883</v>
      </c>
      <c r="N1869" s="34">
        <f>'MSD Calculation'!$D$24-L1869</f>
        <v>-2.0000000000095497E-2</v>
      </c>
      <c r="O1869" s="35">
        <f t="shared" si="140"/>
        <v>5.2980077747610422E-3</v>
      </c>
      <c r="P1869" s="35">
        <f t="shared" si="141"/>
        <v>1.4874030556596819E-2</v>
      </c>
      <c r="Q1869" s="35">
        <f t="shared" si="142"/>
        <v>1.7980655868474898E-2</v>
      </c>
      <c r="R1869" s="35">
        <f t="shared" si="143"/>
        <v>1.8811809911027058E-2</v>
      </c>
      <c r="S1869" s="35">
        <f t="shared" si="144"/>
        <v>1.8811809911027058E-2</v>
      </c>
      <c r="T1869" s="11" t="s">
        <v>14</v>
      </c>
    </row>
    <row r="1870" spans="2:20" x14ac:dyDescent="0.35">
      <c r="B1870" s="63">
        <v>18.530000000000097</v>
      </c>
      <c r="C1870" s="34">
        <f>B1870/'MSD Calculation'!$D$5</f>
        <v>0.62601351351351675</v>
      </c>
      <c r="D1870" s="34">
        <f>'MSD Calculation'!$D$24-B1870</f>
        <v>-3.000000000009706E-2</v>
      </c>
      <c r="E1870" s="30">
        <f>IF(B1870="",0,IF(B1870&lt;'MSD Calculation'!$D$5,$E$7*(1-B1870/'MSD Calculation'!$D$5), 0))</f>
        <v>5.2932261792964551E-3</v>
      </c>
      <c r="F1870" s="30">
        <f>IF(B1870="",0,IF($B1870&lt;$F$5,0,IF($B1870&gt;'MSD Calculation'!$D$5,0,IF($N$4="Closed-form",1/2*(1-COS(2*PI()*($B1870-$F$5)/$F$6))*$F$8,IF($N$4="General",1/2*(1-COS(2*PI()*($B1870-$F$5)/$F$6))*$F$9,"Error")))))</f>
        <v>9.5782904126473622E-3</v>
      </c>
      <c r="G1870" s="30">
        <f>IF(B1870="",0,IF($B1870&lt;$G$5,0,IF($B1870&gt;'MSD Calculation'!$D$5,0,IF($N$4="Closed-form",1/2*(1-COS(2*PI()*($B1870-$G$5)/$G$6))*$G$8,IF($N$4="General",1/2*(1-COS(2*PI()*($B1870-$G$5)/$G$6))*$G$9,"Error")))))</f>
        <v>3.1101780878300908E-3</v>
      </c>
      <c r="H1870" s="30">
        <f>IF(B1870="",0,IF($B1870&lt;$H$5,0,IF($B1870&gt;'MSD Calculation'!$D$5,0,IF($N$4="Closed-form",1/2*(1-COS(2*PI()*($B1870-$H$5)/$H$6))*$H$8,IF($N$4="General",1/2*(1-COS(2*PI()*($B1870-$H$5)/$H$6))*$H$9,"Error")))))</f>
        <v>8.3459788275580462E-4</v>
      </c>
      <c r="I1870" s="30">
        <f>IF(B1870="",0,IF($B1870&lt;$I$5,0,IF($B1870&gt;'MSD Calculation'!$D$5,0,IF($N$4="Closed-form",1/2*(1-COS(2*PI()*($B1870-$I$5)/$I$6))*$I$8,IF($N$4="General",1/2*(1-COS(2*PI()*($B1870-$I$5)/$I$6))*$I$9,"Error")))))</f>
        <v>0</v>
      </c>
      <c r="J1870" s="15" t="s">
        <v>14</v>
      </c>
      <c r="K1870" s="3"/>
      <c r="L1870" s="17">
        <v>18.530000000000097</v>
      </c>
      <c r="M1870" s="34">
        <f>L1870/'MSD Calculation'!$D$5</f>
        <v>0.62601351351351675</v>
      </c>
      <c r="N1870" s="34">
        <f>'MSD Calculation'!$D$24-L1870</f>
        <v>-3.000000000009706E-2</v>
      </c>
      <c r="O1870" s="35">
        <f t="shared" si="140"/>
        <v>5.2932261792964551E-3</v>
      </c>
      <c r="P1870" s="35">
        <f t="shared" si="141"/>
        <v>1.4871516591943818E-2</v>
      </c>
      <c r="Q1870" s="35">
        <f t="shared" si="142"/>
        <v>1.798169467977391E-2</v>
      </c>
      <c r="R1870" s="35">
        <f t="shared" si="143"/>
        <v>1.8816292562529716E-2</v>
      </c>
      <c r="S1870" s="35">
        <f t="shared" si="144"/>
        <v>1.8816292562529716E-2</v>
      </c>
      <c r="T1870" s="11" t="s">
        <v>14</v>
      </c>
    </row>
    <row r="1871" spans="2:20" x14ac:dyDescent="0.35">
      <c r="B1871" s="63">
        <v>18.540000000000099</v>
      </c>
      <c r="C1871" s="34">
        <f>B1871/'MSD Calculation'!$D$5</f>
        <v>0.62635135135135467</v>
      </c>
      <c r="D1871" s="34">
        <f>'MSD Calculation'!$D$24-B1871</f>
        <v>-4.0000000000098623E-2</v>
      </c>
      <c r="E1871" s="30">
        <f>IF(B1871="",0,IF(B1871&lt;'MSD Calculation'!$D$5,$E$7*(1-B1871/'MSD Calculation'!$D$5), 0))</f>
        <v>5.2884445838318681E-3</v>
      </c>
      <c r="F1871" s="30">
        <f>IF(B1871="",0,IF($B1871&lt;$F$5,0,IF($B1871&gt;'MSD Calculation'!$D$5,0,IF($N$4="Closed-form",1/2*(1-COS(2*PI()*($B1871-$F$5)/$F$6))*$F$8,IF($N$4="General",1/2*(1-COS(2*PI()*($B1871-$F$5)/$F$6))*$F$9,"Error")))))</f>
        <v>9.580537301902994E-3</v>
      </c>
      <c r="G1871" s="30">
        <f>IF(B1871="",0,IF($B1871&lt;$G$5,0,IF($B1871&gt;'MSD Calculation'!$D$5,0,IF($N$4="Closed-form",1/2*(1-COS(2*PI()*($B1871-$G$5)/$G$6))*$G$8,IF($N$4="General",1/2*(1-COS(2*PI()*($B1871-$G$5)/$G$6))*$G$9,"Error")))))</f>
        <v>3.1137221221800896E-3</v>
      </c>
      <c r="H1871" s="30">
        <f>IF(B1871="",0,IF($B1871&lt;$H$5,0,IF($B1871&gt;'MSD Calculation'!$D$5,0,IF($N$4="Closed-form",1/2*(1-COS(2*PI()*($B1871-$H$5)/$H$6))*$H$8,IF($N$4="General",1/2*(1-COS(2*PI()*($B1871-$H$5)/$H$6))*$H$9,"Error")))))</f>
        <v>8.380438150044821E-4</v>
      </c>
      <c r="I1871" s="30">
        <f>IF(B1871="",0,IF($B1871&lt;$I$5,0,IF($B1871&gt;'MSD Calculation'!$D$5,0,IF($N$4="Closed-form",1/2*(1-COS(2*PI()*($B1871-$I$5)/$I$6))*$I$8,IF($N$4="General",1/2*(1-COS(2*PI()*($B1871-$I$5)/$I$6))*$I$9,"Error")))))</f>
        <v>0</v>
      </c>
      <c r="J1871" s="15" t="s">
        <v>14</v>
      </c>
      <c r="K1871" s="3"/>
      <c r="L1871" s="17">
        <v>18.540000000000099</v>
      </c>
      <c r="M1871" s="34">
        <f>L1871/'MSD Calculation'!$D$5</f>
        <v>0.62635135135135467</v>
      </c>
      <c r="N1871" s="34">
        <f>'MSD Calculation'!$D$24-L1871</f>
        <v>-4.0000000000098623E-2</v>
      </c>
      <c r="O1871" s="35">
        <f t="shared" si="140"/>
        <v>5.2884445838318681E-3</v>
      </c>
      <c r="P1871" s="35">
        <f t="shared" si="141"/>
        <v>1.4868981885734862E-2</v>
      </c>
      <c r="Q1871" s="35">
        <f t="shared" si="142"/>
        <v>1.7982704007914952E-2</v>
      </c>
      <c r="R1871" s="35">
        <f t="shared" si="143"/>
        <v>1.8820747822919433E-2</v>
      </c>
      <c r="S1871" s="35">
        <f t="shared" si="144"/>
        <v>1.8820747822919433E-2</v>
      </c>
      <c r="T1871" s="11" t="s">
        <v>14</v>
      </c>
    </row>
    <row r="1872" spans="2:20" x14ac:dyDescent="0.35">
      <c r="B1872" s="63">
        <v>18.5500000000001</v>
      </c>
      <c r="C1872" s="34">
        <f>B1872/'MSD Calculation'!$D$5</f>
        <v>0.62668918918919259</v>
      </c>
      <c r="D1872" s="34">
        <f>'MSD Calculation'!$D$24-B1872</f>
        <v>-5.0000000000100187E-2</v>
      </c>
      <c r="E1872" s="30">
        <f>IF(B1872="",0,IF(B1872&lt;'MSD Calculation'!$D$5,$E$7*(1-B1872/'MSD Calculation'!$D$5), 0))</f>
        <v>5.2836629883672818E-3</v>
      </c>
      <c r="F1872" s="30">
        <f>IF(B1872="",0,IF($B1872&lt;$F$5,0,IF($B1872&gt;'MSD Calculation'!$D$5,0,IF($N$4="Closed-form",1/2*(1-COS(2*PI()*($B1872-$F$5)/$F$6))*$F$8,IF($N$4="General",1/2*(1-COS(2*PI()*($B1872-$F$5)/$F$6))*$F$9,"Error")))))</f>
        <v>9.5827634397467141E-3</v>
      </c>
      <c r="G1872" s="30">
        <f>IF(B1872="",0,IF($B1872&lt;$G$5,0,IF($B1872&gt;'MSD Calculation'!$D$5,0,IF($N$4="Closed-form",1/2*(1-COS(2*PI()*($B1872-$G$5)/$G$6))*$G$8,IF($N$4="General",1/2*(1-COS(2*PI()*($B1872-$G$5)/$G$6))*$G$9,"Error")))))</f>
        <v>3.1172573903929246E-3</v>
      </c>
      <c r="H1872" s="30">
        <f>IF(B1872="",0,IF($B1872&lt;$H$5,0,IF($B1872&gt;'MSD Calculation'!$D$5,0,IF($N$4="Closed-form",1/2*(1-COS(2*PI()*($B1872-$H$5)/$H$6))*$H$8,IF($N$4="General",1/2*(1-COS(2*PI()*($B1872-$H$5)/$H$6))*$H$9,"Error")))))</f>
        <v>8.4149179786488135E-4</v>
      </c>
      <c r="I1872" s="30">
        <f>IF(B1872="",0,IF($B1872&lt;$I$5,0,IF($B1872&gt;'MSD Calculation'!$D$5,0,IF($N$4="Closed-form",1/2*(1-COS(2*PI()*($B1872-$I$5)/$I$6))*$I$8,IF($N$4="General",1/2*(1-COS(2*PI()*($B1872-$I$5)/$I$6))*$I$9,"Error")))))</f>
        <v>0</v>
      </c>
      <c r="J1872" s="15" t="s">
        <v>14</v>
      </c>
      <c r="K1872" s="3"/>
      <c r="L1872" s="17">
        <v>18.5500000000001</v>
      </c>
      <c r="M1872" s="34">
        <f>L1872/'MSD Calculation'!$D$5</f>
        <v>0.62668918918919259</v>
      </c>
      <c r="N1872" s="34">
        <f>'MSD Calculation'!$D$24-L1872</f>
        <v>-5.0000000000100187E-2</v>
      </c>
      <c r="O1872" s="35">
        <f t="shared" si="140"/>
        <v>5.2836629883672818E-3</v>
      </c>
      <c r="P1872" s="35">
        <f t="shared" si="141"/>
        <v>1.4866426428113996E-2</v>
      </c>
      <c r="Q1872" s="35">
        <f t="shared" si="142"/>
        <v>1.7983683818506922E-2</v>
      </c>
      <c r="R1872" s="35">
        <f t="shared" si="143"/>
        <v>1.8825175616371804E-2</v>
      </c>
      <c r="S1872" s="35">
        <f t="shared" si="144"/>
        <v>1.8825175616371804E-2</v>
      </c>
      <c r="T1872" s="11" t="s">
        <v>14</v>
      </c>
    </row>
    <row r="1873" spans="2:20" x14ac:dyDescent="0.35">
      <c r="B1873" s="63">
        <v>18.560000000000102</v>
      </c>
      <c r="C1873" s="34">
        <f>B1873/'MSD Calculation'!$D$5</f>
        <v>0.62702702702703039</v>
      </c>
      <c r="D1873" s="34">
        <f>'MSD Calculation'!$D$24-B1873</f>
        <v>-6.000000000010175E-2</v>
      </c>
      <c r="E1873" s="30">
        <f>IF(B1873="",0,IF(B1873&lt;'MSD Calculation'!$D$5,$E$7*(1-B1873/'MSD Calculation'!$D$5), 0))</f>
        <v>5.2788813929026956E-3</v>
      </c>
      <c r="F1873" s="30">
        <f>IF(B1873="",0,IF($B1873&lt;$F$5,0,IF($B1873&gt;'MSD Calculation'!$D$5,0,IF($N$4="Closed-form",1/2*(1-COS(2*PI()*($B1873-$F$5)/$F$6))*$F$8,IF($N$4="General",1/2*(1-COS(2*PI()*($B1873-$F$5)/$F$6))*$F$9,"Error")))))</f>
        <v>9.584968816413594E-3</v>
      </c>
      <c r="G1873" s="30">
        <f>IF(B1873="",0,IF($B1873&lt;$G$5,0,IF($B1873&gt;'MSD Calculation'!$D$5,0,IF($N$4="Closed-form",1/2*(1-COS(2*PI()*($B1873-$G$5)/$G$6))*$G$8,IF($N$4="General",1/2*(1-COS(2*PI()*($B1873-$G$5)/$G$6))*$G$9,"Error")))))</f>
        <v>3.1207838679941299E-3</v>
      </c>
      <c r="H1873" s="30">
        <f>IF(B1873="",0,IF($B1873&lt;$H$5,0,IF($B1873&gt;'MSD Calculation'!$D$5,0,IF($N$4="Closed-form",1/2*(1-COS(2*PI()*($B1873-$H$5)/$H$6))*$H$8,IF($N$4="General",1/2*(1-COS(2*PI()*($B1873-$H$5)/$H$6))*$H$9,"Error")))))</f>
        <v>8.4494178987903424E-4</v>
      </c>
      <c r="I1873" s="30">
        <f>IF(B1873="",0,IF($B1873&lt;$I$5,0,IF($B1873&gt;'MSD Calculation'!$D$5,0,IF($N$4="Closed-form",1/2*(1-COS(2*PI()*($B1873-$I$5)/$I$6))*$I$8,IF($N$4="General",1/2*(1-COS(2*PI()*($B1873-$I$5)/$I$6))*$I$9,"Error")))))</f>
        <v>0</v>
      </c>
      <c r="J1873" s="15" t="s">
        <v>14</v>
      </c>
      <c r="K1873" s="3"/>
      <c r="L1873" s="17">
        <v>18.560000000000102</v>
      </c>
      <c r="M1873" s="34">
        <f>L1873/'MSD Calculation'!$D$5</f>
        <v>0.62702702702703039</v>
      </c>
      <c r="N1873" s="34">
        <f>'MSD Calculation'!$D$24-L1873</f>
        <v>-6.000000000010175E-2</v>
      </c>
      <c r="O1873" s="35">
        <f t="shared" si="140"/>
        <v>5.2788813929026956E-3</v>
      </c>
      <c r="P1873" s="35">
        <f t="shared" si="141"/>
        <v>1.486385020931629E-2</v>
      </c>
      <c r="Q1873" s="35">
        <f t="shared" si="142"/>
        <v>1.7984634077310421E-2</v>
      </c>
      <c r="R1873" s="35">
        <f t="shared" si="143"/>
        <v>1.8829575867189457E-2</v>
      </c>
      <c r="S1873" s="35">
        <f t="shared" si="144"/>
        <v>1.8829575867189457E-2</v>
      </c>
      <c r="T1873" s="11" t="s">
        <v>14</v>
      </c>
    </row>
    <row r="1874" spans="2:20" x14ac:dyDescent="0.35">
      <c r="B1874" s="63">
        <v>18.570000000000103</v>
      </c>
      <c r="C1874" s="34">
        <f>B1874/'MSD Calculation'!$D$5</f>
        <v>0.62736486486486831</v>
      </c>
      <c r="D1874" s="34">
        <f>'MSD Calculation'!$D$24-B1874</f>
        <v>-7.0000000000103313E-2</v>
      </c>
      <c r="E1874" s="30">
        <f>IF(B1874="",0,IF(B1874&lt;'MSD Calculation'!$D$5,$E$7*(1-B1874/'MSD Calculation'!$D$5), 0))</f>
        <v>5.2740997974381094E-3</v>
      </c>
      <c r="F1874" s="30">
        <f>IF(B1874="",0,IF($B1874&lt;$F$5,0,IF($B1874&gt;'MSD Calculation'!$D$5,0,IF($N$4="Closed-form",1/2*(1-COS(2*PI()*($B1874-$F$5)/$F$6))*$F$8,IF($N$4="General",1/2*(1-COS(2*PI()*($B1874-$F$5)/$F$6))*$F$9,"Error")))))</f>
        <v>9.587153422229773E-3</v>
      </c>
      <c r="G1874" s="30">
        <f>IF(B1874="",0,IF($B1874&lt;$G$5,0,IF($B1874&gt;'MSD Calculation'!$D$5,0,IF($N$4="Closed-form",1/2*(1-COS(2*PI()*($B1874-$G$5)/$G$6))*$G$8,IF($N$4="General",1/2*(1-COS(2*PI()*($B1874-$G$5)/$G$6))*$G$9,"Error")))))</f>
        <v>3.1243015305700986E-3</v>
      </c>
      <c r="H1874" s="30">
        <f>IF(B1874="",0,IF($B1874&lt;$H$5,0,IF($B1874&gt;'MSD Calculation'!$D$5,0,IF($N$4="Closed-form",1/2*(1-COS(2*PI()*($B1874-$H$5)/$H$6))*$H$8,IF($N$4="General",1/2*(1-COS(2*PI()*($B1874-$H$5)/$H$6))*$H$9,"Error")))))</f>
        <v>8.4839374956481464E-4</v>
      </c>
      <c r="I1874" s="30">
        <f>IF(B1874="",0,IF($B1874&lt;$I$5,0,IF($B1874&gt;'MSD Calculation'!$D$5,0,IF($N$4="Closed-form",1/2*(1-COS(2*PI()*($B1874-$I$5)/$I$6))*$I$8,IF($N$4="General",1/2*(1-COS(2*PI()*($B1874-$I$5)/$I$6))*$I$9,"Error")))))</f>
        <v>0</v>
      </c>
      <c r="J1874" s="15" t="s">
        <v>14</v>
      </c>
      <c r="K1874" s="3"/>
      <c r="L1874" s="17">
        <v>18.570000000000103</v>
      </c>
      <c r="M1874" s="34">
        <f>L1874/'MSD Calculation'!$D$5</f>
        <v>0.62736486486486831</v>
      </c>
      <c r="N1874" s="34">
        <f>'MSD Calculation'!$D$24-L1874</f>
        <v>-7.0000000000103313E-2</v>
      </c>
      <c r="O1874" s="35">
        <f t="shared" ref="O1874:O1937" si="145">E1874</f>
        <v>5.2740997974381094E-3</v>
      </c>
      <c r="P1874" s="35">
        <f t="shared" ref="P1874:P1937" si="146">E1874+F1874</f>
        <v>1.4861253219667882E-2</v>
      </c>
      <c r="Q1874" s="35">
        <f t="shared" ref="Q1874:Q1937" si="147">E1874+F1874+G1874</f>
        <v>1.798555475023798E-2</v>
      </c>
      <c r="R1874" s="35">
        <f t="shared" ref="R1874:R1937" si="148">+E1874+F1874+G1874+H1874</f>
        <v>1.8833948499802796E-2</v>
      </c>
      <c r="S1874" s="35">
        <f t="shared" ref="S1874:S1937" si="149">E1874+F1874+G1874+H1874+I1874</f>
        <v>1.8833948499802796E-2</v>
      </c>
      <c r="T1874" s="11" t="s">
        <v>14</v>
      </c>
    </row>
    <row r="1875" spans="2:20" x14ac:dyDescent="0.35">
      <c r="B1875" s="63">
        <v>18.580000000000105</v>
      </c>
      <c r="C1875" s="34">
        <f>B1875/'MSD Calculation'!$D$5</f>
        <v>0.62770270270270623</v>
      </c>
      <c r="D1875" s="34">
        <f>'MSD Calculation'!$D$24-B1875</f>
        <v>-8.0000000000104876E-2</v>
      </c>
      <c r="E1875" s="30">
        <f>IF(B1875="",0,IF(B1875&lt;'MSD Calculation'!$D$5,$E$7*(1-B1875/'MSD Calculation'!$D$5), 0))</f>
        <v>5.2693182019735224E-3</v>
      </c>
      <c r="F1875" s="30">
        <f>IF(B1875="",0,IF($B1875&lt;$F$5,0,IF($B1875&gt;'MSD Calculation'!$D$5,0,IF($N$4="Closed-form",1/2*(1-COS(2*PI()*($B1875-$F$5)/$F$6))*$F$8,IF($N$4="General",1/2*(1-COS(2*PI()*($B1875-$F$5)/$F$6))*$F$9,"Error")))))</f>
        <v>9.5893172476125017E-3</v>
      </c>
      <c r="G1875" s="30">
        <f>IF(B1875="",0,IF($B1875&lt;$G$5,0,IF($B1875&gt;'MSD Calculation'!$D$5,0,IF($N$4="Closed-form",1/2*(1-COS(2*PI()*($B1875-$G$5)/$G$6))*$G$8,IF($N$4="General",1/2*(1-COS(2*PI()*($B1875-$G$5)/$G$6))*$G$9,"Error")))))</f>
        <v>3.1278103537682477E-3</v>
      </c>
      <c r="H1875" s="30">
        <f>IF(B1875="",0,IF($B1875&lt;$H$5,0,IF($B1875&gt;'MSD Calculation'!$D$5,0,IF($N$4="Closed-form",1/2*(1-COS(2*PI()*($B1875-$H$5)/$H$6))*$H$8,IF($N$4="General",1/2*(1-COS(2*PI()*($B1875-$H$5)/$H$6))*$H$9,"Error")))))</f>
        <v>8.5184763541643798E-4</v>
      </c>
      <c r="I1875" s="30">
        <f>IF(B1875="",0,IF($B1875&lt;$I$5,0,IF($B1875&gt;'MSD Calculation'!$D$5,0,IF($N$4="Closed-form",1/2*(1-COS(2*PI()*($B1875-$I$5)/$I$6))*$I$8,IF($N$4="General",1/2*(1-COS(2*PI()*($B1875-$I$5)/$I$6))*$I$9,"Error")))))</f>
        <v>0</v>
      </c>
      <c r="J1875" s="15" t="s">
        <v>14</v>
      </c>
      <c r="K1875" s="3"/>
      <c r="L1875" s="17">
        <v>18.580000000000105</v>
      </c>
      <c r="M1875" s="34">
        <f>L1875/'MSD Calculation'!$D$5</f>
        <v>0.62770270270270623</v>
      </c>
      <c r="N1875" s="34">
        <f>'MSD Calculation'!$D$24-L1875</f>
        <v>-8.0000000000104876E-2</v>
      </c>
      <c r="O1875" s="35">
        <f t="shared" si="145"/>
        <v>5.2693182019735224E-3</v>
      </c>
      <c r="P1875" s="35">
        <f t="shared" si="146"/>
        <v>1.4858635449586023E-2</v>
      </c>
      <c r="Q1875" s="35">
        <f t="shared" si="147"/>
        <v>1.7986445803354272E-2</v>
      </c>
      <c r="R1875" s="35">
        <f t="shared" si="148"/>
        <v>1.883829343877071E-2</v>
      </c>
      <c r="S1875" s="35">
        <f t="shared" si="149"/>
        <v>1.883829343877071E-2</v>
      </c>
      <c r="T1875" s="11" t="s">
        <v>14</v>
      </c>
    </row>
    <row r="1876" spans="2:20" x14ac:dyDescent="0.35">
      <c r="B1876" s="63">
        <v>18.590000000000106</v>
      </c>
      <c r="C1876" s="34">
        <f>B1876/'MSD Calculation'!$D$5</f>
        <v>0.62804054054054415</v>
      </c>
      <c r="D1876" s="34">
        <f>'MSD Calculation'!$D$24-B1876</f>
        <v>-9.0000000000106439E-2</v>
      </c>
      <c r="E1876" s="30">
        <f>IF(B1876="",0,IF(B1876&lt;'MSD Calculation'!$D$5,$E$7*(1-B1876/'MSD Calculation'!$D$5), 0))</f>
        <v>5.2645366065089353E-3</v>
      </c>
      <c r="F1876" s="30">
        <f>IF(B1876="",0,IF($B1876&lt;$F$5,0,IF($B1876&gt;'MSD Calculation'!$D$5,0,IF($N$4="Closed-form",1/2*(1-COS(2*PI()*($B1876-$F$5)/$F$6))*$F$8,IF($N$4="General",1/2*(1-COS(2*PI()*($B1876-$F$5)/$F$6))*$F$9,"Error")))))</f>
        <v>9.5914602830701797E-3</v>
      </c>
      <c r="G1876" s="30">
        <f>IF(B1876="",0,IF($B1876&lt;$G$5,0,IF($B1876&gt;'MSD Calculation'!$D$5,0,IF($N$4="Closed-form",1/2*(1-COS(2*PI()*($B1876-$G$5)/$G$6))*$G$8,IF($N$4="General",1/2*(1-COS(2*PI()*($B1876-$G$5)/$G$6))*$G$9,"Error")))))</f>
        <v>3.1313103132971898E-3</v>
      </c>
      <c r="H1876" s="30">
        <f>IF(B1876="",0,IF($B1876&lt;$H$5,0,IF($B1876&gt;'MSD Calculation'!$D$5,0,IF($N$4="Closed-form",1/2*(1-COS(2*PI()*($B1876-$H$5)/$H$6))*$H$8,IF($N$4="General",1/2*(1-COS(2*PI()*($B1876-$H$5)/$H$6))*$H$9,"Error")))))</f>
        <v>8.5530340590495989E-4</v>
      </c>
      <c r="I1876" s="30">
        <f>IF(B1876="",0,IF($B1876&lt;$I$5,0,IF($B1876&gt;'MSD Calculation'!$D$5,0,IF($N$4="Closed-form",1/2*(1-COS(2*PI()*($B1876-$I$5)/$I$6))*$I$8,IF($N$4="General",1/2*(1-COS(2*PI()*($B1876-$I$5)/$I$6))*$I$9,"Error")))))</f>
        <v>0</v>
      </c>
      <c r="J1876" s="15" t="s">
        <v>14</v>
      </c>
      <c r="K1876" s="3"/>
      <c r="L1876" s="17">
        <v>18.590000000000106</v>
      </c>
      <c r="M1876" s="34">
        <f>L1876/'MSD Calculation'!$D$5</f>
        <v>0.62804054054054415</v>
      </c>
      <c r="N1876" s="34">
        <f>'MSD Calculation'!$D$24-L1876</f>
        <v>-9.0000000000106439E-2</v>
      </c>
      <c r="O1876" s="35">
        <f t="shared" si="145"/>
        <v>5.2645366065089353E-3</v>
      </c>
      <c r="P1876" s="35">
        <f t="shared" si="146"/>
        <v>1.4855996889579115E-2</v>
      </c>
      <c r="Q1876" s="35">
        <f t="shared" si="147"/>
        <v>1.7987307202876304E-2</v>
      </c>
      <c r="R1876" s="35">
        <f t="shared" si="148"/>
        <v>1.8842610608781264E-2</v>
      </c>
      <c r="S1876" s="35">
        <f t="shared" si="149"/>
        <v>1.8842610608781264E-2</v>
      </c>
      <c r="T1876" s="11" t="s">
        <v>14</v>
      </c>
    </row>
    <row r="1877" spans="2:20" x14ac:dyDescent="0.35">
      <c r="B1877" s="63">
        <v>18.600000000000108</v>
      </c>
      <c r="C1877" s="34">
        <f>B1877/'MSD Calculation'!$D$5</f>
        <v>0.62837837837838195</v>
      </c>
      <c r="D1877" s="34">
        <f>'MSD Calculation'!$D$24-B1877</f>
        <v>-0.100000000000108</v>
      </c>
      <c r="E1877" s="30">
        <f>IF(B1877="",0,IF(B1877&lt;'MSD Calculation'!$D$5,$E$7*(1-B1877/'MSD Calculation'!$D$5), 0))</f>
        <v>5.25975501104435E-3</v>
      </c>
      <c r="F1877" s="30">
        <f>IF(B1877="",0,IF($B1877&lt;$F$5,0,IF($B1877&gt;'MSD Calculation'!$D$5,0,IF($N$4="Closed-form",1/2*(1-COS(2*PI()*($B1877-$F$5)/$F$6))*$F$8,IF($N$4="General",1/2*(1-COS(2*PI()*($B1877-$F$5)/$F$6))*$F$9,"Error")))))</f>
        <v>9.5935825192024083E-3</v>
      </c>
      <c r="G1877" s="30">
        <f>IF(B1877="",0,IF($B1877&lt;$G$5,0,IF($B1877&gt;'MSD Calculation'!$D$5,0,IF($N$4="Closed-form",1/2*(1-COS(2*PI()*($B1877-$G$5)/$G$6))*$G$8,IF($N$4="General",1/2*(1-COS(2*PI()*($B1877-$G$5)/$G$6))*$G$9,"Error")))))</f>
        <v>3.1348013849268985E-3</v>
      </c>
      <c r="H1877" s="30">
        <f>IF(B1877="",0,IF($B1877&lt;$H$5,0,IF($B1877&gt;'MSD Calculation'!$D$5,0,IF($N$4="Closed-form",1/2*(1-COS(2*PI()*($B1877-$H$5)/$H$6))*$H$8,IF($N$4="General",1/2*(1-COS(2*PI()*($B1877-$H$5)/$H$6))*$H$9,"Error")))))</f>
        <v>8.5876101947877427E-4</v>
      </c>
      <c r="I1877" s="30">
        <f>IF(B1877="",0,IF($B1877&lt;$I$5,0,IF($B1877&gt;'MSD Calculation'!$D$5,0,IF($N$4="Closed-form",1/2*(1-COS(2*PI()*($B1877-$I$5)/$I$6))*$I$8,IF($N$4="General",1/2*(1-COS(2*PI()*($B1877-$I$5)/$I$6))*$I$9,"Error")))))</f>
        <v>0</v>
      </c>
      <c r="J1877" s="15" t="s">
        <v>14</v>
      </c>
      <c r="K1877" s="3"/>
      <c r="L1877" s="17">
        <v>18.600000000000108</v>
      </c>
      <c r="M1877" s="34">
        <f>L1877/'MSD Calculation'!$D$5</f>
        <v>0.62837837837838195</v>
      </c>
      <c r="N1877" s="34">
        <f>'MSD Calculation'!$D$24-L1877</f>
        <v>-0.100000000000108</v>
      </c>
      <c r="O1877" s="35">
        <f t="shared" si="145"/>
        <v>5.25975501104435E-3</v>
      </c>
      <c r="P1877" s="35">
        <f t="shared" si="146"/>
        <v>1.4853337530246757E-2</v>
      </c>
      <c r="Q1877" s="35">
        <f t="shared" si="147"/>
        <v>1.7988138915173656E-2</v>
      </c>
      <c r="R1877" s="35">
        <f t="shared" si="148"/>
        <v>1.8846899934652432E-2</v>
      </c>
      <c r="S1877" s="35">
        <f t="shared" si="149"/>
        <v>1.8846899934652432E-2</v>
      </c>
      <c r="T1877" s="11" t="s">
        <v>14</v>
      </c>
    </row>
    <row r="1878" spans="2:20" x14ac:dyDescent="0.35">
      <c r="B1878" s="63">
        <v>18.61000000000011</v>
      </c>
      <c r="C1878" s="34">
        <f>B1878/'MSD Calculation'!$D$5</f>
        <v>0.62871621621621987</v>
      </c>
      <c r="D1878" s="34">
        <f>'MSD Calculation'!$D$24-B1878</f>
        <v>-0.11000000000010957</v>
      </c>
      <c r="E1878" s="30">
        <f>IF(B1878="",0,IF(B1878&lt;'MSD Calculation'!$D$5,$E$7*(1-B1878/'MSD Calculation'!$D$5), 0))</f>
        <v>5.2549734155797629E-3</v>
      </c>
      <c r="F1878" s="30">
        <f>IF(B1878="",0,IF($B1878&lt;$F$5,0,IF($B1878&gt;'MSD Calculation'!$D$5,0,IF($N$4="Closed-form",1/2*(1-COS(2*PI()*($B1878-$F$5)/$F$6))*$F$8,IF($N$4="General",1/2*(1-COS(2*PI()*($B1878-$F$5)/$F$6))*$F$9,"Error")))))</f>
        <v>9.5956839467000211E-3</v>
      </c>
      <c r="G1878" s="30">
        <f>IF(B1878="",0,IF($B1878&lt;$G$5,0,IF($B1878&gt;'MSD Calculation'!$D$5,0,IF($N$4="Closed-form",1/2*(1-COS(2*PI()*($B1878-$G$5)/$G$6))*$G$8,IF($N$4="General",1/2*(1-COS(2*PI()*($B1878-$G$5)/$G$6))*$G$9,"Error")))))</f>
        <v>3.1382835444888806E-3</v>
      </c>
      <c r="H1878" s="30">
        <f>IF(B1878="",0,IF($B1878&lt;$H$5,0,IF($B1878&gt;'MSD Calculation'!$D$5,0,IF($N$4="Closed-form",1/2*(1-COS(2*PI()*($B1878-$H$5)/$H$6))*$H$8,IF($N$4="General",1/2*(1-COS(2*PI()*($B1878-$H$5)/$H$6))*$H$9,"Error")))))</f>
        <v>8.6222043456411594E-4</v>
      </c>
      <c r="I1878" s="30">
        <f>IF(B1878="",0,IF($B1878&lt;$I$5,0,IF($B1878&gt;'MSD Calculation'!$D$5,0,IF($N$4="Closed-form",1/2*(1-COS(2*PI()*($B1878-$I$5)/$I$6))*$I$8,IF($N$4="General",1/2*(1-COS(2*PI()*($B1878-$I$5)/$I$6))*$I$9,"Error")))))</f>
        <v>0</v>
      </c>
      <c r="J1878" s="15" t="s">
        <v>14</v>
      </c>
      <c r="K1878" s="3"/>
      <c r="L1878" s="17">
        <v>18.61000000000011</v>
      </c>
      <c r="M1878" s="34">
        <f>L1878/'MSD Calculation'!$D$5</f>
        <v>0.62871621621621987</v>
      </c>
      <c r="N1878" s="34">
        <f>'MSD Calculation'!$D$24-L1878</f>
        <v>-0.11000000000010957</v>
      </c>
      <c r="O1878" s="35">
        <f t="shared" si="145"/>
        <v>5.2549734155797629E-3</v>
      </c>
      <c r="P1878" s="35">
        <f t="shared" si="146"/>
        <v>1.4850657362279784E-2</v>
      </c>
      <c r="Q1878" s="35">
        <f t="shared" si="147"/>
        <v>1.7988940906768666E-2</v>
      </c>
      <c r="R1878" s="35">
        <f t="shared" si="148"/>
        <v>1.885116134133278E-2</v>
      </c>
      <c r="S1878" s="35">
        <f t="shared" si="149"/>
        <v>1.885116134133278E-2</v>
      </c>
      <c r="T1878" s="11" t="s">
        <v>14</v>
      </c>
    </row>
    <row r="1879" spans="2:20" x14ac:dyDescent="0.35">
      <c r="B1879" s="63">
        <v>18.620000000000111</v>
      </c>
      <c r="C1879" s="34">
        <f>B1879/'MSD Calculation'!$D$5</f>
        <v>0.62905405405405779</v>
      </c>
      <c r="D1879" s="34">
        <f>'MSD Calculation'!$D$24-B1879</f>
        <v>-0.12000000000011113</v>
      </c>
      <c r="E1879" s="30">
        <f>IF(B1879="",0,IF(B1879&lt;'MSD Calculation'!$D$5,$E$7*(1-B1879/'MSD Calculation'!$D$5), 0))</f>
        <v>5.2501918201151758E-3</v>
      </c>
      <c r="F1879" s="30">
        <f>IF(B1879="",0,IF($B1879&lt;$F$5,0,IF($B1879&gt;'MSD Calculation'!$D$5,0,IF($N$4="Closed-form",1/2*(1-COS(2*PI()*($B1879-$F$5)/$F$6))*$F$8,IF($N$4="General",1/2*(1-COS(2*PI()*($B1879-$F$5)/$F$6))*$F$9,"Error")))))</f>
        <v>9.5977645563451296E-3</v>
      </c>
      <c r="G1879" s="30">
        <f>IF(B1879="",0,IF($B1879&lt;$G$5,0,IF($B1879&gt;'MSD Calculation'!$D$5,0,IF($N$4="Closed-form",1/2*(1-COS(2*PI()*($B1879-$G$5)/$G$6))*$G$8,IF($N$4="General",1/2*(1-COS(2*PI()*($B1879-$G$5)/$G$6))*$G$9,"Error")))))</f>
        <v>3.1417567678763384E-3</v>
      </c>
      <c r="H1879" s="30">
        <f>IF(B1879="",0,IF($B1879&lt;$H$5,0,IF($B1879&gt;'MSD Calculation'!$D$5,0,IF($N$4="Closed-form",1/2*(1-COS(2*PI()*($B1879-$H$5)/$H$6))*$H$8,IF($N$4="General",1/2*(1-COS(2*PI()*($B1879-$H$5)/$H$6))*$H$9,"Error")))))</f>
        <v>8.6568160956555687E-4</v>
      </c>
      <c r="I1879" s="30">
        <f>IF(B1879="",0,IF($B1879&lt;$I$5,0,IF($B1879&gt;'MSD Calculation'!$D$5,0,IF($N$4="Closed-form",1/2*(1-COS(2*PI()*($B1879-$I$5)/$I$6))*$I$8,IF($N$4="General",1/2*(1-COS(2*PI()*($B1879-$I$5)/$I$6))*$I$9,"Error")))))</f>
        <v>0</v>
      </c>
      <c r="J1879" s="15" t="s">
        <v>14</v>
      </c>
      <c r="K1879" s="3"/>
      <c r="L1879" s="17">
        <v>18.620000000000111</v>
      </c>
      <c r="M1879" s="34">
        <f>L1879/'MSD Calculation'!$D$5</f>
        <v>0.62905405405405779</v>
      </c>
      <c r="N1879" s="34">
        <f>'MSD Calculation'!$D$24-L1879</f>
        <v>-0.12000000000011113</v>
      </c>
      <c r="O1879" s="35">
        <f t="shared" si="145"/>
        <v>5.2501918201151758E-3</v>
      </c>
      <c r="P1879" s="35">
        <f t="shared" si="146"/>
        <v>1.4847956376460306E-2</v>
      </c>
      <c r="Q1879" s="35">
        <f t="shared" si="147"/>
        <v>1.7989713144336644E-2</v>
      </c>
      <c r="R1879" s="35">
        <f t="shared" si="148"/>
        <v>1.8855394753902202E-2</v>
      </c>
      <c r="S1879" s="35">
        <f t="shared" si="149"/>
        <v>1.8855394753902202E-2</v>
      </c>
      <c r="T1879" s="11" t="s">
        <v>14</v>
      </c>
    </row>
    <row r="1880" spans="2:20" x14ac:dyDescent="0.35">
      <c r="B1880" s="63">
        <v>18.630000000000113</v>
      </c>
      <c r="C1880" s="34">
        <f>B1880/'MSD Calculation'!$D$5</f>
        <v>0.62939189189189571</v>
      </c>
      <c r="D1880" s="34">
        <f>'MSD Calculation'!$D$24-B1880</f>
        <v>-0.13000000000011269</v>
      </c>
      <c r="E1880" s="30">
        <f>IF(B1880="",0,IF(B1880&lt;'MSD Calculation'!$D$5,$E$7*(1-B1880/'MSD Calculation'!$D$5), 0))</f>
        <v>5.2454102246505888E-3</v>
      </c>
      <c r="F1880" s="30">
        <f>IF(B1880="",0,IF($B1880&lt;$F$5,0,IF($B1880&gt;'MSD Calculation'!$D$5,0,IF($N$4="Closed-form",1/2*(1-COS(2*PI()*($B1880-$F$5)/$F$6))*$F$8,IF($N$4="General",1/2*(1-COS(2*PI()*($B1880-$F$5)/$F$6))*$F$9,"Error")))))</f>
        <v>9.599824339011161E-3</v>
      </c>
      <c r="G1880" s="30">
        <f>IF(B1880="",0,IF($B1880&lt;$G$5,0,IF($B1880&gt;'MSD Calculation'!$D$5,0,IF($N$4="Closed-form",1/2*(1-COS(2*PI()*($B1880-$G$5)/$G$6))*$G$8,IF($N$4="General",1/2*(1-COS(2*PI()*($B1880-$G$5)/$G$6))*$G$9,"Error")))))</f>
        <v>3.1452210310443408E-3</v>
      </c>
      <c r="H1880" s="30">
        <f>IF(B1880="",0,IF($B1880&lt;$H$5,0,IF($B1880&gt;'MSD Calculation'!$D$5,0,IF($N$4="Closed-form",1/2*(1-COS(2*PI()*($B1880-$H$5)/$H$6))*$H$8,IF($N$4="General",1/2*(1-COS(2*PI()*($B1880-$H$5)/$H$6))*$H$9,"Error")))))</f>
        <v>8.6914450286650915E-4</v>
      </c>
      <c r="I1880" s="30">
        <f>IF(B1880="",0,IF($B1880&lt;$I$5,0,IF($B1880&gt;'MSD Calculation'!$D$5,0,IF($N$4="Closed-form",1/2*(1-COS(2*PI()*($B1880-$I$5)/$I$6))*$I$8,IF($N$4="General",1/2*(1-COS(2*PI()*($B1880-$I$5)/$I$6))*$I$9,"Error")))))</f>
        <v>0</v>
      </c>
      <c r="J1880" s="15" t="s">
        <v>14</v>
      </c>
      <c r="K1880" s="3"/>
      <c r="L1880" s="17">
        <v>18.630000000000113</v>
      </c>
      <c r="M1880" s="34">
        <f>L1880/'MSD Calculation'!$D$5</f>
        <v>0.62939189189189571</v>
      </c>
      <c r="N1880" s="34">
        <f>'MSD Calculation'!$D$24-L1880</f>
        <v>-0.13000000000011269</v>
      </c>
      <c r="O1880" s="35">
        <f t="shared" si="145"/>
        <v>5.2454102246505888E-3</v>
      </c>
      <c r="P1880" s="35">
        <f t="shared" si="146"/>
        <v>1.484523456366175E-2</v>
      </c>
      <c r="Q1880" s="35">
        <f t="shared" si="147"/>
        <v>1.7990455594706092E-2</v>
      </c>
      <c r="R1880" s="35">
        <f t="shared" si="148"/>
        <v>1.88596000975726E-2</v>
      </c>
      <c r="S1880" s="35">
        <f t="shared" si="149"/>
        <v>1.88596000975726E-2</v>
      </c>
      <c r="T1880" s="11" t="s">
        <v>14</v>
      </c>
    </row>
    <row r="1881" spans="2:20" x14ac:dyDescent="0.35">
      <c r="B1881" s="63">
        <v>18.640000000000114</v>
      </c>
      <c r="C1881" s="34">
        <f>B1881/'MSD Calculation'!$D$5</f>
        <v>0.62972972972973351</v>
      </c>
      <c r="D1881" s="34">
        <f>'MSD Calculation'!$D$24-B1881</f>
        <v>-0.14000000000011426</v>
      </c>
      <c r="E1881" s="30">
        <f>IF(B1881="",0,IF(B1881&lt;'MSD Calculation'!$D$5,$E$7*(1-B1881/'MSD Calculation'!$D$5), 0))</f>
        <v>5.2406286291860034E-3</v>
      </c>
      <c r="F1881" s="30">
        <f>IF(B1881="",0,IF($B1881&lt;$F$5,0,IF($B1881&gt;'MSD Calculation'!$D$5,0,IF($N$4="Closed-form",1/2*(1-COS(2*PI()*($B1881-$F$5)/$F$6))*$F$8,IF($N$4="General",1/2*(1-COS(2*PI()*($B1881-$F$5)/$F$6))*$F$9,"Error")))))</f>
        <v>9.6018632856629E-3</v>
      </c>
      <c r="G1881" s="30">
        <f>IF(B1881="",0,IF($B1881&lt;$G$5,0,IF($B1881&gt;'MSD Calculation'!$D$5,0,IF($N$4="Closed-form",1/2*(1-COS(2*PI()*($B1881-$G$5)/$G$6))*$G$8,IF($N$4="General",1/2*(1-COS(2*PI()*($B1881-$G$5)/$G$6))*$G$9,"Error")))))</f>
        <v>3.1486763100099851E-3</v>
      </c>
      <c r="H1881" s="30">
        <f>IF(B1881="",0,IF($B1881&lt;$H$5,0,IF($B1881&gt;'MSD Calculation'!$D$5,0,IF($N$4="Closed-form",1/2*(1-COS(2*PI()*($B1881-$H$5)/$H$6))*$H$8,IF($N$4="General",1/2*(1-COS(2*PI()*($B1881-$H$5)/$H$6))*$H$9,"Error")))))</f>
        <v>8.7260907282972391E-4</v>
      </c>
      <c r="I1881" s="30">
        <f>IF(B1881="",0,IF($B1881&lt;$I$5,0,IF($B1881&gt;'MSD Calculation'!$D$5,0,IF($N$4="Closed-form",1/2*(1-COS(2*PI()*($B1881-$I$5)/$I$6))*$I$8,IF($N$4="General",1/2*(1-COS(2*PI()*($B1881-$I$5)/$I$6))*$I$9,"Error")))))</f>
        <v>0</v>
      </c>
      <c r="J1881" s="15" t="s">
        <v>14</v>
      </c>
      <c r="K1881" s="3"/>
      <c r="L1881" s="17">
        <v>18.640000000000114</v>
      </c>
      <c r="M1881" s="34">
        <f>L1881/'MSD Calculation'!$D$5</f>
        <v>0.62972972972973351</v>
      </c>
      <c r="N1881" s="34">
        <f>'MSD Calculation'!$D$24-L1881</f>
        <v>-0.14000000000011426</v>
      </c>
      <c r="O1881" s="35">
        <f t="shared" si="145"/>
        <v>5.2406286291860034E-3</v>
      </c>
      <c r="P1881" s="35">
        <f t="shared" si="146"/>
        <v>1.4842491914848904E-2</v>
      </c>
      <c r="Q1881" s="35">
        <f t="shared" si="147"/>
        <v>1.799116822485889E-2</v>
      </c>
      <c r="R1881" s="35">
        <f t="shared" si="148"/>
        <v>1.8863777297688615E-2</v>
      </c>
      <c r="S1881" s="35">
        <f t="shared" si="149"/>
        <v>1.8863777297688615E-2</v>
      </c>
      <c r="T1881" s="11" t="s">
        <v>14</v>
      </c>
    </row>
    <row r="1882" spans="2:20" x14ac:dyDescent="0.35">
      <c r="B1882" s="63">
        <v>18.650000000000116</v>
      </c>
      <c r="C1882" s="34">
        <f>B1882/'MSD Calculation'!$D$5</f>
        <v>0.63006756756757143</v>
      </c>
      <c r="D1882" s="34">
        <f>'MSD Calculation'!$D$24-B1882</f>
        <v>-0.15000000000011582</v>
      </c>
      <c r="E1882" s="30">
        <f>IF(B1882="",0,IF(B1882&lt;'MSD Calculation'!$D$5,$E$7*(1-B1882/'MSD Calculation'!$D$5), 0))</f>
        <v>5.2358470337214164E-3</v>
      </c>
      <c r="F1882" s="30">
        <f>IF(B1882="",0,IF($B1882&lt;$F$5,0,IF($B1882&gt;'MSD Calculation'!$D$5,0,IF($N$4="Closed-form",1/2*(1-COS(2*PI()*($B1882-$F$5)/$F$6))*$F$8,IF($N$4="General",1/2*(1-COS(2*PI()*($B1882-$F$5)/$F$6))*$F$9,"Error")))))</f>
        <v>9.6038813873565304E-3</v>
      </c>
      <c r="G1882" s="30">
        <f>IF(B1882="",0,IF($B1882&lt;$G$5,0,IF($B1882&gt;'MSD Calculation'!$D$5,0,IF($N$4="Closed-form",1/2*(1-COS(2*PI()*($B1882-$G$5)/$G$6))*$G$8,IF($N$4="General",1/2*(1-COS(2*PI()*($B1882-$G$5)/$G$6))*$G$9,"Error")))))</f>
        <v>3.1521225808525681E-3</v>
      </c>
      <c r="H1882" s="30">
        <f>IF(B1882="",0,IF($B1882&lt;$H$5,0,IF($B1882&gt;'MSD Calculation'!$D$5,0,IF($N$4="Closed-form",1/2*(1-COS(2*PI()*($B1882-$H$5)/$H$6))*$H$8,IF($N$4="General",1/2*(1-COS(2*PI()*($B1882-$H$5)/$H$6))*$H$9,"Error")))))</f>
        <v>8.760752777977924E-4</v>
      </c>
      <c r="I1882" s="30">
        <f>IF(B1882="",0,IF($B1882&lt;$I$5,0,IF($B1882&gt;'MSD Calculation'!$D$5,0,IF($N$4="Closed-form",1/2*(1-COS(2*PI()*($B1882-$I$5)/$I$6))*$I$8,IF($N$4="General",1/2*(1-COS(2*PI()*($B1882-$I$5)/$I$6))*$I$9,"Error")))))</f>
        <v>0</v>
      </c>
      <c r="J1882" s="15" t="s">
        <v>14</v>
      </c>
      <c r="K1882" s="3"/>
      <c r="L1882" s="17">
        <v>18.650000000000116</v>
      </c>
      <c r="M1882" s="34">
        <f>L1882/'MSD Calculation'!$D$5</f>
        <v>0.63006756756757143</v>
      </c>
      <c r="N1882" s="34">
        <f>'MSD Calculation'!$D$24-L1882</f>
        <v>-0.15000000000011582</v>
      </c>
      <c r="O1882" s="35">
        <f t="shared" si="145"/>
        <v>5.2358470337214164E-3</v>
      </c>
      <c r="P1882" s="35">
        <f t="shared" si="146"/>
        <v>1.4839728421077947E-2</v>
      </c>
      <c r="Q1882" s="35">
        <f t="shared" si="147"/>
        <v>1.7991851001930514E-2</v>
      </c>
      <c r="R1882" s="35">
        <f t="shared" si="148"/>
        <v>1.8867926279728307E-2</v>
      </c>
      <c r="S1882" s="35">
        <f t="shared" si="149"/>
        <v>1.8867926279728307E-2</v>
      </c>
      <c r="T1882" s="11" t="s">
        <v>14</v>
      </c>
    </row>
    <row r="1883" spans="2:20" x14ac:dyDescent="0.35">
      <c r="B1883" s="63">
        <v>18.660000000000117</v>
      </c>
      <c r="C1883" s="34">
        <f>B1883/'MSD Calculation'!$D$5</f>
        <v>0.63040540540540935</v>
      </c>
      <c r="D1883" s="34">
        <f>'MSD Calculation'!$D$24-B1883</f>
        <v>-0.16000000000011738</v>
      </c>
      <c r="E1883" s="30">
        <f>IF(B1883="",0,IF(B1883&lt;'MSD Calculation'!$D$5,$E$7*(1-B1883/'MSD Calculation'!$D$5), 0))</f>
        <v>5.2310654382568302E-3</v>
      </c>
      <c r="F1883" s="30">
        <f>IF(B1883="",0,IF($B1883&lt;$F$5,0,IF($B1883&gt;'MSD Calculation'!$D$5,0,IF($N$4="Closed-form",1/2*(1-COS(2*PI()*($B1883-$F$5)/$F$6))*$F$8,IF($N$4="General",1/2*(1-COS(2*PI()*($B1883-$F$5)/$F$6))*$F$9,"Error")))))</f>
        <v>9.6058786352396699E-3</v>
      </c>
      <c r="G1883" s="30">
        <f>IF(B1883="",0,IF($B1883&lt;$G$5,0,IF($B1883&gt;'MSD Calculation'!$D$5,0,IF($N$4="Closed-form",1/2*(1-COS(2*PI()*($B1883-$G$5)/$G$6))*$G$8,IF($N$4="General",1/2*(1-COS(2*PI()*($B1883-$G$5)/$G$6))*$G$9,"Error")))))</f>
        <v>3.1555598197137488E-3</v>
      </c>
      <c r="H1883" s="30">
        <f>IF(B1883="",0,IF($B1883&lt;$H$5,0,IF($B1883&gt;'MSD Calculation'!$D$5,0,IF($N$4="Closed-form",1/2*(1-COS(2*PI()*($B1883-$H$5)/$H$6))*$H$8,IF($N$4="General",1/2*(1-COS(2*PI()*($B1883-$H$5)/$H$6))*$H$9,"Error")))))</f>
        <v>8.7954307609364743E-4</v>
      </c>
      <c r="I1883" s="30">
        <f>IF(B1883="",0,IF($B1883&lt;$I$5,0,IF($B1883&gt;'MSD Calculation'!$D$5,0,IF($N$4="Closed-form",1/2*(1-COS(2*PI()*($B1883-$I$5)/$I$6))*$I$8,IF($N$4="General",1/2*(1-COS(2*PI()*($B1883-$I$5)/$I$6))*$I$9,"Error")))))</f>
        <v>0</v>
      </c>
      <c r="J1883" s="15" t="s">
        <v>14</v>
      </c>
      <c r="K1883" s="3"/>
      <c r="L1883" s="17">
        <v>18.660000000000117</v>
      </c>
      <c r="M1883" s="34">
        <f>L1883/'MSD Calculation'!$D$5</f>
        <v>0.63040540540540935</v>
      </c>
      <c r="N1883" s="34">
        <f>'MSD Calculation'!$D$24-L1883</f>
        <v>-0.16000000000011738</v>
      </c>
      <c r="O1883" s="35">
        <f t="shared" si="145"/>
        <v>5.2310654382568302E-3</v>
      </c>
      <c r="P1883" s="35">
        <f t="shared" si="146"/>
        <v>1.48369440734965E-2</v>
      </c>
      <c r="Q1883" s="35">
        <f t="shared" si="147"/>
        <v>1.7992503893210249E-2</v>
      </c>
      <c r="R1883" s="35">
        <f t="shared" si="148"/>
        <v>1.8872046969303898E-2</v>
      </c>
      <c r="S1883" s="35">
        <f t="shared" si="149"/>
        <v>1.8872046969303898E-2</v>
      </c>
      <c r="T1883" s="11" t="s">
        <v>14</v>
      </c>
    </row>
    <row r="1884" spans="2:20" x14ac:dyDescent="0.35">
      <c r="B1884" s="63">
        <v>18.670000000000119</v>
      </c>
      <c r="C1884" s="34">
        <f>B1884/'MSD Calculation'!$D$5</f>
        <v>0.63074324324324726</v>
      </c>
      <c r="D1884" s="34">
        <f>'MSD Calculation'!$D$24-B1884</f>
        <v>-0.17000000000011894</v>
      </c>
      <c r="E1884" s="30">
        <f>IF(B1884="",0,IF(B1884&lt;'MSD Calculation'!$D$5,$E$7*(1-B1884/'MSD Calculation'!$D$5), 0))</f>
        <v>5.2262838427922431E-3</v>
      </c>
      <c r="F1884" s="30">
        <f>IF(B1884="",0,IF($B1884&lt;$F$5,0,IF($B1884&gt;'MSD Calculation'!$D$5,0,IF($N$4="Closed-form",1/2*(1-COS(2*PI()*($B1884-$F$5)/$F$6))*$F$8,IF($N$4="General",1/2*(1-COS(2*PI()*($B1884-$F$5)/$F$6))*$F$9,"Error")))))</f>
        <v>9.6078550205514132E-3</v>
      </c>
      <c r="G1884" s="30">
        <f>IF(B1884="",0,IF($B1884&lt;$G$5,0,IF($B1884&gt;'MSD Calculation'!$D$5,0,IF($N$4="Closed-form",1/2*(1-COS(2*PI()*($B1884-$G$5)/$G$6))*$G$8,IF($N$4="General",1/2*(1-COS(2*PI()*($B1884-$G$5)/$G$6))*$G$9,"Error")))))</f>
        <v>3.1589880027977132E-3</v>
      </c>
      <c r="H1884" s="30">
        <f>IF(B1884="",0,IF($B1884&lt;$H$5,0,IF($B1884&gt;'MSD Calculation'!$D$5,0,IF($N$4="Closed-form",1/2*(1-COS(2*PI()*($B1884-$H$5)/$H$6))*$H$8,IF($N$4="General",1/2*(1-COS(2*PI()*($B1884-$H$5)/$H$6))*$H$9,"Error")))))</f>
        <v>8.830124260210629E-4</v>
      </c>
      <c r="I1884" s="30">
        <f>IF(B1884="",0,IF($B1884&lt;$I$5,0,IF($B1884&gt;'MSD Calculation'!$D$5,0,IF($N$4="Closed-form",1/2*(1-COS(2*PI()*($B1884-$I$5)/$I$6))*$I$8,IF($N$4="General",1/2*(1-COS(2*PI()*($B1884-$I$5)/$I$6))*$I$9,"Error")))))</f>
        <v>0</v>
      </c>
      <c r="J1884" s="15" t="s">
        <v>14</v>
      </c>
      <c r="K1884" s="3"/>
      <c r="L1884" s="17">
        <v>18.670000000000119</v>
      </c>
      <c r="M1884" s="34">
        <f>L1884/'MSD Calculation'!$D$5</f>
        <v>0.63074324324324726</v>
      </c>
      <c r="N1884" s="34">
        <f>'MSD Calculation'!$D$24-L1884</f>
        <v>-0.17000000000011894</v>
      </c>
      <c r="O1884" s="35">
        <f t="shared" si="145"/>
        <v>5.2262838427922431E-3</v>
      </c>
      <c r="P1884" s="35">
        <f t="shared" si="146"/>
        <v>1.4834138863343657E-2</v>
      </c>
      <c r="Q1884" s="35">
        <f t="shared" si="147"/>
        <v>1.7993126866141372E-2</v>
      </c>
      <c r="R1884" s="35">
        <f t="shared" si="148"/>
        <v>1.8876139292162433E-2</v>
      </c>
      <c r="S1884" s="35">
        <f t="shared" si="149"/>
        <v>1.8876139292162433E-2</v>
      </c>
      <c r="T1884" s="11" t="s">
        <v>14</v>
      </c>
    </row>
    <row r="1885" spans="2:20" x14ac:dyDescent="0.35">
      <c r="B1885" s="63">
        <v>18.680000000000121</v>
      </c>
      <c r="C1885" s="34">
        <f>B1885/'MSD Calculation'!$D$5</f>
        <v>0.63108108108108507</v>
      </c>
      <c r="D1885" s="34">
        <f>'MSD Calculation'!$D$24-B1885</f>
        <v>-0.18000000000012051</v>
      </c>
      <c r="E1885" s="30">
        <f>IF(B1885="",0,IF(B1885&lt;'MSD Calculation'!$D$5,$E$7*(1-B1885/'MSD Calculation'!$D$5), 0))</f>
        <v>5.2215022473276577E-3</v>
      </c>
      <c r="F1885" s="30">
        <f>IF(B1885="",0,IF($B1885&lt;$F$5,0,IF($B1885&gt;'MSD Calculation'!$D$5,0,IF($N$4="Closed-form",1/2*(1-COS(2*PI()*($B1885-$F$5)/$F$6))*$F$8,IF($N$4="General",1/2*(1-COS(2*PI()*($B1885-$F$5)/$F$6))*$F$9,"Error")))))</f>
        <v>9.6098105346223654E-3</v>
      </c>
      <c r="G1885" s="30">
        <f>IF(B1885="",0,IF($B1885&lt;$G$5,0,IF($B1885&gt;'MSD Calculation'!$D$5,0,IF($N$4="Closed-form",1/2*(1-COS(2*PI()*($B1885-$G$5)/$G$6))*$G$8,IF($N$4="General",1/2*(1-COS(2*PI()*($B1885-$G$5)/$G$6))*$G$9,"Error")))))</f>
        <v>3.1624071063713409E-3</v>
      </c>
      <c r="H1885" s="30">
        <f>IF(B1885="",0,IF($B1885&lt;$H$5,0,IF($B1885&gt;'MSD Calculation'!$D$5,0,IF($N$4="Closed-form",1/2*(1-COS(2*PI()*($B1885-$H$5)/$H$6))*$H$8,IF($N$4="General",1/2*(1-COS(2*PI()*($B1885-$H$5)/$H$6))*$H$9,"Error")))))</f>
        <v>8.8648328586515693E-4</v>
      </c>
      <c r="I1885" s="30">
        <f>IF(B1885="",0,IF($B1885&lt;$I$5,0,IF($B1885&gt;'MSD Calculation'!$D$5,0,IF($N$4="Closed-form",1/2*(1-COS(2*PI()*($B1885-$I$5)/$I$6))*$I$8,IF($N$4="General",1/2*(1-COS(2*PI()*($B1885-$I$5)/$I$6))*$I$9,"Error")))))</f>
        <v>0</v>
      </c>
      <c r="J1885" s="15" t="s">
        <v>14</v>
      </c>
      <c r="K1885" s="3"/>
      <c r="L1885" s="17">
        <v>18.680000000000121</v>
      </c>
      <c r="M1885" s="34">
        <f>L1885/'MSD Calculation'!$D$5</f>
        <v>0.63108108108108507</v>
      </c>
      <c r="N1885" s="34">
        <f>'MSD Calculation'!$D$24-L1885</f>
        <v>-0.18000000000012051</v>
      </c>
      <c r="O1885" s="35">
        <f t="shared" si="145"/>
        <v>5.2215022473276577E-3</v>
      </c>
      <c r="P1885" s="35">
        <f t="shared" si="146"/>
        <v>1.4831312781950023E-2</v>
      </c>
      <c r="Q1885" s="35">
        <f t="shared" si="147"/>
        <v>1.7993719888321363E-2</v>
      </c>
      <c r="R1885" s="35">
        <f t="shared" si="148"/>
        <v>1.8880203174186521E-2</v>
      </c>
      <c r="S1885" s="35">
        <f t="shared" si="149"/>
        <v>1.8880203174186521E-2</v>
      </c>
      <c r="T1885" s="11" t="s">
        <v>14</v>
      </c>
    </row>
    <row r="1886" spans="2:20" x14ac:dyDescent="0.35">
      <c r="B1886" s="63">
        <v>18.690000000000122</v>
      </c>
      <c r="C1886" s="34">
        <f>B1886/'MSD Calculation'!$D$5</f>
        <v>0.63141891891892299</v>
      </c>
      <c r="D1886" s="34">
        <f>'MSD Calculation'!$D$24-B1886</f>
        <v>-0.19000000000012207</v>
      </c>
      <c r="E1886" s="30">
        <f>IF(B1886="",0,IF(B1886&lt;'MSD Calculation'!$D$5,$E$7*(1-B1886/'MSD Calculation'!$D$5), 0))</f>
        <v>5.2167206518630707E-3</v>
      </c>
      <c r="F1886" s="30">
        <f>IF(B1886="",0,IF($B1886&lt;$F$5,0,IF($B1886&gt;'MSD Calculation'!$D$5,0,IF($N$4="Closed-form",1/2*(1-COS(2*PI()*($B1886-$F$5)/$F$6))*$F$8,IF($N$4="General",1/2*(1-COS(2*PI()*($B1886-$F$5)/$F$6))*$F$9,"Error")))))</f>
        <v>9.6117451688746882E-3</v>
      </c>
      <c r="G1886" s="30">
        <f>IF(B1886="",0,IF($B1886&lt;$G$5,0,IF($B1886&gt;'MSD Calculation'!$D$5,0,IF($N$4="Closed-form",1/2*(1-COS(2*PI()*($B1886-$G$5)/$G$6))*$G$8,IF($N$4="General",1/2*(1-COS(2*PI()*($B1886-$G$5)/$G$6))*$G$9,"Error")))))</f>
        <v>3.1658171067643665E-3</v>
      </c>
      <c r="H1886" s="30">
        <f>IF(B1886="",0,IF($B1886&lt;$H$5,0,IF($B1886&gt;'MSD Calculation'!$D$5,0,IF($N$4="Closed-form",1/2*(1-COS(2*PI()*($B1886-$H$5)/$H$6))*$H$8,IF($N$4="General",1/2*(1-COS(2*PI()*($B1886-$H$5)/$H$6))*$H$9,"Error")))))</f>
        <v>8.8995561389289203E-4</v>
      </c>
      <c r="I1886" s="30">
        <f>IF(B1886="",0,IF($B1886&lt;$I$5,0,IF($B1886&gt;'MSD Calculation'!$D$5,0,IF($N$4="Closed-form",1/2*(1-COS(2*PI()*($B1886-$I$5)/$I$6))*$I$8,IF($N$4="General",1/2*(1-COS(2*PI()*($B1886-$I$5)/$I$6))*$I$9,"Error")))))</f>
        <v>0</v>
      </c>
      <c r="J1886" s="15" t="s">
        <v>14</v>
      </c>
      <c r="K1886" s="3"/>
      <c r="L1886" s="17">
        <v>18.690000000000122</v>
      </c>
      <c r="M1886" s="34">
        <f>L1886/'MSD Calculation'!$D$5</f>
        <v>0.63141891891892299</v>
      </c>
      <c r="N1886" s="34">
        <f>'MSD Calculation'!$D$24-L1886</f>
        <v>-0.19000000000012207</v>
      </c>
      <c r="O1886" s="35">
        <f t="shared" si="145"/>
        <v>5.2167206518630707E-3</v>
      </c>
      <c r="P1886" s="35">
        <f t="shared" si="146"/>
        <v>1.4828465820737758E-2</v>
      </c>
      <c r="Q1886" s="35">
        <f t="shared" si="147"/>
        <v>1.7994282927502124E-2</v>
      </c>
      <c r="R1886" s="35">
        <f t="shared" si="148"/>
        <v>1.8884238541395017E-2</v>
      </c>
      <c r="S1886" s="35">
        <f t="shared" si="149"/>
        <v>1.8884238541395017E-2</v>
      </c>
      <c r="T1886" s="11" t="s">
        <v>14</v>
      </c>
    </row>
    <row r="1887" spans="2:20" x14ac:dyDescent="0.35">
      <c r="B1887" s="63">
        <v>18.700000000000124</v>
      </c>
      <c r="C1887" s="34">
        <f>B1887/'MSD Calculation'!$D$5</f>
        <v>0.63175675675676091</v>
      </c>
      <c r="D1887" s="34">
        <f>'MSD Calculation'!$D$24-B1887</f>
        <v>-0.20000000000012363</v>
      </c>
      <c r="E1887" s="30">
        <f>IF(B1887="",0,IF(B1887&lt;'MSD Calculation'!$D$5,$E$7*(1-B1887/'MSD Calculation'!$D$5), 0))</f>
        <v>5.2119390563984836E-3</v>
      </c>
      <c r="F1887" s="30">
        <f>IF(B1887="",0,IF($B1887&lt;$F$5,0,IF($B1887&gt;'MSD Calculation'!$D$5,0,IF($N$4="Closed-form",1/2*(1-COS(2*PI()*($B1887-$F$5)/$F$6))*$F$8,IF($N$4="General",1/2*(1-COS(2*PI()*($B1887-$F$5)/$F$6))*$F$9,"Error")))))</f>
        <v>9.6136589148221284E-3</v>
      </c>
      <c r="G1887" s="30">
        <f>IF(B1887="",0,IF($B1887&lt;$G$5,0,IF($B1887&gt;'MSD Calculation'!$D$5,0,IF($N$4="Closed-form",1/2*(1-COS(2*PI()*($B1887-$G$5)/$G$6))*$G$8,IF($N$4="General",1/2*(1-COS(2*PI()*($B1887-$G$5)/$G$6))*$G$9,"Error")))))</f>
        <v>3.1692179803695501E-3</v>
      </c>
      <c r="H1887" s="30">
        <f>IF(B1887="",0,IF($B1887&lt;$H$5,0,IF($B1887&gt;'MSD Calculation'!$D$5,0,IF($N$4="Closed-form",1/2*(1-COS(2*PI()*($B1887-$H$5)/$H$6))*$H$8,IF($N$4="General",1/2*(1-COS(2*PI()*($B1887-$H$5)/$H$6))*$H$9,"Error")))))</f>
        <v>8.934293683535786E-4</v>
      </c>
      <c r="I1887" s="30">
        <f>IF(B1887="",0,IF($B1887&lt;$I$5,0,IF($B1887&gt;'MSD Calculation'!$D$5,0,IF($N$4="Closed-form",1/2*(1-COS(2*PI()*($B1887-$I$5)/$I$6))*$I$8,IF($N$4="General",1/2*(1-COS(2*PI()*($B1887-$I$5)/$I$6))*$I$9,"Error")))))</f>
        <v>0</v>
      </c>
      <c r="J1887" s="15" t="s">
        <v>14</v>
      </c>
      <c r="K1887" s="3"/>
      <c r="L1887" s="17">
        <v>18.700000000000124</v>
      </c>
      <c r="M1887" s="34">
        <f>L1887/'MSD Calculation'!$D$5</f>
        <v>0.63175675675676091</v>
      </c>
      <c r="N1887" s="34">
        <f>'MSD Calculation'!$D$24-L1887</f>
        <v>-0.20000000000012363</v>
      </c>
      <c r="O1887" s="35">
        <f t="shared" si="145"/>
        <v>5.2119390563984836E-3</v>
      </c>
      <c r="P1887" s="35">
        <f t="shared" si="146"/>
        <v>1.4825597971220612E-2</v>
      </c>
      <c r="Q1887" s="35">
        <f t="shared" si="147"/>
        <v>1.7994815951590162E-2</v>
      </c>
      <c r="R1887" s="35">
        <f t="shared" si="148"/>
        <v>1.888824531994374E-2</v>
      </c>
      <c r="S1887" s="35">
        <f t="shared" si="149"/>
        <v>1.888824531994374E-2</v>
      </c>
      <c r="T1887" s="11" t="s">
        <v>14</v>
      </c>
    </row>
    <row r="1888" spans="2:20" x14ac:dyDescent="0.35">
      <c r="B1888" s="63">
        <v>18.710000000000125</v>
      </c>
      <c r="C1888" s="34">
        <f>B1888/'MSD Calculation'!$D$5</f>
        <v>0.63209459459459882</v>
      </c>
      <c r="D1888" s="34">
        <f>'MSD Calculation'!$D$24-B1888</f>
        <v>-0.2100000000001252</v>
      </c>
      <c r="E1888" s="30">
        <f>IF(B1888="",0,IF(B1888&lt;'MSD Calculation'!$D$5,$E$7*(1-B1888/'MSD Calculation'!$D$5), 0))</f>
        <v>5.2071574609338965E-3</v>
      </c>
      <c r="F1888" s="30">
        <f>IF(B1888="",0,IF($B1888&lt;$F$5,0,IF($B1888&gt;'MSD Calculation'!$D$5,0,IF($N$4="Closed-form",1/2*(1-COS(2*PI()*($B1888-$F$5)/$F$6))*$F$8,IF($N$4="General",1/2*(1-COS(2*PI()*($B1888-$F$5)/$F$6))*$F$9,"Error")))))</f>
        <v>9.6155517640700572E-3</v>
      </c>
      <c r="G1888" s="30">
        <f>IF(B1888="",0,IF($B1888&lt;$G$5,0,IF($B1888&gt;'MSD Calculation'!$D$5,0,IF($N$4="Closed-form",1/2*(1-COS(2*PI()*($B1888-$G$5)/$G$6))*$G$8,IF($N$4="General",1/2*(1-COS(2*PI()*($B1888-$G$5)/$G$6))*$G$9,"Error")))))</f>
        <v>3.1726097036428309E-3</v>
      </c>
      <c r="H1888" s="30">
        <f>IF(B1888="",0,IF($B1888&lt;$H$5,0,IF($B1888&gt;'MSD Calculation'!$D$5,0,IF($N$4="Closed-form",1/2*(1-COS(2*PI()*($B1888-$H$5)/$H$6))*$H$8,IF($N$4="General",1/2*(1-COS(2*PI()*($B1888-$H$5)/$H$6))*$H$9,"Error")))))</f>
        <v>8.969045074793743E-4</v>
      </c>
      <c r="I1888" s="30">
        <f>IF(B1888="",0,IF($B1888&lt;$I$5,0,IF($B1888&gt;'MSD Calculation'!$D$5,0,IF($N$4="Closed-form",1/2*(1-COS(2*PI()*($B1888-$I$5)/$I$6))*$I$8,IF($N$4="General",1/2*(1-COS(2*PI()*($B1888-$I$5)/$I$6))*$I$9,"Error")))))</f>
        <v>0</v>
      </c>
      <c r="J1888" s="15" t="s">
        <v>14</v>
      </c>
      <c r="K1888" s="3"/>
      <c r="L1888" s="17">
        <v>18.710000000000125</v>
      </c>
      <c r="M1888" s="34">
        <f>L1888/'MSD Calculation'!$D$5</f>
        <v>0.63209459459459882</v>
      </c>
      <c r="N1888" s="34">
        <f>'MSD Calculation'!$D$24-L1888</f>
        <v>-0.2100000000001252</v>
      </c>
      <c r="O1888" s="35">
        <f t="shared" si="145"/>
        <v>5.2071574609338965E-3</v>
      </c>
      <c r="P1888" s="35">
        <f t="shared" si="146"/>
        <v>1.4822709225003953E-2</v>
      </c>
      <c r="Q1888" s="35">
        <f t="shared" si="147"/>
        <v>1.7995318928646784E-2</v>
      </c>
      <c r="R1888" s="35">
        <f t="shared" si="148"/>
        <v>1.8892223436126159E-2</v>
      </c>
      <c r="S1888" s="35">
        <f t="shared" si="149"/>
        <v>1.8892223436126159E-2</v>
      </c>
      <c r="T1888" s="11" t="s">
        <v>14</v>
      </c>
    </row>
    <row r="1889" spans="2:20" x14ac:dyDescent="0.35">
      <c r="B1889" s="63">
        <v>18.720000000000127</v>
      </c>
      <c r="C1889" s="34">
        <f>B1889/'MSD Calculation'!$D$5</f>
        <v>0.63243243243243663</v>
      </c>
      <c r="D1889" s="34">
        <f>'MSD Calculation'!$D$24-B1889</f>
        <v>-0.22000000000012676</v>
      </c>
      <c r="E1889" s="30">
        <f>IF(B1889="",0,IF(B1889&lt;'MSD Calculation'!$D$5,$E$7*(1-B1889/'MSD Calculation'!$D$5), 0))</f>
        <v>5.2023758654693112E-3</v>
      </c>
      <c r="F1889" s="30">
        <f>IF(B1889="",0,IF($B1889&lt;$F$5,0,IF($B1889&gt;'MSD Calculation'!$D$5,0,IF($N$4="Closed-form",1/2*(1-COS(2*PI()*($B1889-$F$5)/$F$6))*$F$8,IF($N$4="General",1/2*(1-COS(2*PI()*($B1889-$F$5)/$F$6))*$F$9,"Error")))))</f>
        <v>9.6174237083155138E-3</v>
      </c>
      <c r="G1889" s="30">
        <f>IF(B1889="",0,IF($B1889&lt;$G$5,0,IF($B1889&gt;'MSD Calculation'!$D$5,0,IF($N$4="Closed-form",1/2*(1-COS(2*PI()*($B1889-$G$5)/$G$6))*$G$8,IF($N$4="General",1/2*(1-COS(2*PI()*($B1889-$G$5)/$G$6))*$G$9,"Error")))))</f>
        <v>3.1759922531034977E-3</v>
      </c>
      <c r="H1889" s="30">
        <f>IF(B1889="",0,IF($B1889&lt;$H$5,0,IF($B1889&gt;'MSD Calculation'!$D$5,0,IF($N$4="Closed-form",1/2*(1-COS(2*PI()*($B1889-$H$5)/$H$6))*$H$8,IF($N$4="General",1/2*(1-COS(2*PI()*($B1889-$H$5)/$H$6))*$H$9,"Error")))))</f>
        <v>9.0038098948578898E-4</v>
      </c>
      <c r="I1889" s="30">
        <f>IF(B1889="",0,IF($B1889&lt;$I$5,0,IF($B1889&gt;'MSD Calculation'!$D$5,0,IF($N$4="Closed-form",1/2*(1-COS(2*PI()*($B1889-$I$5)/$I$6))*$I$8,IF($N$4="General",1/2*(1-COS(2*PI()*($B1889-$I$5)/$I$6))*$I$9,"Error")))))</f>
        <v>0</v>
      </c>
      <c r="J1889" s="15" t="s">
        <v>14</v>
      </c>
      <c r="K1889" s="3"/>
      <c r="L1889" s="17">
        <v>18.720000000000127</v>
      </c>
      <c r="M1889" s="34">
        <f>L1889/'MSD Calculation'!$D$5</f>
        <v>0.63243243243243663</v>
      </c>
      <c r="N1889" s="34">
        <f>'MSD Calculation'!$D$24-L1889</f>
        <v>-0.22000000000012676</v>
      </c>
      <c r="O1889" s="35">
        <f t="shared" si="145"/>
        <v>5.2023758654693112E-3</v>
      </c>
      <c r="P1889" s="35">
        <f t="shared" si="146"/>
        <v>1.4819799573784825E-2</v>
      </c>
      <c r="Q1889" s="35">
        <f t="shared" si="147"/>
        <v>1.7995791826888322E-2</v>
      </c>
      <c r="R1889" s="35">
        <f t="shared" si="148"/>
        <v>1.889617281637411E-2</v>
      </c>
      <c r="S1889" s="35">
        <f t="shared" si="149"/>
        <v>1.889617281637411E-2</v>
      </c>
      <c r="T1889" s="11" t="s">
        <v>14</v>
      </c>
    </row>
    <row r="1890" spans="2:20" x14ac:dyDescent="0.35">
      <c r="B1890" s="63">
        <v>18.730000000000128</v>
      </c>
      <c r="C1890" s="34">
        <f>B1890/'MSD Calculation'!$D$5</f>
        <v>0.63277027027027455</v>
      </c>
      <c r="D1890" s="34">
        <f>'MSD Calculation'!$D$24-B1890</f>
        <v>-0.23000000000012832</v>
      </c>
      <c r="E1890" s="30">
        <f>IF(B1890="",0,IF(B1890&lt;'MSD Calculation'!$D$5,$E$7*(1-B1890/'MSD Calculation'!$D$5), 0))</f>
        <v>5.1975942700047241E-3</v>
      </c>
      <c r="F1890" s="30">
        <f>IF(B1890="",0,IF($B1890&lt;$F$5,0,IF($B1890&gt;'MSD Calculation'!$D$5,0,IF($N$4="Closed-form",1/2*(1-COS(2*PI()*($B1890-$F$5)/$F$6))*$F$8,IF($N$4="General",1/2*(1-COS(2*PI()*($B1890-$F$5)/$F$6))*$F$9,"Error")))))</f>
        <v>9.6192747393472351E-3</v>
      </c>
      <c r="G1890" s="30">
        <f>IF(B1890="",0,IF($B1890&lt;$G$5,0,IF($B1890&gt;'MSD Calculation'!$D$5,0,IF($N$4="Closed-form",1/2*(1-COS(2*PI()*($B1890-$G$5)/$G$6))*$G$8,IF($N$4="General",1/2*(1-COS(2*PI()*($B1890-$G$5)/$G$6))*$G$9,"Error")))))</f>
        <v>3.1793656053343482E-3</v>
      </c>
      <c r="H1890" s="30">
        <f>IF(B1890="",0,IF($B1890&lt;$H$5,0,IF($B1890&gt;'MSD Calculation'!$D$5,0,IF($N$4="Closed-form",1/2*(1-COS(2*PI()*($B1890-$H$5)/$H$6))*$H$8,IF($N$4="General",1/2*(1-COS(2*PI()*($B1890-$H$5)/$H$6))*$H$9,"Error")))))</f>
        <v>9.0385877257218548E-4</v>
      </c>
      <c r="I1890" s="30">
        <f>IF(B1890="",0,IF($B1890&lt;$I$5,0,IF($B1890&gt;'MSD Calculation'!$D$5,0,IF($N$4="Closed-form",1/2*(1-COS(2*PI()*($B1890-$I$5)/$I$6))*$I$8,IF($N$4="General",1/2*(1-COS(2*PI()*($B1890-$I$5)/$I$6))*$I$9,"Error")))))</f>
        <v>0</v>
      </c>
      <c r="J1890" s="15" t="s">
        <v>14</v>
      </c>
      <c r="K1890" s="3"/>
      <c r="L1890" s="17">
        <v>18.730000000000128</v>
      </c>
      <c r="M1890" s="34">
        <f>L1890/'MSD Calculation'!$D$5</f>
        <v>0.63277027027027455</v>
      </c>
      <c r="N1890" s="34">
        <f>'MSD Calculation'!$D$24-L1890</f>
        <v>-0.23000000000012832</v>
      </c>
      <c r="O1890" s="35">
        <f t="shared" si="145"/>
        <v>5.1975942700047241E-3</v>
      </c>
      <c r="P1890" s="35">
        <f t="shared" si="146"/>
        <v>1.481686900935196E-2</v>
      </c>
      <c r="Q1890" s="35">
        <f t="shared" si="147"/>
        <v>1.7996234614686309E-2</v>
      </c>
      <c r="R1890" s="35">
        <f t="shared" si="148"/>
        <v>1.8900093387258496E-2</v>
      </c>
      <c r="S1890" s="35">
        <f t="shared" si="149"/>
        <v>1.8900093387258496E-2</v>
      </c>
      <c r="T1890" s="11" t="s">
        <v>14</v>
      </c>
    </row>
    <row r="1891" spans="2:20" x14ac:dyDescent="0.35">
      <c r="B1891" s="63">
        <v>18.74000000000013</v>
      </c>
      <c r="C1891" s="34">
        <f>B1891/'MSD Calculation'!$D$5</f>
        <v>0.63310810810811247</v>
      </c>
      <c r="D1891" s="34">
        <f>'MSD Calculation'!$D$24-B1891</f>
        <v>-0.24000000000012989</v>
      </c>
      <c r="E1891" s="30">
        <f>IF(B1891="",0,IF(B1891&lt;'MSD Calculation'!$D$5,$E$7*(1-B1891/'MSD Calculation'!$D$5), 0))</f>
        <v>5.1928126745401371E-3</v>
      </c>
      <c r="F1891" s="30">
        <f>IF(B1891="",0,IF($B1891&lt;$F$5,0,IF($B1891&gt;'MSD Calculation'!$D$5,0,IF($N$4="Closed-form",1/2*(1-COS(2*PI()*($B1891-$F$5)/$F$6))*$F$8,IF($N$4="General",1/2*(1-COS(2*PI()*($B1891-$F$5)/$F$6))*$F$9,"Error")))))</f>
        <v>9.6211048490456932E-3</v>
      </c>
      <c r="G1891" s="30">
        <f>IF(B1891="",0,IF($B1891&lt;$G$5,0,IF($B1891&gt;'MSD Calculation'!$D$5,0,IF($N$4="Closed-form",1/2*(1-COS(2*PI()*($B1891-$G$5)/$G$6))*$G$8,IF($N$4="General",1/2*(1-COS(2*PI()*($B1891-$G$5)/$G$6))*$G$9,"Error")))))</f>
        <v>3.182729736981854E-3</v>
      </c>
      <c r="H1891" s="30">
        <f>IF(B1891="",0,IF($B1891&lt;$H$5,0,IF($B1891&gt;'MSD Calculation'!$D$5,0,IF($N$4="Closed-form",1/2*(1-COS(2*PI()*($B1891-$H$5)/$H$6))*$H$8,IF($N$4="General",1/2*(1-COS(2*PI()*($B1891-$H$5)/$H$6))*$H$9,"Error")))))</f>
        <v>9.0733781492228311E-4</v>
      </c>
      <c r="I1891" s="30">
        <f>IF(B1891="",0,IF($B1891&lt;$I$5,0,IF($B1891&gt;'MSD Calculation'!$D$5,0,IF($N$4="Closed-form",1/2*(1-COS(2*PI()*($B1891-$I$5)/$I$6))*$I$8,IF($N$4="General",1/2*(1-COS(2*PI()*($B1891-$I$5)/$I$6))*$I$9,"Error")))))</f>
        <v>0</v>
      </c>
      <c r="J1891" s="15" t="s">
        <v>14</v>
      </c>
      <c r="K1891" s="3"/>
      <c r="L1891" s="17">
        <v>18.74000000000013</v>
      </c>
      <c r="M1891" s="34">
        <f>L1891/'MSD Calculation'!$D$5</f>
        <v>0.63310810810811247</v>
      </c>
      <c r="N1891" s="34">
        <f>'MSD Calculation'!$D$24-L1891</f>
        <v>-0.24000000000012989</v>
      </c>
      <c r="O1891" s="35">
        <f t="shared" si="145"/>
        <v>5.1928126745401371E-3</v>
      </c>
      <c r="P1891" s="35">
        <f t="shared" si="146"/>
        <v>1.481391752358583E-2</v>
      </c>
      <c r="Q1891" s="35">
        <f t="shared" si="147"/>
        <v>1.7996647260567683E-2</v>
      </c>
      <c r="R1891" s="35">
        <f t="shared" si="148"/>
        <v>1.8903985075489967E-2</v>
      </c>
      <c r="S1891" s="35">
        <f t="shared" si="149"/>
        <v>1.8903985075489967E-2</v>
      </c>
      <c r="T1891" s="11" t="s">
        <v>14</v>
      </c>
    </row>
    <row r="1892" spans="2:20" x14ac:dyDescent="0.35">
      <c r="B1892" s="63">
        <v>18.750000000000131</v>
      </c>
      <c r="C1892" s="34">
        <f>B1892/'MSD Calculation'!$D$5</f>
        <v>0.63344594594595038</v>
      </c>
      <c r="D1892" s="34">
        <f>'MSD Calculation'!$D$24-B1892</f>
        <v>-0.25000000000013145</v>
      </c>
      <c r="E1892" s="30">
        <f>IF(B1892="",0,IF(B1892&lt;'MSD Calculation'!$D$5,$E$7*(1-B1892/'MSD Calculation'!$D$5), 0))</f>
        <v>5.18803107907555E-3</v>
      </c>
      <c r="F1892" s="30">
        <f>IF(B1892="",0,IF($B1892&lt;$F$5,0,IF($B1892&gt;'MSD Calculation'!$D$5,0,IF($N$4="Closed-form",1/2*(1-COS(2*PI()*($B1892-$F$5)/$F$6))*$F$8,IF($N$4="General",1/2*(1-COS(2*PI()*($B1892-$F$5)/$F$6))*$F$9,"Error")))))</f>
        <v>9.6229140293831294E-3</v>
      </c>
      <c r="G1892" s="30">
        <f>IF(B1892="",0,IF($B1892&lt;$G$5,0,IF($B1892&gt;'MSD Calculation'!$D$5,0,IF($N$4="Closed-form",1/2*(1-COS(2*PI()*($B1892-$G$5)/$G$6))*$G$8,IF($N$4="General",1/2*(1-COS(2*PI()*($B1892-$G$5)/$G$6))*$G$9,"Error")))))</f>
        <v>3.1860846247563183E-3</v>
      </c>
      <c r="H1892" s="30">
        <f>IF(B1892="",0,IF($B1892&lt;$H$5,0,IF($B1892&gt;'MSD Calculation'!$D$5,0,IF($N$4="Closed-form",1/2*(1-COS(2*PI()*($B1892-$H$5)/$H$6))*$H$8,IF($N$4="General",1/2*(1-COS(2*PI()*($B1892-$H$5)/$H$6))*$H$9,"Error")))))</f>
        <v>9.1081807470465943E-4</v>
      </c>
      <c r="I1892" s="30">
        <f>IF(B1892="",0,IF($B1892&lt;$I$5,0,IF($B1892&gt;'MSD Calculation'!$D$5,0,IF($N$4="Closed-form",1/2*(1-COS(2*PI()*($B1892-$I$5)/$I$6))*$I$8,IF($N$4="General",1/2*(1-COS(2*PI()*($B1892-$I$5)/$I$6))*$I$9,"Error")))))</f>
        <v>0</v>
      </c>
      <c r="J1892" s="15" t="s">
        <v>14</v>
      </c>
      <c r="K1892" s="3"/>
      <c r="L1892" s="17">
        <v>18.750000000000131</v>
      </c>
      <c r="M1892" s="34">
        <f>L1892/'MSD Calculation'!$D$5</f>
        <v>0.63344594594595038</v>
      </c>
      <c r="N1892" s="34">
        <f>'MSD Calculation'!$D$24-L1892</f>
        <v>-0.25000000000013145</v>
      </c>
      <c r="O1892" s="35">
        <f t="shared" si="145"/>
        <v>5.18803107907555E-3</v>
      </c>
      <c r="P1892" s="35">
        <f t="shared" si="146"/>
        <v>1.4810945108458679E-2</v>
      </c>
      <c r="Q1892" s="35">
        <f t="shared" si="147"/>
        <v>1.7997029733214997E-2</v>
      </c>
      <c r="R1892" s="35">
        <f t="shared" si="148"/>
        <v>1.8907847807919657E-2</v>
      </c>
      <c r="S1892" s="35">
        <f t="shared" si="149"/>
        <v>1.8907847807919657E-2</v>
      </c>
      <c r="T1892" s="11" t="s">
        <v>14</v>
      </c>
    </row>
    <row r="1893" spans="2:20" x14ac:dyDescent="0.35">
      <c r="B1893" s="63">
        <v>18.760000000000133</v>
      </c>
      <c r="C1893" s="34">
        <f>B1893/'MSD Calculation'!$D$5</f>
        <v>0.6337837837837883</v>
      </c>
      <c r="D1893" s="34">
        <f>'MSD Calculation'!$D$24-B1893</f>
        <v>-0.26000000000013301</v>
      </c>
      <c r="E1893" s="30">
        <f>IF(B1893="",0,IF(B1893&lt;'MSD Calculation'!$D$5,$E$7*(1-B1893/'MSD Calculation'!$D$5), 0))</f>
        <v>5.1832494836109638E-3</v>
      </c>
      <c r="F1893" s="30">
        <f>IF(B1893="",0,IF($B1893&lt;$F$5,0,IF($B1893&gt;'MSD Calculation'!$D$5,0,IF($N$4="Closed-form",1/2*(1-COS(2*PI()*($B1893-$F$5)/$F$6))*$F$8,IF($N$4="General",1/2*(1-COS(2*PI()*($B1893-$F$5)/$F$6))*$F$9,"Error")))))</f>
        <v>9.6247022724235982E-3</v>
      </c>
      <c r="G1893" s="30">
        <f>IF(B1893="",0,IF($B1893&lt;$G$5,0,IF($B1893&gt;'MSD Calculation'!$D$5,0,IF($N$4="Closed-form",1/2*(1-COS(2*PI()*($B1893-$G$5)/$G$6))*$G$8,IF($N$4="General",1/2*(1-COS(2*PI()*($B1893-$G$5)/$G$6))*$G$9,"Error")))))</f>
        <v>3.1894302454320385E-3</v>
      </c>
      <c r="H1893" s="30">
        <f>IF(B1893="",0,IF($B1893&lt;$H$5,0,IF($B1893&gt;'MSD Calculation'!$D$5,0,IF($N$4="Closed-form",1/2*(1-COS(2*PI()*($B1893-$H$5)/$H$6))*$H$8,IF($N$4="General",1/2*(1-COS(2*PI()*($B1893-$H$5)/$H$6))*$H$9,"Error")))))</f>
        <v>9.1429951007325385E-4</v>
      </c>
      <c r="I1893" s="30">
        <f>IF(B1893="",0,IF($B1893&lt;$I$5,0,IF($B1893&gt;'MSD Calculation'!$D$5,0,IF($N$4="Closed-form",1/2*(1-COS(2*PI()*($B1893-$I$5)/$I$6))*$I$8,IF($N$4="General",1/2*(1-COS(2*PI()*($B1893-$I$5)/$I$6))*$I$9,"Error")))))</f>
        <v>0</v>
      </c>
      <c r="J1893" s="15" t="s">
        <v>14</v>
      </c>
      <c r="K1893" s="3"/>
      <c r="L1893" s="17">
        <v>18.760000000000133</v>
      </c>
      <c r="M1893" s="34">
        <f>L1893/'MSD Calculation'!$D$5</f>
        <v>0.6337837837837883</v>
      </c>
      <c r="N1893" s="34">
        <f>'MSD Calculation'!$D$24-L1893</f>
        <v>-0.26000000000013301</v>
      </c>
      <c r="O1893" s="35">
        <f t="shared" si="145"/>
        <v>5.1832494836109638E-3</v>
      </c>
      <c r="P1893" s="35">
        <f t="shared" si="146"/>
        <v>1.4807951756034561E-2</v>
      </c>
      <c r="Q1893" s="35">
        <f t="shared" si="147"/>
        <v>1.79973820014666E-2</v>
      </c>
      <c r="R1893" s="35">
        <f t="shared" si="148"/>
        <v>1.8911681511539855E-2</v>
      </c>
      <c r="S1893" s="35">
        <f t="shared" si="149"/>
        <v>1.8911681511539855E-2</v>
      </c>
      <c r="T1893" s="11" t="s">
        <v>14</v>
      </c>
    </row>
    <row r="1894" spans="2:20" x14ac:dyDescent="0.35">
      <c r="B1894" s="63">
        <v>18.770000000000135</v>
      </c>
      <c r="C1894" s="34">
        <f>B1894/'MSD Calculation'!$D$5</f>
        <v>0.63412162162162611</v>
      </c>
      <c r="D1894" s="34">
        <f>'MSD Calculation'!$D$24-B1894</f>
        <v>-0.27000000000013458</v>
      </c>
      <c r="E1894" s="30">
        <f>IF(B1894="",0,IF(B1894&lt;'MSD Calculation'!$D$5,$E$7*(1-B1894/'MSD Calculation'!$D$5), 0))</f>
        <v>5.1784678881463776E-3</v>
      </c>
      <c r="F1894" s="30">
        <f>IF(B1894="",0,IF($B1894&lt;$F$5,0,IF($B1894&gt;'MSD Calculation'!$D$5,0,IF($N$4="Closed-form",1/2*(1-COS(2*PI()*($B1894-$F$5)/$F$6))*$F$8,IF($N$4="General",1/2*(1-COS(2*PI()*($B1894-$F$5)/$F$6))*$F$9,"Error")))))</f>
        <v>9.6264695703229871E-3</v>
      </c>
      <c r="G1894" s="30">
        <f>IF(B1894="",0,IF($B1894&lt;$G$5,0,IF($B1894&gt;'MSD Calculation'!$D$5,0,IF($N$4="Closed-form",1/2*(1-COS(2*PI()*($B1894-$G$5)/$G$6))*$G$8,IF($N$4="General",1/2*(1-COS(2*PI()*($B1894-$G$5)/$G$6))*$G$9,"Error")))))</f>
        <v>3.1927665758474701E-3</v>
      </c>
      <c r="H1894" s="30">
        <f>IF(B1894="",0,IF($B1894&lt;$H$5,0,IF($B1894&gt;'MSD Calculation'!$D$5,0,IF($N$4="Closed-form",1/2*(1-COS(2*PI()*($B1894-$H$5)/$H$6))*$H$8,IF($N$4="General",1/2*(1-COS(2*PI()*($B1894-$H$5)/$H$6))*$H$9,"Error")))))</f>
        <v>9.1778207916787117E-4</v>
      </c>
      <c r="I1894" s="30">
        <f>IF(B1894="",0,IF($B1894&lt;$I$5,0,IF($B1894&gt;'MSD Calculation'!$D$5,0,IF($N$4="Closed-form",1/2*(1-COS(2*PI()*($B1894-$I$5)/$I$6))*$I$8,IF($N$4="General",1/2*(1-COS(2*PI()*($B1894-$I$5)/$I$6))*$I$9,"Error")))))</f>
        <v>0</v>
      </c>
      <c r="J1894" s="15" t="s">
        <v>14</v>
      </c>
      <c r="K1894" s="3"/>
      <c r="L1894" s="17">
        <v>18.770000000000135</v>
      </c>
      <c r="M1894" s="34">
        <f>L1894/'MSD Calculation'!$D$5</f>
        <v>0.63412162162162611</v>
      </c>
      <c r="N1894" s="34">
        <f>'MSD Calculation'!$D$24-L1894</f>
        <v>-0.27000000000013458</v>
      </c>
      <c r="O1894" s="35">
        <f t="shared" si="145"/>
        <v>5.1784678881463776E-3</v>
      </c>
      <c r="P1894" s="35">
        <f t="shared" si="146"/>
        <v>1.4804937458469364E-2</v>
      </c>
      <c r="Q1894" s="35">
        <f t="shared" si="147"/>
        <v>1.7997704034316834E-2</v>
      </c>
      <c r="R1894" s="35">
        <f t="shared" si="148"/>
        <v>1.8915486113484706E-2</v>
      </c>
      <c r="S1894" s="35">
        <f t="shared" si="149"/>
        <v>1.8915486113484706E-2</v>
      </c>
      <c r="T1894" s="11" t="s">
        <v>14</v>
      </c>
    </row>
    <row r="1895" spans="2:20" x14ac:dyDescent="0.35">
      <c r="B1895" s="63">
        <v>18.780000000000136</v>
      </c>
      <c r="C1895" s="34">
        <f>B1895/'MSD Calculation'!$D$5</f>
        <v>0.63445945945946403</v>
      </c>
      <c r="D1895" s="34">
        <f>'MSD Calculation'!$D$24-B1895</f>
        <v>-0.28000000000013614</v>
      </c>
      <c r="E1895" s="30">
        <f>IF(B1895="",0,IF(B1895&lt;'MSD Calculation'!$D$5,$E$7*(1-B1895/'MSD Calculation'!$D$5), 0))</f>
        <v>5.1736862926817914E-3</v>
      </c>
      <c r="F1895" s="30">
        <f>IF(B1895="",0,IF($B1895&lt;$F$5,0,IF($B1895&gt;'MSD Calculation'!$D$5,0,IF($N$4="Closed-form",1/2*(1-COS(2*PI()*($B1895-$F$5)/$F$6))*$F$8,IF($N$4="General",1/2*(1-COS(2*PI()*($B1895-$F$5)/$F$6))*$F$9,"Error")))))</f>
        <v>9.628215915329065E-3</v>
      </c>
      <c r="G1895" s="30">
        <f>IF(B1895="",0,IF($B1895&lt;$G$5,0,IF($B1895&gt;'MSD Calculation'!$D$5,0,IF($N$4="Closed-form",1/2*(1-COS(2*PI()*($B1895-$G$5)/$G$6))*$G$8,IF($N$4="General",1/2*(1-COS(2*PI()*($B1895-$G$5)/$G$6))*$G$9,"Error")))))</f>
        <v>3.1960935929053833E-3</v>
      </c>
      <c r="H1895" s="30">
        <f>IF(B1895="",0,IF($B1895&lt;$H$5,0,IF($B1895&gt;'MSD Calculation'!$D$5,0,IF($N$4="Closed-form",1/2*(1-COS(2*PI()*($B1895-$H$5)/$H$6))*$H$8,IF($N$4="General",1/2*(1-COS(2*PI()*($B1895-$H$5)/$H$6))*$H$9,"Error")))))</f>
        <v>9.2126574011468384E-4</v>
      </c>
      <c r="I1895" s="30">
        <f>IF(B1895="",0,IF($B1895&lt;$I$5,0,IF($B1895&gt;'MSD Calculation'!$D$5,0,IF($N$4="Closed-form",1/2*(1-COS(2*PI()*($B1895-$I$5)/$I$6))*$I$8,IF($N$4="General",1/2*(1-COS(2*PI()*($B1895-$I$5)/$I$6))*$I$9,"Error")))))</f>
        <v>0</v>
      </c>
      <c r="J1895" s="15" t="s">
        <v>14</v>
      </c>
      <c r="K1895" s="3"/>
      <c r="L1895" s="17">
        <v>18.780000000000136</v>
      </c>
      <c r="M1895" s="34">
        <f>L1895/'MSD Calculation'!$D$5</f>
        <v>0.63445945945946403</v>
      </c>
      <c r="N1895" s="34">
        <f>'MSD Calculation'!$D$24-L1895</f>
        <v>-0.28000000000013614</v>
      </c>
      <c r="O1895" s="35">
        <f t="shared" si="145"/>
        <v>5.1736862926817914E-3</v>
      </c>
      <c r="P1895" s="35">
        <f t="shared" si="146"/>
        <v>1.4801902208010857E-2</v>
      </c>
      <c r="Q1895" s="35">
        <f t="shared" si="147"/>
        <v>1.7997995800916239E-2</v>
      </c>
      <c r="R1895" s="35">
        <f t="shared" si="148"/>
        <v>1.8919261541030921E-2</v>
      </c>
      <c r="S1895" s="35">
        <f t="shared" si="149"/>
        <v>1.8919261541030921E-2</v>
      </c>
      <c r="T1895" s="11" t="s">
        <v>14</v>
      </c>
    </row>
    <row r="1896" spans="2:20" x14ac:dyDescent="0.35">
      <c r="B1896" s="63">
        <v>18.790000000000138</v>
      </c>
      <c r="C1896" s="34">
        <f>B1896/'MSD Calculation'!$D$5</f>
        <v>0.63479729729730194</v>
      </c>
      <c r="D1896" s="34">
        <f>'MSD Calculation'!$D$24-B1896</f>
        <v>-0.2900000000001377</v>
      </c>
      <c r="E1896" s="30">
        <f>IF(B1896="",0,IF(B1896&lt;'MSD Calculation'!$D$5,$E$7*(1-B1896/'MSD Calculation'!$D$5), 0))</f>
        <v>5.1689046972172043E-3</v>
      </c>
      <c r="F1896" s="30">
        <f>IF(B1896="",0,IF($B1896&lt;$F$5,0,IF($B1896&gt;'MSD Calculation'!$D$5,0,IF($N$4="Closed-form",1/2*(1-COS(2*PI()*($B1896-$F$5)/$F$6))*$F$8,IF($N$4="General",1/2*(1-COS(2*PI()*($B1896-$F$5)/$F$6))*$F$9,"Error")))))</f>
        <v>9.6299412997815064E-3</v>
      </c>
      <c r="G1896" s="30">
        <f>IF(B1896="",0,IF($B1896&lt;$G$5,0,IF($B1896&gt;'MSD Calculation'!$D$5,0,IF($N$4="Closed-form",1/2*(1-COS(2*PI()*($B1896-$G$5)/$G$6))*$G$8,IF($N$4="General",1/2*(1-COS(2*PI()*($B1896-$G$5)/$G$6))*$G$9,"Error")))))</f>
        <v>3.1994112735730237E-3</v>
      </c>
      <c r="H1896" s="30">
        <f>IF(B1896="",0,IF($B1896&lt;$H$5,0,IF($B1896&gt;'MSD Calculation'!$D$5,0,IF($N$4="Closed-form",1/2*(1-COS(2*PI()*($B1896-$H$5)/$H$6))*$H$8,IF($N$4="General",1/2*(1-COS(2*PI()*($B1896-$H$5)/$H$6))*$H$9,"Error")))))</f>
        <v>9.2475045102673658E-4</v>
      </c>
      <c r="I1896" s="30">
        <f>IF(B1896="",0,IF($B1896&lt;$I$5,0,IF($B1896&gt;'MSD Calculation'!$D$5,0,IF($N$4="Closed-form",1/2*(1-COS(2*PI()*($B1896-$I$5)/$I$6))*$I$8,IF($N$4="General",1/2*(1-COS(2*PI()*($B1896-$I$5)/$I$6))*$I$9,"Error")))))</f>
        <v>0</v>
      </c>
      <c r="J1896" s="15" t="s">
        <v>14</v>
      </c>
      <c r="K1896" s="3"/>
      <c r="L1896" s="17">
        <v>18.790000000000138</v>
      </c>
      <c r="M1896" s="34">
        <f>L1896/'MSD Calculation'!$D$5</f>
        <v>0.63479729729730194</v>
      </c>
      <c r="N1896" s="34">
        <f>'MSD Calculation'!$D$24-L1896</f>
        <v>-0.2900000000001377</v>
      </c>
      <c r="O1896" s="35">
        <f t="shared" si="145"/>
        <v>5.1689046972172043E-3</v>
      </c>
      <c r="P1896" s="35">
        <f t="shared" si="146"/>
        <v>1.4798845996998711E-2</v>
      </c>
      <c r="Q1896" s="35">
        <f t="shared" si="147"/>
        <v>1.7998257270571735E-2</v>
      </c>
      <c r="R1896" s="35">
        <f t="shared" si="148"/>
        <v>1.8923007721598471E-2</v>
      </c>
      <c r="S1896" s="35">
        <f t="shared" si="149"/>
        <v>1.8923007721598471E-2</v>
      </c>
      <c r="T1896" s="11" t="s">
        <v>14</v>
      </c>
    </row>
    <row r="1897" spans="2:20" x14ac:dyDescent="0.35">
      <c r="B1897" s="63">
        <v>18.800000000000139</v>
      </c>
      <c r="C1897" s="34">
        <f>B1897/'MSD Calculation'!$D$5</f>
        <v>0.63513513513513986</v>
      </c>
      <c r="D1897" s="34">
        <f>'MSD Calculation'!$D$24-B1897</f>
        <v>-0.30000000000013927</v>
      </c>
      <c r="E1897" s="30">
        <f>IF(B1897="",0,IF(B1897&lt;'MSD Calculation'!$D$5,$E$7*(1-B1897/'MSD Calculation'!$D$5), 0))</f>
        <v>5.1641231017526172E-3</v>
      </c>
      <c r="F1897" s="30">
        <f>IF(B1897="",0,IF($B1897&lt;$F$5,0,IF($B1897&gt;'MSD Calculation'!$D$5,0,IF($N$4="Closed-form",1/2*(1-COS(2*PI()*($B1897-$F$5)/$F$6))*$F$8,IF($N$4="General",1/2*(1-COS(2*PI()*($B1897-$F$5)/$F$6))*$F$9,"Error")))))</f>
        <v>9.6316457161119331E-3</v>
      </c>
      <c r="G1897" s="30">
        <f>IF(B1897="",0,IF($B1897&lt;$G$5,0,IF($B1897&gt;'MSD Calculation'!$D$5,0,IF($N$4="Closed-form",1/2*(1-COS(2*PI()*($B1897-$G$5)/$G$6))*$G$8,IF($N$4="General",1/2*(1-COS(2*PI()*($B1897-$G$5)/$G$6))*$G$9,"Error")))))</f>
        <v>3.2027195948822734E-3</v>
      </c>
      <c r="H1897" s="30">
        <f>IF(B1897="",0,IF($B1897&lt;$H$5,0,IF($B1897&gt;'MSD Calculation'!$D$5,0,IF($N$4="Closed-form",1/2*(1-COS(2*PI()*($B1897-$H$5)/$H$6))*$H$8,IF($N$4="General",1/2*(1-COS(2*PI()*($B1897-$H$5)/$H$6))*$H$9,"Error")))))</f>
        <v>9.2823617000444957E-4</v>
      </c>
      <c r="I1897" s="30">
        <f>IF(B1897="",0,IF($B1897&lt;$I$5,0,IF($B1897&gt;'MSD Calculation'!$D$5,0,IF($N$4="Closed-form",1/2*(1-COS(2*PI()*($B1897-$I$5)/$I$6))*$I$8,IF($N$4="General",1/2*(1-COS(2*PI()*($B1897-$I$5)/$I$6))*$I$9,"Error")))))</f>
        <v>0</v>
      </c>
      <c r="J1897" s="15" t="s">
        <v>14</v>
      </c>
      <c r="K1897" s="3"/>
      <c r="L1897" s="17">
        <v>18.800000000000139</v>
      </c>
      <c r="M1897" s="34">
        <f>L1897/'MSD Calculation'!$D$5</f>
        <v>0.63513513513513986</v>
      </c>
      <c r="N1897" s="34">
        <f>'MSD Calculation'!$D$24-L1897</f>
        <v>-0.30000000000013927</v>
      </c>
      <c r="O1897" s="35">
        <f t="shared" si="145"/>
        <v>5.1641231017526172E-3</v>
      </c>
      <c r="P1897" s="35">
        <f t="shared" si="146"/>
        <v>1.4795768817864551E-2</v>
      </c>
      <c r="Q1897" s="35">
        <f t="shared" si="147"/>
        <v>1.7998488412746823E-2</v>
      </c>
      <c r="R1897" s="35">
        <f t="shared" si="148"/>
        <v>1.8926724582751273E-2</v>
      </c>
      <c r="S1897" s="35">
        <f t="shared" si="149"/>
        <v>1.8926724582751273E-2</v>
      </c>
      <c r="T1897" s="11" t="s">
        <v>14</v>
      </c>
    </row>
    <row r="1898" spans="2:20" x14ac:dyDescent="0.35">
      <c r="B1898" s="63">
        <v>18.810000000000141</v>
      </c>
      <c r="C1898" s="34">
        <f>B1898/'MSD Calculation'!$D$5</f>
        <v>0.63547297297297767</v>
      </c>
      <c r="D1898" s="34">
        <f>'MSD Calculation'!$D$24-B1898</f>
        <v>-0.31000000000014083</v>
      </c>
      <c r="E1898" s="30">
        <f>IF(B1898="",0,IF(B1898&lt;'MSD Calculation'!$D$5,$E$7*(1-B1898/'MSD Calculation'!$D$5), 0))</f>
        <v>5.1593415062880319E-3</v>
      </c>
      <c r="F1898" s="30">
        <f>IF(B1898="",0,IF($B1898&lt;$F$5,0,IF($B1898&gt;'MSD Calculation'!$D$5,0,IF($N$4="Closed-form",1/2*(1-COS(2*PI()*($B1898-$F$5)/$F$6))*$F$8,IF($N$4="General",1/2*(1-COS(2*PI()*($B1898-$F$5)/$F$6))*$F$9,"Error")))))</f>
        <v>9.6333291568439384E-3</v>
      </c>
      <c r="G1898" s="30">
        <f>IF(B1898="",0,IF($B1898&lt;$G$5,0,IF($B1898&gt;'MSD Calculation'!$D$5,0,IF($N$4="Closed-form",1/2*(1-COS(2*PI()*($B1898-$G$5)/$G$6))*$G$8,IF($N$4="General",1/2*(1-COS(2*PI()*($B1898-$G$5)/$G$6))*$G$9,"Error")))))</f>
        <v>3.2060185339298072E-3</v>
      </c>
      <c r="H1898" s="30">
        <f>IF(B1898="",0,IF($B1898&lt;$H$5,0,IF($B1898&gt;'MSD Calculation'!$D$5,0,IF($N$4="Closed-form",1/2*(1-COS(2*PI()*($B1898-$H$5)/$H$6))*$H$8,IF($N$4="General",1/2*(1-COS(2*PI()*($B1898-$H$5)/$H$6))*$H$9,"Error")))))</f>
        <v>9.3172285513612191E-4</v>
      </c>
      <c r="I1898" s="30">
        <f>IF(B1898="",0,IF($B1898&lt;$I$5,0,IF($B1898&gt;'MSD Calculation'!$D$5,0,IF($N$4="Closed-form",1/2*(1-COS(2*PI()*($B1898-$I$5)/$I$6))*$I$8,IF($N$4="General",1/2*(1-COS(2*PI()*($B1898-$I$5)/$I$6))*$I$9,"Error")))))</f>
        <v>0</v>
      </c>
      <c r="J1898" s="15" t="s">
        <v>14</v>
      </c>
      <c r="K1898" s="3"/>
      <c r="L1898" s="17">
        <v>18.810000000000141</v>
      </c>
      <c r="M1898" s="34">
        <f>L1898/'MSD Calculation'!$D$5</f>
        <v>0.63547297297297767</v>
      </c>
      <c r="N1898" s="34">
        <f>'MSD Calculation'!$D$24-L1898</f>
        <v>-0.31000000000014083</v>
      </c>
      <c r="O1898" s="35">
        <f t="shared" si="145"/>
        <v>5.1593415062880319E-3</v>
      </c>
      <c r="P1898" s="35">
        <f t="shared" si="146"/>
        <v>1.479267066313197E-2</v>
      </c>
      <c r="Q1898" s="35">
        <f t="shared" si="147"/>
        <v>1.7998689197061778E-2</v>
      </c>
      <c r="R1898" s="35">
        <f t="shared" si="148"/>
        <v>1.8930412052197899E-2</v>
      </c>
      <c r="S1898" s="35">
        <f t="shared" si="149"/>
        <v>1.8930412052197899E-2</v>
      </c>
      <c r="T1898" s="11" t="s">
        <v>14</v>
      </c>
    </row>
    <row r="1899" spans="2:20" x14ac:dyDescent="0.35">
      <c r="B1899" s="63">
        <v>18.820000000000142</v>
      </c>
      <c r="C1899" s="34">
        <f>B1899/'MSD Calculation'!$D$5</f>
        <v>0.63581081081081559</v>
      </c>
      <c r="D1899" s="34">
        <f>'MSD Calculation'!$D$24-B1899</f>
        <v>-0.32000000000014239</v>
      </c>
      <c r="E1899" s="30">
        <f>IF(B1899="",0,IF(B1899&lt;'MSD Calculation'!$D$5,$E$7*(1-B1899/'MSD Calculation'!$D$5), 0))</f>
        <v>5.1545599108234448E-3</v>
      </c>
      <c r="F1899" s="30">
        <f>IF(B1899="",0,IF($B1899&lt;$F$5,0,IF($B1899&gt;'MSD Calculation'!$D$5,0,IF($N$4="Closed-form",1/2*(1-COS(2*PI()*($B1899-$F$5)/$F$6))*$F$8,IF($N$4="General",1/2*(1-COS(2*PI()*($B1899-$F$5)/$F$6))*$F$9,"Error")))))</f>
        <v>9.6349916145931306E-3</v>
      </c>
      <c r="G1899" s="30">
        <f>IF(B1899="",0,IF($B1899&lt;$G$5,0,IF($B1899&gt;'MSD Calculation'!$D$5,0,IF($N$4="Closed-form",1/2*(1-COS(2*PI()*($B1899-$G$5)/$G$6))*$G$8,IF($N$4="General",1/2*(1-COS(2*PI()*($B1899-$G$5)/$G$6))*$G$9,"Error")))))</f>
        <v>3.2093080678772534E-3</v>
      </c>
      <c r="H1899" s="30">
        <f>IF(B1899="",0,IF($B1899&lt;$H$5,0,IF($B1899&gt;'MSD Calculation'!$D$5,0,IF($N$4="Closed-form",1/2*(1-COS(2*PI()*($B1899-$H$5)/$H$6))*$H$8,IF($N$4="General",1/2*(1-COS(2*PI()*($B1899-$H$5)/$H$6))*$H$9,"Error")))))</f>
        <v>9.352104644984355E-4</v>
      </c>
      <c r="I1899" s="30">
        <f>IF(B1899="",0,IF($B1899&lt;$I$5,0,IF($B1899&gt;'MSD Calculation'!$D$5,0,IF($N$4="Closed-form",1/2*(1-COS(2*PI()*($B1899-$I$5)/$I$6))*$I$8,IF($N$4="General",1/2*(1-COS(2*PI()*($B1899-$I$5)/$I$6))*$I$9,"Error")))))</f>
        <v>0</v>
      </c>
      <c r="J1899" s="15" t="s">
        <v>14</v>
      </c>
      <c r="K1899" s="3"/>
      <c r="L1899" s="17">
        <v>18.820000000000142</v>
      </c>
      <c r="M1899" s="34">
        <f>L1899/'MSD Calculation'!$D$5</f>
        <v>0.63581081081081559</v>
      </c>
      <c r="N1899" s="34">
        <f>'MSD Calculation'!$D$24-L1899</f>
        <v>-0.32000000000014239</v>
      </c>
      <c r="O1899" s="35">
        <f t="shared" si="145"/>
        <v>5.1545599108234448E-3</v>
      </c>
      <c r="P1899" s="35">
        <f t="shared" si="146"/>
        <v>1.4789551525416576E-2</v>
      </c>
      <c r="Q1899" s="35">
        <f t="shared" si="147"/>
        <v>1.799885959329383E-2</v>
      </c>
      <c r="R1899" s="35">
        <f t="shared" si="148"/>
        <v>1.8934070057792265E-2</v>
      </c>
      <c r="S1899" s="35">
        <f t="shared" si="149"/>
        <v>1.8934070057792265E-2</v>
      </c>
      <c r="T1899" s="11" t="s">
        <v>14</v>
      </c>
    </row>
    <row r="1900" spans="2:20" x14ac:dyDescent="0.35">
      <c r="B1900" s="63">
        <v>18.830000000000144</v>
      </c>
      <c r="C1900" s="34">
        <f>B1900/'MSD Calculation'!$D$5</f>
        <v>0.6361486486486535</v>
      </c>
      <c r="D1900" s="34">
        <f>'MSD Calculation'!$D$24-B1900</f>
        <v>-0.33000000000014396</v>
      </c>
      <c r="E1900" s="30">
        <f>IF(B1900="",0,IF(B1900&lt;'MSD Calculation'!$D$5,$E$7*(1-B1900/'MSD Calculation'!$D$5), 0))</f>
        <v>5.1497783153588578E-3</v>
      </c>
      <c r="F1900" s="30">
        <f>IF(B1900="",0,IF($B1900&lt;$F$5,0,IF($B1900&gt;'MSD Calculation'!$D$5,0,IF($N$4="Closed-form",1/2*(1-COS(2*PI()*($B1900-$F$5)/$F$6))*$F$8,IF($N$4="General",1/2*(1-COS(2*PI()*($B1900-$F$5)/$F$6))*$F$9,"Error")))))</f>
        <v>9.6366330820671538E-3</v>
      </c>
      <c r="G1900" s="30">
        <f>IF(B1900="",0,IF($B1900&lt;$G$5,0,IF($B1900&gt;'MSD Calculation'!$D$5,0,IF($N$4="Closed-form",1/2*(1-COS(2*PI()*($B1900-$G$5)/$G$6))*$G$8,IF($N$4="General",1/2*(1-COS(2*PI()*($B1900-$G$5)/$G$6))*$G$9,"Error")))))</f>
        <v>3.2125881739513522E-3</v>
      </c>
      <c r="H1900" s="30">
        <f>IF(B1900="",0,IF($B1900&lt;$H$5,0,IF($B1900&gt;'MSD Calculation'!$D$5,0,IF($N$4="Closed-form",1/2*(1-COS(2*PI()*($B1900-$H$5)/$H$6))*$H$8,IF($N$4="General",1/2*(1-COS(2*PI()*($B1900-$H$5)/$H$6))*$H$9,"Error")))))</f>
        <v>9.386989561569601E-4</v>
      </c>
      <c r="I1900" s="30">
        <f>IF(B1900="",0,IF($B1900&lt;$I$5,0,IF($B1900&gt;'MSD Calculation'!$D$5,0,IF($N$4="Closed-form",1/2*(1-COS(2*PI()*($B1900-$I$5)/$I$6))*$I$8,IF($N$4="General",1/2*(1-COS(2*PI()*($B1900-$I$5)/$I$6))*$I$9,"Error")))))</f>
        <v>0</v>
      </c>
      <c r="J1900" s="15" t="s">
        <v>14</v>
      </c>
      <c r="K1900" s="3"/>
      <c r="L1900" s="17">
        <v>18.830000000000144</v>
      </c>
      <c r="M1900" s="34">
        <f>L1900/'MSD Calculation'!$D$5</f>
        <v>0.6361486486486535</v>
      </c>
      <c r="N1900" s="34">
        <f>'MSD Calculation'!$D$24-L1900</f>
        <v>-0.33000000000014396</v>
      </c>
      <c r="O1900" s="35">
        <f t="shared" si="145"/>
        <v>5.1497783153588578E-3</v>
      </c>
      <c r="P1900" s="35">
        <f t="shared" si="146"/>
        <v>1.4786411397426012E-2</v>
      </c>
      <c r="Q1900" s="35">
        <f t="shared" si="147"/>
        <v>1.7998999571377364E-2</v>
      </c>
      <c r="R1900" s="35">
        <f t="shared" si="148"/>
        <v>1.8937698527534325E-2</v>
      </c>
      <c r="S1900" s="35">
        <f t="shared" si="149"/>
        <v>1.8937698527534325E-2</v>
      </c>
      <c r="T1900" s="11" t="s">
        <v>14</v>
      </c>
    </row>
    <row r="1901" spans="2:20" x14ac:dyDescent="0.35">
      <c r="B1901" s="63">
        <v>18.840000000000146</v>
      </c>
      <c r="C1901" s="34">
        <f>B1901/'MSD Calculation'!$D$5</f>
        <v>0.63648648648649142</v>
      </c>
      <c r="D1901" s="34">
        <f>'MSD Calculation'!$D$24-B1901</f>
        <v>-0.34000000000014552</v>
      </c>
      <c r="E1901" s="30">
        <f>IF(B1901="",0,IF(B1901&lt;'MSD Calculation'!$D$5,$E$7*(1-B1901/'MSD Calculation'!$D$5), 0))</f>
        <v>5.1449967198942707E-3</v>
      </c>
      <c r="F1901" s="30">
        <f>IF(B1901="",0,IF($B1901&lt;$F$5,0,IF($B1901&gt;'MSD Calculation'!$D$5,0,IF($N$4="Closed-form",1/2*(1-COS(2*PI()*($B1901-$F$5)/$F$6))*$F$8,IF($N$4="General",1/2*(1-COS(2*PI()*($B1901-$F$5)/$F$6))*$F$9,"Error")))))</f>
        <v>9.6382535520657311E-3</v>
      </c>
      <c r="G1901" s="30">
        <f>IF(B1901="",0,IF($B1901&lt;$G$5,0,IF($B1901&gt;'MSD Calculation'!$D$5,0,IF($N$4="Closed-form",1/2*(1-COS(2*PI()*($B1901-$G$5)/$G$6))*$G$8,IF($N$4="General",1/2*(1-COS(2*PI()*($B1901-$G$5)/$G$6))*$G$9,"Error")))))</f>
        <v>3.2158588294441113E-3</v>
      </c>
      <c r="H1901" s="30">
        <f>IF(B1901="",0,IF($B1901&lt;$H$5,0,IF($B1901&gt;'MSD Calculation'!$D$5,0,IF($N$4="Closed-form",1/2*(1-COS(2*PI()*($B1901-$H$5)/$H$6))*$H$8,IF($N$4="General",1/2*(1-COS(2*PI()*($B1901-$H$5)/$H$6))*$H$9,"Error")))))</f>
        <v>9.4218828816665661E-4</v>
      </c>
      <c r="I1901" s="30">
        <f>IF(B1901="",0,IF($B1901&lt;$I$5,0,IF($B1901&gt;'MSD Calculation'!$D$5,0,IF($N$4="Closed-form",1/2*(1-COS(2*PI()*($B1901-$I$5)/$I$6))*$I$8,IF($N$4="General",1/2*(1-COS(2*PI()*($B1901-$I$5)/$I$6))*$I$9,"Error")))))</f>
        <v>0</v>
      </c>
      <c r="J1901" s="15" t="s">
        <v>14</v>
      </c>
      <c r="K1901" s="3"/>
      <c r="L1901" s="17">
        <v>18.840000000000146</v>
      </c>
      <c r="M1901" s="34">
        <f>L1901/'MSD Calculation'!$D$5</f>
        <v>0.63648648648649142</v>
      </c>
      <c r="N1901" s="34">
        <f>'MSD Calculation'!$D$24-L1901</f>
        <v>-0.34000000000014552</v>
      </c>
      <c r="O1901" s="35">
        <f t="shared" si="145"/>
        <v>5.1449967198942707E-3</v>
      </c>
      <c r="P1901" s="35">
        <f t="shared" si="146"/>
        <v>1.4783250271960001E-2</v>
      </c>
      <c r="Q1901" s="35">
        <f t="shared" si="147"/>
        <v>1.7999109101404114E-2</v>
      </c>
      <c r="R1901" s="35">
        <f t="shared" si="148"/>
        <v>1.8941297389570771E-2</v>
      </c>
      <c r="S1901" s="35">
        <f t="shared" si="149"/>
        <v>1.8941297389570771E-2</v>
      </c>
      <c r="T1901" s="11" t="s">
        <v>14</v>
      </c>
    </row>
    <row r="1902" spans="2:20" x14ac:dyDescent="0.35">
      <c r="B1902" s="63">
        <v>18.850000000000147</v>
      </c>
      <c r="C1902" s="34">
        <f>B1902/'MSD Calculation'!$D$5</f>
        <v>0.63682432432432923</v>
      </c>
      <c r="D1902" s="34">
        <f>'MSD Calculation'!$D$24-B1902</f>
        <v>-0.35000000000014708</v>
      </c>
      <c r="E1902" s="30">
        <f>IF(B1902="",0,IF(B1902&lt;'MSD Calculation'!$D$5,$E$7*(1-B1902/'MSD Calculation'!$D$5), 0))</f>
        <v>5.1402151244296854E-3</v>
      </c>
      <c r="F1902" s="30">
        <f>IF(B1902="",0,IF($B1902&lt;$F$5,0,IF($B1902&gt;'MSD Calculation'!$D$5,0,IF($N$4="Closed-form",1/2*(1-COS(2*PI()*($B1902-$F$5)/$F$6))*$F$8,IF($N$4="General",1/2*(1-COS(2*PI()*($B1902-$F$5)/$F$6))*$F$9,"Error")))))</f>
        <v>9.6398530174806873E-3</v>
      </c>
      <c r="G1902" s="30">
        <f>IF(B1902="",0,IF($B1902&lt;$G$5,0,IF($B1902&gt;'MSD Calculation'!$D$5,0,IF($N$4="Closed-form",1/2*(1-COS(2*PI()*($B1902-$G$5)/$G$6))*$G$8,IF($N$4="General",1/2*(1-COS(2*PI()*($B1902-$G$5)/$G$6))*$G$9,"Error")))))</f>
        <v>3.2191200117129646E-3</v>
      </c>
      <c r="H1902" s="30">
        <f>IF(B1902="",0,IF($B1902&lt;$H$5,0,IF($B1902&gt;'MSD Calculation'!$D$5,0,IF($N$4="Closed-form",1/2*(1-COS(2*PI()*($B1902-$H$5)/$H$6))*$H$8,IF($N$4="General",1/2*(1-COS(2*PI()*($B1902-$H$5)/$H$6))*$H$9,"Error")))))</f>
        <v>9.4567841857238143E-4</v>
      </c>
      <c r="I1902" s="30">
        <f>IF(B1902="",0,IF($B1902&lt;$I$5,0,IF($B1902&gt;'MSD Calculation'!$D$5,0,IF($N$4="Closed-form",1/2*(1-COS(2*PI()*($B1902-$I$5)/$I$6))*$I$8,IF($N$4="General",1/2*(1-COS(2*PI()*($B1902-$I$5)/$I$6))*$I$9,"Error")))))</f>
        <v>0</v>
      </c>
      <c r="J1902" s="15" t="s">
        <v>14</v>
      </c>
      <c r="K1902" s="3"/>
      <c r="L1902" s="17">
        <v>18.850000000000147</v>
      </c>
      <c r="M1902" s="34">
        <f>L1902/'MSD Calculation'!$D$5</f>
        <v>0.63682432432432923</v>
      </c>
      <c r="N1902" s="34">
        <f>'MSD Calculation'!$D$24-L1902</f>
        <v>-0.35000000000014708</v>
      </c>
      <c r="O1902" s="35">
        <f t="shared" si="145"/>
        <v>5.1402151244296854E-3</v>
      </c>
      <c r="P1902" s="35">
        <f t="shared" si="146"/>
        <v>1.4780068141910373E-2</v>
      </c>
      <c r="Q1902" s="35">
        <f t="shared" si="147"/>
        <v>1.7999188153623336E-2</v>
      </c>
      <c r="R1902" s="35">
        <f t="shared" si="148"/>
        <v>1.8944866572195716E-2</v>
      </c>
      <c r="S1902" s="35">
        <f t="shared" si="149"/>
        <v>1.8944866572195716E-2</v>
      </c>
      <c r="T1902" s="11" t="s">
        <v>14</v>
      </c>
    </row>
    <row r="1903" spans="2:20" x14ac:dyDescent="0.35">
      <c r="B1903" s="63">
        <v>18.860000000000149</v>
      </c>
      <c r="C1903" s="34">
        <f>B1903/'MSD Calculation'!$D$5</f>
        <v>0.63716216216216714</v>
      </c>
      <c r="D1903" s="34">
        <f>'MSD Calculation'!$D$24-B1903</f>
        <v>-0.36000000000014865</v>
      </c>
      <c r="E1903" s="30">
        <f>IF(B1903="",0,IF(B1903&lt;'MSD Calculation'!$D$5,$E$7*(1-B1903/'MSD Calculation'!$D$5), 0))</f>
        <v>5.1354335289650983E-3</v>
      </c>
      <c r="F1903" s="30">
        <f>IF(B1903="",0,IF($B1903&lt;$F$5,0,IF($B1903&gt;'MSD Calculation'!$D$5,0,IF($N$4="Closed-form",1/2*(1-COS(2*PI()*($B1903-$F$5)/$F$6))*$F$8,IF($N$4="General",1/2*(1-COS(2*PI()*($B1903-$F$5)/$F$6))*$F$9,"Error")))))</f>
        <v>9.6414314712959855E-3</v>
      </c>
      <c r="G1903" s="30">
        <f>IF(B1903="",0,IF($B1903&lt;$G$5,0,IF($B1903&gt;'MSD Calculation'!$D$5,0,IF($N$4="Closed-form",1/2*(1-COS(2*PI()*($B1903-$G$5)/$G$6))*$G$8,IF($N$4="General",1/2*(1-COS(2*PI()*($B1903-$G$5)/$G$6))*$G$9,"Error")))))</f>
        <v>3.2223716981809297E-3</v>
      </c>
      <c r="H1903" s="30">
        <f>IF(B1903="",0,IF($B1903&lt;$H$5,0,IF($B1903&gt;'MSD Calculation'!$D$5,0,IF($N$4="Closed-form",1/2*(1-COS(2*PI()*($B1903-$H$5)/$H$6))*$H$8,IF($N$4="General",1/2*(1-COS(2*PI()*($B1903-$H$5)/$H$6))*$H$9,"Error")))))</f>
        <v>9.4916930540939149E-4</v>
      </c>
      <c r="I1903" s="30">
        <f>IF(B1903="",0,IF($B1903&lt;$I$5,0,IF($B1903&gt;'MSD Calculation'!$D$5,0,IF($N$4="Closed-form",1/2*(1-COS(2*PI()*($B1903-$I$5)/$I$6))*$I$8,IF($N$4="General",1/2*(1-COS(2*PI()*($B1903-$I$5)/$I$6))*$I$9,"Error")))))</f>
        <v>0</v>
      </c>
      <c r="J1903" s="15" t="s">
        <v>14</v>
      </c>
      <c r="K1903" s="3"/>
      <c r="L1903" s="17">
        <v>18.860000000000149</v>
      </c>
      <c r="M1903" s="34">
        <f>L1903/'MSD Calculation'!$D$5</f>
        <v>0.63716216216216714</v>
      </c>
      <c r="N1903" s="34">
        <f>'MSD Calculation'!$D$24-L1903</f>
        <v>-0.36000000000014865</v>
      </c>
      <c r="O1903" s="35">
        <f t="shared" si="145"/>
        <v>5.1354335289650983E-3</v>
      </c>
      <c r="P1903" s="35">
        <f t="shared" si="146"/>
        <v>1.4776865000261083E-2</v>
      </c>
      <c r="Q1903" s="35">
        <f t="shared" si="147"/>
        <v>1.7999236698442014E-2</v>
      </c>
      <c r="R1903" s="35">
        <f t="shared" si="148"/>
        <v>1.8948406003851406E-2</v>
      </c>
      <c r="S1903" s="35">
        <f t="shared" si="149"/>
        <v>1.8948406003851406E-2</v>
      </c>
      <c r="T1903" s="11" t="s">
        <v>14</v>
      </c>
    </row>
    <row r="1904" spans="2:20" x14ac:dyDescent="0.35">
      <c r="B1904" s="63">
        <v>18.87000000000015</v>
      </c>
      <c r="C1904" s="34">
        <f>B1904/'MSD Calculation'!$D$5</f>
        <v>0.63750000000000506</v>
      </c>
      <c r="D1904" s="34">
        <f>'MSD Calculation'!$D$24-B1904</f>
        <v>-0.37000000000015021</v>
      </c>
      <c r="E1904" s="30">
        <f>IF(B1904="",0,IF(B1904&lt;'MSD Calculation'!$D$5,$E$7*(1-B1904/'MSD Calculation'!$D$5), 0))</f>
        <v>5.1306519335005121E-3</v>
      </c>
      <c r="F1904" s="30">
        <f>IF(B1904="",0,IF($B1904&lt;$F$5,0,IF($B1904&gt;'MSD Calculation'!$D$5,0,IF($N$4="Closed-form",1/2*(1-COS(2*PI()*($B1904-$F$5)/$F$6))*$F$8,IF($N$4="General",1/2*(1-COS(2*PI()*($B1904-$F$5)/$F$6))*$F$9,"Error")))))</f>
        <v>9.642988906587751E-3</v>
      </c>
      <c r="G1904" s="30">
        <f>IF(B1904="",0,IF($B1904&lt;$G$5,0,IF($B1904&gt;'MSD Calculation'!$D$5,0,IF($N$4="Closed-form",1/2*(1-COS(2*PI()*($B1904-$G$5)/$G$6))*$G$8,IF($N$4="General",1/2*(1-COS(2*PI()*($B1904-$G$5)/$G$6))*$G$9,"Error")))))</f>
        <v>3.225613866336761E-3</v>
      </c>
      <c r="H1904" s="30">
        <f>IF(B1904="",0,IF($B1904&lt;$H$5,0,IF($B1904&gt;'MSD Calculation'!$D$5,0,IF($N$4="Closed-form",1/2*(1-COS(2*PI()*($B1904-$H$5)/$H$6))*$H$8,IF($N$4="General",1/2*(1-COS(2*PI()*($B1904-$H$5)/$H$6))*$H$9,"Error")))))</f>
        <v>9.5266090670384864E-4</v>
      </c>
      <c r="I1904" s="30">
        <f>IF(B1904="",0,IF($B1904&lt;$I$5,0,IF($B1904&gt;'MSD Calculation'!$D$5,0,IF($N$4="Closed-form",1/2*(1-COS(2*PI()*($B1904-$I$5)/$I$6))*$I$8,IF($N$4="General",1/2*(1-COS(2*PI()*($B1904-$I$5)/$I$6))*$I$9,"Error")))))</f>
        <v>0</v>
      </c>
      <c r="J1904" s="15" t="s">
        <v>14</v>
      </c>
      <c r="K1904" s="3"/>
      <c r="L1904" s="17">
        <v>18.87000000000015</v>
      </c>
      <c r="M1904" s="34">
        <f>L1904/'MSD Calculation'!$D$5</f>
        <v>0.63750000000000506</v>
      </c>
      <c r="N1904" s="34">
        <f>'MSD Calculation'!$D$24-L1904</f>
        <v>-0.37000000000015021</v>
      </c>
      <c r="O1904" s="35">
        <f t="shared" si="145"/>
        <v>5.1306519335005121E-3</v>
      </c>
      <c r="P1904" s="35">
        <f t="shared" si="146"/>
        <v>1.4773640840088264E-2</v>
      </c>
      <c r="Q1904" s="35">
        <f t="shared" si="147"/>
        <v>1.7999254706425025E-2</v>
      </c>
      <c r="R1904" s="35">
        <f t="shared" si="148"/>
        <v>1.8951915613128874E-2</v>
      </c>
      <c r="S1904" s="35">
        <f t="shared" si="149"/>
        <v>1.8951915613128874E-2</v>
      </c>
      <c r="T1904" s="11" t="s">
        <v>14</v>
      </c>
    </row>
    <row r="1905" spans="2:20" x14ac:dyDescent="0.35">
      <c r="B1905" s="63">
        <v>18.880000000000152</v>
      </c>
      <c r="C1905" s="34">
        <f>B1905/'MSD Calculation'!$D$5</f>
        <v>0.63783783783784298</v>
      </c>
      <c r="D1905" s="34">
        <f>'MSD Calculation'!$D$24-B1905</f>
        <v>-0.38000000000015177</v>
      </c>
      <c r="E1905" s="30">
        <f>IF(B1905="",0,IF(B1905&lt;'MSD Calculation'!$D$5,$E$7*(1-B1905/'MSD Calculation'!$D$5), 0))</f>
        <v>5.125870338035925E-3</v>
      </c>
      <c r="F1905" s="30">
        <f>IF(B1905="",0,IF($B1905&lt;$F$5,0,IF($B1905&gt;'MSD Calculation'!$D$5,0,IF($N$4="Closed-form",1/2*(1-COS(2*PI()*($B1905-$F$5)/$F$6))*$F$8,IF($N$4="General",1/2*(1-COS(2*PI()*($B1905-$F$5)/$F$6))*$F$9,"Error")))))</f>
        <v>9.6445253165243165E-3</v>
      </c>
      <c r="G1905" s="30">
        <f>IF(B1905="",0,IF($B1905&lt;$G$5,0,IF($B1905&gt;'MSD Calculation'!$D$5,0,IF($N$4="Closed-form",1/2*(1-COS(2*PI()*($B1905-$G$5)/$G$6))*$G$8,IF($N$4="General",1/2*(1-COS(2*PI()*($B1905-$G$5)/$G$6))*$G$9,"Error")))))</f>
        <v>3.2288464937351097E-3</v>
      </c>
      <c r="H1905" s="30">
        <f>IF(B1905="",0,IF($B1905&lt;$H$5,0,IF($B1905&gt;'MSD Calculation'!$D$5,0,IF($N$4="Closed-form",1/2*(1-COS(2*PI()*($B1905-$H$5)/$H$6))*$H$8,IF($N$4="General",1/2*(1-COS(2*PI()*($B1905-$H$5)/$H$6))*$H$9,"Error")))))</f>
        <v>9.5615318047332395E-4</v>
      </c>
      <c r="I1905" s="30">
        <f>IF(B1905="",0,IF($B1905&lt;$I$5,0,IF($B1905&gt;'MSD Calculation'!$D$5,0,IF($N$4="Closed-form",1/2*(1-COS(2*PI()*($B1905-$I$5)/$I$6))*$I$8,IF($N$4="General",1/2*(1-COS(2*PI()*($B1905-$I$5)/$I$6))*$I$9,"Error")))))</f>
        <v>0</v>
      </c>
      <c r="J1905" s="15" t="s">
        <v>14</v>
      </c>
      <c r="K1905" s="3"/>
      <c r="L1905" s="17">
        <v>18.880000000000152</v>
      </c>
      <c r="M1905" s="34">
        <f>L1905/'MSD Calculation'!$D$5</f>
        <v>0.63783783783784298</v>
      </c>
      <c r="N1905" s="34">
        <f>'MSD Calculation'!$D$24-L1905</f>
        <v>-0.38000000000015177</v>
      </c>
      <c r="O1905" s="35">
        <f t="shared" si="145"/>
        <v>5.125870338035925E-3</v>
      </c>
      <c r="P1905" s="35">
        <f t="shared" si="146"/>
        <v>1.4770395654560241E-2</v>
      </c>
      <c r="Q1905" s="35">
        <f t="shared" si="147"/>
        <v>1.799924214829535E-2</v>
      </c>
      <c r="R1905" s="35">
        <f t="shared" si="148"/>
        <v>1.8955395328768675E-2</v>
      </c>
      <c r="S1905" s="35">
        <f t="shared" si="149"/>
        <v>1.8955395328768675E-2</v>
      </c>
      <c r="T1905" s="11" t="s">
        <v>14</v>
      </c>
    </row>
    <row r="1906" spans="2:20" x14ac:dyDescent="0.35">
      <c r="B1906" s="63">
        <v>18.890000000000153</v>
      </c>
      <c r="C1906" s="34">
        <f>B1906/'MSD Calculation'!$D$5</f>
        <v>0.63817567567568079</v>
      </c>
      <c r="D1906" s="34">
        <f>'MSD Calculation'!$D$24-B1906</f>
        <v>-0.39000000000015334</v>
      </c>
      <c r="E1906" s="30">
        <f>IF(B1906="",0,IF(B1906&lt;'MSD Calculation'!$D$5,$E$7*(1-B1906/'MSD Calculation'!$D$5), 0))</f>
        <v>5.1210887425713397E-3</v>
      </c>
      <c r="F1906" s="30">
        <f>IF(B1906="",0,IF($B1906&lt;$F$5,0,IF($B1906&gt;'MSD Calculation'!$D$5,0,IF($N$4="Closed-form",1/2*(1-COS(2*PI()*($B1906-$F$5)/$F$6))*$F$8,IF($N$4="General",1/2*(1-COS(2*PI()*($B1906-$F$5)/$F$6))*$F$9,"Error")))))</f>
        <v>9.6460406943662327E-3</v>
      </c>
      <c r="G1906" s="30">
        <f>IF(B1906="",0,IF($B1906&lt;$G$5,0,IF($B1906&gt;'MSD Calculation'!$D$5,0,IF($N$4="Closed-form",1/2*(1-COS(2*PI()*($B1906-$G$5)/$G$6))*$G$8,IF($N$4="General",1/2*(1-COS(2*PI()*($B1906-$G$5)/$G$6))*$G$9,"Error")))))</f>
        <v>3.2320695579966746E-3</v>
      </c>
      <c r="H1906" s="30">
        <f>IF(B1906="",0,IF($B1906&lt;$H$5,0,IF($B1906&gt;'MSD Calculation'!$D$5,0,IF($N$4="Closed-form",1/2*(1-COS(2*PI()*($B1906-$H$5)/$H$6))*$H$8,IF($N$4="General",1/2*(1-COS(2*PI()*($B1906-$H$5)/$H$6))*$H$9,"Error")))))</f>
        <v>9.5964608472730274E-4</v>
      </c>
      <c r="I1906" s="30">
        <f>IF(B1906="",0,IF($B1906&lt;$I$5,0,IF($B1906&gt;'MSD Calculation'!$D$5,0,IF($N$4="Closed-form",1/2*(1-COS(2*PI()*($B1906-$I$5)/$I$6))*$I$8,IF($N$4="General",1/2*(1-COS(2*PI()*($B1906-$I$5)/$I$6))*$I$9,"Error")))))</f>
        <v>0</v>
      </c>
      <c r="J1906" s="15" t="s">
        <v>14</v>
      </c>
      <c r="K1906" s="3"/>
      <c r="L1906" s="17">
        <v>18.890000000000153</v>
      </c>
      <c r="M1906" s="34">
        <f>L1906/'MSD Calculation'!$D$5</f>
        <v>0.63817567567568079</v>
      </c>
      <c r="N1906" s="34">
        <f>'MSD Calculation'!$D$24-L1906</f>
        <v>-0.39000000000015334</v>
      </c>
      <c r="O1906" s="35">
        <f t="shared" si="145"/>
        <v>5.1210887425713397E-3</v>
      </c>
      <c r="P1906" s="35">
        <f t="shared" si="146"/>
        <v>1.4767129436937573E-2</v>
      </c>
      <c r="Q1906" s="35">
        <f t="shared" si="147"/>
        <v>1.7999198994934247E-2</v>
      </c>
      <c r="R1906" s="35">
        <f t="shared" si="148"/>
        <v>1.895884507966155E-2</v>
      </c>
      <c r="S1906" s="35">
        <f t="shared" si="149"/>
        <v>1.895884507966155E-2</v>
      </c>
      <c r="T1906" s="11" t="s">
        <v>14</v>
      </c>
    </row>
    <row r="1907" spans="2:20" x14ac:dyDescent="0.35">
      <c r="B1907" s="63">
        <v>18.900000000000155</v>
      </c>
      <c r="C1907" s="34">
        <f>B1907/'MSD Calculation'!$D$5</f>
        <v>0.6385135135135187</v>
      </c>
      <c r="D1907" s="34">
        <f>'MSD Calculation'!$D$24-B1907</f>
        <v>-0.4000000000001549</v>
      </c>
      <c r="E1907" s="30">
        <f>IF(B1907="",0,IF(B1907&lt;'MSD Calculation'!$D$5,$E$7*(1-B1907/'MSD Calculation'!$D$5), 0))</f>
        <v>5.1163071471067526E-3</v>
      </c>
      <c r="F1907" s="30">
        <f>IF(B1907="",0,IF($B1907&lt;$F$5,0,IF($B1907&gt;'MSD Calculation'!$D$5,0,IF($N$4="Closed-form",1/2*(1-COS(2*PI()*($B1907-$F$5)/$F$6))*$F$8,IF($N$4="General",1/2*(1-COS(2*PI()*($B1907-$F$5)/$F$6))*$F$9,"Error")))))</f>
        <v>9.6475350334663118E-3</v>
      </c>
      <c r="G1907" s="30">
        <f>IF(B1907="",0,IF($B1907&lt;$G$5,0,IF($B1907&gt;'MSD Calculation'!$D$5,0,IF($N$4="Closed-form",1/2*(1-COS(2*PI()*($B1907-$G$5)/$G$6))*$G$8,IF($N$4="General",1/2*(1-COS(2*PI()*($B1907-$G$5)/$G$6))*$G$9,"Error")))))</f>
        <v>3.2352830368083626E-3</v>
      </c>
      <c r="H1907" s="30">
        <f>IF(B1907="",0,IF($B1907&lt;$H$5,0,IF($B1907&gt;'MSD Calculation'!$D$5,0,IF($N$4="Closed-form",1/2*(1-COS(2*PI()*($B1907-$H$5)/$H$6))*$H$8,IF($N$4="General",1/2*(1-COS(2*PI()*($B1907-$H$5)/$H$6))*$H$9,"Error")))))</f>
        <v>9.6313957746768978E-4</v>
      </c>
      <c r="I1907" s="30">
        <f>IF(B1907="",0,IF($B1907&lt;$I$5,0,IF($B1907&gt;'MSD Calculation'!$D$5,0,IF($N$4="Closed-form",1/2*(1-COS(2*PI()*($B1907-$I$5)/$I$6))*$I$8,IF($N$4="General",1/2*(1-COS(2*PI()*($B1907-$I$5)/$I$6))*$I$9,"Error")))))</f>
        <v>0</v>
      </c>
      <c r="J1907" s="15" t="s">
        <v>14</v>
      </c>
      <c r="K1907" s="3"/>
      <c r="L1907" s="17">
        <v>18.900000000000155</v>
      </c>
      <c r="M1907" s="34">
        <f>L1907/'MSD Calculation'!$D$5</f>
        <v>0.6385135135135187</v>
      </c>
      <c r="N1907" s="34">
        <f>'MSD Calculation'!$D$24-L1907</f>
        <v>-0.4000000000001549</v>
      </c>
      <c r="O1907" s="35">
        <f t="shared" si="145"/>
        <v>5.1163071471067526E-3</v>
      </c>
      <c r="P1907" s="35">
        <f t="shared" si="146"/>
        <v>1.4763842180573064E-2</v>
      </c>
      <c r="Q1907" s="35">
        <f t="shared" si="147"/>
        <v>1.7999125217381427E-2</v>
      </c>
      <c r="R1907" s="35">
        <f t="shared" si="148"/>
        <v>1.8962264794849117E-2</v>
      </c>
      <c r="S1907" s="35">
        <f t="shared" si="149"/>
        <v>1.8962264794849117E-2</v>
      </c>
      <c r="T1907" s="11" t="s">
        <v>14</v>
      </c>
    </row>
    <row r="1908" spans="2:20" x14ac:dyDescent="0.35">
      <c r="B1908" s="63">
        <v>18.910000000000156</v>
      </c>
      <c r="C1908" s="34">
        <f>B1908/'MSD Calculation'!$D$5</f>
        <v>0.63885135135135662</v>
      </c>
      <c r="D1908" s="34">
        <f>'MSD Calculation'!$D$24-B1908</f>
        <v>-0.41000000000015646</v>
      </c>
      <c r="E1908" s="30">
        <f>IF(B1908="",0,IF(B1908&lt;'MSD Calculation'!$D$5,$E$7*(1-B1908/'MSD Calculation'!$D$5), 0))</f>
        <v>5.1115255516421656E-3</v>
      </c>
      <c r="F1908" s="30">
        <f>IF(B1908="",0,IF($B1908&lt;$F$5,0,IF($B1908&gt;'MSD Calculation'!$D$5,0,IF($N$4="Closed-form",1/2*(1-COS(2*PI()*($B1908-$F$5)/$F$6))*$F$8,IF($N$4="General",1/2*(1-COS(2*PI()*($B1908-$F$5)/$F$6))*$F$9,"Error")))))</f>
        <v>9.6490083272696512E-3</v>
      </c>
      <c r="G1908" s="30">
        <f>IF(B1908="",0,IF($B1908&lt;$G$5,0,IF($B1908&gt;'MSD Calculation'!$D$5,0,IF($N$4="Closed-form",1/2*(1-COS(2*PI()*($B1908-$G$5)/$G$6))*$G$8,IF($N$4="General",1/2*(1-COS(2*PI()*($B1908-$G$5)/$G$6))*$G$9,"Error")))))</f>
        <v>3.2384869079234383E-3</v>
      </c>
      <c r="H1908" s="30">
        <f>IF(B1908="",0,IF($B1908&lt;$H$5,0,IF($B1908&gt;'MSD Calculation'!$D$5,0,IF($N$4="Closed-form",1/2*(1-COS(2*PI()*($B1908-$H$5)/$H$6))*$H$8,IF($N$4="General",1/2*(1-COS(2*PI()*($B1908-$H$5)/$H$6))*$H$9,"Error")))))</f>
        <v>9.6663361668931349E-4</v>
      </c>
      <c r="I1908" s="30">
        <f>IF(B1908="",0,IF($B1908&lt;$I$5,0,IF($B1908&gt;'MSD Calculation'!$D$5,0,IF($N$4="Closed-form",1/2*(1-COS(2*PI()*($B1908-$I$5)/$I$6))*$I$8,IF($N$4="General",1/2*(1-COS(2*PI()*($B1908-$I$5)/$I$6))*$I$9,"Error")))))</f>
        <v>0</v>
      </c>
      <c r="J1908" s="15" t="s">
        <v>14</v>
      </c>
      <c r="K1908" s="3"/>
      <c r="L1908" s="17">
        <v>18.910000000000156</v>
      </c>
      <c r="M1908" s="34">
        <f>L1908/'MSD Calculation'!$D$5</f>
        <v>0.63885135135135662</v>
      </c>
      <c r="N1908" s="34">
        <f>'MSD Calculation'!$D$24-L1908</f>
        <v>-0.41000000000015646</v>
      </c>
      <c r="O1908" s="35">
        <f t="shared" si="145"/>
        <v>5.1115255516421656E-3</v>
      </c>
      <c r="P1908" s="35">
        <f t="shared" si="146"/>
        <v>1.4760533878911818E-2</v>
      </c>
      <c r="Q1908" s="35">
        <f t="shared" si="147"/>
        <v>1.7999020786835254E-2</v>
      </c>
      <c r="R1908" s="35">
        <f t="shared" si="148"/>
        <v>1.8965654403524566E-2</v>
      </c>
      <c r="S1908" s="35">
        <f t="shared" si="149"/>
        <v>1.8965654403524566E-2</v>
      </c>
      <c r="T1908" s="11" t="s">
        <v>14</v>
      </c>
    </row>
    <row r="1909" spans="2:20" x14ac:dyDescent="0.35">
      <c r="B1909" s="63">
        <v>18.920000000000158</v>
      </c>
      <c r="C1909" s="34">
        <f>B1909/'MSD Calculation'!$D$5</f>
        <v>0.63918918918919454</v>
      </c>
      <c r="D1909" s="34">
        <f>'MSD Calculation'!$D$24-B1909</f>
        <v>-0.42000000000015802</v>
      </c>
      <c r="E1909" s="30">
        <f>IF(B1909="",0,IF(B1909&lt;'MSD Calculation'!$D$5,$E$7*(1-B1909/'MSD Calculation'!$D$5), 0))</f>
        <v>5.1067439561775785E-3</v>
      </c>
      <c r="F1909" s="30">
        <f>IF(B1909="",0,IF($B1909&lt;$F$5,0,IF($B1909&gt;'MSD Calculation'!$D$5,0,IF($N$4="Closed-form",1/2*(1-COS(2*PI()*($B1909-$F$5)/$F$6))*$F$8,IF($N$4="General",1/2*(1-COS(2*PI()*($B1909-$F$5)/$F$6))*$F$9,"Error")))))</f>
        <v>9.6504605693136635E-3</v>
      </c>
      <c r="G1909" s="30">
        <f>IF(B1909="",0,IF($B1909&lt;$G$5,0,IF($B1909&gt;'MSD Calculation'!$D$5,0,IF($N$4="Closed-form",1/2*(1-COS(2*PI()*($B1909-$G$5)/$G$6))*$G$8,IF($N$4="General",1/2*(1-COS(2*PI()*($B1909-$G$5)/$G$6))*$G$9,"Error")))))</f>
        <v>3.2416811491616801E-3</v>
      </c>
      <c r="H1909" s="30">
        <f>IF(B1909="",0,IF($B1909&lt;$H$5,0,IF($B1909&gt;'MSD Calculation'!$D$5,0,IF($N$4="Closed-form",1/2*(1-COS(2*PI()*($B1909-$H$5)/$H$6))*$H$8,IF($N$4="General",1/2*(1-COS(2*PI()*($B1909-$H$5)/$H$6))*$H$9,"Error")))))</f>
        <v>9.7012816038043203E-4</v>
      </c>
      <c r="I1909" s="30">
        <f>IF(B1909="",0,IF($B1909&lt;$I$5,0,IF($B1909&gt;'MSD Calculation'!$D$5,0,IF($N$4="Closed-form",1/2*(1-COS(2*PI()*($B1909-$I$5)/$I$6))*$I$8,IF($N$4="General",1/2*(1-COS(2*PI()*($B1909-$I$5)/$I$6))*$I$9,"Error")))))</f>
        <v>0</v>
      </c>
      <c r="J1909" s="15" t="s">
        <v>14</v>
      </c>
      <c r="K1909" s="3"/>
      <c r="L1909" s="17">
        <v>18.920000000000158</v>
      </c>
      <c r="M1909" s="34">
        <f>L1909/'MSD Calculation'!$D$5</f>
        <v>0.63918918918919454</v>
      </c>
      <c r="N1909" s="34">
        <f>'MSD Calculation'!$D$24-L1909</f>
        <v>-0.42000000000015802</v>
      </c>
      <c r="O1909" s="35">
        <f t="shared" si="145"/>
        <v>5.1067439561775785E-3</v>
      </c>
      <c r="P1909" s="35">
        <f t="shared" si="146"/>
        <v>1.4757204525491242E-2</v>
      </c>
      <c r="Q1909" s="35">
        <f t="shared" si="147"/>
        <v>1.7998885674652923E-2</v>
      </c>
      <c r="R1909" s="35">
        <f t="shared" si="148"/>
        <v>1.8969013835033355E-2</v>
      </c>
      <c r="S1909" s="35">
        <f t="shared" si="149"/>
        <v>1.8969013835033355E-2</v>
      </c>
      <c r="T1909" s="11" t="s">
        <v>14</v>
      </c>
    </row>
    <row r="1910" spans="2:20" x14ac:dyDescent="0.35">
      <c r="B1910" s="63">
        <v>18.93000000000016</v>
      </c>
      <c r="C1910" s="34">
        <f>B1910/'MSD Calculation'!$D$5</f>
        <v>0.63952702702703235</v>
      </c>
      <c r="D1910" s="34">
        <f>'MSD Calculation'!$D$24-B1910</f>
        <v>-0.43000000000015959</v>
      </c>
      <c r="E1910" s="30">
        <f>IF(B1910="",0,IF(B1910&lt;'MSD Calculation'!$D$5,$E$7*(1-B1910/'MSD Calculation'!$D$5), 0))</f>
        <v>5.1019623607129931E-3</v>
      </c>
      <c r="F1910" s="30">
        <f>IF(B1910="",0,IF($B1910&lt;$F$5,0,IF($B1910&gt;'MSD Calculation'!$D$5,0,IF($N$4="Closed-form",1/2*(1-COS(2*PI()*($B1910-$F$5)/$F$6))*$F$8,IF($N$4="General",1/2*(1-COS(2*PI()*($B1910-$F$5)/$F$6))*$F$9,"Error")))))</f>
        <v>9.6518917532281041E-3</v>
      </c>
      <c r="G1910" s="30">
        <f>IF(B1910="",0,IF($B1910&lt;$G$5,0,IF($B1910&gt;'MSD Calculation'!$D$5,0,IF($N$4="Closed-form",1/2*(1-COS(2*PI()*($B1910-$G$5)/$G$6))*$G$8,IF($N$4="General",1/2*(1-COS(2*PI()*($B1910-$G$5)/$G$6))*$G$9,"Error")))))</f>
        <v>3.2448657384095336E-3</v>
      </c>
      <c r="H1910" s="30">
        <f>IF(B1910="",0,IF($B1910&lt;$H$5,0,IF($B1910&gt;'MSD Calculation'!$D$5,0,IF($N$4="Closed-form",1/2*(1-COS(2*PI()*($B1910-$H$5)/$H$6))*$H$8,IF($N$4="General",1/2*(1-COS(2*PI()*($B1910-$H$5)/$H$6))*$H$9,"Error")))))</f>
        <v>9.7362316652323743E-4</v>
      </c>
      <c r="I1910" s="30">
        <f>IF(B1910="",0,IF($B1910&lt;$I$5,0,IF($B1910&gt;'MSD Calculation'!$D$5,0,IF($N$4="Closed-form",1/2*(1-COS(2*PI()*($B1910-$I$5)/$I$6))*$I$8,IF($N$4="General",1/2*(1-COS(2*PI()*($B1910-$I$5)/$I$6))*$I$9,"Error")))))</f>
        <v>0</v>
      </c>
      <c r="J1910" s="15" t="s">
        <v>14</v>
      </c>
      <c r="K1910" s="3"/>
      <c r="L1910" s="17">
        <v>18.93000000000016</v>
      </c>
      <c r="M1910" s="34">
        <f>L1910/'MSD Calculation'!$D$5</f>
        <v>0.63952702702703235</v>
      </c>
      <c r="N1910" s="34">
        <f>'MSD Calculation'!$D$24-L1910</f>
        <v>-0.43000000000015959</v>
      </c>
      <c r="O1910" s="35">
        <f t="shared" si="145"/>
        <v>5.1019623607129931E-3</v>
      </c>
      <c r="P1910" s="35">
        <f t="shared" si="146"/>
        <v>1.4753854113941096E-2</v>
      </c>
      <c r="Q1910" s="35">
        <f t="shared" si="147"/>
        <v>1.7998719852350631E-2</v>
      </c>
      <c r="R1910" s="35">
        <f t="shared" si="148"/>
        <v>1.8972343018873867E-2</v>
      </c>
      <c r="S1910" s="35">
        <f t="shared" si="149"/>
        <v>1.8972343018873867E-2</v>
      </c>
      <c r="T1910" s="11" t="s">
        <v>14</v>
      </c>
    </row>
    <row r="1911" spans="2:20" x14ac:dyDescent="0.35">
      <c r="B1911" s="63">
        <v>18.940000000000161</v>
      </c>
      <c r="C1911" s="34">
        <f>B1911/'MSD Calculation'!$D$5</f>
        <v>0.63986486486487026</v>
      </c>
      <c r="D1911" s="34">
        <f>'MSD Calculation'!$D$24-B1911</f>
        <v>-0.44000000000016115</v>
      </c>
      <c r="E1911" s="30">
        <f>IF(B1911="",0,IF(B1911&lt;'MSD Calculation'!$D$5,$E$7*(1-B1911/'MSD Calculation'!$D$5), 0))</f>
        <v>5.0971807652484061E-3</v>
      </c>
      <c r="F1911" s="30">
        <f>IF(B1911="",0,IF($B1911&lt;$F$5,0,IF($B1911&gt;'MSD Calculation'!$D$5,0,IF($N$4="Closed-form",1/2*(1-COS(2*PI()*($B1911-$F$5)/$F$6))*$F$8,IF($N$4="General",1/2*(1-COS(2*PI()*($B1911-$F$5)/$F$6))*$F$9,"Error")))))</f>
        <v>9.6533018727351042E-3</v>
      </c>
      <c r="G1911" s="30">
        <f>IF(B1911="",0,IF($B1911&lt;$G$5,0,IF($B1911&gt;'MSD Calculation'!$D$5,0,IF($N$4="Closed-form",1/2*(1-COS(2*PI()*($B1911-$G$5)/$G$6))*$G$8,IF($N$4="General",1/2*(1-COS(2*PI()*($B1911-$G$5)/$G$6))*$G$9,"Error")))))</f>
        <v>3.2480406536202649E-3</v>
      </c>
      <c r="H1911" s="30">
        <f>IF(B1911="",0,IF($B1911&lt;$H$5,0,IF($B1911&gt;'MSD Calculation'!$D$5,0,IF($N$4="Closed-form",1/2*(1-COS(2*PI()*($B1911-$H$5)/$H$6))*$H$8,IF($N$4="General",1/2*(1-COS(2*PI()*($B1911-$H$5)/$H$6))*$H$9,"Error")))))</f>
        <v>9.7711859309436173E-4</v>
      </c>
      <c r="I1911" s="30">
        <f>IF(B1911="",0,IF($B1911&lt;$I$5,0,IF($B1911&gt;'MSD Calculation'!$D$5,0,IF($N$4="Closed-form",1/2*(1-COS(2*PI()*($B1911-$I$5)/$I$6))*$I$8,IF($N$4="General",1/2*(1-COS(2*PI()*($B1911-$I$5)/$I$6))*$I$9,"Error")))))</f>
        <v>0</v>
      </c>
      <c r="J1911" s="15" t="s">
        <v>14</v>
      </c>
      <c r="K1911" s="3"/>
      <c r="L1911" s="17">
        <v>18.940000000000161</v>
      </c>
      <c r="M1911" s="34">
        <f>L1911/'MSD Calculation'!$D$5</f>
        <v>0.63986486486487026</v>
      </c>
      <c r="N1911" s="34">
        <f>'MSD Calculation'!$D$24-L1911</f>
        <v>-0.44000000000016115</v>
      </c>
      <c r="O1911" s="35">
        <f t="shared" si="145"/>
        <v>5.0971807652484061E-3</v>
      </c>
      <c r="P1911" s="35">
        <f t="shared" si="146"/>
        <v>1.475048263798351E-2</v>
      </c>
      <c r="Q1911" s="35">
        <f t="shared" si="147"/>
        <v>1.7998523291603775E-2</v>
      </c>
      <c r="R1911" s="35">
        <f t="shared" si="148"/>
        <v>1.8975641884698136E-2</v>
      </c>
      <c r="S1911" s="35">
        <f t="shared" si="149"/>
        <v>1.8975641884698136E-2</v>
      </c>
      <c r="T1911" s="11" t="s">
        <v>14</v>
      </c>
    </row>
    <row r="1912" spans="2:20" x14ac:dyDescent="0.35">
      <c r="B1912" s="63">
        <v>18.950000000000163</v>
      </c>
      <c r="C1912" s="34">
        <f>B1912/'MSD Calculation'!$D$5</f>
        <v>0.64020270270270818</v>
      </c>
      <c r="D1912" s="34">
        <f>'MSD Calculation'!$D$24-B1912</f>
        <v>-0.45000000000016271</v>
      </c>
      <c r="E1912" s="30">
        <f>IF(B1912="",0,IF(B1912&lt;'MSD Calculation'!$D$5,$E$7*(1-B1912/'MSD Calculation'!$D$5), 0))</f>
        <v>5.092399169783819E-3</v>
      </c>
      <c r="F1912" s="30">
        <f>IF(B1912="",0,IF($B1912&lt;$F$5,0,IF($B1912&gt;'MSD Calculation'!$D$5,0,IF($N$4="Closed-form",1/2*(1-COS(2*PI()*($B1912-$F$5)/$F$6))*$F$8,IF($N$4="General",1/2*(1-COS(2*PI()*($B1912-$F$5)/$F$6))*$F$9,"Error")))))</f>
        <v>9.6546909216491828E-3</v>
      </c>
      <c r="G1912" s="30">
        <f>IF(B1912="",0,IF($B1912&lt;$G$5,0,IF($B1912&gt;'MSD Calculation'!$D$5,0,IF($N$4="Closed-form",1/2*(1-COS(2*PI()*($B1912-$G$5)/$G$6))*$G$8,IF($N$4="General",1/2*(1-COS(2*PI()*($B1912-$G$5)/$G$6))*$G$9,"Error")))))</f>
        <v>3.2512058728141123E-3</v>
      </c>
      <c r="H1912" s="30">
        <f>IF(B1912="",0,IF($B1912&lt;$H$5,0,IF($B1912&gt;'MSD Calculation'!$D$5,0,IF($N$4="Closed-form",1/2*(1-COS(2*PI()*($B1912-$H$5)/$H$6))*$H$8,IF($N$4="General",1/2*(1-COS(2*PI()*($B1912-$H$5)/$H$6))*$H$9,"Error")))))</f>
        <v>9.8061439806538153E-4</v>
      </c>
      <c r="I1912" s="30">
        <f>IF(B1912="",0,IF($B1912&lt;$I$5,0,IF($B1912&gt;'MSD Calculation'!$D$5,0,IF($N$4="Closed-form",1/2*(1-COS(2*PI()*($B1912-$I$5)/$I$6))*$I$8,IF($N$4="General",1/2*(1-COS(2*PI()*($B1912-$I$5)/$I$6))*$I$9,"Error")))))</f>
        <v>0</v>
      </c>
      <c r="J1912" s="15" t="s">
        <v>14</v>
      </c>
      <c r="K1912" s="3"/>
      <c r="L1912" s="17">
        <v>18.950000000000163</v>
      </c>
      <c r="M1912" s="34">
        <f>L1912/'MSD Calculation'!$D$5</f>
        <v>0.64020270270270818</v>
      </c>
      <c r="N1912" s="34">
        <f>'MSD Calculation'!$D$24-L1912</f>
        <v>-0.45000000000016271</v>
      </c>
      <c r="O1912" s="35">
        <f t="shared" si="145"/>
        <v>5.092399169783819E-3</v>
      </c>
      <c r="P1912" s="35">
        <f t="shared" si="146"/>
        <v>1.4747090091433001E-2</v>
      </c>
      <c r="Q1912" s="35">
        <f t="shared" si="147"/>
        <v>1.7998295964247114E-2</v>
      </c>
      <c r="R1912" s="35">
        <f t="shared" si="148"/>
        <v>1.8978910362312494E-2</v>
      </c>
      <c r="S1912" s="35">
        <f t="shared" si="149"/>
        <v>1.8978910362312494E-2</v>
      </c>
      <c r="T1912" s="11" t="s">
        <v>14</v>
      </c>
    </row>
    <row r="1913" spans="2:20" x14ac:dyDescent="0.35">
      <c r="B1913" s="63">
        <v>18.960000000000164</v>
      </c>
      <c r="C1913" s="34">
        <f>B1913/'MSD Calculation'!$D$5</f>
        <v>0.6405405405405461</v>
      </c>
      <c r="D1913" s="34">
        <f>'MSD Calculation'!$D$24-B1913</f>
        <v>-0.46000000000016428</v>
      </c>
      <c r="E1913" s="30">
        <f>IF(B1913="",0,IF(B1913&lt;'MSD Calculation'!$D$5,$E$7*(1-B1913/'MSD Calculation'!$D$5), 0))</f>
        <v>5.0876175743192319E-3</v>
      </c>
      <c r="F1913" s="30">
        <f>IF(B1913="",0,IF($B1913&lt;$F$5,0,IF($B1913&gt;'MSD Calculation'!$D$5,0,IF($N$4="Closed-form",1/2*(1-COS(2*PI()*($B1913-$F$5)/$F$6))*$F$8,IF($N$4="General",1/2*(1-COS(2*PI()*($B1913-$F$5)/$F$6))*$F$9,"Error")))))</f>
        <v>9.6560588938772972E-3</v>
      </c>
      <c r="G1913" s="30">
        <f>IF(B1913="",0,IF($B1913&lt;$G$5,0,IF($B1913&gt;'MSD Calculation'!$D$5,0,IF($N$4="Closed-form",1/2*(1-COS(2*PI()*($B1913-$G$5)/$G$6))*$G$8,IF($N$4="General",1/2*(1-COS(2*PI()*($B1913-$G$5)/$G$6))*$G$9,"Error")))))</f>
        <v>3.25436137407844E-3</v>
      </c>
      <c r="H1913" s="30">
        <f>IF(B1913="",0,IF($B1913&lt;$H$5,0,IF($B1913&gt;'MSD Calculation'!$D$5,0,IF($N$4="Closed-form",1/2*(1-COS(2*PI()*($B1913-$H$5)/$H$6))*$H$8,IF($N$4="General",1/2*(1-COS(2*PI()*($B1913-$H$5)/$H$6))*$H$9,"Error")))))</f>
        <v>9.8411053940332372E-4</v>
      </c>
      <c r="I1913" s="30">
        <f>IF(B1913="",0,IF($B1913&lt;$I$5,0,IF($B1913&gt;'MSD Calculation'!$D$5,0,IF($N$4="Closed-form",1/2*(1-COS(2*PI()*($B1913-$I$5)/$I$6))*$I$8,IF($N$4="General",1/2*(1-COS(2*PI()*($B1913-$I$5)/$I$6))*$I$9,"Error")))))</f>
        <v>0</v>
      </c>
      <c r="J1913" s="15" t="s">
        <v>14</v>
      </c>
      <c r="K1913" s="3"/>
      <c r="L1913" s="17">
        <v>18.960000000000164</v>
      </c>
      <c r="M1913" s="34">
        <f>L1913/'MSD Calculation'!$D$5</f>
        <v>0.6405405405405461</v>
      </c>
      <c r="N1913" s="34">
        <f>'MSD Calculation'!$D$24-L1913</f>
        <v>-0.46000000000016428</v>
      </c>
      <c r="O1913" s="35">
        <f t="shared" si="145"/>
        <v>5.0876175743192319E-3</v>
      </c>
      <c r="P1913" s="35">
        <f t="shared" si="146"/>
        <v>1.4743676468196529E-2</v>
      </c>
      <c r="Q1913" s="35">
        <f t="shared" si="147"/>
        <v>1.799803784227497E-2</v>
      </c>
      <c r="R1913" s="35">
        <f t="shared" si="148"/>
        <v>1.8982148381678294E-2</v>
      </c>
      <c r="S1913" s="35">
        <f t="shared" si="149"/>
        <v>1.8982148381678294E-2</v>
      </c>
      <c r="T1913" s="11" t="s">
        <v>14</v>
      </c>
    </row>
    <row r="1914" spans="2:20" x14ac:dyDescent="0.35">
      <c r="B1914" s="63">
        <v>18.970000000000166</v>
      </c>
      <c r="C1914" s="34">
        <f>B1914/'MSD Calculation'!$D$5</f>
        <v>0.64087837837838391</v>
      </c>
      <c r="D1914" s="34">
        <f>'MSD Calculation'!$D$24-B1914</f>
        <v>-0.47000000000016584</v>
      </c>
      <c r="E1914" s="30">
        <f>IF(B1914="",0,IF(B1914&lt;'MSD Calculation'!$D$5,$E$7*(1-B1914/'MSD Calculation'!$D$5), 0))</f>
        <v>5.0828359788546466E-3</v>
      </c>
      <c r="F1914" s="30">
        <f>IF(B1914="",0,IF($B1914&lt;$F$5,0,IF($B1914&gt;'MSD Calculation'!$D$5,0,IF($N$4="Closed-form",1/2*(1-COS(2*PI()*($B1914-$F$5)/$F$6))*$F$8,IF($N$4="General",1/2*(1-COS(2*PI()*($B1914-$F$5)/$F$6))*$F$9,"Error")))))</f>
        <v>9.6574057834188497E-3</v>
      </c>
      <c r="G1914" s="30">
        <f>IF(B1914="",0,IF($B1914&lt;$G$5,0,IF($B1914&gt;'MSD Calculation'!$D$5,0,IF($N$4="Closed-form",1/2*(1-COS(2*PI()*($B1914-$G$5)/$G$6))*$G$8,IF($N$4="General",1/2*(1-COS(2*PI()*($B1914-$G$5)/$G$6))*$G$9,"Error")))))</f>
        <v>3.2575071355678878E-3</v>
      </c>
      <c r="H1914" s="30">
        <f>IF(B1914="",0,IF($B1914&lt;$H$5,0,IF($B1914&gt;'MSD Calculation'!$D$5,0,IF($N$4="Closed-form",1/2*(1-COS(2*PI()*($B1914-$H$5)/$H$6))*$H$8,IF($N$4="General",1/2*(1-COS(2*PI()*($B1914-$H$5)/$H$6))*$H$9,"Error")))))</f>
        <v>9.8760697507117054E-4</v>
      </c>
      <c r="I1914" s="30">
        <f>IF(B1914="",0,IF($B1914&lt;$I$5,0,IF($B1914&gt;'MSD Calculation'!$D$5,0,IF($N$4="Closed-form",1/2*(1-COS(2*PI()*($B1914-$I$5)/$I$6))*$I$8,IF($N$4="General",1/2*(1-COS(2*PI()*($B1914-$I$5)/$I$6))*$I$9,"Error")))))</f>
        <v>0</v>
      </c>
      <c r="J1914" s="15" t="s">
        <v>14</v>
      </c>
      <c r="K1914" s="3"/>
      <c r="L1914" s="17">
        <v>18.970000000000166</v>
      </c>
      <c r="M1914" s="34">
        <f>L1914/'MSD Calculation'!$D$5</f>
        <v>0.64087837837838391</v>
      </c>
      <c r="N1914" s="34">
        <f>'MSD Calculation'!$D$24-L1914</f>
        <v>-0.47000000000016584</v>
      </c>
      <c r="O1914" s="35">
        <f t="shared" si="145"/>
        <v>5.0828359788546466E-3</v>
      </c>
      <c r="P1914" s="35">
        <f t="shared" si="146"/>
        <v>1.4740241762273495E-2</v>
      </c>
      <c r="Q1914" s="35">
        <f t="shared" si="147"/>
        <v>1.7997748897841382E-2</v>
      </c>
      <c r="R1914" s="35">
        <f t="shared" si="148"/>
        <v>1.8985355872912554E-2</v>
      </c>
      <c r="S1914" s="35">
        <f t="shared" si="149"/>
        <v>1.8985355872912554E-2</v>
      </c>
      <c r="T1914" s="11" t="s">
        <v>14</v>
      </c>
    </row>
    <row r="1915" spans="2:20" x14ac:dyDescent="0.35">
      <c r="B1915" s="63">
        <v>18.980000000000167</v>
      </c>
      <c r="C1915" s="34">
        <f>B1915/'MSD Calculation'!$D$5</f>
        <v>0.64121621621622182</v>
      </c>
      <c r="D1915" s="34">
        <f>'MSD Calculation'!$D$24-B1915</f>
        <v>-0.4800000000001674</v>
      </c>
      <c r="E1915" s="30">
        <f>IF(B1915="",0,IF(B1915&lt;'MSD Calculation'!$D$5,$E$7*(1-B1915/'MSD Calculation'!$D$5), 0))</f>
        <v>5.0780543833900595E-3</v>
      </c>
      <c r="F1915" s="30">
        <f>IF(B1915="",0,IF($B1915&lt;$F$5,0,IF($B1915&gt;'MSD Calculation'!$D$5,0,IF($N$4="Closed-form",1/2*(1-COS(2*PI()*($B1915-$F$5)/$F$6))*$F$8,IF($N$4="General",1/2*(1-COS(2*PI()*($B1915-$F$5)/$F$6))*$F$9,"Error")))))</f>
        <v>9.6587315843657245E-3</v>
      </c>
      <c r="G1915" s="30">
        <f>IF(B1915="",0,IF($B1915&lt;$G$5,0,IF($B1915&gt;'MSD Calculation'!$D$5,0,IF($N$4="Closed-form",1/2*(1-COS(2*PI()*($B1915-$G$5)/$G$6))*$G$8,IF($N$4="General",1/2*(1-COS(2*PI()*($B1915-$G$5)/$G$6))*$G$9,"Error")))))</f>
        <v>3.2606431355045235E-3</v>
      </c>
      <c r="H1915" s="30">
        <f>IF(B1915="",0,IF($B1915&lt;$H$5,0,IF($B1915&gt;'MSD Calculation'!$D$5,0,IF($N$4="Closed-form",1/2*(1-COS(2*PI()*($B1915-$H$5)/$H$6))*$H$8,IF($N$4="General",1/2*(1-COS(2*PI()*($B1915-$H$5)/$H$6))*$H$9,"Error")))))</f>
        <v>9.9110366302836562E-4</v>
      </c>
      <c r="I1915" s="30">
        <f>IF(B1915="",0,IF($B1915&lt;$I$5,0,IF($B1915&gt;'MSD Calculation'!$D$5,0,IF($N$4="Closed-form",1/2*(1-COS(2*PI()*($B1915-$I$5)/$I$6))*$I$8,IF($N$4="General",1/2*(1-COS(2*PI()*($B1915-$I$5)/$I$6))*$I$9,"Error")))))</f>
        <v>0</v>
      </c>
      <c r="J1915" s="15" t="s">
        <v>14</v>
      </c>
      <c r="K1915" s="3"/>
      <c r="L1915" s="17">
        <v>18.980000000000167</v>
      </c>
      <c r="M1915" s="34">
        <f>L1915/'MSD Calculation'!$D$5</f>
        <v>0.64121621621622182</v>
      </c>
      <c r="N1915" s="34">
        <f>'MSD Calculation'!$D$24-L1915</f>
        <v>-0.4800000000001674</v>
      </c>
      <c r="O1915" s="35">
        <f t="shared" si="145"/>
        <v>5.0780543833900595E-3</v>
      </c>
      <c r="P1915" s="35">
        <f t="shared" si="146"/>
        <v>1.4736785967755784E-2</v>
      </c>
      <c r="Q1915" s="35">
        <f t="shared" si="147"/>
        <v>1.7997429103260309E-2</v>
      </c>
      <c r="R1915" s="35">
        <f t="shared" si="148"/>
        <v>1.8988532766288674E-2</v>
      </c>
      <c r="S1915" s="35">
        <f t="shared" si="149"/>
        <v>1.8988532766288674E-2</v>
      </c>
      <c r="T1915" s="11" t="s">
        <v>14</v>
      </c>
    </row>
    <row r="1916" spans="2:20" x14ac:dyDescent="0.35">
      <c r="B1916" s="63">
        <v>18.990000000000169</v>
      </c>
      <c r="C1916" s="34">
        <f>B1916/'MSD Calculation'!$D$5</f>
        <v>0.64155405405405974</v>
      </c>
      <c r="D1916" s="34">
        <f>'MSD Calculation'!$D$24-B1916</f>
        <v>-0.49000000000016897</v>
      </c>
      <c r="E1916" s="30">
        <f>IF(B1916="",0,IF(B1916&lt;'MSD Calculation'!$D$5,$E$7*(1-B1916/'MSD Calculation'!$D$5), 0))</f>
        <v>5.0732727879254733E-3</v>
      </c>
      <c r="F1916" s="30">
        <f>IF(B1916="",0,IF($B1916&lt;$F$5,0,IF($B1916&gt;'MSD Calculation'!$D$5,0,IF($N$4="Closed-form",1/2*(1-COS(2*PI()*($B1916-$F$5)/$F$6))*$F$8,IF($N$4="General",1/2*(1-COS(2*PI()*($B1916-$F$5)/$F$6))*$F$9,"Error")))))</f>
        <v>9.6600362909023095E-3</v>
      </c>
      <c r="G1916" s="30">
        <f>IF(B1916="",0,IF($B1916&lt;$G$5,0,IF($B1916&gt;'MSD Calculation'!$D$5,0,IF($N$4="Closed-form",1/2*(1-COS(2*PI()*($B1916-$G$5)/$G$6))*$G$8,IF($N$4="General",1/2*(1-COS(2*PI()*($B1916-$G$5)/$G$6))*$G$9,"Error")))))</f>
        <v>3.2637693521779948E-3</v>
      </c>
      <c r="H1916" s="30">
        <f>IF(B1916="",0,IF($B1916&lt;$H$5,0,IF($B1916&gt;'MSD Calculation'!$D$5,0,IF($N$4="Closed-form",1/2*(1-COS(2*PI()*($B1916-$H$5)/$H$6))*$H$8,IF($N$4="General",1/2*(1-COS(2*PI()*($B1916-$H$5)/$H$6))*$H$9,"Error")))))</f>
        <v>9.946005612313188E-4</v>
      </c>
      <c r="I1916" s="30">
        <f>IF(B1916="",0,IF($B1916&lt;$I$5,0,IF($B1916&gt;'MSD Calculation'!$D$5,0,IF($N$4="Closed-form",1/2*(1-COS(2*PI()*($B1916-$I$5)/$I$6))*$I$8,IF($N$4="General",1/2*(1-COS(2*PI()*($B1916-$I$5)/$I$6))*$I$9,"Error")))))</f>
        <v>0</v>
      </c>
      <c r="J1916" s="15" t="s">
        <v>14</v>
      </c>
      <c r="K1916" s="3"/>
      <c r="L1916" s="17">
        <v>18.990000000000169</v>
      </c>
      <c r="M1916" s="34">
        <f>L1916/'MSD Calculation'!$D$5</f>
        <v>0.64155405405405974</v>
      </c>
      <c r="N1916" s="34">
        <f>'MSD Calculation'!$D$24-L1916</f>
        <v>-0.49000000000016897</v>
      </c>
      <c r="O1916" s="35">
        <f t="shared" si="145"/>
        <v>5.0732727879254733E-3</v>
      </c>
      <c r="P1916" s="35">
        <f t="shared" si="146"/>
        <v>1.4733309078827783E-2</v>
      </c>
      <c r="Q1916" s="35">
        <f t="shared" si="147"/>
        <v>1.7997078431005779E-2</v>
      </c>
      <c r="R1916" s="35">
        <f t="shared" si="148"/>
        <v>1.8991678992237099E-2</v>
      </c>
      <c r="S1916" s="35">
        <f t="shared" si="149"/>
        <v>1.8991678992237099E-2</v>
      </c>
      <c r="T1916" s="11" t="s">
        <v>14</v>
      </c>
    </row>
    <row r="1917" spans="2:20" x14ac:dyDescent="0.35">
      <c r="B1917" s="63">
        <v>19.000000000000171</v>
      </c>
      <c r="C1917" s="34">
        <f>B1917/'MSD Calculation'!$D$5</f>
        <v>0.64189189189189766</v>
      </c>
      <c r="D1917" s="34">
        <f>'MSD Calculation'!$D$24-B1917</f>
        <v>-0.50000000000017053</v>
      </c>
      <c r="E1917" s="30">
        <f>IF(B1917="",0,IF(B1917&lt;'MSD Calculation'!$D$5,$E$7*(1-B1917/'MSD Calculation'!$D$5), 0))</f>
        <v>5.0684911924608863E-3</v>
      </c>
      <c r="F1917" s="30">
        <f>IF(B1917="",0,IF($B1917&lt;$F$5,0,IF($B1917&gt;'MSD Calculation'!$D$5,0,IF($N$4="Closed-form",1/2*(1-COS(2*PI()*($B1917-$F$5)/$F$6))*$F$8,IF($N$4="General",1/2*(1-COS(2*PI()*($B1917-$F$5)/$F$6))*$F$9,"Error")))))</f>
        <v>9.6613198973055248E-3</v>
      </c>
      <c r="G1917" s="30">
        <f>IF(B1917="",0,IF($B1917&lt;$G$5,0,IF($B1917&gt;'MSD Calculation'!$D$5,0,IF($N$4="Closed-form",1/2*(1-COS(2*PI()*($B1917-$G$5)/$G$6))*$G$8,IF($N$4="General",1/2*(1-COS(2*PI()*($B1917-$G$5)/$G$6))*$G$9,"Error")))))</f>
        <v>3.2668857639456782E-3</v>
      </c>
      <c r="H1917" s="30">
        <f>IF(B1917="",0,IF($B1917&lt;$H$5,0,IF($B1917&gt;'MSD Calculation'!$D$5,0,IF($N$4="Closed-form",1/2*(1-COS(2*PI()*($B1917-$H$5)/$H$6))*$H$8,IF($N$4="General",1/2*(1-COS(2*PI()*($B1917-$H$5)/$H$6))*$H$9,"Error")))))</f>
        <v>9.9809762763391216E-4</v>
      </c>
      <c r="I1917" s="30">
        <f>IF(B1917="",0,IF($B1917&lt;$I$5,0,IF($B1917&gt;'MSD Calculation'!$D$5,0,IF($N$4="Closed-form",1/2*(1-COS(2*PI()*($B1917-$I$5)/$I$6))*$I$8,IF($N$4="General",1/2*(1-COS(2*PI()*($B1917-$I$5)/$I$6))*$I$9,"Error")))))</f>
        <v>0</v>
      </c>
      <c r="J1917" s="15" t="s">
        <v>14</v>
      </c>
      <c r="K1917" s="3"/>
      <c r="L1917" s="17">
        <v>19.000000000000171</v>
      </c>
      <c r="M1917" s="34">
        <f>L1917/'MSD Calculation'!$D$5</f>
        <v>0.64189189189189766</v>
      </c>
      <c r="N1917" s="34">
        <f>'MSD Calculation'!$D$24-L1917</f>
        <v>-0.50000000000017053</v>
      </c>
      <c r="O1917" s="35">
        <f t="shared" si="145"/>
        <v>5.0684911924608863E-3</v>
      </c>
      <c r="P1917" s="35">
        <f t="shared" si="146"/>
        <v>1.4729811089766412E-2</v>
      </c>
      <c r="Q1917" s="35">
        <f t="shared" si="147"/>
        <v>1.799669685371209E-2</v>
      </c>
      <c r="R1917" s="35">
        <f t="shared" si="148"/>
        <v>1.8994794481346004E-2</v>
      </c>
      <c r="S1917" s="35">
        <f t="shared" si="149"/>
        <v>1.8994794481346004E-2</v>
      </c>
      <c r="T1917" s="11" t="s">
        <v>14</v>
      </c>
    </row>
    <row r="1918" spans="2:20" x14ac:dyDescent="0.35">
      <c r="B1918" s="63">
        <v>19.010000000000172</v>
      </c>
      <c r="C1918" s="34">
        <f>B1918/'MSD Calculation'!$D$5</f>
        <v>0.64222972972973547</v>
      </c>
      <c r="D1918" s="34">
        <f>'MSD Calculation'!$D$24-B1918</f>
        <v>-0.51000000000017209</v>
      </c>
      <c r="E1918" s="30">
        <f>IF(B1918="",0,IF(B1918&lt;'MSD Calculation'!$D$5,$E$7*(1-B1918/'MSD Calculation'!$D$5), 0))</f>
        <v>5.0637095969963009E-3</v>
      </c>
      <c r="F1918" s="30">
        <f>IF(B1918="",0,IF($B1918&lt;$F$5,0,IF($B1918&gt;'MSD Calculation'!$D$5,0,IF($N$4="Closed-form",1/2*(1-COS(2*PI()*($B1918-$F$5)/$F$6))*$F$8,IF($N$4="General",1/2*(1-COS(2*PI()*($B1918-$F$5)/$F$6))*$F$9,"Error")))))</f>
        <v>9.6625823979448414E-3</v>
      </c>
      <c r="G1918" s="30">
        <f>IF(B1918="",0,IF($B1918&lt;$G$5,0,IF($B1918&gt;'MSD Calculation'!$D$5,0,IF($N$4="Closed-form",1/2*(1-COS(2*PI()*($B1918-$G$5)/$G$6))*$G$8,IF($N$4="General",1/2*(1-COS(2*PI()*($B1918-$G$5)/$G$6))*$G$9,"Error")))))</f>
        <v>3.2699923492328269E-3</v>
      </c>
      <c r="H1918" s="30">
        <f>IF(B1918="",0,IF($B1918&lt;$H$5,0,IF($B1918&gt;'MSD Calculation'!$D$5,0,IF($N$4="Closed-form",1/2*(1-COS(2*PI()*($B1918-$H$5)/$H$6))*$H$8,IF($N$4="General",1/2*(1-COS(2*PI()*($B1918-$H$5)/$H$6))*$H$9,"Error")))))</f>
        <v>1.0015948201880049E-3</v>
      </c>
      <c r="I1918" s="30">
        <f>IF(B1918="",0,IF($B1918&lt;$I$5,0,IF($B1918&gt;'MSD Calculation'!$D$5,0,IF($N$4="Closed-form",1/2*(1-COS(2*PI()*($B1918-$I$5)/$I$6))*$I$8,IF($N$4="General",1/2*(1-COS(2*PI()*($B1918-$I$5)/$I$6))*$I$9,"Error")))))</f>
        <v>0</v>
      </c>
      <c r="J1918" s="15" t="s">
        <v>14</v>
      </c>
      <c r="K1918" s="3"/>
      <c r="L1918" s="17">
        <v>19.010000000000172</v>
      </c>
      <c r="M1918" s="34">
        <f>L1918/'MSD Calculation'!$D$5</f>
        <v>0.64222972972973547</v>
      </c>
      <c r="N1918" s="34">
        <f>'MSD Calculation'!$D$24-L1918</f>
        <v>-0.51000000000017209</v>
      </c>
      <c r="O1918" s="35">
        <f t="shared" si="145"/>
        <v>5.0637095969963009E-3</v>
      </c>
      <c r="P1918" s="35">
        <f t="shared" si="146"/>
        <v>1.4726291994941142E-2</v>
      </c>
      <c r="Q1918" s="35">
        <f t="shared" si="147"/>
        <v>1.7996284344173968E-2</v>
      </c>
      <c r="R1918" s="35">
        <f t="shared" si="148"/>
        <v>1.8997879164361974E-2</v>
      </c>
      <c r="S1918" s="35">
        <f t="shared" si="149"/>
        <v>1.8997879164361974E-2</v>
      </c>
      <c r="T1918" s="11" t="s">
        <v>14</v>
      </c>
    </row>
    <row r="1919" spans="2:20" x14ac:dyDescent="0.35">
      <c r="B1919" s="63">
        <v>19.020000000000174</v>
      </c>
      <c r="C1919" s="34">
        <f>B1919/'MSD Calculation'!$D$5</f>
        <v>0.64256756756757338</v>
      </c>
      <c r="D1919" s="34">
        <f>'MSD Calculation'!$D$24-B1919</f>
        <v>-0.52000000000017366</v>
      </c>
      <c r="E1919" s="30">
        <f>IF(B1919="",0,IF(B1919&lt;'MSD Calculation'!$D$5,$E$7*(1-B1919/'MSD Calculation'!$D$5), 0))</f>
        <v>5.0589280015317139E-3</v>
      </c>
      <c r="F1919" s="30">
        <f>IF(B1919="",0,IF($B1919&lt;$F$5,0,IF($B1919&gt;'MSD Calculation'!$D$5,0,IF($N$4="Closed-form",1/2*(1-COS(2*PI()*($B1919-$F$5)/$F$6))*$F$8,IF($N$4="General",1/2*(1-COS(2*PI()*($B1919-$F$5)/$F$6))*$F$9,"Error")))))</f>
        <v>9.6638237872823177E-3</v>
      </c>
      <c r="G1919" s="30">
        <f>IF(B1919="",0,IF($B1919&lt;$G$5,0,IF($B1919&gt;'MSD Calculation'!$D$5,0,IF($N$4="Closed-form",1/2*(1-COS(2*PI()*($B1919-$G$5)/$G$6))*$G$8,IF($N$4="General",1/2*(1-COS(2*PI()*($B1919-$G$5)/$G$6))*$G$9,"Error")))))</f>
        <v>3.2730890865327244E-3</v>
      </c>
      <c r="H1919" s="30">
        <f>IF(B1919="",0,IF($B1919&lt;$H$5,0,IF($B1919&gt;'MSD Calculation'!$D$5,0,IF($N$4="Closed-form",1/2*(1-COS(2*PI()*($B1919-$H$5)/$H$6))*$H$8,IF($N$4="General",1/2*(1-COS(2*PI()*($B1919-$H$5)/$H$6))*$H$9,"Error")))))</f>
        <v>1.0050920968439408E-3</v>
      </c>
      <c r="I1919" s="30">
        <f>IF(B1919="",0,IF($B1919&lt;$I$5,0,IF($B1919&gt;'MSD Calculation'!$D$5,0,IF($N$4="Closed-form",1/2*(1-COS(2*PI()*($B1919-$I$5)/$I$6))*$I$8,IF($N$4="General",1/2*(1-COS(2*PI()*($B1919-$I$5)/$I$6))*$I$9,"Error")))))</f>
        <v>0</v>
      </c>
      <c r="J1919" s="15" t="s">
        <v>14</v>
      </c>
      <c r="K1919" s="3"/>
      <c r="L1919" s="17">
        <v>19.020000000000174</v>
      </c>
      <c r="M1919" s="34">
        <f>L1919/'MSD Calculation'!$D$5</f>
        <v>0.64256756756757338</v>
      </c>
      <c r="N1919" s="34">
        <f>'MSD Calculation'!$D$24-L1919</f>
        <v>-0.52000000000017366</v>
      </c>
      <c r="O1919" s="35">
        <f t="shared" si="145"/>
        <v>5.0589280015317139E-3</v>
      </c>
      <c r="P1919" s="35">
        <f t="shared" si="146"/>
        <v>1.4722751788814031E-2</v>
      </c>
      <c r="Q1919" s="35">
        <f t="shared" si="147"/>
        <v>1.7995840875346756E-2</v>
      </c>
      <c r="R1919" s="35">
        <f t="shared" si="148"/>
        <v>1.9000932972190698E-2</v>
      </c>
      <c r="S1919" s="35">
        <f t="shared" si="149"/>
        <v>1.9000932972190698E-2</v>
      </c>
      <c r="T1919" s="11" t="s">
        <v>14</v>
      </c>
    </row>
    <row r="1920" spans="2:20" x14ac:dyDescent="0.35">
      <c r="B1920" s="63">
        <v>19.030000000000175</v>
      </c>
      <c r="C1920" s="34">
        <f>B1920/'MSD Calculation'!$D$5</f>
        <v>0.6429054054054113</v>
      </c>
      <c r="D1920" s="34">
        <f>'MSD Calculation'!$D$24-B1920</f>
        <v>-0.53000000000017522</v>
      </c>
      <c r="E1920" s="30">
        <f>IF(B1920="",0,IF(B1920&lt;'MSD Calculation'!$D$5,$E$7*(1-B1920/'MSD Calculation'!$D$5), 0))</f>
        <v>5.0541464060671268E-3</v>
      </c>
      <c r="F1920" s="30">
        <f>IF(B1920="",0,IF($B1920&lt;$F$5,0,IF($B1920&gt;'MSD Calculation'!$D$5,0,IF($N$4="Closed-form",1/2*(1-COS(2*PI()*($B1920-$F$5)/$F$6))*$F$8,IF($N$4="General",1/2*(1-COS(2*PI()*($B1920-$F$5)/$F$6))*$F$9,"Error")))))</f>
        <v>9.6650440598726114E-3</v>
      </c>
      <c r="G1920" s="30">
        <f>IF(B1920="",0,IF($B1920&lt;$G$5,0,IF($B1920&gt;'MSD Calculation'!$D$5,0,IF($N$4="Closed-form",1/2*(1-COS(2*PI()*($B1920-$G$5)/$G$6))*$G$8,IF($N$4="General",1/2*(1-COS(2*PI()*($B1920-$G$5)/$G$6))*$G$9,"Error")))))</f>
        <v>3.276175954406831E-3</v>
      </c>
      <c r="H1920" s="30">
        <f>IF(B1920="",0,IF($B1920&lt;$H$5,0,IF($B1920&gt;'MSD Calculation'!$D$5,0,IF($N$4="Closed-form",1/2*(1-COS(2*PI()*($B1920-$H$5)/$H$6))*$H$8,IF($N$4="General",1/2*(1-COS(2*PI()*($B1920-$H$5)/$H$6))*$H$9,"Error")))))</f>
        <v>1.0085894155510504E-3</v>
      </c>
      <c r="I1920" s="30">
        <f>IF(B1920="",0,IF($B1920&lt;$I$5,0,IF($B1920&gt;'MSD Calculation'!$D$5,0,IF($N$4="Closed-form",1/2*(1-COS(2*PI()*($B1920-$I$5)/$I$6))*$I$8,IF($N$4="General",1/2*(1-COS(2*PI()*($B1920-$I$5)/$I$6))*$I$9,"Error")))))</f>
        <v>0</v>
      </c>
      <c r="J1920" s="15" t="s">
        <v>14</v>
      </c>
      <c r="K1920" s="3"/>
      <c r="L1920" s="17">
        <v>19.030000000000175</v>
      </c>
      <c r="M1920" s="34">
        <f>L1920/'MSD Calculation'!$D$5</f>
        <v>0.6429054054054113</v>
      </c>
      <c r="N1920" s="34">
        <f>'MSD Calculation'!$D$24-L1920</f>
        <v>-0.53000000000017522</v>
      </c>
      <c r="O1920" s="35">
        <f t="shared" si="145"/>
        <v>5.0541464060671268E-3</v>
      </c>
      <c r="P1920" s="35">
        <f t="shared" si="146"/>
        <v>1.4719190465939738E-2</v>
      </c>
      <c r="Q1920" s="35">
        <f t="shared" si="147"/>
        <v>1.7995366420346569E-2</v>
      </c>
      <c r="R1920" s="35">
        <f t="shared" si="148"/>
        <v>1.9003955835897618E-2</v>
      </c>
      <c r="S1920" s="35">
        <f t="shared" si="149"/>
        <v>1.9003955835897618E-2</v>
      </c>
      <c r="T1920" s="11" t="s">
        <v>14</v>
      </c>
    </row>
    <row r="1921" spans="2:20" x14ac:dyDescent="0.35">
      <c r="B1921" s="63">
        <v>19.040000000000177</v>
      </c>
      <c r="C1921" s="34">
        <f>B1921/'MSD Calculation'!$D$5</f>
        <v>0.64324324324324922</v>
      </c>
      <c r="D1921" s="34">
        <f>'MSD Calculation'!$D$24-B1921</f>
        <v>-0.54000000000017678</v>
      </c>
      <c r="E1921" s="30">
        <f>IF(B1921="",0,IF(B1921&lt;'MSD Calculation'!$D$5,$E$7*(1-B1921/'MSD Calculation'!$D$5), 0))</f>
        <v>5.0493648106025397E-3</v>
      </c>
      <c r="F1921" s="30">
        <f>IF(B1921="",0,IF($B1921&lt;$F$5,0,IF($B1921&gt;'MSD Calculation'!$D$5,0,IF($N$4="Closed-form",1/2*(1-COS(2*PI()*($B1921-$F$5)/$F$6))*$F$8,IF($N$4="General",1/2*(1-COS(2*PI()*($B1921-$F$5)/$F$6))*$F$9,"Error")))))</f>
        <v>9.6662432103630097E-3</v>
      </c>
      <c r="G1921" s="30">
        <f>IF(B1921="",0,IF($B1921&lt;$G$5,0,IF($B1921&gt;'MSD Calculation'!$D$5,0,IF($N$4="Closed-form",1/2*(1-COS(2*PI()*($B1921-$G$5)/$G$6))*$G$8,IF($N$4="General",1/2*(1-COS(2*PI()*($B1921-$G$5)/$G$6))*$G$9,"Error")))))</f>
        <v>3.2792529314849325E-3</v>
      </c>
      <c r="H1921" s="30">
        <f>IF(B1921="",0,IF($B1921&lt;$H$5,0,IF($B1921&gt;'MSD Calculation'!$D$5,0,IF($N$4="Closed-form",1/2*(1-COS(2*PI()*($B1921-$H$5)/$H$6))*$H$8,IF($N$4="General",1/2*(1-COS(2*PI()*($B1921-$H$5)/$H$6))*$H$9,"Error")))))</f>
        <v>1.0120867342581603E-3</v>
      </c>
      <c r="I1921" s="30">
        <f>IF(B1921="",0,IF($B1921&lt;$I$5,0,IF($B1921&gt;'MSD Calculation'!$D$5,0,IF($N$4="Closed-form",1/2*(1-COS(2*PI()*($B1921-$I$5)/$I$6))*$I$8,IF($N$4="General",1/2*(1-COS(2*PI()*($B1921-$I$5)/$I$6))*$I$9,"Error")))))</f>
        <v>0</v>
      </c>
      <c r="J1921" s="15" t="s">
        <v>14</v>
      </c>
      <c r="K1921" s="3"/>
      <c r="L1921" s="17">
        <v>19.040000000000177</v>
      </c>
      <c r="M1921" s="34">
        <f>L1921/'MSD Calculation'!$D$5</f>
        <v>0.64324324324324922</v>
      </c>
      <c r="N1921" s="34">
        <f>'MSD Calculation'!$D$24-L1921</f>
        <v>-0.54000000000017678</v>
      </c>
      <c r="O1921" s="35">
        <f t="shared" si="145"/>
        <v>5.0493648106025397E-3</v>
      </c>
      <c r="P1921" s="35">
        <f t="shared" si="146"/>
        <v>1.471560802096555E-2</v>
      </c>
      <c r="Q1921" s="35">
        <f t="shared" si="147"/>
        <v>1.7994860952450481E-2</v>
      </c>
      <c r="R1921" s="35">
        <f t="shared" si="148"/>
        <v>1.9006947686708641E-2</v>
      </c>
      <c r="S1921" s="35">
        <f t="shared" si="149"/>
        <v>1.9006947686708641E-2</v>
      </c>
      <c r="T1921" s="11" t="s">
        <v>14</v>
      </c>
    </row>
    <row r="1922" spans="2:20" x14ac:dyDescent="0.35">
      <c r="B1922" s="63">
        <v>19.050000000000178</v>
      </c>
      <c r="C1922" s="34">
        <f>B1922/'MSD Calculation'!$D$5</f>
        <v>0.64358108108108703</v>
      </c>
      <c r="D1922" s="34">
        <f>'MSD Calculation'!$D$24-B1922</f>
        <v>-0.55000000000017835</v>
      </c>
      <c r="E1922" s="30">
        <f>IF(B1922="",0,IF(B1922&lt;'MSD Calculation'!$D$5,$E$7*(1-B1922/'MSD Calculation'!$D$5), 0))</f>
        <v>5.0445832151379544E-3</v>
      </c>
      <c r="F1922" s="30">
        <f>IF(B1922="",0,IF($B1922&lt;$F$5,0,IF($B1922&gt;'MSD Calculation'!$D$5,0,IF($N$4="Closed-form",1/2*(1-COS(2*PI()*($B1922-$F$5)/$F$6))*$F$8,IF($N$4="General",1/2*(1-COS(2*PI()*($B1922-$F$5)/$F$6))*$F$9,"Error")))))</f>
        <v>9.6674212334934527E-3</v>
      </c>
      <c r="G1922" s="30">
        <f>IF(B1922="",0,IF($B1922&lt;$G$5,0,IF($B1922&gt;'MSD Calculation'!$D$5,0,IF($N$4="Closed-form",1/2*(1-COS(2*PI()*($B1922-$G$5)/$G$6))*$G$8,IF($N$4="General",1/2*(1-COS(2*PI()*($B1922-$G$5)/$G$6))*$G$9,"Error")))))</f>
        <v>3.2823199964652867E-3</v>
      </c>
      <c r="H1922" s="30">
        <f>IF(B1922="",0,IF($B1922&lt;$H$5,0,IF($B1922&gt;'MSD Calculation'!$D$5,0,IF($N$4="Closed-form",1/2*(1-COS(2*PI()*($B1922-$H$5)/$H$6))*$H$8,IF($N$4="General",1/2*(1-COS(2*PI()*($B1922-$H$5)/$H$6))*$H$9,"Error")))))</f>
        <v>1.0155840109140957E-3</v>
      </c>
      <c r="I1922" s="30">
        <f>IF(B1922="",0,IF($B1922&lt;$I$5,0,IF($B1922&gt;'MSD Calculation'!$D$5,0,IF($N$4="Closed-form",1/2*(1-COS(2*PI()*($B1922-$I$5)/$I$6))*$I$8,IF($N$4="General",1/2*(1-COS(2*PI()*($B1922-$I$5)/$I$6))*$I$9,"Error")))))</f>
        <v>0</v>
      </c>
      <c r="J1922" s="15" t="s">
        <v>14</v>
      </c>
      <c r="K1922" s="3"/>
      <c r="L1922" s="17">
        <v>19.050000000000178</v>
      </c>
      <c r="M1922" s="34">
        <f>L1922/'MSD Calculation'!$D$5</f>
        <v>0.64358108108108703</v>
      </c>
      <c r="N1922" s="34">
        <f>'MSD Calculation'!$D$24-L1922</f>
        <v>-0.55000000000017835</v>
      </c>
      <c r="O1922" s="35">
        <f t="shared" si="145"/>
        <v>5.0445832151379544E-3</v>
      </c>
      <c r="P1922" s="35">
        <f t="shared" si="146"/>
        <v>1.4712004448631407E-2</v>
      </c>
      <c r="Q1922" s="35">
        <f t="shared" si="147"/>
        <v>1.7994324445096695E-2</v>
      </c>
      <c r="R1922" s="35">
        <f t="shared" si="148"/>
        <v>1.9009908456010791E-2</v>
      </c>
      <c r="S1922" s="35">
        <f t="shared" si="149"/>
        <v>1.9009908456010791E-2</v>
      </c>
      <c r="T1922" s="11" t="s">
        <v>14</v>
      </c>
    </row>
    <row r="1923" spans="2:20" x14ac:dyDescent="0.35">
      <c r="B1923" s="63">
        <v>19.06000000000018</v>
      </c>
      <c r="C1923" s="34">
        <f>B1923/'MSD Calculation'!$D$5</f>
        <v>0.64391891891892494</v>
      </c>
      <c r="D1923" s="34">
        <f>'MSD Calculation'!$D$24-B1923</f>
        <v>-0.56000000000017991</v>
      </c>
      <c r="E1923" s="30">
        <f>IF(B1923="",0,IF(B1923&lt;'MSD Calculation'!$D$5,$E$7*(1-B1923/'MSD Calculation'!$D$5), 0))</f>
        <v>5.0398016196733673E-3</v>
      </c>
      <c r="F1923" s="30">
        <f>IF(B1923="",0,IF($B1923&lt;$F$5,0,IF($B1923&gt;'MSD Calculation'!$D$5,0,IF($N$4="Closed-form",1/2*(1-COS(2*PI()*($B1923-$F$5)/$F$6))*$F$8,IF($N$4="General",1/2*(1-COS(2*PI()*($B1923-$F$5)/$F$6))*$F$9,"Error")))))</f>
        <v>9.6685781240965513E-3</v>
      </c>
      <c r="G1923" s="30">
        <f>IF(B1923="",0,IF($B1923&lt;$G$5,0,IF($B1923&gt;'MSD Calculation'!$D$5,0,IF($N$4="Closed-form",1/2*(1-COS(2*PI()*($B1923-$G$5)/$G$6))*$G$8,IF($N$4="General",1/2*(1-COS(2*PI()*($B1923-$G$5)/$G$6))*$G$9,"Error")))))</f>
        <v>3.2853771281147735E-3</v>
      </c>
      <c r="H1923" s="30">
        <f>IF(B1923="",0,IF($B1923&lt;$H$5,0,IF($B1923&gt;'MSD Calculation'!$D$5,0,IF($N$4="Closed-form",1/2*(1-COS(2*PI()*($B1923-$H$5)/$H$6))*$H$8,IF($N$4="General",1/2*(1-COS(2*PI()*($B1923-$H$5)/$H$6))*$H$9,"Error")))))</f>
        <v>1.0190812034681887E-3</v>
      </c>
      <c r="I1923" s="30">
        <f>IF(B1923="",0,IF($B1923&lt;$I$5,0,IF($B1923&gt;'MSD Calculation'!$D$5,0,IF($N$4="Closed-form",1/2*(1-COS(2*PI()*($B1923-$I$5)/$I$6))*$I$8,IF($N$4="General",1/2*(1-COS(2*PI()*($B1923-$I$5)/$I$6))*$I$9,"Error")))))</f>
        <v>0</v>
      </c>
      <c r="J1923" s="15" t="s">
        <v>14</v>
      </c>
      <c r="K1923" s="3"/>
      <c r="L1923" s="17">
        <v>19.06000000000018</v>
      </c>
      <c r="M1923" s="34">
        <f>L1923/'MSD Calculation'!$D$5</f>
        <v>0.64391891891892494</v>
      </c>
      <c r="N1923" s="34">
        <f>'MSD Calculation'!$D$24-L1923</f>
        <v>-0.56000000000017991</v>
      </c>
      <c r="O1923" s="35">
        <f t="shared" si="145"/>
        <v>5.0398016196733673E-3</v>
      </c>
      <c r="P1923" s="35">
        <f t="shared" si="146"/>
        <v>1.4708379743769918E-2</v>
      </c>
      <c r="Q1923" s="35">
        <f t="shared" si="147"/>
        <v>1.7993756871884693E-2</v>
      </c>
      <c r="R1923" s="35">
        <f t="shared" si="148"/>
        <v>1.9012838075352881E-2</v>
      </c>
      <c r="S1923" s="35">
        <f t="shared" si="149"/>
        <v>1.9012838075352881E-2</v>
      </c>
      <c r="T1923" s="11" t="s">
        <v>14</v>
      </c>
    </row>
    <row r="1924" spans="2:20" x14ac:dyDescent="0.35">
      <c r="B1924" s="63">
        <v>19.070000000000181</v>
      </c>
      <c r="C1924" s="34">
        <f>B1924/'MSD Calculation'!$D$5</f>
        <v>0.64425675675676286</v>
      </c>
      <c r="D1924" s="34">
        <f>'MSD Calculation'!$D$24-B1924</f>
        <v>-0.57000000000018147</v>
      </c>
      <c r="E1924" s="30">
        <f>IF(B1924="",0,IF(B1924&lt;'MSD Calculation'!$D$5,$E$7*(1-B1924/'MSD Calculation'!$D$5), 0))</f>
        <v>5.0350200242087802E-3</v>
      </c>
      <c r="F1924" s="30">
        <f>IF(B1924="",0,IF($B1924&lt;$F$5,0,IF($B1924&gt;'MSD Calculation'!$D$5,0,IF($N$4="Closed-form",1/2*(1-COS(2*PI()*($B1924-$F$5)/$F$6))*$F$8,IF($N$4="General",1/2*(1-COS(2*PI()*($B1924-$F$5)/$F$6))*$F$9,"Error")))))</f>
        <v>9.6697138770976219E-3</v>
      </c>
      <c r="G1924" s="30">
        <f>IF(B1924="",0,IF($B1924&lt;$G$5,0,IF($B1924&gt;'MSD Calculation'!$D$5,0,IF($N$4="Closed-form",1/2*(1-COS(2*PI()*($B1924-$G$5)/$G$6))*$G$8,IF($N$4="General",1/2*(1-COS(2*PI()*($B1924-$G$5)/$G$6))*$G$9,"Error")))))</f>
        <v>3.2884243052690408E-3</v>
      </c>
      <c r="H1924" s="30">
        <f>IF(B1924="",0,IF($B1924&lt;$H$5,0,IF($B1924&gt;'MSD Calculation'!$D$5,0,IF($N$4="Closed-form",1/2*(1-COS(2*PI()*($B1924-$H$5)/$H$6))*$H$8,IF($N$4="General",1/2*(1-COS(2*PI()*($B1924-$H$5)/$H$6))*$H$9,"Error")))))</f>
        <v>1.0225782698707821E-3</v>
      </c>
      <c r="I1924" s="30">
        <f>IF(B1924="",0,IF($B1924&lt;$I$5,0,IF($B1924&gt;'MSD Calculation'!$D$5,0,IF($N$4="Closed-form",1/2*(1-COS(2*PI()*($B1924-$I$5)/$I$6))*$I$8,IF($N$4="General",1/2*(1-COS(2*PI()*($B1924-$I$5)/$I$6))*$I$9,"Error")))))</f>
        <v>0</v>
      </c>
      <c r="J1924" s="15" t="s">
        <v>14</v>
      </c>
      <c r="K1924" s="3"/>
      <c r="L1924" s="17">
        <v>19.070000000000181</v>
      </c>
      <c r="M1924" s="34">
        <f>L1924/'MSD Calculation'!$D$5</f>
        <v>0.64425675675676286</v>
      </c>
      <c r="N1924" s="34">
        <f>'MSD Calculation'!$D$24-L1924</f>
        <v>-0.57000000000018147</v>
      </c>
      <c r="O1924" s="35">
        <f t="shared" si="145"/>
        <v>5.0350200242087802E-3</v>
      </c>
      <c r="P1924" s="35">
        <f t="shared" si="146"/>
        <v>1.4704733901306402E-2</v>
      </c>
      <c r="Q1924" s="35">
        <f t="shared" si="147"/>
        <v>1.7993158206575443E-2</v>
      </c>
      <c r="R1924" s="35">
        <f t="shared" si="148"/>
        <v>1.9015736476446225E-2</v>
      </c>
      <c r="S1924" s="35">
        <f t="shared" si="149"/>
        <v>1.9015736476446225E-2</v>
      </c>
      <c r="T1924" s="11" t="s">
        <v>14</v>
      </c>
    </row>
    <row r="1925" spans="2:20" x14ac:dyDescent="0.35">
      <c r="B1925" s="63">
        <v>19.080000000000183</v>
      </c>
      <c r="C1925" s="34">
        <f>B1925/'MSD Calculation'!$D$5</f>
        <v>0.64459459459460078</v>
      </c>
      <c r="D1925" s="34">
        <f>'MSD Calculation'!$D$24-B1925</f>
        <v>-0.58000000000018304</v>
      </c>
      <c r="E1925" s="30">
        <f>IF(B1925="",0,IF(B1925&lt;'MSD Calculation'!$D$5,$E$7*(1-B1925/'MSD Calculation'!$D$5), 0))</f>
        <v>5.030238428744194E-3</v>
      </c>
      <c r="F1925" s="30">
        <f>IF(B1925="",0,IF($B1925&lt;$F$5,0,IF($B1925&gt;'MSD Calculation'!$D$5,0,IF($N$4="Closed-form",1/2*(1-COS(2*PI()*($B1925-$F$5)/$F$6))*$F$8,IF($N$4="General",1/2*(1-COS(2*PI()*($B1925-$F$5)/$F$6))*$F$9,"Error")))))</f>
        <v>9.6708284875146929E-3</v>
      </c>
      <c r="G1925" s="30">
        <f>IF(B1925="",0,IF($B1925&lt;$G$5,0,IF($B1925&gt;'MSD Calculation'!$D$5,0,IF($N$4="Closed-form",1/2*(1-COS(2*PI()*($B1925-$G$5)/$G$6))*$G$8,IF($N$4="General",1/2*(1-COS(2*PI()*($B1925-$G$5)/$G$6))*$G$9,"Error")))))</f>
        <v>3.2914615068326517E-3</v>
      </c>
      <c r="H1925" s="30">
        <f>IF(B1925="",0,IF($B1925&lt;$H$5,0,IF($B1925&gt;'MSD Calculation'!$D$5,0,IF($N$4="Closed-form",1/2*(1-COS(2*PI()*($B1925-$H$5)/$H$6))*$H$8,IF($N$4="General",1/2*(1-COS(2*PI()*($B1925-$H$5)/$H$6))*$H$9,"Error")))))</f>
        <v>1.0260751680737353E-3</v>
      </c>
      <c r="I1925" s="30">
        <f>IF(B1925="",0,IF($B1925&lt;$I$5,0,IF($B1925&gt;'MSD Calculation'!$D$5,0,IF($N$4="Closed-form",1/2*(1-COS(2*PI()*($B1925-$I$5)/$I$6))*$I$8,IF($N$4="General",1/2*(1-COS(2*PI()*($B1925-$I$5)/$I$6))*$I$9,"Error")))))</f>
        <v>0</v>
      </c>
      <c r="J1925" s="15" t="s">
        <v>14</v>
      </c>
      <c r="K1925" s="3"/>
      <c r="L1925" s="17">
        <v>19.080000000000183</v>
      </c>
      <c r="M1925" s="34">
        <f>L1925/'MSD Calculation'!$D$5</f>
        <v>0.64459459459460078</v>
      </c>
      <c r="N1925" s="34">
        <f>'MSD Calculation'!$D$24-L1925</f>
        <v>-0.58000000000018304</v>
      </c>
      <c r="O1925" s="35">
        <f t="shared" si="145"/>
        <v>5.030238428744194E-3</v>
      </c>
      <c r="P1925" s="35">
        <f t="shared" si="146"/>
        <v>1.4701066916258887E-2</v>
      </c>
      <c r="Q1925" s="35">
        <f t="shared" si="147"/>
        <v>1.7992528423091538E-2</v>
      </c>
      <c r="R1925" s="35">
        <f t="shared" si="148"/>
        <v>1.9018603591165275E-2</v>
      </c>
      <c r="S1925" s="35">
        <f t="shared" si="149"/>
        <v>1.9018603591165275E-2</v>
      </c>
      <c r="T1925" s="11" t="s">
        <v>14</v>
      </c>
    </row>
    <row r="1926" spans="2:20" x14ac:dyDescent="0.35">
      <c r="B1926" s="63">
        <v>19.090000000000185</v>
      </c>
      <c r="C1926" s="34">
        <f>B1926/'MSD Calculation'!$D$5</f>
        <v>0.64493243243243858</v>
      </c>
      <c r="D1926" s="34">
        <f>'MSD Calculation'!$D$24-B1926</f>
        <v>-0.5900000000001846</v>
      </c>
      <c r="E1926" s="30">
        <f>IF(B1926="",0,IF(B1926&lt;'MSD Calculation'!$D$5,$E$7*(1-B1926/'MSD Calculation'!$D$5), 0))</f>
        <v>5.0254568332796078E-3</v>
      </c>
      <c r="F1926" s="30">
        <f>IF(B1926="",0,IF($B1926&lt;$F$5,0,IF($B1926&gt;'MSD Calculation'!$D$5,0,IF($N$4="Closed-form",1/2*(1-COS(2*PI()*($B1926-$F$5)/$F$6))*$F$8,IF($N$4="General",1/2*(1-COS(2*PI()*($B1926-$F$5)/$F$6))*$F$9,"Error")))))</f>
        <v>9.67192195045854E-3</v>
      </c>
      <c r="G1926" s="30">
        <f>IF(B1926="",0,IF($B1926&lt;$G$5,0,IF($B1926&gt;'MSD Calculation'!$D$5,0,IF($N$4="Closed-form",1/2*(1-COS(2*PI()*($B1926-$G$5)/$G$6))*$G$8,IF($N$4="General",1/2*(1-COS(2*PI()*($B1926-$G$5)/$G$6))*$G$9,"Error")))))</f>
        <v>3.2944887117792279E-3</v>
      </c>
      <c r="H1926" s="30">
        <f>IF(B1926="",0,IF($B1926&lt;$H$5,0,IF($B1926&gt;'MSD Calculation'!$D$5,0,IF($N$4="Closed-form",1/2*(1-COS(2*PI()*($B1926-$H$5)/$H$6))*$H$8,IF($N$4="General",1/2*(1-COS(2*PI()*($B1926-$H$5)/$H$6))*$H$9,"Error")))))</f>
        <v>1.0295718560309301E-3</v>
      </c>
      <c r="I1926" s="30">
        <f>IF(B1926="",0,IF($B1926&lt;$I$5,0,IF($B1926&gt;'MSD Calculation'!$D$5,0,IF($N$4="Closed-form",1/2*(1-COS(2*PI()*($B1926-$I$5)/$I$6))*$I$8,IF($N$4="General",1/2*(1-COS(2*PI()*($B1926-$I$5)/$I$6))*$I$9,"Error")))))</f>
        <v>0</v>
      </c>
      <c r="J1926" s="15" t="s">
        <v>14</v>
      </c>
      <c r="K1926" s="3"/>
      <c r="L1926" s="17">
        <v>19.090000000000185</v>
      </c>
      <c r="M1926" s="34">
        <f>L1926/'MSD Calculation'!$D$5</f>
        <v>0.64493243243243858</v>
      </c>
      <c r="N1926" s="34">
        <f>'MSD Calculation'!$D$24-L1926</f>
        <v>-0.5900000000001846</v>
      </c>
      <c r="O1926" s="35">
        <f t="shared" si="145"/>
        <v>5.0254568332796078E-3</v>
      </c>
      <c r="P1926" s="35">
        <f t="shared" si="146"/>
        <v>1.4697378783738148E-2</v>
      </c>
      <c r="Q1926" s="35">
        <f t="shared" si="147"/>
        <v>1.7991867495517375E-2</v>
      </c>
      <c r="R1926" s="35">
        <f t="shared" si="148"/>
        <v>1.9021439351548305E-2</v>
      </c>
      <c r="S1926" s="35">
        <f t="shared" si="149"/>
        <v>1.9021439351548305E-2</v>
      </c>
      <c r="T1926" s="11" t="s">
        <v>14</v>
      </c>
    </row>
    <row r="1927" spans="2:20" x14ac:dyDescent="0.35">
      <c r="B1927" s="63">
        <v>19.100000000000186</v>
      </c>
      <c r="C1927" s="34">
        <f>B1927/'MSD Calculation'!$D$5</f>
        <v>0.6452702702702765</v>
      </c>
      <c r="D1927" s="34">
        <f>'MSD Calculation'!$D$24-B1927</f>
        <v>-0.60000000000018616</v>
      </c>
      <c r="E1927" s="30">
        <f>IF(B1927="",0,IF(B1927&lt;'MSD Calculation'!$D$5,$E$7*(1-B1927/'MSD Calculation'!$D$5), 0))</f>
        <v>5.0206752378150216E-3</v>
      </c>
      <c r="F1927" s="30">
        <f>IF(B1927="",0,IF($B1927&lt;$F$5,0,IF($B1927&gt;'MSD Calculation'!$D$5,0,IF($N$4="Closed-form",1/2*(1-COS(2*PI()*($B1927-$F$5)/$F$6))*$F$8,IF($N$4="General",1/2*(1-COS(2*PI()*($B1927-$F$5)/$F$6))*$F$9,"Error")))))</f>
        <v>9.6729942611326978E-3</v>
      </c>
      <c r="G1927" s="30">
        <f>IF(B1927="",0,IF($B1927&lt;$G$5,0,IF($B1927&gt;'MSD Calculation'!$D$5,0,IF($N$4="Closed-form",1/2*(1-COS(2*PI()*($B1927-$G$5)/$G$6))*$G$8,IF($N$4="General",1/2*(1-COS(2*PI()*($B1927-$G$5)/$G$6))*$G$9,"Error")))))</f>
        <v>3.2975058991515978E-3</v>
      </c>
      <c r="H1927" s="30">
        <f>IF(B1927="",0,IF($B1927&lt;$H$5,0,IF($B1927&gt;'MSD Calculation'!$D$5,0,IF($N$4="Closed-form",1/2*(1-COS(2*PI()*($B1927-$H$5)/$H$6))*$H$8,IF($N$4="General",1/2*(1-COS(2*PI()*($B1927-$H$5)/$H$6))*$H$9,"Error")))))</f>
        <v>1.0330682916987772E-3</v>
      </c>
      <c r="I1927" s="30">
        <f>IF(B1927="",0,IF($B1927&lt;$I$5,0,IF($B1927&gt;'MSD Calculation'!$D$5,0,IF($N$4="Closed-form",1/2*(1-COS(2*PI()*($B1927-$I$5)/$I$6))*$I$8,IF($N$4="General",1/2*(1-COS(2*PI()*($B1927-$I$5)/$I$6))*$I$9,"Error")))))</f>
        <v>0</v>
      </c>
      <c r="J1927" s="15" t="s">
        <v>14</v>
      </c>
      <c r="K1927" s="3"/>
      <c r="L1927" s="17">
        <v>19.100000000000186</v>
      </c>
      <c r="M1927" s="34">
        <f>L1927/'MSD Calculation'!$D$5</f>
        <v>0.6452702702702765</v>
      </c>
      <c r="N1927" s="34">
        <f>'MSD Calculation'!$D$24-L1927</f>
        <v>-0.60000000000018616</v>
      </c>
      <c r="O1927" s="35">
        <f t="shared" si="145"/>
        <v>5.0206752378150216E-3</v>
      </c>
      <c r="P1927" s="35">
        <f t="shared" si="146"/>
        <v>1.4693669498947719E-2</v>
      </c>
      <c r="Q1927" s="35">
        <f t="shared" si="147"/>
        <v>1.7991175398099316E-2</v>
      </c>
      <c r="R1927" s="35">
        <f t="shared" si="148"/>
        <v>1.9024243689798093E-2</v>
      </c>
      <c r="S1927" s="35">
        <f t="shared" si="149"/>
        <v>1.9024243689798093E-2</v>
      </c>
      <c r="T1927" s="11" t="s">
        <v>14</v>
      </c>
    </row>
    <row r="1928" spans="2:20" x14ac:dyDescent="0.35">
      <c r="B1928" s="63">
        <v>19.110000000000188</v>
      </c>
      <c r="C1928" s="34">
        <f>B1928/'MSD Calculation'!$D$5</f>
        <v>0.64560810810811442</v>
      </c>
      <c r="D1928" s="34">
        <f>'MSD Calculation'!$D$24-B1928</f>
        <v>-0.61000000000018773</v>
      </c>
      <c r="E1928" s="30">
        <f>IF(B1928="",0,IF(B1928&lt;'MSD Calculation'!$D$5,$E$7*(1-B1928/'MSD Calculation'!$D$5), 0))</f>
        <v>5.0158936423504346E-3</v>
      </c>
      <c r="F1928" s="30">
        <f>IF(B1928="",0,IF($B1928&lt;$F$5,0,IF($B1928&gt;'MSD Calculation'!$D$5,0,IF($N$4="Closed-form",1/2*(1-COS(2*PI()*($B1928-$F$5)/$F$6))*$F$8,IF($N$4="General",1/2*(1-COS(2*PI()*($B1928-$F$5)/$F$6))*$F$9,"Error")))))</f>
        <v>9.6740454148334879E-3</v>
      </c>
      <c r="G1928" s="30">
        <f>IF(B1928="",0,IF($B1928&lt;$G$5,0,IF($B1928&gt;'MSD Calculation'!$D$5,0,IF($N$4="Closed-form",1/2*(1-COS(2*PI()*($B1928-$G$5)/$G$6))*$G$8,IF($N$4="General",1/2*(1-COS(2*PI()*($B1928-$G$5)/$G$6))*$G$9,"Error")))))</f>
        <v>3.3005130480619413E-3</v>
      </c>
      <c r="H1928" s="30">
        <f>IF(B1928="",0,IF($B1928&lt;$H$5,0,IF($B1928&gt;'MSD Calculation'!$D$5,0,IF($N$4="Closed-form",1/2*(1-COS(2*PI()*($B1928-$H$5)/$H$6))*$H$8,IF($N$4="General",1/2*(1-COS(2*PI()*($B1928-$H$5)/$H$6))*$H$9,"Error")))))</f>
        <v>1.0365644330367191E-3</v>
      </c>
      <c r="I1928" s="30">
        <f>IF(B1928="",0,IF($B1928&lt;$I$5,0,IF($B1928&gt;'MSD Calculation'!$D$5,0,IF($N$4="Closed-form",1/2*(1-COS(2*PI()*($B1928-$I$5)/$I$6))*$I$8,IF($N$4="General",1/2*(1-COS(2*PI()*($B1928-$I$5)/$I$6))*$I$9,"Error")))))</f>
        <v>0</v>
      </c>
      <c r="J1928" s="15" t="s">
        <v>14</v>
      </c>
      <c r="K1928" s="3"/>
      <c r="L1928" s="17">
        <v>19.110000000000188</v>
      </c>
      <c r="M1928" s="34">
        <f>L1928/'MSD Calculation'!$D$5</f>
        <v>0.64560810810811442</v>
      </c>
      <c r="N1928" s="34">
        <f>'MSD Calculation'!$D$24-L1928</f>
        <v>-0.61000000000018773</v>
      </c>
      <c r="O1928" s="35">
        <f t="shared" si="145"/>
        <v>5.0158936423504346E-3</v>
      </c>
      <c r="P1928" s="35">
        <f t="shared" si="146"/>
        <v>1.4689939057183923E-2</v>
      </c>
      <c r="Q1928" s="35">
        <f t="shared" si="147"/>
        <v>1.7990452105245865E-2</v>
      </c>
      <c r="R1928" s="35">
        <f t="shared" si="148"/>
        <v>1.9027016538282582E-2</v>
      </c>
      <c r="S1928" s="35">
        <f t="shared" si="149"/>
        <v>1.9027016538282582E-2</v>
      </c>
      <c r="T1928" s="11" t="s">
        <v>14</v>
      </c>
    </row>
    <row r="1929" spans="2:20" x14ac:dyDescent="0.35">
      <c r="B1929" s="63">
        <v>19.120000000000189</v>
      </c>
      <c r="C1929" s="34">
        <f>B1929/'MSD Calculation'!$D$5</f>
        <v>0.64594594594595234</v>
      </c>
      <c r="D1929" s="34">
        <f>'MSD Calculation'!$D$24-B1929</f>
        <v>-0.62000000000018929</v>
      </c>
      <c r="E1929" s="30">
        <f>IF(B1929="",0,IF(B1929&lt;'MSD Calculation'!$D$5,$E$7*(1-B1929/'MSD Calculation'!$D$5), 0))</f>
        <v>5.0111120468858475E-3</v>
      </c>
      <c r="F1929" s="30">
        <f>IF(B1929="",0,IF($B1929&lt;$F$5,0,IF($B1929&gt;'MSD Calculation'!$D$5,0,IF($N$4="Closed-form",1/2*(1-COS(2*PI()*($B1929-$F$5)/$F$6))*$F$8,IF($N$4="General",1/2*(1-COS(2*PI()*($B1929-$F$5)/$F$6))*$F$9,"Error")))))</f>
        <v>9.6750754069500362E-3</v>
      </c>
      <c r="G1929" s="30">
        <f>IF(B1929="",0,IF($B1929&lt;$G$5,0,IF($B1929&gt;'MSD Calculation'!$D$5,0,IF($N$4="Closed-form",1/2*(1-COS(2*PI()*($B1929-$G$5)/$G$6))*$G$8,IF($N$4="General",1/2*(1-COS(2*PI()*($B1929-$G$5)/$G$6))*$G$9,"Error")))))</f>
        <v>3.3035101376919342E-3</v>
      </c>
      <c r="H1929" s="30">
        <f>IF(B1929="",0,IF($B1929&lt;$H$5,0,IF($B1929&gt;'MSD Calculation'!$D$5,0,IF($N$4="Closed-form",1/2*(1-COS(2*PI()*($B1929-$H$5)/$H$6))*$H$8,IF($N$4="General",1/2*(1-COS(2*PI()*($B1929-$H$5)/$H$6))*$H$9,"Error")))))</f>
        <v>1.0400602380077389E-3</v>
      </c>
      <c r="I1929" s="30">
        <f>IF(B1929="",0,IF($B1929&lt;$I$5,0,IF($B1929&gt;'MSD Calculation'!$D$5,0,IF($N$4="Closed-form",1/2*(1-COS(2*PI()*($B1929-$I$5)/$I$6))*$I$8,IF($N$4="General",1/2*(1-COS(2*PI()*($B1929-$I$5)/$I$6))*$I$9,"Error")))))</f>
        <v>0</v>
      </c>
      <c r="J1929" s="15" t="s">
        <v>14</v>
      </c>
      <c r="K1929" s="3"/>
      <c r="L1929" s="17">
        <v>19.120000000000189</v>
      </c>
      <c r="M1929" s="34">
        <f>L1929/'MSD Calculation'!$D$5</f>
        <v>0.64594594594595234</v>
      </c>
      <c r="N1929" s="34">
        <f>'MSD Calculation'!$D$24-L1929</f>
        <v>-0.62000000000018929</v>
      </c>
      <c r="O1929" s="35">
        <f t="shared" si="145"/>
        <v>5.0111120468858475E-3</v>
      </c>
      <c r="P1929" s="35">
        <f t="shared" si="146"/>
        <v>1.4686187453835884E-2</v>
      </c>
      <c r="Q1929" s="35">
        <f t="shared" si="147"/>
        <v>1.7989697591527819E-2</v>
      </c>
      <c r="R1929" s="35">
        <f t="shared" si="148"/>
        <v>1.9029757829535556E-2</v>
      </c>
      <c r="S1929" s="35">
        <f t="shared" si="149"/>
        <v>1.9029757829535556E-2</v>
      </c>
      <c r="T1929" s="11" t="s">
        <v>14</v>
      </c>
    </row>
    <row r="1930" spans="2:20" x14ac:dyDescent="0.35">
      <c r="B1930" s="63">
        <v>19.130000000000191</v>
      </c>
      <c r="C1930" s="34">
        <f>B1930/'MSD Calculation'!$D$5</f>
        <v>0.64628378378379026</v>
      </c>
      <c r="D1930" s="34">
        <f>'MSD Calculation'!$D$24-B1930</f>
        <v>-0.63000000000019085</v>
      </c>
      <c r="E1930" s="30">
        <f>IF(B1930="",0,IF(B1930&lt;'MSD Calculation'!$D$5,$E$7*(1-B1930/'MSD Calculation'!$D$5), 0))</f>
        <v>5.0063304514212604E-3</v>
      </c>
      <c r="F1930" s="30">
        <f>IF(B1930="",0,IF($B1930&lt;$F$5,0,IF($B1930&gt;'MSD Calculation'!$D$5,0,IF($N$4="Closed-form",1/2*(1-COS(2*PI()*($B1930-$F$5)/$F$6))*$F$8,IF($N$4="General",1/2*(1-COS(2*PI()*($B1930-$F$5)/$F$6))*$F$9,"Error")))))</f>
        <v>9.6760842329642934E-3</v>
      </c>
      <c r="G1930" s="30">
        <f>IF(B1930="",0,IF($B1930&lt;$G$5,0,IF($B1930&gt;'MSD Calculation'!$D$5,0,IF($N$4="Closed-form",1/2*(1-COS(2*PI()*($B1930-$G$5)/$G$6))*$G$8,IF($N$4="General",1/2*(1-COS(2*PI()*($B1930-$G$5)/$G$6))*$G$9,"Error")))))</f>
        <v>3.3064971472928912E-3</v>
      </c>
      <c r="H1930" s="30">
        <f>IF(B1930="",0,IF($B1930&lt;$H$5,0,IF($B1930&gt;'MSD Calculation'!$D$5,0,IF($N$4="Closed-form",1/2*(1-COS(2*PI()*($B1930-$H$5)/$H$6))*$H$8,IF($N$4="General",1/2*(1-COS(2*PI()*($B1930-$H$5)/$H$6))*$H$9,"Error")))))</f>
        <v>1.0435556645788633E-3</v>
      </c>
      <c r="I1930" s="30">
        <f>IF(B1930="",0,IF($B1930&lt;$I$5,0,IF($B1930&gt;'MSD Calculation'!$D$5,0,IF($N$4="Closed-form",1/2*(1-COS(2*PI()*($B1930-$I$5)/$I$6))*$I$8,IF($N$4="General",1/2*(1-COS(2*PI()*($B1930-$I$5)/$I$6))*$I$9,"Error")))))</f>
        <v>0</v>
      </c>
      <c r="J1930" s="15" t="s">
        <v>14</v>
      </c>
      <c r="K1930" s="3"/>
      <c r="L1930" s="17">
        <v>19.130000000000191</v>
      </c>
      <c r="M1930" s="34">
        <f>L1930/'MSD Calculation'!$D$5</f>
        <v>0.64628378378379026</v>
      </c>
      <c r="N1930" s="34">
        <f>'MSD Calculation'!$D$24-L1930</f>
        <v>-0.63000000000019085</v>
      </c>
      <c r="O1930" s="35">
        <f t="shared" si="145"/>
        <v>5.0063304514212604E-3</v>
      </c>
      <c r="P1930" s="35">
        <f t="shared" si="146"/>
        <v>1.4682414684385553E-2</v>
      </c>
      <c r="Q1930" s="35">
        <f t="shared" si="147"/>
        <v>1.7988911831678445E-2</v>
      </c>
      <c r="R1930" s="35">
        <f t="shared" si="148"/>
        <v>1.9032467496257307E-2</v>
      </c>
      <c r="S1930" s="35">
        <f t="shared" si="149"/>
        <v>1.9032467496257307E-2</v>
      </c>
      <c r="T1930" s="11" t="s">
        <v>14</v>
      </c>
    </row>
    <row r="1931" spans="2:20" x14ac:dyDescent="0.35">
      <c r="B1931" s="63">
        <v>19.140000000000192</v>
      </c>
      <c r="C1931" s="34">
        <f>B1931/'MSD Calculation'!$D$5</f>
        <v>0.64662162162162806</v>
      </c>
      <c r="D1931" s="34">
        <f>'MSD Calculation'!$D$24-B1931</f>
        <v>-0.64000000000019241</v>
      </c>
      <c r="E1931" s="30">
        <f>IF(B1931="",0,IF(B1931&lt;'MSD Calculation'!$D$5,$E$7*(1-B1931/'MSD Calculation'!$D$5), 0))</f>
        <v>5.0015488559566751E-3</v>
      </c>
      <c r="F1931" s="30">
        <f>IF(B1931="",0,IF($B1931&lt;$F$5,0,IF($B1931&gt;'MSD Calculation'!$D$5,0,IF($N$4="Closed-form",1/2*(1-COS(2*PI()*($B1931-$F$5)/$F$6))*$F$8,IF($N$4="General",1/2*(1-COS(2*PI()*($B1931-$F$5)/$F$6))*$F$9,"Error")))))</f>
        <v>9.6770718884510547E-3</v>
      </c>
      <c r="G1931" s="30">
        <f>IF(B1931="",0,IF($B1931&lt;$G$5,0,IF($B1931&gt;'MSD Calculation'!$D$5,0,IF($N$4="Closed-form",1/2*(1-COS(2*PI()*($B1931-$G$5)/$G$6))*$G$8,IF($N$4="General",1/2*(1-COS(2*PI()*($B1931-$G$5)/$G$6))*$G$9,"Error")))))</f>
        <v>3.3094740561859111E-3</v>
      </c>
      <c r="H1931" s="30">
        <f>IF(B1931="",0,IF($B1931&lt;$H$5,0,IF($B1931&gt;'MSD Calculation'!$D$5,0,IF($N$4="Closed-form",1/2*(1-COS(2*PI()*($B1931-$H$5)/$H$6))*$H$8,IF($N$4="General",1/2*(1-COS(2*PI()*($B1931-$H$5)/$H$6))*$H$9,"Error")))))</f>
        <v>1.0470506707216689E-3</v>
      </c>
      <c r="I1931" s="30">
        <f>IF(B1931="",0,IF($B1931&lt;$I$5,0,IF($B1931&gt;'MSD Calculation'!$D$5,0,IF($N$4="Closed-form",1/2*(1-COS(2*PI()*($B1931-$I$5)/$I$6))*$I$8,IF($N$4="General",1/2*(1-COS(2*PI()*($B1931-$I$5)/$I$6))*$I$9,"Error")))))</f>
        <v>0</v>
      </c>
      <c r="J1931" s="15" t="s">
        <v>14</v>
      </c>
      <c r="K1931" s="3"/>
      <c r="L1931" s="17">
        <v>19.140000000000192</v>
      </c>
      <c r="M1931" s="34">
        <f>L1931/'MSD Calculation'!$D$5</f>
        <v>0.64662162162162806</v>
      </c>
      <c r="N1931" s="34">
        <f>'MSD Calculation'!$D$24-L1931</f>
        <v>-0.64000000000019241</v>
      </c>
      <c r="O1931" s="35">
        <f t="shared" si="145"/>
        <v>5.0015488559566751E-3</v>
      </c>
      <c r="P1931" s="35">
        <f t="shared" si="146"/>
        <v>1.467862074440773E-2</v>
      </c>
      <c r="Q1931" s="35">
        <f t="shared" si="147"/>
        <v>1.798809480059364E-2</v>
      </c>
      <c r="R1931" s="35">
        <f t="shared" si="148"/>
        <v>1.903514547131531E-2</v>
      </c>
      <c r="S1931" s="35">
        <f t="shared" si="149"/>
        <v>1.903514547131531E-2</v>
      </c>
      <c r="T1931" s="11" t="s">
        <v>14</v>
      </c>
    </row>
    <row r="1932" spans="2:20" x14ac:dyDescent="0.35">
      <c r="B1932" s="63">
        <v>19.150000000000194</v>
      </c>
      <c r="C1932" s="34">
        <f>B1932/'MSD Calculation'!$D$5</f>
        <v>0.64695945945946598</v>
      </c>
      <c r="D1932" s="34">
        <f>'MSD Calculation'!$D$24-B1932</f>
        <v>-0.65000000000019398</v>
      </c>
      <c r="E1932" s="30">
        <f>IF(B1932="",0,IF(B1932&lt;'MSD Calculation'!$D$5,$E$7*(1-B1932/'MSD Calculation'!$D$5), 0))</f>
        <v>4.996767260492088E-3</v>
      </c>
      <c r="F1932" s="30">
        <f>IF(B1932="",0,IF($B1932&lt;$F$5,0,IF($B1932&gt;'MSD Calculation'!$D$5,0,IF($N$4="Closed-form",1/2*(1-COS(2*PI()*($B1932-$F$5)/$F$6))*$F$8,IF($N$4="General",1/2*(1-COS(2*PI()*($B1932-$F$5)/$F$6))*$F$9,"Error")))))</f>
        <v>9.6780383690779799E-3</v>
      </c>
      <c r="G1932" s="30">
        <f>IF(B1932="",0,IF($B1932&lt;$G$5,0,IF($B1932&gt;'MSD Calculation'!$D$5,0,IF($N$4="Closed-form",1/2*(1-COS(2*PI()*($B1932-$G$5)/$G$6))*$G$8,IF($N$4="General",1/2*(1-COS(2*PI()*($B1932-$G$5)/$G$6))*$G$9,"Error")))))</f>
        <v>3.3124408437620197E-3</v>
      </c>
      <c r="H1932" s="30">
        <f>IF(B1932="",0,IF($B1932&lt;$H$5,0,IF($B1932&gt;'MSD Calculation'!$D$5,0,IF($N$4="Closed-form",1/2*(1-COS(2*PI()*($B1932-$H$5)/$H$6))*$H$8,IF($N$4="General",1/2*(1-COS(2*PI()*($B1932-$H$5)/$H$6))*$H$9,"Error")))))</f>
        <v>1.0505452144127874E-3</v>
      </c>
      <c r="I1932" s="30">
        <f>IF(B1932="",0,IF($B1932&lt;$I$5,0,IF($B1932&gt;'MSD Calculation'!$D$5,0,IF($N$4="Closed-form",1/2*(1-COS(2*PI()*($B1932-$I$5)/$I$6))*$I$8,IF($N$4="General",1/2*(1-COS(2*PI()*($B1932-$I$5)/$I$6))*$I$9,"Error")))))</f>
        <v>0</v>
      </c>
      <c r="J1932" s="15" t="s">
        <v>14</v>
      </c>
      <c r="K1932" s="3"/>
      <c r="L1932" s="17">
        <v>19.150000000000194</v>
      </c>
      <c r="M1932" s="34">
        <f>L1932/'MSD Calculation'!$D$5</f>
        <v>0.64695945945946598</v>
      </c>
      <c r="N1932" s="34">
        <f>'MSD Calculation'!$D$24-L1932</f>
        <v>-0.65000000000019398</v>
      </c>
      <c r="O1932" s="35">
        <f t="shared" si="145"/>
        <v>4.996767260492088E-3</v>
      </c>
      <c r="P1932" s="35">
        <f t="shared" si="146"/>
        <v>1.4674805629570069E-2</v>
      </c>
      <c r="Q1932" s="35">
        <f t="shared" si="147"/>
        <v>1.7987246473332087E-2</v>
      </c>
      <c r="R1932" s="35">
        <f t="shared" si="148"/>
        <v>1.9037791687744873E-2</v>
      </c>
      <c r="S1932" s="35">
        <f t="shared" si="149"/>
        <v>1.9037791687744873E-2</v>
      </c>
      <c r="T1932" s="11" t="s">
        <v>14</v>
      </c>
    </row>
    <row r="1933" spans="2:20" x14ac:dyDescent="0.35">
      <c r="B1933" s="63">
        <v>19.160000000000196</v>
      </c>
      <c r="C1933" s="34">
        <f>B1933/'MSD Calculation'!$D$5</f>
        <v>0.6472972972973039</v>
      </c>
      <c r="D1933" s="34">
        <f>'MSD Calculation'!$D$24-B1933</f>
        <v>-0.66000000000019554</v>
      </c>
      <c r="E1933" s="30">
        <f>IF(B1933="",0,IF(B1933&lt;'MSD Calculation'!$D$5,$E$7*(1-B1933/'MSD Calculation'!$D$5), 0))</f>
        <v>4.9919856650275009E-3</v>
      </c>
      <c r="F1933" s="30">
        <f>IF(B1933="",0,IF($B1933&lt;$F$5,0,IF($B1933&gt;'MSD Calculation'!$D$5,0,IF($N$4="Closed-form",1/2*(1-COS(2*PI()*($B1933-$F$5)/$F$6))*$F$8,IF($N$4="General",1/2*(1-COS(2*PI()*($B1933-$F$5)/$F$6))*$F$9,"Error")))))</f>
        <v>9.6789836706056096E-3</v>
      </c>
      <c r="G1933" s="30">
        <f>IF(B1933="",0,IF($B1933&lt;$G$5,0,IF($B1933&gt;'MSD Calculation'!$D$5,0,IF($N$4="Closed-form",1/2*(1-COS(2*PI()*($B1933-$G$5)/$G$6))*$G$8,IF($N$4="General",1/2*(1-COS(2*PI()*($B1933-$G$5)/$G$6))*$G$9,"Error")))))</f>
        <v>3.3153974894823113E-3</v>
      </c>
      <c r="H1933" s="30">
        <f>IF(B1933="",0,IF($B1933&lt;$H$5,0,IF($B1933&gt;'MSD Calculation'!$D$5,0,IF($N$4="Closed-form",1/2*(1-COS(2*PI()*($B1933-$H$5)/$H$6))*$H$8,IF($N$4="General",1/2*(1-COS(2*PI()*($B1933-$H$5)/$H$6))*$H$9,"Error")))))</f>
        <v>1.0540392536344107E-3</v>
      </c>
      <c r="I1933" s="30">
        <f>IF(B1933="",0,IF($B1933&lt;$I$5,0,IF($B1933&gt;'MSD Calculation'!$D$5,0,IF($N$4="Closed-form",1/2*(1-COS(2*PI()*($B1933-$I$5)/$I$6))*$I$8,IF($N$4="General",1/2*(1-COS(2*PI()*($B1933-$I$5)/$I$6))*$I$9,"Error")))))</f>
        <v>0</v>
      </c>
      <c r="J1933" s="15" t="s">
        <v>14</v>
      </c>
      <c r="K1933" s="3"/>
      <c r="L1933" s="17">
        <v>19.160000000000196</v>
      </c>
      <c r="M1933" s="34">
        <f>L1933/'MSD Calculation'!$D$5</f>
        <v>0.6472972972973039</v>
      </c>
      <c r="N1933" s="34">
        <f>'MSD Calculation'!$D$24-L1933</f>
        <v>-0.66000000000019554</v>
      </c>
      <c r="O1933" s="35">
        <f t="shared" si="145"/>
        <v>4.9919856650275009E-3</v>
      </c>
      <c r="P1933" s="35">
        <f t="shared" si="146"/>
        <v>1.4670969335633111E-2</v>
      </c>
      <c r="Q1933" s="35">
        <f t="shared" si="147"/>
        <v>1.7986366825115421E-2</v>
      </c>
      <c r="R1933" s="35">
        <f t="shared" si="148"/>
        <v>1.9040406078749832E-2</v>
      </c>
      <c r="S1933" s="35">
        <f t="shared" si="149"/>
        <v>1.9040406078749832E-2</v>
      </c>
      <c r="T1933" s="11" t="s">
        <v>14</v>
      </c>
    </row>
    <row r="1934" spans="2:20" x14ac:dyDescent="0.35">
      <c r="B1934" s="63">
        <v>19.170000000000197</v>
      </c>
      <c r="C1934" s="34">
        <f>B1934/'MSD Calculation'!$D$5</f>
        <v>0.64763513513514182</v>
      </c>
      <c r="D1934" s="34">
        <f>'MSD Calculation'!$D$24-B1934</f>
        <v>-0.6700000000001971</v>
      </c>
      <c r="E1934" s="30">
        <f>IF(B1934="",0,IF(B1934&lt;'MSD Calculation'!$D$5,$E$7*(1-B1934/'MSD Calculation'!$D$5), 0))</f>
        <v>4.9872040695629139E-3</v>
      </c>
      <c r="F1934" s="30">
        <f>IF(B1934="",0,IF($B1934&lt;$F$5,0,IF($B1934&gt;'MSD Calculation'!$D$5,0,IF($N$4="Closed-form",1/2*(1-COS(2*PI()*($B1934-$F$5)/$F$6))*$F$8,IF($N$4="General",1/2*(1-COS(2*PI()*($B1934-$F$5)/$F$6))*$F$9,"Error")))))</f>
        <v>9.6799077888873944E-3</v>
      </c>
      <c r="G1934" s="30">
        <f>IF(B1934="",0,IF($B1934&lt;$G$5,0,IF($B1934&gt;'MSD Calculation'!$D$5,0,IF($N$4="Closed-form",1/2*(1-COS(2*PI()*($B1934-$G$5)/$G$6))*$G$8,IF($N$4="General",1/2*(1-COS(2*PI()*($B1934-$G$5)/$G$6))*$G$9,"Error")))))</f>
        <v>3.3183439728780924E-3</v>
      </c>
      <c r="H1934" s="30">
        <f>IF(B1934="",0,IF($B1934&lt;$H$5,0,IF($B1934&gt;'MSD Calculation'!$D$5,0,IF($N$4="Closed-form",1/2*(1-COS(2*PI()*($B1934-$H$5)/$H$6))*$H$8,IF($N$4="General",1/2*(1-COS(2*PI()*($B1934-$H$5)/$H$6))*$H$9,"Error")))))</f>
        <v>1.0575327463747978E-3</v>
      </c>
      <c r="I1934" s="30">
        <f>IF(B1934="",0,IF($B1934&lt;$I$5,0,IF($B1934&gt;'MSD Calculation'!$D$5,0,IF($N$4="Closed-form",1/2*(1-COS(2*PI()*($B1934-$I$5)/$I$6))*$I$8,IF($N$4="General",1/2*(1-COS(2*PI()*($B1934-$I$5)/$I$6))*$I$9,"Error")))))</f>
        <v>0</v>
      </c>
      <c r="J1934" s="15" t="s">
        <v>14</v>
      </c>
      <c r="K1934" s="3"/>
      <c r="L1934" s="17">
        <v>19.170000000000197</v>
      </c>
      <c r="M1934" s="34">
        <f>L1934/'MSD Calculation'!$D$5</f>
        <v>0.64763513513514182</v>
      </c>
      <c r="N1934" s="34">
        <f>'MSD Calculation'!$D$24-L1934</f>
        <v>-0.6700000000001971</v>
      </c>
      <c r="O1934" s="35">
        <f t="shared" si="145"/>
        <v>4.9872040695629139E-3</v>
      </c>
      <c r="P1934" s="35">
        <f t="shared" si="146"/>
        <v>1.4667111858450307E-2</v>
      </c>
      <c r="Q1934" s="35">
        <f t="shared" si="147"/>
        <v>1.7985455831328399E-2</v>
      </c>
      <c r="R1934" s="35">
        <f t="shared" si="148"/>
        <v>1.9042988577703198E-2</v>
      </c>
      <c r="S1934" s="35">
        <f t="shared" si="149"/>
        <v>1.9042988577703198E-2</v>
      </c>
      <c r="T1934" s="11" t="s">
        <v>14</v>
      </c>
    </row>
    <row r="1935" spans="2:20" x14ac:dyDescent="0.35">
      <c r="B1935" s="63">
        <v>19.180000000000199</v>
      </c>
      <c r="C1935" s="34">
        <f>B1935/'MSD Calculation'!$D$5</f>
        <v>0.64797297297297962</v>
      </c>
      <c r="D1935" s="34">
        <f>'MSD Calculation'!$D$24-B1935</f>
        <v>-0.68000000000019867</v>
      </c>
      <c r="E1935" s="30">
        <f>IF(B1935="",0,IF(B1935&lt;'MSD Calculation'!$D$5,$E$7*(1-B1935/'MSD Calculation'!$D$5), 0))</f>
        <v>4.9824224740983285E-3</v>
      </c>
      <c r="F1935" s="30">
        <f>IF(B1935="",0,IF($B1935&lt;$F$5,0,IF($B1935&gt;'MSD Calculation'!$D$5,0,IF($N$4="Closed-form",1/2*(1-COS(2*PI()*($B1935-$F$5)/$F$6))*$F$8,IF($N$4="General",1/2*(1-COS(2*PI()*($B1935-$F$5)/$F$6))*$F$9,"Error")))))</f>
        <v>9.6808107198696966E-3</v>
      </c>
      <c r="G1935" s="30">
        <f>IF(B1935="",0,IF($B1935&lt;$G$5,0,IF($B1935&gt;'MSD Calculation'!$D$5,0,IF($N$4="Closed-form",1/2*(1-COS(2*PI()*($B1935-$G$5)/$G$6))*$G$8,IF($N$4="General",1/2*(1-COS(2*PI()*($B1935-$G$5)/$G$6))*$G$9,"Error")))))</f>
        <v>3.3212802735510215E-3</v>
      </c>
      <c r="H1935" s="30">
        <f>IF(B1935="",0,IF($B1935&lt;$H$5,0,IF($B1935&gt;'MSD Calculation'!$D$5,0,IF($N$4="Closed-form",1/2*(1-COS(2*PI()*($B1935-$H$5)/$H$6))*$H$8,IF($N$4="General",1/2*(1-COS(2*PI()*($B1935-$H$5)/$H$6))*$H$9,"Error")))))</f>
        <v>1.0610256506287765E-3</v>
      </c>
      <c r="I1935" s="30">
        <f>IF(B1935="",0,IF($B1935&lt;$I$5,0,IF($B1935&gt;'MSD Calculation'!$D$5,0,IF($N$4="Closed-form",1/2*(1-COS(2*PI()*($B1935-$I$5)/$I$6))*$I$8,IF($N$4="General",1/2*(1-COS(2*PI()*($B1935-$I$5)/$I$6))*$I$9,"Error")))))</f>
        <v>0</v>
      </c>
      <c r="J1935" s="15" t="s">
        <v>14</v>
      </c>
      <c r="K1935" s="3"/>
      <c r="L1935" s="17">
        <v>19.180000000000199</v>
      </c>
      <c r="M1935" s="34">
        <f>L1935/'MSD Calculation'!$D$5</f>
        <v>0.64797297297297962</v>
      </c>
      <c r="N1935" s="34">
        <f>'MSD Calculation'!$D$24-L1935</f>
        <v>-0.68000000000019867</v>
      </c>
      <c r="O1935" s="35">
        <f t="shared" si="145"/>
        <v>4.9824224740983285E-3</v>
      </c>
      <c r="P1935" s="35">
        <f t="shared" si="146"/>
        <v>1.4663233193968025E-2</v>
      </c>
      <c r="Q1935" s="35">
        <f t="shared" si="147"/>
        <v>1.7984513467519045E-2</v>
      </c>
      <c r="R1935" s="35">
        <f t="shared" si="148"/>
        <v>1.9045539118147822E-2</v>
      </c>
      <c r="S1935" s="35">
        <f t="shared" si="149"/>
        <v>1.9045539118147822E-2</v>
      </c>
      <c r="T1935" s="11" t="s">
        <v>14</v>
      </c>
    </row>
    <row r="1936" spans="2:20" x14ac:dyDescent="0.35">
      <c r="B1936" s="63">
        <v>19.1900000000002</v>
      </c>
      <c r="C1936" s="34">
        <f>B1936/'MSD Calculation'!$D$5</f>
        <v>0.64831081081081754</v>
      </c>
      <c r="D1936" s="34">
        <f>'MSD Calculation'!$D$24-B1936</f>
        <v>-0.69000000000020023</v>
      </c>
      <c r="E1936" s="30">
        <f>IF(B1936="",0,IF(B1936&lt;'MSD Calculation'!$D$5,$E$7*(1-B1936/'MSD Calculation'!$D$5), 0))</f>
        <v>4.9776408786337415E-3</v>
      </c>
      <c r="F1936" s="30">
        <f>IF(B1936="",0,IF($B1936&lt;$F$5,0,IF($B1936&gt;'MSD Calculation'!$D$5,0,IF($N$4="Closed-form",1/2*(1-COS(2*PI()*($B1936-$F$5)/$F$6))*$F$8,IF($N$4="General",1/2*(1-COS(2*PI()*($B1936-$F$5)/$F$6))*$F$9,"Error")))))</f>
        <v>9.6816924595918164E-3</v>
      </c>
      <c r="G1936" s="30">
        <f>IF(B1936="",0,IF($B1936&lt;$G$5,0,IF($B1936&gt;'MSD Calculation'!$D$5,0,IF($N$4="Closed-form",1/2*(1-COS(2*PI()*($B1936-$G$5)/$G$6))*$G$8,IF($N$4="General",1/2*(1-COS(2*PI()*($B1936-$G$5)/$G$6))*$G$9,"Error")))))</f>
        <v>3.3242063711732533E-3</v>
      </c>
      <c r="H1936" s="30">
        <f>IF(B1936="",0,IF($B1936&lt;$H$5,0,IF($B1936&gt;'MSD Calculation'!$D$5,0,IF($N$4="Closed-form",1/2*(1-COS(2*PI()*($B1936-$H$5)/$H$6))*$H$8,IF($N$4="General",1/2*(1-COS(2*PI()*($B1936-$H$5)/$H$6))*$H$9,"Error")))))</f>
        <v>1.064517924398252E-3</v>
      </c>
      <c r="I1936" s="30">
        <f>IF(B1936="",0,IF($B1936&lt;$I$5,0,IF($B1936&gt;'MSD Calculation'!$D$5,0,IF($N$4="Closed-form",1/2*(1-COS(2*PI()*($B1936-$I$5)/$I$6))*$I$8,IF($N$4="General",1/2*(1-COS(2*PI()*($B1936-$I$5)/$I$6))*$I$9,"Error")))))</f>
        <v>0</v>
      </c>
      <c r="J1936" s="15" t="s">
        <v>14</v>
      </c>
      <c r="K1936" s="3"/>
      <c r="L1936" s="17">
        <v>19.1900000000002</v>
      </c>
      <c r="M1936" s="34">
        <f>L1936/'MSD Calculation'!$D$5</f>
        <v>0.64831081081081754</v>
      </c>
      <c r="N1936" s="34">
        <f>'MSD Calculation'!$D$24-L1936</f>
        <v>-0.69000000000020023</v>
      </c>
      <c r="O1936" s="35">
        <f t="shared" si="145"/>
        <v>4.9776408786337415E-3</v>
      </c>
      <c r="P1936" s="35">
        <f t="shared" si="146"/>
        <v>1.4659333338225559E-2</v>
      </c>
      <c r="Q1936" s="35">
        <f t="shared" si="147"/>
        <v>1.798353970939881E-2</v>
      </c>
      <c r="R1936" s="35">
        <f t="shared" si="148"/>
        <v>1.9048057633797064E-2</v>
      </c>
      <c r="S1936" s="35">
        <f t="shared" si="149"/>
        <v>1.9048057633797064E-2</v>
      </c>
      <c r="T1936" s="11" t="s">
        <v>14</v>
      </c>
    </row>
    <row r="1937" spans="2:20" x14ac:dyDescent="0.35">
      <c r="B1937" s="63">
        <v>19.200000000000202</v>
      </c>
      <c r="C1937" s="34">
        <f>B1937/'MSD Calculation'!$D$5</f>
        <v>0.64864864864865546</v>
      </c>
      <c r="D1937" s="34">
        <f>'MSD Calculation'!$D$24-B1937</f>
        <v>-0.70000000000020179</v>
      </c>
      <c r="E1937" s="30">
        <f>IF(B1937="",0,IF(B1937&lt;'MSD Calculation'!$D$5,$E$7*(1-B1937/'MSD Calculation'!$D$5), 0))</f>
        <v>4.9728592831691553E-3</v>
      </c>
      <c r="F1937" s="30">
        <f>IF(B1937="",0,IF($B1937&lt;$F$5,0,IF($B1937&gt;'MSD Calculation'!$D$5,0,IF($N$4="Closed-form",1/2*(1-COS(2*PI()*($B1937-$F$5)/$F$6))*$F$8,IF($N$4="General",1/2*(1-COS(2*PI()*($B1937-$F$5)/$F$6))*$F$9,"Error")))))</f>
        <v>9.6825530041860161E-3</v>
      </c>
      <c r="G1937" s="30">
        <f>IF(B1937="",0,IF($B1937&lt;$G$5,0,IF($B1937&gt;'MSD Calculation'!$D$5,0,IF($N$4="Closed-form",1/2*(1-COS(2*PI()*($B1937-$G$5)/$G$6))*$G$8,IF($N$4="General",1/2*(1-COS(2*PI()*($B1937-$G$5)/$G$6))*$G$9,"Error")))))</f>
        <v>3.3271222454875769E-3</v>
      </c>
      <c r="H1937" s="30">
        <f>IF(B1937="",0,IF($B1937&lt;$H$5,0,IF($B1937&gt;'MSD Calculation'!$D$5,0,IF($N$4="Closed-form",1/2*(1-COS(2*PI()*($B1937-$H$5)/$H$6))*$H$8,IF($N$4="General",1/2*(1-COS(2*PI()*($B1937-$H$5)/$H$6))*$H$9,"Error")))))</f>
        <v>1.068009525692709E-3</v>
      </c>
      <c r="I1937" s="30">
        <f>IF(B1937="",0,IF($B1937&lt;$I$5,0,IF($B1937&gt;'MSD Calculation'!$D$5,0,IF($N$4="Closed-form",1/2*(1-COS(2*PI()*($B1937-$I$5)/$I$6))*$I$8,IF($N$4="General",1/2*(1-COS(2*PI()*($B1937-$I$5)/$I$6))*$I$9,"Error")))))</f>
        <v>0</v>
      </c>
      <c r="J1937" s="15" t="s">
        <v>14</v>
      </c>
      <c r="K1937" s="3"/>
      <c r="L1937" s="17">
        <v>19.200000000000202</v>
      </c>
      <c r="M1937" s="34">
        <f>L1937/'MSD Calculation'!$D$5</f>
        <v>0.64864864864865546</v>
      </c>
      <c r="N1937" s="34">
        <f>'MSD Calculation'!$D$24-L1937</f>
        <v>-0.70000000000020179</v>
      </c>
      <c r="O1937" s="35">
        <f t="shared" si="145"/>
        <v>4.9728592831691553E-3</v>
      </c>
      <c r="P1937" s="35">
        <f t="shared" si="146"/>
        <v>1.4655412287355171E-2</v>
      </c>
      <c r="Q1937" s="35">
        <f t="shared" si="147"/>
        <v>1.7982534532842747E-2</v>
      </c>
      <c r="R1937" s="35">
        <f t="shared" si="148"/>
        <v>1.9050544058535457E-2</v>
      </c>
      <c r="S1937" s="35">
        <f t="shared" si="149"/>
        <v>1.9050544058535457E-2</v>
      </c>
      <c r="T1937" s="11" t="s">
        <v>14</v>
      </c>
    </row>
    <row r="1938" spans="2:20" x14ac:dyDescent="0.35">
      <c r="B1938" s="63">
        <v>19.210000000000203</v>
      </c>
      <c r="C1938" s="34">
        <f>B1938/'MSD Calculation'!$D$5</f>
        <v>0.64898648648649337</v>
      </c>
      <c r="D1938" s="34">
        <f>'MSD Calculation'!$D$24-B1938</f>
        <v>-0.71000000000020336</v>
      </c>
      <c r="E1938" s="30">
        <f>IF(B1938="",0,IF(B1938&lt;'MSD Calculation'!$D$5,$E$7*(1-B1938/'MSD Calculation'!$D$5), 0))</f>
        <v>4.9680776877045682E-3</v>
      </c>
      <c r="F1938" s="30">
        <f>IF(B1938="",0,IF($B1938&lt;$F$5,0,IF($B1938&gt;'MSD Calculation'!$D$5,0,IF($N$4="Closed-form",1/2*(1-COS(2*PI()*($B1938-$F$5)/$F$6))*$F$8,IF($N$4="General",1/2*(1-COS(2*PI()*($B1938-$F$5)/$F$6))*$F$9,"Error")))))</f>
        <v>9.6833923498775235E-3</v>
      </c>
      <c r="G1938" s="30">
        <f>IF(B1938="",0,IF($B1938&lt;$G$5,0,IF($B1938&gt;'MSD Calculation'!$D$5,0,IF($N$4="Closed-form",1/2*(1-COS(2*PI()*($B1938-$G$5)/$G$6))*$G$8,IF($N$4="General",1/2*(1-COS(2*PI()*($B1938-$G$5)/$G$6))*$G$9,"Error")))))</f>
        <v>3.3300278763075562E-3</v>
      </c>
      <c r="H1938" s="30">
        <f>IF(B1938="",0,IF($B1938&lt;$H$5,0,IF($B1938&gt;'MSD Calculation'!$D$5,0,IF($N$4="Closed-form",1/2*(1-COS(2*PI()*($B1938-$H$5)/$H$6))*$H$8,IF($N$4="General",1/2*(1-COS(2*PI()*($B1938-$H$5)/$H$6))*$H$9,"Error")))))</f>
        <v>1.0715004125297193E-3</v>
      </c>
      <c r="I1938" s="30">
        <f>IF(B1938="",0,IF($B1938&lt;$I$5,0,IF($B1938&gt;'MSD Calculation'!$D$5,0,IF($N$4="Closed-form",1/2*(1-COS(2*PI()*($B1938-$I$5)/$I$6))*$I$8,IF($N$4="General",1/2*(1-COS(2*PI()*($B1938-$I$5)/$I$6))*$I$9,"Error")))))</f>
        <v>0</v>
      </c>
      <c r="J1938" s="15" t="s">
        <v>14</v>
      </c>
      <c r="K1938" s="3"/>
      <c r="L1938" s="17">
        <v>19.210000000000203</v>
      </c>
      <c r="M1938" s="34">
        <f>L1938/'MSD Calculation'!$D$5</f>
        <v>0.64898648648649337</v>
      </c>
      <c r="N1938" s="34">
        <f>'MSD Calculation'!$D$24-L1938</f>
        <v>-0.71000000000020336</v>
      </c>
      <c r="O1938" s="35">
        <f t="shared" ref="O1938:O2001" si="150">E1938</f>
        <v>4.9680776877045682E-3</v>
      </c>
      <c r="P1938" s="35">
        <f t="shared" ref="P1938:P2001" si="151">E1938+F1938</f>
        <v>1.4651470037582092E-2</v>
      </c>
      <c r="Q1938" s="35">
        <f t="shared" ref="Q1938:Q2001" si="152">E1938+F1938+G1938</f>
        <v>1.7981497913889647E-2</v>
      </c>
      <c r="R1938" s="35">
        <f t="shared" ref="R1938:R2001" si="153">+E1938+F1938+G1938+H1938</f>
        <v>1.9052998326419365E-2</v>
      </c>
      <c r="S1938" s="35">
        <f t="shared" ref="S1938:S2001" si="154">E1938+F1938+G1938+H1938+I1938</f>
        <v>1.9052998326419365E-2</v>
      </c>
      <c r="T1938" s="11" t="s">
        <v>14</v>
      </c>
    </row>
    <row r="1939" spans="2:20" x14ac:dyDescent="0.35">
      <c r="B1939" s="63">
        <v>19.220000000000205</v>
      </c>
      <c r="C1939" s="34">
        <f>B1939/'MSD Calculation'!$D$5</f>
        <v>0.64932432432433118</v>
      </c>
      <c r="D1939" s="34">
        <f>'MSD Calculation'!$D$24-B1939</f>
        <v>-0.72000000000020492</v>
      </c>
      <c r="E1939" s="30">
        <f>IF(B1939="",0,IF(B1939&lt;'MSD Calculation'!$D$5,$E$7*(1-B1939/'MSD Calculation'!$D$5), 0))</f>
        <v>4.9632960922399829E-3</v>
      </c>
      <c r="F1939" s="30">
        <f>IF(B1939="",0,IF($B1939&lt;$F$5,0,IF($B1939&gt;'MSD Calculation'!$D$5,0,IF($N$4="Closed-form",1/2*(1-COS(2*PI()*($B1939-$F$5)/$F$6))*$F$8,IF($N$4="General",1/2*(1-COS(2*PI()*($B1939-$F$5)/$F$6))*$F$9,"Error")))))</f>
        <v>9.6842104929845598E-3</v>
      </c>
      <c r="G1939" s="30">
        <f>IF(B1939="",0,IF($B1939&lt;$G$5,0,IF($B1939&gt;'MSD Calculation'!$D$5,0,IF($N$4="Closed-form",1/2*(1-COS(2*PI()*($B1939-$G$5)/$G$6))*$G$8,IF($N$4="General",1/2*(1-COS(2*PI()*($B1939-$G$5)/$G$6))*$G$9,"Error")))))</f>
        <v>3.3329232435176702E-3</v>
      </c>
      <c r="H1939" s="30">
        <f>IF(B1939="",0,IF($B1939&lt;$H$5,0,IF($B1939&gt;'MSD Calculation'!$D$5,0,IF($N$4="Closed-form",1/2*(1-COS(2*PI()*($B1939-$H$5)/$H$6))*$H$8,IF($N$4="General",1/2*(1-COS(2*PI()*($B1939-$H$5)/$H$6))*$H$9,"Error")))))</f>
        <v>1.0749905429354443E-3</v>
      </c>
      <c r="I1939" s="30">
        <f>IF(B1939="",0,IF($B1939&lt;$I$5,0,IF($B1939&gt;'MSD Calculation'!$D$5,0,IF($N$4="Closed-form",1/2*(1-COS(2*PI()*($B1939-$I$5)/$I$6))*$I$8,IF($N$4="General",1/2*(1-COS(2*PI()*($B1939-$I$5)/$I$6))*$I$9,"Error")))))</f>
        <v>0</v>
      </c>
      <c r="J1939" s="15" t="s">
        <v>14</v>
      </c>
      <c r="K1939" s="3"/>
      <c r="L1939" s="17">
        <v>19.220000000000205</v>
      </c>
      <c r="M1939" s="34">
        <f>L1939/'MSD Calculation'!$D$5</f>
        <v>0.64932432432433118</v>
      </c>
      <c r="N1939" s="34">
        <f>'MSD Calculation'!$D$24-L1939</f>
        <v>-0.72000000000020492</v>
      </c>
      <c r="O1939" s="35">
        <f t="shared" si="150"/>
        <v>4.9632960922399829E-3</v>
      </c>
      <c r="P1939" s="35">
        <f t="shared" si="151"/>
        <v>1.4647506585224544E-2</v>
      </c>
      <c r="Q1939" s="35">
        <f t="shared" si="152"/>
        <v>1.7980429828742213E-2</v>
      </c>
      <c r="R1939" s="35">
        <f t="shared" si="153"/>
        <v>1.9055420371677657E-2</v>
      </c>
      <c r="S1939" s="35">
        <f t="shared" si="154"/>
        <v>1.9055420371677657E-2</v>
      </c>
      <c r="T1939" s="11" t="s">
        <v>14</v>
      </c>
    </row>
    <row r="1940" spans="2:20" x14ac:dyDescent="0.35">
      <c r="B1940" s="63">
        <v>19.230000000000206</v>
      </c>
      <c r="C1940" s="34">
        <f>B1940/'MSD Calculation'!$D$5</f>
        <v>0.6496621621621691</v>
      </c>
      <c r="D1940" s="34">
        <f>'MSD Calculation'!$D$24-B1940</f>
        <v>-0.73000000000020648</v>
      </c>
      <c r="E1940" s="30">
        <f>IF(B1940="",0,IF(B1940&lt;'MSD Calculation'!$D$5,$E$7*(1-B1940/'MSD Calculation'!$D$5), 0))</f>
        <v>4.9585144967753958E-3</v>
      </c>
      <c r="F1940" s="30">
        <f>IF(B1940="",0,IF($B1940&lt;$F$5,0,IF($B1940&gt;'MSD Calculation'!$D$5,0,IF($N$4="Closed-form",1/2*(1-COS(2*PI()*($B1940-$F$5)/$F$6))*$F$8,IF($N$4="General",1/2*(1-COS(2*PI()*($B1940-$F$5)/$F$6))*$F$9,"Error")))))</f>
        <v>9.6850074299183481E-3</v>
      </c>
      <c r="G1940" s="30">
        <f>IF(B1940="",0,IF($B1940&lt;$G$5,0,IF($B1940&gt;'MSD Calculation'!$D$5,0,IF($N$4="Closed-form",1/2*(1-COS(2*PI()*($B1940-$G$5)/$G$6))*$G$8,IF($N$4="General",1/2*(1-COS(2*PI()*($B1940-$G$5)/$G$6))*$G$9,"Error")))))</f>
        <v>3.3358083270734534E-3</v>
      </c>
      <c r="H1940" s="30">
        <f>IF(B1940="",0,IF($B1940&lt;$H$5,0,IF($B1940&gt;'MSD Calculation'!$D$5,0,IF($N$4="Closed-form",1/2*(1-COS(2*PI()*($B1940-$H$5)/$H$6))*$H$8,IF($N$4="General",1/2*(1-COS(2*PI()*($B1940-$H$5)/$H$6))*$H$9,"Error")))))</f>
        <v>1.0784798749451402E-3</v>
      </c>
      <c r="I1940" s="30">
        <f>IF(B1940="",0,IF($B1940&lt;$I$5,0,IF($B1940&gt;'MSD Calculation'!$D$5,0,IF($N$4="Closed-form",1/2*(1-COS(2*PI()*($B1940-$I$5)/$I$6))*$I$8,IF($N$4="General",1/2*(1-COS(2*PI()*($B1940-$I$5)/$I$6))*$I$9,"Error")))))</f>
        <v>0</v>
      </c>
      <c r="J1940" s="15" t="s">
        <v>14</v>
      </c>
      <c r="K1940" s="3"/>
      <c r="L1940" s="17">
        <v>19.230000000000206</v>
      </c>
      <c r="M1940" s="34">
        <f>L1940/'MSD Calculation'!$D$5</f>
        <v>0.6496621621621691</v>
      </c>
      <c r="N1940" s="34">
        <f>'MSD Calculation'!$D$24-L1940</f>
        <v>-0.73000000000020648</v>
      </c>
      <c r="O1940" s="35">
        <f t="shared" si="150"/>
        <v>4.9585144967753958E-3</v>
      </c>
      <c r="P1940" s="35">
        <f t="shared" si="151"/>
        <v>1.4643521926693744E-2</v>
      </c>
      <c r="Q1940" s="35">
        <f t="shared" si="152"/>
        <v>1.7979330253767196E-2</v>
      </c>
      <c r="R1940" s="35">
        <f t="shared" si="153"/>
        <v>1.9057810128712337E-2</v>
      </c>
      <c r="S1940" s="35">
        <f t="shared" si="154"/>
        <v>1.9057810128712337E-2</v>
      </c>
      <c r="T1940" s="11" t="s">
        <v>14</v>
      </c>
    </row>
    <row r="1941" spans="2:20" x14ac:dyDescent="0.35">
      <c r="B1941" s="63">
        <v>19.240000000000208</v>
      </c>
      <c r="C1941" s="34">
        <f>B1941/'MSD Calculation'!$D$5</f>
        <v>0.65000000000000702</v>
      </c>
      <c r="D1941" s="34">
        <f>'MSD Calculation'!$D$24-B1941</f>
        <v>-0.74000000000020805</v>
      </c>
      <c r="E1941" s="30">
        <f>IF(B1941="",0,IF(B1941&lt;'MSD Calculation'!$D$5,$E$7*(1-B1941/'MSD Calculation'!$D$5), 0))</f>
        <v>4.9537329013108087E-3</v>
      </c>
      <c r="F1941" s="30">
        <f>IF(B1941="",0,IF($B1941&lt;$F$5,0,IF($B1941&gt;'MSD Calculation'!$D$5,0,IF($N$4="Closed-form",1/2*(1-COS(2*PI()*($B1941-$F$5)/$F$6))*$F$8,IF($N$4="General",1/2*(1-COS(2*PI()*($B1941-$F$5)/$F$6))*$F$9,"Error")))))</f>
        <v>9.6857831571831345E-3</v>
      </c>
      <c r="G1941" s="30">
        <f>IF(B1941="",0,IF($B1941&lt;$G$5,0,IF($B1941&gt;'MSD Calculation'!$D$5,0,IF($N$4="Closed-form",1/2*(1-COS(2*PI()*($B1941-$G$5)/$G$6))*$G$8,IF($N$4="General",1/2*(1-COS(2*PI()*($B1941-$G$5)/$G$6))*$G$9,"Error")))))</f>
        <v>3.3386831070016331E-3</v>
      </c>
      <c r="H1941" s="30">
        <f>IF(B1941="",0,IF($B1941&lt;$H$5,0,IF($B1941&gt;'MSD Calculation'!$D$5,0,IF($N$4="Closed-form",1/2*(1-COS(2*PI()*($B1941-$H$5)/$H$6))*$H$8,IF($N$4="General",1/2*(1-COS(2*PI()*($B1941-$H$5)/$H$6))*$H$9,"Error")))))</f>
        <v>1.081968366603665E-3</v>
      </c>
      <c r="I1941" s="30">
        <f>IF(B1941="",0,IF($B1941&lt;$I$5,0,IF($B1941&gt;'MSD Calculation'!$D$5,0,IF($N$4="Closed-form",1/2*(1-COS(2*PI()*($B1941-$I$5)/$I$6))*$I$8,IF($N$4="General",1/2*(1-COS(2*PI()*($B1941-$I$5)/$I$6))*$I$9,"Error")))))</f>
        <v>0</v>
      </c>
      <c r="J1941" s="15" t="s">
        <v>14</v>
      </c>
      <c r="K1941" s="3"/>
      <c r="L1941" s="17">
        <v>19.240000000000208</v>
      </c>
      <c r="M1941" s="34">
        <f>L1941/'MSD Calculation'!$D$5</f>
        <v>0.65000000000000702</v>
      </c>
      <c r="N1941" s="34">
        <f>'MSD Calculation'!$D$24-L1941</f>
        <v>-0.74000000000020805</v>
      </c>
      <c r="O1941" s="35">
        <f t="shared" si="150"/>
        <v>4.9537329013108087E-3</v>
      </c>
      <c r="P1941" s="35">
        <f t="shared" si="151"/>
        <v>1.4639516058493944E-2</v>
      </c>
      <c r="Q1941" s="35">
        <f t="shared" si="152"/>
        <v>1.7978199165495576E-2</v>
      </c>
      <c r="R1941" s="35">
        <f t="shared" si="153"/>
        <v>1.9060167532099243E-2</v>
      </c>
      <c r="S1941" s="35">
        <f t="shared" si="154"/>
        <v>1.9060167532099243E-2</v>
      </c>
      <c r="T1941" s="11" t="s">
        <v>14</v>
      </c>
    </row>
    <row r="1942" spans="2:20" x14ac:dyDescent="0.35">
      <c r="B1942" s="63">
        <v>19.25000000000021</v>
      </c>
      <c r="C1942" s="34">
        <f>B1942/'MSD Calculation'!$D$5</f>
        <v>0.65033783783784493</v>
      </c>
      <c r="D1942" s="34">
        <f>'MSD Calculation'!$D$24-B1942</f>
        <v>-0.75000000000020961</v>
      </c>
      <c r="E1942" s="30">
        <f>IF(B1942="",0,IF(B1942&lt;'MSD Calculation'!$D$5,$E$7*(1-B1942/'MSD Calculation'!$D$5), 0))</f>
        <v>4.9489513058462217E-3</v>
      </c>
      <c r="F1942" s="30">
        <f>IF(B1942="",0,IF($B1942&lt;$F$5,0,IF($B1942&gt;'MSD Calculation'!$D$5,0,IF($N$4="Closed-form",1/2*(1-COS(2*PI()*($B1942-$F$5)/$F$6))*$F$8,IF($N$4="General",1/2*(1-COS(2*PI()*($B1942-$F$5)/$F$6))*$F$9,"Error")))))</f>
        <v>9.6865376713761945E-3</v>
      </c>
      <c r="G1942" s="30">
        <f>IF(B1942="",0,IF($B1942&lt;$G$5,0,IF($B1942&gt;'MSD Calculation'!$D$5,0,IF($N$4="Closed-form",1/2*(1-COS(2*PI()*($B1942-$G$5)/$G$6))*$G$8,IF($N$4="General",1/2*(1-COS(2*PI()*($B1942-$G$5)/$G$6))*$G$9,"Error")))))</f>
        <v>3.3415475634002681E-3</v>
      </c>
      <c r="H1942" s="30">
        <f>IF(B1942="",0,IF($B1942&lt;$H$5,0,IF($B1942&gt;'MSD Calculation'!$D$5,0,IF($N$4="Closed-form",1/2*(1-COS(2*PI()*($B1942-$H$5)/$H$6))*$H$8,IF($N$4="General",1/2*(1-COS(2*PI()*($B1942-$H$5)/$H$6))*$H$9,"Error")))))</f>
        <v>1.0854559759659783E-3</v>
      </c>
      <c r="I1942" s="30">
        <f>IF(B1942="",0,IF($B1942&lt;$I$5,0,IF($B1942&gt;'MSD Calculation'!$D$5,0,IF($N$4="Closed-form",1/2*(1-COS(2*PI()*($B1942-$I$5)/$I$6))*$I$8,IF($N$4="General",1/2*(1-COS(2*PI()*($B1942-$I$5)/$I$6))*$I$9,"Error")))))</f>
        <v>0</v>
      </c>
      <c r="J1942" s="15" t="s">
        <v>14</v>
      </c>
      <c r="K1942" s="3"/>
      <c r="L1942" s="17">
        <v>19.25000000000021</v>
      </c>
      <c r="M1942" s="34">
        <f>L1942/'MSD Calculation'!$D$5</f>
        <v>0.65033783783784493</v>
      </c>
      <c r="N1942" s="34">
        <f>'MSD Calculation'!$D$24-L1942</f>
        <v>-0.75000000000020961</v>
      </c>
      <c r="O1942" s="35">
        <f t="shared" si="150"/>
        <v>4.9489513058462217E-3</v>
      </c>
      <c r="P1942" s="35">
        <f t="shared" si="151"/>
        <v>1.4635488977222416E-2</v>
      </c>
      <c r="Q1942" s="35">
        <f t="shared" si="152"/>
        <v>1.7977036540622684E-2</v>
      </c>
      <c r="R1942" s="35">
        <f t="shared" si="153"/>
        <v>1.9062492516588661E-2</v>
      </c>
      <c r="S1942" s="35">
        <f t="shared" si="154"/>
        <v>1.9062492516588661E-2</v>
      </c>
      <c r="T1942" s="11" t="s">
        <v>14</v>
      </c>
    </row>
    <row r="1943" spans="2:20" x14ac:dyDescent="0.35">
      <c r="B1943" s="63">
        <v>19.260000000000211</v>
      </c>
      <c r="C1943" s="34">
        <f>B1943/'MSD Calculation'!$D$5</f>
        <v>0.65067567567568274</v>
      </c>
      <c r="D1943" s="34">
        <f>'MSD Calculation'!$D$24-B1943</f>
        <v>-0.76000000000021117</v>
      </c>
      <c r="E1943" s="30">
        <f>IF(B1943="",0,IF(B1943&lt;'MSD Calculation'!$D$5,$E$7*(1-B1943/'MSD Calculation'!$D$5), 0))</f>
        <v>4.9441697103816363E-3</v>
      </c>
      <c r="F1943" s="30">
        <f>IF(B1943="",0,IF($B1943&lt;$F$5,0,IF($B1943&gt;'MSD Calculation'!$D$5,0,IF($N$4="Closed-form",1/2*(1-COS(2*PI()*($B1943-$F$5)/$F$6))*$F$8,IF($N$4="General",1/2*(1-COS(2*PI()*($B1943-$F$5)/$F$6))*$F$9,"Error")))))</f>
        <v>9.6872709691878649E-3</v>
      </c>
      <c r="G1943" s="30">
        <f>IF(B1943="",0,IF($B1943&lt;$G$5,0,IF($B1943&gt;'MSD Calculation'!$D$5,0,IF($N$4="Closed-form",1/2*(1-COS(2*PI()*($B1943-$G$5)/$G$6))*$G$8,IF($N$4="General",1/2*(1-COS(2*PI()*($B1943-$G$5)/$G$6))*$G$9,"Error")))))</f>
        <v>3.3444016764388853E-3</v>
      </c>
      <c r="H1943" s="30">
        <f>IF(B1943="",0,IF($B1943&lt;$H$5,0,IF($B1943&gt;'MSD Calculation'!$D$5,0,IF($N$4="Closed-form",1/2*(1-COS(2*PI()*($B1943-$H$5)/$H$6))*$H$8,IF($N$4="General",1/2*(1-COS(2*PI()*($B1943-$H$5)/$H$6))*$H$9,"Error")))))</f>
        <v>1.0889426610976509E-3</v>
      </c>
      <c r="I1943" s="30">
        <f>IF(B1943="",0,IF($B1943&lt;$I$5,0,IF($B1943&gt;'MSD Calculation'!$D$5,0,IF($N$4="Closed-form",1/2*(1-COS(2*PI()*($B1943-$I$5)/$I$6))*$I$8,IF($N$4="General",1/2*(1-COS(2*PI()*($B1943-$I$5)/$I$6))*$I$9,"Error")))))</f>
        <v>0</v>
      </c>
      <c r="J1943" s="15" t="s">
        <v>14</v>
      </c>
      <c r="K1943" s="3"/>
      <c r="L1943" s="17">
        <v>19.260000000000211</v>
      </c>
      <c r="M1943" s="34">
        <f>L1943/'MSD Calculation'!$D$5</f>
        <v>0.65067567567568274</v>
      </c>
      <c r="N1943" s="34">
        <f>'MSD Calculation'!$D$24-L1943</f>
        <v>-0.76000000000021117</v>
      </c>
      <c r="O1943" s="35">
        <f t="shared" si="150"/>
        <v>4.9441697103816363E-3</v>
      </c>
      <c r="P1943" s="35">
        <f t="shared" si="151"/>
        <v>1.46314406795695E-2</v>
      </c>
      <c r="Q1943" s="35">
        <f t="shared" si="152"/>
        <v>1.7975842356008385E-2</v>
      </c>
      <c r="R1943" s="35">
        <f t="shared" si="153"/>
        <v>1.9064785017106036E-2</v>
      </c>
      <c r="S1943" s="35">
        <f t="shared" si="154"/>
        <v>1.9064785017106036E-2</v>
      </c>
      <c r="T1943" s="11" t="s">
        <v>14</v>
      </c>
    </row>
    <row r="1944" spans="2:20" x14ac:dyDescent="0.35">
      <c r="B1944" s="63">
        <v>19.270000000000213</v>
      </c>
      <c r="C1944" s="34">
        <f>B1944/'MSD Calculation'!$D$5</f>
        <v>0.65101351351352066</v>
      </c>
      <c r="D1944" s="34">
        <f>'MSD Calculation'!$D$24-B1944</f>
        <v>-0.77000000000021274</v>
      </c>
      <c r="E1944" s="30">
        <f>IF(B1944="",0,IF(B1944&lt;'MSD Calculation'!$D$5,$E$7*(1-B1944/'MSD Calculation'!$D$5), 0))</f>
        <v>4.9393881149170493E-3</v>
      </c>
      <c r="F1944" s="30">
        <f>IF(B1944="",0,IF($B1944&lt;$F$5,0,IF($B1944&gt;'MSD Calculation'!$D$5,0,IF($N$4="Closed-form",1/2*(1-COS(2*PI()*($B1944-$F$5)/$F$6))*$F$8,IF($N$4="General",1/2*(1-COS(2*PI()*($B1944-$F$5)/$F$6))*$F$9,"Error")))))</f>
        <v>9.6879830474015435E-3</v>
      </c>
      <c r="G1944" s="30">
        <f>IF(B1944="",0,IF($B1944&lt;$G$5,0,IF($B1944&gt;'MSD Calculation'!$D$5,0,IF($N$4="Closed-form",1/2*(1-COS(2*PI()*($B1944-$G$5)/$G$6))*$G$8,IF($N$4="General",1/2*(1-COS(2*PI()*($B1944-$G$5)/$G$6))*$G$9,"Error")))))</f>
        <v>3.347245426358619E-3</v>
      </c>
      <c r="H1944" s="30">
        <f>IF(B1944="",0,IF($B1944&lt;$H$5,0,IF($B1944&gt;'MSD Calculation'!$D$5,0,IF($N$4="Closed-form",1/2*(1-COS(2*PI()*($B1944-$H$5)/$H$6))*$H$8,IF($N$4="General",1/2*(1-COS(2*PI()*($B1944-$H$5)/$H$6))*$H$9,"Error")))))</f>
        <v>1.0924283800753636E-3</v>
      </c>
      <c r="I1944" s="30">
        <f>IF(B1944="",0,IF($B1944&lt;$I$5,0,IF($B1944&gt;'MSD Calculation'!$D$5,0,IF($N$4="Closed-form",1/2*(1-COS(2*PI()*($B1944-$I$5)/$I$6))*$I$8,IF($N$4="General",1/2*(1-COS(2*PI()*($B1944-$I$5)/$I$6))*$I$9,"Error")))))</f>
        <v>0</v>
      </c>
      <c r="J1944" s="15" t="s">
        <v>14</v>
      </c>
      <c r="K1944" s="3"/>
      <c r="L1944" s="17">
        <v>19.270000000000213</v>
      </c>
      <c r="M1944" s="34">
        <f>L1944/'MSD Calculation'!$D$5</f>
        <v>0.65101351351352066</v>
      </c>
      <c r="N1944" s="34">
        <f>'MSD Calculation'!$D$24-L1944</f>
        <v>-0.77000000000021274</v>
      </c>
      <c r="O1944" s="35">
        <f t="shared" si="150"/>
        <v>4.9393881149170493E-3</v>
      </c>
      <c r="P1944" s="35">
        <f t="shared" si="151"/>
        <v>1.4627371162318593E-2</v>
      </c>
      <c r="Q1944" s="35">
        <f t="shared" si="152"/>
        <v>1.797461658867721E-2</v>
      </c>
      <c r="R1944" s="35">
        <f t="shared" si="153"/>
        <v>1.9067044968752573E-2</v>
      </c>
      <c r="S1944" s="35">
        <f t="shared" si="154"/>
        <v>1.9067044968752573E-2</v>
      </c>
      <c r="T1944" s="11" t="s">
        <v>14</v>
      </c>
    </row>
    <row r="1945" spans="2:20" x14ac:dyDescent="0.35">
      <c r="B1945" s="63">
        <v>19.280000000000214</v>
      </c>
      <c r="C1945" s="34">
        <f>B1945/'MSD Calculation'!$D$5</f>
        <v>0.65135135135135858</v>
      </c>
      <c r="D1945" s="34">
        <f>'MSD Calculation'!$D$24-B1945</f>
        <v>-0.7800000000002143</v>
      </c>
      <c r="E1945" s="30">
        <f>IF(B1945="",0,IF(B1945&lt;'MSD Calculation'!$D$5,$E$7*(1-B1945/'MSD Calculation'!$D$5), 0))</f>
        <v>4.9346065194524622E-3</v>
      </c>
      <c r="F1945" s="30">
        <f>IF(B1945="",0,IF($B1945&lt;$F$5,0,IF($B1945&gt;'MSD Calculation'!$D$5,0,IF($N$4="Closed-form",1/2*(1-COS(2*PI()*($B1945-$F$5)/$F$6))*$F$8,IF($N$4="General",1/2*(1-COS(2*PI()*($B1945-$F$5)/$F$6))*$F$9,"Error")))))</f>
        <v>9.6886739028937026E-3</v>
      </c>
      <c r="G1945" s="30">
        <f>IF(B1945="",0,IF($B1945&lt;$G$5,0,IF($B1945&gt;'MSD Calculation'!$D$5,0,IF($N$4="Closed-form",1/2*(1-COS(2*PI()*($B1945-$G$5)/$G$6))*$G$8,IF($N$4="General",1/2*(1-COS(2*PI()*($B1945-$G$5)/$G$6))*$G$9,"Error")))))</f>
        <v>3.3500787934723467E-3</v>
      </c>
      <c r="H1945" s="30">
        <f>IF(B1945="",0,IF($B1945&lt;$H$5,0,IF($B1945&gt;'MSD Calculation'!$D$5,0,IF($N$4="Closed-form",1/2*(1-COS(2*PI()*($B1945-$H$5)/$H$6))*$H$8,IF($N$4="General",1/2*(1-COS(2*PI()*($B1945-$H$5)/$H$6))*$H$9,"Error")))))</f>
        <v>1.0959130909874166E-3</v>
      </c>
      <c r="I1945" s="30">
        <f>IF(B1945="",0,IF($B1945&lt;$I$5,0,IF($B1945&gt;'MSD Calculation'!$D$5,0,IF($N$4="Closed-form",1/2*(1-COS(2*PI()*($B1945-$I$5)/$I$6))*$I$8,IF($N$4="General",1/2*(1-COS(2*PI()*($B1945-$I$5)/$I$6))*$I$9,"Error")))))</f>
        <v>0</v>
      </c>
      <c r="J1945" s="15" t="s">
        <v>14</v>
      </c>
      <c r="K1945" s="3"/>
      <c r="L1945" s="17">
        <v>19.280000000000214</v>
      </c>
      <c r="M1945" s="34">
        <f>L1945/'MSD Calculation'!$D$5</f>
        <v>0.65135135135135858</v>
      </c>
      <c r="N1945" s="34">
        <f>'MSD Calculation'!$D$24-L1945</f>
        <v>-0.7800000000002143</v>
      </c>
      <c r="O1945" s="35">
        <f t="shared" si="150"/>
        <v>4.9346065194524622E-3</v>
      </c>
      <c r="P1945" s="35">
        <f t="shared" si="151"/>
        <v>1.4623280422346164E-2</v>
      </c>
      <c r="Q1945" s="35">
        <f t="shared" si="152"/>
        <v>1.797335921581851E-2</v>
      </c>
      <c r="R1945" s="35">
        <f t="shared" si="153"/>
        <v>1.9069272306805926E-2</v>
      </c>
      <c r="S1945" s="35">
        <f t="shared" si="154"/>
        <v>1.9069272306805926E-2</v>
      </c>
      <c r="T1945" s="11" t="s">
        <v>14</v>
      </c>
    </row>
    <row r="1946" spans="2:20" x14ac:dyDescent="0.35">
      <c r="B1946" s="63">
        <v>19.290000000000216</v>
      </c>
      <c r="C1946" s="34">
        <f>B1946/'MSD Calculation'!$D$5</f>
        <v>0.65168918918919649</v>
      </c>
      <c r="D1946" s="34">
        <f>'MSD Calculation'!$D$24-B1946</f>
        <v>-0.79000000000021586</v>
      </c>
      <c r="E1946" s="30">
        <f>IF(B1946="",0,IF(B1946&lt;'MSD Calculation'!$D$5,$E$7*(1-B1946/'MSD Calculation'!$D$5), 0))</f>
        <v>4.929824923987876E-3</v>
      </c>
      <c r="F1946" s="30">
        <f>IF(B1946="",0,IF($B1946&lt;$F$5,0,IF($B1946&gt;'MSD Calculation'!$D$5,0,IF($N$4="Closed-form",1/2*(1-COS(2*PI()*($B1946-$F$5)/$F$6))*$F$8,IF($N$4="General",1/2*(1-COS(2*PI()*($B1946-$F$5)/$F$6))*$F$9,"Error")))))</f>
        <v>9.689343532633914E-3</v>
      </c>
      <c r="G1946" s="30">
        <f>IF(B1946="",0,IF($B1946&lt;$G$5,0,IF($B1946&gt;'MSD Calculation'!$D$5,0,IF($N$4="Closed-form",1/2*(1-COS(2*PI()*($B1946-$G$5)/$G$6))*$G$8,IF($N$4="General",1/2*(1-COS(2*PI()*($B1946-$G$5)/$G$6))*$G$9,"Error")))))</f>
        <v>3.3529017581648262E-3</v>
      </c>
      <c r="H1946" s="30">
        <f>IF(B1946="",0,IF($B1946&lt;$H$5,0,IF($B1946&gt;'MSD Calculation'!$D$5,0,IF($N$4="Closed-form",1/2*(1-COS(2*PI()*($B1946-$H$5)/$H$6))*$H$8,IF($N$4="General",1/2*(1-COS(2*PI()*($B1946-$H$5)/$H$6))*$H$9,"Error")))))</f>
        <v>1.0993967519342294E-3</v>
      </c>
      <c r="I1946" s="30">
        <f>IF(B1946="",0,IF($B1946&lt;$I$5,0,IF($B1946&gt;'MSD Calculation'!$D$5,0,IF($N$4="Closed-form",1/2*(1-COS(2*PI()*($B1946-$I$5)/$I$6))*$I$8,IF($N$4="General",1/2*(1-COS(2*PI()*($B1946-$I$5)/$I$6))*$I$9,"Error")))))</f>
        <v>0</v>
      </c>
      <c r="J1946" s="15" t="s">
        <v>14</v>
      </c>
      <c r="K1946" s="3"/>
      <c r="L1946" s="17">
        <v>19.290000000000216</v>
      </c>
      <c r="M1946" s="34">
        <f>L1946/'MSD Calculation'!$D$5</f>
        <v>0.65168918918919649</v>
      </c>
      <c r="N1946" s="34">
        <f>'MSD Calculation'!$D$24-L1946</f>
        <v>-0.79000000000021586</v>
      </c>
      <c r="O1946" s="35">
        <f t="shared" si="150"/>
        <v>4.929824923987876E-3</v>
      </c>
      <c r="P1946" s="35">
        <f t="shared" si="151"/>
        <v>1.4619168456621791E-2</v>
      </c>
      <c r="Q1946" s="35">
        <f t="shared" si="152"/>
        <v>1.7972070214786619E-2</v>
      </c>
      <c r="R1946" s="35">
        <f t="shared" si="153"/>
        <v>1.9071466966720848E-2</v>
      </c>
      <c r="S1946" s="35">
        <f t="shared" si="154"/>
        <v>1.9071466966720848E-2</v>
      </c>
      <c r="T1946" s="11" t="s">
        <v>14</v>
      </c>
    </row>
    <row r="1947" spans="2:20" x14ac:dyDescent="0.35">
      <c r="B1947" s="63">
        <v>19.300000000000217</v>
      </c>
      <c r="C1947" s="34">
        <f>B1947/'MSD Calculation'!$D$5</f>
        <v>0.6520270270270343</v>
      </c>
      <c r="D1947" s="34">
        <f>'MSD Calculation'!$D$24-B1947</f>
        <v>-0.80000000000021743</v>
      </c>
      <c r="E1947" s="30">
        <f>IF(B1947="",0,IF(B1947&lt;'MSD Calculation'!$D$5,$E$7*(1-B1947/'MSD Calculation'!$D$5), 0))</f>
        <v>4.9250433285232898E-3</v>
      </c>
      <c r="F1947" s="30">
        <f>IF(B1947="",0,IF($B1947&lt;$F$5,0,IF($B1947&gt;'MSD Calculation'!$D$5,0,IF($N$4="Closed-form",1/2*(1-COS(2*PI()*($B1947-$F$5)/$F$6))*$F$8,IF($N$4="General",1/2*(1-COS(2*PI()*($B1947-$F$5)/$F$6))*$F$9,"Error")))))</f>
        <v>9.6899919336848554E-3</v>
      </c>
      <c r="G1947" s="30">
        <f>IF(B1947="",0,IF($B1947&lt;$G$5,0,IF($B1947&gt;'MSD Calculation'!$D$5,0,IF($N$4="Closed-form",1/2*(1-COS(2*PI()*($B1947-$G$5)/$G$6))*$G$8,IF($N$4="General",1/2*(1-COS(2*PI()*($B1947-$G$5)/$G$6))*$G$9,"Error")))))</f>
        <v>3.3557143008928298E-3</v>
      </c>
      <c r="H1947" s="30">
        <f>IF(B1947="",0,IF($B1947&lt;$H$5,0,IF($B1947&gt;'MSD Calculation'!$D$5,0,IF($N$4="Closed-form",1/2*(1-COS(2*PI()*($B1947-$H$5)/$H$6))*$H$8,IF($N$4="General",1/2*(1-COS(2*PI()*($B1947-$H$5)/$H$6))*$H$9,"Error")))))</f>
        <v>1.1028793210288465E-3</v>
      </c>
      <c r="I1947" s="30">
        <f>IF(B1947="",0,IF($B1947&lt;$I$5,0,IF($B1947&gt;'MSD Calculation'!$D$5,0,IF($N$4="Closed-form",1/2*(1-COS(2*PI()*($B1947-$I$5)/$I$6))*$I$8,IF($N$4="General",1/2*(1-COS(2*PI()*($B1947-$I$5)/$I$6))*$I$9,"Error")))))</f>
        <v>0</v>
      </c>
      <c r="J1947" s="15" t="s">
        <v>14</v>
      </c>
      <c r="K1947" s="3"/>
      <c r="L1947" s="17">
        <v>19.300000000000217</v>
      </c>
      <c r="M1947" s="34">
        <f>L1947/'MSD Calculation'!$D$5</f>
        <v>0.6520270270270343</v>
      </c>
      <c r="N1947" s="34">
        <f>'MSD Calculation'!$D$24-L1947</f>
        <v>-0.80000000000021743</v>
      </c>
      <c r="O1947" s="35">
        <f t="shared" si="150"/>
        <v>4.9250433285232898E-3</v>
      </c>
      <c r="P1947" s="35">
        <f t="shared" si="151"/>
        <v>1.4615035262208146E-2</v>
      </c>
      <c r="Q1947" s="35">
        <f t="shared" si="152"/>
        <v>1.7970749563100977E-2</v>
      </c>
      <c r="R1947" s="35">
        <f t="shared" si="153"/>
        <v>1.9073628884129824E-2</v>
      </c>
      <c r="S1947" s="35">
        <f t="shared" si="154"/>
        <v>1.9073628884129824E-2</v>
      </c>
      <c r="T1947" s="11" t="s">
        <v>14</v>
      </c>
    </row>
    <row r="1948" spans="2:20" x14ac:dyDescent="0.35">
      <c r="B1948" s="63">
        <v>19.310000000000219</v>
      </c>
      <c r="C1948" s="34">
        <f>B1948/'MSD Calculation'!$D$5</f>
        <v>0.65236486486487222</v>
      </c>
      <c r="D1948" s="34">
        <f>'MSD Calculation'!$D$24-B1948</f>
        <v>-0.81000000000021899</v>
      </c>
      <c r="E1948" s="30">
        <f>IF(B1948="",0,IF(B1948&lt;'MSD Calculation'!$D$5,$E$7*(1-B1948/'MSD Calculation'!$D$5), 0))</f>
        <v>4.9202617330587036E-3</v>
      </c>
      <c r="F1948" s="30">
        <f>IF(B1948="",0,IF($B1948&lt;$F$5,0,IF($B1948&gt;'MSD Calculation'!$D$5,0,IF($N$4="Closed-form",1/2*(1-COS(2*PI()*($B1948-$F$5)/$F$6))*$F$8,IF($N$4="General",1/2*(1-COS(2*PI()*($B1948-$F$5)/$F$6))*$F$9,"Error")))))</f>
        <v>9.690619103202321E-3</v>
      </c>
      <c r="G1948" s="30">
        <f>IF(B1948="",0,IF($B1948&lt;$G$5,0,IF($B1948&gt;'MSD Calculation'!$D$5,0,IF($N$4="Closed-form",1/2*(1-COS(2*PI()*($B1948-$G$5)/$G$6))*$G$8,IF($N$4="General",1/2*(1-COS(2*PI()*($B1948-$G$5)/$G$6))*$G$9,"Error")))))</f>
        <v>3.3585164021852796E-3</v>
      </c>
      <c r="H1948" s="30">
        <f>IF(B1948="",0,IF($B1948&lt;$H$5,0,IF($B1948&gt;'MSD Calculation'!$D$5,0,IF($N$4="Closed-form",1/2*(1-COS(2*PI()*($B1948-$H$5)/$H$6))*$H$8,IF($N$4="General",1/2*(1-COS(2*PI()*($B1948-$H$5)/$H$6))*$H$9,"Error")))))</f>
        <v>1.106360756397441E-3</v>
      </c>
      <c r="I1948" s="30">
        <f>IF(B1948="",0,IF($B1948&lt;$I$5,0,IF($B1948&gt;'MSD Calculation'!$D$5,0,IF($N$4="Closed-form",1/2*(1-COS(2*PI()*($B1948-$I$5)/$I$6))*$I$8,IF($N$4="General",1/2*(1-COS(2*PI()*($B1948-$I$5)/$I$6))*$I$9,"Error")))))</f>
        <v>3.7383630347507625E-9</v>
      </c>
      <c r="J1948" s="15" t="s">
        <v>14</v>
      </c>
      <c r="K1948" s="3"/>
      <c r="L1948" s="17">
        <v>19.310000000000219</v>
      </c>
      <c r="M1948" s="34">
        <f>L1948/'MSD Calculation'!$D$5</f>
        <v>0.65236486486487222</v>
      </c>
      <c r="N1948" s="34">
        <f>'MSD Calculation'!$D$24-L1948</f>
        <v>-0.81000000000021899</v>
      </c>
      <c r="O1948" s="35">
        <f t="shared" si="150"/>
        <v>4.9202617330587036E-3</v>
      </c>
      <c r="P1948" s="35">
        <f t="shared" si="151"/>
        <v>1.4610880836261025E-2</v>
      </c>
      <c r="Q1948" s="35">
        <f t="shared" si="152"/>
        <v>1.7969397238446306E-2</v>
      </c>
      <c r="R1948" s="35">
        <f t="shared" si="153"/>
        <v>1.9075757994843748E-2</v>
      </c>
      <c r="S1948" s="35">
        <f t="shared" si="154"/>
        <v>1.9075761733206784E-2</v>
      </c>
      <c r="T1948" s="11" t="s">
        <v>14</v>
      </c>
    </row>
    <row r="1949" spans="2:20" x14ac:dyDescent="0.35">
      <c r="B1949" s="63">
        <v>19.320000000000221</v>
      </c>
      <c r="C1949" s="34">
        <f>B1949/'MSD Calculation'!$D$5</f>
        <v>0.65270270270271014</v>
      </c>
      <c r="D1949" s="34">
        <f>'MSD Calculation'!$D$24-B1949</f>
        <v>-0.82000000000022055</v>
      </c>
      <c r="E1949" s="30">
        <f>IF(B1949="",0,IF(B1949&lt;'MSD Calculation'!$D$5,$E$7*(1-B1949/'MSD Calculation'!$D$5), 0))</f>
        <v>4.9154801375941165E-3</v>
      </c>
      <c r="F1949" s="30">
        <f>IF(B1949="",0,IF($B1949&lt;$F$5,0,IF($B1949&gt;'MSD Calculation'!$D$5,0,IF($N$4="Closed-form",1/2*(1-COS(2*PI()*($B1949-$F$5)/$F$6))*$F$8,IF($N$4="General",1/2*(1-COS(2*PI()*($B1949-$F$5)/$F$6))*$F$9,"Error")))))</f>
        <v>9.6912250384352389E-3</v>
      </c>
      <c r="G1949" s="30">
        <f>IF(B1949="",0,IF($B1949&lt;$G$5,0,IF($B1949&gt;'MSD Calculation'!$D$5,0,IF($N$4="Closed-form",1/2*(1-COS(2*PI()*($B1949-$G$5)/$G$6))*$G$8,IF($N$4="General",1/2*(1-COS(2*PI()*($B1949-$G$5)/$G$6))*$G$9,"Error")))))</f>
        <v>3.3613080426433857E-3</v>
      </c>
      <c r="H1949" s="30">
        <f>IF(B1949="",0,IF($B1949&lt;$H$5,0,IF($B1949&gt;'MSD Calculation'!$D$5,0,IF($N$4="Closed-form",1/2*(1-COS(2*PI()*($B1949-$H$5)/$H$6))*$H$8,IF($N$4="General",1/2*(1-COS(2*PI()*($B1949-$H$5)/$H$6))*$H$9,"Error")))))</f>
        <v>1.1098410161798171E-3</v>
      </c>
      <c r="I1949" s="30">
        <f>IF(B1949="",0,IF($B1949&lt;$I$5,0,IF($B1949&gt;'MSD Calculation'!$D$5,0,IF($N$4="Closed-form",1/2*(1-COS(2*PI()*($B1949-$I$5)/$I$6))*$I$8,IF($N$4="General",1/2*(1-COS(2*PI()*($B1949-$I$5)/$I$6))*$I$9,"Error")))))</f>
        <v>1.4953355532825717E-8</v>
      </c>
      <c r="J1949" s="15" t="s">
        <v>14</v>
      </c>
      <c r="K1949" s="3"/>
      <c r="L1949" s="17">
        <v>19.320000000000221</v>
      </c>
      <c r="M1949" s="34">
        <f>L1949/'MSD Calculation'!$D$5</f>
        <v>0.65270270270271014</v>
      </c>
      <c r="N1949" s="34">
        <f>'MSD Calculation'!$D$24-L1949</f>
        <v>-0.82000000000022055</v>
      </c>
      <c r="O1949" s="35">
        <f t="shared" si="150"/>
        <v>4.9154801375941165E-3</v>
      </c>
      <c r="P1949" s="35">
        <f t="shared" si="151"/>
        <v>1.4606705176029355E-2</v>
      </c>
      <c r="Q1949" s="35">
        <f t="shared" si="152"/>
        <v>1.7968013218672741E-2</v>
      </c>
      <c r="R1949" s="35">
        <f t="shared" si="153"/>
        <v>1.9077854234852559E-2</v>
      </c>
      <c r="S1949" s="35">
        <f t="shared" si="154"/>
        <v>1.9077869188208092E-2</v>
      </c>
      <c r="T1949" s="11" t="s">
        <v>14</v>
      </c>
    </row>
    <row r="1950" spans="2:20" x14ac:dyDescent="0.35">
      <c r="B1950" s="63">
        <v>19.330000000000222</v>
      </c>
      <c r="C1950" s="34">
        <f>B1950/'MSD Calculation'!$D$5</f>
        <v>0.65304054054054805</v>
      </c>
      <c r="D1950" s="34">
        <f>'MSD Calculation'!$D$24-B1950</f>
        <v>-0.83000000000022212</v>
      </c>
      <c r="E1950" s="30">
        <f>IF(B1950="",0,IF(B1950&lt;'MSD Calculation'!$D$5,$E$7*(1-B1950/'MSD Calculation'!$D$5), 0))</f>
        <v>4.9106985421295294E-3</v>
      </c>
      <c r="F1950" s="30">
        <f>IF(B1950="",0,IF($B1950&lt;$F$5,0,IF($B1950&gt;'MSD Calculation'!$D$5,0,IF($N$4="Closed-form",1/2*(1-COS(2*PI()*($B1950-$F$5)/$F$6))*$F$8,IF($N$4="General",1/2*(1-COS(2*PI()*($B1950-$F$5)/$F$6))*$F$9,"Error")))))</f>
        <v>9.6918097367256796E-3</v>
      </c>
      <c r="G1950" s="30">
        <f>IF(B1950="",0,IF($B1950&lt;$G$5,0,IF($B1950&gt;'MSD Calculation'!$D$5,0,IF($N$4="Closed-form",1/2*(1-COS(2*PI()*($B1950-$G$5)/$G$6))*$G$8,IF($N$4="General",1/2*(1-COS(2*PI()*($B1950-$G$5)/$G$6))*$G$9,"Error")))))</f>
        <v>3.3640892029407764E-3</v>
      </c>
      <c r="H1950" s="30">
        <f>IF(B1950="",0,IF($B1950&lt;$H$5,0,IF($B1950&gt;'MSD Calculation'!$D$5,0,IF($N$4="Closed-form",1/2*(1-COS(2*PI()*($B1950-$H$5)/$H$6))*$H$8,IF($N$4="General",1/2*(1-COS(2*PI()*($B1950-$H$5)/$H$6))*$H$9,"Error")))))</f>
        <v>1.1133200585299145E-3</v>
      </c>
      <c r="I1950" s="30">
        <f>IF(B1950="",0,IF($B1950&lt;$I$5,0,IF($B1950&gt;'MSD Calculation'!$D$5,0,IF($N$4="Closed-form",1/2*(1-COS(2*PI()*($B1950-$I$5)/$I$6))*$I$8,IF($N$4="General",1/2*(1-COS(2*PI()*($B1950-$I$5)/$I$6))*$I$9,"Error")))))</f>
        <v>3.3644687679258396E-8</v>
      </c>
      <c r="J1950" s="15" t="s">
        <v>14</v>
      </c>
      <c r="K1950" s="3"/>
      <c r="L1950" s="17">
        <v>19.330000000000222</v>
      </c>
      <c r="M1950" s="34">
        <f>L1950/'MSD Calculation'!$D$5</f>
        <v>0.65304054054054805</v>
      </c>
      <c r="N1950" s="34">
        <f>'MSD Calculation'!$D$24-L1950</f>
        <v>-0.83000000000022212</v>
      </c>
      <c r="O1950" s="35">
        <f t="shared" si="150"/>
        <v>4.9106985421295294E-3</v>
      </c>
      <c r="P1950" s="35">
        <f t="shared" si="151"/>
        <v>1.460250827885521E-2</v>
      </c>
      <c r="Q1950" s="35">
        <f t="shared" si="152"/>
        <v>1.7966597481795986E-2</v>
      </c>
      <c r="R1950" s="35">
        <f t="shared" si="153"/>
        <v>1.90799175403259E-2</v>
      </c>
      <c r="S1950" s="35">
        <f t="shared" si="154"/>
        <v>1.9079951185013579E-2</v>
      </c>
      <c r="T1950" s="11" t="s">
        <v>14</v>
      </c>
    </row>
    <row r="1951" spans="2:20" x14ac:dyDescent="0.35">
      <c r="B1951" s="63">
        <v>19.340000000000224</v>
      </c>
      <c r="C1951" s="34">
        <f>B1951/'MSD Calculation'!$D$5</f>
        <v>0.65337837837838586</v>
      </c>
      <c r="D1951" s="34">
        <f>'MSD Calculation'!$D$24-B1951</f>
        <v>-0.84000000000022368</v>
      </c>
      <c r="E1951" s="30">
        <f>IF(B1951="",0,IF(B1951&lt;'MSD Calculation'!$D$5,$E$7*(1-B1951/'MSD Calculation'!$D$5), 0))</f>
        <v>4.9059169466649441E-3</v>
      </c>
      <c r="F1951" s="30">
        <f>IF(B1951="",0,IF($B1951&lt;$F$5,0,IF($B1951&gt;'MSD Calculation'!$D$5,0,IF($N$4="Closed-form",1/2*(1-COS(2*PI()*($B1951-$F$5)/$F$6))*$F$8,IF($N$4="General",1/2*(1-COS(2*PI()*($B1951-$F$5)/$F$6))*$F$9,"Error")))))</f>
        <v>9.6923731955088719E-3</v>
      </c>
      <c r="G1951" s="30">
        <f>IF(B1951="",0,IF($B1951&lt;$G$5,0,IF($B1951&gt;'MSD Calculation'!$D$5,0,IF($N$4="Closed-form",1/2*(1-COS(2*PI()*($B1951-$G$5)/$G$6))*$G$8,IF($N$4="General",1/2*(1-COS(2*PI()*($B1951-$G$5)/$G$6))*$G$9,"Error")))))</f>
        <v>3.3668598638236327E-3</v>
      </c>
      <c r="H1951" s="30">
        <f>IF(B1951="",0,IF($B1951&lt;$H$5,0,IF($B1951&gt;'MSD Calculation'!$D$5,0,IF($N$4="Closed-form",1/2*(1-COS(2*PI()*($B1951-$H$5)/$H$6))*$H$8,IF($N$4="General",1/2*(1-COS(2*PI()*($B1951-$H$5)/$H$6))*$H$9,"Error")))))</f>
        <v>1.1167978416163112E-3</v>
      </c>
      <c r="I1951" s="30">
        <f>IF(B1951="",0,IF($B1951&lt;$I$5,0,IF($B1951&gt;'MSD Calculation'!$D$5,0,IF($N$4="Closed-form",1/2*(1-COS(2*PI()*($B1951-$I$5)/$I$6))*$I$8,IF($N$4="General",1/2*(1-COS(2*PI()*($B1951-$I$5)/$I$6))*$I$9,"Error")))))</f>
        <v>5.9811876457359986E-8</v>
      </c>
      <c r="J1951" s="15" t="s">
        <v>14</v>
      </c>
      <c r="K1951" s="3"/>
      <c r="L1951" s="17">
        <v>19.340000000000224</v>
      </c>
      <c r="M1951" s="34">
        <f>L1951/'MSD Calculation'!$D$5</f>
        <v>0.65337837837838586</v>
      </c>
      <c r="N1951" s="34">
        <f>'MSD Calculation'!$D$24-L1951</f>
        <v>-0.84000000000022368</v>
      </c>
      <c r="O1951" s="35">
        <f t="shared" si="150"/>
        <v>4.9059169466649441E-3</v>
      </c>
      <c r="P1951" s="35">
        <f t="shared" si="151"/>
        <v>1.4598290142173816E-2</v>
      </c>
      <c r="Q1951" s="35">
        <f t="shared" si="152"/>
        <v>1.7965150005997448E-2</v>
      </c>
      <c r="R1951" s="35">
        <f t="shared" si="153"/>
        <v>1.9081947847613759E-2</v>
      </c>
      <c r="S1951" s="35">
        <f t="shared" si="154"/>
        <v>1.9082007659490217E-2</v>
      </c>
      <c r="T1951" s="11" t="s">
        <v>14</v>
      </c>
    </row>
    <row r="1952" spans="2:20" x14ac:dyDescent="0.35">
      <c r="B1952" s="63">
        <v>19.350000000000225</v>
      </c>
      <c r="C1952" s="34">
        <f>B1952/'MSD Calculation'!$D$5</f>
        <v>0.65371621621622378</v>
      </c>
      <c r="D1952" s="34">
        <f>'MSD Calculation'!$D$24-B1952</f>
        <v>-0.85000000000022524</v>
      </c>
      <c r="E1952" s="30">
        <f>IF(B1952="",0,IF(B1952&lt;'MSD Calculation'!$D$5,$E$7*(1-B1952/'MSD Calculation'!$D$5), 0))</f>
        <v>4.901135351200357E-3</v>
      </c>
      <c r="F1952" s="30">
        <f>IF(B1952="",0,IF($B1952&lt;$F$5,0,IF($B1952&gt;'MSD Calculation'!$D$5,0,IF($N$4="Closed-form",1/2*(1-COS(2*PI()*($B1952-$F$5)/$F$6))*$F$8,IF($N$4="General",1/2*(1-COS(2*PI()*($B1952-$F$5)/$F$6))*$F$9,"Error")))))</f>
        <v>9.6929154123132095E-3</v>
      </c>
      <c r="G1952" s="30">
        <f>IF(B1952="",0,IF($B1952&lt;$G$5,0,IF($B1952&gt;'MSD Calculation'!$D$5,0,IF($N$4="Closed-form",1/2*(1-COS(2*PI()*($B1952-$G$5)/$G$6))*$G$8,IF($N$4="General",1/2*(1-COS(2*PI()*($B1952-$G$5)/$G$6))*$G$9,"Error")))))</f>
        <v>3.3696200061108239E-3</v>
      </c>
      <c r="H1952" s="30">
        <f>IF(B1952="",0,IF($B1952&lt;$H$5,0,IF($B1952&gt;'MSD Calculation'!$D$5,0,IF($N$4="Closed-form",1/2*(1-COS(2*PI()*($B1952-$H$5)/$H$6))*$H$8,IF($N$4="General",1/2*(1-COS(2*PI()*($B1952-$H$5)/$H$6))*$H$9,"Error")))))</f>
        <v>1.1202743236227262E-3</v>
      </c>
      <c r="I1952" s="30">
        <f>IF(B1952="",0,IF($B1952&lt;$I$5,0,IF($B1952&gt;'MSD Calculation'!$D$5,0,IF($N$4="Closed-form",1/2*(1-COS(2*PI()*($B1952-$I$5)/$I$6))*$I$8,IF($N$4="General",1/2*(1-COS(2*PI()*($B1952-$I$5)/$I$6))*$I$9,"Error")))))</f>
        <v>9.3454245661278926E-8</v>
      </c>
      <c r="J1952" s="15" t="s">
        <v>14</v>
      </c>
      <c r="K1952" s="3"/>
      <c r="L1952" s="17">
        <v>19.350000000000225</v>
      </c>
      <c r="M1952" s="34">
        <f>L1952/'MSD Calculation'!$D$5</f>
        <v>0.65371621621622378</v>
      </c>
      <c r="N1952" s="34">
        <f>'MSD Calculation'!$D$24-L1952</f>
        <v>-0.85000000000022524</v>
      </c>
      <c r="O1952" s="35">
        <f t="shared" si="150"/>
        <v>4.901135351200357E-3</v>
      </c>
      <c r="P1952" s="35">
        <f t="shared" si="151"/>
        <v>1.4594050763513566E-2</v>
      </c>
      <c r="Q1952" s="35">
        <f t="shared" si="152"/>
        <v>1.796367076962439E-2</v>
      </c>
      <c r="R1952" s="35">
        <f t="shared" si="153"/>
        <v>1.9083945093247116E-2</v>
      </c>
      <c r="S1952" s="35">
        <f t="shared" si="154"/>
        <v>1.9084038547492778E-2</v>
      </c>
      <c r="T1952" s="11" t="s">
        <v>14</v>
      </c>
    </row>
    <row r="1953" spans="2:20" x14ac:dyDescent="0.35">
      <c r="B1953" s="63">
        <v>19.360000000000227</v>
      </c>
      <c r="C1953" s="34">
        <f>B1953/'MSD Calculation'!$D$5</f>
        <v>0.6540540540540617</v>
      </c>
      <c r="D1953" s="34">
        <f>'MSD Calculation'!$D$24-B1953</f>
        <v>-0.86000000000022681</v>
      </c>
      <c r="E1953" s="30">
        <f>IF(B1953="",0,IF(B1953&lt;'MSD Calculation'!$D$5,$E$7*(1-B1953/'MSD Calculation'!$D$5), 0))</f>
        <v>4.89635375573577E-3</v>
      </c>
      <c r="F1953" s="30">
        <f>IF(B1953="",0,IF($B1953&lt;$F$5,0,IF($B1953&gt;'MSD Calculation'!$D$5,0,IF($N$4="Closed-form",1/2*(1-COS(2*PI()*($B1953-$F$5)/$F$6))*$F$8,IF($N$4="General",1/2*(1-COS(2*PI()*($B1953-$F$5)/$F$6))*$F$9,"Error")))))</f>
        <v>9.6934363847602633E-3</v>
      </c>
      <c r="G1953" s="30">
        <f>IF(B1953="",0,IF($B1953&lt;$G$5,0,IF($B1953&gt;'MSD Calculation'!$D$5,0,IF($N$4="Closed-form",1/2*(1-COS(2*PI()*($B1953-$G$5)/$G$6))*$G$8,IF($N$4="General",1/2*(1-COS(2*PI()*($B1953-$G$5)/$G$6))*$G$9,"Error")))))</f>
        <v>3.3723696106940384E-3</v>
      </c>
      <c r="H1953" s="30">
        <f>IF(B1953="",0,IF($B1953&lt;$H$5,0,IF($B1953&gt;'MSD Calculation'!$D$5,0,IF($N$4="Closed-form",1/2*(1-COS(2*PI()*($B1953-$H$5)/$H$6))*$H$8,IF($N$4="General",1/2*(1-COS(2*PI()*($B1953-$H$5)/$H$6))*$H$9,"Error")))))</f>
        <v>1.1237494627485216E-3</v>
      </c>
      <c r="I1953" s="30">
        <f>IF(B1953="",0,IF($B1953&lt;$I$5,0,IF($B1953&gt;'MSD Calculation'!$D$5,0,IF($N$4="Closed-form",1/2*(1-COS(2*PI()*($B1953-$I$5)/$I$6))*$I$8,IF($N$4="General",1/2*(1-COS(2*PI()*($B1953-$I$5)/$I$6))*$I$9,"Error")))))</f>
        <v>1.3457092591344312E-7</v>
      </c>
      <c r="J1953" s="15" t="s">
        <v>14</v>
      </c>
      <c r="K1953" s="3"/>
      <c r="L1953" s="17">
        <v>19.360000000000227</v>
      </c>
      <c r="M1953" s="34">
        <f>L1953/'MSD Calculation'!$D$5</f>
        <v>0.6540540540540617</v>
      </c>
      <c r="N1953" s="34">
        <f>'MSD Calculation'!$D$24-L1953</f>
        <v>-0.86000000000022681</v>
      </c>
      <c r="O1953" s="35">
        <f t="shared" si="150"/>
        <v>4.89635375573577E-3</v>
      </c>
      <c r="P1953" s="35">
        <f t="shared" si="151"/>
        <v>1.4589790140496033E-2</v>
      </c>
      <c r="Q1953" s="35">
        <f t="shared" si="152"/>
        <v>1.796215975119007E-2</v>
      </c>
      <c r="R1953" s="35">
        <f t="shared" si="153"/>
        <v>1.9085909213938591E-2</v>
      </c>
      <c r="S1953" s="35">
        <f t="shared" si="154"/>
        <v>1.9086043784864504E-2</v>
      </c>
      <c r="T1953" s="11" t="s">
        <v>14</v>
      </c>
    </row>
    <row r="1954" spans="2:20" x14ac:dyDescent="0.35">
      <c r="B1954" s="63">
        <v>19.370000000000228</v>
      </c>
      <c r="C1954" s="34">
        <f>B1954/'MSD Calculation'!$D$5</f>
        <v>0.65439189189189961</v>
      </c>
      <c r="D1954" s="34">
        <f>'MSD Calculation'!$D$24-B1954</f>
        <v>-0.87000000000022837</v>
      </c>
      <c r="E1954" s="30">
        <f>IF(B1954="",0,IF(B1954&lt;'MSD Calculation'!$D$5,$E$7*(1-B1954/'MSD Calculation'!$D$5), 0))</f>
        <v>4.8915721602711829E-3</v>
      </c>
      <c r="F1954" s="30">
        <f>IF(B1954="",0,IF($B1954&lt;$F$5,0,IF($B1954&gt;'MSD Calculation'!$D$5,0,IF($N$4="Closed-form",1/2*(1-COS(2*PI()*($B1954-$F$5)/$F$6))*$F$8,IF($N$4="General",1/2*(1-COS(2*PI()*($B1954-$F$5)/$F$6))*$F$9,"Error")))))</f>
        <v>9.6939361105647954E-3</v>
      </c>
      <c r="G1954" s="30">
        <f>IF(B1954="",0,IF($B1954&lt;$G$5,0,IF($B1954&gt;'MSD Calculation'!$D$5,0,IF($N$4="Closed-form",1/2*(1-COS(2*PI()*($B1954-$G$5)/$G$6))*$G$8,IF($N$4="General",1/2*(1-COS(2*PI()*($B1954-$G$5)/$G$6))*$G$9,"Error")))))</f>
        <v>3.3751086585379168E-3</v>
      </c>
      <c r="H1954" s="30">
        <f>IF(B1954="",0,IF($B1954&lt;$H$5,0,IF($B1954&gt;'MSD Calculation'!$D$5,0,IF($N$4="Closed-form",1/2*(1-COS(2*PI()*($B1954-$H$5)/$H$6))*$H$8,IF($N$4="General",1/2*(1-COS(2*PI()*($B1954-$H$5)/$H$6))*$H$9,"Error")))))</f>
        <v>1.127223217209208E-3</v>
      </c>
      <c r="I1954" s="30">
        <f>IF(B1954="",0,IF($B1954&lt;$I$5,0,IF($B1954&gt;'MSD Calculation'!$D$5,0,IF($N$4="Closed-form",1/2*(1-COS(2*PI()*($B1954-$I$5)/$I$6))*$I$8,IF($N$4="General",1/2*(1-COS(2*PI()*($B1954-$I$5)/$I$6))*$I$9,"Error")))))</f>
        <v>1.8316085468704508E-7</v>
      </c>
      <c r="J1954" s="15" t="s">
        <v>14</v>
      </c>
      <c r="K1954" s="3"/>
      <c r="L1954" s="17">
        <v>19.370000000000228</v>
      </c>
      <c r="M1954" s="34">
        <f>L1954/'MSD Calculation'!$D$5</f>
        <v>0.65439189189189961</v>
      </c>
      <c r="N1954" s="34">
        <f>'MSD Calculation'!$D$24-L1954</f>
        <v>-0.87000000000022837</v>
      </c>
      <c r="O1954" s="35">
        <f t="shared" si="150"/>
        <v>4.8915721602711829E-3</v>
      </c>
      <c r="P1954" s="35">
        <f t="shared" si="151"/>
        <v>1.4585508270835979E-2</v>
      </c>
      <c r="Q1954" s="35">
        <f t="shared" si="152"/>
        <v>1.7960616929373896E-2</v>
      </c>
      <c r="R1954" s="35">
        <f t="shared" si="153"/>
        <v>1.9087840146583105E-2</v>
      </c>
      <c r="S1954" s="35">
        <f t="shared" si="154"/>
        <v>1.9088023307437793E-2</v>
      </c>
      <c r="T1954" s="11" t="s">
        <v>14</v>
      </c>
    </row>
    <row r="1955" spans="2:20" x14ac:dyDescent="0.35">
      <c r="B1955" s="63">
        <v>19.38000000000023</v>
      </c>
      <c r="C1955" s="34">
        <f>B1955/'MSD Calculation'!$D$5</f>
        <v>0.65472972972973742</v>
      </c>
      <c r="D1955" s="34">
        <f>'MSD Calculation'!$D$24-B1955</f>
        <v>-0.88000000000022993</v>
      </c>
      <c r="E1955" s="30">
        <f>IF(B1955="",0,IF(B1955&lt;'MSD Calculation'!$D$5,$E$7*(1-B1955/'MSD Calculation'!$D$5), 0))</f>
        <v>4.8867905648065976E-3</v>
      </c>
      <c r="F1955" s="30">
        <f>IF(B1955="",0,IF($B1955&lt;$F$5,0,IF($B1955&gt;'MSD Calculation'!$D$5,0,IF($N$4="Closed-form",1/2*(1-COS(2*PI()*($B1955-$F$5)/$F$6))*$F$8,IF($N$4="General",1/2*(1-COS(2*PI()*($B1955-$F$5)/$F$6))*$F$9,"Error")))))</f>
        <v>9.6944145875347623E-3</v>
      </c>
      <c r="G1955" s="30">
        <f>IF(B1955="",0,IF($B1955&lt;$G$5,0,IF($B1955&gt;'MSD Calculation'!$D$5,0,IF($N$4="Closed-form",1/2*(1-COS(2*PI()*($B1955-$G$5)/$G$6))*$G$8,IF($N$4="General",1/2*(1-COS(2*PI()*($B1955-$G$5)/$G$6))*$G$9,"Error")))))</f>
        <v>3.3778371306801844E-3</v>
      </c>
      <c r="H1955" s="30">
        <f>IF(B1955="",0,IF($B1955&lt;$H$5,0,IF($B1955&gt;'MSD Calculation'!$D$5,0,IF($N$4="Closed-form",1/2*(1-COS(2*PI()*($B1955-$H$5)/$H$6))*$H$8,IF($N$4="General",1/2*(1-COS(2*PI()*($B1955-$H$5)/$H$6))*$H$9,"Error")))))</f>
        <v>1.1306955452369428E-3</v>
      </c>
      <c r="I1955" s="30">
        <f>IF(B1955="",0,IF($B1955&lt;$I$5,0,IF($B1955&gt;'MSD Calculation'!$D$5,0,IF($N$4="Closed-form",1/2*(1-COS(2*PI()*($B1955-$I$5)/$I$6))*$I$8,IF($N$4="General",1/2*(1-COS(2*PI()*($B1955-$I$5)/$I$6))*$I$9,"Error")))))</f>
        <v>2.3922277633347407E-7</v>
      </c>
      <c r="J1955" s="15" t="s">
        <v>14</v>
      </c>
      <c r="K1955" s="3"/>
      <c r="L1955" s="17">
        <v>19.38000000000023</v>
      </c>
      <c r="M1955" s="34">
        <f>L1955/'MSD Calculation'!$D$5</f>
        <v>0.65472972972973742</v>
      </c>
      <c r="N1955" s="34">
        <f>'MSD Calculation'!$D$24-L1955</f>
        <v>-0.88000000000022993</v>
      </c>
      <c r="O1955" s="35">
        <f t="shared" si="150"/>
        <v>4.8867905648065976E-3</v>
      </c>
      <c r="P1955" s="35">
        <f t="shared" si="151"/>
        <v>1.458120515234136E-2</v>
      </c>
      <c r="Q1955" s="35">
        <f t="shared" si="152"/>
        <v>1.7959042283021545E-2</v>
      </c>
      <c r="R1955" s="35">
        <f t="shared" si="153"/>
        <v>1.9089737828258489E-2</v>
      </c>
      <c r="S1955" s="35">
        <f t="shared" si="154"/>
        <v>1.9089977051034823E-2</v>
      </c>
      <c r="T1955" s="11" t="s">
        <v>14</v>
      </c>
    </row>
    <row r="1956" spans="2:20" x14ac:dyDescent="0.35">
      <c r="B1956" s="63">
        <v>19.390000000000231</v>
      </c>
      <c r="C1956" s="34">
        <f>B1956/'MSD Calculation'!$D$5</f>
        <v>0.65506756756757534</v>
      </c>
      <c r="D1956" s="34">
        <f>'MSD Calculation'!$D$24-B1956</f>
        <v>-0.89000000000023149</v>
      </c>
      <c r="E1956" s="30">
        <f>IF(B1956="",0,IF(B1956&lt;'MSD Calculation'!$D$5,$E$7*(1-B1956/'MSD Calculation'!$D$5), 0))</f>
        <v>4.8820089693420105E-3</v>
      </c>
      <c r="F1956" s="30">
        <f>IF(B1956="",0,IF($B1956&lt;$F$5,0,IF($B1956&gt;'MSD Calculation'!$D$5,0,IF($N$4="Closed-form",1/2*(1-COS(2*PI()*($B1956-$F$5)/$F$6))*$F$8,IF($N$4="General",1/2*(1-COS(2*PI()*($B1956-$F$5)/$F$6))*$F$9,"Error")))))</f>
        <v>9.6948718135713291E-3</v>
      </c>
      <c r="G1956" s="30">
        <f>IF(B1956="",0,IF($B1956&lt;$G$5,0,IF($B1956&gt;'MSD Calculation'!$D$5,0,IF($N$4="Closed-form",1/2*(1-COS(2*PI()*($B1956-$G$5)/$G$6))*$G$8,IF($N$4="General",1/2*(1-COS(2*PI()*($B1956-$G$5)/$G$6))*$G$9,"Error")))))</f>
        <v>3.380555008231778E-3</v>
      </c>
      <c r="H1956" s="30">
        <f>IF(B1956="",0,IF($B1956&lt;$H$5,0,IF($B1956&gt;'MSD Calculation'!$D$5,0,IF($N$4="Closed-form",1/2*(1-COS(2*PI()*($B1956-$H$5)/$H$6))*$H$8,IF($N$4="General",1/2*(1-COS(2*PI()*($B1956-$H$5)/$H$6))*$H$9,"Error")))))</f>
        <v>1.1341664050810369E-3</v>
      </c>
      <c r="I1956" s="30">
        <f>IF(B1956="",0,IF($B1956&lt;$I$5,0,IF($B1956&gt;'MSD Calculation'!$D$5,0,IF($N$4="Closed-form",1/2*(1-COS(2*PI()*($B1956-$I$5)/$I$6))*$I$8,IF($N$4="General",1/2*(1-COS(2*PI()*($B1956-$I$5)/$I$6))*$I$9,"Error")))))</f>
        <v>3.027552421147269E-7</v>
      </c>
      <c r="J1956" s="15" t="s">
        <v>14</v>
      </c>
      <c r="K1956" s="3"/>
      <c r="L1956" s="17">
        <v>19.390000000000231</v>
      </c>
      <c r="M1956" s="34">
        <f>L1956/'MSD Calculation'!$D$5</f>
        <v>0.65506756756757534</v>
      </c>
      <c r="N1956" s="34">
        <f>'MSD Calculation'!$D$24-L1956</f>
        <v>-0.89000000000023149</v>
      </c>
      <c r="O1956" s="35">
        <f t="shared" si="150"/>
        <v>4.8820089693420105E-3</v>
      </c>
      <c r="P1956" s="35">
        <f t="shared" si="151"/>
        <v>1.4576880782913339E-2</v>
      </c>
      <c r="Q1956" s="35">
        <f t="shared" si="152"/>
        <v>1.7957435791145115E-2</v>
      </c>
      <c r="R1956" s="35">
        <f t="shared" si="153"/>
        <v>1.9091602196226153E-2</v>
      </c>
      <c r="S1956" s="35">
        <f t="shared" si="154"/>
        <v>1.9091904951468269E-2</v>
      </c>
      <c r="T1956" s="11" t="s">
        <v>14</v>
      </c>
    </row>
    <row r="1957" spans="2:20" x14ac:dyDescent="0.35">
      <c r="B1957" s="63">
        <v>19.400000000000233</v>
      </c>
      <c r="C1957" s="34">
        <f>B1957/'MSD Calculation'!$D$5</f>
        <v>0.65540540540541325</v>
      </c>
      <c r="D1957" s="34">
        <f>'MSD Calculation'!$D$24-B1957</f>
        <v>-0.90000000000023306</v>
      </c>
      <c r="E1957" s="30">
        <f>IF(B1957="",0,IF(B1957&lt;'MSD Calculation'!$D$5,$E$7*(1-B1957/'MSD Calculation'!$D$5), 0))</f>
        <v>4.8772273738774234E-3</v>
      </c>
      <c r="F1957" s="30">
        <f>IF(B1957="",0,IF($B1957&lt;$F$5,0,IF($B1957&gt;'MSD Calculation'!$D$5,0,IF($N$4="Closed-form",1/2*(1-COS(2*PI()*($B1957-$F$5)/$F$6))*$F$8,IF($N$4="General",1/2*(1-COS(2*PI()*($B1957-$F$5)/$F$6))*$F$9,"Error")))))</f>
        <v>9.6953077866688796E-3</v>
      </c>
      <c r="G1957" s="30">
        <f>IF(B1957="",0,IF($B1957&lt;$G$5,0,IF($B1957&gt;'MSD Calculation'!$D$5,0,IF($N$4="Closed-form",1/2*(1-COS(2*PI()*($B1957-$G$5)/$G$6))*$G$8,IF($N$4="General",1/2*(1-COS(2*PI()*($B1957-$G$5)/$G$6))*$G$9,"Error")))))</f>
        <v>3.3832622723769844E-3</v>
      </c>
      <c r="H1957" s="30">
        <f>IF(B1957="",0,IF($B1957&lt;$H$5,0,IF($B1957&gt;'MSD Calculation'!$D$5,0,IF($N$4="Closed-form",1/2*(1-COS(2*PI()*($B1957-$H$5)/$H$6))*$H$8,IF($N$4="General",1/2*(1-COS(2*PI()*($B1957-$H$5)/$H$6))*$H$9,"Error")))))</f>
        <v>1.1376357550084526E-3</v>
      </c>
      <c r="I1957" s="30">
        <f>IF(B1957="",0,IF($B1957&lt;$I$5,0,IF($B1957&gt;'MSD Calculation'!$D$5,0,IF($N$4="Closed-form",1/2*(1-COS(2*PI()*($B1957-$I$5)/$I$6))*$I$8,IF($N$4="General",1/2*(1-COS(2*PI()*($B1957-$I$5)/$I$6))*$I$9,"Error")))))</f>
        <v>3.7375661024099042E-7</v>
      </c>
      <c r="J1957" s="15" t="s">
        <v>14</v>
      </c>
      <c r="K1957" s="3"/>
      <c r="L1957" s="17">
        <v>19.400000000000233</v>
      </c>
      <c r="M1957" s="34">
        <f>L1957/'MSD Calculation'!$D$5</f>
        <v>0.65540540540541325</v>
      </c>
      <c r="N1957" s="34">
        <f>'MSD Calculation'!$D$24-L1957</f>
        <v>-0.90000000000023306</v>
      </c>
      <c r="O1957" s="35">
        <f t="shared" si="150"/>
        <v>4.8772273738774234E-3</v>
      </c>
      <c r="P1957" s="35">
        <f t="shared" si="151"/>
        <v>1.4572535160546303E-2</v>
      </c>
      <c r="Q1957" s="35">
        <f t="shared" si="152"/>
        <v>1.7955797432923287E-2</v>
      </c>
      <c r="R1957" s="35">
        <f t="shared" si="153"/>
        <v>1.909343318793174E-2</v>
      </c>
      <c r="S1957" s="35">
        <f t="shared" si="154"/>
        <v>1.9093806944541981E-2</v>
      </c>
      <c r="T1957" s="11" t="s">
        <v>14</v>
      </c>
    </row>
    <row r="1958" spans="2:20" x14ac:dyDescent="0.35">
      <c r="B1958" s="63">
        <v>19.410000000000235</v>
      </c>
      <c r="C1958" s="34">
        <f>B1958/'MSD Calculation'!$D$5</f>
        <v>0.65574324324325117</v>
      </c>
      <c r="D1958" s="34">
        <f>'MSD Calculation'!$D$24-B1958</f>
        <v>-0.91000000000023462</v>
      </c>
      <c r="E1958" s="30">
        <f>IF(B1958="",0,IF(B1958&lt;'MSD Calculation'!$D$5,$E$7*(1-B1958/'MSD Calculation'!$D$5), 0))</f>
        <v>4.8724457784128372E-3</v>
      </c>
      <c r="F1958" s="30">
        <f>IF(B1958="",0,IF($B1958&lt;$F$5,0,IF($B1958&gt;'MSD Calculation'!$D$5,0,IF($N$4="Closed-form",1/2*(1-COS(2*PI()*($B1958-$F$5)/$F$6))*$F$8,IF($N$4="General",1/2*(1-COS(2*PI()*($B1958-$F$5)/$F$6))*$F$9,"Error")))))</f>
        <v>9.6957225049150251E-3</v>
      </c>
      <c r="G1958" s="30">
        <f>IF(B1958="",0,IF($B1958&lt;$G$5,0,IF($B1958&gt;'MSD Calculation'!$D$5,0,IF($N$4="Closed-form",1/2*(1-COS(2*PI()*($B1958-$G$5)/$G$6))*$G$8,IF($N$4="General",1/2*(1-COS(2*PI()*($B1958-$G$5)/$G$6))*$G$9,"Error")))))</f>
        <v>3.3859589043735644E-3</v>
      </c>
      <c r="H1958" s="30">
        <f>IF(B1958="",0,IF($B1958&lt;$H$5,0,IF($B1958&gt;'MSD Calculation'!$D$5,0,IF($N$4="Closed-form",1/2*(1-COS(2*PI()*($B1958-$H$5)/$H$6))*$H$8,IF($N$4="General",1/2*(1-COS(2*PI()*($B1958-$H$5)/$H$6))*$H$9,"Error")))))</f>
        <v>1.1411035533043074E-3</v>
      </c>
      <c r="I1958" s="30">
        <f>IF(B1958="",0,IF($B1958&lt;$I$5,0,IF($B1958&gt;'MSD Calculation'!$D$5,0,IF($N$4="Closed-form",1/2*(1-COS(2*PI()*($B1958-$I$5)/$I$6))*$I$8,IF($N$4="General",1/2*(1-COS(2*PI()*($B1958-$I$5)/$I$6))*$I$9,"Error")))))</f>
        <v>4.5222504591284968E-7</v>
      </c>
      <c r="J1958" s="15" t="s">
        <v>14</v>
      </c>
      <c r="K1958" s="3"/>
      <c r="L1958" s="17">
        <v>19.410000000000235</v>
      </c>
      <c r="M1958" s="34">
        <f>L1958/'MSD Calculation'!$D$5</f>
        <v>0.65574324324325117</v>
      </c>
      <c r="N1958" s="34">
        <f>'MSD Calculation'!$D$24-L1958</f>
        <v>-0.91000000000023462</v>
      </c>
      <c r="O1958" s="35">
        <f t="shared" si="150"/>
        <v>4.8724457784128372E-3</v>
      </c>
      <c r="P1958" s="35">
        <f t="shared" si="151"/>
        <v>1.4568168283327862E-2</v>
      </c>
      <c r="Q1958" s="35">
        <f t="shared" si="152"/>
        <v>1.7954127187701428E-2</v>
      </c>
      <c r="R1958" s="35">
        <f t="shared" si="153"/>
        <v>1.9095230741005734E-2</v>
      </c>
      <c r="S1958" s="35">
        <f t="shared" si="154"/>
        <v>1.9095682966051648E-2</v>
      </c>
      <c r="T1958" s="11" t="s">
        <v>14</v>
      </c>
    </row>
    <row r="1959" spans="2:20" x14ac:dyDescent="0.35">
      <c r="B1959" s="63">
        <v>19.420000000000236</v>
      </c>
      <c r="C1959" s="34">
        <f>B1959/'MSD Calculation'!$D$5</f>
        <v>0.65608108108108898</v>
      </c>
      <c r="D1959" s="34">
        <f>'MSD Calculation'!$D$24-B1959</f>
        <v>-0.92000000000023618</v>
      </c>
      <c r="E1959" s="30">
        <f>IF(B1959="",0,IF(B1959&lt;'MSD Calculation'!$D$5,$E$7*(1-B1959/'MSD Calculation'!$D$5), 0))</f>
        <v>4.8676641829482519E-3</v>
      </c>
      <c r="F1959" s="30">
        <f>IF(B1959="",0,IF($B1959&lt;$F$5,0,IF($B1959&gt;'MSD Calculation'!$D$5,0,IF($N$4="Closed-form",1/2*(1-COS(2*PI()*($B1959-$F$5)/$F$6))*$F$8,IF($N$4="General",1/2*(1-COS(2*PI()*($B1959-$F$5)/$F$6))*$F$9,"Error")))))</f>
        <v>9.6961159664906045E-3</v>
      </c>
      <c r="G1959" s="30">
        <f>IF(B1959="",0,IF($B1959&lt;$G$5,0,IF($B1959&gt;'MSD Calculation'!$D$5,0,IF($N$4="Closed-form",1/2*(1-COS(2*PI()*($B1959-$G$5)/$G$6))*$G$8,IF($N$4="General",1/2*(1-COS(2*PI()*($B1959-$G$5)/$G$6))*$G$9,"Error")))))</f>
        <v>3.3886448855528842E-3</v>
      </c>
      <c r="H1959" s="30">
        <f>IF(B1959="",0,IF($B1959&lt;$H$5,0,IF($B1959&gt;'MSD Calculation'!$D$5,0,IF($N$4="Closed-form",1/2*(1-COS(2*PI()*($B1959-$H$5)/$H$6))*$H$8,IF($N$4="General",1/2*(1-COS(2*PI()*($B1959-$H$5)/$H$6))*$H$9,"Error")))))</f>
        <v>1.1445697582723761E-3</v>
      </c>
      <c r="I1959" s="30">
        <f>IF(B1959="",0,IF($B1959&lt;$I$5,0,IF($B1959&gt;'MSD Calculation'!$D$5,0,IF($N$4="Closed-form",1/2*(1-COS(2*PI()*($B1959-$I$5)/$I$6))*$I$8,IF($N$4="General",1/2*(1-COS(2*PI()*($B1959-$I$5)/$I$6))*$I$9,"Error")))))</f>
        <v>5.3815852136895662E-7</v>
      </c>
      <c r="J1959" s="15" t="s">
        <v>14</v>
      </c>
      <c r="K1959" s="3"/>
      <c r="L1959" s="17">
        <v>19.420000000000236</v>
      </c>
      <c r="M1959" s="34">
        <f>L1959/'MSD Calculation'!$D$5</f>
        <v>0.65608108108108898</v>
      </c>
      <c r="N1959" s="34">
        <f>'MSD Calculation'!$D$24-L1959</f>
        <v>-0.92000000000023618</v>
      </c>
      <c r="O1959" s="35">
        <f t="shared" si="150"/>
        <v>4.8676641829482519E-3</v>
      </c>
      <c r="P1959" s="35">
        <f t="shared" si="151"/>
        <v>1.4563780149438856E-2</v>
      </c>
      <c r="Q1959" s="35">
        <f t="shared" si="152"/>
        <v>1.795242503499174E-2</v>
      </c>
      <c r="R1959" s="35">
        <f t="shared" si="153"/>
        <v>1.9096994793264117E-2</v>
      </c>
      <c r="S1959" s="35">
        <f t="shared" si="154"/>
        <v>1.9097532951785484E-2</v>
      </c>
      <c r="T1959" s="11" t="s">
        <v>14</v>
      </c>
    </row>
    <row r="1960" spans="2:20" x14ac:dyDescent="0.35">
      <c r="B1960" s="63">
        <v>19.430000000000238</v>
      </c>
      <c r="C1960" s="34">
        <f>B1960/'MSD Calculation'!$D$5</f>
        <v>0.6564189189189269</v>
      </c>
      <c r="D1960" s="34">
        <f>'MSD Calculation'!$D$24-B1960</f>
        <v>-0.93000000000023775</v>
      </c>
      <c r="E1960" s="30">
        <f>IF(B1960="",0,IF(B1960&lt;'MSD Calculation'!$D$5,$E$7*(1-B1960/'MSD Calculation'!$D$5), 0))</f>
        <v>4.8628825874836648E-3</v>
      </c>
      <c r="F1960" s="30">
        <f>IF(B1960="",0,IF($B1960&lt;$F$5,0,IF($B1960&gt;'MSD Calculation'!$D$5,0,IF($N$4="Closed-form",1/2*(1-COS(2*PI()*($B1960-$F$5)/$F$6))*$F$8,IF($N$4="General",1/2*(1-COS(2*PI()*($B1960-$F$5)/$F$6))*$F$9,"Error")))))</f>
        <v>9.6964881696697033E-3</v>
      </c>
      <c r="G1960" s="30">
        <f>IF(B1960="",0,IF($B1960&lt;$G$5,0,IF($B1960&gt;'MSD Calculation'!$D$5,0,IF($N$4="Closed-form",1/2*(1-COS(2*PI()*($B1960-$G$5)/$G$6))*$G$8,IF($N$4="General",1/2*(1-COS(2*PI()*($B1960-$G$5)/$G$6))*$G$9,"Error")))))</f>
        <v>3.3913201973200455E-3</v>
      </c>
      <c r="H1960" s="30">
        <f>IF(B1960="",0,IF($B1960&lt;$H$5,0,IF($B1960&gt;'MSD Calculation'!$D$5,0,IF($N$4="Closed-form",1/2*(1-COS(2*PI()*($B1960-$H$5)/$H$6))*$H$8,IF($N$4="General",1/2*(1-COS(2*PI()*($B1960-$H$5)/$H$6))*$H$9,"Error")))))</f>
        <v>1.1480343282355907E-3</v>
      </c>
      <c r="I1960" s="30">
        <f>IF(B1960="",0,IF($B1960&lt;$I$5,0,IF($B1960&gt;'MSD Calculation'!$D$5,0,IF($N$4="Closed-form",1/2*(1-COS(2*PI()*($B1960-$I$5)/$I$6))*$I$8,IF($N$4="General",1/2*(1-COS(2*PI()*($B1960-$I$5)/$I$6))*$I$9,"Error")))))</f>
        <v>6.3155481593819562E-7</v>
      </c>
      <c r="J1960" s="15" t="s">
        <v>14</v>
      </c>
      <c r="K1960" s="3"/>
      <c r="L1960" s="17">
        <v>19.430000000000238</v>
      </c>
      <c r="M1960" s="34">
        <f>L1960/'MSD Calculation'!$D$5</f>
        <v>0.6564189189189269</v>
      </c>
      <c r="N1960" s="34">
        <f>'MSD Calculation'!$D$24-L1960</f>
        <v>-0.93000000000023775</v>
      </c>
      <c r="O1960" s="35">
        <f t="shared" si="150"/>
        <v>4.8628825874836648E-3</v>
      </c>
      <c r="P1960" s="35">
        <f t="shared" si="151"/>
        <v>1.4559370757153368E-2</v>
      </c>
      <c r="Q1960" s="35">
        <f t="shared" si="152"/>
        <v>1.7950690954473415E-2</v>
      </c>
      <c r="R1960" s="35">
        <f t="shared" si="153"/>
        <v>1.9098725282709006E-2</v>
      </c>
      <c r="S1960" s="35">
        <f t="shared" si="154"/>
        <v>1.9099356837524943E-2</v>
      </c>
      <c r="T1960" s="11" t="s">
        <v>14</v>
      </c>
    </row>
    <row r="1961" spans="2:20" x14ac:dyDescent="0.35">
      <c r="B1961" s="63">
        <v>19.440000000000239</v>
      </c>
      <c r="C1961" s="34">
        <f>B1961/'MSD Calculation'!$D$5</f>
        <v>0.65675675675676481</v>
      </c>
      <c r="D1961" s="34">
        <f>'MSD Calculation'!$D$24-B1961</f>
        <v>-0.94000000000023931</v>
      </c>
      <c r="E1961" s="30">
        <f>IF(B1961="",0,IF(B1961&lt;'MSD Calculation'!$D$5,$E$7*(1-B1961/'MSD Calculation'!$D$5), 0))</f>
        <v>4.8581009920190777E-3</v>
      </c>
      <c r="F1961" s="30">
        <f>IF(B1961="",0,IF($B1961&lt;$F$5,0,IF($B1961&gt;'MSD Calculation'!$D$5,0,IF($N$4="Closed-form",1/2*(1-COS(2*PI()*($B1961-$F$5)/$F$6))*$F$8,IF($N$4="General",1/2*(1-COS(2*PI()*($B1961-$F$5)/$F$6))*$F$9,"Error")))))</f>
        <v>9.6968391128196586E-3</v>
      </c>
      <c r="G1961" s="30">
        <f>IF(B1961="",0,IF($B1961&lt;$G$5,0,IF($B1961&gt;'MSD Calculation'!$D$5,0,IF($N$4="Closed-form",1/2*(1-COS(2*PI()*($B1961-$G$5)/$G$6))*$G$8,IF($N$4="General",1/2*(1-COS(2*PI()*($B1961-$G$5)/$G$6))*$G$9,"Error")))))</f>
        <v>3.3939848211540138E-3</v>
      </c>
      <c r="H1961" s="30">
        <f>IF(B1961="",0,IF($B1961&lt;$H$5,0,IF($B1961&gt;'MSD Calculation'!$D$5,0,IF($N$4="Closed-form",1/2*(1-COS(2*PI()*($B1961-$H$5)/$H$6))*$H$8,IF($N$4="General",1/2*(1-COS(2*PI()*($B1961-$H$5)/$H$6))*$H$9,"Error")))))</f>
        <v>1.1514972215365428E-3</v>
      </c>
      <c r="I1961" s="30">
        <f>IF(B1961="",0,IF($B1961&lt;$I$5,0,IF($B1961&gt;'MSD Calculation'!$D$5,0,IF($N$4="Closed-form",1/2*(1-COS(2*PI()*($B1961-$I$5)/$I$6))*$I$8,IF($N$4="General",1/2*(1-COS(2*PI()*($B1961-$I$5)/$I$6))*$I$9,"Error")))))</f>
        <v>7.3241151609721431E-7</v>
      </c>
      <c r="J1961" s="15" t="s">
        <v>14</v>
      </c>
      <c r="K1961" s="3"/>
      <c r="L1961" s="17">
        <v>19.440000000000239</v>
      </c>
      <c r="M1961" s="34">
        <f>L1961/'MSD Calculation'!$D$5</f>
        <v>0.65675675675676481</v>
      </c>
      <c r="N1961" s="34">
        <f>'MSD Calculation'!$D$24-L1961</f>
        <v>-0.94000000000023931</v>
      </c>
      <c r="O1961" s="35">
        <f t="shared" si="150"/>
        <v>4.8581009920190777E-3</v>
      </c>
      <c r="P1961" s="35">
        <f t="shared" si="151"/>
        <v>1.4554940104838737E-2</v>
      </c>
      <c r="Q1961" s="35">
        <f t="shared" si="152"/>
        <v>1.7948924925992753E-2</v>
      </c>
      <c r="R1961" s="35">
        <f t="shared" si="153"/>
        <v>1.9100422147529297E-2</v>
      </c>
      <c r="S1961" s="35">
        <f t="shared" si="154"/>
        <v>1.9101154559045395E-2</v>
      </c>
      <c r="T1961" s="11" t="s">
        <v>14</v>
      </c>
    </row>
    <row r="1962" spans="2:20" x14ac:dyDescent="0.35">
      <c r="B1962" s="63">
        <v>19.450000000000241</v>
      </c>
      <c r="C1962" s="34">
        <f>B1962/'MSD Calculation'!$D$5</f>
        <v>0.65709459459460273</v>
      </c>
      <c r="D1962" s="34">
        <f>'MSD Calculation'!$D$24-B1962</f>
        <v>-0.95000000000024087</v>
      </c>
      <c r="E1962" s="30">
        <f>IF(B1962="",0,IF(B1962&lt;'MSD Calculation'!$D$5,$E$7*(1-B1962/'MSD Calculation'!$D$5), 0))</f>
        <v>4.8533193965544907E-3</v>
      </c>
      <c r="F1962" s="30">
        <f>IF(B1962="",0,IF($B1962&lt;$F$5,0,IF($B1962&gt;'MSD Calculation'!$D$5,0,IF($N$4="Closed-form",1/2*(1-COS(2*PI()*($B1962-$F$5)/$F$6))*$F$8,IF($N$4="General",1/2*(1-COS(2*PI()*($B1962-$F$5)/$F$6))*$F$9,"Error")))))</f>
        <v>9.6971687944010614E-3</v>
      </c>
      <c r="G1962" s="30">
        <f>IF(B1962="",0,IF($B1962&lt;$G$5,0,IF($B1962&gt;'MSD Calculation'!$D$5,0,IF($N$4="Closed-form",1/2*(1-COS(2*PI()*($B1962-$G$5)/$G$6))*$G$8,IF($N$4="General",1/2*(1-COS(2*PI()*($B1962-$G$5)/$G$6))*$G$9,"Error")))))</f>
        <v>3.396638738607747E-3</v>
      </c>
      <c r="H1962" s="30">
        <f>IF(B1962="",0,IF($B1962&lt;$H$5,0,IF($B1962&gt;'MSD Calculation'!$D$5,0,IF($N$4="Closed-form",1/2*(1-COS(2*PI()*($B1962-$H$5)/$H$6))*$H$8,IF($N$4="General",1/2*(1-COS(2*PI()*($B1962-$H$5)/$H$6))*$H$9,"Error")))))</f>
        <v>1.1549583965379836E-3</v>
      </c>
      <c r="I1962" s="30">
        <f>IF(B1962="",0,IF($B1962&lt;$I$5,0,IF($B1962&gt;'MSD Calculation'!$D$5,0,IF($N$4="Closed-form",1/2*(1-COS(2*PI()*($B1962-$I$5)/$I$6))*$I$8,IF($N$4="General",1/2*(1-COS(2*PI()*($B1962-$I$5)/$I$6))*$I$9,"Error")))))</f>
        <v>8.4072601553273902E-7</v>
      </c>
      <c r="J1962" s="15" t="s">
        <v>14</v>
      </c>
      <c r="K1962" s="3"/>
      <c r="L1962" s="17">
        <v>19.450000000000241</v>
      </c>
      <c r="M1962" s="34">
        <f>L1962/'MSD Calculation'!$D$5</f>
        <v>0.65709459459460273</v>
      </c>
      <c r="N1962" s="34">
        <f>'MSD Calculation'!$D$24-L1962</f>
        <v>-0.95000000000024087</v>
      </c>
      <c r="O1962" s="35">
        <f t="shared" si="150"/>
        <v>4.8533193965544907E-3</v>
      </c>
      <c r="P1962" s="35">
        <f t="shared" si="151"/>
        <v>1.4550488190955552E-2</v>
      </c>
      <c r="Q1962" s="35">
        <f t="shared" si="152"/>
        <v>1.7947126929563299E-2</v>
      </c>
      <c r="R1962" s="35">
        <f t="shared" si="153"/>
        <v>1.9102085326101283E-2</v>
      </c>
      <c r="S1962" s="35">
        <f t="shared" si="154"/>
        <v>1.9102926052116817E-2</v>
      </c>
      <c r="T1962" s="11" t="s">
        <v>14</v>
      </c>
    </row>
    <row r="1963" spans="2:20" x14ac:dyDescent="0.35">
      <c r="B1963" s="63">
        <v>19.460000000000242</v>
      </c>
      <c r="C1963" s="34">
        <f>B1963/'MSD Calculation'!$D$5</f>
        <v>0.65743243243244054</v>
      </c>
      <c r="D1963" s="34">
        <f>'MSD Calculation'!$D$24-B1963</f>
        <v>-0.96000000000024244</v>
      </c>
      <c r="E1963" s="30">
        <f>IF(B1963="",0,IF(B1963&lt;'MSD Calculation'!$D$5,$E$7*(1-B1963/'MSD Calculation'!$D$5), 0))</f>
        <v>4.8485378010899053E-3</v>
      </c>
      <c r="F1963" s="30">
        <f>IF(B1963="",0,IF($B1963&lt;$F$5,0,IF($B1963&gt;'MSD Calculation'!$D$5,0,IF($N$4="Closed-form",1/2*(1-COS(2*PI()*($B1963-$F$5)/$F$6))*$F$8,IF($N$4="General",1/2*(1-COS(2*PI()*($B1963-$F$5)/$F$6))*$F$9,"Error")))))</f>
        <v>9.6974772129677644E-3</v>
      </c>
      <c r="G1963" s="30">
        <f>IF(B1963="",0,IF($B1963&lt;$G$5,0,IF($B1963&gt;'MSD Calculation'!$D$5,0,IF($N$4="Closed-form",1/2*(1-COS(2*PI()*($B1963-$G$5)/$G$6))*$G$8,IF($N$4="General",1/2*(1-COS(2*PI()*($B1963-$G$5)/$G$6))*$G$9,"Error")))))</f>
        <v>3.3992819313083218E-3</v>
      </c>
      <c r="H1963" s="30">
        <f>IF(B1963="",0,IF($B1963&lt;$H$5,0,IF($B1963&gt;'MSD Calculation'!$D$5,0,IF($N$4="Closed-form",1/2*(1-COS(2*PI()*($B1963-$H$5)/$H$6))*$H$8,IF($N$4="General",1/2*(1-COS(2*PI()*($B1963-$H$5)/$H$6))*$H$9,"Error")))))</f>
        <v>1.1584178116233251E-3</v>
      </c>
      <c r="I1963" s="30">
        <f>IF(B1963="",0,IF($B1963&lt;$I$5,0,IF($B1963&gt;'MSD Calculation'!$D$5,0,IF($N$4="Closed-form",1/2*(1-COS(2*PI()*($B1963-$I$5)/$I$6))*$I$8,IF($N$4="General",1/2*(1-COS(2*PI()*($B1963-$I$5)/$I$6))*$I$9,"Error")))))</f>
        <v>9.5649551520896684E-7</v>
      </c>
      <c r="J1963" s="15" t="s">
        <v>14</v>
      </c>
      <c r="K1963" s="3"/>
      <c r="L1963" s="17">
        <v>19.460000000000242</v>
      </c>
      <c r="M1963" s="34">
        <f>L1963/'MSD Calculation'!$D$5</f>
        <v>0.65743243243244054</v>
      </c>
      <c r="N1963" s="34">
        <f>'MSD Calculation'!$D$24-L1963</f>
        <v>-0.96000000000024244</v>
      </c>
      <c r="O1963" s="35">
        <f t="shared" si="150"/>
        <v>4.8485378010899053E-3</v>
      </c>
      <c r="P1963" s="35">
        <f t="shared" si="151"/>
        <v>1.4546015014057671E-2</v>
      </c>
      <c r="Q1963" s="35">
        <f t="shared" si="152"/>
        <v>1.7945296945365993E-2</v>
      </c>
      <c r="R1963" s="35">
        <f t="shared" si="153"/>
        <v>1.9103714756989319E-2</v>
      </c>
      <c r="S1963" s="35">
        <f t="shared" si="154"/>
        <v>1.9104671252504528E-2</v>
      </c>
      <c r="T1963" s="11" t="s">
        <v>14</v>
      </c>
    </row>
    <row r="1964" spans="2:20" x14ac:dyDescent="0.35">
      <c r="B1964" s="63">
        <v>19.470000000000244</v>
      </c>
      <c r="C1964" s="34">
        <f>B1964/'MSD Calculation'!$D$5</f>
        <v>0.65777027027027846</v>
      </c>
      <c r="D1964" s="34">
        <f>'MSD Calculation'!$D$24-B1964</f>
        <v>-0.970000000000244</v>
      </c>
      <c r="E1964" s="30">
        <f>IF(B1964="",0,IF(B1964&lt;'MSD Calculation'!$D$5,$E$7*(1-B1964/'MSD Calculation'!$D$5), 0))</f>
        <v>4.8437562056253183E-3</v>
      </c>
      <c r="F1964" s="30">
        <f>IF(B1964="",0,IF($B1964&lt;$F$5,0,IF($B1964&gt;'MSD Calculation'!$D$5,0,IF($N$4="Closed-form",1/2*(1-COS(2*PI()*($B1964-$F$5)/$F$6))*$F$8,IF($N$4="General",1/2*(1-COS(2*PI()*($B1964-$F$5)/$F$6))*$F$9,"Error")))))</f>
        <v>9.6977643671668969E-3</v>
      </c>
      <c r="G1964" s="30">
        <f>IF(B1964="",0,IF($B1964&lt;$G$5,0,IF($B1964&gt;'MSD Calculation'!$D$5,0,IF($N$4="Closed-form",1/2*(1-COS(2*PI()*($B1964-$G$5)/$G$6))*$G$8,IF($N$4="General",1/2*(1-COS(2*PI()*($B1964-$G$5)/$G$6))*$G$9,"Error")))))</f>
        <v>3.4019143809570621E-3</v>
      </c>
      <c r="H1964" s="30">
        <f>IF(B1964="",0,IF($B1964&lt;$H$5,0,IF($B1964&gt;'MSD Calculation'!$D$5,0,IF($N$4="Closed-form",1/2*(1-COS(2*PI()*($B1964-$H$5)/$H$6))*$H$8,IF($N$4="General",1/2*(1-COS(2*PI()*($B1964-$H$5)/$H$6))*$H$9,"Error")))))</f>
        <v>1.1618754251971394E-3</v>
      </c>
      <c r="I1964" s="30">
        <f>IF(B1964="",0,IF($B1964&lt;$I$5,0,IF($B1964&gt;'MSD Calculation'!$D$5,0,IF($N$4="Closed-form",1/2*(1-COS(2*PI()*($B1964-$I$5)/$I$6))*$I$8,IF($N$4="General",1/2*(1-COS(2*PI()*($B1964-$I$5)/$I$6))*$I$9,"Error")))))</f>
        <v>1.0797170234398075E-6</v>
      </c>
      <c r="J1964" s="15" t="s">
        <v>14</v>
      </c>
      <c r="K1964" s="3"/>
      <c r="L1964" s="17">
        <v>19.470000000000244</v>
      </c>
      <c r="M1964" s="34">
        <f>L1964/'MSD Calculation'!$D$5</f>
        <v>0.65777027027027846</v>
      </c>
      <c r="N1964" s="34">
        <f>'MSD Calculation'!$D$24-L1964</f>
        <v>-0.970000000000244</v>
      </c>
      <c r="O1964" s="35">
        <f t="shared" si="150"/>
        <v>4.8437562056253183E-3</v>
      </c>
      <c r="P1964" s="35">
        <f t="shared" si="151"/>
        <v>1.4541520572792215E-2</v>
      </c>
      <c r="Q1964" s="35">
        <f t="shared" si="152"/>
        <v>1.7943434953749279E-2</v>
      </c>
      <c r="R1964" s="35">
        <f t="shared" si="153"/>
        <v>1.9105310378946416E-2</v>
      </c>
      <c r="S1964" s="35">
        <f t="shared" si="154"/>
        <v>1.9106390095969854E-2</v>
      </c>
      <c r="T1964" s="11" t="s">
        <v>14</v>
      </c>
    </row>
    <row r="1965" spans="2:20" x14ac:dyDescent="0.35">
      <c r="B1965" s="63">
        <v>19.480000000000246</v>
      </c>
      <c r="C1965" s="34">
        <f>B1965/'MSD Calculation'!$D$5</f>
        <v>0.65810810810811637</v>
      </c>
      <c r="D1965" s="34">
        <f>'MSD Calculation'!$D$24-B1965</f>
        <v>-0.98000000000024556</v>
      </c>
      <c r="E1965" s="30">
        <f>IF(B1965="",0,IF(B1965&lt;'MSD Calculation'!$D$5,$E$7*(1-B1965/'MSD Calculation'!$D$5), 0))</f>
        <v>4.8389746101607312E-3</v>
      </c>
      <c r="F1965" s="30">
        <f>IF(B1965="",0,IF($B1965&lt;$F$5,0,IF($B1965&gt;'MSD Calculation'!$D$5,0,IF($N$4="Closed-form",1/2*(1-COS(2*PI()*($B1965-$F$5)/$F$6))*$F$8,IF($N$4="General",1/2*(1-COS(2*PI()*($B1965-$F$5)/$F$6))*$F$9,"Error")))))</f>
        <v>9.698030255738857E-3</v>
      </c>
      <c r="G1965" s="30">
        <f>IF(B1965="",0,IF($B1965&lt;$G$5,0,IF($B1965&gt;'MSD Calculation'!$D$5,0,IF($N$4="Closed-form",1/2*(1-COS(2*PI()*($B1965-$G$5)/$G$6))*$G$8,IF($N$4="General",1/2*(1-COS(2*PI()*($B1965-$G$5)/$G$6))*$G$9,"Error")))))</f>
        <v>3.4045360693296658E-3</v>
      </c>
      <c r="H1965" s="30">
        <f>IF(B1965="",0,IF($B1965&lt;$H$5,0,IF($B1965&gt;'MSD Calculation'!$D$5,0,IF($N$4="Closed-form",1/2*(1-COS(2*PI()*($B1965-$H$5)/$H$6))*$H$8,IF($N$4="General",1/2*(1-COS(2*PI()*($B1965-$H$5)/$H$6))*$H$9,"Error")))))</f>
        <v>1.1653311956856614E-3</v>
      </c>
      <c r="I1965" s="30">
        <f>IF(B1965="",0,IF($B1965&lt;$I$5,0,IF($B1965&gt;'MSD Calculation'!$D$5,0,IF($N$4="Closed-form",1/2*(1-COS(2*PI()*($B1965-$I$5)/$I$6))*$I$8,IF($N$4="General",1/2*(1-COS(2*PI()*($B1965-$I$5)/$I$6))*$I$9,"Error")))))</f>
        <v>1.2103873559663607E-6</v>
      </c>
      <c r="J1965" s="15" t="s">
        <v>14</v>
      </c>
      <c r="K1965" s="3"/>
      <c r="L1965" s="17">
        <v>19.480000000000246</v>
      </c>
      <c r="M1965" s="34">
        <f>L1965/'MSD Calculation'!$D$5</f>
        <v>0.65810810810811637</v>
      </c>
      <c r="N1965" s="34">
        <f>'MSD Calculation'!$D$24-L1965</f>
        <v>-0.98000000000024556</v>
      </c>
      <c r="O1965" s="35">
        <f t="shared" si="150"/>
        <v>4.8389746101607312E-3</v>
      </c>
      <c r="P1965" s="35">
        <f t="shared" si="151"/>
        <v>1.4537004865899587E-2</v>
      </c>
      <c r="Q1965" s="35">
        <f t="shared" si="152"/>
        <v>1.7941540935229254E-2</v>
      </c>
      <c r="R1965" s="35">
        <f t="shared" si="153"/>
        <v>1.9106872130914915E-2</v>
      </c>
      <c r="S1965" s="35">
        <f t="shared" si="154"/>
        <v>1.910808251827088E-2</v>
      </c>
      <c r="T1965" s="11" t="s">
        <v>14</v>
      </c>
    </row>
    <row r="1966" spans="2:20" x14ac:dyDescent="0.35">
      <c r="B1966" s="63">
        <v>19.490000000000247</v>
      </c>
      <c r="C1966" s="34">
        <f>B1966/'MSD Calculation'!$D$5</f>
        <v>0.65844594594595429</v>
      </c>
      <c r="D1966" s="34">
        <f>'MSD Calculation'!$D$24-B1966</f>
        <v>-0.99000000000024713</v>
      </c>
      <c r="E1966" s="30">
        <f>IF(B1966="",0,IF(B1966&lt;'MSD Calculation'!$D$5,$E$7*(1-B1966/'MSD Calculation'!$D$5), 0))</f>
        <v>4.8341930146961441E-3</v>
      </c>
      <c r="F1966" s="30">
        <f>IF(B1966="",0,IF($B1966&lt;$F$5,0,IF($B1966&gt;'MSD Calculation'!$D$5,0,IF($N$4="Closed-form",1/2*(1-COS(2*PI()*($B1966-$F$5)/$F$6))*$F$8,IF($N$4="General",1/2*(1-COS(2*PI()*($B1966-$F$5)/$F$6))*$F$9,"Error")))))</f>
        <v>9.6982748775173294E-3</v>
      </c>
      <c r="G1966" s="30">
        <f>IF(B1966="",0,IF($B1966&lt;$G$5,0,IF($B1966&gt;'MSD Calculation'!$D$5,0,IF($N$4="Closed-form",1/2*(1-COS(2*PI()*($B1966-$G$5)/$G$6))*$G$8,IF($N$4="General",1/2*(1-COS(2*PI()*($B1966-$G$5)/$G$6))*$G$9,"Error")))))</f>
        <v>3.4071469782763304E-3</v>
      </c>
      <c r="H1966" s="30">
        <f>IF(B1966="",0,IF($B1966&lt;$H$5,0,IF($B1966&gt;'MSD Calculation'!$D$5,0,IF($N$4="Closed-form",1/2*(1-COS(2*PI()*($B1966-$H$5)/$H$6))*$H$8,IF($N$4="General",1/2*(1-COS(2*PI()*($B1966-$H$5)/$H$6))*$H$9,"Error")))))</f>
        <v>1.1687850815372848E-3</v>
      </c>
      <c r="I1966" s="30">
        <f>IF(B1966="",0,IF($B1966&lt;$I$5,0,IF($B1966&gt;'MSD Calculation'!$D$5,0,IF($N$4="Closed-form",1/2*(1-COS(2*PI()*($B1966-$I$5)/$I$6))*$I$8,IF($N$4="General",1/2*(1-COS(2*PI()*($B1966-$I$5)/$I$6))*$I$9,"Error")))))</f>
        <v>1.3485031360389883E-6</v>
      </c>
      <c r="J1966" s="15" t="s">
        <v>14</v>
      </c>
      <c r="K1966" s="3"/>
      <c r="L1966" s="17">
        <v>19.490000000000247</v>
      </c>
      <c r="M1966" s="34">
        <f>L1966/'MSD Calculation'!$D$5</f>
        <v>0.65844594594595429</v>
      </c>
      <c r="N1966" s="34">
        <f>'MSD Calculation'!$D$24-L1966</f>
        <v>-0.99000000000024713</v>
      </c>
      <c r="O1966" s="35">
        <f t="shared" si="150"/>
        <v>4.8341930146961441E-3</v>
      </c>
      <c r="P1966" s="35">
        <f t="shared" si="151"/>
        <v>1.4532467892213474E-2</v>
      </c>
      <c r="Q1966" s="35">
        <f t="shared" si="152"/>
        <v>1.7939614870489805E-2</v>
      </c>
      <c r="R1966" s="35">
        <f t="shared" si="153"/>
        <v>1.9108399952027091E-2</v>
      </c>
      <c r="S1966" s="35">
        <f t="shared" si="154"/>
        <v>1.9109748455163129E-2</v>
      </c>
      <c r="T1966" s="11" t="s">
        <v>14</v>
      </c>
    </row>
    <row r="1967" spans="2:20" x14ac:dyDescent="0.35">
      <c r="B1967" s="63">
        <v>19.500000000000249</v>
      </c>
      <c r="C1967" s="34">
        <f>B1967/'MSD Calculation'!$D$5</f>
        <v>0.6587837837837921</v>
      </c>
      <c r="D1967" s="34">
        <f>'MSD Calculation'!$D$24-B1967</f>
        <v>-1.0000000000002487</v>
      </c>
      <c r="E1967" s="30">
        <f>IF(B1967="",0,IF(B1967&lt;'MSD Calculation'!$D$5,$E$7*(1-B1967/'MSD Calculation'!$D$5), 0))</f>
        <v>4.8294114192315588E-3</v>
      </c>
      <c r="F1967" s="30">
        <f>IF(B1967="",0,IF($B1967&lt;$F$5,0,IF($B1967&gt;'MSD Calculation'!$D$5,0,IF($N$4="Closed-form",1/2*(1-COS(2*PI()*($B1967-$F$5)/$F$6))*$F$8,IF($N$4="General",1/2*(1-COS(2*PI()*($B1967-$F$5)/$F$6))*$F$9,"Error")))))</f>
        <v>9.6984982314292801E-3</v>
      </c>
      <c r="G1967" s="30">
        <f>IF(B1967="",0,IF($B1967&lt;$G$5,0,IF($B1967&gt;'MSD Calculation'!$D$5,0,IF($N$4="Closed-form",1/2*(1-COS(2*PI()*($B1967-$G$5)/$G$6))*$G$8,IF($N$4="General",1/2*(1-COS(2*PI()*($B1967-$G$5)/$G$6))*$G$9,"Error")))))</f>
        <v>3.4097470897218782E-3</v>
      </c>
      <c r="H1967" s="30">
        <f>IF(B1967="",0,IF($B1967&lt;$H$5,0,IF($B1967&gt;'MSD Calculation'!$D$5,0,IF($N$4="Closed-form",1/2*(1-COS(2*PI()*($B1967-$H$5)/$H$6))*$H$8,IF($N$4="General",1/2*(1-COS(2*PI()*($B1967-$H$5)/$H$6))*$H$9,"Error")))))</f>
        <v>1.1722370412230651E-3</v>
      </c>
      <c r="I1967" s="30">
        <f>IF(B1967="",0,IF($B1967&lt;$I$5,0,IF($B1967&gt;'MSD Calculation'!$D$5,0,IF($N$4="Closed-form",1/2*(1-COS(2*PI()*($B1967-$I$5)/$I$6))*$I$8,IF($N$4="General",1/2*(1-COS(2*PI()*($B1967-$I$5)/$I$6))*$I$9,"Error")))))</f>
        <v>1.4940607945047168E-6</v>
      </c>
      <c r="J1967" s="15" t="s">
        <v>14</v>
      </c>
      <c r="K1967" s="3"/>
      <c r="L1967" s="17">
        <v>19.500000000000249</v>
      </c>
      <c r="M1967" s="34">
        <f>L1967/'MSD Calculation'!$D$5</f>
        <v>0.6587837837837921</v>
      </c>
      <c r="N1967" s="34">
        <f>'MSD Calculation'!$D$24-L1967</f>
        <v>-1.0000000000002487</v>
      </c>
      <c r="O1967" s="35">
        <f t="shared" si="150"/>
        <v>4.8294114192315588E-3</v>
      </c>
      <c r="P1967" s="35">
        <f t="shared" si="151"/>
        <v>1.452790965066084E-2</v>
      </c>
      <c r="Q1967" s="35">
        <f t="shared" si="152"/>
        <v>1.7937656740382717E-2</v>
      </c>
      <c r="R1967" s="35">
        <f t="shared" si="153"/>
        <v>1.9109893781605783E-2</v>
      </c>
      <c r="S1967" s="35">
        <f t="shared" si="154"/>
        <v>1.9111387842400289E-2</v>
      </c>
      <c r="T1967" s="11" t="s">
        <v>14</v>
      </c>
    </row>
    <row r="1968" spans="2:20" x14ac:dyDescent="0.35">
      <c r="B1968" s="63">
        <v>19.51000000000025</v>
      </c>
      <c r="C1968" s="34">
        <f>B1968/'MSD Calculation'!$D$5</f>
        <v>0.65912162162163002</v>
      </c>
      <c r="D1968" s="34">
        <f>'MSD Calculation'!$D$24-B1968</f>
        <v>-1.0100000000002503</v>
      </c>
      <c r="E1968" s="30">
        <f>IF(B1968="",0,IF(B1968&lt;'MSD Calculation'!$D$5,$E$7*(1-B1968/'MSD Calculation'!$D$5), 0))</f>
        <v>4.8246298237669717E-3</v>
      </c>
      <c r="F1968" s="30">
        <f>IF(B1968="",0,IF($B1968&lt;$F$5,0,IF($B1968&gt;'MSD Calculation'!$D$5,0,IF($N$4="Closed-form",1/2*(1-COS(2*PI()*($B1968-$F$5)/$F$6))*$F$8,IF($N$4="General",1/2*(1-COS(2*PI()*($B1968-$F$5)/$F$6))*$F$9,"Error")))))</f>
        <v>9.6987003164949737E-3</v>
      </c>
      <c r="G1968" s="30">
        <f>IF(B1968="",0,IF($B1968&lt;$G$5,0,IF($B1968&gt;'MSD Calculation'!$D$5,0,IF($N$4="Closed-form",1/2*(1-COS(2*PI()*($B1968-$G$5)/$G$6))*$G$8,IF($N$4="General",1/2*(1-COS(2*PI()*($B1968-$G$5)/$G$6))*$G$9,"Error")))))</f>
        <v>3.4123363856658814E-3</v>
      </c>
      <c r="H1968" s="30">
        <f>IF(B1968="",0,IF($B1968&lt;$H$5,0,IF($B1968&gt;'MSD Calculation'!$D$5,0,IF($N$4="Closed-form",1/2*(1-COS(2*PI()*($B1968-$H$5)/$H$6))*$H$8,IF($N$4="General",1/2*(1-COS(2*PI()*($B1968-$H$5)/$H$6))*$H$9,"Error")))))</f>
        <v>1.175687033237218E-3</v>
      </c>
      <c r="I1968" s="30">
        <f>IF(B1968="",0,IF($B1968&lt;$I$5,0,IF($B1968&gt;'MSD Calculation'!$D$5,0,IF($N$4="Closed-form",1/2*(1-COS(2*PI()*($B1968-$I$5)/$I$6))*$I$8,IF($N$4="General",1/2*(1-COS(2*PI()*($B1968-$I$5)/$I$6))*$I$9,"Error")))))</f>
        <v>1.6470565698994907E-6</v>
      </c>
      <c r="J1968" s="15" t="s">
        <v>14</v>
      </c>
      <c r="K1968" s="3"/>
      <c r="L1968" s="17">
        <v>19.51000000000025</v>
      </c>
      <c r="M1968" s="34">
        <f>L1968/'MSD Calculation'!$D$5</f>
        <v>0.65912162162163002</v>
      </c>
      <c r="N1968" s="34">
        <f>'MSD Calculation'!$D$24-L1968</f>
        <v>-1.0100000000002503</v>
      </c>
      <c r="O1968" s="35">
        <f t="shared" si="150"/>
        <v>4.8246298237669717E-3</v>
      </c>
      <c r="P1968" s="35">
        <f t="shared" si="151"/>
        <v>1.4523330140261945E-2</v>
      </c>
      <c r="Q1968" s="35">
        <f t="shared" si="152"/>
        <v>1.7935666525927825E-2</v>
      </c>
      <c r="R1968" s="35">
        <f t="shared" si="153"/>
        <v>1.9111353559165042E-2</v>
      </c>
      <c r="S1968" s="35">
        <f t="shared" si="154"/>
        <v>1.911300061573494E-2</v>
      </c>
      <c r="T1968" s="11" t="s">
        <v>14</v>
      </c>
    </row>
    <row r="1969" spans="2:20" x14ac:dyDescent="0.35">
      <c r="B1969" s="63">
        <v>19.520000000000252</v>
      </c>
      <c r="C1969" s="34">
        <f>B1969/'MSD Calculation'!$D$5</f>
        <v>0.65945945945946793</v>
      </c>
      <c r="D1969" s="34">
        <f>'MSD Calculation'!$D$24-B1969</f>
        <v>-1.0200000000002518</v>
      </c>
      <c r="E1969" s="30">
        <f>IF(B1969="",0,IF(B1969&lt;'MSD Calculation'!$D$5,$E$7*(1-B1969/'MSD Calculation'!$D$5), 0))</f>
        <v>4.8198482283023855E-3</v>
      </c>
      <c r="F1969" s="30">
        <f>IF(B1969="",0,IF($B1969&lt;$F$5,0,IF($B1969&gt;'MSD Calculation'!$D$5,0,IF($N$4="Closed-form",1/2*(1-COS(2*PI()*($B1969-$F$5)/$F$6))*$F$8,IF($N$4="General",1/2*(1-COS(2*PI()*($B1969-$F$5)/$F$6))*$F$9,"Error")))))</f>
        <v>9.698881131827963E-3</v>
      </c>
      <c r="G1969" s="30">
        <f>IF(B1969="",0,IF($B1969&lt;$G$5,0,IF($B1969&gt;'MSD Calculation'!$D$5,0,IF($N$4="Closed-form",1/2*(1-COS(2*PI()*($B1969-$G$5)/$G$6))*$G$8,IF($N$4="General",1/2*(1-COS(2*PI()*($B1969-$G$5)/$G$6))*$G$9,"Error")))))</f>
        <v>3.4149148481827894E-3</v>
      </c>
      <c r="H1969" s="30">
        <f>IF(B1969="",0,IF($B1969&lt;$H$5,0,IF($B1969&gt;'MSD Calculation'!$D$5,0,IF($N$4="Closed-form",1/2*(1-COS(2*PI()*($B1969-$H$5)/$H$6))*$H$8,IF($N$4="General",1/2*(1-COS(2*PI()*($B1969-$H$5)/$H$6))*$H$9,"Error")))))</f>
        <v>1.1791350160976169E-3</v>
      </c>
      <c r="I1969" s="30">
        <f>IF(B1969="",0,IF($B1969&lt;$I$5,0,IF($B1969&gt;'MSD Calculation'!$D$5,0,IF($N$4="Closed-form",1/2*(1-COS(2*PI()*($B1969-$I$5)/$I$6))*$I$8,IF($N$4="General",1/2*(1-COS(2*PI()*($B1969-$I$5)/$I$6))*$I$9,"Error")))))</f>
        <v>1.807486508545279E-6</v>
      </c>
      <c r="J1969" s="15" t="s">
        <v>14</v>
      </c>
      <c r="K1969" s="3"/>
      <c r="L1969" s="17">
        <v>19.520000000000252</v>
      </c>
      <c r="M1969" s="34">
        <f>L1969/'MSD Calculation'!$D$5</f>
        <v>0.65945945945946793</v>
      </c>
      <c r="N1969" s="34">
        <f>'MSD Calculation'!$D$24-L1969</f>
        <v>-1.0200000000002518</v>
      </c>
      <c r="O1969" s="35">
        <f t="shared" si="150"/>
        <v>4.8198482283023855E-3</v>
      </c>
      <c r="P1969" s="35">
        <f t="shared" si="151"/>
        <v>1.4518729360130348E-2</v>
      </c>
      <c r="Q1969" s="35">
        <f t="shared" si="152"/>
        <v>1.7933644208313136E-2</v>
      </c>
      <c r="R1969" s="35">
        <f t="shared" si="153"/>
        <v>1.9112779224410754E-2</v>
      </c>
      <c r="S1969" s="35">
        <f t="shared" si="154"/>
        <v>1.9114586710919299E-2</v>
      </c>
      <c r="T1969" s="11" t="s">
        <v>14</v>
      </c>
    </row>
    <row r="1970" spans="2:20" x14ac:dyDescent="0.35">
      <c r="B1970" s="63">
        <v>19.530000000000253</v>
      </c>
      <c r="C1970" s="34">
        <f>B1970/'MSD Calculation'!$D$5</f>
        <v>0.65979729729730585</v>
      </c>
      <c r="D1970" s="34">
        <f>'MSD Calculation'!$D$24-B1970</f>
        <v>-1.0300000000002534</v>
      </c>
      <c r="E1970" s="30">
        <f>IF(B1970="",0,IF(B1970&lt;'MSD Calculation'!$D$5,$E$7*(1-B1970/'MSD Calculation'!$D$5), 0))</f>
        <v>4.8150666328377984E-3</v>
      </c>
      <c r="F1970" s="30">
        <f>IF(B1970="",0,IF($B1970&lt;$F$5,0,IF($B1970&gt;'MSD Calculation'!$D$5,0,IF($N$4="Closed-form",1/2*(1-COS(2*PI()*($B1970-$F$5)/$F$6))*$F$8,IF($N$4="General",1/2*(1-COS(2*PI()*($B1970-$F$5)/$F$6))*$F$9,"Error")))))</f>
        <v>9.6990406766351064E-3</v>
      </c>
      <c r="G1970" s="30">
        <f>IF(B1970="",0,IF($B1970&lt;$G$5,0,IF($B1970&gt;'MSD Calculation'!$D$5,0,IF($N$4="Closed-form",1/2*(1-COS(2*PI()*($B1970-$G$5)/$G$6))*$G$8,IF($N$4="General",1/2*(1-COS(2*PI()*($B1970-$G$5)/$G$6))*$G$9,"Error")))))</f>
        <v>3.4174824594220502E-3</v>
      </c>
      <c r="H1970" s="30">
        <f>IF(B1970="",0,IF($B1970&lt;$H$5,0,IF($B1970&gt;'MSD Calculation'!$D$5,0,IF($N$4="Closed-form",1/2*(1-COS(2*PI()*($B1970-$H$5)/$H$6))*$H$8,IF($N$4="General",1/2*(1-COS(2*PI()*($B1970-$H$5)/$H$6))*$H$9,"Error")))))</f>
        <v>1.1825809483462944E-3</v>
      </c>
      <c r="I1970" s="30">
        <f>IF(B1970="",0,IF($B1970&lt;$I$5,0,IF($B1970&gt;'MSD Calculation'!$D$5,0,IF($N$4="Closed-form",1/2*(1-COS(2*PI()*($B1970-$I$5)/$I$6))*$I$8,IF($N$4="General",1/2*(1-COS(2*PI()*($B1970-$I$5)/$I$6))*$I$9,"Error")))))</f>
        <v>1.9753464646522513E-6</v>
      </c>
      <c r="J1970" s="15" t="s">
        <v>14</v>
      </c>
      <c r="K1970" s="3"/>
      <c r="L1970" s="17">
        <v>19.530000000000253</v>
      </c>
      <c r="M1970" s="34">
        <f>L1970/'MSD Calculation'!$D$5</f>
        <v>0.65979729729730585</v>
      </c>
      <c r="N1970" s="34">
        <f>'MSD Calculation'!$D$24-L1970</f>
        <v>-1.0300000000002534</v>
      </c>
      <c r="O1970" s="35">
        <f t="shared" si="150"/>
        <v>4.8150666328377984E-3</v>
      </c>
      <c r="P1970" s="35">
        <f t="shared" si="151"/>
        <v>1.4514107309472904E-2</v>
      </c>
      <c r="Q1970" s="35">
        <f t="shared" si="152"/>
        <v>1.7931589768894952E-2</v>
      </c>
      <c r="R1970" s="35">
        <f t="shared" si="153"/>
        <v>1.9114170717241245E-2</v>
      </c>
      <c r="S1970" s="35">
        <f t="shared" si="154"/>
        <v>1.9116146063705899E-2</v>
      </c>
      <c r="T1970" s="11" t="s">
        <v>14</v>
      </c>
    </row>
    <row r="1971" spans="2:20" x14ac:dyDescent="0.35">
      <c r="B1971" s="63">
        <v>19.540000000000255</v>
      </c>
      <c r="C1971" s="34">
        <f>B1971/'MSD Calculation'!$D$5</f>
        <v>0.66013513513514377</v>
      </c>
      <c r="D1971" s="34">
        <f>'MSD Calculation'!$D$24-B1971</f>
        <v>-1.0400000000002549</v>
      </c>
      <c r="E1971" s="30">
        <f>IF(B1971="",0,IF(B1971&lt;'MSD Calculation'!$D$5,$E$7*(1-B1971/'MSD Calculation'!$D$5), 0))</f>
        <v>4.8102850373732114E-3</v>
      </c>
      <c r="F1971" s="30">
        <f>IF(B1971="",0,IF($B1971&lt;$F$5,0,IF($B1971&gt;'MSD Calculation'!$D$5,0,IF($N$4="Closed-form",1/2*(1-COS(2*PI()*($B1971-$F$5)/$F$6))*$F$8,IF($N$4="General",1/2*(1-COS(2*PI()*($B1971-$F$5)/$F$6))*$F$9,"Error")))))</f>
        <v>9.6991789502165592E-3</v>
      </c>
      <c r="G1971" s="30">
        <f>IF(B1971="",0,IF($B1971&lt;$G$5,0,IF($B1971&gt;'MSD Calculation'!$D$5,0,IF($N$4="Closed-form",1/2*(1-COS(2*PI()*($B1971-$G$5)/$G$6))*$G$8,IF($N$4="General",1/2*(1-COS(2*PI()*($B1971-$G$5)/$G$6))*$G$9,"Error")))))</f>
        <v>3.4200392016082329E-3</v>
      </c>
      <c r="H1971" s="30">
        <f>IF(B1971="",0,IF($B1971&lt;$H$5,0,IF($B1971&gt;'MSD Calculation'!$D$5,0,IF($N$4="Closed-form",1/2*(1-COS(2*PI()*($B1971-$H$5)/$H$6))*$H$8,IF($N$4="General",1/2*(1-COS(2*PI()*($B1971-$H$5)/$H$6))*$H$9,"Error")))))</f>
        <v>1.1860247885499382E-3</v>
      </c>
      <c r="I1971" s="30">
        <f>IF(B1971="",0,IF($B1971&lt;$I$5,0,IF($B1971&gt;'MSD Calculation'!$D$5,0,IF($N$4="Closed-form",1/2*(1-COS(2*PI()*($B1971-$I$5)/$I$6))*$I$8,IF($N$4="General",1/2*(1-COS(2*PI()*($B1971-$I$5)/$I$6))*$I$9,"Error")))))</f>
        <v>2.1506321004260357E-6</v>
      </c>
      <c r="J1971" s="15" t="s">
        <v>14</v>
      </c>
      <c r="K1971" s="3"/>
      <c r="L1971" s="17">
        <v>19.540000000000255</v>
      </c>
      <c r="M1971" s="34">
        <f>L1971/'MSD Calculation'!$D$5</f>
        <v>0.66013513513514377</v>
      </c>
      <c r="N1971" s="34">
        <f>'MSD Calculation'!$D$24-L1971</f>
        <v>-1.0400000000002549</v>
      </c>
      <c r="O1971" s="35">
        <f t="shared" si="150"/>
        <v>4.8102850373732114E-3</v>
      </c>
      <c r="P1971" s="35">
        <f t="shared" si="151"/>
        <v>1.4509463987589771E-2</v>
      </c>
      <c r="Q1971" s="35">
        <f t="shared" si="152"/>
        <v>1.7929503189198004E-2</v>
      </c>
      <c r="R1971" s="35">
        <f t="shared" si="153"/>
        <v>1.9115527977747942E-2</v>
      </c>
      <c r="S1971" s="35">
        <f t="shared" si="154"/>
        <v>1.9117678609848369E-2</v>
      </c>
      <c r="T1971" s="11" t="s">
        <v>14</v>
      </c>
    </row>
    <row r="1972" spans="2:20" x14ac:dyDescent="0.35">
      <c r="B1972" s="63">
        <v>19.550000000000257</v>
      </c>
      <c r="C1972" s="34">
        <f>B1972/'MSD Calculation'!$D$5</f>
        <v>0.66047297297298158</v>
      </c>
      <c r="D1972" s="34">
        <f>'MSD Calculation'!$D$24-B1972</f>
        <v>-1.0500000000002565</v>
      </c>
      <c r="E1972" s="30">
        <f>IF(B1972="",0,IF(B1972&lt;'MSD Calculation'!$D$5,$E$7*(1-B1972/'MSD Calculation'!$D$5), 0))</f>
        <v>4.805503441908626E-3</v>
      </c>
      <c r="F1972" s="30">
        <f>IF(B1972="",0,IF($B1972&lt;$F$5,0,IF($B1972&gt;'MSD Calculation'!$D$5,0,IF($N$4="Closed-form",1/2*(1-COS(2*PI()*($B1972-$F$5)/$F$6))*$F$8,IF($N$4="General",1/2*(1-COS(2*PI()*($B1972-$F$5)/$F$6))*$F$9,"Error")))))</f>
        <v>9.6992959519657876E-3</v>
      </c>
      <c r="G1972" s="30">
        <f>IF(B1972="",0,IF($B1972&lt;$G$5,0,IF($B1972&gt;'MSD Calculation'!$D$5,0,IF($N$4="Closed-form",1/2*(1-COS(2*PI()*($B1972-$G$5)/$G$6))*$G$8,IF($N$4="General",1/2*(1-COS(2*PI()*($B1972-$G$5)/$G$6))*$G$9,"Error")))))</f>
        <v>3.422585057041154E-3</v>
      </c>
      <c r="H1972" s="30">
        <f>IF(B1972="",0,IF($B1972&lt;$H$5,0,IF($B1972&gt;'MSD Calculation'!$D$5,0,IF($N$4="Closed-form",1/2*(1-COS(2*PI()*($B1972-$H$5)/$H$6))*$H$8,IF($N$4="General",1/2*(1-COS(2*PI()*($B1972-$H$5)/$H$6))*$H$9,"Error")))))</f>
        <v>1.1894664953003911E-3</v>
      </c>
      <c r="I1972" s="30">
        <f>IF(B1972="",0,IF($B1972&lt;$I$5,0,IF($B1972&gt;'MSD Calculation'!$D$5,0,IF($N$4="Closed-form",1/2*(1-COS(2*PI()*($B1972-$I$5)/$I$6))*$I$8,IF($N$4="General",1/2*(1-COS(2*PI()*($B1972-$I$5)/$I$6))*$I$9,"Error")))))</f>
        <v>2.3333388861796929E-6</v>
      </c>
      <c r="J1972" s="15" t="s">
        <v>14</v>
      </c>
      <c r="K1972" s="3"/>
      <c r="L1972" s="17">
        <v>19.550000000000257</v>
      </c>
      <c r="M1972" s="34">
        <f>L1972/'MSD Calculation'!$D$5</f>
        <v>0.66047297297298158</v>
      </c>
      <c r="N1972" s="34">
        <f>'MSD Calculation'!$D$24-L1972</f>
        <v>-1.0500000000002565</v>
      </c>
      <c r="O1972" s="35">
        <f t="shared" si="150"/>
        <v>4.805503441908626E-3</v>
      </c>
      <c r="P1972" s="35">
        <f t="shared" si="151"/>
        <v>1.4504799393874414E-2</v>
      </c>
      <c r="Q1972" s="35">
        <f t="shared" si="152"/>
        <v>1.792738445091557E-2</v>
      </c>
      <c r="R1972" s="35">
        <f t="shared" si="153"/>
        <v>1.9116850946215961E-2</v>
      </c>
      <c r="S1972" s="35">
        <f t="shared" si="154"/>
        <v>1.9119184285102141E-2</v>
      </c>
      <c r="T1972" s="11" t="s">
        <v>14</v>
      </c>
    </row>
    <row r="1973" spans="2:20" x14ac:dyDescent="0.35">
      <c r="B1973" s="63">
        <v>19.560000000000258</v>
      </c>
      <c r="C1973" s="34">
        <f>B1973/'MSD Calculation'!$D$5</f>
        <v>0.66081081081081949</v>
      </c>
      <c r="D1973" s="34">
        <f>'MSD Calculation'!$D$24-B1973</f>
        <v>-1.0600000000002581</v>
      </c>
      <c r="E1973" s="30">
        <f>IF(B1973="",0,IF(B1973&lt;'MSD Calculation'!$D$5,$E$7*(1-B1973/'MSD Calculation'!$D$5), 0))</f>
        <v>4.800721846444039E-3</v>
      </c>
      <c r="F1973" s="30">
        <f>IF(B1973="",0,IF($B1973&lt;$F$5,0,IF($B1973&gt;'MSD Calculation'!$D$5,0,IF($N$4="Closed-form",1/2*(1-COS(2*PI()*($B1973-$F$5)/$F$6))*$F$8,IF($N$4="General",1/2*(1-COS(2*PI()*($B1973-$F$5)/$F$6))*$F$9,"Error")))))</f>
        <v>9.6993916813695666E-3</v>
      </c>
      <c r="G1973" s="30">
        <f>IF(B1973="",0,IF($B1973&lt;$G$5,0,IF($B1973&gt;'MSD Calculation'!$D$5,0,IF($N$4="Closed-form",1/2*(1-COS(2*PI()*($B1973-$G$5)/$G$6))*$G$8,IF($N$4="General",1/2*(1-COS(2*PI()*($B1973-$G$5)/$G$6))*$G$9,"Error")))))</f>
        <v>3.4251200080959976E-3</v>
      </c>
      <c r="H1973" s="30">
        <f>IF(B1973="",0,IF($B1973&lt;$H$5,0,IF($B1973&gt;'MSD Calculation'!$D$5,0,IF($N$4="Closed-form",1/2*(1-COS(2*PI()*($B1973-$H$5)/$H$6))*$H$8,IF($N$4="General",1/2*(1-COS(2*PI()*($B1973-$H$5)/$H$6))*$H$9,"Error")))))</f>
        <v>1.1929060272151473E-3</v>
      </c>
      <c r="I1973" s="30">
        <f>IF(B1973="",0,IF($B1973&lt;$I$5,0,IF($B1973&gt;'MSD Calculation'!$D$5,0,IF($N$4="Closed-form",1/2*(1-COS(2*PI()*($B1973-$I$5)/$I$6))*$I$8,IF($N$4="General",1/2*(1-COS(2*PI()*($B1973-$I$5)/$I$6))*$I$9,"Error")))))</f>
        <v>2.5234621004507696E-6</v>
      </c>
      <c r="J1973" s="15" t="s">
        <v>14</v>
      </c>
      <c r="K1973" s="3"/>
      <c r="L1973" s="17">
        <v>19.560000000000258</v>
      </c>
      <c r="M1973" s="34">
        <f>L1973/'MSD Calculation'!$D$5</f>
        <v>0.66081081081081949</v>
      </c>
      <c r="N1973" s="34">
        <f>'MSD Calculation'!$D$24-L1973</f>
        <v>-1.0600000000002581</v>
      </c>
      <c r="O1973" s="35">
        <f t="shared" si="150"/>
        <v>4.800721846444039E-3</v>
      </c>
      <c r="P1973" s="35">
        <f t="shared" si="151"/>
        <v>1.4500113527813606E-2</v>
      </c>
      <c r="Q1973" s="35">
        <f t="shared" si="152"/>
        <v>1.7925233535909604E-2</v>
      </c>
      <c r="R1973" s="35">
        <f t="shared" si="153"/>
        <v>1.9118139563124751E-2</v>
      </c>
      <c r="S1973" s="35">
        <f t="shared" si="154"/>
        <v>1.9120663025225203E-2</v>
      </c>
      <c r="T1973" s="11" t="s">
        <v>14</v>
      </c>
    </row>
    <row r="1974" spans="2:20" x14ac:dyDescent="0.35">
      <c r="B1974" s="63">
        <v>19.57000000000026</v>
      </c>
      <c r="C1974" s="34">
        <f>B1974/'MSD Calculation'!$D$5</f>
        <v>0.66114864864865741</v>
      </c>
      <c r="D1974" s="34">
        <f>'MSD Calculation'!$D$24-B1974</f>
        <v>-1.0700000000002596</v>
      </c>
      <c r="E1974" s="30">
        <f>IF(B1974="",0,IF(B1974&lt;'MSD Calculation'!$D$5,$E$7*(1-B1974/'MSD Calculation'!$D$5), 0))</f>
        <v>4.7959402509794519E-3</v>
      </c>
      <c r="F1974" s="30">
        <f>IF(B1974="",0,IF($B1974&lt;$F$5,0,IF($B1974&gt;'MSD Calculation'!$D$5,0,IF($N$4="Closed-form",1/2*(1-COS(2*PI()*($B1974-$F$5)/$F$6))*$F$8,IF($N$4="General",1/2*(1-COS(2*PI()*($B1974-$F$5)/$F$6))*$F$9,"Error")))))</f>
        <v>9.6994661380079752E-3</v>
      </c>
      <c r="G1974" s="30">
        <f>IF(B1974="",0,IF($B1974&lt;$G$5,0,IF($B1974&gt;'MSD Calculation'!$D$5,0,IF($N$4="Closed-form",1/2*(1-COS(2*PI()*($B1974-$G$5)/$G$6))*$G$8,IF($N$4="General",1/2*(1-COS(2*PI()*($B1974-$G$5)/$G$6))*$G$9,"Error")))))</f>
        <v>3.4276440372234397E-3</v>
      </c>
      <c r="H1974" s="30">
        <f>IF(B1974="",0,IF($B1974&lt;$H$5,0,IF($B1974&gt;'MSD Calculation'!$D$5,0,IF($N$4="Closed-form",1/2*(1-COS(2*PI()*($B1974-$H$5)/$H$6))*$H$8,IF($N$4="General",1/2*(1-COS(2*PI()*($B1974-$H$5)/$H$6))*$H$9,"Error")))))</f>
        <v>1.1963433429378525E-3</v>
      </c>
      <c r="I1974" s="30">
        <f>IF(B1974="",0,IF($B1974&lt;$I$5,0,IF($B1974&gt;'MSD Calculation'!$D$5,0,IF($N$4="Closed-form",1/2*(1-COS(2*PI()*($B1974-$I$5)/$I$6))*$I$8,IF($N$4="General",1/2*(1-COS(2*PI()*($B1974-$I$5)/$I$6))*$I$9,"Error")))))</f>
        <v>2.7209968301233932E-6</v>
      </c>
      <c r="J1974" s="15" t="s">
        <v>14</v>
      </c>
      <c r="K1974" s="3"/>
      <c r="L1974" s="17">
        <v>19.57000000000026</v>
      </c>
      <c r="M1974" s="34">
        <f>L1974/'MSD Calculation'!$D$5</f>
        <v>0.66114864864865741</v>
      </c>
      <c r="N1974" s="34">
        <f>'MSD Calculation'!$D$24-L1974</f>
        <v>-1.0700000000002596</v>
      </c>
      <c r="O1974" s="35">
        <f t="shared" si="150"/>
        <v>4.7959402509794519E-3</v>
      </c>
      <c r="P1974" s="35">
        <f t="shared" si="151"/>
        <v>1.4495406388987428E-2</v>
      </c>
      <c r="Q1974" s="35">
        <f t="shared" si="152"/>
        <v>1.7923050426210868E-2</v>
      </c>
      <c r="R1974" s="35">
        <f t="shared" si="153"/>
        <v>1.9119393769148722E-2</v>
      </c>
      <c r="S1974" s="35">
        <f t="shared" si="154"/>
        <v>1.9122114765978845E-2</v>
      </c>
      <c r="T1974" s="11" t="s">
        <v>14</v>
      </c>
    </row>
    <row r="1975" spans="2:20" x14ac:dyDescent="0.35">
      <c r="B1975" s="63">
        <v>19.580000000000261</v>
      </c>
      <c r="C1975" s="34">
        <f>B1975/'MSD Calculation'!$D$5</f>
        <v>0.66148648648649533</v>
      </c>
      <c r="D1975" s="34">
        <f>'MSD Calculation'!$D$24-B1975</f>
        <v>-1.0800000000002612</v>
      </c>
      <c r="E1975" s="30">
        <f>IF(B1975="",0,IF(B1975&lt;'MSD Calculation'!$D$5,$E$7*(1-B1975/'MSD Calculation'!$D$5), 0))</f>
        <v>4.7911586555148648E-3</v>
      </c>
      <c r="F1975" s="30">
        <f>IF(B1975="",0,IF($B1975&lt;$F$5,0,IF($B1975&gt;'MSD Calculation'!$D$5,0,IF($N$4="Closed-form",1/2*(1-COS(2*PI()*($B1975-$F$5)/$F$6))*$F$8,IF($N$4="General",1/2*(1-COS(2*PI()*($B1975-$F$5)/$F$6))*$F$9,"Error")))))</f>
        <v>9.6995193215544152E-3</v>
      </c>
      <c r="G1975" s="30">
        <f>IF(B1975="",0,IF($B1975&lt;$G$5,0,IF($B1975&gt;'MSD Calculation'!$D$5,0,IF($N$4="Closed-form",1/2*(1-COS(2*PI()*($B1975-$G$5)/$G$6))*$G$8,IF($N$4="General",1/2*(1-COS(2*PI()*($B1975-$G$5)/$G$6))*$G$9,"Error")))))</f>
        <v>3.4301571269497655E-3</v>
      </c>
      <c r="H1975" s="30">
        <f>IF(B1975="",0,IF($B1975&lt;$H$5,0,IF($B1975&gt;'MSD Calculation'!$D$5,0,IF($N$4="Closed-form",1/2*(1-COS(2*PI()*($B1975-$H$5)/$H$6))*$H$8,IF($N$4="General",1/2*(1-COS(2*PI()*($B1975-$H$5)/$H$6))*$H$9,"Error")))))</f>
        <v>1.1997784011387972E-3</v>
      </c>
      <c r="I1975" s="30">
        <f>IF(B1975="",0,IF($B1975&lt;$I$5,0,IF($B1975&gt;'MSD Calculation'!$D$5,0,IF($N$4="Closed-form",1/2*(1-COS(2*PI()*($B1975-$I$5)/$I$6))*$I$8,IF($N$4="General",1/2*(1-COS(2*PI()*($B1975-$I$5)/$I$6))*$I$9,"Error")))))</f>
        <v>2.9259379705551514E-6</v>
      </c>
      <c r="J1975" s="15" t="s">
        <v>14</v>
      </c>
      <c r="K1975" s="3"/>
      <c r="L1975" s="17">
        <v>19.580000000000261</v>
      </c>
      <c r="M1975" s="34">
        <f>L1975/'MSD Calculation'!$D$5</f>
        <v>0.66148648648649533</v>
      </c>
      <c r="N1975" s="34">
        <f>'MSD Calculation'!$D$24-L1975</f>
        <v>-1.0800000000002612</v>
      </c>
      <c r="O1975" s="35">
        <f t="shared" si="150"/>
        <v>4.7911586555148648E-3</v>
      </c>
      <c r="P1975" s="35">
        <f t="shared" si="151"/>
        <v>1.449067797706928E-2</v>
      </c>
      <c r="Q1975" s="35">
        <f t="shared" si="152"/>
        <v>1.7920835104019046E-2</v>
      </c>
      <c r="R1975" s="35">
        <f t="shared" si="153"/>
        <v>1.9120613505157844E-2</v>
      </c>
      <c r="S1975" s="35">
        <f t="shared" si="154"/>
        <v>1.91235394431284E-2</v>
      </c>
      <c r="T1975" s="11" t="s">
        <v>14</v>
      </c>
    </row>
    <row r="1976" spans="2:20" x14ac:dyDescent="0.35">
      <c r="B1976" s="63">
        <v>19.590000000000263</v>
      </c>
      <c r="C1976" s="34">
        <f>B1976/'MSD Calculation'!$D$5</f>
        <v>0.66182432432433314</v>
      </c>
      <c r="D1976" s="34">
        <f>'MSD Calculation'!$D$24-B1976</f>
        <v>-1.0900000000002628</v>
      </c>
      <c r="E1976" s="30">
        <f>IF(B1976="",0,IF(B1976&lt;'MSD Calculation'!$D$5,$E$7*(1-B1976/'MSD Calculation'!$D$5), 0))</f>
        <v>4.7863770600502795E-3</v>
      </c>
      <c r="F1976" s="30">
        <f>IF(B1976="",0,IF($B1976&lt;$F$5,0,IF($B1976&gt;'MSD Calculation'!$D$5,0,IF($N$4="Closed-form",1/2*(1-COS(2*PI()*($B1976-$F$5)/$F$6))*$F$8,IF($N$4="General",1/2*(1-COS(2*PI()*($B1976-$F$5)/$F$6))*$F$9,"Error")))))</f>
        <v>9.6995512317755942E-3</v>
      </c>
      <c r="G1976" s="30">
        <f>IF(B1976="",0,IF($B1976&lt;$G$5,0,IF($B1976&gt;'MSD Calculation'!$D$5,0,IF($N$4="Closed-form",1/2*(1-COS(2*PI()*($B1976-$G$5)/$G$6))*$G$8,IF($N$4="General",1/2*(1-COS(2*PI()*($B1976-$G$5)/$G$6))*$G$9,"Error")))))</f>
        <v>3.4326592598769956E-3</v>
      </c>
      <c r="H1976" s="30">
        <f>IF(B1976="",0,IF($B1976&lt;$H$5,0,IF($B1976&gt;'MSD Calculation'!$D$5,0,IF($N$4="Closed-form",1/2*(1-COS(2*PI()*($B1976-$H$5)/$H$6))*$H$8,IF($N$4="General",1/2*(1-COS(2*PI()*($B1976-$H$5)/$H$6))*$H$9,"Error")))))</f>
        <v>1.2032111605154181E-3</v>
      </c>
      <c r="I1976" s="30">
        <f>IF(B1976="",0,IF($B1976&lt;$I$5,0,IF($B1976&gt;'MSD Calculation'!$D$5,0,IF($N$4="Closed-form",1/2*(1-COS(2*PI()*($B1976-$I$5)/$I$6))*$I$8,IF($N$4="General",1/2*(1-COS(2*PI()*($B1976-$I$5)/$I$6))*$I$9,"Error")))))</f>
        <v>3.1382802257091477E-6</v>
      </c>
      <c r="J1976" s="15" t="s">
        <v>14</v>
      </c>
      <c r="K1976" s="3"/>
      <c r="L1976" s="17">
        <v>19.590000000000263</v>
      </c>
      <c r="M1976" s="34">
        <f>L1976/'MSD Calculation'!$D$5</f>
        <v>0.66182432432433314</v>
      </c>
      <c r="N1976" s="34">
        <f>'MSD Calculation'!$D$24-L1976</f>
        <v>-1.0900000000002628</v>
      </c>
      <c r="O1976" s="35">
        <f t="shared" si="150"/>
        <v>4.7863770600502795E-3</v>
      </c>
      <c r="P1976" s="35">
        <f t="shared" si="151"/>
        <v>1.4485928291825875E-2</v>
      </c>
      <c r="Q1976" s="35">
        <f t="shared" si="152"/>
        <v>1.7918587551702871E-2</v>
      </c>
      <c r="R1976" s="35">
        <f t="shared" si="153"/>
        <v>1.912179871221829E-2</v>
      </c>
      <c r="S1976" s="35">
        <f t="shared" si="154"/>
        <v>1.9124936992444001E-2</v>
      </c>
      <c r="T1976" s="11" t="s">
        <v>14</v>
      </c>
    </row>
    <row r="1977" spans="2:20" x14ac:dyDescent="0.35">
      <c r="B1977" s="63">
        <v>19.600000000000264</v>
      </c>
      <c r="C1977" s="34">
        <f>B1977/'MSD Calculation'!$D$5</f>
        <v>0.66216216216217105</v>
      </c>
      <c r="D1977" s="34">
        <f>'MSD Calculation'!$D$24-B1977</f>
        <v>-1.1000000000002643</v>
      </c>
      <c r="E1977" s="30">
        <f>IF(B1977="",0,IF(B1977&lt;'MSD Calculation'!$D$5,$E$7*(1-B1977/'MSD Calculation'!$D$5), 0))</f>
        <v>4.7815954645856924E-3</v>
      </c>
      <c r="F1977" s="30">
        <f>IF(B1977="",0,IF($B1977&lt;$F$5,0,IF($B1977&gt;'MSD Calculation'!$D$5,0,IF($N$4="Closed-form",1/2*(1-COS(2*PI()*($B1977-$F$5)/$F$6))*$F$8,IF($N$4="General",1/2*(1-COS(2*PI()*($B1977-$F$5)/$F$6))*$F$9,"Error")))))</f>
        <v>9.699561868531539E-3</v>
      </c>
      <c r="G1977" s="30">
        <f>IF(B1977="",0,IF($B1977&lt;$G$5,0,IF($B1977&gt;'MSD Calculation'!$D$5,0,IF($N$4="Closed-form",1/2*(1-COS(2*PI()*($B1977-$G$5)/$G$6))*$G$8,IF($N$4="General",1/2*(1-COS(2*PI()*($B1977-$G$5)/$G$6))*$G$9,"Error")))))</f>
        <v>3.4351504186830029E-3</v>
      </c>
      <c r="H1977" s="30">
        <f>IF(B1977="",0,IF($B1977&lt;$H$5,0,IF($B1977&gt;'MSD Calculation'!$D$5,0,IF($N$4="Closed-form",1/2*(1-COS(2*PI()*($B1977-$H$5)/$H$6))*$H$8,IF($N$4="General",1/2*(1-COS(2*PI()*($B1977-$H$5)/$H$6))*$H$9,"Error")))))</f>
        <v>1.2066415797927911E-3</v>
      </c>
      <c r="I1977" s="30">
        <f>IF(B1977="",0,IF($B1977&lt;$I$5,0,IF($B1977&gt;'MSD Calculation'!$D$5,0,IF($N$4="Closed-form",1/2*(1-COS(2*PI()*($B1977-$I$5)/$I$6))*$I$8,IF($N$4="General",1/2*(1-COS(2*PI()*($B1977-$I$5)/$I$6))*$I$9,"Error")))))</f>
        <v>3.3580181082905809E-6</v>
      </c>
      <c r="J1977" s="15" t="s">
        <v>14</v>
      </c>
      <c r="K1977" s="3"/>
      <c r="L1977" s="17">
        <v>19.600000000000264</v>
      </c>
      <c r="M1977" s="34">
        <f>L1977/'MSD Calculation'!$D$5</f>
        <v>0.66216216216217105</v>
      </c>
      <c r="N1977" s="34">
        <f>'MSD Calculation'!$D$24-L1977</f>
        <v>-1.1000000000002643</v>
      </c>
      <c r="O1977" s="35">
        <f t="shared" si="150"/>
        <v>4.7815954645856924E-3</v>
      </c>
      <c r="P1977" s="35">
        <f t="shared" si="151"/>
        <v>1.4481157333117231E-2</v>
      </c>
      <c r="Q1977" s="35">
        <f t="shared" si="152"/>
        <v>1.7916307751800233E-2</v>
      </c>
      <c r="R1977" s="35">
        <f t="shared" si="153"/>
        <v>1.9122949331593024E-2</v>
      </c>
      <c r="S1977" s="35">
        <f t="shared" si="154"/>
        <v>1.9126307349701315E-2</v>
      </c>
      <c r="T1977" s="11" t="s">
        <v>14</v>
      </c>
    </row>
    <row r="1978" spans="2:20" x14ac:dyDescent="0.35">
      <c r="B1978" s="63">
        <v>19.610000000000266</v>
      </c>
      <c r="C1978" s="34">
        <f>B1978/'MSD Calculation'!$D$5</f>
        <v>0.66250000000000897</v>
      </c>
      <c r="D1978" s="34">
        <f>'MSD Calculation'!$D$24-B1978</f>
        <v>-1.1100000000002659</v>
      </c>
      <c r="E1978" s="30">
        <f>IF(B1978="",0,IF(B1978&lt;'MSD Calculation'!$D$5,$E$7*(1-B1978/'MSD Calculation'!$D$5), 0))</f>
        <v>4.7768138691211054E-3</v>
      </c>
      <c r="F1978" s="30">
        <f>IF(B1978="",0,IF($B1978&lt;$F$5,0,IF($B1978&gt;'MSD Calculation'!$D$5,0,IF($N$4="Closed-form",1/2*(1-COS(2*PI()*($B1978-$F$5)/$F$6))*$F$8,IF($N$4="General",1/2*(1-COS(2*PI()*($B1978-$F$5)/$F$6))*$F$9,"Error")))))</f>
        <v>9.6995512317755925E-3</v>
      </c>
      <c r="G1978" s="30">
        <f>IF(B1978="",0,IF($B1978&lt;$G$5,0,IF($B1978&gt;'MSD Calculation'!$D$5,0,IF($N$4="Closed-form",1/2*(1-COS(2*PI()*($B1978-$G$5)/$G$6))*$G$8,IF($N$4="General",1/2*(1-COS(2*PI()*($B1978-$G$5)/$G$6))*$G$9,"Error")))))</f>
        <v>3.437630586121634E-3</v>
      </c>
      <c r="H1978" s="30">
        <f>IF(B1978="",0,IF($B1978&lt;$H$5,0,IF($B1978&gt;'MSD Calculation'!$D$5,0,IF($N$4="Closed-form",1/2*(1-COS(2*PI()*($B1978-$H$5)/$H$6))*$H$8,IF($N$4="General",1/2*(1-COS(2*PI()*($B1978-$H$5)/$H$6))*$H$9,"Error")))))</f>
        <v>1.2100696177241301E-3</v>
      </c>
      <c r="I1978" s="30">
        <f>IF(B1978="",0,IF($B1978&lt;$I$5,0,IF($B1978&gt;'MSD Calculation'!$D$5,0,IF($N$4="Closed-form",1/2*(1-COS(2*PI()*($B1978-$I$5)/$I$6))*$I$8,IF($N$4="General",1/2*(1-COS(2*PI()*($B1978-$I$5)/$I$6))*$I$9,"Error")))))</f>
        <v>3.5851459398888841E-6</v>
      </c>
      <c r="J1978" s="15" t="s">
        <v>14</v>
      </c>
      <c r="K1978" s="3"/>
      <c r="L1978" s="17">
        <v>19.610000000000266</v>
      </c>
      <c r="M1978" s="34">
        <f>L1978/'MSD Calculation'!$D$5</f>
        <v>0.66250000000000897</v>
      </c>
      <c r="N1978" s="34">
        <f>'MSD Calculation'!$D$24-L1978</f>
        <v>-1.1100000000002659</v>
      </c>
      <c r="O1978" s="35">
        <f t="shared" si="150"/>
        <v>4.7768138691211054E-3</v>
      </c>
      <c r="P1978" s="35">
        <f t="shared" si="151"/>
        <v>1.4476365100896699E-2</v>
      </c>
      <c r="Q1978" s="35">
        <f t="shared" si="152"/>
        <v>1.7913995687018333E-2</v>
      </c>
      <c r="R1978" s="35">
        <f t="shared" si="153"/>
        <v>1.9124065304742463E-2</v>
      </c>
      <c r="S1978" s="35">
        <f t="shared" si="154"/>
        <v>1.9127650450682352E-2</v>
      </c>
      <c r="T1978" s="11" t="s">
        <v>14</v>
      </c>
    </row>
    <row r="1979" spans="2:20" x14ac:dyDescent="0.35">
      <c r="B1979" s="63">
        <v>19.620000000000267</v>
      </c>
      <c r="C1979" s="34">
        <f>B1979/'MSD Calculation'!$D$5</f>
        <v>0.66283783783784689</v>
      </c>
      <c r="D1979" s="34">
        <f>'MSD Calculation'!$D$24-B1979</f>
        <v>-1.1200000000002674</v>
      </c>
      <c r="E1979" s="30">
        <f>IF(B1979="",0,IF(B1979&lt;'MSD Calculation'!$D$5,$E$7*(1-B1979/'MSD Calculation'!$D$5), 0))</f>
        <v>4.7720322736565192E-3</v>
      </c>
      <c r="F1979" s="30">
        <f>IF(B1979="",0,IF($B1979&lt;$F$5,0,IF($B1979&gt;'MSD Calculation'!$D$5,0,IF($N$4="Closed-form",1/2*(1-COS(2*PI()*($B1979-$F$5)/$F$6))*$F$8,IF($N$4="General",1/2*(1-COS(2*PI()*($B1979-$F$5)/$F$6))*$F$9,"Error")))))</f>
        <v>9.6995193215544135E-3</v>
      </c>
      <c r="G1979" s="30">
        <f>IF(B1979="",0,IF($B1979&lt;$G$5,0,IF($B1979&gt;'MSD Calculation'!$D$5,0,IF($N$4="Closed-form",1/2*(1-COS(2*PI()*($B1979-$G$5)/$G$6))*$G$8,IF($N$4="General",1/2*(1-COS(2*PI()*($B1979-$G$5)/$G$6))*$G$9,"Error")))))</f>
        <v>3.4400997450228267E-3</v>
      </c>
      <c r="H1979" s="30">
        <f>IF(B1979="",0,IF($B1979&lt;$H$5,0,IF($B1979&gt;'MSD Calculation'!$D$5,0,IF($N$4="Closed-form",1/2*(1-COS(2*PI()*($B1979-$H$5)/$H$6))*$H$8,IF($N$4="General",1/2*(1-COS(2*PI()*($B1979-$H$5)/$H$6))*$H$9,"Error")))))</f>
        <v>1.2134952330912817E-3</v>
      </c>
      <c r="I1979" s="30">
        <f>IF(B1979="",0,IF($B1979&lt;$I$5,0,IF($B1979&gt;'MSD Calculation'!$D$5,0,IF($N$4="Closed-form",1/2*(1-COS(2*PI()*($B1979-$I$5)/$I$6))*$I$8,IF($N$4="General",1/2*(1-COS(2*PI()*($B1979-$I$5)/$I$6))*$I$9,"Error")))))</f>
        <v>3.8196578511242027E-6</v>
      </c>
      <c r="J1979" s="15" t="s">
        <v>14</v>
      </c>
      <c r="K1979" s="3"/>
      <c r="L1979" s="17">
        <v>19.620000000000267</v>
      </c>
      <c r="M1979" s="34">
        <f>L1979/'MSD Calculation'!$D$5</f>
        <v>0.66283783783784689</v>
      </c>
      <c r="N1979" s="34">
        <f>'MSD Calculation'!$D$24-L1979</f>
        <v>-1.1200000000002674</v>
      </c>
      <c r="O1979" s="35">
        <f t="shared" si="150"/>
        <v>4.7720322736565192E-3</v>
      </c>
      <c r="P1979" s="35">
        <f t="shared" si="151"/>
        <v>1.4471551595210932E-2</v>
      </c>
      <c r="Q1979" s="35">
        <f t="shared" si="152"/>
        <v>1.7911651340233758E-2</v>
      </c>
      <c r="R1979" s="35">
        <f t="shared" si="153"/>
        <v>1.9125146573325039E-2</v>
      </c>
      <c r="S1979" s="35">
        <f t="shared" si="154"/>
        <v>1.9128966231176162E-2</v>
      </c>
      <c r="T1979" s="11" t="s">
        <v>14</v>
      </c>
    </row>
    <row r="1980" spans="2:20" x14ac:dyDescent="0.35">
      <c r="B1980" s="63">
        <v>19.630000000000269</v>
      </c>
      <c r="C1980" s="34">
        <f>B1980/'MSD Calculation'!$D$5</f>
        <v>0.66317567567568469</v>
      </c>
      <c r="D1980" s="34">
        <f>'MSD Calculation'!$D$24-B1980</f>
        <v>-1.130000000000269</v>
      </c>
      <c r="E1980" s="30">
        <f>IF(B1980="",0,IF(B1980&lt;'MSD Calculation'!$D$5,$E$7*(1-B1980/'MSD Calculation'!$D$5), 0))</f>
        <v>4.7672506781919338E-3</v>
      </c>
      <c r="F1980" s="30">
        <f>IF(B1980="",0,IF($B1980&lt;$F$5,0,IF($B1980&gt;'MSD Calculation'!$D$5,0,IF($N$4="Closed-form",1/2*(1-COS(2*PI()*($B1980-$F$5)/$F$6))*$F$8,IF($N$4="General",1/2*(1-COS(2*PI()*($B1980-$F$5)/$F$6))*$F$9,"Error")))))</f>
        <v>9.6994661380079717E-3</v>
      </c>
      <c r="G1980" s="30">
        <f>IF(B1980="",0,IF($B1980&lt;$G$5,0,IF($B1980&gt;'MSD Calculation'!$D$5,0,IF($N$4="Closed-form",1/2*(1-COS(2*PI()*($B1980-$G$5)/$G$6))*$G$8,IF($N$4="General",1/2*(1-COS(2*PI()*($B1980-$G$5)/$G$6))*$G$9,"Error")))))</f>
        <v>3.4425578782927321E-3</v>
      </c>
      <c r="H1980" s="30">
        <f>IF(B1980="",0,IF($B1980&lt;$H$5,0,IF($B1980&gt;'MSD Calculation'!$D$5,0,IF($N$4="Closed-form",1/2*(1-COS(2*PI()*($B1980-$H$5)/$H$6))*$H$8,IF($N$4="General",1/2*(1-COS(2*PI()*($B1980-$H$5)/$H$6))*$H$9,"Error")))))</f>
        <v>1.2169183847052199E-3</v>
      </c>
      <c r="I1980" s="30">
        <f>IF(B1980="",0,IF($B1980&lt;$I$5,0,IF($B1980&gt;'MSD Calculation'!$D$5,0,IF($N$4="Closed-form",1/2*(1-COS(2*PI()*($B1980-$I$5)/$I$6))*$I$8,IF($N$4="General",1/2*(1-COS(2*PI()*($B1980-$I$5)/$I$6))*$I$9,"Error")))))</f>
        <v>4.0615477817992302E-6</v>
      </c>
      <c r="J1980" s="15" t="s">
        <v>14</v>
      </c>
      <c r="K1980" s="3"/>
      <c r="L1980" s="17">
        <v>19.630000000000269</v>
      </c>
      <c r="M1980" s="34">
        <f>L1980/'MSD Calculation'!$D$5</f>
        <v>0.66317567567568469</v>
      </c>
      <c r="N1980" s="34">
        <f>'MSD Calculation'!$D$24-L1980</f>
        <v>-1.130000000000269</v>
      </c>
      <c r="O1980" s="35">
        <f t="shared" si="150"/>
        <v>4.7672506781919338E-3</v>
      </c>
      <c r="P1980" s="35">
        <f t="shared" si="151"/>
        <v>1.4466716816199906E-2</v>
      </c>
      <c r="Q1980" s="35">
        <f t="shared" si="152"/>
        <v>1.7909274694492636E-2</v>
      </c>
      <c r="R1980" s="35">
        <f t="shared" si="153"/>
        <v>1.9126193079197856E-2</v>
      </c>
      <c r="S1980" s="35">
        <f t="shared" si="154"/>
        <v>1.9130254626979655E-2</v>
      </c>
      <c r="T1980" s="11" t="s">
        <v>14</v>
      </c>
    </row>
    <row r="1981" spans="2:20" x14ac:dyDescent="0.35">
      <c r="B1981" s="63">
        <v>19.640000000000271</v>
      </c>
      <c r="C1981" s="34">
        <f>B1981/'MSD Calculation'!$D$5</f>
        <v>0.66351351351352261</v>
      </c>
      <c r="D1981" s="34">
        <f>'MSD Calculation'!$D$24-B1981</f>
        <v>-1.1400000000002706</v>
      </c>
      <c r="E1981" s="30">
        <f>IF(B1981="",0,IF(B1981&lt;'MSD Calculation'!$D$5,$E$7*(1-B1981/'MSD Calculation'!$D$5), 0))</f>
        <v>4.7624690827273468E-3</v>
      </c>
      <c r="F1981" s="30">
        <f>IF(B1981="",0,IF($B1981&lt;$F$5,0,IF($B1981&gt;'MSD Calculation'!$D$5,0,IF($N$4="Closed-form",1/2*(1-COS(2*PI()*($B1981-$F$5)/$F$6))*$F$8,IF($N$4="General",1/2*(1-COS(2*PI()*($B1981-$F$5)/$F$6))*$F$9,"Error")))))</f>
        <v>9.6993916813695614E-3</v>
      </c>
      <c r="G1981" s="30">
        <f>IF(B1981="",0,IF($B1981&lt;$G$5,0,IF($B1981&gt;'MSD Calculation'!$D$5,0,IF($N$4="Closed-form",1/2*(1-COS(2*PI()*($B1981-$G$5)/$G$6))*$G$8,IF($N$4="General",1/2*(1-COS(2*PI()*($B1981-$G$5)/$G$6))*$G$9,"Error")))))</f>
        <v>3.4450049689138296E-3</v>
      </c>
      <c r="H1981" s="30">
        <f>IF(B1981="",0,IF($B1981&lt;$H$5,0,IF($B1981&gt;'MSD Calculation'!$D$5,0,IF($N$4="Closed-form",1/2*(1-COS(2*PI()*($B1981-$H$5)/$H$6))*$H$8,IF($N$4="General",1/2*(1-COS(2*PI()*($B1981-$H$5)/$H$6))*$H$9,"Error")))))</f>
        <v>1.2203390314065444E-3</v>
      </c>
      <c r="I1981" s="30">
        <f>IF(B1981="",0,IF($B1981&lt;$I$5,0,IF($B1981&gt;'MSD Calculation'!$D$5,0,IF($N$4="Closed-form",1/2*(1-COS(2*PI()*($B1981-$I$5)/$I$6))*$I$8,IF($N$4="General",1/2*(1-COS(2*PI()*($B1981-$I$5)/$I$6))*$I$9,"Error")))))</f>
        <v>4.3108094810556775E-6</v>
      </c>
      <c r="J1981" s="15" t="s">
        <v>14</v>
      </c>
      <c r="K1981" s="3"/>
      <c r="L1981" s="17">
        <v>19.640000000000271</v>
      </c>
      <c r="M1981" s="34">
        <f>L1981/'MSD Calculation'!$D$5</f>
        <v>0.66351351351352261</v>
      </c>
      <c r="N1981" s="34">
        <f>'MSD Calculation'!$D$24-L1981</f>
        <v>-1.1400000000002706</v>
      </c>
      <c r="O1981" s="35">
        <f t="shared" si="150"/>
        <v>4.7624690827273468E-3</v>
      </c>
      <c r="P1981" s="35">
        <f t="shared" si="151"/>
        <v>1.4461860764096907E-2</v>
      </c>
      <c r="Q1981" s="35">
        <f t="shared" si="152"/>
        <v>1.7906865733010736E-2</v>
      </c>
      <c r="R1981" s="35">
        <f t="shared" si="153"/>
        <v>1.9127204764417281E-2</v>
      </c>
      <c r="S1981" s="35">
        <f t="shared" si="154"/>
        <v>1.9131515573898337E-2</v>
      </c>
      <c r="T1981" s="11" t="s">
        <v>14</v>
      </c>
    </row>
    <row r="1982" spans="2:20" x14ac:dyDescent="0.35">
      <c r="B1982" s="63">
        <v>19.650000000000272</v>
      </c>
      <c r="C1982" s="34">
        <f>B1982/'MSD Calculation'!$D$5</f>
        <v>0.66385135135136053</v>
      </c>
      <c r="D1982" s="34">
        <f>'MSD Calculation'!$D$24-B1982</f>
        <v>-1.1500000000002721</v>
      </c>
      <c r="E1982" s="30">
        <f>IF(B1982="",0,IF(B1982&lt;'MSD Calculation'!$D$5,$E$7*(1-B1982/'MSD Calculation'!$D$5), 0))</f>
        <v>4.7576874872627597E-3</v>
      </c>
      <c r="F1982" s="30">
        <f>IF(B1982="",0,IF($B1982&lt;$F$5,0,IF($B1982&gt;'MSD Calculation'!$D$5,0,IF($N$4="Closed-form",1/2*(1-COS(2*PI()*($B1982-$F$5)/$F$6))*$F$8,IF($N$4="General",1/2*(1-COS(2*PI()*($B1982-$F$5)/$F$6))*$F$9,"Error")))))</f>
        <v>9.6992959519657841E-3</v>
      </c>
      <c r="G1982" s="30">
        <f>IF(B1982="",0,IF($B1982&lt;$G$5,0,IF($B1982&gt;'MSD Calculation'!$D$5,0,IF($N$4="Closed-form",1/2*(1-COS(2*PI()*($B1982-$G$5)/$G$6))*$G$8,IF($N$4="General",1/2*(1-COS(2*PI()*($B1982-$G$5)/$G$6))*$G$9,"Error")))))</f>
        <v>3.4474409999450482E-3</v>
      </c>
      <c r="H1982" s="30">
        <f>IF(B1982="",0,IF($B1982&lt;$H$5,0,IF($B1982&gt;'MSD Calculation'!$D$5,0,IF($N$4="Closed-form",1/2*(1-COS(2*PI()*($B1982-$H$5)/$H$6))*$H$8,IF($N$4="General",1/2*(1-COS(2*PI()*($B1982-$H$5)/$H$6))*$H$9,"Error")))))</f>
        <v>1.2237571320659715E-3</v>
      </c>
      <c r="I1982" s="30">
        <f>IF(B1982="",0,IF($B1982&lt;$I$5,0,IF($B1982&gt;'MSD Calculation'!$D$5,0,IF($N$4="Closed-form",1/2*(1-COS(2*PI()*($B1982-$I$5)/$I$6))*$I$8,IF($N$4="General",1/2*(1-COS(2*PI()*($B1982-$I$5)/$I$6))*$I$9,"Error")))))</f>
        <v>4.5674365075360025E-6</v>
      </c>
      <c r="J1982" s="15" t="s">
        <v>14</v>
      </c>
      <c r="K1982" s="3"/>
      <c r="L1982" s="17">
        <v>19.650000000000272</v>
      </c>
      <c r="M1982" s="34">
        <f>L1982/'MSD Calculation'!$D$5</f>
        <v>0.66385135135136053</v>
      </c>
      <c r="N1982" s="34">
        <f>'MSD Calculation'!$D$24-L1982</f>
        <v>-1.1500000000002721</v>
      </c>
      <c r="O1982" s="35">
        <f t="shared" si="150"/>
        <v>4.7576874872627597E-3</v>
      </c>
      <c r="P1982" s="35">
        <f t="shared" si="151"/>
        <v>1.4456983439228544E-2</v>
      </c>
      <c r="Q1982" s="35">
        <f t="shared" si="152"/>
        <v>1.7904424439173592E-2</v>
      </c>
      <c r="R1982" s="35">
        <f t="shared" si="153"/>
        <v>1.9128181571239564E-2</v>
      </c>
      <c r="S1982" s="35">
        <f t="shared" si="154"/>
        <v>1.9132749007747099E-2</v>
      </c>
      <c r="T1982" s="11" t="s">
        <v>14</v>
      </c>
    </row>
    <row r="1983" spans="2:20" x14ac:dyDescent="0.35">
      <c r="B1983" s="63">
        <v>19.660000000000274</v>
      </c>
      <c r="C1983" s="34">
        <f>B1983/'MSD Calculation'!$D$5</f>
        <v>0.66418918918919845</v>
      </c>
      <c r="D1983" s="34">
        <f>'MSD Calculation'!$D$24-B1983</f>
        <v>-1.1600000000002737</v>
      </c>
      <c r="E1983" s="30">
        <f>IF(B1983="",0,IF(B1983&lt;'MSD Calculation'!$D$5,$E$7*(1-B1983/'MSD Calculation'!$D$5), 0))</f>
        <v>4.7529058917981726E-3</v>
      </c>
      <c r="F1983" s="30">
        <f>IF(B1983="",0,IF($B1983&lt;$F$5,0,IF($B1983&gt;'MSD Calculation'!$D$5,0,IF($N$4="Closed-form",1/2*(1-COS(2*PI()*($B1983-$F$5)/$F$6))*$F$8,IF($N$4="General",1/2*(1-COS(2*PI()*($B1983-$F$5)/$F$6))*$F$9,"Error")))))</f>
        <v>9.6991789502165523E-3</v>
      </c>
      <c r="G1983" s="30">
        <f>IF(B1983="",0,IF($B1983&lt;$G$5,0,IF($B1983&gt;'MSD Calculation'!$D$5,0,IF($N$4="Closed-form",1/2*(1-COS(2*PI()*($B1983-$G$5)/$G$6))*$G$8,IF($N$4="General",1/2*(1-COS(2*PI()*($B1983-$G$5)/$G$6))*$G$9,"Error")))))</f>
        <v>3.4498659545218794E-3</v>
      </c>
      <c r="H1983" s="30">
        <f>IF(B1983="",0,IF($B1983&lt;$H$5,0,IF($B1983&gt;'MSD Calculation'!$D$5,0,IF($N$4="Closed-form",1/2*(1-COS(2*PI()*($B1983-$H$5)/$H$6))*$H$8,IF($N$4="General",1/2*(1-COS(2*PI()*($B1983-$H$5)/$H$6))*$H$9,"Error")))))</f>
        <v>1.2271726455848325E-3</v>
      </c>
      <c r="I1983" s="30">
        <f>IF(B1983="",0,IF($B1983&lt;$I$5,0,IF($B1983&gt;'MSD Calculation'!$D$5,0,IF($N$4="Closed-form",1/2*(1-COS(2*PI()*($B1983-$I$5)/$I$6))*$I$8,IF($N$4="General",1/2*(1-COS(2*PI()*($B1983-$I$5)/$I$6))*$I$9,"Error")))))</f>
        <v>4.8314222295495796E-6</v>
      </c>
      <c r="J1983" s="15" t="s">
        <v>14</v>
      </c>
      <c r="K1983" s="3"/>
      <c r="L1983" s="17">
        <v>19.660000000000274</v>
      </c>
      <c r="M1983" s="34">
        <f>L1983/'MSD Calculation'!$D$5</f>
        <v>0.66418918918919845</v>
      </c>
      <c r="N1983" s="34">
        <f>'MSD Calculation'!$D$24-L1983</f>
        <v>-1.1600000000002737</v>
      </c>
      <c r="O1983" s="35">
        <f t="shared" si="150"/>
        <v>4.7529058917981726E-3</v>
      </c>
      <c r="P1983" s="35">
        <f t="shared" si="151"/>
        <v>1.4452084842014726E-2</v>
      </c>
      <c r="Q1983" s="35">
        <f t="shared" si="152"/>
        <v>1.7901950796536604E-2</v>
      </c>
      <c r="R1983" s="35">
        <f t="shared" si="153"/>
        <v>1.9129123442121435E-2</v>
      </c>
      <c r="S1983" s="35">
        <f t="shared" si="154"/>
        <v>1.9133954864350985E-2</v>
      </c>
      <c r="T1983" s="11" t="s">
        <v>14</v>
      </c>
    </row>
    <row r="1984" spans="2:20" x14ac:dyDescent="0.35">
      <c r="B1984" s="63">
        <v>19.670000000000275</v>
      </c>
      <c r="C1984" s="34">
        <f>B1984/'MSD Calculation'!$D$5</f>
        <v>0.66452702702703625</v>
      </c>
      <c r="D1984" s="34">
        <f>'MSD Calculation'!$D$24-B1984</f>
        <v>-1.1700000000002753</v>
      </c>
      <c r="E1984" s="30">
        <f>IF(B1984="",0,IF(B1984&lt;'MSD Calculation'!$D$5,$E$7*(1-B1984/'MSD Calculation'!$D$5), 0))</f>
        <v>4.7481242963335873E-3</v>
      </c>
      <c r="F1984" s="30">
        <f>IF(B1984="",0,IF($B1984&lt;$F$5,0,IF($B1984&gt;'MSD Calculation'!$D$5,0,IF($N$4="Closed-form",1/2*(1-COS(2*PI()*($B1984-$F$5)/$F$6))*$F$8,IF($N$4="General",1/2*(1-COS(2*PI()*($B1984-$F$5)/$F$6))*$F$9,"Error")))))</f>
        <v>9.6990406766350977E-3</v>
      </c>
      <c r="G1984" s="30">
        <f>IF(B1984="",0,IF($B1984&lt;$G$5,0,IF($B1984&gt;'MSD Calculation'!$D$5,0,IF($N$4="Closed-form",1/2*(1-COS(2*PI()*($B1984-$G$5)/$G$6))*$G$8,IF($N$4="General",1/2*(1-COS(2*PI()*($B1984-$G$5)/$G$6))*$G$9,"Error")))))</f>
        <v>3.4522798158564982E-3</v>
      </c>
      <c r="H1984" s="30">
        <f>IF(B1984="",0,IF($B1984&lt;$H$5,0,IF($B1984&gt;'MSD Calculation'!$D$5,0,IF($N$4="Closed-form",1/2*(1-COS(2*PI()*($B1984-$H$5)/$H$6))*$H$8,IF($N$4="General",1/2*(1-COS(2*PI()*($B1984-$H$5)/$H$6))*$H$9,"Error")))))</f>
        <v>1.230585530895564E-3</v>
      </c>
      <c r="I1984" s="30">
        <f>IF(B1984="",0,IF($B1984&lt;$I$5,0,IF($B1984&gt;'MSD Calculation'!$D$5,0,IF($N$4="Closed-form",1/2*(1-COS(2*PI()*($B1984-$I$5)/$I$6))*$I$8,IF($N$4="General",1/2*(1-COS(2*PI()*($B1984-$I$5)/$I$6))*$I$9,"Error")))))</f>
        <v>5.1027598252444198E-6</v>
      </c>
      <c r="J1984" s="15" t="s">
        <v>14</v>
      </c>
      <c r="K1984" s="3"/>
      <c r="L1984" s="17">
        <v>19.670000000000275</v>
      </c>
      <c r="M1984" s="34">
        <f>L1984/'MSD Calculation'!$D$5</f>
        <v>0.66452702702703625</v>
      </c>
      <c r="N1984" s="34">
        <f>'MSD Calculation'!$D$24-L1984</f>
        <v>-1.1700000000002753</v>
      </c>
      <c r="O1984" s="35">
        <f t="shared" si="150"/>
        <v>4.7481242963335873E-3</v>
      </c>
      <c r="P1984" s="35">
        <f t="shared" si="151"/>
        <v>1.4447164972968685E-2</v>
      </c>
      <c r="Q1984" s="35">
        <f t="shared" si="152"/>
        <v>1.7899444788825183E-2</v>
      </c>
      <c r="R1984" s="35">
        <f t="shared" si="153"/>
        <v>1.9130030319720746E-2</v>
      </c>
      <c r="S1984" s="35">
        <f t="shared" si="154"/>
        <v>1.913513307954599E-2</v>
      </c>
      <c r="T1984" s="11" t="s">
        <v>14</v>
      </c>
    </row>
    <row r="1985" spans="2:20" x14ac:dyDescent="0.35">
      <c r="B1985" s="63">
        <v>19.680000000000277</v>
      </c>
      <c r="C1985" s="34">
        <f>B1985/'MSD Calculation'!$D$5</f>
        <v>0.66486486486487417</v>
      </c>
      <c r="D1985" s="34">
        <f>'MSD Calculation'!$D$24-B1985</f>
        <v>-1.1800000000002768</v>
      </c>
      <c r="E1985" s="30">
        <f>IF(B1985="",0,IF(B1985&lt;'MSD Calculation'!$D$5,$E$7*(1-B1985/'MSD Calculation'!$D$5), 0))</f>
        <v>4.7433427008690002E-3</v>
      </c>
      <c r="F1985" s="30">
        <f>IF(B1985="",0,IF($B1985&lt;$F$5,0,IF($B1985&gt;'MSD Calculation'!$D$5,0,IF($N$4="Closed-form",1/2*(1-COS(2*PI()*($B1985-$F$5)/$F$6))*$F$8,IF($N$4="General",1/2*(1-COS(2*PI()*($B1985-$F$5)/$F$6))*$F$9,"Error")))))</f>
        <v>9.6988811318279543E-3</v>
      </c>
      <c r="G1985" s="30">
        <f>IF(B1985="",0,IF($B1985&lt;$G$5,0,IF($B1985&gt;'MSD Calculation'!$D$5,0,IF($N$4="Closed-form",1/2*(1-COS(2*PI()*($B1985-$G$5)/$G$6))*$G$8,IF($N$4="General",1/2*(1-COS(2*PI()*($B1985-$G$5)/$G$6))*$G$9,"Error")))))</f>
        <v>3.4546825672378766E-3</v>
      </c>
      <c r="H1985" s="30">
        <f>IF(B1985="",0,IF($B1985&lt;$H$5,0,IF($B1985&gt;'MSD Calculation'!$D$5,0,IF($N$4="Closed-form",1/2*(1-COS(2*PI()*($B1985-$H$5)/$H$6))*$H$8,IF($N$4="General",1/2*(1-COS(2*PI()*($B1985-$H$5)/$H$6))*$H$9,"Error")))))</f>
        <v>1.2339957469622066E-3</v>
      </c>
      <c r="I1985" s="30">
        <f>IF(B1985="",0,IF($B1985&lt;$I$5,0,IF($B1985&gt;'MSD Calculation'!$D$5,0,IF($N$4="Closed-form",1/2*(1-COS(2*PI()*($B1985-$I$5)/$I$6))*$I$8,IF($N$4="General",1/2*(1-COS(2*PI()*($B1985-$I$5)/$I$6))*$I$9,"Error")))))</f>
        <v>5.3814422827831037E-6</v>
      </c>
      <c r="J1985" s="15" t="s">
        <v>14</v>
      </c>
      <c r="K1985" s="3"/>
      <c r="L1985" s="17">
        <v>19.680000000000277</v>
      </c>
      <c r="M1985" s="34">
        <f>L1985/'MSD Calculation'!$D$5</f>
        <v>0.66486486486487417</v>
      </c>
      <c r="N1985" s="34">
        <f>'MSD Calculation'!$D$24-L1985</f>
        <v>-1.1800000000002768</v>
      </c>
      <c r="O1985" s="35">
        <f t="shared" si="150"/>
        <v>4.7433427008690002E-3</v>
      </c>
      <c r="P1985" s="35">
        <f t="shared" si="151"/>
        <v>1.4442223832696954E-2</v>
      </c>
      <c r="Q1985" s="35">
        <f t="shared" si="152"/>
        <v>1.7896906399934829E-2</v>
      </c>
      <c r="R1985" s="35">
        <f t="shared" si="153"/>
        <v>1.9130902146897034E-2</v>
      </c>
      <c r="S1985" s="35">
        <f t="shared" si="154"/>
        <v>1.9136283589179817E-2</v>
      </c>
      <c r="T1985" s="11" t="s">
        <v>14</v>
      </c>
    </row>
    <row r="1986" spans="2:20" x14ac:dyDescent="0.35">
      <c r="B1986" s="63">
        <v>19.690000000000278</v>
      </c>
      <c r="C1986" s="34">
        <f>B1986/'MSD Calculation'!$D$5</f>
        <v>0.66520270270271209</v>
      </c>
      <c r="D1986" s="34">
        <f>'MSD Calculation'!$D$24-B1986</f>
        <v>-1.1900000000002784</v>
      </c>
      <c r="E1986" s="30">
        <f>IF(B1986="",0,IF(B1986&lt;'MSD Calculation'!$D$5,$E$7*(1-B1986/'MSD Calculation'!$D$5), 0))</f>
        <v>4.7385611054044131E-3</v>
      </c>
      <c r="F1986" s="30">
        <f>IF(B1986="",0,IF($B1986&lt;$F$5,0,IF($B1986&gt;'MSD Calculation'!$D$5,0,IF($N$4="Closed-form",1/2*(1-COS(2*PI()*($B1986-$F$5)/$F$6))*$F$8,IF($N$4="General",1/2*(1-COS(2*PI()*($B1986-$F$5)/$F$6))*$F$9,"Error")))))</f>
        <v>9.698700316494965E-3</v>
      </c>
      <c r="G1986" s="30">
        <f>IF(B1986="",0,IF($B1986&lt;$G$5,0,IF($B1986&gt;'MSD Calculation'!$D$5,0,IF($N$4="Closed-form",1/2*(1-COS(2*PI()*($B1986-$G$5)/$G$6))*$G$8,IF($N$4="General",1/2*(1-COS(2*PI()*($B1986-$G$5)/$G$6))*$G$9,"Error")))))</f>
        <v>3.4570741920319009E-3</v>
      </c>
      <c r="H1986" s="30">
        <f>IF(B1986="",0,IF($B1986&lt;$H$5,0,IF($B1986&gt;'MSD Calculation'!$D$5,0,IF($N$4="Closed-form",1/2*(1-COS(2*PI()*($B1986-$H$5)/$H$6))*$H$8,IF($N$4="General",1/2*(1-COS(2*PI()*($B1986-$H$5)/$H$6))*$H$9,"Error")))))</f>
        <v>1.2374032527808926E-3</v>
      </c>
      <c r="I1986" s="30">
        <f>IF(B1986="",0,IF($B1986&lt;$I$5,0,IF($B1986&gt;'MSD Calculation'!$D$5,0,IF($N$4="Closed-form",1/2*(1-COS(2*PI()*($B1986-$I$5)/$I$6))*$I$8,IF($N$4="General",1/2*(1-COS(2*PI()*($B1986-$I$5)/$I$6))*$I$9,"Error")))))</f>
        <v>5.6674624005243324E-6</v>
      </c>
      <c r="J1986" s="15" t="s">
        <v>14</v>
      </c>
      <c r="K1986" s="3"/>
      <c r="L1986" s="17">
        <v>19.690000000000278</v>
      </c>
      <c r="M1986" s="34">
        <f>L1986/'MSD Calculation'!$D$5</f>
        <v>0.66520270270271209</v>
      </c>
      <c r="N1986" s="34">
        <f>'MSD Calculation'!$D$24-L1986</f>
        <v>-1.1900000000002784</v>
      </c>
      <c r="O1986" s="35">
        <f t="shared" si="150"/>
        <v>4.7385611054044131E-3</v>
      </c>
      <c r="P1986" s="35">
        <f t="shared" si="151"/>
        <v>1.4437261421899378E-2</v>
      </c>
      <c r="Q1986" s="35">
        <f t="shared" si="152"/>
        <v>1.7894335613931278E-2</v>
      </c>
      <c r="R1986" s="35">
        <f t="shared" si="153"/>
        <v>1.913173886671217E-2</v>
      </c>
      <c r="S1986" s="35">
        <f t="shared" si="154"/>
        <v>1.9137406329112695E-2</v>
      </c>
      <c r="T1986" s="11" t="s">
        <v>14</v>
      </c>
    </row>
    <row r="1987" spans="2:20" x14ac:dyDescent="0.35">
      <c r="B1987" s="63">
        <v>19.70000000000028</v>
      </c>
      <c r="C1987" s="34">
        <f>B1987/'MSD Calculation'!$D$5</f>
        <v>0.66554054054055001</v>
      </c>
      <c r="D1987" s="34">
        <f>'MSD Calculation'!$D$24-B1987</f>
        <v>-1.20000000000028</v>
      </c>
      <c r="E1987" s="30">
        <f>IF(B1987="",0,IF(B1987&lt;'MSD Calculation'!$D$5,$E$7*(1-B1987/'MSD Calculation'!$D$5), 0))</f>
        <v>4.7337795099398261E-3</v>
      </c>
      <c r="F1987" s="30">
        <f>IF(B1987="",0,IF($B1987&lt;$F$5,0,IF($B1987&gt;'MSD Calculation'!$D$5,0,IF($N$4="Closed-form",1/2*(1-COS(2*PI()*($B1987-$F$5)/$F$6))*$F$8,IF($N$4="General",1/2*(1-COS(2*PI()*($B1987-$F$5)/$F$6))*$F$9,"Error")))))</f>
        <v>9.6984982314292697E-3</v>
      </c>
      <c r="G1987" s="30">
        <f>IF(B1987="",0,IF($B1987&lt;$G$5,0,IF($B1987&gt;'MSD Calculation'!$D$5,0,IF($N$4="Closed-form",1/2*(1-COS(2*PI()*($B1987-$G$5)/$G$6))*$G$8,IF($N$4="General",1/2*(1-COS(2*PI()*($B1987-$G$5)/$G$6))*$G$9,"Error")))))</f>
        <v>3.459454673681485E-3</v>
      </c>
      <c r="H1987" s="30">
        <f>IF(B1987="",0,IF($B1987&lt;$H$5,0,IF($B1987&gt;'MSD Calculation'!$D$5,0,IF($N$4="Closed-form",1/2*(1-COS(2*PI()*($B1987-$H$5)/$H$6))*$H$8,IF($N$4="General",1/2*(1-COS(2*PI()*($B1987-$H$5)/$H$6))*$H$9,"Error")))))</f>
        <v>1.2408080073803432E-3</v>
      </c>
      <c r="I1987" s="30">
        <f>IF(B1987="",0,IF($B1987&lt;$I$5,0,IF($B1987&gt;'MSD Calculation'!$D$5,0,IF($N$4="Closed-form",1/2*(1-COS(2*PI()*($B1987-$I$5)/$I$6))*$I$8,IF($N$4="General",1/2*(1-COS(2*PI()*($B1987-$I$5)/$I$6))*$I$9,"Error")))))</f>
        <v>5.9608127872086899E-6</v>
      </c>
      <c r="J1987" s="15" t="s">
        <v>14</v>
      </c>
      <c r="K1987" s="3"/>
      <c r="L1987" s="17">
        <v>19.70000000000028</v>
      </c>
      <c r="M1987" s="34">
        <f>L1987/'MSD Calculation'!$D$5</f>
        <v>0.66554054054055001</v>
      </c>
      <c r="N1987" s="34">
        <f>'MSD Calculation'!$D$24-L1987</f>
        <v>-1.20000000000028</v>
      </c>
      <c r="O1987" s="35">
        <f t="shared" si="150"/>
        <v>4.7337795099398261E-3</v>
      </c>
      <c r="P1987" s="35">
        <f t="shared" si="151"/>
        <v>1.4432277741369095E-2</v>
      </c>
      <c r="Q1987" s="35">
        <f t="shared" si="152"/>
        <v>1.7891732415050581E-2</v>
      </c>
      <c r="R1987" s="35">
        <f t="shared" si="153"/>
        <v>1.9132540422430924E-2</v>
      </c>
      <c r="S1987" s="35">
        <f t="shared" si="154"/>
        <v>1.9138501235218132E-2</v>
      </c>
      <c r="T1987" s="11" t="s">
        <v>14</v>
      </c>
    </row>
    <row r="1988" spans="2:20" x14ac:dyDescent="0.35">
      <c r="B1988" s="63">
        <v>19.710000000000282</v>
      </c>
      <c r="C1988" s="34">
        <f>B1988/'MSD Calculation'!$D$5</f>
        <v>0.66587837837838781</v>
      </c>
      <c r="D1988" s="34">
        <f>'MSD Calculation'!$D$24-B1988</f>
        <v>-1.2100000000002815</v>
      </c>
      <c r="E1988" s="30">
        <f>IF(B1988="",0,IF(B1988&lt;'MSD Calculation'!$D$5,$E$7*(1-B1988/'MSD Calculation'!$D$5), 0))</f>
        <v>4.7289979144752407E-3</v>
      </c>
      <c r="F1988" s="30">
        <f>IF(B1988="",0,IF($B1988&lt;$F$5,0,IF($B1988&gt;'MSD Calculation'!$D$5,0,IF($N$4="Closed-form",1/2*(1-COS(2*PI()*($B1988-$F$5)/$F$6))*$F$8,IF($N$4="General",1/2*(1-COS(2*PI()*($B1988-$F$5)/$F$6))*$F$9,"Error")))))</f>
        <v>9.6982748775173155E-3</v>
      </c>
      <c r="G1988" s="30">
        <f>IF(B1988="",0,IF($B1988&lt;$G$5,0,IF($B1988&gt;'MSD Calculation'!$D$5,0,IF($N$4="Closed-form",1/2*(1-COS(2*PI()*($B1988-$G$5)/$G$6))*$G$8,IF($N$4="General",1/2*(1-COS(2*PI()*($B1988-$G$5)/$G$6))*$G$9,"Error")))))</f>
        <v>3.4618239957066878E-3</v>
      </c>
      <c r="H1988" s="30">
        <f>IF(B1988="",0,IF($B1988&lt;$H$5,0,IF($B1988&gt;'MSD Calculation'!$D$5,0,IF($N$4="Closed-form",1/2*(1-COS(2*PI()*($B1988-$H$5)/$H$6))*$H$8,IF($N$4="General",1/2*(1-COS(2*PI()*($B1988-$H$5)/$H$6))*$H$9,"Error")))))</f>
        <v>1.2442099698223598E-3</v>
      </c>
      <c r="I1988" s="30">
        <f>IF(B1988="",0,IF($B1988&lt;$I$5,0,IF($B1988&gt;'MSD Calculation'!$D$5,0,IF($N$4="Closed-form",1/2*(1-COS(2*PI()*($B1988-$I$5)/$I$6))*$I$8,IF($N$4="General",1/2*(1-COS(2*PI()*($B1988-$I$5)/$I$6))*$I$9,"Error")))))</f>
        <v>6.261485862149895E-6</v>
      </c>
      <c r="J1988" s="15" t="s">
        <v>14</v>
      </c>
      <c r="K1988" s="3"/>
      <c r="L1988" s="17">
        <v>19.710000000000282</v>
      </c>
      <c r="M1988" s="34">
        <f>L1988/'MSD Calculation'!$D$5</f>
        <v>0.66587837837838781</v>
      </c>
      <c r="N1988" s="34">
        <f>'MSD Calculation'!$D$24-L1988</f>
        <v>-1.2100000000002815</v>
      </c>
      <c r="O1988" s="35">
        <f t="shared" si="150"/>
        <v>4.7289979144752407E-3</v>
      </c>
      <c r="P1988" s="35">
        <f t="shared" si="151"/>
        <v>1.4427272791992556E-2</v>
      </c>
      <c r="Q1988" s="35">
        <f t="shared" si="152"/>
        <v>1.7889096787699243E-2</v>
      </c>
      <c r="R1988" s="35">
        <f t="shared" si="153"/>
        <v>1.9133306757521604E-2</v>
      </c>
      <c r="S1988" s="35">
        <f t="shared" si="154"/>
        <v>1.9139568243383753E-2</v>
      </c>
      <c r="T1988" s="11" t="s">
        <v>14</v>
      </c>
    </row>
    <row r="1989" spans="2:20" x14ac:dyDescent="0.35">
      <c r="B1989" s="63">
        <v>19.720000000000283</v>
      </c>
      <c r="C1989" s="34">
        <f>B1989/'MSD Calculation'!$D$5</f>
        <v>0.66621621621622573</v>
      </c>
      <c r="D1989" s="34">
        <f>'MSD Calculation'!$D$24-B1989</f>
        <v>-1.2200000000002831</v>
      </c>
      <c r="E1989" s="30">
        <f>IF(B1989="",0,IF(B1989&lt;'MSD Calculation'!$D$5,$E$7*(1-B1989/'MSD Calculation'!$D$5), 0))</f>
        <v>4.7242163190106537E-3</v>
      </c>
      <c r="F1989" s="30">
        <f>IF(B1989="",0,IF($B1989&lt;$F$5,0,IF($B1989&gt;'MSD Calculation'!$D$5,0,IF($N$4="Closed-form",1/2*(1-COS(2*PI()*($B1989-$F$5)/$F$6))*$F$8,IF($N$4="General",1/2*(1-COS(2*PI()*($B1989-$F$5)/$F$6))*$F$9,"Error")))))</f>
        <v>9.6980302557388431E-3</v>
      </c>
      <c r="G1989" s="30">
        <f>IF(B1989="",0,IF($B1989&lt;$G$5,0,IF($B1989&gt;'MSD Calculation'!$D$5,0,IF($N$4="Closed-form",1/2*(1-COS(2*PI()*($B1989-$G$5)/$G$6))*$G$8,IF($N$4="General",1/2*(1-COS(2*PI()*($B1989-$G$5)/$G$6))*$G$9,"Error")))))</f>
        <v>3.4641821417048238E-3</v>
      </c>
      <c r="H1989" s="30">
        <f>IF(B1989="",0,IF($B1989&lt;$H$5,0,IF($B1989&gt;'MSD Calculation'!$D$5,0,IF($N$4="Closed-form",1/2*(1-COS(2*PI()*($B1989-$H$5)/$H$6))*$H$8,IF($N$4="General",1/2*(1-COS(2*PI()*($B1989-$H$5)/$H$6))*$H$9,"Error")))))</f>
        <v>1.2476090992023161E-3</v>
      </c>
      <c r="I1989" s="30">
        <f>IF(B1989="",0,IF($B1989&lt;$I$5,0,IF($B1989&gt;'MSD Calculation'!$D$5,0,IF($N$4="Closed-form",1/2*(1-COS(2*PI()*($B1989-$I$5)/$I$6))*$I$8,IF($N$4="General",1/2*(1-COS(2*PI()*($B1989-$I$5)/$I$6))*$I$9,"Error")))))</f>
        <v>6.5694738554306147E-6</v>
      </c>
      <c r="J1989" s="15" t="s">
        <v>14</v>
      </c>
      <c r="K1989" s="3"/>
      <c r="L1989" s="17">
        <v>19.720000000000283</v>
      </c>
      <c r="M1989" s="34">
        <f>L1989/'MSD Calculation'!$D$5</f>
        <v>0.66621621621622573</v>
      </c>
      <c r="N1989" s="34">
        <f>'MSD Calculation'!$D$24-L1989</f>
        <v>-1.2200000000002831</v>
      </c>
      <c r="O1989" s="35">
        <f t="shared" si="150"/>
        <v>4.7242163190106537E-3</v>
      </c>
      <c r="P1989" s="35">
        <f t="shared" si="151"/>
        <v>1.4422246574749498E-2</v>
      </c>
      <c r="Q1989" s="35">
        <f t="shared" si="152"/>
        <v>1.7886428716454322E-2</v>
      </c>
      <c r="R1989" s="35">
        <f t="shared" si="153"/>
        <v>1.9134037815656639E-2</v>
      </c>
      <c r="S1989" s="35">
        <f t="shared" si="154"/>
        <v>1.9140607289512071E-2</v>
      </c>
      <c r="T1989" s="11" t="s">
        <v>14</v>
      </c>
    </row>
    <row r="1990" spans="2:20" x14ac:dyDescent="0.35">
      <c r="B1990" s="63">
        <v>19.730000000000285</v>
      </c>
      <c r="C1990" s="34">
        <f>B1990/'MSD Calculation'!$D$5</f>
        <v>0.66655405405406365</v>
      </c>
      <c r="D1990" s="34">
        <f>'MSD Calculation'!$D$24-B1990</f>
        <v>-1.2300000000002846</v>
      </c>
      <c r="E1990" s="30">
        <f>IF(B1990="",0,IF(B1990&lt;'MSD Calculation'!$D$5,$E$7*(1-B1990/'MSD Calculation'!$D$5), 0))</f>
        <v>4.7194347235460675E-3</v>
      </c>
      <c r="F1990" s="30">
        <f>IF(B1990="",0,IF($B1990&lt;$F$5,0,IF($B1990&gt;'MSD Calculation'!$D$5,0,IF($N$4="Closed-form",1/2*(1-COS(2*PI()*($B1990-$F$5)/$F$6))*$F$8,IF($N$4="General",1/2*(1-COS(2*PI()*($B1990-$F$5)/$F$6))*$F$9,"Error")))))</f>
        <v>9.697764367166883E-3</v>
      </c>
      <c r="G1990" s="30">
        <f>IF(B1990="",0,IF($B1990&lt;$G$5,0,IF($B1990&gt;'MSD Calculation'!$D$5,0,IF($N$4="Closed-form",1/2*(1-COS(2*PI()*($B1990-$G$5)/$G$6))*$G$8,IF($N$4="General",1/2*(1-COS(2*PI()*($B1990-$G$5)/$G$6))*$G$9,"Error")))))</f>
        <v>3.4665290953505806E-3</v>
      </c>
      <c r="H1990" s="30">
        <f>IF(B1990="",0,IF($B1990&lt;$H$5,0,IF($B1990&gt;'MSD Calculation'!$D$5,0,IF($N$4="Closed-form",1/2*(1-COS(2*PI()*($B1990-$H$5)/$H$6))*$H$8,IF($N$4="General",1/2*(1-COS(2*PI()*($B1990-$H$5)/$H$6))*$H$9,"Error")))))</f>
        <v>1.2510053546496503E-3</v>
      </c>
      <c r="I1990" s="30">
        <f>IF(B1990="",0,IF($B1990&lt;$I$5,0,IF($B1990&gt;'MSD Calculation'!$D$5,0,IF($N$4="Closed-form",1/2*(1-COS(2*PI()*($B1990-$I$5)/$I$6))*$I$8,IF($N$4="General",1/2*(1-COS(2*PI()*($B1990-$I$5)/$I$6))*$I$9,"Error")))))</f>
        <v>6.8847688081032602E-6</v>
      </c>
      <c r="J1990" s="15" t="s">
        <v>14</v>
      </c>
      <c r="K1990" s="3"/>
      <c r="L1990" s="17">
        <v>19.730000000000285</v>
      </c>
      <c r="M1990" s="34">
        <f>L1990/'MSD Calculation'!$D$5</f>
        <v>0.66655405405406365</v>
      </c>
      <c r="N1990" s="34">
        <f>'MSD Calculation'!$D$24-L1990</f>
        <v>-1.2300000000002846</v>
      </c>
      <c r="O1990" s="35">
        <f t="shared" si="150"/>
        <v>4.7194347235460675E-3</v>
      </c>
      <c r="P1990" s="35">
        <f t="shared" si="151"/>
        <v>1.441719909071295E-2</v>
      </c>
      <c r="Q1990" s="35">
        <f t="shared" si="152"/>
        <v>1.7883728186063531E-2</v>
      </c>
      <c r="R1990" s="35">
        <f t="shared" si="153"/>
        <v>1.913473354071318E-2</v>
      </c>
      <c r="S1990" s="35">
        <f t="shared" si="154"/>
        <v>1.9141618309521283E-2</v>
      </c>
      <c r="T1990" s="11" t="s">
        <v>14</v>
      </c>
    </row>
    <row r="1991" spans="2:20" x14ac:dyDescent="0.35">
      <c r="B1991" s="63">
        <v>19.740000000000286</v>
      </c>
      <c r="C1991" s="34">
        <f>B1991/'MSD Calculation'!$D$5</f>
        <v>0.66689189189190157</v>
      </c>
      <c r="D1991" s="34">
        <f>'MSD Calculation'!$D$24-B1991</f>
        <v>-1.2400000000002862</v>
      </c>
      <c r="E1991" s="30">
        <f>IF(B1991="",0,IF(B1991&lt;'MSD Calculation'!$D$5,$E$7*(1-B1991/'MSD Calculation'!$D$5), 0))</f>
        <v>4.7146531280814804E-3</v>
      </c>
      <c r="F1991" s="30">
        <f>IF(B1991="",0,IF($B1991&lt;$F$5,0,IF($B1991&gt;'MSD Calculation'!$D$5,0,IF($N$4="Closed-form",1/2*(1-COS(2*PI()*($B1991-$F$5)/$F$6))*$F$8,IF($N$4="General",1/2*(1-COS(2*PI()*($B1991-$F$5)/$F$6))*$F$9,"Error")))))</f>
        <v>9.6974772129677488E-3</v>
      </c>
      <c r="G1991" s="30">
        <f>IF(B1991="",0,IF($B1991&lt;$G$5,0,IF($B1991&gt;'MSD Calculation'!$D$5,0,IF($N$4="Closed-form",1/2*(1-COS(2*PI()*($B1991-$G$5)/$G$6))*$G$8,IF($N$4="General",1/2*(1-COS(2*PI()*($B1991-$G$5)/$G$6))*$G$9,"Error")))))</f>
        <v>3.4688648403961276E-3</v>
      </c>
      <c r="H1991" s="30">
        <f>IF(B1991="",0,IF($B1991&lt;$H$5,0,IF($B1991&gt;'MSD Calculation'!$D$5,0,IF($N$4="Closed-form",1/2*(1-COS(2*PI()*($B1991-$H$5)/$H$6))*$H$8,IF($N$4="General",1/2*(1-COS(2*PI()*($B1991-$H$5)/$H$6))*$H$9,"Error")))))</f>
        <v>1.2543986953283558E-3</v>
      </c>
      <c r="I1991" s="30">
        <f>IF(B1991="",0,IF($B1991&lt;$I$5,0,IF($B1991&gt;'MSD Calculation'!$D$5,0,IF($N$4="Closed-form",1/2*(1-COS(2*PI()*($B1991-$I$5)/$I$6))*$I$8,IF($N$4="General",1/2*(1-COS(2*PI()*($B1991-$I$5)/$I$6))*$I$9,"Error")))))</f>
        <v>7.2073625723955644E-6</v>
      </c>
      <c r="J1991" s="15" t="s">
        <v>14</v>
      </c>
      <c r="K1991" s="3"/>
      <c r="L1991" s="17">
        <v>19.740000000000286</v>
      </c>
      <c r="M1991" s="34">
        <f>L1991/'MSD Calculation'!$D$5</f>
        <v>0.66689189189190157</v>
      </c>
      <c r="N1991" s="34">
        <f>'MSD Calculation'!$D$24-L1991</f>
        <v>-1.2400000000002862</v>
      </c>
      <c r="O1991" s="35">
        <f t="shared" si="150"/>
        <v>4.7146531280814804E-3</v>
      </c>
      <c r="P1991" s="35">
        <f t="shared" si="151"/>
        <v>1.4412130341049229E-2</v>
      </c>
      <c r="Q1991" s="35">
        <f t="shared" si="152"/>
        <v>1.7880995181445355E-2</v>
      </c>
      <c r="R1991" s="35">
        <f t="shared" si="153"/>
        <v>1.913539387677371E-2</v>
      </c>
      <c r="S1991" s="35">
        <f t="shared" si="154"/>
        <v>1.9142601239346104E-2</v>
      </c>
      <c r="T1991" s="11" t="s">
        <v>14</v>
      </c>
    </row>
    <row r="1992" spans="2:20" x14ac:dyDescent="0.35">
      <c r="B1992" s="63">
        <v>19.750000000000288</v>
      </c>
      <c r="C1992" s="34">
        <f>B1992/'MSD Calculation'!$D$5</f>
        <v>0.66722972972973937</v>
      </c>
      <c r="D1992" s="34">
        <f>'MSD Calculation'!$D$24-B1992</f>
        <v>-1.2500000000002878</v>
      </c>
      <c r="E1992" s="30">
        <f>IF(B1992="",0,IF(B1992&lt;'MSD Calculation'!$D$5,$E$7*(1-B1992/'MSD Calculation'!$D$5), 0))</f>
        <v>4.7098715326168951E-3</v>
      </c>
      <c r="F1992" s="30">
        <f>IF(B1992="",0,IF($B1992&lt;$F$5,0,IF($B1992&gt;'MSD Calculation'!$D$5,0,IF($N$4="Closed-form",1/2*(1-COS(2*PI()*($B1992-$F$5)/$F$6))*$F$8,IF($N$4="General",1/2*(1-COS(2*PI()*($B1992-$F$5)/$F$6))*$F$9,"Error")))))</f>
        <v>9.697168794401044E-3</v>
      </c>
      <c r="G1992" s="30">
        <f>IF(B1992="",0,IF($B1992&lt;$G$5,0,IF($B1992&gt;'MSD Calculation'!$D$5,0,IF($N$4="Closed-form",1/2*(1-COS(2*PI()*($B1992-$G$5)/$G$6))*$G$8,IF($N$4="General",1/2*(1-COS(2*PI()*($B1992-$G$5)/$G$6))*$G$9,"Error")))))</f>
        <v>3.4711893606712324E-3</v>
      </c>
      <c r="H1992" s="30">
        <f>IF(B1992="",0,IF($B1992&lt;$H$5,0,IF($B1992&gt;'MSD Calculation'!$D$5,0,IF($N$4="Closed-form",1/2*(1-COS(2*PI()*($B1992-$H$5)/$H$6))*$H$8,IF($N$4="General",1/2*(1-COS(2*PI()*($B1992-$H$5)/$H$6))*$H$9,"Error")))))</f>
        <v>1.2577890804374727E-3</v>
      </c>
      <c r="I1992" s="30">
        <f>IF(B1992="",0,IF($B1992&lt;$I$5,0,IF($B1992&gt;'MSD Calculation'!$D$5,0,IF($N$4="Closed-form",1/2*(1-COS(2*PI()*($B1992-$I$5)/$I$6))*$I$8,IF($N$4="General",1/2*(1-COS(2*PI()*($B1992-$I$5)/$I$6))*$I$9,"Error")))))</f>
        <v>7.5372468119213331E-6</v>
      </c>
      <c r="J1992" s="15" t="s">
        <v>14</v>
      </c>
      <c r="K1992" s="3"/>
      <c r="L1992" s="17">
        <v>19.750000000000288</v>
      </c>
      <c r="M1992" s="34">
        <f>L1992/'MSD Calculation'!$D$5</f>
        <v>0.66722972972973937</v>
      </c>
      <c r="N1992" s="34">
        <f>'MSD Calculation'!$D$24-L1992</f>
        <v>-1.2500000000002878</v>
      </c>
      <c r="O1992" s="35">
        <f t="shared" si="150"/>
        <v>4.7098715326168951E-3</v>
      </c>
      <c r="P1992" s="35">
        <f t="shared" si="151"/>
        <v>1.440704032701794E-2</v>
      </c>
      <c r="Q1992" s="35">
        <f t="shared" si="152"/>
        <v>1.7878229687689172E-2</v>
      </c>
      <c r="R1992" s="35">
        <f t="shared" si="153"/>
        <v>1.9136018768126643E-2</v>
      </c>
      <c r="S1992" s="35">
        <f t="shared" si="154"/>
        <v>1.9143556014938563E-2</v>
      </c>
      <c r="T1992" s="11" t="s">
        <v>14</v>
      </c>
    </row>
    <row r="1993" spans="2:20" x14ac:dyDescent="0.35">
      <c r="B1993" s="63">
        <v>19.760000000000289</v>
      </c>
      <c r="C1993" s="34">
        <f>B1993/'MSD Calculation'!$D$5</f>
        <v>0.66756756756757729</v>
      </c>
      <c r="D1993" s="34">
        <f>'MSD Calculation'!$D$24-B1993</f>
        <v>-1.2600000000002893</v>
      </c>
      <c r="E1993" s="30">
        <f>IF(B1993="",0,IF(B1993&lt;'MSD Calculation'!$D$5,$E$7*(1-B1993/'MSD Calculation'!$D$5), 0))</f>
        <v>4.705089937152308E-3</v>
      </c>
      <c r="F1993" s="30">
        <f>IF(B1993="",0,IF($B1993&lt;$F$5,0,IF($B1993&gt;'MSD Calculation'!$D$5,0,IF($N$4="Closed-form",1/2*(1-COS(2*PI()*($B1993-$F$5)/$F$6))*$F$8,IF($N$4="General",1/2*(1-COS(2*PI()*($B1993-$F$5)/$F$6))*$F$9,"Error")))))</f>
        <v>9.6968391128196395E-3</v>
      </c>
      <c r="G1993" s="30">
        <f>IF(B1993="",0,IF($B1993&lt;$G$5,0,IF($B1993&gt;'MSD Calculation'!$D$5,0,IF($N$4="Closed-form",1/2*(1-COS(2*PI()*($B1993-$G$5)/$G$6))*$G$8,IF($N$4="General",1/2*(1-COS(2*PI()*($B1993-$G$5)/$G$6))*$G$9,"Error")))))</f>
        <v>3.4735026400833698E-3</v>
      </c>
      <c r="H1993" s="30">
        <f>IF(B1993="",0,IF($B1993&lt;$H$5,0,IF($B1993&gt;'MSD Calculation'!$D$5,0,IF($N$4="Closed-form",1/2*(1-COS(2*PI()*($B1993-$H$5)/$H$6))*$H$8,IF($N$4="General",1/2*(1-COS(2*PI()*($B1993-$H$5)/$H$6))*$H$9,"Error")))))</f>
        <v>1.2611764692115792E-3</v>
      </c>
      <c r="I1993" s="30">
        <f>IF(B1993="",0,IF($B1993&lt;$I$5,0,IF($B1993&gt;'MSD Calculation'!$D$5,0,IF($N$4="Closed-form",1/2*(1-COS(2*PI()*($B1993-$I$5)/$I$6))*$I$8,IF($N$4="General",1/2*(1-COS(2*PI()*($B1993-$I$5)/$I$6))*$I$9,"Error")))))</f>
        <v>7.8744130018956946E-6</v>
      </c>
      <c r="J1993" s="15" t="s">
        <v>14</v>
      </c>
      <c r="K1993" s="3"/>
      <c r="L1993" s="17">
        <v>19.760000000000289</v>
      </c>
      <c r="M1993" s="34">
        <f>L1993/'MSD Calculation'!$D$5</f>
        <v>0.66756756756757729</v>
      </c>
      <c r="N1993" s="34">
        <f>'MSD Calculation'!$D$24-L1993</f>
        <v>-1.2600000000002893</v>
      </c>
      <c r="O1993" s="35">
        <f t="shared" si="150"/>
        <v>4.705089937152308E-3</v>
      </c>
      <c r="P1993" s="35">
        <f t="shared" si="151"/>
        <v>1.4401929049971948E-2</v>
      </c>
      <c r="Q1993" s="35">
        <f t="shared" si="152"/>
        <v>1.7875431690055316E-2</v>
      </c>
      <c r="R1993" s="35">
        <f t="shared" si="153"/>
        <v>1.9136608159266894E-2</v>
      </c>
      <c r="S1993" s="35">
        <f t="shared" si="154"/>
        <v>1.9144482572268789E-2</v>
      </c>
      <c r="T1993" s="11" t="s">
        <v>14</v>
      </c>
    </row>
    <row r="1994" spans="2:20" x14ac:dyDescent="0.35">
      <c r="B1994" s="63">
        <v>19.770000000000291</v>
      </c>
      <c r="C1994" s="34">
        <f>B1994/'MSD Calculation'!$D$5</f>
        <v>0.66790540540541521</v>
      </c>
      <c r="D1994" s="34">
        <f>'MSD Calculation'!$D$24-B1994</f>
        <v>-1.2700000000002909</v>
      </c>
      <c r="E1994" s="30">
        <f>IF(B1994="",0,IF(B1994&lt;'MSD Calculation'!$D$5,$E$7*(1-B1994/'MSD Calculation'!$D$5), 0))</f>
        <v>4.7003083416877209E-3</v>
      </c>
      <c r="F1994" s="30">
        <f>IF(B1994="",0,IF($B1994&lt;$F$5,0,IF($B1994&gt;'MSD Calculation'!$D$5,0,IF($N$4="Closed-form",1/2*(1-COS(2*PI()*($B1994-$F$5)/$F$6))*$F$8,IF($N$4="General",1/2*(1-COS(2*PI()*($B1994-$F$5)/$F$6))*$F$9,"Error")))))</f>
        <v>9.6964881696696842E-3</v>
      </c>
      <c r="G1994" s="30">
        <f>IF(B1994="",0,IF($B1994&lt;$G$5,0,IF($B1994&gt;'MSD Calculation'!$D$5,0,IF($N$4="Closed-form",1/2*(1-COS(2*PI()*($B1994-$G$5)/$G$6))*$G$8,IF($N$4="General",1/2*(1-COS(2*PI()*($B1994-$G$5)/$G$6))*$G$9,"Error")))))</f>
        <v>3.4758046626178363E-3</v>
      </c>
      <c r="H1994" s="30">
        <f>IF(B1994="",0,IF($B1994&lt;$H$5,0,IF($B1994&gt;'MSD Calculation'!$D$5,0,IF($N$4="Closed-form",1/2*(1-COS(2*PI()*($B1994-$H$5)/$H$6))*$H$8,IF($N$4="General",1/2*(1-COS(2*PI()*($B1994-$H$5)/$H$6))*$H$9,"Error")))))</f>
        <v>1.2645608209212794E-3</v>
      </c>
      <c r="I1994" s="30">
        <f>IF(B1994="",0,IF($B1994&lt;$I$5,0,IF($B1994&gt;'MSD Calculation'!$D$5,0,IF($N$4="Closed-form",1/2*(1-COS(2*PI()*($B1994-$I$5)/$I$6))*$I$8,IF($N$4="General",1/2*(1-COS(2*PI()*($B1994-$I$5)/$I$6))*$I$9,"Error")))))</f>
        <v>8.2188524293554857E-6</v>
      </c>
      <c r="J1994" s="15" t="s">
        <v>14</v>
      </c>
      <c r="K1994" s="3"/>
      <c r="L1994" s="17">
        <v>19.770000000000291</v>
      </c>
      <c r="M1994" s="34">
        <f>L1994/'MSD Calculation'!$D$5</f>
        <v>0.66790540540541521</v>
      </c>
      <c r="N1994" s="34">
        <f>'MSD Calculation'!$D$24-L1994</f>
        <v>-1.2700000000002909</v>
      </c>
      <c r="O1994" s="35">
        <f t="shared" si="150"/>
        <v>4.7003083416877209E-3</v>
      </c>
      <c r="P1994" s="35">
        <f t="shared" si="151"/>
        <v>1.4396796511357404E-2</v>
      </c>
      <c r="Q1994" s="35">
        <f t="shared" si="152"/>
        <v>1.7872601173975239E-2</v>
      </c>
      <c r="R1994" s="35">
        <f t="shared" si="153"/>
        <v>1.9137161994896519E-2</v>
      </c>
      <c r="S1994" s="35">
        <f t="shared" si="154"/>
        <v>1.9145380847325876E-2</v>
      </c>
      <c r="T1994" s="11" t="s">
        <v>14</v>
      </c>
    </row>
    <row r="1995" spans="2:20" x14ac:dyDescent="0.35">
      <c r="B1995" s="63">
        <v>19.780000000000292</v>
      </c>
      <c r="C1995" s="34">
        <f>B1995/'MSD Calculation'!$D$5</f>
        <v>0.66824324324325313</v>
      </c>
      <c r="D1995" s="34">
        <f>'MSD Calculation'!$D$24-B1995</f>
        <v>-1.2800000000002925</v>
      </c>
      <c r="E1995" s="30">
        <f>IF(B1995="",0,IF(B1995&lt;'MSD Calculation'!$D$5,$E$7*(1-B1995/'MSD Calculation'!$D$5), 0))</f>
        <v>4.6955267462231338E-3</v>
      </c>
      <c r="F1995" s="30">
        <f>IF(B1995="",0,IF($B1995&lt;$F$5,0,IF($B1995&gt;'MSD Calculation'!$D$5,0,IF($N$4="Closed-form",1/2*(1-COS(2*PI()*($B1995-$F$5)/$F$6))*$F$8,IF($N$4="General",1/2*(1-COS(2*PI()*($B1995-$F$5)/$F$6))*$F$9,"Error")))))</f>
        <v>9.6961159664905837E-3</v>
      </c>
      <c r="G1995" s="30">
        <f>IF(B1995="",0,IF($B1995&lt;$G$5,0,IF($B1995&gt;'MSD Calculation'!$D$5,0,IF($N$4="Closed-form",1/2*(1-COS(2*PI()*($B1995-$G$5)/$G$6))*$G$8,IF($N$4="General",1/2*(1-COS(2*PI()*($B1995-$G$5)/$G$6))*$G$9,"Error")))))</f>
        <v>3.4780954123378571E-3</v>
      </c>
      <c r="H1995" s="30">
        <f>IF(B1995="",0,IF($B1995&lt;$H$5,0,IF($B1995&gt;'MSD Calculation'!$D$5,0,IF($N$4="Closed-form",1/2*(1-COS(2*PI()*($B1995-$H$5)/$H$6))*$H$8,IF($N$4="General",1/2*(1-COS(2*PI()*($B1995-$H$5)/$H$6))*$H$9,"Error")))))</f>
        <v>1.2679420948736966E-3</v>
      </c>
      <c r="I1995" s="30">
        <f>IF(B1995="",0,IF($B1995&lt;$I$5,0,IF($B1995&gt;'MSD Calculation'!$D$5,0,IF($N$4="Closed-form",1/2*(1-COS(2*PI()*($B1995-$I$5)/$I$6))*$I$8,IF($N$4="General",1/2*(1-COS(2*PI()*($B1995-$I$5)/$I$6))*$I$9,"Error")))))</f>
        <v>8.5705561933843949E-6</v>
      </c>
      <c r="J1995" s="15" t="s">
        <v>14</v>
      </c>
      <c r="K1995" s="3"/>
      <c r="L1995" s="17">
        <v>19.780000000000292</v>
      </c>
      <c r="M1995" s="34">
        <f>L1995/'MSD Calculation'!$D$5</f>
        <v>0.66824324324325313</v>
      </c>
      <c r="N1995" s="34">
        <f>'MSD Calculation'!$D$24-L1995</f>
        <v>-1.2800000000002925</v>
      </c>
      <c r="O1995" s="35">
        <f t="shared" si="150"/>
        <v>4.6955267462231338E-3</v>
      </c>
      <c r="P1995" s="35">
        <f t="shared" si="151"/>
        <v>1.4391642712713718E-2</v>
      </c>
      <c r="Q1995" s="35">
        <f t="shared" si="152"/>
        <v>1.7869738125051576E-2</v>
      </c>
      <c r="R1995" s="35">
        <f t="shared" si="153"/>
        <v>1.9137680219925273E-2</v>
      </c>
      <c r="S1995" s="35">
        <f t="shared" si="154"/>
        <v>1.9146250776118659E-2</v>
      </c>
      <c r="T1995" s="11" t="s">
        <v>14</v>
      </c>
    </row>
    <row r="1996" spans="2:20" x14ac:dyDescent="0.35">
      <c r="B1996" s="63">
        <v>19.790000000000294</v>
      </c>
      <c r="C1996" s="34">
        <f>B1996/'MSD Calculation'!$D$5</f>
        <v>0.66858108108109093</v>
      </c>
      <c r="D1996" s="34">
        <f>'MSD Calculation'!$D$24-B1996</f>
        <v>-1.290000000000294</v>
      </c>
      <c r="E1996" s="30">
        <f>IF(B1996="",0,IF(B1996&lt;'MSD Calculation'!$D$5,$E$7*(1-B1996/'MSD Calculation'!$D$5), 0))</f>
        <v>4.6907451507585485E-3</v>
      </c>
      <c r="F1996" s="30">
        <f>IF(B1996="",0,IF($B1996&lt;$F$5,0,IF($B1996&gt;'MSD Calculation'!$D$5,0,IF($N$4="Closed-form",1/2*(1-COS(2*PI()*($B1996-$F$5)/$F$6))*$F$8,IF($N$4="General",1/2*(1-COS(2*PI()*($B1996-$F$5)/$F$6))*$F$9,"Error")))))</f>
        <v>9.6957225049150043E-3</v>
      </c>
      <c r="G1996" s="30">
        <f>IF(B1996="",0,IF($B1996&lt;$G$5,0,IF($B1996&gt;'MSD Calculation'!$D$5,0,IF($N$4="Closed-form",1/2*(1-COS(2*PI()*($B1996-$G$5)/$G$6))*$G$8,IF($N$4="General",1/2*(1-COS(2*PI()*($B1996-$G$5)/$G$6))*$G$9,"Error")))))</f>
        <v>3.4803748733846997E-3</v>
      </c>
      <c r="H1996" s="30">
        <f>IF(B1996="",0,IF($B1996&lt;$H$5,0,IF($B1996&gt;'MSD Calculation'!$D$5,0,IF($N$4="Closed-form",1/2*(1-COS(2*PI()*($B1996-$H$5)/$H$6))*$H$8,IF($N$4="General",1/2*(1-COS(2*PI()*($B1996-$H$5)/$H$6))*$H$9,"Error")))))</f>
        <v>1.2713202504129582E-3</v>
      </c>
      <c r="I1996" s="30">
        <f>IF(B1996="",0,IF($B1996&lt;$I$5,0,IF($B1996&gt;'MSD Calculation'!$D$5,0,IF($N$4="Closed-form",1/2*(1-COS(2*PI()*($B1996-$I$5)/$I$6))*$I$8,IF($N$4="General",1/2*(1-COS(2*PI()*($B1996-$I$5)/$I$6))*$I$9,"Error")))))</f>
        <v>8.9295152053428864E-6</v>
      </c>
      <c r="J1996" s="15" t="s">
        <v>14</v>
      </c>
      <c r="K1996" s="3"/>
      <c r="L1996" s="17">
        <v>19.790000000000294</v>
      </c>
      <c r="M1996" s="34">
        <f>L1996/'MSD Calculation'!$D$5</f>
        <v>0.66858108108109093</v>
      </c>
      <c r="N1996" s="34">
        <f>'MSD Calculation'!$D$24-L1996</f>
        <v>-1.290000000000294</v>
      </c>
      <c r="O1996" s="35">
        <f t="shared" si="150"/>
        <v>4.6907451507585485E-3</v>
      </c>
      <c r="P1996" s="35">
        <f t="shared" si="151"/>
        <v>1.4386467655673554E-2</v>
      </c>
      <c r="Q1996" s="35">
        <f t="shared" si="152"/>
        <v>1.7866842529058253E-2</v>
      </c>
      <c r="R1996" s="35">
        <f t="shared" si="153"/>
        <v>1.913816277947121E-2</v>
      </c>
      <c r="S1996" s="35">
        <f t="shared" si="154"/>
        <v>1.9147092294676551E-2</v>
      </c>
      <c r="T1996" s="11" t="s">
        <v>14</v>
      </c>
    </row>
    <row r="1997" spans="2:20" x14ac:dyDescent="0.35">
      <c r="B1997" s="63">
        <v>19.800000000000296</v>
      </c>
      <c r="C1997" s="34">
        <f>B1997/'MSD Calculation'!$D$5</f>
        <v>0.66891891891892885</v>
      </c>
      <c r="D1997" s="34">
        <f>'MSD Calculation'!$D$24-B1997</f>
        <v>-1.3000000000002956</v>
      </c>
      <c r="E1997" s="30">
        <f>IF(B1997="",0,IF(B1997&lt;'MSD Calculation'!$D$5,$E$7*(1-B1997/'MSD Calculation'!$D$5), 0))</f>
        <v>4.6859635552939614E-3</v>
      </c>
      <c r="F1997" s="30">
        <f>IF(B1997="",0,IF($B1997&lt;$F$5,0,IF($B1997&gt;'MSD Calculation'!$D$5,0,IF($N$4="Closed-form",1/2*(1-COS(2*PI()*($B1997-$F$5)/$F$6))*$F$8,IF($N$4="General",1/2*(1-COS(2*PI()*($B1997-$F$5)/$F$6))*$F$9,"Error")))))</f>
        <v>9.695307786668857E-3</v>
      </c>
      <c r="G1997" s="30">
        <f>IF(B1997="",0,IF($B1997&lt;$G$5,0,IF($B1997&gt;'MSD Calculation'!$D$5,0,IF($N$4="Closed-form",1/2*(1-COS(2*PI()*($B1997-$G$5)/$G$6))*$G$8,IF($N$4="General",1/2*(1-COS(2*PI()*($B1997-$G$5)/$G$6))*$G$9,"Error")))))</f>
        <v>3.4826430299777817E-3</v>
      </c>
      <c r="H1997" s="30">
        <f>IF(B1997="",0,IF($B1997&lt;$H$5,0,IF($B1997&gt;'MSD Calculation'!$D$5,0,IF($N$4="Closed-form",1/2*(1-COS(2*PI()*($B1997-$H$5)/$H$6))*$H$8,IF($N$4="General",1/2*(1-COS(2*PI()*($B1997-$H$5)/$H$6))*$H$9,"Error")))))</f>
        <v>1.2746952469206894E-3</v>
      </c>
      <c r="I1997" s="30">
        <f>IF(B1997="",0,IF($B1997&lt;$I$5,0,IF($B1997&gt;'MSD Calculation'!$D$5,0,IF($N$4="Closed-form",1/2*(1-COS(2*PI()*($B1997-$I$5)/$I$6))*$I$8,IF($N$4="General",1/2*(1-COS(2*PI()*($B1997-$I$5)/$I$6))*$I$9,"Error")))))</f>
        <v>9.2957201891032441E-6</v>
      </c>
      <c r="J1997" s="15" t="s">
        <v>14</v>
      </c>
      <c r="K1997" s="3"/>
      <c r="L1997" s="17">
        <v>19.800000000000296</v>
      </c>
      <c r="M1997" s="34">
        <f>L1997/'MSD Calculation'!$D$5</f>
        <v>0.66891891891892885</v>
      </c>
      <c r="N1997" s="34">
        <f>'MSD Calculation'!$D$24-L1997</f>
        <v>-1.3000000000002956</v>
      </c>
      <c r="O1997" s="35">
        <f t="shared" si="150"/>
        <v>4.6859635552939614E-3</v>
      </c>
      <c r="P1997" s="35">
        <f t="shared" si="151"/>
        <v>1.4381271341962818E-2</v>
      </c>
      <c r="Q1997" s="35">
        <f t="shared" si="152"/>
        <v>1.7863914371940601E-2</v>
      </c>
      <c r="R1997" s="35">
        <f t="shared" si="153"/>
        <v>1.9138609618861289E-2</v>
      </c>
      <c r="S1997" s="35">
        <f t="shared" si="154"/>
        <v>1.9147905339050392E-2</v>
      </c>
      <c r="T1997" s="11" t="s">
        <v>14</v>
      </c>
    </row>
    <row r="1998" spans="2:20" x14ac:dyDescent="0.35">
      <c r="B1998" s="63">
        <v>19.810000000000297</v>
      </c>
      <c r="C1998" s="34">
        <f>B1998/'MSD Calculation'!$D$5</f>
        <v>0.66925675675676677</v>
      </c>
      <c r="D1998" s="34">
        <f>'MSD Calculation'!$D$24-B1998</f>
        <v>-1.3100000000002971</v>
      </c>
      <c r="E1998" s="30">
        <f>IF(B1998="",0,IF(B1998&lt;'MSD Calculation'!$D$5,$E$7*(1-B1998/'MSD Calculation'!$D$5), 0))</f>
        <v>4.6811819598293744E-3</v>
      </c>
      <c r="F1998" s="30">
        <f>IF(B1998="",0,IF($B1998&lt;$F$5,0,IF($B1998&gt;'MSD Calculation'!$D$5,0,IF($N$4="Closed-form",1/2*(1-COS(2*PI()*($B1998-$F$5)/$F$6))*$F$8,IF($N$4="General",1/2*(1-COS(2*PI()*($B1998-$F$5)/$F$6))*$F$9,"Error")))))</f>
        <v>9.6948718135713065E-3</v>
      </c>
      <c r="G1998" s="30">
        <f>IF(B1998="",0,IF($B1998&lt;$G$5,0,IF($B1998&gt;'MSD Calculation'!$D$5,0,IF($N$4="Closed-form",1/2*(1-COS(2*PI()*($B1998-$G$5)/$G$6))*$G$8,IF($N$4="General",1/2*(1-COS(2*PI()*($B1998-$G$5)/$G$6))*$G$9,"Error")))))</f>
        <v>3.4848998664147811E-3</v>
      </c>
      <c r="H1998" s="30">
        <f>IF(B1998="",0,IF($B1998&lt;$H$5,0,IF($B1998&gt;'MSD Calculation'!$D$5,0,IF($N$4="Closed-form",1/2*(1-COS(2*PI()*($B1998-$H$5)/$H$6))*$H$8,IF($N$4="General",1/2*(1-COS(2*PI()*($B1998-$H$5)/$H$6))*$H$9,"Error")))))</f>
        <v>1.2780670438164961E-3</v>
      </c>
      <c r="I1998" s="30">
        <f>IF(B1998="",0,IF($B1998&lt;$I$5,0,IF($B1998&gt;'MSD Calculation'!$D$5,0,IF($N$4="Closed-form",1/2*(1-COS(2*PI()*($B1998-$I$5)/$I$6))*$I$8,IF($N$4="General",1/2*(1-COS(2*PI()*($B1998-$I$5)/$I$6))*$I$9,"Error")))))</f>
        <v>9.669161681289188E-6</v>
      </c>
      <c r="J1998" s="15" t="s">
        <v>14</v>
      </c>
      <c r="K1998" s="3"/>
      <c r="L1998" s="17">
        <v>19.810000000000297</v>
      </c>
      <c r="M1998" s="34">
        <f>L1998/'MSD Calculation'!$D$5</f>
        <v>0.66925675675676677</v>
      </c>
      <c r="N1998" s="34">
        <f>'MSD Calculation'!$D$24-L1998</f>
        <v>-1.3100000000002971</v>
      </c>
      <c r="O1998" s="35">
        <f t="shared" si="150"/>
        <v>4.6811819598293744E-3</v>
      </c>
      <c r="P1998" s="35">
        <f t="shared" si="151"/>
        <v>1.437605377340068E-2</v>
      </c>
      <c r="Q1998" s="35">
        <f t="shared" si="152"/>
        <v>1.786095363981546E-2</v>
      </c>
      <c r="R1998" s="35">
        <f t="shared" si="153"/>
        <v>1.9139020683631956E-2</v>
      </c>
      <c r="S1998" s="35">
        <f t="shared" si="154"/>
        <v>1.9148689845313246E-2</v>
      </c>
      <c r="T1998" s="11" t="s">
        <v>14</v>
      </c>
    </row>
    <row r="1999" spans="2:20" x14ac:dyDescent="0.35">
      <c r="B1999" s="63">
        <v>19.820000000000299</v>
      </c>
      <c r="C1999" s="34">
        <f>B1999/'MSD Calculation'!$D$5</f>
        <v>0.66959459459460469</v>
      </c>
      <c r="D1999" s="34">
        <f>'MSD Calculation'!$D$24-B1999</f>
        <v>-1.3200000000002987</v>
      </c>
      <c r="E1999" s="30">
        <f>IF(B1999="",0,IF(B1999&lt;'MSD Calculation'!$D$5,$E$7*(1-B1999/'MSD Calculation'!$D$5), 0))</f>
        <v>4.6764003643647873E-3</v>
      </c>
      <c r="F1999" s="30">
        <f>IF(B1999="",0,IF($B1999&lt;$F$5,0,IF($B1999&gt;'MSD Calculation'!$D$5,0,IF($N$4="Closed-form",1/2*(1-COS(2*PI()*($B1999-$F$5)/$F$6))*$F$8,IF($N$4="General",1/2*(1-COS(2*PI()*($B1999-$F$5)/$F$6))*$F$9,"Error")))))</f>
        <v>9.6944145875347363E-3</v>
      </c>
      <c r="G1999" s="30">
        <f>IF(B1999="",0,IF($B1999&lt;$G$5,0,IF($B1999&gt;'MSD Calculation'!$D$5,0,IF($N$4="Closed-form",1/2*(1-COS(2*PI()*($B1999-$G$5)/$G$6))*$G$8,IF($N$4="General",1/2*(1-COS(2*PI()*($B1999-$G$5)/$G$6))*$G$9,"Error")))))</f>
        <v>3.4871453670717459E-3</v>
      </c>
      <c r="H1999" s="30">
        <f>IF(B1999="",0,IF($B1999&lt;$H$5,0,IF($B1999&gt;'MSD Calculation'!$D$5,0,IF($N$4="Closed-form",1/2*(1-COS(2*PI()*($B1999-$H$5)/$H$6))*$H$8,IF($N$4="General",1/2*(1-COS(2*PI()*($B1999-$H$5)/$H$6))*$H$9,"Error")))))</f>
        <v>1.2814356005584593E-3</v>
      </c>
      <c r="I1999" s="30">
        <f>IF(B1999="",0,IF($B1999&lt;$I$5,0,IF($B1999&gt;'MSD Calculation'!$D$5,0,IF($N$4="Closed-form",1/2*(1-COS(2*PI()*($B1999-$I$5)/$I$6))*$I$8,IF($N$4="General",1/2*(1-COS(2*PI()*($B1999-$I$5)/$I$6))*$I$9,"Error")))))</f>
        <v>1.0049830031520332E-5</v>
      </c>
      <c r="J1999" s="15" t="s">
        <v>14</v>
      </c>
      <c r="K1999" s="3"/>
      <c r="L1999" s="17">
        <v>19.820000000000299</v>
      </c>
      <c r="M1999" s="34">
        <f>L1999/'MSD Calculation'!$D$5</f>
        <v>0.66959459459460469</v>
      </c>
      <c r="N1999" s="34">
        <f>'MSD Calculation'!$D$24-L1999</f>
        <v>-1.3200000000002987</v>
      </c>
      <c r="O1999" s="35">
        <f t="shared" si="150"/>
        <v>4.6764003643647873E-3</v>
      </c>
      <c r="P1999" s="35">
        <f t="shared" si="151"/>
        <v>1.4370814951899524E-2</v>
      </c>
      <c r="Q1999" s="35">
        <f t="shared" si="152"/>
        <v>1.7857960318971269E-2</v>
      </c>
      <c r="R1999" s="35">
        <f t="shared" si="153"/>
        <v>1.9139395919529727E-2</v>
      </c>
      <c r="S1999" s="35">
        <f t="shared" si="154"/>
        <v>1.9149445749561247E-2</v>
      </c>
      <c r="T1999" s="11" t="s">
        <v>14</v>
      </c>
    </row>
    <row r="2000" spans="2:20" x14ac:dyDescent="0.35">
      <c r="B2000" s="63">
        <v>19.8300000000003</v>
      </c>
      <c r="C2000" s="34">
        <f>B2000/'MSD Calculation'!$D$5</f>
        <v>0.66993243243244249</v>
      </c>
      <c r="D2000" s="34">
        <f>'MSD Calculation'!$D$24-B2000</f>
        <v>-1.3300000000003003</v>
      </c>
      <c r="E2000" s="30">
        <f>IF(B2000="",0,IF(B2000&lt;'MSD Calculation'!$D$5,$E$7*(1-B2000/'MSD Calculation'!$D$5), 0))</f>
        <v>4.671618768900202E-3</v>
      </c>
      <c r="F2000" s="30">
        <f>IF(B2000="",0,IF($B2000&lt;$F$5,0,IF($B2000&gt;'MSD Calculation'!$D$5,0,IF($N$4="Closed-form",1/2*(1-COS(2*PI()*($B2000-$F$5)/$F$6))*$F$8,IF($N$4="General",1/2*(1-COS(2*PI()*($B2000-$F$5)/$F$6))*$F$9,"Error")))))</f>
        <v>9.6939361105647694E-3</v>
      </c>
      <c r="G2000" s="30">
        <f>IF(B2000="",0,IF($B2000&lt;$G$5,0,IF($B2000&gt;'MSD Calculation'!$D$5,0,IF($N$4="Closed-form",1/2*(1-COS(2*PI()*($B2000-$G$5)/$G$6))*$G$8,IF($N$4="General",1/2*(1-COS(2*PI()*($B2000-$G$5)/$G$6))*$G$9,"Error")))))</f>
        <v>3.4893795164031992E-3</v>
      </c>
      <c r="H2000" s="30">
        <f>IF(B2000="",0,IF($B2000&lt;$H$5,0,IF($B2000&gt;'MSD Calculation'!$D$5,0,IF($N$4="Closed-form",1/2*(1-COS(2*PI()*($B2000-$H$5)/$H$6))*$H$8,IF($N$4="General",1/2*(1-COS(2*PI()*($B2000-$H$5)/$H$6))*$H$9,"Error")))))</f>
        <v>1.284800876643616E-3</v>
      </c>
      <c r="I2000" s="30">
        <f>IF(B2000="",0,IF($B2000&lt;$I$5,0,IF($B2000&gt;'MSD Calculation'!$D$5,0,IF($N$4="Closed-form",1/2*(1-COS(2*PI()*($B2000-$I$5)/$I$6))*$I$8,IF($N$4="General",1/2*(1-COS(2*PI()*($B2000-$I$5)/$I$6))*$I$9,"Error")))))</f>
        <v>1.0437715402661763E-5</v>
      </c>
      <c r="J2000" s="15" t="s">
        <v>14</v>
      </c>
      <c r="K2000" s="3"/>
      <c r="L2000" s="17">
        <v>19.8300000000003</v>
      </c>
      <c r="M2000" s="34">
        <f>L2000/'MSD Calculation'!$D$5</f>
        <v>0.66993243243244249</v>
      </c>
      <c r="N2000" s="34">
        <f>'MSD Calculation'!$D$24-L2000</f>
        <v>-1.3300000000003003</v>
      </c>
      <c r="O2000" s="35">
        <f t="shared" si="150"/>
        <v>4.671618768900202E-3</v>
      </c>
      <c r="P2000" s="35">
        <f t="shared" si="151"/>
        <v>1.4365554879464972E-2</v>
      </c>
      <c r="Q2000" s="35">
        <f t="shared" si="152"/>
        <v>1.7854934395868171E-2</v>
      </c>
      <c r="R2000" s="35">
        <f t="shared" si="153"/>
        <v>1.9139735272511785E-2</v>
      </c>
      <c r="S2000" s="35">
        <f t="shared" si="154"/>
        <v>1.9150172987914448E-2</v>
      </c>
      <c r="T2000" s="11" t="s">
        <v>14</v>
      </c>
    </row>
    <row r="2001" spans="2:20" x14ac:dyDescent="0.35">
      <c r="B2001" s="63">
        <v>19.840000000000302</v>
      </c>
      <c r="C2001" s="34">
        <f>B2001/'MSD Calculation'!$D$5</f>
        <v>0.67027027027028041</v>
      </c>
      <c r="D2001" s="34">
        <f>'MSD Calculation'!$D$24-B2001</f>
        <v>-1.3400000000003018</v>
      </c>
      <c r="E2001" s="30">
        <f>IF(B2001="",0,IF(B2001&lt;'MSD Calculation'!$D$5,$E$7*(1-B2001/'MSD Calculation'!$D$5), 0))</f>
        <v>4.6668371734356158E-3</v>
      </c>
      <c r="F2001" s="30">
        <f>IF(B2001="",0,IF($B2001&lt;$F$5,0,IF($B2001&gt;'MSD Calculation'!$D$5,0,IF($N$4="Closed-form",1/2*(1-COS(2*PI()*($B2001-$F$5)/$F$6))*$F$8,IF($N$4="General",1/2*(1-COS(2*PI()*($B2001-$F$5)/$F$6))*$F$9,"Error")))))</f>
        <v>9.6934363847602373E-3</v>
      </c>
      <c r="G2001" s="30">
        <f>IF(B2001="",0,IF($B2001&lt;$G$5,0,IF($B2001&gt;'MSD Calculation'!$D$5,0,IF($N$4="Closed-form",1/2*(1-COS(2*PI()*($B2001-$G$5)/$G$6))*$G$8,IF($N$4="General",1/2*(1-COS(2*PI()*($B2001-$G$5)/$G$6))*$G$9,"Error")))))</f>
        <v>3.4916022989422493E-3</v>
      </c>
      <c r="H2001" s="30">
        <f>IF(B2001="",0,IF($B2001&lt;$H$5,0,IF($B2001&gt;'MSD Calculation'!$D$5,0,IF($N$4="Closed-form",1/2*(1-COS(2*PI()*($B2001-$H$5)/$H$6))*$H$8,IF($N$4="General",1/2*(1-COS(2*PI()*($B2001-$H$5)/$H$6))*$H$9,"Error")))))</f>
        <v>1.2881628316084508E-3</v>
      </c>
      <c r="I2001" s="30">
        <f>IF(B2001="",0,IF($B2001&lt;$I$5,0,IF($B2001&gt;'MSD Calculation'!$D$5,0,IF($N$4="Closed-form",1/2*(1-COS(2*PI()*($B2001-$I$5)/$I$6))*$I$8,IF($N$4="General",1/2*(1-COS(2*PI()*($B2001-$I$5)/$I$6))*$I$9,"Error")))))</f>
        <v>1.0832807771078034E-5</v>
      </c>
      <c r="J2001" s="15" t="s">
        <v>14</v>
      </c>
      <c r="K2001" s="3"/>
      <c r="L2001" s="17">
        <v>19.840000000000302</v>
      </c>
      <c r="M2001" s="34">
        <f>L2001/'MSD Calculation'!$D$5</f>
        <v>0.67027027027028041</v>
      </c>
      <c r="N2001" s="34">
        <f>'MSD Calculation'!$D$24-L2001</f>
        <v>-1.3400000000003018</v>
      </c>
      <c r="O2001" s="35">
        <f t="shared" si="150"/>
        <v>4.6668371734356158E-3</v>
      </c>
      <c r="P2001" s="35">
        <f t="shared" si="151"/>
        <v>1.4360273558195854E-2</v>
      </c>
      <c r="Q2001" s="35">
        <f t="shared" si="152"/>
        <v>1.7851875857138103E-2</v>
      </c>
      <c r="R2001" s="35">
        <f t="shared" si="153"/>
        <v>1.9140038688746554E-2</v>
      </c>
      <c r="S2001" s="35">
        <f t="shared" si="154"/>
        <v>1.9150871496517632E-2</v>
      </c>
      <c r="T2001" s="11" t="s">
        <v>14</v>
      </c>
    </row>
    <row r="2002" spans="2:20" x14ac:dyDescent="0.35">
      <c r="B2002" s="63">
        <v>19.850000000000303</v>
      </c>
      <c r="C2002" s="34">
        <f>B2002/'MSD Calculation'!$D$5</f>
        <v>0.67060810810811833</v>
      </c>
      <c r="D2002" s="34">
        <f>'MSD Calculation'!$D$24-B2002</f>
        <v>-1.3500000000003034</v>
      </c>
      <c r="E2002" s="30">
        <f>IF(B2002="",0,IF(B2002&lt;'MSD Calculation'!$D$5,$E$7*(1-B2002/'MSD Calculation'!$D$5), 0))</f>
        <v>4.6620555779710287E-3</v>
      </c>
      <c r="F2002" s="30">
        <f>IF(B2002="",0,IF($B2002&lt;$F$5,0,IF($B2002&gt;'MSD Calculation'!$D$5,0,IF($N$4="Closed-form",1/2*(1-COS(2*PI()*($B2002-$F$5)/$F$6))*$F$8,IF($N$4="General",1/2*(1-COS(2*PI()*($B2002-$F$5)/$F$6))*$F$9,"Error")))))</f>
        <v>9.6929154123131817E-3</v>
      </c>
      <c r="G2002" s="30">
        <f>IF(B2002="",0,IF($B2002&lt;$G$5,0,IF($B2002&gt;'MSD Calculation'!$D$5,0,IF($N$4="Closed-form",1/2*(1-COS(2*PI()*($B2002-$G$5)/$G$6))*$G$8,IF($N$4="General",1/2*(1-COS(2*PI()*($B2002-$G$5)/$G$6))*$G$9,"Error")))))</f>
        <v>3.4938136993006965E-3</v>
      </c>
      <c r="H2002" s="30">
        <f>IF(B2002="",0,IF($B2002&lt;$H$5,0,IF($B2002&gt;'MSD Calculation'!$D$5,0,IF($N$4="Closed-form",1/2*(1-COS(2*PI()*($B2002-$H$5)/$H$6))*$H$8,IF($N$4="General",1/2*(1-COS(2*PI()*($B2002-$H$5)/$H$6))*$H$9,"Error")))))</f>
        <v>1.2915214250293805E-3</v>
      </c>
      <c r="I2002" s="30">
        <f>IF(B2002="",0,IF($B2002&lt;$I$5,0,IF($B2002&gt;'MSD Calculation'!$D$5,0,IF($N$4="Closed-form",1/2*(1-COS(2*PI()*($B2002-$I$5)/$I$6))*$I$8,IF($N$4="General",1/2*(1-COS(2*PI()*($B2002-$I$5)/$I$6))*$I$9,"Error")))))</f>
        <v>1.123509692689241E-5</v>
      </c>
      <c r="J2002" s="15" t="s">
        <v>14</v>
      </c>
      <c r="K2002" s="3"/>
      <c r="L2002" s="17">
        <v>19.850000000000303</v>
      </c>
      <c r="M2002" s="34">
        <f>L2002/'MSD Calculation'!$D$5</f>
        <v>0.67060810810811833</v>
      </c>
      <c r="N2002" s="34">
        <f>'MSD Calculation'!$D$24-L2002</f>
        <v>-1.3500000000003034</v>
      </c>
      <c r="O2002" s="35">
        <f t="shared" ref="O2002:O2065" si="155">E2002</f>
        <v>4.6620555779710287E-3</v>
      </c>
      <c r="P2002" s="35">
        <f t="shared" ref="P2002:P2065" si="156">E2002+F2002</f>
        <v>1.435497099028421E-2</v>
      </c>
      <c r="Q2002" s="35">
        <f t="shared" ref="Q2002:Q2065" si="157">E2002+F2002+G2002</f>
        <v>1.7848784689584906E-2</v>
      </c>
      <c r="R2002" s="35">
        <f t="shared" ref="R2002:R2065" si="158">+E2002+F2002+G2002+H2002</f>
        <v>1.9140306114614286E-2</v>
      </c>
      <c r="S2002" s="35">
        <f t="shared" ref="S2002:S2065" si="159">E2002+F2002+G2002+H2002+I2002</f>
        <v>1.9151541211541178E-2</v>
      </c>
      <c r="T2002" s="11" t="s">
        <v>14</v>
      </c>
    </row>
    <row r="2003" spans="2:20" x14ac:dyDescent="0.35">
      <c r="B2003" s="63">
        <v>19.860000000000305</v>
      </c>
      <c r="C2003" s="34">
        <f>B2003/'MSD Calculation'!$D$5</f>
        <v>0.67094594594595625</v>
      </c>
      <c r="D2003" s="34">
        <f>'MSD Calculation'!$D$24-B2003</f>
        <v>-1.360000000000305</v>
      </c>
      <c r="E2003" s="30">
        <f>IF(B2003="",0,IF(B2003&lt;'MSD Calculation'!$D$5,$E$7*(1-B2003/'MSD Calculation'!$D$5), 0))</f>
        <v>4.6572739825064416E-3</v>
      </c>
      <c r="F2003" s="30">
        <f>IF(B2003="",0,IF($B2003&lt;$F$5,0,IF($B2003&gt;'MSD Calculation'!$D$5,0,IF($N$4="Closed-form",1/2*(1-COS(2*PI()*($B2003-$F$5)/$F$6))*$F$8,IF($N$4="General",1/2*(1-COS(2*PI()*($B2003-$F$5)/$F$6))*$F$9,"Error")))))</f>
        <v>9.6923731955088424E-3</v>
      </c>
      <c r="G2003" s="30">
        <f>IF(B2003="",0,IF($B2003&lt;$G$5,0,IF($B2003&gt;'MSD Calculation'!$D$5,0,IF($N$4="Closed-form",1/2*(1-COS(2*PI()*($B2003-$G$5)/$G$6))*$G$8,IF($N$4="General",1/2*(1-COS(2*PI()*($B2003-$G$5)/$G$6))*$G$9,"Error")))))</f>
        <v>3.4960137021691393E-3</v>
      </c>
      <c r="H2003" s="30">
        <f>IF(B2003="",0,IF($B2003&lt;$H$5,0,IF($B2003&gt;'MSD Calculation'!$D$5,0,IF($N$4="Closed-form",1/2*(1-COS(2*PI()*($B2003-$H$5)/$H$6))*$H$8,IF($N$4="General",1/2*(1-COS(2*PI()*($B2003-$H$5)/$H$6))*$H$9,"Error")))))</f>
        <v>1.2948766165232408E-3</v>
      </c>
      <c r="I2003" s="30">
        <f>IF(B2003="",0,IF($B2003&lt;$I$5,0,IF($B2003&gt;'MSD Calculation'!$D$5,0,IF($N$4="Closed-form",1/2*(1-COS(2*PI()*($B2003-$I$5)/$I$6))*$I$8,IF($N$4="General",1/2*(1-COS(2*PI()*($B2003-$I$5)/$I$6))*$I$9,"Error")))))</f>
        <v>1.1644572474250537E-5</v>
      </c>
      <c r="J2003" s="15" t="s">
        <v>14</v>
      </c>
      <c r="K2003" s="3"/>
      <c r="L2003" s="17">
        <v>19.860000000000305</v>
      </c>
      <c r="M2003" s="34">
        <f>L2003/'MSD Calculation'!$D$5</f>
        <v>0.67094594594595625</v>
      </c>
      <c r="N2003" s="34">
        <f>'MSD Calculation'!$D$24-L2003</f>
        <v>-1.360000000000305</v>
      </c>
      <c r="O2003" s="35">
        <f t="shared" si="155"/>
        <v>4.6572739825064416E-3</v>
      </c>
      <c r="P2003" s="35">
        <f t="shared" si="156"/>
        <v>1.4349647178015283E-2</v>
      </c>
      <c r="Q2003" s="35">
        <f t="shared" si="157"/>
        <v>1.7845660880184421E-2</v>
      </c>
      <c r="R2003" s="35">
        <f t="shared" si="158"/>
        <v>1.914053749670766E-2</v>
      </c>
      <c r="S2003" s="35">
        <f t="shared" si="159"/>
        <v>1.915218206918191E-2</v>
      </c>
      <c r="T2003" s="11" t="s">
        <v>14</v>
      </c>
    </row>
    <row r="2004" spans="2:20" x14ac:dyDescent="0.35">
      <c r="B2004" s="63">
        <v>19.870000000000307</v>
      </c>
      <c r="C2004" s="34">
        <f>B2004/'MSD Calculation'!$D$5</f>
        <v>0.67128378378379405</v>
      </c>
      <c r="D2004" s="34">
        <f>'MSD Calculation'!$D$24-B2004</f>
        <v>-1.3700000000003065</v>
      </c>
      <c r="E2004" s="30">
        <f>IF(B2004="",0,IF(B2004&lt;'MSD Calculation'!$D$5,$E$7*(1-B2004/'MSD Calculation'!$D$5), 0))</f>
        <v>4.6524923870418563E-3</v>
      </c>
      <c r="F2004" s="30">
        <f>IF(B2004="",0,IF($B2004&lt;$F$5,0,IF($B2004&gt;'MSD Calculation'!$D$5,0,IF($N$4="Closed-form",1/2*(1-COS(2*PI()*($B2004-$F$5)/$F$6))*$F$8,IF($N$4="General",1/2*(1-COS(2*PI()*($B2004-$F$5)/$F$6))*$F$9,"Error")))))</f>
        <v>9.6918097367256484E-3</v>
      </c>
      <c r="G2004" s="30">
        <f>IF(B2004="",0,IF($B2004&lt;$G$5,0,IF($B2004&gt;'MSD Calculation'!$D$5,0,IF($N$4="Closed-form",1/2*(1-COS(2*PI()*($B2004-$G$5)/$G$6))*$G$8,IF($N$4="General",1/2*(1-COS(2*PI()*($B2004-$G$5)/$G$6))*$G$9,"Error")))))</f>
        <v>3.4982022923170809E-3</v>
      </c>
      <c r="H2004" s="30">
        <f>IF(B2004="",0,IF($B2004&lt;$H$5,0,IF($B2004&gt;'MSD Calculation'!$D$5,0,IF($N$4="Closed-form",1/2*(1-COS(2*PI()*($B2004-$H$5)/$H$6))*$H$8,IF($N$4="General",1/2*(1-COS(2*PI()*($B2004-$H$5)/$H$6))*$H$9,"Error")))))</f>
        <v>1.2982283657477713E-3</v>
      </c>
      <c r="I2004" s="30">
        <f>IF(B2004="",0,IF($B2004&lt;$I$5,0,IF($B2004&gt;'MSD Calculation'!$D$5,0,IF($N$4="Closed-form",1/2*(1-COS(2*PI()*($B2004-$I$5)/$I$6))*$I$8,IF($N$4="General",1/2*(1-COS(2*PI()*($B2004-$I$5)/$I$6))*$I$9,"Error")))))</f>
        <v>1.2061223831589126E-5</v>
      </c>
      <c r="J2004" s="15" t="s">
        <v>14</v>
      </c>
      <c r="K2004" s="3"/>
      <c r="L2004" s="17">
        <v>19.870000000000307</v>
      </c>
      <c r="M2004" s="34">
        <f>L2004/'MSD Calculation'!$D$5</f>
        <v>0.67128378378379405</v>
      </c>
      <c r="N2004" s="34">
        <f>'MSD Calculation'!$D$24-L2004</f>
        <v>-1.3700000000003065</v>
      </c>
      <c r="O2004" s="35">
        <f t="shared" si="155"/>
        <v>4.6524923870418563E-3</v>
      </c>
      <c r="P2004" s="35">
        <f t="shared" si="156"/>
        <v>1.4344302123767505E-2</v>
      </c>
      <c r="Q2004" s="35">
        <f t="shared" si="157"/>
        <v>1.7842504416084586E-2</v>
      </c>
      <c r="R2004" s="35">
        <f t="shared" si="158"/>
        <v>1.9140732781832356E-2</v>
      </c>
      <c r="S2004" s="35">
        <f t="shared" si="159"/>
        <v>1.9152794005663946E-2</v>
      </c>
      <c r="T2004" s="11" t="s">
        <v>14</v>
      </c>
    </row>
    <row r="2005" spans="2:20" x14ac:dyDescent="0.35">
      <c r="B2005" s="63">
        <v>19.880000000000308</v>
      </c>
      <c r="C2005" s="34">
        <f>B2005/'MSD Calculation'!$D$5</f>
        <v>0.67162162162163197</v>
      </c>
      <c r="D2005" s="34">
        <f>'MSD Calculation'!$D$24-B2005</f>
        <v>-1.3800000000003081</v>
      </c>
      <c r="E2005" s="30">
        <f>IF(B2005="",0,IF(B2005&lt;'MSD Calculation'!$D$5,$E$7*(1-B2005/'MSD Calculation'!$D$5), 0))</f>
        <v>4.6477107915772692E-3</v>
      </c>
      <c r="F2005" s="30">
        <f>IF(B2005="",0,IF($B2005&lt;$F$5,0,IF($B2005&gt;'MSD Calculation'!$D$5,0,IF($N$4="Closed-form",1/2*(1-COS(2*PI()*($B2005-$F$5)/$F$6))*$F$8,IF($N$4="General",1/2*(1-COS(2*PI()*($B2005-$F$5)/$F$6))*$F$9,"Error")))))</f>
        <v>9.6912250384352076E-3</v>
      </c>
      <c r="G2005" s="30">
        <f>IF(B2005="",0,IF($B2005&lt;$G$5,0,IF($B2005&gt;'MSD Calculation'!$D$5,0,IF($N$4="Closed-form",1/2*(1-COS(2*PI()*($B2005-$G$5)/$G$6))*$G$8,IF($N$4="General",1/2*(1-COS(2*PI()*($B2005-$G$5)/$G$6))*$G$9,"Error")))))</f>
        <v>3.5003794545930321E-3</v>
      </c>
      <c r="H2005" s="30">
        <f>IF(B2005="",0,IF($B2005&lt;$H$5,0,IF($B2005&gt;'MSD Calculation'!$D$5,0,IF($N$4="Closed-form",1/2*(1-COS(2*PI()*($B2005-$H$5)/$H$6))*$H$8,IF($N$4="General",1/2*(1-COS(2*PI()*($B2005-$H$5)/$H$6))*$H$9,"Error")))))</f>
        <v>1.3015766324021012E-3</v>
      </c>
      <c r="I2005" s="30">
        <f>IF(B2005="",0,IF($B2005&lt;$I$5,0,IF($B2005&gt;'MSD Calculation'!$D$5,0,IF($N$4="Closed-form",1/2*(1-COS(2*PI()*($B2005-$I$5)/$I$6))*$I$8,IF($N$4="General",1/2*(1-COS(2*PI()*($B2005-$I$5)/$I$6))*$I$9,"Error")))))</f>
        <v>1.248504023190955E-5</v>
      </c>
      <c r="J2005" s="15" t="s">
        <v>14</v>
      </c>
      <c r="K2005" s="3"/>
      <c r="L2005" s="17">
        <v>19.880000000000308</v>
      </c>
      <c r="M2005" s="34">
        <f>L2005/'MSD Calculation'!$D$5</f>
        <v>0.67162162162163197</v>
      </c>
      <c r="N2005" s="34">
        <f>'MSD Calculation'!$D$24-L2005</f>
        <v>-1.3800000000003081</v>
      </c>
      <c r="O2005" s="35">
        <f t="shared" si="155"/>
        <v>4.6477107915772692E-3</v>
      </c>
      <c r="P2005" s="35">
        <f t="shared" si="156"/>
        <v>1.4338935830012476E-2</v>
      </c>
      <c r="Q2005" s="35">
        <f t="shared" si="157"/>
        <v>1.7839315284605507E-2</v>
      </c>
      <c r="R2005" s="35">
        <f t="shared" si="158"/>
        <v>1.9140891917007609E-2</v>
      </c>
      <c r="S2005" s="35">
        <f t="shared" si="159"/>
        <v>1.915337695723952E-2</v>
      </c>
      <c r="T2005" s="11" t="s">
        <v>14</v>
      </c>
    </row>
    <row r="2006" spans="2:20" x14ac:dyDescent="0.35">
      <c r="B2006" s="63">
        <v>19.89000000000031</v>
      </c>
      <c r="C2006" s="34">
        <f>B2006/'MSD Calculation'!$D$5</f>
        <v>0.67195945945946989</v>
      </c>
      <c r="D2006" s="34">
        <f>'MSD Calculation'!$D$24-B2006</f>
        <v>-1.3900000000003097</v>
      </c>
      <c r="E2006" s="30">
        <f>IF(B2006="",0,IF(B2006&lt;'MSD Calculation'!$D$5,$E$7*(1-B2006/'MSD Calculation'!$D$5), 0))</f>
        <v>4.6429291961126821E-3</v>
      </c>
      <c r="F2006" s="30">
        <f>IF(B2006="",0,IF($B2006&lt;$F$5,0,IF($B2006&gt;'MSD Calculation'!$D$5,0,IF($N$4="Closed-form",1/2*(1-COS(2*PI()*($B2006-$F$5)/$F$6))*$F$8,IF($N$4="General",1/2*(1-COS(2*PI()*($B2006-$F$5)/$F$6))*$F$9,"Error")))))</f>
        <v>9.690619103202288E-3</v>
      </c>
      <c r="G2006" s="30">
        <f>IF(B2006="",0,IF($B2006&lt;$G$5,0,IF($B2006&gt;'MSD Calculation'!$D$5,0,IF($N$4="Closed-form",1/2*(1-COS(2*PI()*($B2006-$G$5)/$G$6))*$G$8,IF($N$4="General",1/2*(1-COS(2*PI()*($B2006-$G$5)/$G$6))*$G$9,"Error")))))</f>
        <v>3.5025451739246201E-3</v>
      </c>
      <c r="H2006" s="30">
        <f>IF(B2006="",0,IF($B2006&lt;$H$5,0,IF($B2006&gt;'MSD Calculation'!$D$5,0,IF($N$4="Closed-form",1/2*(1-COS(2*PI()*($B2006-$H$5)/$H$6))*$H$8,IF($N$4="General",1/2*(1-COS(2*PI()*($B2006-$H$5)/$H$6))*$H$9,"Error")))))</f>
        <v>1.3049213762272333E-3</v>
      </c>
      <c r="I2006" s="30">
        <f>IF(B2006="",0,IF($B2006&lt;$I$5,0,IF($B2006&gt;'MSD Calculation'!$D$5,0,IF($N$4="Closed-form",1/2*(1-COS(2*PI()*($B2006-$I$5)/$I$6))*$I$8,IF($N$4="General",1/2*(1-COS(2*PI()*($B2006-$I$5)/$I$6))*$I$9,"Error")))))</f>
        <v>1.2916010723055808E-5</v>
      </c>
      <c r="J2006" s="15" t="s">
        <v>14</v>
      </c>
      <c r="K2006" s="3"/>
      <c r="L2006" s="17">
        <v>19.89000000000031</v>
      </c>
      <c r="M2006" s="34">
        <f>L2006/'MSD Calculation'!$D$5</f>
        <v>0.67195945945946989</v>
      </c>
      <c r="N2006" s="34">
        <f>'MSD Calculation'!$D$24-L2006</f>
        <v>-1.3900000000003097</v>
      </c>
      <c r="O2006" s="35">
        <f t="shared" si="155"/>
        <v>4.6429291961126821E-3</v>
      </c>
      <c r="P2006" s="35">
        <f t="shared" si="156"/>
        <v>1.433354829931497E-2</v>
      </c>
      <c r="Q2006" s="35">
        <f t="shared" si="157"/>
        <v>1.7836093473239591E-2</v>
      </c>
      <c r="R2006" s="35">
        <f t="shared" si="158"/>
        <v>1.9141014849466825E-2</v>
      </c>
      <c r="S2006" s="35">
        <f t="shared" si="159"/>
        <v>1.9153930860189881E-2</v>
      </c>
      <c r="T2006" s="11" t="s">
        <v>14</v>
      </c>
    </row>
    <row r="2007" spans="2:20" x14ac:dyDescent="0.35">
      <c r="B2007" s="63">
        <v>19.900000000000311</v>
      </c>
      <c r="C2007" s="34">
        <f>B2007/'MSD Calculation'!$D$5</f>
        <v>0.67229729729730781</v>
      </c>
      <c r="D2007" s="34">
        <f>'MSD Calculation'!$D$24-B2007</f>
        <v>-1.4000000000003112</v>
      </c>
      <c r="E2007" s="30">
        <f>IF(B2007="",0,IF(B2007&lt;'MSD Calculation'!$D$5,$E$7*(1-B2007/'MSD Calculation'!$D$5), 0))</f>
        <v>4.6381476006480951E-3</v>
      </c>
      <c r="F2007" s="30">
        <f>IF(B2007="",0,IF($B2007&lt;$F$5,0,IF($B2007&gt;'MSD Calculation'!$D$5,0,IF($N$4="Closed-form",1/2*(1-COS(2*PI()*($B2007-$F$5)/$F$6))*$F$8,IF($N$4="General",1/2*(1-COS(2*PI()*($B2007-$F$5)/$F$6))*$F$9,"Error")))))</f>
        <v>9.6899919336848207E-3</v>
      </c>
      <c r="G2007" s="30">
        <f>IF(B2007="",0,IF($B2007&lt;$G$5,0,IF($B2007&gt;'MSD Calculation'!$D$5,0,IF($N$4="Closed-form",1/2*(1-COS(2*PI()*($B2007-$G$5)/$G$6))*$G$8,IF($N$4="General",1/2*(1-COS(2*PI()*($B2007-$G$5)/$G$6))*$G$9,"Error")))))</f>
        <v>3.5046994353186904E-3</v>
      </c>
      <c r="H2007" s="30">
        <f>IF(B2007="",0,IF($B2007&lt;$H$5,0,IF($B2007&gt;'MSD Calculation'!$D$5,0,IF($N$4="Closed-form",1/2*(1-COS(2*PI()*($B2007-$H$5)/$H$6))*$H$8,IF($N$4="General",1/2*(1-COS(2*PI()*($B2007-$H$5)/$H$6))*$H$9,"Error")))))</f>
        <v>1.3082625570065283E-3</v>
      </c>
      <c r="I2007" s="30">
        <f>IF(B2007="",0,IF($B2007&lt;$I$5,0,IF($B2007&gt;'MSD Calculation'!$D$5,0,IF($N$4="Closed-form",1/2*(1-COS(2*PI()*($B2007-$I$5)/$I$6))*$I$8,IF($N$4="General",1/2*(1-COS(2*PI()*($B2007-$I$5)/$I$6))*$I$9,"Error")))))</f>
        <v>1.3354124167997825E-5</v>
      </c>
      <c r="J2007" s="15" t="s">
        <v>14</v>
      </c>
      <c r="K2007" s="3"/>
      <c r="L2007" s="17">
        <v>19.900000000000311</v>
      </c>
      <c r="M2007" s="34">
        <f>L2007/'MSD Calculation'!$D$5</f>
        <v>0.67229729729730781</v>
      </c>
      <c r="N2007" s="34">
        <f>'MSD Calculation'!$D$24-L2007</f>
        <v>-1.4000000000003112</v>
      </c>
      <c r="O2007" s="35">
        <f t="shared" si="155"/>
        <v>4.6381476006480951E-3</v>
      </c>
      <c r="P2007" s="35">
        <f t="shared" si="156"/>
        <v>1.4328139534332915E-2</v>
      </c>
      <c r="Q2007" s="35">
        <f t="shared" si="157"/>
        <v>1.7832838969651606E-2</v>
      </c>
      <c r="R2007" s="35">
        <f t="shared" si="158"/>
        <v>1.9141101526658134E-2</v>
      </c>
      <c r="S2007" s="35">
        <f t="shared" si="159"/>
        <v>1.9154455650826133E-2</v>
      </c>
      <c r="T2007" s="11" t="s">
        <v>14</v>
      </c>
    </row>
    <row r="2008" spans="2:20" x14ac:dyDescent="0.35">
      <c r="B2008" s="63">
        <v>19.910000000000313</v>
      </c>
      <c r="C2008" s="34">
        <f>B2008/'MSD Calculation'!$D$5</f>
        <v>0.67263513513514572</v>
      </c>
      <c r="D2008" s="34">
        <f>'MSD Calculation'!$D$24-B2008</f>
        <v>-1.4100000000003128</v>
      </c>
      <c r="E2008" s="30">
        <f>IF(B2008="",0,IF(B2008&lt;'MSD Calculation'!$D$5,$E$7*(1-B2008/'MSD Calculation'!$D$5), 0))</f>
        <v>4.633366005183508E-3</v>
      </c>
      <c r="F2008" s="30">
        <f>IF(B2008="",0,IF($B2008&lt;$F$5,0,IF($B2008&gt;'MSD Calculation'!$D$5,0,IF($N$4="Closed-form",1/2*(1-COS(2*PI()*($B2008-$F$5)/$F$6))*$F$8,IF($N$4="General",1/2*(1-COS(2*PI()*($B2008-$F$5)/$F$6))*$F$9,"Error")))))</f>
        <v>9.6893435326338793E-3</v>
      </c>
      <c r="G2008" s="30">
        <f>IF(B2008="",0,IF($B2008&lt;$G$5,0,IF($B2008&gt;'MSD Calculation'!$D$5,0,IF($N$4="Closed-form",1/2*(1-COS(2*PI()*($B2008-$G$5)/$G$6))*$G$8,IF($N$4="General",1/2*(1-COS(2*PI()*($B2008-$G$5)/$G$6))*$G$9,"Error")))))</f>
        <v>3.5068422238614129E-3</v>
      </c>
      <c r="H2008" s="30">
        <f>IF(B2008="",0,IF($B2008&lt;$H$5,0,IF($B2008&gt;'MSD Calculation'!$D$5,0,IF($N$4="Closed-form",1/2*(1-COS(2*PI()*($B2008-$H$5)/$H$6))*$H$8,IF($N$4="General",1/2*(1-COS(2*PI()*($B2008-$H$5)/$H$6))*$H$9,"Error")))))</f>
        <v>1.3116001345661883E-3</v>
      </c>
      <c r="I2008" s="30">
        <f>IF(B2008="",0,IF($B2008&lt;$I$5,0,IF($B2008&gt;'MSD Calculation'!$D$5,0,IF($N$4="Closed-form",1/2*(1-COS(2*PI()*($B2008-$I$5)/$I$6))*$I$8,IF($N$4="General",1/2*(1-COS(2*PI()*($B2008-$I$5)/$I$6))*$I$9,"Error")))))</f>
        <v>1.3799369245119026E-5</v>
      </c>
      <c r="J2008" s="15" t="s">
        <v>14</v>
      </c>
      <c r="K2008" s="3"/>
      <c r="L2008" s="17">
        <v>19.910000000000313</v>
      </c>
      <c r="M2008" s="34">
        <f>L2008/'MSD Calculation'!$D$5</f>
        <v>0.67263513513514572</v>
      </c>
      <c r="N2008" s="34">
        <f>'MSD Calculation'!$D$24-L2008</f>
        <v>-1.4100000000003128</v>
      </c>
      <c r="O2008" s="35">
        <f t="shared" si="155"/>
        <v>4.633366005183508E-3</v>
      </c>
      <c r="P2008" s="35">
        <f t="shared" si="156"/>
        <v>1.4322709537817387E-2</v>
      </c>
      <c r="Q2008" s="35">
        <f t="shared" si="157"/>
        <v>1.7829551761678799E-2</v>
      </c>
      <c r="R2008" s="35">
        <f t="shared" si="158"/>
        <v>1.9141151896244987E-2</v>
      </c>
      <c r="S2008" s="35">
        <f t="shared" si="159"/>
        <v>1.9154951265490106E-2</v>
      </c>
      <c r="T2008" s="11" t="s">
        <v>14</v>
      </c>
    </row>
    <row r="2009" spans="2:20" x14ac:dyDescent="0.35">
      <c r="B2009" s="63">
        <v>19.920000000000314</v>
      </c>
      <c r="C2009" s="34">
        <f>B2009/'MSD Calculation'!$D$5</f>
        <v>0.67297297297298353</v>
      </c>
      <c r="D2009" s="34">
        <f>'MSD Calculation'!$D$24-B2009</f>
        <v>-1.4200000000003143</v>
      </c>
      <c r="E2009" s="30">
        <f>IF(B2009="",0,IF(B2009&lt;'MSD Calculation'!$D$5,$E$7*(1-B2009/'MSD Calculation'!$D$5), 0))</f>
        <v>4.6285844097189227E-3</v>
      </c>
      <c r="F2009" s="30">
        <f>IF(B2009="",0,IF($B2009&lt;$F$5,0,IF($B2009&gt;'MSD Calculation'!$D$5,0,IF($N$4="Closed-form",1/2*(1-COS(2*PI()*($B2009-$F$5)/$F$6))*$F$8,IF($N$4="General",1/2*(1-COS(2*PI()*($B2009-$F$5)/$F$6))*$F$9,"Error")))))</f>
        <v>9.6886739028936679E-3</v>
      </c>
      <c r="G2009" s="30">
        <f>IF(B2009="",0,IF($B2009&lt;$G$5,0,IF($B2009&gt;'MSD Calculation'!$D$5,0,IF($N$4="Closed-form",1/2*(1-COS(2*PI()*($B2009-$G$5)/$G$6))*$G$8,IF($N$4="General",1/2*(1-COS(2*PI()*($B2009-$G$5)/$G$6))*$G$9,"Error")))))</f>
        <v>3.5089735247183793E-3</v>
      </c>
      <c r="H2009" s="30">
        <f>IF(B2009="",0,IF($B2009&lt;$H$5,0,IF($B2009&gt;'MSD Calculation'!$D$5,0,IF($N$4="Closed-form",1/2*(1-COS(2*PI()*($B2009-$H$5)/$H$6))*$H$8,IF($N$4="General",1/2*(1-COS(2*PI()*($B2009-$H$5)/$H$6))*$H$9,"Error")))))</f>
        <v>1.3149340687757399E-3</v>
      </c>
      <c r="I2009" s="30">
        <f>IF(B2009="",0,IF($B2009&lt;$I$5,0,IF($B2009&gt;'MSD Calculation'!$D$5,0,IF($N$4="Closed-form",1/2*(1-COS(2*PI()*($B2009-$I$5)/$I$6))*$I$8,IF($N$4="General",1/2*(1-COS(2*PI()*($B2009-$I$5)/$I$6))*$I$9,"Error")))))</f>
        <v>1.4251734448509068E-5</v>
      </c>
      <c r="J2009" s="15" t="s">
        <v>14</v>
      </c>
      <c r="K2009" s="3"/>
      <c r="L2009" s="17">
        <v>19.920000000000314</v>
      </c>
      <c r="M2009" s="34">
        <f>L2009/'MSD Calculation'!$D$5</f>
        <v>0.67297297297298353</v>
      </c>
      <c r="N2009" s="34">
        <f>'MSD Calculation'!$D$24-L2009</f>
        <v>-1.4200000000003143</v>
      </c>
      <c r="O2009" s="35">
        <f t="shared" si="155"/>
        <v>4.6285844097189227E-3</v>
      </c>
      <c r="P2009" s="35">
        <f t="shared" si="156"/>
        <v>1.4317258312612591E-2</v>
      </c>
      <c r="Q2009" s="35">
        <f t="shared" si="157"/>
        <v>1.782623183733097E-2</v>
      </c>
      <c r="R2009" s="35">
        <f t="shared" si="158"/>
        <v>1.9141165906106709E-2</v>
      </c>
      <c r="S2009" s="35">
        <f t="shared" si="159"/>
        <v>1.9155417640555217E-2</v>
      </c>
      <c r="T2009" s="11" t="s">
        <v>14</v>
      </c>
    </row>
    <row r="2010" spans="2:20" x14ac:dyDescent="0.35">
      <c r="B2010" s="63">
        <v>19.930000000000316</v>
      </c>
      <c r="C2010" s="34">
        <f>B2010/'MSD Calculation'!$D$5</f>
        <v>0.67331081081082145</v>
      </c>
      <c r="D2010" s="34">
        <f>'MSD Calculation'!$D$24-B2010</f>
        <v>-1.4300000000003159</v>
      </c>
      <c r="E2010" s="30">
        <f>IF(B2010="",0,IF(B2010&lt;'MSD Calculation'!$D$5,$E$7*(1-B2010/'MSD Calculation'!$D$5), 0))</f>
        <v>4.6238028142543356E-3</v>
      </c>
      <c r="F2010" s="30">
        <f>IF(B2010="",0,IF($B2010&lt;$F$5,0,IF($B2010&gt;'MSD Calculation'!$D$5,0,IF($N$4="Closed-form",1/2*(1-COS(2*PI()*($B2010-$F$5)/$F$6))*$F$8,IF($N$4="General",1/2*(1-COS(2*PI()*($B2010-$F$5)/$F$6))*$F$9,"Error")))))</f>
        <v>9.687983047401507E-3</v>
      </c>
      <c r="G2010" s="30">
        <f>IF(B2010="",0,IF($B2010&lt;$G$5,0,IF($B2010&gt;'MSD Calculation'!$D$5,0,IF($N$4="Closed-form",1/2*(1-COS(2*PI()*($B2010-$G$5)/$G$6))*$G$8,IF($N$4="General",1/2*(1-COS(2*PI()*($B2010-$G$5)/$G$6))*$G$9,"Error")))))</f>
        <v>3.5110933231347133E-3</v>
      </c>
      <c r="H2010" s="30">
        <f>IF(B2010="",0,IF($B2010&lt;$H$5,0,IF($B2010&gt;'MSD Calculation'!$D$5,0,IF($N$4="Closed-form",1/2*(1-COS(2*PI()*($B2010-$H$5)/$H$6))*$H$8,IF($N$4="General",1/2*(1-COS(2*PI()*($B2010-$H$5)/$H$6))*$H$9,"Error")))))</f>
        <v>1.3182643195485174E-3</v>
      </c>
      <c r="I2010" s="30">
        <f>IF(B2010="",0,IF($B2010&lt;$I$5,0,IF($B2010&gt;'MSD Calculation'!$D$5,0,IF($N$4="Closed-form",1/2*(1-COS(2*PI()*($B2010-$I$5)/$I$6))*$I$8,IF($N$4="General",1/2*(1-COS(2*PI()*($B2010-$I$5)/$I$6))*$I$9,"Error")))))</f>
        <v>1.4711208088261061E-5</v>
      </c>
      <c r="J2010" s="15" t="s">
        <v>14</v>
      </c>
      <c r="K2010" s="3"/>
      <c r="L2010" s="17">
        <v>19.930000000000316</v>
      </c>
      <c r="M2010" s="34">
        <f>L2010/'MSD Calculation'!$D$5</f>
        <v>0.67331081081082145</v>
      </c>
      <c r="N2010" s="34">
        <f>'MSD Calculation'!$D$24-L2010</f>
        <v>-1.4300000000003159</v>
      </c>
      <c r="O2010" s="35">
        <f t="shared" si="155"/>
        <v>4.6238028142543356E-3</v>
      </c>
      <c r="P2010" s="35">
        <f t="shared" si="156"/>
        <v>1.4311785861655843E-2</v>
      </c>
      <c r="Q2010" s="35">
        <f t="shared" si="157"/>
        <v>1.7822879184790558E-2</v>
      </c>
      <c r="R2010" s="35">
        <f t="shared" si="158"/>
        <v>1.9141143504339077E-2</v>
      </c>
      <c r="S2010" s="35">
        <f t="shared" si="159"/>
        <v>1.9155854712427339E-2</v>
      </c>
      <c r="T2010" s="11" t="s">
        <v>14</v>
      </c>
    </row>
    <row r="2011" spans="2:20" x14ac:dyDescent="0.35">
      <c r="B2011" s="63">
        <v>19.940000000000317</v>
      </c>
      <c r="C2011" s="34">
        <f>B2011/'MSD Calculation'!$D$5</f>
        <v>0.67364864864865937</v>
      </c>
      <c r="D2011" s="34">
        <f>'MSD Calculation'!$D$24-B2011</f>
        <v>-1.4400000000003175</v>
      </c>
      <c r="E2011" s="30">
        <f>IF(B2011="",0,IF(B2011&lt;'MSD Calculation'!$D$5,$E$7*(1-B2011/'MSD Calculation'!$D$5), 0))</f>
        <v>4.6190212187897494E-3</v>
      </c>
      <c r="F2011" s="30">
        <f>IF(B2011="",0,IF($B2011&lt;$F$5,0,IF($B2011&gt;'MSD Calculation'!$D$5,0,IF($N$4="Closed-form",1/2*(1-COS(2*PI()*($B2011-$F$5)/$F$6))*$F$8,IF($N$4="General",1/2*(1-COS(2*PI()*($B2011-$F$5)/$F$6))*$F$9,"Error")))))</f>
        <v>9.6872709691878285E-3</v>
      </c>
      <c r="G2011" s="30">
        <f>IF(B2011="",0,IF($B2011&lt;$G$5,0,IF($B2011&gt;'MSD Calculation'!$D$5,0,IF($N$4="Closed-form",1/2*(1-COS(2*PI()*($B2011-$G$5)/$G$6))*$G$8,IF($N$4="General",1/2*(1-COS(2*PI()*($B2011-$G$5)/$G$6))*$G$9,"Error")))))</f>
        <v>3.5132016044351687E-3</v>
      </c>
      <c r="H2011" s="30">
        <f>IF(B2011="",0,IF($B2011&lt;$H$5,0,IF($B2011&gt;'MSD Calculation'!$D$5,0,IF($N$4="Closed-form",1/2*(1-COS(2*PI()*($B2011-$H$5)/$H$6))*$H$8,IF($N$4="General",1/2*(1-COS(2*PI()*($B2011-$H$5)/$H$6))*$H$9,"Error")))))</f>
        <v>1.3215908468421427E-3</v>
      </c>
      <c r="I2011" s="30">
        <f>IF(B2011="",0,IF($B2011&lt;$I$5,0,IF($B2011&gt;'MSD Calculation'!$D$5,0,IF($N$4="Closed-form",1/2*(1-COS(2*PI()*($B2011-$I$5)/$I$6))*$I$8,IF($N$4="General",1/2*(1-COS(2*PI()*($B2011-$I$5)/$I$6))*$I$9,"Error")))))</f>
        <v>1.517777829077377E-5</v>
      </c>
      <c r="J2011" s="15" t="s">
        <v>14</v>
      </c>
      <c r="K2011" s="3"/>
      <c r="L2011" s="17">
        <v>19.940000000000317</v>
      </c>
      <c r="M2011" s="34">
        <f>L2011/'MSD Calculation'!$D$5</f>
        <v>0.67364864864865937</v>
      </c>
      <c r="N2011" s="34">
        <f>'MSD Calculation'!$D$24-L2011</f>
        <v>-1.4400000000003175</v>
      </c>
      <c r="O2011" s="35">
        <f t="shared" si="155"/>
        <v>4.6190212187897494E-3</v>
      </c>
      <c r="P2011" s="35">
        <f t="shared" si="156"/>
        <v>1.4306292187977578E-2</v>
      </c>
      <c r="Q2011" s="35">
        <f t="shared" si="157"/>
        <v>1.7819493792412745E-2</v>
      </c>
      <c r="R2011" s="35">
        <f t="shared" si="158"/>
        <v>1.9141084639254888E-2</v>
      </c>
      <c r="S2011" s="35">
        <f t="shared" si="159"/>
        <v>1.9156262417545662E-2</v>
      </c>
      <c r="T2011" s="11" t="s">
        <v>14</v>
      </c>
    </row>
    <row r="2012" spans="2:20" x14ac:dyDescent="0.35">
      <c r="B2012" s="63">
        <v>19.950000000000319</v>
      </c>
      <c r="C2012" s="34">
        <f>B2012/'MSD Calculation'!$D$5</f>
        <v>0.67398648648649728</v>
      </c>
      <c r="D2012" s="34">
        <f>'MSD Calculation'!$D$24-B2012</f>
        <v>-1.450000000000319</v>
      </c>
      <c r="E2012" s="30">
        <f>IF(B2012="",0,IF(B2012&lt;'MSD Calculation'!$D$5,$E$7*(1-B2012/'MSD Calculation'!$D$5), 0))</f>
        <v>4.6142396233251623E-3</v>
      </c>
      <c r="F2012" s="30">
        <f>IF(B2012="",0,IF($B2012&lt;$F$5,0,IF($B2012&gt;'MSD Calculation'!$D$5,0,IF($N$4="Closed-form",1/2*(1-COS(2*PI()*($B2012-$F$5)/$F$6))*$F$8,IF($N$4="General",1/2*(1-COS(2*PI()*($B2012-$F$5)/$F$6))*$F$9,"Error")))))</f>
        <v>9.6865376713761546E-3</v>
      </c>
      <c r="G2012" s="30">
        <f>IF(B2012="",0,IF($B2012&lt;$G$5,0,IF($B2012&gt;'MSD Calculation'!$D$5,0,IF($N$4="Closed-form",1/2*(1-COS(2*PI()*($B2012-$G$5)/$G$6))*$G$8,IF($N$4="General",1/2*(1-COS(2*PI()*($B2012-$G$5)/$G$6))*$G$9,"Error")))))</f>
        <v>3.5152983540242318E-3</v>
      </c>
      <c r="H2012" s="30">
        <f>IF(B2012="",0,IF($B2012&lt;$H$5,0,IF($B2012&gt;'MSD Calculation'!$D$5,0,IF($N$4="Closed-form",1/2*(1-COS(2*PI()*($B2012-$H$5)/$H$6))*$H$8,IF($N$4="General",1/2*(1-COS(2*PI()*($B2012-$H$5)/$H$6))*$H$9,"Error")))))</f>
        <v>1.3249136106590102E-3</v>
      </c>
      <c r="I2012" s="30">
        <f>IF(B2012="",0,IF($B2012&lt;$I$5,0,IF($B2012&gt;'MSD Calculation'!$D$5,0,IF($N$4="Closed-form",1/2*(1-COS(2*PI()*($B2012-$I$5)/$I$6))*$I$8,IF($N$4="General",1/2*(1-COS(2*PI()*($B2012-$I$5)/$I$6))*$I$9,"Error")))))</f>
        <v>1.5651432999058344E-5</v>
      </c>
      <c r="J2012" s="15" t="s">
        <v>14</v>
      </c>
      <c r="K2012" s="3"/>
      <c r="L2012" s="17">
        <v>19.950000000000319</v>
      </c>
      <c r="M2012" s="34">
        <f>L2012/'MSD Calculation'!$D$5</f>
        <v>0.67398648648649728</v>
      </c>
      <c r="N2012" s="34">
        <f>'MSD Calculation'!$D$24-L2012</f>
        <v>-1.450000000000319</v>
      </c>
      <c r="O2012" s="35">
        <f t="shared" si="155"/>
        <v>4.6142396233251623E-3</v>
      </c>
      <c r="P2012" s="35">
        <f t="shared" si="156"/>
        <v>1.4300777294701316E-2</v>
      </c>
      <c r="Q2012" s="35">
        <f t="shared" si="157"/>
        <v>1.7816075648725546E-2</v>
      </c>
      <c r="R2012" s="35">
        <f t="shared" si="158"/>
        <v>1.9140989259384556E-2</v>
      </c>
      <c r="S2012" s="35">
        <f t="shared" si="159"/>
        <v>1.9156640692383615E-2</v>
      </c>
      <c r="T2012" s="11" t="s">
        <v>14</v>
      </c>
    </row>
    <row r="2013" spans="2:20" x14ac:dyDescent="0.35">
      <c r="B2013" s="63">
        <v>19.960000000000321</v>
      </c>
      <c r="C2013" s="34">
        <f>B2013/'MSD Calculation'!$D$5</f>
        <v>0.67432432432433509</v>
      </c>
      <c r="D2013" s="34">
        <f>'MSD Calculation'!$D$24-B2013</f>
        <v>-1.4600000000003206</v>
      </c>
      <c r="E2013" s="30">
        <f>IF(B2013="",0,IF(B2013&lt;'MSD Calculation'!$D$5,$E$7*(1-B2013/'MSD Calculation'!$D$5), 0))</f>
        <v>4.609458027860577E-3</v>
      </c>
      <c r="F2013" s="30">
        <f>IF(B2013="",0,IF($B2013&lt;$F$5,0,IF($B2013&gt;'MSD Calculation'!$D$5,0,IF($N$4="Closed-form",1/2*(1-COS(2*PI()*($B2013-$F$5)/$F$6))*$F$8,IF($N$4="General",1/2*(1-COS(2*PI()*($B2013-$F$5)/$F$6))*$F$9,"Error")))))</f>
        <v>9.6857831571830928E-3</v>
      </c>
      <c r="G2013" s="30">
        <f>IF(B2013="",0,IF($B2013&lt;$G$5,0,IF($B2013&gt;'MSD Calculation'!$D$5,0,IF($N$4="Closed-form",1/2*(1-COS(2*PI()*($B2013-$G$5)/$G$6))*$G$8,IF($N$4="General",1/2*(1-COS(2*PI()*($B2013-$G$5)/$G$6))*$G$9,"Error")))))</f>
        <v>3.5173835573862203E-3</v>
      </c>
      <c r="H2013" s="30">
        <f>IF(B2013="",0,IF($B2013&lt;$H$5,0,IF($B2013&gt;'MSD Calculation'!$D$5,0,IF($N$4="Closed-form",1/2*(1-COS(2*PI()*($B2013-$H$5)/$H$6))*$H$8,IF($N$4="General",1/2*(1-COS(2*PI()*($B2013-$H$5)/$H$6))*$H$9,"Error")))))</f>
        <v>1.3282325710467634E-3</v>
      </c>
      <c r="I2013" s="30">
        <f>IF(B2013="",0,IF($B2013&lt;$I$5,0,IF($B2013&gt;'MSD Calculation'!$D$5,0,IF($N$4="Closed-form",1/2*(1-COS(2*PI()*($B2013-$I$5)/$I$6))*$I$8,IF($N$4="General",1/2*(1-COS(2*PI()*($B2013-$I$5)/$I$6))*$I$9,"Error")))))</f>
        <v>1.6132159973049907E-5</v>
      </c>
      <c r="J2013" s="15" t="s">
        <v>14</v>
      </c>
      <c r="K2013" s="3"/>
      <c r="L2013" s="17">
        <v>19.960000000000321</v>
      </c>
      <c r="M2013" s="34">
        <f>L2013/'MSD Calculation'!$D$5</f>
        <v>0.67432432432433509</v>
      </c>
      <c r="N2013" s="34">
        <f>'MSD Calculation'!$D$24-L2013</f>
        <v>-1.4600000000003206</v>
      </c>
      <c r="O2013" s="35">
        <f t="shared" si="155"/>
        <v>4.609458027860577E-3</v>
      </c>
      <c r="P2013" s="35">
        <f t="shared" si="156"/>
        <v>1.429524118504367E-2</v>
      </c>
      <c r="Q2013" s="35">
        <f t="shared" si="157"/>
        <v>1.7812624742429891E-2</v>
      </c>
      <c r="R2013" s="35">
        <f t="shared" si="158"/>
        <v>1.9140857313476655E-2</v>
      </c>
      <c r="S2013" s="35">
        <f t="shared" si="159"/>
        <v>1.9156989473449706E-2</v>
      </c>
      <c r="T2013" s="11" t="s">
        <v>14</v>
      </c>
    </row>
    <row r="2014" spans="2:20" x14ac:dyDescent="0.35">
      <c r="B2014" s="63">
        <v>19.970000000000322</v>
      </c>
      <c r="C2014" s="34">
        <f>B2014/'MSD Calculation'!$D$5</f>
        <v>0.67466216216217301</v>
      </c>
      <c r="D2014" s="34">
        <f>'MSD Calculation'!$D$24-B2014</f>
        <v>-1.4700000000003222</v>
      </c>
      <c r="E2014" s="30">
        <f>IF(B2014="",0,IF(B2014&lt;'MSD Calculation'!$D$5,$E$7*(1-B2014/'MSD Calculation'!$D$5), 0))</f>
        <v>4.6046764323959899E-3</v>
      </c>
      <c r="F2014" s="30">
        <f>IF(B2014="",0,IF($B2014&lt;$F$5,0,IF($B2014&gt;'MSD Calculation'!$D$5,0,IF($N$4="Closed-form",1/2*(1-COS(2*PI()*($B2014-$F$5)/$F$6))*$F$8,IF($N$4="General",1/2*(1-COS(2*PI()*($B2014-$F$5)/$F$6))*$F$9,"Error")))))</f>
        <v>9.6850074299183065E-3</v>
      </c>
      <c r="G2014" s="30">
        <f>IF(B2014="",0,IF($B2014&lt;$G$5,0,IF($B2014&gt;'MSD Calculation'!$D$5,0,IF($N$4="Closed-form",1/2*(1-COS(2*PI()*($B2014-$G$5)/$G$6))*$G$8,IF($N$4="General",1/2*(1-COS(2*PI()*($B2014-$G$5)/$G$6))*$G$9,"Error")))))</f>
        <v>3.5194572000853885E-3</v>
      </c>
      <c r="H2014" s="30">
        <f>IF(B2014="",0,IF($B2014&lt;$H$5,0,IF($B2014&gt;'MSD Calculation'!$D$5,0,IF($N$4="Closed-form",1/2*(1-COS(2*PI()*($B2014-$H$5)/$H$6))*$H$8,IF($N$4="General",1/2*(1-COS(2*PI()*($B2014-$H$5)/$H$6))*$H$9,"Error")))))</f>
        <v>1.3315476880987795E-3</v>
      </c>
      <c r="I2014" s="30">
        <f>IF(B2014="",0,IF($B2014&lt;$I$5,0,IF($B2014&gt;'MSD Calculation'!$D$5,0,IF($N$4="Closed-form",1/2*(1-COS(2*PI()*($B2014-$I$5)/$I$6))*$I$8,IF($N$4="General",1/2*(1-COS(2*PI()*($B2014-$I$5)/$I$6))*$I$9,"Error")))))</f>
        <v>1.6619946789923972E-5</v>
      </c>
      <c r="J2014" s="15" t="s">
        <v>14</v>
      </c>
      <c r="K2014" s="3"/>
      <c r="L2014" s="17">
        <v>19.970000000000322</v>
      </c>
      <c r="M2014" s="34">
        <f>L2014/'MSD Calculation'!$D$5</f>
        <v>0.67466216216217301</v>
      </c>
      <c r="N2014" s="34">
        <f>'MSD Calculation'!$D$24-L2014</f>
        <v>-1.4700000000003222</v>
      </c>
      <c r="O2014" s="35">
        <f t="shared" si="155"/>
        <v>4.6046764323959899E-3</v>
      </c>
      <c r="P2014" s="35">
        <f t="shared" si="156"/>
        <v>1.4289683862314297E-2</v>
      </c>
      <c r="Q2014" s="35">
        <f t="shared" si="157"/>
        <v>1.7809141062399687E-2</v>
      </c>
      <c r="R2014" s="35">
        <f t="shared" si="158"/>
        <v>1.9140688750498465E-2</v>
      </c>
      <c r="S2014" s="35">
        <f t="shared" si="159"/>
        <v>1.9157308697288388E-2</v>
      </c>
      <c r="T2014" s="11" t="s">
        <v>14</v>
      </c>
    </row>
    <row r="2015" spans="2:20" x14ac:dyDescent="0.35">
      <c r="B2015" s="63">
        <v>19.980000000000324</v>
      </c>
      <c r="C2015" s="34">
        <f>B2015/'MSD Calculation'!$D$5</f>
        <v>0.67500000000001092</v>
      </c>
      <c r="D2015" s="34">
        <f>'MSD Calculation'!$D$24-B2015</f>
        <v>-1.4800000000003237</v>
      </c>
      <c r="E2015" s="30">
        <f>IF(B2015="",0,IF(B2015&lt;'MSD Calculation'!$D$5,$E$7*(1-B2015/'MSD Calculation'!$D$5), 0))</f>
        <v>4.5998948369314029E-3</v>
      </c>
      <c r="F2015" s="30">
        <f>IF(B2015="",0,IF($B2015&lt;$F$5,0,IF($B2015&gt;'MSD Calculation'!$D$5,0,IF($N$4="Closed-form",1/2*(1-COS(2*PI()*($B2015-$F$5)/$F$6))*$F$8,IF($N$4="General",1/2*(1-COS(2*PI()*($B2015-$F$5)/$F$6))*$F$9,"Error")))))</f>
        <v>9.6842104929845164E-3</v>
      </c>
      <c r="G2015" s="30">
        <f>IF(B2015="",0,IF($B2015&lt;$G$5,0,IF($B2015&gt;'MSD Calculation'!$D$5,0,IF($N$4="Closed-form",1/2*(1-COS(2*PI()*($B2015-$G$5)/$G$6))*$G$8,IF($N$4="General",1/2*(1-COS(2*PI()*($B2015-$G$5)/$G$6))*$G$9,"Error")))))</f>
        <v>3.5215192677660228E-3</v>
      </c>
      <c r="H2015" s="30">
        <f>IF(B2015="",0,IF($B2015&lt;$H$5,0,IF($B2015&gt;'MSD Calculation'!$D$5,0,IF($N$4="Closed-form",1/2*(1-COS(2*PI()*($B2015-$H$5)/$H$6))*$H$8,IF($N$4="General",1/2*(1-COS(2*PI()*($B2015-$H$5)/$H$6))*$H$9,"Error")))))</f>
        <v>1.3348589219546465E-3</v>
      </c>
      <c r="I2015" s="30">
        <f>IF(B2015="",0,IF($B2015&lt;$I$5,0,IF($B2015&gt;'MSD Calculation'!$D$5,0,IF($N$4="Closed-form",1/2*(1-COS(2*PI()*($B2015-$I$5)/$I$6))*$I$8,IF($N$4="General",1/2*(1-COS(2*PI()*($B2015-$I$5)/$I$6))*$I$9,"Error")))))</f>
        <v>1.7114780844417258E-5</v>
      </c>
      <c r="J2015" s="15" t="s">
        <v>14</v>
      </c>
      <c r="K2015" s="3"/>
      <c r="L2015" s="17">
        <v>19.980000000000324</v>
      </c>
      <c r="M2015" s="34">
        <f>L2015/'MSD Calculation'!$D$5</f>
        <v>0.67500000000001092</v>
      </c>
      <c r="N2015" s="34">
        <f>'MSD Calculation'!$D$24-L2015</f>
        <v>-1.4800000000003237</v>
      </c>
      <c r="O2015" s="35">
        <f t="shared" si="155"/>
        <v>4.5998948369314029E-3</v>
      </c>
      <c r="P2015" s="35">
        <f t="shared" si="156"/>
        <v>1.4284105329915919E-2</v>
      </c>
      <c r="Q2015" s="35">
        <f t="shared" si="157"/>
        <v>1.7805624597681941E-2</v>
      </c>
      <c r="R2015" s="35">
        <f t="shared" si="158"/>
        <v>1.9140483519636587E-2</v>
      </c>
      <c r="S2015" s="35">
        <f t="shared" si="159"/>
        <v>1.9157598300481003E-2</v>
      </c>
      <c r="T2015" s="11" t="s">
        <v>14</v>
      </c>
    </row>
    <row r="2016" spans="2:20" x14ac:dyDescent="0.35">
      <c r="B2016" s="63">
        <v>19.990000000000325</v>
      </c>
      <c r="C2016" s="34">
        <f>B2016/'MSD Calculation'!$D$5</f>
        <v>0.67533783783784884</v>
      </c>
      <c r="D2016" s="34">
        <f>'MSD Calculation'!$D$24-B2016</f>
        <v>-1.4900000000003253</v>
      </c>
      <c r="E2016" s="30">
        <f>IF(B2016="",0,IF(B2016&lt;'MSD Calculation'!$D$5,$E$7*(1-B2016/'MSD Calculation'!$D$5), 0))</f>
        <v>4.5951132414668158E-3</v>
      </c>
      <c r="F2016" s="30">
        <f>IF(B2016="",0,IF($B2016&lt;$F$5,0,IF($B2016&gt;'MSD Calculation'!$D$5,0,IF($N$4="Closed-form",1/2*(1-COS(2*PI()*($B2016-$F$5)/$F$6))*$F$8,IF($N$4="General",1/2*(1-COS(2*PI()*($B2016-$F$5)/$F$6))*$F$9,"Error")))))</f>
        <v>9.6833923498774802E-3</v>
      </c>
      <c r="G2016" s="30">
        <f>IF(B2016="",0,IF($B2016&lt;$G$5,0,IF($B2016&gt;'MSD Calculation'!$D$5,0,IF($N$4="Closed-form",1/2*(1-COS(2*PI()*($B2016-$G$5)/$G$6))*$G$8,IF($N$4="General",1/2*(1-COS(2*PI()*($B2016-$G$5)/$G$6))*$G$9,"Error")))))</f>
        <v>3.5235697461525441E-3</v>
      </c>
      <c r="H2016" s="30">
        <f>IF(B2016="",0,IF($B2016&lt;$H$5,0,IF($B2016&gt;'MSD Calculation'!$D$5,0,IF($N$4="Closed-form",1/2*(1-COS(2*PI()*($B2016-$H$5)/$H$6))*$H$8,IF($N$4="General",1/2*(1-COS(2*PI()*($B2016-$H$5)/$H$6))*$H$9,"Error")))))</f>
        <v>1.3381662328006431E-3</v>
      </c>
      <c r="I2016" s="30">
        <f>IF(B2016="",0,IF($B2016&lt;$I$5,0,IF($B2016&gt;'MSD Calculation'!$D$5,0,IF($N$4="Closed-form",1/2*(1-COS(2*PI()*($B2016-$I$5)/$I$6))*$I$8,IF($N$4="General",1/2*(1-COS(2*PI()*($B2016-$I$5)/$I$6))*$I$9,"Error")))))</f>
        <v>1.7616649349153687E-5</v>
      </c>
      <c r="J2016" s="15" t="s">
        <v>14</v>
      </c>
      <c r="K2016" s="3"/>
      <c r="L2016" s="17">
        <v>19.990000000000325</v>
      </c>
      <c r="M2016" s="34">
        <f>L2016/'MSD Calculation'!$D$5</f>
        <v>0.67533783783784884</v>
      </c>
      <c r="N2016" s="34">
        <f>'MSD Calculation'!$D$24-L2016</f>
        <v>-1.4900000000003253</v>
      </c>
      <c r="O2016" s="35">
        <f t="shared" si="155"/>
        <v>4.5951132414668158E-3</v>
      </c>
      <c r="P2016" s="35">
        <f t="shared" si="156"/>
        <v>1.4278505591344297E-2</v>
      </c>
      <c r="Q2016" s="35">
        <f t="shared" si="157"/>
        <v>1.780207533749684E-2</v>
      </c>
      <c r="R2016" s="35">
        <f t="shared" si="158"/>
        <v>1.9140241570297482E-2</v>
      </c>
      <c r="S2016" s="35">
        <f t="shared" si="159"/>
        <v>1.9157858219646634E-2</v>
      </c>
      <c r="T2016" s="11" t="s">
        <v>14</v>
      </c>
    </row>
    <row r="2017" spans="2:20" x14ac:dyDescent="0.35">
      <c r="B2017" s="63">
        <v>20.000000000000327</v>
      </c>
      <c r="C2017" s="34">
        <f>B2017/'MSD Calculation'!$D$5</f>
        <v>0.67567567567568665</v>
      </c>
      <c r="D2017" s="34">
        <f>'MSD Calculation'!$D$24-B2017</f>
        <v>-1.5000000000003268</v>
      </c>
      <c r="E2017" s="30">
        <f>IF(B2017="",0,IF(B2017&lt;'MSD Calculation'!$D$5,$E$7*(1-B2017/'MSD Calculation'!$D$5), 0))</f>
        <v>4.5903316460022305E-3</v>
      </c>
      <c r="F2017" s="30">
        <f>IF(B2017="",0,IF($B2017&lt;$F$5,0,IF($B2017&gt;'MSD Calculation'!$D$5,0,IF($N$4="Closed-form",1/2*(1-COS(2*PI()*($B2017-$F$5)/$F$6))*$F$8,IF($N$4="General",1/2*(1-COS(2*PI()*($B2017-$F$5)/$F$6))*$F$9,"Error")))))</f>
        <v>9.682553004185971E-3</v>
      </c>
      <c r="G2017" s="30">
        <f>IF(B2017="",0,IF($B2017&lt;$G$5,0,IF($B2017&gt;'MSD Calculation'!$D$5,0,IF($N$4="Closed-form",1/2*(1-COS(2*PI()*($B2017-$G$5)/$G$6))*$G$8,IF($N$4="General",1/2*(1-COS(2*PI()*($B2017-$G$5)/$G$6))*$G$9,"Error")))))</f>
        <v>3.5256086210496041E-3</v>
      </c>
      <c r="H2017" s="30">
        <f>IF(B2017="",0,IF($B2017&lt;$H$5,0,IF($B2017&gt;'MSD Calculation'!$D$5,0,IF($N$4="Closed-form",1/2*(1-COS(2*PI()*($B2017-$H$5)/$H$6))*$H$8,IF($N$4="General",1/2*(1-COS(2*PI()*($B2017-$H$5)/$H$6))*$H$9,"Error")))))</f>
        <v>1.3414695808702183E-3</v>
      </c>
      <c r="I2017" s="30">
        <f>IF(B2017="",0,IF($B2017&lt;$I$5,0,IF($B2017&gt;'MSD Calculation'!$D$5,0,IF($N$4="Closed-form",1/2*(1-COS(2*PI()*($B2017-$I$5)/$I$6))*$I$8,IF($N$4="General",1/2*(1-COS(2*PI()*($B2017-$I$5)/$I$6))*$I$9,"Error")))))</f>
        <v>1.81255393349746E-5</v>
      </c>
      <c r="J2017" s="15" t="s">
        <v>14</v>
      </c>
      <c r="K2017" s="3"/>
      <c r="L2017" s="17">
        <v>20.000000000000327</v>
      </c>
      <c r="M2017" s="34">
        <f>L2017/'MSD Calculation'!$D$5</f>
        <v>0.67567567567568665</v>
      </c>
      <c r="N2017" s="34">
        <f>'MSD Calculation'!$D$24-L2017</f>
        <v>-1.5000000000003268</v>
      </c>
      <c r="O2017" s="35">
        <f t="shared" si="155"/>
        <v>4.5903316460022305E-3</v>
      </c>
      <c r="P2017" s="35">
        <f t="shared" si="156"/>
        <v>1.4272884650188201E-2</v>
      </c>
      <c r="Q2017" s="35">
        <f t="shared" si="157"/>
        <v>1.7798493271237805E-2</v>
      </c>
      <c r="R2017" s="35">
        <f t="shared" si="158"/>
        <v>1.9139962852108023E-2</v>
      </c>
      <c r="S2017" s="35">
        <f t="shared" si="159"/>
        <v>1.9158088391442996E-2</v>
      </c>
      <c r="T2017" s="11" t="s">
        <v>14</v>
      </c>
    </row>
    <row r="2018" spans="2:20" x14ac:dyDescent="0.35">
      <c r="B2018" s="63">
        <v>20.010000000000328</v>
      </c>
      <c r="C2018" s="34">
        <f>B2018/'MSD Calculation'!$D$5</f>
        <v>0.67601351351352457</v>
      </c>
      <c r="D2018" s="34">
        <f>'MSD Calculation'!$D$24-B2018</f>
        <v>-1.5100000000003284</v>
      </c>
      <c r="E2018" s="30">
        <f>IF(B2018="",0,IF(B2018&lt;'MSD Calculation'!$D$5,$E$7*(1-B2018/'MSD Calculation'!$D$5), 0))</f>
        <v>4.5855500505376434E-3</v>
      </c>
      <c r="F2018" s="30">
        <f>IF(B2018="",0,IF($B2018&lt;$F$5,0,IF($B2018&gt;'MSD Calculation'!$D$5,0,IF($N$4="Closed-form",1/2*(1-COS(2*PI()*($B2018-$F$5)/$F$6))*$F$8,IF($N$4="General",1/2*(1-COS(2*PI()*($B2018-$F$5)/$F$6))*$F$9,"Error")))))</f>
        <v>9.6816924595917696E-3</v>
      </c>
      <c r="G2018" s="30">
        <f>IF(B2018="",0,IF($B2018&lt;$G$5,0,IF($B2018&gt;'MSD Calculation'!$D$5,0,IF($N$4="Closed-form",1/2*(1-COS(2*PI()*($B2018-$G$5)/$G$6))*$G$8,IF($N$4="General",1/2*(1-COS(2*PI()*($B2018-$G$5)/$G$6))*$G$9,"Error")))))</f>
        <v>3.5276358783421853E-3</v>
      </c>
      <c r="H2018" s="30">
        <f>IF(B2018="",0,IF($B2018&lt;$H$5,0,IF($B2018&gt;'MSD Calculation'!$D$5,0,IF($N$4="Closed-form",1/2*(1-COS(2*PI()*($B2018-$H$5)/$H$6))*$H$8,IF($N$4="General",1/2*(1-COS(2*PI()*($B2018-$H$5)/$H$6))*$H$9,"Error")))))</f>
        <v>1.3447689264444679E-3</v>
      </c>
      <c r="I2018" s="30">
        <f>IF(B2018="",0,IF($B2018&lt;$I$5,0,IF($B2018&gt;'MSD Calculation'!$D$5,0,IF($N$4="Closed-form",1/2*(1-COS(2*PI()*($B2018-$I$5)/$I$6))*$I$8,IF($N$4="General",1/2*(1-COS(2*PI()*($B2018-$I$5)/$I$6))*$I$9,"Error")))))</f>
        <v>1.8641437651274067E-5</v>
      </c>
      <c r="J2018" s="15" t="s">
        <v>14</v>
      </c>
      <c r="K2018" s="3"/>
      <c r="L2018" s="17">
        <v>20.010000000000328</v>
      </c>
      <c r="M2018" s="34">
        <f>L2018/'MSD Calculation'!$D$5</f>
        <v>0.67601351351352457</v>
      </c>
      <c r="N2018" s="34">
        <f>'MSD Calculation'!$D$24-L2018</f>
        <v>-1.5100000000003284</v>
      </c>
      <c r="O2018" s="35">
        <f t="shared" si="155"/>
        <v>4.5855500505376434E-3</v>
      </c>
      <c r="P2018" s="35">
        <f t="shared" si="156"/>
        <v>1.4267242510129414E-2</v>
      </c>
      <c r="Q2018" s="35">
        <f t="shared" si="157"/>
        <v>1.7794878388471599E-2</v>
      </c>
      <c r="R2018" s="35">
        <f t="shared" si="158"/>
        <v>1.9139647314916068E-2</v>
      </c>
      <c r="S2018" s="35">
        <f t="shared" si="159"/>
        <v>1.9158288752567341E-2</v>
      </c>
      <c r="T2018" s="11" t="s">
        <v>14</v>
      </c>
    </row>
    <row r="2019" spans="2:20" x14ac:dyDescent="0.35">
      <c r="B2019" s="63">
        <v>20.02000000000033</v>
      </c>
      <c r="C2019" s="34">
        <f>B2019/'MSD Calculation'!$D$5</f>
        <v>0.67635135135136248</v>
      </c>
      <c r="D2019" s="34">
        <f>'MSD Calculation'!$D$24-B2019</f>
        <v>-1.52000000000033</v>
      </c>
      <c r="E2019" s="30">
        <f>IF(B2019="",0,IF(B2019&lt;'MSD Calculation'!$D$5,$E$7*(1-B2019/'MSD Calculation'!$D$5), 0))</f>
        <v>4.5807684550730563E-3</v>
      </c>
      <c r="F2019" s="30">
        <f>IF(B2019="",0,IF($B2019&lt;$F$5,0,IF($B2019&gt;'MSD Calculation'!$D$5,0,IF($N$4="Closed-form",1/2*(1-COS(2*PI()*($B2019-$F$5)/$F$6))*$F$8,IF($N$4="General",1/2*(1-COS(2*PI()*($B2019-$F$5)/$F$6))*$F$9,"Error")))))</f>
        <v>9.680810719869648E-3</v>
      </c>
      <c r="G2019" s="30">
        <f>IF(B2019="",0,IF($B2019&lt;$G$5,0,IF($B2019&gt;'MSD Calculation'!$D$5,0,IF($N$4="Closed-form",1/2*(1-COS(2*PI()*($B2019-$G$5)/$G$6))*$G$8,IF($N$4="General",1/2*(1-COS(2*PI()*($B2019-$G$5)/$G$6))*$G$9,"Error")))))</f>
        <v>3.5296515039956984E-3</v>
      </c>
      <c r="H2019" s="30">
        <f>IF(B2019="",0,IF($B2019&lt;$H$5,0,IF($B2019&gt;'MSD Calculation'!$D$5,0,IF($N$4="Closed-form",1/2*(1-COS(2*PI()*($B2019-$H$5)/$H$6))*$H$8,IF($N$4="General",1/2*(1-COS(2*PI()*($B2019-$H$5)/$H$6))*$H$9,"Error")))))</f>
        <v>1.3480642298526145E-3</v>
      </c>
      <c r="I2019" s="30">
        <f>IF(B2019="",0,IF($B2019&lt;$I$5,0,IF($B2019&gt;'MSD Calculation'!$D$5,0,IF($N$4="Closed-form",1/2*(1-COS(2*PI()*($B2019-$I$5)/$I$6))*$I$8,IF($N$4="General",1/2*(1-COS(2*PI()*($B2019-$I$5)/$I$6))*$I$9,"Error")))))</f>
        <v>1.9164330966338589E-5</v>
      </c>
      <c r="J2019" s="15" t="s">
        <v>14</v>
      </c>
      <c r="K2019" s="3"/>
      <c r="L2019" s="17">
        <v>20.02000000000033</v>
      </c>
      <c r="M2019" s="34">
        <f>L2019/'MSD Calculation'!$D$5</f>
        <v>0.67635135135136248</v>
      </c>
      <c r="N2019" s="34">
        <f>'MSD Calculation'!$D$24-L2019</f>
        <v>-1.52000000000033</v>
      </c>
      <c r="O2019" s="35">
        <f t="shared" si="155"/>
        <v>4.5807684550730563E-3</v>
      </c>
      <c r="P2019" s="35">
        <f t="shared" si="156"/>
        <v>1.4261579174942704E-2</v>
      </c>
      <c r="Q2019" s="35">
        <f t="shared" si="157"/>
        <v>1.7791230678938404E-2</v>
      </c>
      <c r="R2019" s="35">
        <f t="shared" si="158"/>
        <v>1.9139294908791019E-2</v>
      </c>
      <c r="S2019" s="35">
        <f t="shared" si="159"/>
        <v>1.9158459239757359E-2</v>
      </c>
      <c r="T2019" s="11" t="s">
        <v>14</v>
      </c>
    </row>
    <row r="2020" spans="2:20" x14ac:dyDescent="0.35">
      <c r="B2020" s="63">
        <v>20.030000000000332</v>
      </c>
      <c r="C2020" s="34">
        <f>B2020/'MSD Calculation'!$D$5</f>
        <v>0.6766891891892004</v>
      </c>
      <c r="D2020" s="34">
        <f>'MSD Calculation'!$D$24-B2020</f>
        <v>-1.5300000000003315</v>
      </c>
      <c r="E2020" s="30">
        <f>IF(B2020="",0,IF(B2020&lt;'MSD Calculation'!$D$5,$E$7*(1-B2020/'MSD Calculation'!$D$5), 0))</f>
        <v>4.5759868596084692E-3</v>
      </c>
      <c r="F2020" s="30">
        <f>IF(B2020="",0,IF($B2020&lt;$F$5,0,IF($B2020&gt;'MSD Calculation'!$D$5,0,IF($N$4="Closed-form",1/2*(1-COS(2*PI()*($B2020-$F$5)/$F$6))*$F$8,IF($N$4="General",1/2*(1-COS(2*PI()*($B2020-$F$5)/$F$6))*$F$9,"Error")))))</f>
        <v>9.6799077888873458E-3</v>
      </c>
      <c r="G2020" s="30">
        <f>IF(B2020="",0,IF($B2020&lt;$G$5,0,IF($B2020&gt;'MSD Calculation'!$D$5,0,IF($N$4="Closed-form",1/2*(1-COS(2*PI()*($B2020-$G$5)/$G$6))*$G$8,IF($N$4="General",1/2*(1-COS(2*PI()*($B2020-$G$5)/$G$6))*$G$9,"Error")))))</f>
        <v>3.5316554840560789E-3</v>
      </c>
      <c r="H2020" s="30">
        <f>IF(B2020="",0,IF($B2020&lt;$H$5,0,IF($B2020&gt;'MSD Calculation'!$D$5,0,IF($N$4="Closed-form",1/2*(1-COS(2*PI()*($B2020-$H$5)/$H$6))*$H$8,IF($N$4="General",1/2*(1-COS(2*PI()*($B2020-$H$5)/$H$6))*$H$9,"Error")))))</f>
        <v>1.3513554514724816E-3</v>
      </c>
      <c r="I2020" s="30">
        <f>IF(B2020="",0,IF($B2020&lt;$I$5,0,IF($B2020&gt;'MSD Calculation'!$D$5,0,IF($N$4="Closed-form",1/2*(1-COS(2*PI()*($B2020-$I$5)/$I$6))*$I$8,IF($N$4="General",1/2*(1-COS(2*PI()*($B2020-$I$5)/$I$6))*$I$9,"Error")))))</f>
        <v>1.969420576769181E-5</v>
      </c>
      <c r="J2020" s="15" t="s">
        <v>14</v>
      </c>
      <c r="K2020" s="3"/>
      <c r="L2020" s="17">
        <v>20.030000000000332</v>
      </c>
      <c r="M2020" s="34">
        <f>L2020/'MSD Calculation'!$D$5</f>
        <v>0.6766891891892004</v>
      </c>
      <c r="N2020" s="34">
        <f>'MSD Calculation'!$D$24-L2020</f>
        <v>-1.5300000000003315</v>
      </c>
      <c r="O2020" s="35">
        <f t="shared" si="155"/>
        <v>4.5759868596084692E-3</v>
      </c>
      <c r="P2020" s="35">
        <f t="shared" si="156"/>
        <v>1.4255894648495814E-2</v>
      </c>
      <c r="Q2020" s="35">
        <f t="shared" si="157"/>
        <v>1.7787550132551892E-2</v>
      </c>
      <c r="R2020" s="35">
        <f t="shared" si="158"/>
        <v>1.9138905584024375E-2</v>
      </c>
      <c r="S2020" s="35">
        <f t="shared" si="159"/>
        <v>1.9158599789792067E-2</v>
      </c>
      <c r="T2020" s="11" t="s">
        <v>14</v>
      </c>
    </row>
    <row r="2021" spans="2:20" x14ac:dyDescent="0.35">
      <c r="B2021" s="63">
        <v>20.040000000000333</v>
      </c>
      <c r="C2021" s="34">
        <f>B2021/'MSD Calculation'!$D$5</f>
        <v>0.67702702702703821</v>
      </c>
      <c r="D2021" s="34">
        <f>'MSD Calculation'!$D$24-B2021</f>
        <v>-1.5400000000003331</v>
      </c>
      <c r="E2021" s="30">
        <f>IF(B2021="",0,IF(B2021&lt;'MSD Calculation'!$D$5,$E$7*(1-B2021/'MSD Calculation'!$D$5), 0))</f>
        <v>4.5712052641438839E-3</v>
      </c>
      <c r="F2021" s="30">
        <f>IF(B2021="",0,IF($B2021&lt;$F$5,0,IF($B2021&gt;'MSD Calculation'!$D$5,0,IF($N$4="Closed-form",1/2*(1-COS(2*PI()*($B2021-$F$5)/$F$6))*$F$8,IF($N$4="General",1/2*(1-COS(2*PI()*($B2021-$F$5)/$F$6))*$F$9,"Error")))))</f>
        <v>9.678983670605561E-3</v>
      </c>
      <c r="G2021" s="30">
        <f>IF(B2021="",0,IF($B2021&lt;$G$5,0,IF($B2021&gt;'MSD Calculation'!$D$5,0,IF($N$4="Closed-form",1/2*(1-COS(2*PI()*($B2021-$G$5)/$G$6))*$G$8,IF($N$4="General",1/2*(1-COS(2*PI()*($B2021-$G$5)/$G$6))*$G$9,"Error")))))</f>
        <v>3.5336478046498858E-3</v>
      </c>
      <c r="H2021" s="30">
        <f>IF(B2021="",0,IF($B2021&lt;$H$5,0,IF($B2021&gt;'MSD Calculation'!$D$5,0,IF($N$4="Closed-form",1/2*(1-COS(2*PI()*($B2021-$H$5)/$H$6))*$H$8,IF($N$4="General",1/2*(1-COS(2*PI()*($B2021-$H$5)/$H$6))*$H$9,"Error")))))</f>
        <v>1.354642551730972E-3</v>
      </c>
      <c r="I2021" s="30">
        <f>IF(B2021="",0,IF($B2021&lt;$I$5,0,IF($B2021&gt;'MSD Calculation'!$D$5,0,IF($N$4="Closed-form",1/2*(1-COS(2*PI()*($B2021-$I$5)/$I$6))*$I$8,IF($N$4="General",1/2*(1-COS(2*PI()*($B2021-$I$5)/$I$6))*$I$9,"Error")))))</f>
        <v>2.0231048362443451E-5</v>
      </c>
      <c r="J2021" s="15" t="s">
        <v>14</v>
      </c>
      <c r="K2021" s="3"/>
      <c r="L2021" s="17">
        <v>20.040000000000333</v>
      </c>
      <c r="M2021" s="34">
        <f>L2021/'MSD Calculation'!$D$5</f>
        <v>0.67702702702703821</v>
      </c>
      <c r="N2021" s="34">
        <f>'MSD Calculation'!$D$24-L2021</f>
        <v>-1.5400000000003331</v>
      </c>
      <c r="O2021" s="35">
        <f t="shared" si="155"/>
        <v>4.5712052641438839E-3</v>
      </c>
      <c r="P2021" s="35">
        <f t="shared" si="156"/>
        <v>1.4250188934749445E-2</v>
      </c>
      <c r="Q2021" s="35">
        <f t="shared" si="157"/>
        <v>1.7783836739399331E-2</v>
      </c>
      <c r="R2021" s="35">
        <f t="shared" si="158"/>
        <v>1.9138479291130304E-2</v>
      </c>
      <c r="S2021" s="35">
        <f t="shared" si="159"/>
        <v>1.9158710339492749E-2</v>
      </c>
      <c r="T2021" s="11" t="s">
        <v>14</v>
      </c>
    </row>
    <row r="2022" spans="2:20" x14ac:dyDescent="0.35">
      <c r="B2022" s="63">
        <v>20.050000000000335</v>
      </c>
      <c r="C2022" s="34">
        <f>B2022/'MSD Calculation'!$D$5</f>
        <v>0.67736486486487613</v>
      </c>
      <c r="D2022" s="34">
        <f>'MSD Calculation'!$D$24-B2022</f>
        <v>-1.5500000000003347</v>
      </c>
      <c r="E2022" s="30">
        <f>IF(B2022="",0,IF(B2022&lt;'MSD Calculation'!$D$5,$E$7*(1-B2022/'MSD Calculation'!$D$5), 0))</f>
        <v>4.5664236686792977E-3</v>
      </c>
      <c r="F2022" s="30">
        <f>IF(B2022="",0,IF($B2022&lt;$F$5,0,IF($B2022&gt;'MSD Calculation'!$D$5,0,IF($N$4="Closed-form",1/2*(1-COS(2*PI()*($B2022-$F$5)/$F$6))*$F$8,IF($N$4="General",1/2*(1-COS(2*PI()*($B2022-$F$5)/$F$6))*$F$9,"Error")))))</f>
        <v>9.6780383690779279E-3</v>
      </c>
      <c r="G2022" s="30">
        <f>IF(B2022="",0,IF($B2022&lt;$G$5,0,IF($B2022&gt;'MSD Calculation'!$D$5,0,IF($N$4="Closed-form",1/2*(1-COS(2*PI()*($B2022-$G$5)/$G$6))*$G$8,IF($N$4="General",1/2*(1-COS(2*PI()*($B2022-$G$5)/$G$6))*$G$9,"Error")))))</f>
        <v>3.5356284519843916E-3</v>
      </c>
      <c r="H2022" s="30">
        <f>IF(B2022="",0,IF($B2022&lt;$H$5,0,IF($B2022&gt;'MSD Calculation'!$D$5,0,IF($N$4="Closed-form",1/2*(1-COS(2*PI()*($B2022-$H$5)/$H$6))*$H$8,IF($N$4="General",1/2*(1-COS(2*PI()*($B2022-$H$5)/$H$6))*$H$9,"Error")))))</f>
        <v>1.3579254911045432E-3</v>
      </c>
      <c r="I2022" s="30">
        <f>IF(B2022="",0,IF($B2022&lt;$I$5,0,IF($B2022&gt;'MSD Calculation'!$D$5,0,IF($N$4="Closed-form",1/2*(1-COS(2*PI()*($B2022-$I$5)/$I$6))*$I$8,IF($N$4="General",1/2*(1-COS(2*PI()*($B2022-$I$5)/$I$6))*$I$9,"Error")))))</f>
        <v>2.0774844877643332E-5</v>
      </c>
      <c r="J2022" s="15" t="s">
        <v>14</v>
      </c>
      <c r="K2022" s="3"/>
      <c r="L2022" s="17">
        <v>20.050000000000335</v>
      </c>
      <c r="M2022" s="34">
        <f>L2022/'MSD Calculation'!$D$5</f>
        <v>0.67736486486487613</v>
      </c>
      <c r="N2022" s="34">
        <f>'MSD Calculation'!$D$24-L2022</f>
        <v>-1.5500000000003347</v>
      </c>
      <c r="O2022" s="35">
        <f t="shared" si="155"/>
        <v>4.5664236686792977E-3</v>
      </c>
      <c r="P2022" s="35">
        <f t="shared" si="156"/>
        <v>1.4244462037757226E-2</v>
      </c>
      <c r="Q2022" s="35">
        <f t="shared" si="157"/>
        <v>1.7780090489741617E-2</v>
      </c>
      <c r="R2022" s="35">
        <f t="shared" si="158"/>
        <v>1.9138015980846159E-2</v>
      </c>
      <c r="S2022" s="35">
        <f t="shared" si="159"/>
        <v>1.9158790825723804E-2</v>
      </c>
      <c r="T2022" s="11" t="s">
        <v>14</v>
      </c>
    </row>
    <row r="2023" spans="2:20" x14ac:dyDescent="0.35">
      <c r="B2023" s="63">
        <v>20.060000000000336</v>
      </c>
      <c r="C2023" s="34">
        <f>B2023/'MSD Calculation'!$D$5</f>
        <v>0.67770270270271404</v>
      </c>
      <c r="D2023" s="34">
        <f>'MSD Calculation'!$D$24-B2023</f>
        <v>-1.5600000000003362</v>
      </c>
      <c r="E2023" s="30">
        <f>IF(B2023="",0,IF(B2023&lt;'MSD Calculation'!$D$5,$E$7*(1-B2023/'MSD Calculation'!$D$5), 0))</f>
        <v>4.5616420732147106E-3</v>
      </c>
      <c r="F2023" s="30">
        <f>IF(B2023="",0,IF($B2023&lt;$F$5,0,IF($B2023&gt;'MSD Calculation'!$D$5,0,IF($N$4="Closed-form",1/2*(1-COS(2*PI()*($B2023-$F$5)/$F$6))*$F$8,IF($N$4="General",1/2*(1-COS(2*PI()*($B2023-$F$5)/$F$6))*$F$9,"Error")))))</f>
        <v>9.6770718884510026E-3</v>
      </c>
      <c r="G2023" s="30">
        <f>IF(B2023="",0,IF($B2023&lt;$G$5,0,IF($B2023&gt;'MSD Calculation'!$D$5,0,IF($N$4="Closed-form",1/2*(1-COS(2*PI()*($B2023-$G$5)/$G$6))*$G$8,IF($N$4="General",1/2*(1-COS(2*PI()*($B2023-$G$5)/$G$6))*$G$9,"Error")))))</f>
        <v>3.5375974123476876E-3</v>
      </c>
      <c r="H2023" s="30">
        <f>IF(B2023="",0,IF($B2023&lt;$H$5,0,IF($B2023&gt;'MSD Calculation'!$D$5,0,IF($N$4="Closed-form",1/2*(1-COS(2*PI()*($B2023-$H$5)/$H$6))*$H$8,IF($N$4="General",1/2*(1-COS(2*PI()*($B2023-$H$5)/$H$6))*$H$9,"Error")))))</f>
        <v>1.3612042301196817E-3</v>
      </c>
      <c r="I2023" s="30">
        <f>IF(B2023="",0,IF($B2023&lt;$I$5,0,IF($B2023&gt;'MSD Calculation'!$D$5,0,IF($N$4="Closed-form",1/2*(1-COS(2*PI()*($B2023-$I$5)/$I$6))*$I$8,IF($N$4="General",1/2*(1-COS(2*PI()*($B2023-$I$5)/$I$6))*$I$9,"Error")))))</f>
        <v>2.1325581260639793E-5</v>
      </c>
      <c r="J2023" s="15" t="s">
        <v>14</v>
      </c>
      <c r="K2023" s="3"/>
      <c r="L2023" s="17">
        <v>20.060000000000336</v>
      </c>
      <c r="M2023" s="34">
        <f>L2023/'MSD Calculation'!$D$5</f>
        <v>0.67770270270271404</v>
      </c>
      <c r="N2023" s="34">
        <f>'MSD Calculation'!$D$24-L2023</f>
        <v>-1.5600000000003362</v>
      </c>
      <c r="O2023" s="35">
        <f t="shared" si="155"/>
        <v>4.5616420732147106E-3</v>
      </c>
      <c r="P2023" s="35">
        <f t="shared" si="156"/>
        <v>1.4238713961665712E-2</v>
      </c>
      <c r="Q2023" s="35">
        <f t="shared" si="157"/>
        <v>1.77763113740134E-2</v>
      </c>
      <c r="R2023" s="35">
        <f t="shared" si="158"/>
        <v>1.9137515604133081E-2</v>
      </c>
      <c r="S2023" s="35">
        <f t="shared" si="159"/>
        <v>1.9158841185393721E-2</v>
      </c>
      <c r="T2023" s="11" t="s">
        <v>14</v>
      </c>
    </row>
    <row r="2024" spans="2:20" x14ac:dyDescent="0.35">
      <c r="B2024" s="63">
        <v>20.070000000000338</v>
      </c>
      <c r="C2024" s="34">
        <f>B2024/'MSD Calculation'!$D$5</f>
        <v>0.67804054054055196</v>
      </c>
      <c r="D2024" s="34">
        <f>'MSD Calculation'!$D$24-B2024</f>
        <v>-1.5700000000003378</v>
      </c>
      <c r="E2024" s="30">
        <f>IF(B2024="",0,IF(B2024&lt;'MSD Calculation'!$D$5,$E$7*(1-B2024/'MSD Calculation'!$D$5), 0))</f>
        <v>4.5568604777501236E-3</v>
      </c>
      <c r="F2024" s="30">
        <f>IF(B2024="",0,IF($B2024&lt;$F$5,0,IF($B2024&gt;'MSD Calculation'!$D$5,0,IF($N$4="Closed-form",1/2*(1-COS(2*PI()*($B2024-$F$5)/$F$6))*$F$8,IF($N$4="General",1/2*(1-COS(2*PI()*($B2024-$F$5)/$F$6))*$F$9,"Error")))))</f>
        <v>9.6760842329642414E-3</v>
      </c>
      <c r="G2024" s="30">
        <f>IF(B2024="",0,IF($B2024&lt;$G$5,0,IF($B2024&gt;'MSD Calculation'!$D$5,0,IF($N$4="Closed-form",1/2*(1-COS(2*PI()*($B2024-$G$5)/$G$6))*$G$8,IF($N$4="General",1/2*(1-COS(2*PI()*($B2024-$G$5)/$G$6))*$G$9,"Error")))))</f>
        <v>3.5395546721087696E-3</v>
      </c>
      <c r="H2024" s="30">
        <f>IF(B2024="",0,IF($B2024&lt;$H$5,0,IF($B2024&gt;'MSD Calculation'!$D$5,0,IF($N$4="Closed-form",1/2*(1-COS(2*PI()*($B2024-$H$5)/$H$6))*$H$8,IF($N$4="General",1/2*(1-COS(2*PI()*($B2024-$H$5)/$H$6))*$H$9,"Error")))))</f>
        <v>1.3644787293533801E-3</v>
      </c>
      <c r="I2024" s="30">
        <f>IF(B2024="",0,IF($B2024&lt;$I$5,0,IF($B2024&gt;'MSD Calculation'!$D$5,0,IF($N$4="Closed-form",1/2*(1-COS(2*PI()*($B2024-$I$5)/$I$6))*$I$8,IF($N$4="General",1/2*(1-COS(2*PI()*($B2024-$I$5)/$I$6))*$I$9,"Error")))))</f>
        <v>2.1883243279442971E-5</v>
      </c>
      <c r="J2024" s="15" t="s">
        <v>14</v>
      </c>
      <c r="K2024" s="3"/>
      <c r="L2024" s="17">
        <v>20.070000000000338</v>
      </c>
      <c r="M2024" s="34">
        <f>L2024/'MSD Calculation'!$D$5</f>
        <v>0.67804054054055196</v>
      </c>
      <c r="N2024" s="34">
        <f>'MSD Calculation'!$D$24-L2024</f>
        <v>-1.5700000000003378</v>
      </c>
      <c r="O2024" s="35">
        <f t="shared" si="155"/>
        <v>4.5568604777501236E-3</v>
      </c>
      <c r="P2024" s="35">
        <f t="shared" si="156"/>
        <v>1.4232944710714365E-2</v>
      </c>
      <c r="Q2024" s="35">
        <f t="shared" si="157"/>
        <v>1.7772499382823135E-2</v>
      </c>
      <c r="R2024" s="35">
        <f t="shared" si="158"/>
        <v>1.9136978112176514E-2</v>
      </c>
      <c r="S2024" s="35">
        <f t="shared" si="159"/>
        <v>1.9158861355455956E-2</v>
      </c>
      <c r="T2024" s="11" t="s">
        <v>14</v>
      </c>
    </row>
    <row r="2025" spans="2:20" x14ac:dyDescent="0.35">
      <c r="B2025" s="63">
        <v>20.080000000000339</v>
      </c>
      <c r="C2025" s="34">
        <f>B2025/'MSD Calculation'!$D$5</f>
        <v>0.67837837837838977</v>
      </c>
      <c r="D2025" s="34">
        <f>'MSD Calculation'!$D$24-B2025</f>
        <v>-1.5800000000003394</v>
      </c>
      <c r="E2025" s="30">
        <f>IF(B2025="",0,IF(B2025&lt;'MSD Calculation'!$D$5,$E$7*(1-B2025/'MSD Calculation'!$D$5), 0))</f>
        <v>4.5520788822855382E-3</v>
      </c>
      <c r="F2025" s="30">
        <f>IF(B2025="",0,IF($B2025&lt;$F$5,0,IF($B2025&gt;'MSD Calculation'!$D$5,0,IF($N$4="Closed-form",1/2*(1-COS(2*PI()*($B2025-$F$5)/$F$6))*$F$8,IF($N$4="General",1/2*(1-COS(2*PI()*($B2025-$F$5)/$F$6))*$F$9,"Error")))))</f>
        <v>9.6750754069499824E-3</v>
      </c>
      <c r="G2025" s="30">
        <f>IF(B2025="",0,IF($B2025&lt;$G$5,0,IF($B2025&gt;'MSD Calculation'!$D$5,0,IF($N$4="Closed-form",1/2*(1-COS(2*PI()*($B2025-$G$5)/$G$6))*$G$8,IF($N$4="General",1/2*(1-COS(2*PI()*($B2025-$G$5)/$G$6))*$G$9,"Error")))))</f>
        <v>3.5415002177176377E-3</v>
      </c>
      <c r="H2025" s="30">
        <f>IF(B2025="",0,IF($B2025&lt;$H$5,0,IF($B2025&gt;'MSD Calculation'!$D$5,0,IF($N$4="Closed-form",1/2*(1-COS(2*PI()*($B2025-$H$5)/$H$6))*$H$8,IF($N$4="General",1/2*(1-COS(2*PI()*($B2025-$H$5)/$H$6))*$H$9,"Error")))))</f>
        <v>1.3677489494336073E-3</v>
      </c>
      <c r="I2025" s="30">
        <f>IF(B2025="",0,IF($B2025&lt;$I$5,0,IF($B2025&gt;'MSD Calculation'!$D$5,0,IF($N$4="Closed-form",1/2*(1-COS(2*PI()*($B2025-$I$5)/$I$6))*$I$8,IF($N$4="General",1/2*(1-COS(2*PI()*($B2025-$I$5)/$I$6))*$I$9,"Error")))))</f>
        <v>2.2447816523092355E-5</v>
      </c>
      <c r="J2025" s="15" t="s">
        <v>14</v>
      </c>
      <c r="K2025" s="3"/>
      <c r="L2025" s="17">
        <v>20.080000000000339</v>
      </c>
      <c r="M2025" s="34">
        <f>L2025/'MSD Calculation'!$D$5</f>
        <v>0.67837837837838977</v>
      </c>
      <c r="N2025" s="34">
        <f>'MSD Calculation'!$D$24-L2025</f>
        <v>-1.5800000000003394</v>
      </c>
      <c r="O2025" s="35">
        <f t="shared" si="155"/>
        <v>4.5520788822855382E-3</v>
      </c>
      <c r="P2025" s="35">
        <f t="shared" si="156"/>
        <v>1.422715428923552E-2</v>
      </c>
      <c r="Q2025" s="35">
        <f t="shared" si="157"/>
        <v>1.7768654506953158E-2</v>
      </c>
      <c r="R2025" s="35">
        <f t="shared" si="158"/>
        <v>1.9136403456386765E-2</v>
      </c>
      <c r="S2025" s="35">
        <f t="shared" si="159"/>
        <v>1.9158851272909859E-2</v>
      </c>
      <c r="T2025" s="11" t="s">
        <v>14</v>
      </c>
    </row>
    <row r="2026" spans="2:20" x14ac:dyDescent="0.35">
      <c r="B2026" s="63">
        <v>20.090000000000341</v>
      </c>
      <c r="C2026" s="34">
        <f>B2026/'MSD Calculation'!$D$5</f>
        <v>0.67871621621622769</v>
      </c>
      <c r="D2026" s="34">
        <f>'MSD Calculation'!$D$24-B2026</f>
        <v>-1.5900000000003409</v>
      </c>
      <c r="E2026" s="30">
        <f>IF(B2026="",0,IF(B2026&lt;'MSD Calculation'!$D$5,$E$7*(1-B2026/'MSD Calculation'!$D$5), 0))</f>
        <v>4.5472972868209512E-3</v>
      </c>
      <c r="F2026" s="30">
        <f>IF(B2026="",0,IF($B2026&lt;$F$5,0,IF($B2026&gt;'MSD Calculation'!$D$5,0,IF($N$4="Closed-form",1/2*(1-COS(2*PI()*($B2026-$F$5)/$F$6))*$F$8,IF($N$4="General",1/2*(1-COS(2*PI()*($B2026-$F$5)/$F$6))*$F$9,"Error")))))</f>
        <v>9.6740454148334341E-3</v>
      </c>
      <c r="G2026" s="30">
        <f>IF(B2026="",0,IF($B2026&lt;$G$5,0,IF($B2026&gt;'MSD Calculation'!$D$5,0,IF($N$4="Closed-form",1/2*(1-COS(2*PI()*($B2026-$G$5)/$G$6))*$G$8,IF($N$4="General",1/2*(1-COS(2*PI()*($B2026-$G$5)/$G$6))*$G$9,"Error")))))</f>
        <v>3.5434340357053873E-3</v>
      </c>
      <c r="H2026" s="30">
        <f>IF(B2026="",0,IF($B2026&lt;$H$5,0,IF($B2026&gt;'MSD Calculation'!$D$5,0,IF($N$4="Closed-form",1/2*(1-COS(2*PI()*($B2026-$H$5)/$H$6))*$H$8,IF($N$4="General",1/2*(1-COS(2*PI()*($B2026-$H$5)/$H$6))*$H$9,"Error")))))</f>
        <v>1.3710148510397856E-3</v>
      </c>
      <c r="I2026" s="30">
        <f>IF(B2026="",0,IF($B2026&lt;$I$5,0,IF($B2026&gt;'MSD Calculation'!$D$5,0,IF($N$4="Closed-form",1/2*(1-COS(2*PI()*($B2026-$I$5)/$I$6))*$I$8,IF($N$4="General",1/2*(1-COS(2*PI()*($B2026-$I$5)/$I$6))*$I$9,"Error")))))</f>
        <v>2.3019286402029345E-5</v>
      </c>
      <c r="J2026" s="15" t="s">
        <v>14</v>
      </c>
      <c r="K2026" s="3"/>
      <c r="L2026" s="17">
        <v>20.090000000000341</v>
      </c>
      <c r="M2026" s="34">
        <f>L2026/'MSD Calculation'!$D$5</f>
        <v>0.67871621621622769</v>
      </c>
      <c r="N2026" s="34">
        <f>'MSD Calculation'!$D$24-L2026</f>
        <v>-1.5900000000003409</v>
      </c>
      <c r="O2026" s="35">
        <f t="shared" si="155"/>
        <v>4.5472972868209512E-3</v>
      </c>
      <c r="P2026" s="35">
        <f t="shared" si="156"/>
        <v>1.4221342701654385E-2</v>
      </c>
      <c r="Q2026" s="35">
        <f t="shared" si="157"/>
        <v>1.7764776737359773E-2</v>
      </c>
      <c r="R2026" s="35">
        <f t="shared" si="158"/>
        <v>1.9135791588399557E-2</v>
      </c>
      <c r="S2026" s="35">
        <f t="shared" si="159"/>
        <v>1.9158810874801587E-2</v>
      </c>
      <c r="T2026" s="11" t="s">
        <v>14</v>
      </c>
    </row>
    <row r="2027" spans="2:20" x14ac:dyDescent="0.35">
      <c r="B2027" s="63">
        <v>20.100000000000342</v>
      </c>
      <c r="C2027" s="34">
        <f>B2027/'MSD Calculation'!$D$5</f>
        <v>0.6790540540540656</v>
      </c>
      <c r="D2027" s="34">
        <f>'MSD Calculation'!$D$24-B2027</f>
        <v>-1.6000000000003425</v>
      </c>
      <c r="E2027" s="30">
        <f>IF(B2027="",0,IF(B2027&lt;'MSD Calculation'!$D$5,$E$7*(1-B2027/'MSD Calculation'!$D$5), 0))</f>
        <v>4.5425156913563641E-3</v>
      </c>
      <c r="F2027" s="30">
        <f>IF(B2027="",0,IF($B2027&lt;$F$5,0,IF($B2027&gt;'MSD Calculation'!$D$5,0,IF($N$4="Closed-form",1/2*(1-COS(2*PI()*($B2027-$F$5)/$F$6))*$F$8,IF($N$4="General",1/2*(1-COS(2*PI()*($B2027-$F$5)/$F$6))*$F$9,"Error")))))</f>
        <v>9.6729942611326423E-3</v>
      </c>
      <c r="G2027" s="30">
        <f>IF(B2027="",0,IF($B2027&lt;$G$5,0,IF($B2027&gt;'MSD Calculation'!$D$5,0,IF($N$4="Closed-form",1/2*(1-COS(2*PI()*($B2027-$G$5)/$G$6))*$G$8,IF($N$4="General",1/2*(1-COS(2*PI()*($B2027-$G$5)/$G$6))*$G$9,"Error")))))</f>
        <v>3.545356112684305E-3</v>
      </c>
      <c r="H2027" s="30">
        <f>IF(B2027="",0,IF($B2027&lt;$H$5,0,IF($B2027&gt;'MSD Calculation'!$D$5,0,IF($N$4="Closed-form",1/2*(1-COS(2*PI()*($B2027-$H$5)/$H$6))*$H$8,IF($N$4="General",1/2*(1-COS(2*PI()*($B2027-$H$5)/$H$6))*$H$9,"Error")))))</f>
        <v>1.3742763949032609E-3</v>
      </c>
      <c r="I2027" s="30">
        <f>IF(B2027="",0,IF($B2027&lt;$I$5,0,IF($B2027&gt;'MSD Calculation'!$D$5,0,IF($N$4="Closed-form",1/2*(1-COS(2*PI()*($B2027-$I$5)/$I$6))*$I$8,IF($N$4="General",1/2*(1-COS(2*PI()*($B2027-$I$5)/$I$6))*$I$9,"Error")))))</f>
        <v>2.3597638148474318E-5</v>
      </c>
      <c r="J2027" s="15" t="s">
        <v>14</v>
      </c>
      <c r="K2027" s="3"/>
      <c r="L2027" s="17">
        <v>20.100000000000342</v>
      </c>
      <c r="M2027" s="34">
        <f>L2027/'MSD Calculation'!$D$5</f>
        <v>0.6790540540540656</v>
      </c>
      <c r="N2027" s="34">
        <f>'MSD Calculation'!$D$24-L2027</f>
        <v>-1.6000000000003425</v>
      </c>
      <c r="O2027" s="35">
        <f t="shared" si="155"/>
        <v>4.5425156913563641E-3</v>
      </c>
      <c r="P2027" s="35">
        <f t="shared" si="156"/>
        <v>1.4215509952489006E-2</v>
      </c>
      <c r="Q2027" s="35">
        <f t="shared" si="157"/>
        <v>1.7760866065173311E-2</v>
      </c>
      <c r="R2027" s="35">
        <f t="shared" si="158"/>
        <v>1.9135142460076571E-2</v>
      </c>
      <c r="S2027" s="35">
        <f t="shared" si="159"/>
        <v>1.9158740098225047E-2</v>
      </c>
      <c r="T2027" s="11" t="s">
        <v>14</v>
      </c>
    </row>
    <row r="2028" spans="2:20" x14ac:dyDescent="0.35">
      <c r="B2028" s="63">
        <v>20.110000000000344</v>
      </c>
      <c r="C2028" s="34">
        <f>B2028/'MSD Calculation'!$D$5</f>
        <v>0.67939189189190352</v>
      </c>
      <c r="D2028" s="34">
        <f>'MSD Calculation'!$D$24-B2028</f>
        <v>-1.610000000000344</v>
      </c>
      <c r="E2028" s="30">
        <f>IF(B2028="",0,IF(B2028&lt;'MSD Calculation'!$D$5,$E$7*(1-B2028/'MSD Calculation'!$D$5), 0))</f>
        <v>4.537734095891777E-3</v>
      </c>
      <c r="F2028" s="30">
        <f>IF(B2028="",0,IF($B2028&lt;$F$5,0,IF($B2028&gt;'MSD Calculation'!$D$5,0,IF($N$4="Closed-form",1/2*(1-COS(2*PI()*($B2028-$F$5)/$F$6))*$F$8,IF($N$4="General",1/2*(1-COS(2*PI()*($B2028-$F$5)/$F$6))*$F$9,"Error")))))</f>
        <v>9.6719219504584827E-3</v>
      </c>
      <c r="G2028" s="30">
        <f>IF(B2028="",0,IF($B2028&lt;$G$5,0,IF($B2028&gt;'MSD Calculation'!$D$5,0,IF($N$4="Closed-form",1/2*(1-COS(2*PI()*($B2028-$G$5)/$G$6))*$G$8,IF($N$4="General",1/2*(1-COS(2*PI()*($B2028-$G$5)/$G$6))*$G$9,"Error")))))</f>
        <v>3.5472664353479572E-3</v>
      </c>
      <c r="H2028" s="30">
        <f>IF(B2028="",0,IF($B2028&lt;$H$5,0,IF($B2028&gt;'MSD Calculation'!$D$5,0,IF($N$4="Closed-form",1/2*(1-COS(2*PI()*($B2028-$H$5)/$H$6))*$H$8,IF($N$4="General",1/2*(1-COS(2*PI()*($B2028-$H$5)/$H$6))*$H$9,"Error")))))</f>
        <v>1.3775335418077773E-3</v>
      </c>
      <c r="I2028" s="30">
        <f>IF(B2028="",0,IF($B2028&lt;$I$5,0,IF($B2028&gt;'MSD Calculation'!$D$5,0,IF($N$4="Closed-form",1/2*(1-COS(2*PI()*($B2028-$I$5)/$I$6))*$I$8,IF($N$4="General",1/2*(1-COS(2*PI()*($B2028-$I$5)/$I$6))*$I$9,"Error")))))</f>
        <v>2.4182856816808093E-5</v>
      </c>
      <c r="J2028" s="15" t="s">
        <v>14</v>
      </c>
      <c r="K2028" s="3"/>
      <c r="L2028" s="17">
        <v>20.110000000000344</v>
      </c>
      <c r="M2028" s="34">
        <f>L2028/'MSD Calculation'!$D$5</f>
        <v>0.67939189189190352</v>
      </c>
      <c r="N2028" s="34">
        <f>'MSD Calculation'!$D$24-L2028</f>
        <v>-1.610000000000344</v>
      </c>
      <c r="O2028" s="35">
        <f t="shared" si="155"/>
        <v>4.537734095891777E-3</v>
      </c>
      <c r="P2028" s="35">
        <f t="shared" si="156"/>
        <v>1.420965604635026E-2</v>
      </c>
      <c r="Q2028" s="35">
        <f t="shared" si="157"/>
        <v>1.7756922481698217E-2</v>
      </c>
      <c r="R2028" s="35">
        <f t="shared" si="158"/>
        <v>1.9134456023505993E-2</v>
      </c>
      <c r="S2028" s="35">
        <f t="shared" si="159"/>
        <v>1.9158638880322803E-2</v>
      </c>
      <c r="T2028" s="11" t="s">
        <v>14</v>
      </c>
    </row>
    <row r="2029" spans="2:20" x14ac:dyDescent="0.35">
      <c r="B2029" s="63">
        <v>20.120000000000346</v>
      </c>
      <c r="C2029" s="34">
        <f>B2029/'MSD Calculation'!$D$5</f>
        <v>0.67972972972974133</v>
      </c>
      <c r="D2029" s="34">
        <f>'MSD Calculation'!$D$24-B2029</f>
        <v>-1.6200000000003456</v>
      </c>
      <c r="E2029" s="30">
        <f>IF(B2029="",0,IF(B2029&lt;'MSD Calculation'!$D$5,$E$7*(1-B2029/'MSD Calculation'!$D$5), 0))</f>
        <v>4.5329525004271917E-3</v>
      </c>
      <c r="F2029" s="30">
        <f>IF(B2029="",0,IF($B2029&lt;$F$5,0,IF($B2029&gt;'MSD Calculation'!$D$5,0,IF($N$4="Closed-form",1/2*(1-COS(2*PI()*($B2029-$F$5)/$F$6))*$F$8,IF($N$4="General",1/2*(1-COS(2*PI()*($B2029-$F$5)/$F$6))*$F$9,"Error")))))</f>
        <v>9.6708284875146357E-3</v>
      </c>
      <c r="G2029" s="30">
        <f>IF(B2029="",0,IF($B2029&lt;$G$5,0,IF($B2029&gt;'MSD Calculation'!$D$5,0,IF($N$4="Closed-form",1/2*(1-COS(2*PI()*($B2029-$G$5)/$G$6))*$G$8,IF($N$4="General",1/2*(1-COS(2*PI()*($B2029-$G$5)/$G$6))*$G$9,"Error")))))</f>
        <v>3.5491649904712879E-3</v>
      </c>
      <c r="H2029" s="30">
        <f>IF(B2029="",0,IF($B2029&lt;$H$5,0,IF($B2029&gt;'MSD Calculation'!$D$5,0,IF($N$4="Closed-form",1/2*(1-COS(2*PI()*($B2029-$H$5)/$H$6))*$H$8,IF($N$4="General",1/2*(1-COS(2*PI()*($B2029-$H$5)/$H$6))*$H$9,"Error")))))</f>
        <v>1.3807862525899454E-3</v>
      </c>
      <c r="I2029" s="30">
        <f>IF(B2029="",0,IF($B2029&lt;$I$5,0,IF($B2029&gt;'MSD Calculation'!$D$5,0,IF($N$4="Closed-form",1/2*(1-COS(2*PI()*($B2029-$I$5)/$I$6))*$I$8,IF($N$4="General",1/2*(1-COS(2*PI()*($B2029-$I$5)/$I$6))*$I$9,"Error")))))</f>
        <v>2.477492728395824E-5</v>
      </c>
      <c r="J2029" s="15" t="s">
        <v>14</v>
      </c>
      <c r="K2029" s="3"/>
      <c r="L2029" s="17">
        <v>20.120000000000346</v>
      </c>
      <c r="M2029" s="34">
        <f>L2029/'MSD Calculation'!$D$5</f>
        <v>0.67972972972974133</v>
      </c>
      <c r="N2029" s="34">
        <f>'MSD Calculation'!$D$24-L2029</f>
        <v>-1.6200000000003456</v>
      </c>
      <c r="O2029" s="35">
        <f t="shared" si="155"/>
        <v>4.5329525004271917E-3</v>
      </c>
      <c r="P2029" s="35">
        <f t="shared" si="156"/>
        <v>1.4203780987941828E-2</v>
      </c>
      <c r="Q2029" s="35">
        <f t="shared" si="157"/>
        <v>1.7752945978413117E-2</v>
      </c>
      <c r="R2029" s="35">
        <f t="shared" si="158"/>
        <v>1.9133732231003061E-2</v>
      </c>
      <c r="S2029" s="35">
        <f t="shared" si="159"/>
        <v>1.9158507158287021E-2</v>
      </c>
      <c r="T2029" s="11" t="s">
        <v>14</v>
      </c>
    </row>
    <row r="2030" spans="2:20" x14ac:dyDescent="0.35">
      <c r="B2030" s="63">
        <v>20.130000000000347</v>
      </c>
      <c r="C2030" s="34">
        <f>B2030/'MSD Calculation'!$D$5</f>
        <v>0.68006756756757925</v>
      </c>
      <c r="D2030" s="34">
        <f>'MSD Calculation'!$D$24-B2030</f>
        <v>-1.6300000000003472</v>
      </c>
      <c r="E2030" s="30">
        <f>IF(B2030="",0,IF(B2030&lt;'MSD Calculation'!$D$5,$E$7*(1-B2030/'MSD Calculation'!$D$5), 0))</f>
        <v>4.5281709049626046E-3</v>
      </c>
      <c r="F2030" s="30">
        <f>IF(B2030="",0,IF($B2030&lt;$F$5,0,IF($B2030&gt;'MSD Calculation'!$D$5,0,IF($N$4="Closed-form",1/2*(1-COS(2*PI()*($B2030-$F$5)/$F$6))*$F$8,IF($N$4="General",1/2*(1-COS(2*PI()*($B2030-$F$5)/$F$6))*$F$9,"Error")))))</f>
        <v>9.6697138770975629E-3</v>
      </c>
      <c r="G2030" s="30">
        <f>IF(B2030="",0,IF($B2030&lt;$G$5,0,IF($B2030&gt;'MSD Calculation'!$D$5,0,IF($N$4="Closed-form",1/2*(1-COS(2*PI()*($B2030-$G$5)/$G$6))*$G$8,IF($N$4="General",1/2*(1-COS(2*PI()*($B2030-$G$5)/$G$6))*$G$9,"Error")))))</f>
        <v>3.5510517649107046E-3</v>
      </c>
      <c r="H2030" s="30">
        <f>IF(B2030="",0,IF($B2030&lt;$H$5,0,IF($B2030&gt;'MSD Calculation'!$D$5,0,IF($N$4="Closed-form",1/2*(1-COS(2*PI()*($B2030-$H$5)/$H$6))*$H$8,IF($N$4="General",1/2*(1-COS(2*PI()*($B2030-$H$5)/$H$6))*$H$9,"Error")))))</f>
        <v>1.3840344881397161E-3</v>
      </c>
      <c r="I2030" s="30">
        <f>IF(B2030="",0,IF($B2030&lt;$I$5,0,IF($B2030&gt;'MSD Calculation'!$D$5,0,IF($N$4="Closed-form",1/2*(1-COS(2*PI()*($B2030-$I$5)/$I$6))*$I$8,IF($N$4="General",1/2*(1-COS(2*PI()*($B2030-$I$5)/$I$6))*$I$9,"Error")))))</f>
        <v>2.5373834249789949E-5</v>
      </c>
      <c r="J2030" s="15" t="s">
        <v>14</v>
      </c>
      <c r="K2030" s="3"/>
      <c r="L2030" s="17">
        <v>20.130000000000347</v>
      </c>
      <c r="M2030" s="34">
        <f>L2030/'MSD Calculation'!$D$5</f>
        <v>0.68006756756757925</v>
      </c>
      <c r="N2030" s="34">
        <f>'MSD Calculation'!$D$24-L2030</f>
        <v>-1.6300000000003472</v>
      </c>
      <c r="O2030" s="35">
        <f t="shared" si="155"/>
        <v>4.5281709049626046E-3</v>
      </c>
      <c r="P2030" s="35">
        <f t="shared" si="156"/>
        <v>1.4197884782060168E-2</v>
      </c>
      <c r="Q2030" s="35">
        <f t="shared" si="157"/>
        <v>1.7748936546970871E-2</v>
      </c>
      <c r="R2030" s="35">
        <f t="shared" si="158"/>
        <v>1.9132971035110587E-2</v>
      </c>
      <c r="S2030" s="35">
        <f t="shared" si="159"/>
        <v>1.9158344869360376E-2</v>
      </c>
      <c r="T2030" s="11" t="s">
        <v>14</v>
      </c>
    </row>
    <row r="2031" spans="2:20" x14ac:dyDescent="0.35">
      <c r="B2031" s="63">
        <v>20.140000000000349</v>
      </c>
      <c r="C2031" s="34">
        <f>B2031/'MSD Calculation'!$D$5</f>
        <v>0.68040540540541716</v>
      </c>
      <c r="D2031" s="34">
        <f>'MSD Calculation'!$D$24-B2031</f>
        <v>-1.6400000000003487</v>
      </c>
      <c r="E2031" s="30">
        <f>IF(B2031="",0,IF(B2031&lt;'MSD Calculation'!$D$5,$E$7*(1-B2031/'MSD Calculation'!$D$5), 0))</f>
        <v>4.5233893094980175E-3</v>
      </c>
      <c r="F2031" s="30">
        <f>IF(B2031="",0,IF($B2031&lt;$F$5,0,IF($B2031&gt;'MSD Calculation'!$D$5,0,IF($N$4="Closed-form",1/2*(1-COS(2*PI()*($B2031-$F$5)/$F$6))*$F$8,IF($N$4="General",1/2*(1-COS(2*PI()*($B2031-$F$5)/$F$6))*$F$9,"Error")))))</f>
        <v>9.6685781240964924E-3</v>
      </c>
      <c r="G2031" s="30">
        <f>IF(B2031="",0,IF($B2031&lt;$G$5,0,IF($B2031&gt;'MSD Calculation'!$D$5,0,IF($N$4="Closed-form",1/2*(1-COS(2*PI()*($B2031-$G$5)/$G$6))*$G$8,IF($N$4="General",1/2*(1-COS(2*PI()*($B2031-$G$5)/$G$6))*$G$9,"Error")))))</f>
        <v>3.5529267456041735E-3</v>
      </c>
      <c r="H2031" s="30">
        <f>IF(B2031="",0,IF($B2031&lt;$H$5,0,IF($B2031&gt;'MSD Calculation'!$D$5,0,IF($N$4="Closed-form",1/2*(1-COS(2*PI()*($B2031-$H$5)/$H$6))*$H$8,IF($N$4="General",1/2*(1-COS(2*PI()*($B2031-$H$5)/$H$6))*$H$9,"Error")))))</f>
        <v>1.3872782094008491E-3</v>
      </c>
      <c r="I2031" s="30">
        <f>IF(B2031="",0,IF($B2031&lt;$I$5,0,IF($B2031&gt;'MSD Calculation'!$D$5,0,IF($N$4="Closed-form",1/2*(1-COS(2*PI()*($B2031-$I$5)/$I$6))*$I$8,IF($N$4="General",1/2*(1-COS(2*PI()*($B2031-$I$5)/$I$6))*$I$9,"Error")))))</f>
        <v>2.5979562237501259E-5</v>
      </c>
      <c r="J2031" s="15" t="s">
        <v>14</v>
      </c>
      <c r="K2031" s="3"/>
      <c r="L2031" s="17">
        <v>20.140000000000349</v>
      </c>
      <c r="M2031" s="34">
        <f>L2031/'MSD Calculation'!$D$5</f>
        <v>0.68040540540541716</v>
      </c>
      <c r="N2031" s="34">
        <f>'MSD Calculation'!$D$24-L2031</f>
        <v>-1.6400000000003487</v>
      </c>
      <c r="O2031" s="35">
        <f t="shared" si="155"/>
        <v>4.5233893094980175E-3</v>
      </c>
      <c r="P2031" s="35">
        <f t="shared" si="156"/>
        <v>1.4191967433594511E-2</v>
      </c>
      <c r="Q2031" s="35">
        <f t="shared" si="157"/>
        <v>1.7744894179198684E-2</v>
      </c>
      <c r="R2031" s="35">
        <f t="shared" si="158"/>
        <v>1.9132172388599534E-2</v>
      </c>
      <c r="S2031" s="35">
        <f t="shared" si="159"/>
        <v>1.9158151950837036E-2</v>
      </c>
      <c r="T2031" s="11" t="s">
        <v>14</v>
      </c>
    </row>
    <row r="2032" spans="2:20" x14ac:dyDescent="0.35">
      <c r="B2032" s="63">
        <v>20.15000000000035</v>
      </c>
      <c r="C2032" s="34">
        <f>B2032/'MSD Calculation'!$D$5</f>
        <v>0.68074324324325508</v>
      </c>
      <c r="D2032" s="34">
        <f>'MSD Calculation'!$D$24-B2032</f>
        <v>-1.6500000000003503</v>
      </c>
      <c r="E2032" s="30">
        <f>IF(B2032="",0,IF(B2032&lt;'MSD Calculation'!$D$5,$E$7*(1-B2032/'MSD Calculation'!$D$5), 0))</f>
        <v>4.5186077140334313E-3</v>
      </c>
      <c r="F2032" s="30">
        <f>IF(B2032="",0,IF($B2032&lt;$F$5,0,IF($B2032&gt;'MSD Calculation'!$D$5,0,IF($N$4="Closed-form",1/2*(1-COS(2*PI()*($B2032-$F$5)/$F$6))*$F$8,IF($N$4="General",1/2*(1-COS(2*PI()*($B2032-$F$5)/$F$6))*$F$9,"Error")))))</f>
        <v>9.6674212334933902E-3</v>
      </c>
      <c r="G2032" s="30">
        <f>IF(B2032="",0,IF($B2032&lt;$G$5,0,IF($B2032&gt;'MSD Calculation'!$D$5,0,IF($N$4="Closed-form",1/2*(1-COS(2*PI()*($B2032-$G$5)/$G$6))*$G$8,IF($N$4="General",1/2*(1-COS(2*PI()*($B2032-$G$5)/$G$6))*$G$9,"Error")))))</f>
        <v>3.5547899195713072E-3</v>
      </c>
      <c r="H2032" s="30">
        <f>IF(B2032="",0,IF($B2032&lt;$H$5,0,IF($B2032&gt;'MSD Calculation'!$D$5,0,IF($N$4="Closed-form",1/2*(1-COS(2*PI()*($B2032-$H$5)/$H$6))*$H$8,IF($N$4="General",1/2*(1-COS(2*PI()*($B2032-$H$5)/$H$6))*$H$9,"Error")))))</f>
        <v>1.3905173773713843E-3</v>
      </c>
      <c r="I2032" s="30">
        <f>IF(B2032="",0,IF($B2032&lt;$I$5,0,IF($B2032&gt;'MSD Calculation'!$D$5,0,IF($N$4="Closed-form",1/2*(1-COS(2*PI()*($B2032-$I$5)/$I$6))*$I$8,IF($N$4="General",1/2*(1-COS(2*PI()*($B2032-$I$5)/$I$6))*$I$9,"Error")))))</f>
        <v>2.6592095594023154E-5</v>
      </c>
      <c r="J2032" s="15" t="s">
        <v>14</v>
      </c>
      <c r="K2032" s="3"/>
      <c r="L2032" s="17">
        <v>20.15000000000035</v>
      </c>
      <c r="M2032" s="34">
        <f>L2032/'MSD Calculation'!$D$5</f>
        <v>0.68074324324325508</v>
      </c>
      <c r="N2032" s="34">
        <f>'MSD Calculation'!$D$24-L2032</f>
        <v>-1.6500000000003503</v>
      </c>
      <c r="O2032" s="35">
        <f t="shared" si="155"/>
        <v>4.5186077140334313E-3</v>
      </c>
      <c r="P2032" s="35">
        <f t="shared" si="156"/>
        <v>1.4186028947526821E-2</v>
      </c>
      <c r="Q2032" s="35">
        <f t="shared" si="157"/>
        <v>1.7740818867098128E-2</v>
      </c>
      <c r="R2032" s="35">
        <f t="shared" si="158"/>
        <v>1.9131336244469513E-2</v>
      </c>
      <c r="S2032" s="35">
        <f t="shared" si="159"/>
        <v>1.9157928340063538E-2</v>
      </c>
      <c r="T2032" s="11" t="s">
        <v>14</v>
      </c>
    </row>
    <row r="2033" spans="2:20" x14ac:dyDescent="0.35">
      <c r="B2033" s="63">
        <v>20.160000000000352</v>
      </c>
      <c r="C2033" s="34">
        <f>B2033/'MSD Calculation'!$D$5</f>
        <v>0.68108108108109289</v>
      </c>
      <c r="D2033" s="34">
        <f>'MSD Calculation'!$D$24-B2033</f>
        <v>-1.6600000000003519</v>
      </c>
      <c r="E2033" s="30">
        <f>IF(B2033="",0,IF(B2033&lt;'MSD Calculation'!$D$5,$E$7*(1-B2033/'MSD Calculation'!$D$5), 0))</f>
        <v>4.513826118568846E-3</v>
      </c>
      <c r="F2033" s="30">
        <f>IF(B2033="",0,IF($B2033&lt;$F$5,0,IF($B2033&gt;'MSD Calculation'!$D$5,0,IF($N$4="Closed-form",1/2*(1-COS(2*PI()*($B2033-$F$5)/$F$6))*$F$8,IF($N$4="General",1/2*(1-COS(2*PI()*($B2033-$F$5)/$F$6))*$F$9,"Error")))))</f>
        <v>9.6662432103629473E-3</v>
      </c>
      <c r="G2033" s="30">
        <f>IF(B2033="",0,IF($B2033&lt;$G$5,0,IF($B2033&gt;'MSD Calculation'!$D$5,0,IF($N$4="Closed-form",1/2*(1-COS(2*PI()*($B2033-$G$5)/$G$6))*$G$8,IF($N$4="General",1/2*(1-COS(2*PI()*($B2033-$G$5)/$G$6))*$G$9,"Error")))))</f>
        <v>3.5566412739134572E-3</v>
      </c>
      <c r="H2033" s="30">
        <f>IF(B2033="",0,IF($B2033&lt;$H$5,0,IF($B2033&gt;'MSD Calculation'!$D$5,0,IF($N$4="Closed-form",1/2*(1-COS(2*PI()*($B2033-$H$5)/$H$6))*$H$8,IF($N$4="General",1/2*(1-COS(2*PI()*($B2033-$H$5)/$H$6))*$H$9,"Error")))))</f>
        <v>1.3937519531041082E-3</v>
      </c>
      <c r="I2033" s="30">
        <f>IF(B2033="",0,IF($B2033&lt;$I$5,0,IF($B2033&gt;'MSD Calculation'!$D$5,0,IF($N$4="Closed-form",1/2*(1-COS(2*PI()*($B2033-$I$5)/$I$6))*$I$8,IF($N$4="General",1/2*(1-COS(2*PI()*($B2033-$I$5)/$I$6))*$I$9,"Error")))))</f>
        <v>2.7211418490423993E-5</v>
      </c>
      <c r="J2033" s="15" t="s">
        <v>14</v>
      </c>
      <c r="K2033" s="3"/>
      <c r="L2033" s="17">
        <v>20.160000000000352</v>
      </c>
      <c r="M2033" s="34">
        <f>L2033/'MSD Calculation'!$D$5</f>
        <v>0.68108108108109289</v>
      </c>
      <c r="N2033" s="34">
        <f>'MSD Calculation'!$D$24-L2033</f>
        <v>-1.6600000000003519</v>
      </c>
      <c r="O2033" s="35">
        <f t="shared" si="155"/>
        <v>4.513826118568846E-3</v>
      </c>
      <c r="P2033" s="35">
        <f t="shared" si="156"/>
        <v>1.4180069328931793E-2</v>
      </c>
      <c r="Q2033" s="35">
        <f t="shared" si="157"/>
        <v>1.7736710602845249E-2</v>
      </c>
      <c r="R2033" s="35">
        <f t="shared" si="158"/>
        <v>1.9130462555949357E-2</v>
      </c>
      <c r="S2033" s="35">
        <f t="shared" si="159"/>
        <v>1.9157673974439782E-2</v>
      </c>
      <c r="T2033" s="11" t="s">
        <v>14</v>
      </c>
    </row>
    <row r="2034" spans="2:20" x14ac:dyDescent="0.35">
      <c r="B2034" s="63">
        <v>20.170000000000353</v>
      </c>
      <c r="C2034" s="34">
        <f>B2034/'MSD Calculation'!$D$5</f>
        <v>0.6814189189189308</v>
      </c>
      <c r="D2034" s="34">
        <f>'MSD Calculation'!$D$24-B2034</f>
        <v>-1.6700000000003534</v>
      </c>
      <c r="E2034" s="30">
        <f>IF(B2034="",0,IF(B2034&lt;'MSD Calculation'!$D$5,$E$7*(1-B2034/'MSD Calculation'!$D$5), 0))</f>
        <v>4.5090445231042589E-3</v>
      </c>
      <c r="F2034" s="30">
        <f>IF(B2034="",0,IF($B2034&lt;$F$5,0,IF($B2034&gt;'MSD Calculation'!$D$5,0,IF($N$4="Closed-form",1/2*(1-COS(2*PI()*($B2034-$F$5)/$F$6))*$F$8,IF($N$4="General",1/2*(1-COS(2*PI()*($B2034-$F$5)/$F$6))*$F$9,"Error")))))</f>
        <v>9.665044059872549E-3</v>
      </c>
      <c r="G2034" s="30">
        <f>IF(B2034="",0,IF($B2034&lt;$G$5,0,IF($B2034&gt;'MSD Calculation'!$D$5,0,IF($N$4="Closed-form",1/2*(1-COS(2*PI()*($B2034-$G$5)/$G$6))*$G$8,IF($N$4="General",1/2*(1-COS(2*PI()*($B2034-$G$5)/$G$6))*$G$9,"Error")))))</f>
        <v>3.5584807958137983E-3</v>
      </c>
      <c r="H2034" s="30">
        <f>IF(B2034="",0,IF($B2034&lt;$H$5,0,IF($B2034&gt;'MSD Calculation'!$D$5,0,IF($N$4="Closed-form",1/2*(1-COS(2*PI()*($B2034-$H$5)/$H$6))*$H$8,IF($N$4="General",1/2*(1-COS(2*PI()*($B2034-$H$5)/$H$6))*$H$9,"Error")))))</f>
        <v>1.3969818977070242E-3</v>
      </c>
      <c r="I2034" s="30">
        <f>IF(B2034="",0,IF($B2034&lt;$I$5,0,IF($B2034&gt;'MSD Calculation'!$D$5,0,IF($N$4="Closed-form",1/2*(1-COS(2*PI()*($B2034-$I$5)/$I$6))*$I$8,IF($N$4="General",1/2*(1-COS(2*PI()*($B2034-$I$5)/$I$6))*$I$9,"Error")))))</f>
        <v>2.7837514922318503E-5</v>
      </c>
      <c r="J2034" s="15" t="s">
        <v>14</v>
      </c>
      <c r="K2034" s="3"/>
      <c r="L2034" s="17">
        <v>20.170000000000353</v>
      </c>
      <c r="M2034" s="34">
        <f>L2034/'MSD Calculation'!$D$5</f>
        <v>0.6814189189189308</v>
      </c>
      <c r="N2034" s="34">
        <f>'MSD Calculation'!$D$24-L2034</f>
        <v>-1.6700000000003534</v>
      </c>
      <c r="O2034" s="35">
        <f t="shared" si="155"/>
        <v>4.5090445231042589E-3</v>
      </c>
      <c r="P2034" s="35">
        <f t="shared" si="156"/>
        <v>1.4174088582976807E-2</v>
      </c>
      <c r="Q2034" s="35">
        <f t="shared" si="157"/>
        <v>1.7732569378790607E-2</v>
      </c>
      <c r="R2034" s="35">
        <f t="shared" si="158"/>
        <v>1.9129551276497632E-2</v>
      </c>
      <c r="S2034" s="35">
        <f t="shared" si="159"/>
        <v>1.9157388791419951E-2</v>
      </c>
      <c r="T2034" s="11" t="s">
        <v>14</v>
      </c>
    </row>
    <row r="2035" spans="2:20" x14ac:dyDescent="0.35">
      <c r="B2035" s="63">
        <v>20.180000000000355</v>
      </c>
      <c r="C2035" s="34">
        <f>B2035/'MSD Calculation'!$D$5</f>
        <v>0.68175675675676872</v>
      </c>
      <c r="D2035" s="34">
        <f>'MSD Calculation'!$D$24-B2035</f>
        <v>-1.680000000000355</v>
      </c>
      <c r="E2035" s="30">
        <f>IF(B2035="",0,IF(B2035&lt;'MSD Calculation'!$D$5,$E$7*(1-B2035/'MSD Calculation'!$D$5), 0))</f>
        <v>4.5042629276396719E-3</v>
      </c>
      <c r="F2035" s="30">
        <f>IF(B2035="",0,IF($B2035&lt;$F$5,0,IF($B2035&gt;'MSD Calculation'!$D$5,0,IF($N$4="Closed-form",1/2*(1-COS(2*PI()*($B2035-$F$5)/$F$6))*$F$8,IF($N$4="General",1/2*(1-COS(2*PI()*($B2035-$F$5)/$F$6))*$F$9,"Error")))))</f>
        <v>9.6638237872822535E-3</v>
      </c>
      <c r="G2035" s="30">
        <f>IF(B2035="",0,IF($B2035&lt;$G$5,0,IF($B2035&gt;'MSD Calculation'!$D$5,0,IF($N$4="Closed-form",1/2*(1-COS(2*PI()*($B2035-$G$5)/$G$6))*$G$8,IF($N$4="General",1/2*(1-COS(2*PI()*($B2035-$G$5)/$G$6))*$G$9,"Error")))))</f>
        <v>3.560308472537424E-3</v>
      </c>
      <c r="H2035" s="30">
        <f>IF(B2035="",0,IF($B2035&lt;$H$5,0,IF($B2035&gt;'MSD Calculation'!$D$5,0,IF($N$4="Closed-form",1/2*(1-COS(2*PI()*($B2035-$H$5)/$H$6))*$H$8,IF($N$4="General",1/2*(1-COS(2*PI()*($B2035-$H$5)/$H$6))*$H$9,"Error")))))</f>
        <v>1.4002071723438201E-3</v>
      </c>
      <c r="I2035" s="30">
        <f>IF(B2035="",0,IF($B2035&lt;$I$5,0,IF($B2035&gt;'MSD Calculation'!$D$5,0,IF($N$4="Closed-form",1/2*(1-COS(2*PI()*($B2035-$I$5)/$I$6))*$I$8,IF($N$4="General",1/2*(1-COS(2*PI()*($B2035-$I$5)/$I$6))*$I$9,"Error")))))</f>
        <v>2.8470368710281552E-5</v>
      </c>
      <c r="J2035" s="15" t="s">
        <v>14</v>
      </c>
      <c r="K2035" s="3"/>
      <c r="L2035" s="17">
        <v>20.180000000000355</v>
      </c>
      <c r="M2035" s="34">
        <f>L2035/'MSD Calculation'!$D$5</f>
        <v>0.68175675675676872</v>
      </c>
      <c r="N2035" s="34">
        <f>'MSD Calculation'!$D$24-L2035</f>
        <v>-1.680000000000355</v>
      </c>
      <c r="O2035" s="35">
        <f t="shared" si="155"/>
        <v>4.5042629276396719E-3</v>
      </c>
      <c r="P2035" s="35">
        <f t="shared" si="156"/>
        <v>1.4168086714921925E-2</v>
      </c>
      <c r="Q2035" s="35">
        <f t="shared" si="157"/>
        <v>1.7728395187459348E-2</v>
      </c>
      <c r="R2035" s="35">
        <f t="shared" si="158"/>
        <v>1.9128602359803168E-2</v>
      </c>
      <c r="S2035" s="35">
        <f t="shared" si="159"/>
        <v>1.9157072728513448E-2</v>
      </c>
      <c r="T2035" s="11" t="s">
        <v>14</v>
      </c>
    </row>
    <row r="2036" spans="2:20" x14ac:dyDescent="0.35">
      <c r="B2036" s="63">
        <v>20.190000000000357</v>
      </c>
      <c r="C2036" s="34">
        <f>B2036/'MSD Calculation'!$D$5</f>
        <v>0.68209459459460664</v>
      </c>
      <c r="D2036" s="34">
        <f>'MSD Calculation'!$D$24-B2036</f>
        <v>-1.6900000000003566</v>
      </c>
      <c r="E2036" s="30">
        <f>IF(B2036="",0,IF(B2036&lt;'MSD Calculation'!$D$5,$E$7*(1-B2036/'MSD Calculation'!$D$5), 0))</f>
        <v>4.4994813321750848E-3</v>
      </c>
      <c r="F2036" s="30">
        <f>IF(B2036="",0,IF($B2036&lt;$F$5,0,IF($B2036&gt;'MSD Calculation'!$D$5,0,IF($N$4="Closed-form",1/2*(1-COS(2*PI()*($B2036-$F$5)/$F$6))*$F$8,IF($N$4="General",1/2*(1-COS(2*PI()*($B2036-$F$5)/$F$6))*$F$9,"Error")))))</f>
        <v>9.6625823979447755E-3</v>
      </c>
      <c r="G2036" s="30">
        <f>IF(B2036="",0,IF($B2036&lt;$G$5,0,IF($B2036&gt;'MSD Calculation'!$D$5,0,IF($N$4="Closed-form",1/2*(1-COS(2*PI()*($B2036-$G$5)/$G$6))*$G$8,IF($N$4="General",1/2*(1-COS(2*PI()*($B2036-$G$5)/$G$6))*$G$9,"Error")))))</f>
        <v>3.56212429143143E-3</v>
      </c>
      <c r="H2036" s="30">
        <f>IF(B2036="",0,IF($B2036&lt;$H$5,0,IF($B2036&gt;'MSD Calculation'!$D$5,0,IF($N$4="Closed-form",1/2*(1-COS(2*PI()*($B2036-$H$5)/$H$6))*$H$8,IF($N$4="General",1/2*(1-COS(2*PI()*($B2036-$H$5)/$H$6))*$H$9,"Error")))))</f>
        <v>1.4034277382343342E-3</v>
      </c>
      <c r="I2036" s="30">
        <f>IF(B2036="",0,IF($B2036&lt;$I$5,0,IF($B2036&gt;'MSD Calculation'!$D$5,0,IF($N$4="Closed-form",1/2*(1-COS(2*PI()*($B2036-$I$5)/$I$6))*$I$8,IF($N$4="General",1/2*(1-COS(2*PI()*($B2036-$I$5)/$I$6))*$I$9,"Error")))))</f>
        <v>2.9109963500266007E-5</v>
      </c>
      <c r="J2036" s="15" t="s">
        <v>14</v>
      </c>
      <c r="K2036" s="3"/>
      <c r="L2036" s="17">
        <v>20.190000000000357</v>
      </c>
      <c r="M2036" s="34">
        <f>L2036/'MSD Calculation'!$D$5</f>
        <v>0.68209459459460664</v>
      </c>
      <c r="N2036" s="34">
        <f>'MSD Calculation'!$D$24-L2036</f>
        <v>-1.6900000000003566</v>
      </c>
      <c r="O2036" s="35">
        <f t="shared" si="155"/>
        <v>4.4994813321750848E-3</v>
      </c>
      <c r="P2036" s="35">
        <f t="shared" si="156"/>
        <v>1.4162063730119859E-2</v>
      </c>
      <c r="Q2036" s="35">
        <f t="shared" si="157"/>
        <v>1.772418802155129E-2</v>
      </c>
      <c r="R2036" s="35">
        <f t="shared" si="158"/>
        <v>1.9127615759785624E-2</v>
      </c>
      <c r="S2036" s="35">
        <f t="shared" si="159"/>
        <v>1.9156725723285889E-2</v>
      </c>
      <c r="T2036" s="11" t="s">
        <v>14</v>
      </c>
    </row>
    <row r="2037" spans="2:20" x14ac:dyDescent="0.35">
      <c r="B2037" s="63">
        <v>20.200000000000358</v>
      </c>
      <c r="C2037" s="34">
        <f>B2037/'MSD Calculation'!$D$5</f>
        <v>0.68243243243244445</v>
      </c>
      <c r="D2037" s="34">
        <f>'MSD Calculation'!$D$24-B2037</f>
        <v>-1.7000000000003581</v>
      </c>
      <c r="E2037" s="30">
        <f>IF(B2037="",0,IF(B2037&lt;'MSD Calculation'!$D$5,$E$7*(1-B2037/'MSD Calculation'!$D$5), 0))</f>
        <v>4.4946997367104995E-3</v>
      </c>
      <c r="F2037" s="30">
        <f>IF(B2037="",0,IF($B2037&lt;$F$5,0,IF($B2037&gt;'MSD Calculation'!$D$5,0,IF($N$4="Closed-form",1/2*(1-COS(2*PI()*($B2037-$F$5)/$F$6))*$F$8,IF($N$4="General",1/2*(1-COS(2*PI()*($B2037-$F$5)/$F$6))*$F$9,"Error")))))</f>
        <v>9.6613198973054572E-3</v>
      </c>
      <c r="G2037" s="30">
        <f>IF(B2037="",0,IF($B2037&lt;$G$5,0,IF($B2037&gt;'MSD Calculation'!$D$5,0,IF($N$4="Closed-form",1/2*(1-COS(2*PI()*($B2037-$G$5)/$G$6))*$G$8,IF($N$4="General",1/2*(1-COS(2*PI()*($B2037-$G$5)/$G$6))*$G$9,"Error")))))</f>
        <v>3.5639282399250027E-3</v>
      </c>
      <c r="H2037" s="30">
        <f>IF(B2037="",0,IF($B2037&lt;$H$5,0,IF($B2037&gt;'MSD Calculation'!$D$5,0,IF($N$4="Closed-form",1/2*(1-COS(2*PI()*($B2037-$H$5)/$H$6))*$H$8,IF($N$4="General",1/2*(1-COS(2*PI()*($B2037-$H$5)/$H$6))*$H$9,"Error")))))</f>
        <v>1.4066435566550213E-3</v>
      </c>
      <c r="I2037" s="30">
        <f>IF(B2037="",0,IF($B2037&lt;$I$5,0,IF($B2037&gt;'MSD Calculation'!$D$5,0,IF($N$4="Closed-form",1/2*(1-COS(2*PI()*($B2037-$I$5)/$I$6))*$I$8,IF($N$4="General",1/2*(1-COS(2*PI()*($B2037-$I$5)/$I$6))*$I$9,"Error")))))</f>
        <v>2.9756282764025503E-5</v>
      </c>
      <c r="J2037" s="15" t="s">
        <v>14</v>
      </c>
      <c r="K2037" s="3"/>
      <c r="L2037" s="17">
        <v>20.200000000000358</v>
      </c>
      <c r="M2037" s="34">
        <f>L2037/'MSD Calculation'!$D$5</f>
        <v>0.68243243243244445</v>
      </c>
      <c r="N2037" s="34">
        <f>'MSD Calculation'!$D$24-L2037</f>
        <v>-1.7000000000003581</v>
      </c>
      <c r="O2037" s="35">
        <f t="shared" si="155"/>
        <v>4.4946997367104995E-3</v>
      </c>
      <c r="P2037" s="35">
        <f t="shared" si="156"/>
        <v>1.4156019634015957E-2</v>
      </c>
      <c r="Q2037" s="35">
        <f t="shared" si="157"/>
        <v>1.7719947873940961E-2</v>
      </c>
      <c r="R2037" s="35">
        <f t="shared" si="158"/>
        <v>1.9126591430595981E-2</v>
      </c>
      <c r="S2037" s="35">
        <f t="shared" si="159"/>
        <v>1.9156347713360007E-2</v>
      </c>
      <c r="T2037" s="11" t="s">
        <v>14</v>
      </c>
    </row>
    <row r="2038" spans="2:20" x14ac:dyDescent="0.35">
      <c r="B2038" s="63">
        <v>20.21000000000036</v>
      </c>
      <c r="C2038" s="34">
        <f>B2038/'MSD Calculation'!$D$5</f>
        <v>0.68277027027028236</v>
      </c>
      <c r="D2038" s="34">
        <f>'MSD Calculation'!$D$24-B2038</f>
        <v>-1.7100000000003597</v>
      </c>
      <c r="E2038" s="30">
        <f>IF(B2038="",0,IF(B2038&lt;'MSD Calculation'!$D$5,$E$7*(1-B2038/'MSD Calculation'!$D$5), 0))</f>
        <v>4.4899181412459124E-3</v>
      </c>
      <c r="F2038" s="30">
        <f>IF(B2038="",0,IF($B2038&lt;$F$5,0,IF($B2038&gt;'MSD Calculation'!$D$5,0,IF($N$4="Closed-form",1/2*(1-COS(2*PI()*($B2038-$F$5)/$F$6))*$F$8,IF($N$4="General",1/2*(1-COS(2*PI()*($B2038-$F$5)/$F$6))*$F$9,"Error")))))</f>
        <v>9.6600362909022401E-3</v>
      </c>
      <c r="G2038" s="30">
        <f>IF(B2038="",0,IF($B2038&lt;$G$5,0,IF($B2038&gt;'MSD Calculation'!$D$5,0,IF($N$4="Closed-form",1/2*(1-COS(2*PI()*($B2038-$G$5)/$G$6))*$G$8,IF($N$4="General",1/2*(1-COS(2*PI()*($B2038-$G$5)/$G$6))*$G$9,"Error")))))</f>
        <v>3.5657203055295085E-3</v>
      </c>
      <c r="H2038" s="30">
        <f>IF(B2038="",0,IF($B2038&lt;$H$5,0,IF($B2038&gt;'MSD Calculation'!$D$5,0,IF($N$4="Closed-form",1/2*(1-COS(2*PI()*($B2038-$H$5)/$H$6))*$H$8,IF($N$4="General",1/2*(1-COS(2*PI()*($B2038-$H$5)/$H$6))*$H$9,"Error")))))</f>
        <v>1.4098545889394199E-3</v>
      </c>
      <c r="I2038" s="30">
        <f>IF(B2038="",0,IF($B2038&lt;$I$5,0,IF($B2038&gt;'MSD Calculation'!$D$5,0,IF($N$4="Closed-form",1/2*(1-COS(2*PI()*($B2038-$I$5)/$I$6))*$I$8,IF($N$4="General",1/2*(1-COS(2*PI()*($B2038-$I$5)/$I$6))*$I$9,"Error")))))</f>
        <v>3.040930979954156E-5</v>
      </c>
      <c r="J2038" s="15" t="s">
        <v>14</v>
      </c>
      <c r="K2038" s="3"/>
      <c r="L2038" s="17">
        <v>20.21000000000036</v>
      </c>
      <c r="M2038" s="34">
        <f>L2038/'MSD Calculation'!$D$5</f>
        <v>0.68277027027028236</v>
      </c>
      <c r="N2038" s="34">
        <f>'MSD Calculation'!$D$24-L2038</f>
        <v>-1.7100000000003597</v>
      </c>
      <c r="O2038" s="35">
        <f t="shared" si="155"/>
        <v>4.4899181412459124E-3</v>
      </c>
      <c r="P2038" s="35">
        <f t="shared" si="156"/>
        <v>1.4149954432148153E-2</v>
      </c>
      <c r="Q2038" s="35">
        <f t="shared" si="157"/>
        <v>1.7715674737677663E-2</v>
      </c>
      <c r="R2038" s="35">
        <f t="shared" si="158"/>
        <v>1.9125529326617083E-2</v>
      </c>
      <c r="S2038" s="35">
        <f t="shared" si="159"/>
        <v>1.9155938636416625E-2</v>
      </c>
      <c r="T2038" s="11" t="s">
        <v>14</v>
      </c>
    </row>
    <row r="2039" spans="2:20" x14ac:dyDescent="0.35">
      <c r="B2039" s="63">
        <v>20.220000000000361</v>
      </c>
      <c r="C2039" s="34">
        <f>B2039/'MSD Calculation'!$D$5</f>
        <v>0.68310810810812028</v>
      </c>
      <c r="D2039" s="34">
        <f>'MSD Calculation'!$D$24-B2039</f>
        <v>-1.7200000000003612</v>
      </c>
      <c r="E2039" s="30">
        <f>IF(B2039="",0,IF(B2039&lt;'MSD Calculation'!$D$5,$E$7*(1-B2039/'MSD Calculation'!$D$5), 0))</f>
        <v>4.4851365457813253E-3</v>
      </c>
      <c r="F2039" s="30">
        <f>IF(B2039="",0,IF($B2039&lt;$F$5,0,IF($B2039&gt;'MSD Calculation'!$D$5,0,IF($N$4="Closed-form",1/2*(1-COS(2*PI()*($B2039-$F$5)/$F$6))*$F$8,IF($N$4="General",1/2*(1-COS(2*PI()*($B2039-$F$5)/$F$6))*$F$9,"Error")))))</f>
        <v>9.6587315843656551E-3</v>
      </c>
      <c r="G2039" s="30">
        <f>IF(B2039="",0,IF($B2039&lt;$G$5,0,IF($B2039&gt;'MSD Calculation'!$D$5,0,IF($N$4="Closed-form",1/2*(1-COS(2*PI()*($B2039-$G$5)/$G$6))*$G$8,IF($N$4="General",1/2*(1-COS(2*PI()*($B2039-$G$5)/$G$6))*$G$9,"Error")))))</f>
        <v>3.5675004758385742E-3</v>
      </c>
      <c r="H2039" s="30">
        <f>IF(B2039="",0,IF($B2039&lt;$H$5,0,IF($B2039&gt;'MSD Calculation'!$D$5,0,IF($N$4="Closed-form",1/2*(1-COS(2*PI()*($B2039-$H$5)/$H$6))*$H$8,IF($N$4="General",1/2*(1-COS(2*PI()*($B2039-$H$5)/$H$6))*$H$9,"Error")))))</f>
        <v>1.4130607964786164E-3</v>
      </c>
      <c r="I2039" s="30">
        <f>IF(B2039="",0,IF($B2039&lt;$I$5,0,IF($B2039&gt;'MSD Calculation'!$D$5,0,IF($N$4="Closed-form",1/2*(1-COS(2*PI()*($B2039-$I$5)/$I$6))*$I$8,IF($N$4="General",1/2*(1-COS(2*PI()*($B2039-$I$5)/$I$6))*$I$9,"Error")))))</f>
        <v>3.1069027731455136E-5</v>
      </c>
      <c r="J2039" s="15" t="s">
        <v>14</v>
      </c>
      <c r="K2039" s="3"/>
      <c r="L2039" s="17">
        <v>20.220000000000361</v>
      </c>
      <c r="M2039" s="34">
        <f>L2039/'MSD Calculation'!$D$5</f>
        <v>0.68310810810812028</v>
      </c>
      <c r="N2039" s="34">
        <f>'MSD Calculation'!$D$24-L2039</f>
        <v>-1.7200000000003612</v>
      </c>
      <c r="O2039" s="35">
        <f t="shared" si="155"/>
        <v>4.4851365457813253E-3</v>
      </c>
      <c r="P2039" s="35">
        <f t="shared" si="156"/>
        <v>1.414386813014698E-2</v>
      </c>
      <c r="Q2039" s="35">
        <f t="shared" si="157"/>
        <v>1.7711368605985555E-2</v>
      </c>
      <c r="R2039" s="35">
        <f t="shared" si="158"/>
        <v>1.9124429402464171E-2</v>
      </c>
      <c r="S2039" s="35">
        <f t="shared" si="159"/>
        <v>1.9155498430195626E-2</v>
      </c>
      <c r="T2039" s="11" t="s">
        <v>14</v>
      </c>
    </row>
    <row r="2040" spans="2:20" x14ac:dyDescent="0.35">
      <c r="B2040" s="63">
        <v>20.230000000000363</v>
      </c>
      <c r="C2040" s="34">
        <f>B2040/'MSD Calculation'!$D$5</f>
        <v>0.6834459459459582</v>
      </c>
      <c r="D2040" s="34">
        <f>'MSD Calculation'!$D$24-B2040</f>
        <v>-1.7300000000003628</v>
      </c>
      <c r="E2040" s="30">
        <f>IF(B2040="",0,IF(B2040&lt;'MSD Calculation'!$D$5,$E$7*(1-B2040/'MSD Calculation'!$D$5), 0))</f>
        <v>4.4803549503167383E-3</v>
      </c>
      <c r="F2040" s="30">
        <f>IF(B2040="",0,IF($B2040&lt;$F$5,0,IF($B2040&gt;'MSD Calculation'!$D$5,0,IF($N$4="Closed-form",1/2*(1-COS(2*PI()*($B2040-$F$5)/$F$6))*$F$8,IF($N$4="General",1/2*(1-COS(2*PI()*($B2040-$F$5)/$F$6))*$F$9,"Error")))))</f>
        <v>9.6574057834187786E-3</v>
      </c>
      <c r="G2040" s="30">
        <f>IF(B2040="",0,IF($B2040&lt;$G$5,0,IF($B2040&gt;'MSD Calculation'!$D$5,0,IF($N$4="Closed-form",1/2*(1-COS(2*PI()*($B2040-$G$5)/$G$6))*$G$8,IF($N$4="General",1/2*(1-COS(2*PI()*($B2040-$G$5)/$G$6))*$G$9,"Error")))))</f>
        <v>3.5692687385281826E-3</v>
      </c>
      <c r="H2040" s="30">
        <f>IF(B2040="",0,IF($B2040&lt;$H$5,0,IF($B2040&gt;'MSD Calculation'!$D$5,0,IF($N$4="Closed-form",1/2*(1-COS(2*PI()*($B2040-$H$5)/$H$6))*$H$8,IF($N$4="General",1/2*(1-COS(2*PI()*($B2040-$H$5)/$H$6))*$H$9,"Error")))))</f>
        <v>1.4162621407217077E-3</v>
      </c>
      <c r="I2040" s="30">
        <f>IF(B2040="",0,IF($B2040&lt;$I$5,0,IF($B2040&gt;'MSD Calculation'!$D$5,0,IF($N$4="Closed-form",1/2*(1-COS(2*PI()*($B2040-$I$5)/$I$6))*$I$8,IF($N$4="General",1/2*(1-COS(2*PI()*($B2040-$I$5)/$I$6))*$I$9,"Error")))))</f>
        <v>3.1735419511502786E-5</v>
      </c>
      <c r="J2040" s="15" t="s">
        <v>14</v>
      </c>
      <c r="K2040" s="3"/>
      <c r="L2040" s="17">
        <v>20.230000000000363</v>
      </c>
      <c r="M2040" s="34">
        <f>L2040/'MSD Calculation'!$D$5</f>
        <v>0.6834459459459582</v>
      </c>
      <c r="N2040" s="34">
        <f>'MSD Calculation'!$D$24-L2040</f>
        <v>-1.7300000000003628</v>
      </c>
      <c r="O2040" s="35">
        <f t="shared" si="155"/>
        <v>4.4803549503167383E-3</v>
      </c>
      <c r="P2040" s="35">
        <f t="shared" si="156"/>
        <v>1.4137760733735516E-2</v>
      </c>
      <c r="Q2040" s="35">
        <f t="shared" si="157"/>
        <v>1.7707029472263699E-2</v>
      </c>
      <c r="R2040" s="35">
        <f t="shared" si="158"/>
        <v>1.9123291612985406E-2</v>
      </c>
      <c r="S2040" s="35">
        <f t="shared" si="159"/>
        <v>1.9155027032496909E-2</v>
      </c>
      <c r="T2040" s="11" t="s">
        <v>14</v>
      </c>
    </row>
    <row r="2041" spans="2:20" x14ac:dyDescent="0.35">
      <c r="B2041" s="63">
        <v>20.240000000000364</v>
      </c>
      <c r="C2041" s="34">
        <f>B2041/'MSD Calculation'!$D$5</f>
        <v>0.68378378378379601</v>
      </c>
      <c r="D2041" s="34">
        <f>'MSD Calculation'!$D$24-B2041</f>
        <v>-1.7400000000003644</v>
      </c>
      <c r="E2041" s="30">
        <f>IF(B2041="",0,IF(B2041&lt;'MSD Calculation'!$D$5,$E$7*(1-B2041/'MSD Calculation'!$D$5), 0))</f>
        <v>4.4755733548521529E-3</v>
      </c>
      <c r="F2041" s="30">
        <f>IF(B2041="",0,IF($B2041&lt;$F$5,0,IF($B2041&gt;'MSD Calculation'!$D$5,0,IF($N$4="Closed-form",1/2*(1-COS(2*PI()*($B2041-$F$5)/$F$6))*$F$8,IF($N$4="General",1/2*(1-COS(2*PI()*($B2041-$F$5)/$F$6))*$F$9,"Error")))))</f>
        <v>9.6560588938772261E-3</v>
      </c>
      <c r="G2041" s="30">
        <f>IF(B2041="",0,IF($B2041&lt;$G$5,0,IF($B2041&gt;'MSD Calculation'!$D$5,0,IF($N$4="Closed-form",1/2*(1-COS(2*PI()*($B2041-$G$5)/$G$6))*$G$8,IF($N$4="General",1/2*(1-COS(2*PI()*($B2041-$G$5)/$G$6))*$G$9,"Error")))))</f>
        <v>3.5710250813567475E-3</v>
      </c>
      <c r="H2041" s="30">
        <f>IF(B2041="",0,IF($B2041&lt;$H$5,0,IF($B2041&gt;'MSD Calculation'!$D$5,0,IF($N$4="Closed-form",1/2*(1-COS(2*PI()*($B2041-$H$5)/$H$6))*$H$8,IF($N$4="General",1/2*(1-COS(2*PI()*($B2041-$H$5)/$H$6))*$H$9,"Error")))))</f>
        <v>1.4194585831762679E-3</v>
      </c>
      <c r="I2041" s="30">
        <f>IF(B2041="",0,IF($B2041&lt;$I$5,0,IF($B2041&gt;'MSD Calculation'!$D$5,0,IF($N$4="Closed-form",1/2*(1-COS(2*PI()*($B2041-$I$5)/$I$6))*$I$8,IF($N$4="General",1/2*(1-COS(2*PI()*($B2041-$I$5)/$I$6))*$I$9,"Error")))))</f>
        <v>3.2408467918957045E-5</v>
      </c>
      <c r="J2041" s="15" t="s">
        <v>14</v>
      </c>
      <c r="K2041" s="3"/>
      <c r="L2041" s="17">
        <v>20.240000000000364</v>
      </c>
      <c r="M2041" s="34">
        <f>L2041/'MSD Calculation'!$D$5</f>
        <v>0.68378378378379601</v>
      </c>
      <c r="N2041" s="34">
        <f>'MSD Calculation'!$D$24-L2041</f>
        <v>-1.7400000000003644</v>
      </c>
      <c r="O2041" s="35">
        <f t="shared" si="155"/>
        <v>4.4755733548521529E-3</v>
      </c>
      <c r="P2041" s="35">
        <f t="shared" si="156"/>
        <v>1.4131632248729379E-2</v>
      </c>
      <c r="Q2041" s="35">
        <f t="shared" si="157"/>
        <v>1.7702657330086125E-2</v>
      </c>
      <c r="R2041" s="35">
        <f t="shared" si="158"/>
        <v>1.9122115913262391E-2</v>
      </c>
      <c r="S2041" s="35">
        <f t="shared" si="159"/>
        <v>1.915452438118135E-2</v>
      </c>
      <c r="T2041" s="11" t="s">
        <v>14</v>
      </c>
    </row>
    <row r="2042" spans="2:20" x14ac:dyDescent="0.35">
      <c r="B2042" s="63">
        <v>20.250000000000366</v>
      </c>
      <c r="C2042" s="34">
        <f>B2042/'MSD Calculation'!$D$5</f>
        <v>0.68412162162163392</v>
      </c>
      <c r="D2042" s="34">
        <f>'MSD Calculation'!$D$24-B2042</f>
        <v>-1.7500000000003659</v>
      </c>
      <c r="E2042" s="30">
        <f>IF(B2042="",0,IF(B2042&lt;'MSD Calculation'!$D$5,$E$7*(1-B2042/'MSD Calculation'!$D$5), 0))</f>
        <v>4.4707917593875659E-3</v>
      </c>
      <c r="F2042" s="30">
        <f>IF(B2042="",0,IF($B2042&lt;$F$5,0,IF($B2042&gt;'MSD Calculation'!$D$5,0,IF($N$4="Closed-form",1/2*(1-COS(2*PI()*($B2042-$F$5)/$F$6))*$F$8,IF($N$4="General",1/2*(1-COS(2*PI()*($B2042-$F$5)/$F$6))*$F$9,"Error")))))</f>
        <v>9.65469092164911E-3</v>
      </c>
      <c r="G2042" s="30">
        <f>IF(B2042="",0,IF($B2042&lt;$G$5,0,IF($B2042&gt;'MSD Calculation'!$D$5,0,IF($N$4="Closed-form",1/2*(1-COS(2*PI()*($B2042-$G$5)/$G$6))*$G$8,IF($N$4="General",1/2*(1-COS(2*PI()*($B2042-$G$5)/$G$6))*$G$9,"Error")))))</f>
        <v>3.5727694921652065E-3</v>
      </c>
      <c r="H2042" s="30">
        <f>IF(B2042="",0,IF($B2042&lt;$H$5,0,IF($B2042&gt;'MSD Calculation'!$D$5,0,IF($N$4="Closed-form",1/2*(1-COS(2*PI()*($B2042-$H$5)/$H$6))*$H$8,IF($N$4="General",1/2*(1-COS(2*PI()*($B2042-$H$5)/$H$6))*$H$9,"Error")))))</f>
        <v>1.422650085408808E-3</v>
      </c>
      <c r="I2042" s="30">
        <f>IF(B2042="",0,IF($B2042&lt;$I$5,0,IF($B2042&gt;'MSD Calculation'!$D$5,0,IF($N$4="Closed-form",1/2*(1-COS(2*PI()*($B2042-$I$5)/$I$6))*$I$8,IF($N$4="General",1/2*(1-COS(2*PI()*($B2042-$I$5)/$I$6))*$I$9,"Error")))))</f>
        <v>3.3088155561071768E-5</v>
      </c>
      <c r="J2042" s="15" t="s">
        <v>14</v>
      </c>
      <c r="K2042" s="3"/>
      <c r="L2042" s="17">
        <v>20.250000000000366</v>
      </c>
      <c r="M2042" s="34">
        <f>L2042/'MSD Calculation'!$D$5</f>
        <v>0.68412162162163392</v>
      </c>
      <c r="N2042" s="34">
        <f>'MSD Calculation'!$D$24-L2042</f>
        <v>-1.7500000000003659</v>
      </c>
      <c r="O2042" s="35">
        <f t="shared" si="155"/>
        <v>4.4707917593875659E-3</v>
      </c>
      <c r="P2042" s="35">
        <f t="shared" si="156"/>
        <v>1.4125482681036677E-2</v>
      </c>
      <c r="Q2042" s="35">
        <f t="shared" si="157"/>
        <v>1.7698252173201885E-2</v>
      </c>
      <c r="R2042" s="35">
        <f t="shared" si="158"/>
        <v>1.9120902258610694E-2</v>
      </c>
      <c r="S2042" s="35">
        <f t="shared" si="159"/>
        <v>1.9153990414171766E-2</v>
      </c>
      <c r="T2042" s="11" t="s">
        <v>14</v>
      </c>
    </row>
    <row r="2043" spans="2:20" x14ac:dyDescent="0.35">
      <c r="B2043" s="63">
        <v>20.260000000000367</v>
      </c>
      <c r="C2043" s="34">
        <f>B2043/'MSD Calculation'!$D$5</f>
        <v>0.68445945945947184</v>
      </c>
      <c r="D2043" s="34">
        <f>'MSD Calculation'!$D$24-B2043</f>
        <v>-1.7600000000003675</v>
      </c>
      <c r="E2043" s="30">
        <f>IF(B2043="",0,IF(B2043&lt;'MSD Calculation'!$D$5,$E$7*(1-B2043/'MSD Calculation'!$D$5), 0))</f>
        <v>4.4660101639229796E-3</v>
      </c>
      <c r="F2043" s="30">
        <f>IF(B2043="",0,IF($B2043&lt;$F$5,0,IF($B2043&gt;'MSD Calculation'!$D$5,0,IF($N$4="Closed-form",1/2*(1-COS(2*PI()*($B2043-$F$5)/$F$6))*$F$8,IF($N$4="General",1/2*(1-COS(2*PI()*($B2043-$F$5)/$F$6))*$F$9,"Error")))))</f>
        <v>9.6533018727350296E-3</v>
      </c>
      <c r="G2043" s="30">
        <f>IF(B2043="",0,IF($B2043&lt;$G$5,0,IF($B2043&gt;'MSD Calculation'!$D$5,0,IF($N$4="Closed-form",1/2*(1-COS(2*PI()*($B2043-$G$5)/$G$6))*$G$8,IF($N$4="General",1/2*(1-COS(2*PI()*($B2043-$G$5)/$G$6))*$G$9,"Error")))))</f>
        <v>3.5745019588770991E-3</v>
      </c>
      <c r="H2043" s="30">
        <f>IF(B2043="",0,IF($B2043&lt;$H$5,0,IF($B2043&gt;'MSD Calculation'!$D$5,0,IF($N$4="Closed-form",1/2*(1-COS(2*PI()*($B2043-$H$5)/$H$6))*$H$8,IF($N$4="General",1/2*(1-COS(2*PI()*($B2043-$H$5)/$H$6))*$H$9,"Error")))))</f>
        <v>1.4258366090452402E-3</v>
      </c>
      <c r="I2043" s="30">
        <f>IF(B2043="",0,IF($B2043&lt;$I$5,0,IF($B2043&gt;'MSD Calculation'!$D$5,0,IF($N$4="Closed-form",1/2*(1-COS(2*PI()*($B2043-$I$5)/$I$6))*$I$8,IF($N$4="General",1/2*(1-COS(2*PI()*($B2043-$I$5)/$I$6))*$I$9,"Error")))))</f>
        <v>3.3774464873531209E-5</v>
      </c>
      <c r="J2043" s="15" t="s">
        <v>14</v>
      </c>
      <c r="K2043" s="3"/>
      <c r="L2043" s="17">
        <v>20.260000000000367</v>
      </c>
      <c r="M2043" s="34">
        <f>L2043/'MSD Calculation'!$D$5</f>
        <v>0.68445945945947184</v>
      </c>
      <c r="N2043" s="34">
        <f>'MSD Calculation'!$D$24-L2043</f>
        <v>-1.7600000000003675</v>
      </c>
      <c r="O2043" s="35">
        <f t="shared" si="155"/>
        <v>4.4660101639229796E-3</v>
      </c>
      <c r="P2043" s="35">
        <f t="shared" si="156"/>
        <v>1.4119312036658008E-2</v>
      </c>
      <c r="Q2043" s="35">
        <f t="shared" si="157"/>
        <v>1.7693813995535108E-2</v>
      </c>
      <c r="R2043" s="35">
        <f t="shared" si="158"/>
        <v>1.911965060458035E-2</v>
      </c>
      <c r="S2043" s="35">
        <f t="shared" si="159"/>
        <v>1.9153425069453882E-2</v>
      </c>
      <c r="T2043" s="11" t="s">
        <v>14</v>
      </c>
    </row>
    <row r="2044" spans="2:20" x14ac:dyDescent="0.35">
      <c r="B2044" s="63">
        <v>20.270000000000369</v>
      </c>
      <c r="C2044" s="34">
        <f>B2044/'MSD Calculation'!$D$5</f>
        <v>0.68479729729730976</v>
      </c>
      <c r="D2044" s="34">
        <f>'MSD Calculation'!$D$24-B2044</f>
        <v>-1.7700000000003691</v>
      </c>
      <c r="E2044" s="30">
        <f>IF(B2044="",0,IF(B2044&lt;'MSD Calculation'!$D$5,$E$7*(1-B2044/'MSD Calculation'!$D$5), 0))</f>
        <v>4.4612285684583926E-3</v>
      </c>
      <c r="F2044" s="30">
        <f>IF(B2044="",0,IF($B2044&lt;$F$5,0,IF($B2044&gt;'MSD Calculation'!$D$5,0,IF($N$4="Closed-form",1/2*(1-COS(2*PI()*($B2044-$F$5)/$F$6))*$F$8,IF($N$4="General",1/2*(1-COS(2*PI()*($B2044-$F$5)/$F$6))*$F$9,"Error")))))</f>
        <v>9.6518917532280295E-3</v>
      </c>
      <c r="G2044" s="30">
        <f>IF(B2044="",0,IF($B2044&lt;$G$5,0,IF($B2044&gt;'MSD Calculation'!$D$5,0,IF($N$4="Closed-form",1/2*(1-COS(2*PI()*($B2044-$G$5)/$G$6))*$G$8,IF($N$4="General",1/2*(1-COS(2*PI()*($B2044-$G$5)/$G$6))*$G$9,"Error")))))</f>
        <v>3.5762224694986561E-3</v>
      </c>
      <c r="H2044" s="30">
        <f>IF(B2044="",0,IF($B2044&lt;$H$5,0,IF($B2044&gt;'MSD Calculation'!$D$5,0,IF($N$4="Closed-form",1/2*(1-COS(2*PI()*($B2044-$H$5)/$H$6))*$H$8,IF($N$4="General",1/2*(1-COS(2*PI()*($B2044-$H$5)/$H$6))*$H$9,"Error")))))</f>
        <v>1.4290181157713385E-3</v>
      </c>
      <c r="I2044" s="30">
        <f>IF(B2044="",0,IF($B2044&lt;$I$5,0,IF($B2044&gt;'MSD Calculation'!$D$5,0,IF($N$4="Closed-form",1/2*(1-COS(2*PI()*($B2044-$I$5)/$I$6))*$I$8,IF($N$4="General",1/2*(1-COS(2*PI()*($B2044-$I$5)/$I$6))*$I$9,"Error")))))</f>
        <v>3.446737812090423E-5</v>
      </c>
      <c r="J2044" s="15" t="s">
        <v>14</v>
      </c>
      <c r="K2044" s="3"/>
      <c r="L2044" s="17">
        <v>20.270000000000369</v>
      </c>
      <c r="M2044" s="34">
        <f>L2044/'MSD Calculation'!$D$5</f>
        <v>0.68479729729730976</v>
      </c>
      <c r="N2044" s="34">
        <f>'MSD Calculation'!$D$24-L2044</f>
        <v>-1.7700000000003691</v>
      </c>
      <c r="O2044" s="35">
        <f t="shared" si="155"/>
        <v>4.4612285684583926E-3</v>
      </c>
      <c r="P2044" s="35">
        <f t="shared" si="156"/>
        <v>1.4113120321686422E-2</v>
      </c>
      <c r="Q2044" s="35">
        <f t="shared" si="157"/>
        <v>1.768934279118508E-2</v>
      </c>
      <c r="R2044" s="35">
        <f t="shared" si="158"/>
        <v>1.9118360906956417E-2</v>
      </c>
      <c r="S2044" s="35">
        <f t="shared" si="159"/>
        <v>1.9152828285077323E-2</v>
      </c>
      <c r="T2044" s="11" t="s">
        <v>14</v>
      </c>
    </row>
    <row r="2045" spans="2:20" x14ac:dyDescent="0.35">
      <c r="B2045" s="63">
        <v>20.280000000000371</v>
      </c>
      <c r="C2045" s="34">
        <f>B2045/'MSD Calculation'!$D$5</f>
        <v>0.68513513513514768</v>
      </c>
      <c r="D2045" s="34">
        <f>'MSD Calculation'!$D$24-B2045</f>
        <v>-1.7800000000003706</v>
      </c>
      <c r="E2045" s="30">
        <f>IF(B2045="",0,IF(B2045&lt;'MSD Calculation'!$D$5,$E$7*(1-B2045/'MSD Calculation'!$D$5), 0))</f>
        <v>4.4564469729938055E-3</v>
      </c>
      <c r="F2045" s="30">
        <f>IF(B2045="",0,IF($B2045&lt;$F$5,0,IF($B2045&gt;'MSD Calculation'!$D$5,0,IF($N$4="Closed-form",1/2*(1-COS(2*PI()*($B2045-$F$5)/$F$6))*$F$8,IF($N$4="General",1/2*(1-COS(2*PI()*($B2045-$F$5)/$F$6))*$F$9,"Error")))))</f>
        <v>9.6504605693135889E-3</v>
      </c>
      <c r="G2045" s="30">
        <f>IF(B2045="",0,IF($B2045&lt;$G$5,0,IF($B2045&gt;'MSD Calculation'!$D$5,0,IF($N$4="Closed-form",1/2*(1-COS(2*PI()*($B2045-$G$5)/$G$6))*$G$8,IF($N$4="General",1/2*(1-COS(2*PI()*($B2045-$G$5)/$G$6))*$G$9,"Error")))))</f>
        <v>3.5779310121188774E-3</v>
      </c>
      <c r="H2045" s="30">
        <f>IF(B2045="",0,IF($B2045&lt;$H$5,0,IF($B2045&gt;'MSD Calculation'!$D$5,0,IF($N$4="Closed-form",1/2*(1-COS(2*PI()*($B2045-$H$5)/$H$6))*$H$8,IF($N$4="General",1/2*(1-COS(2*PI()*($B2045-$H$5)/$H$6))*$H$9,"Error")))))</f>
        <v>1.4321945673331986E-3</v>
      </c>
      <c r="I2045" s="30">
        <f>IF(B2045="",0,IF($B2045&lt;$I$5,0,IF($B2045&gt;'MSD Calculation'!$D$5,0,IF($N$4="Closed-form",1/2*(1-COS(2*PI()*($B2045-$I$5)/$I$6))*$I$8,IF($N$4="General",1/2*(1-COS(2*PI()*($B2045-$I$5)/$I$6))*$I$9,"Error")))))</f>
        <v>3.5166877397102382E-5</v>
      </c>
      <c r="J2045" s="15" t="s">
        <v>14</v>
      </c>
      <c r="K2045" s="3"/>
      <c r="L2045" s="17">
        <v>20.280000000000371</v>
      </c>
      <c r="M2045" s="34">
        <f>L2045/'MSD Calculation'!$D$5</f>
        <v>0.68513513513514768</v>
      </c>
      <c r="N2045" s="34">
        <f>'MSD Calculation'!$D$24-L2045</f>
        <v>-1.7800000000003706</v>
      </c>
      <c r="O2045" s="35">
        <f t="shared" si="155"/>
        <v>4.4564469729938055E-3</v>
      </c>
      <c r="P2045" s="35">
        <f t="shared" si="156"/>
        <v>1.4106907542307395E-2</v>
      </c>
      <c r="Q2045" s="35">
        <f t="shared" si="157"/>
        <v>1.7684838554426274E-2</v>
      </c>
      <c r="R2045" s="35">
        <f t="shared" si="158"/>
        <v>1.9117033121759473E-2</v>
      </c>
      <c r="S2045" s="35">
        <f t="shared" si="159"/>
        <v>1.9152199999156575E-2</v>
      </c>
      <c r="T2045" s="11" t="s">
        <v>14</v>
      </c>
    </row>
    <row r="2046" spans="2:20" x14ac:dyDescent="0.35">
      <c r="B2046" s="63">
        <v>20.290000000000372</v>
      </c>
      <c r="C2046" s="34">
        <f>B2046/'MSD Calculation'!$D$5</f>
        <v>0.68547297297298548</v>
      </c>
      <c r="D2046" s="34">
        <f>'MSD Calculation'!$D$24-B2046</f>
        <v>-1.7900000000003722</v>
      </c>
      <c r="E2046" s="30">
        <f>IF(B2046="",0,IF(B2046&lt;'MSD Calculation'!$D$5,$E$7*(1-B2046/'MSD Calculation'!$D$5), 0))</f>
        <v>4.4516653775292202E-3</v>
      </c>
      <c r="F2046" s="30">
        <f>IF(B2046="",0,IF($B2046&lt;$F$5,0,IF($B2046&gt;'MSD Calculation'!$D$5,0,IF($N$4="Closed-form",1/2*(1-COS(2*PI()*($B2046-$F$5)/$F$6))*$F$8,IF($N$4="General",1/2*(1-COS(2*PI()*($B2046-$F$5)/$F$6))*$F$9,"Error")))))</f>
        <v>9.6490083272695731E-3</v>
      </c>
      <c r="G2046" s="30">
        <f>IF(B2046="",0,IF($B2046&lt;$G$5,0,IF($B2046&gt;'MSD Calculation'!$D$5,0,IF($N$4="Closed-form",1/2*(1-COS(2*PI()*($B2046-$G$5)/$G$6))*$G$8,IF($N$4="General",1/2*(1-COS(2*PI()*($B2046-$G$5)/$G$6))*$G$9,"Error")))))</f>
        <v>3.5796275749096183E-3</v>
      </c>
      <c r="H2046" s="30">
        <f>IF(B2046="",0,IF($B2046&lt;$H$5,0,IF($B2046&gt;'MSD Calculation'!$D$5,0,IF($N$4="Closed-form",1/2*(1-COS(2*PI()*($B2046-$H$5)/$H$6))*$H$8,IF($N$4="General",1/2*(1-COS(2*PI()*($B2046-$H$5)/$H$6))*$H$9,"Error")))))</f>
        <v>1.4353659255376997E-3</v>
      </c>
      <c r="I2046" s="30">
        <f>IF(B2046="",0,IF($B2046&lt;$I$5,0,IF($B2046&gt;'MSD Calculation'!$D$5,0,IF($N$4="Closed-form",1/2*(1-COS(2*PI()*($B2046-$I$5)/$I$6))*$I$8,IF($N$4="General",1/2*(1-COS(2*PI()*($B2046-$I$5)/$I$6))*$I$9,"Error")))))</f>
        <v>3.5872944625842755E-5</v>
      </c>
      <c r="J2046" s="15" t="s">
        <v>14</v>
      </c>
      <c r="K2046" s="3"/>
      <c r="L2046" s="17">
        <v>20.290000000000372</v>
      </c>
      <c r="M2046" s="34">
        <f>L2046/'MSD Calculation'!$D$5</f>
        <v>0.68547297297298548</v>
      </c>
      <c r="N2046" s="34">
        <f>'MSD Calculation'!$D$24-L2046</f>
        <v>-1.7900000000003722</v>
      </c>
      <c r="O2046" s="35">
        <f t="shared" si="155"/>
        <v>4.4516653775292202E-3</v>
      </c>
      <c r="P2046" s="35">
        <f t="shared" si="156"/>
        <v>1.4100673704798793E-2</v>
      </c>
      <c r="Q2046" s="35">
        <f t="shared" si="157"/>
        <v>1.7680301279708412E-2</v>
      </c>
      <c r="R2046" s="35">
        <f t="shared" si="158"/>
        <v>1.9115667205246111E-2</v>
      </c>
      <c r="S2046" s="35">
        <f t="shared" si="159"/>
        <v>1.9151540149871953E-2</v>
      </c>
      <c r="T2046" s="11" t="s">
        <v>14</v>
      </c>
    </row>
    <row r="2047" spans="2:20" x14ac:dyDescent="0.35">
      <c r="B2047" s="63">
        <v>20.300000000000374</v>
      </c>
      <c r="C2047" s="34">
        <f>B2047/'MSD Calculation'!$D$5</f>
        <v>0.6858108108108234</v>
      </c>
      <c r="D2047" s="34">
        <f>'MSD Calculation'!$D$24-B2047</f>
        <v>-1.8000000000003737</v>
      </c>
      <c r="E2047" s="30">
        <f>IF(B2047="",0,IF(B2047&lt;'MSD Calculation'!$D$5,$E$7*(1-B2047/'MSD Calculation'!$D$5), 0))</f>
        <v>4.4468837820646331E-3</v>
      </c>
      <c r="F2047" s="30">
        <f>IF(B2047="",0,IF($B2047&lt;$F$5,0,IF($B2047&gt;'MSD Calculation'!$D$5,0,IF($N$4="Closed-form",1/2*(1-COS(2*PI()*($B2047-$F$5)/$F$6))*$F$8,IF($N$4="General",1/2*(1-COS(2*PI()*($B2047-$F$5)/$F$6))*$F$9,"Error")))))</f>
        <v>9.6475350334662337E-3</v>
      </c>
      <c r="G2047" s="30">
        <f>IF(B2047="",0,IF($B2047&lt;$G$5,0,IF($B2047&gt;'MSD Calculation'!$D$5,0,IF($N$4="Closed-form",1/2*(1-COS(2*PI()*($B2047-$G$5)/$G$6))*$G$8,IF($N$4="General",1/2*(1-COS(2*PI()*($B2047-$G$5)/$G$6))*$G$9,"Error")))))</f>
        <v>3.581312146125669E-3</v>
      </c>
      <c r="H2047" s="30">
        <f>IF(B2047="",0,IF($B2047&lt;$H$5,0,IF($B2047&gt;'MSD Calculation'!$D$5,0,IF($N$4="Closed-form",1/2*(1-COS(2*PI()*($B2047-$H$5)/$H$6))*$H$8,IF($N$4="General",1/2*(1-COS(2*PI()*($B2047-$H$5)/$H$6))*$H$9,"Error")))))</f>
        <v>1.4385321522529622E-3</v>
      </c>
      <c r="I2047" s="30">
        <f>IF(B2047="",0,IF($B2047&lt;$I$5,0,IF($B2047&gt;'MSD Calculation'!$D$5,0,IF($N$4="Closed-form",1/2*(1-COS(2*PI()*($B2047-$I$5)/$I$6))*$I$8,IF($N$4="General",1/2*(1-COS(2*PI()*($B2047-$I$5)/$I$6))*$I$9,"Error")))))</f>
        <v>3.6585561561115151E-5</v>
      </c>
      <c r="J2047" s="15" t="s">
        <v>14</v>
      </c>
      <c r="K2047" s="3"/>
      <c r="L2047" s="17">
        <v>20.300000000000374</v>
      </c>
      <c r="M2047" s="34">
        <f>L2047/'MSD Calculation'!$D$5</f>
        <v>0.6858108108108234</v>
      </c>
      <c r="N2047" s="34">
        <f>'MSD Calculation'!$D$24-L2047</f>
        <v>-1.8000000000003737</v>
      </c>
      <c r="O2047" s="35">
        <f t="shared" si="155"/>
        <v>4.4468837820646331E-3</v>
      </c>
      <c r="P2047" s="35">
        <f t="shared" si="156"/>
        <v>1.4094418815530866E-2</v>
      </c>
      <c r="Q2047" s="35">
        <f t="shared" si="157"/>
        <v>1.7675730961656536E-2</v>
      </c>
      <c r="R2047" s="35">
        <f t="shared" si="158"/>
        <v>1.9114263113909499E-2</v>
      </c>
      <c r="S2047" s="35">
        <f t="shared" si="159"/>
        <v>1.9150848675470615E-2</v>
      </c>
      <c r="T2047" s="11" t="s">
        <v>14</v>
      </c>
    </row>
    <row r="2048" spans="2:20" x14ac:dyDescent="0.35">
      <c r="B2048" s="63">
        <v>20.310000000000375</v>
      </c>
      <c r="C2048" s="34">
        <f>B2048/'MSD Calculation'!$D$5</f>
        <v>0.68614864864866132</v>
      </c>
      <c r="D2048" s="34">
        <f>'MSD Calculation'!$D$24-B2048</f>
        <v>-1.8100000000003753</v>
      </c>
      <c r="E2048" s="30">
        <f>IF(B2048="",0,IF(B2048&lt;'MSD Calculation'!$D$5,$E$7*(1-B2048/'MSD Calculation'!$D$5), 0))</f>
        <v>4.442102186600046E-3</v>
      </c>
      <c r="F2048" s="30">
        <f>IF(B2048="",0,IF($B2048&lt;$F$5,0,IF($B2048&gt;'MSD Calculation'!$D$5,0,IF($N$4="Closed-form",1/2*(1-COS(2*PI()*($B2048-$F$5)/$F$6))*$F$8,IF($N$4="General",1/2*(1-COS(2*PI()*($B2048-$F$5)/$F$6))*$F$9,"Error")))))</f>
        <v>9.6460406943661529E-3</v>
      </c>
      <c r="G2048" s="30">
        <f>IF(B2048="",0,IF($B2048&lt;$G$5,0,IF($B2048&gt;'MSD Calculation'!$D$5,0,IF($N$4="Closed-form",1/2*(1-COS(2*PI()*($B2048-$G$5)/$G$6))*$G$8,IF($N$4="General",1/2*(1-COS(2*PI()*($B2048-$G$5)/$G$6))*$G$9,"Error")))))</f>
        <v>3.5829847141048352E-3</v>
      </c>
      <c r="H2048" s="30">
        <f>IF(B2048="",0,IF($B2048&lt;$H$5,0,IF($B2048&gt;'MSD Calculation'!$D$5,0,IF($N$4="Closed-form",1/2*(1-COS(2*PI()*($B2048-$H$5)/$H$6))*$H$8,IF($N$4="General",1/2*(1-COS(2*PI()*($B2048-$H$5)/$H$6))*$H$9,"Error")))))</f>
        <v>1.4416932094088065E-3</v>
      </c>
      <c r="I2048" s="30">
        <f>IF(B2048="",0,IF($B2048&lt;$I$5,0,IF($B2048&gt;'MSD Calculation'!$D$5,0,IF($N$4="Closed-form",1/2*(1-COS(2*PI()*($B2048-$I$5)/$I$6))*$I$8,IF($N$4="General",1/2*(1-COS(2*PI()*($B2048-$I$5)/$I$6))*$I$9,"Error")))))</f>
        <v>3.7304709787653417E-5</v>
      </c>
      <c r="J2048" s="15" t="s">
        <v>14</v>
      </c>
      <c r="K2048" s="3"/>
      <c r="L2048" s="17">
        <v>20.310000000000375</v>
      </c>
      <c r="M2048" s="34">
        <f>L2048/'MSD Calculation'!$D$5</f>
        <v>0.68614864864866132</v>
      </c>
      <c r="N2048" s="34">
        <f>'MSD Calculation'!$D$24-L2048</f>
        <v>-1.8100000000003753</v>
      </c>
      <c r="O2048" s="35">
        <f t="shared" si="155"/>
        <v>4.442102186600046E-3</v>
      </c>
      <c r="P2048" s="35">
        <f t="shared" si="156"/>
        <v>1.4088142880966199E-2</v>
      </c>
      <c r="Q2048" s="35">
        <f t="shared" si="157"/>
        <v>1.7671127595071036E-2</v>
      </c>
      <c r="R2048" s="35">
        <f t="shared" si="158"/>
        <v>1.9112820804479843E-2</v>
      </c>
      <c r="S2048" s="35">
        <f t="shared" si="159"/>
        <v>1.9150125514267497E-2</v>
      </c>
      <c r="T2048" s="11" t="s">
        <v>14</v>
      </c>
    </row>
    <row r="2049" spans="2:20" x14ac:dyDescent="0.35">
      <c r="B2049" s="63">
        <v>20.320000000000377</v>
      </c>
      <c r="C2049" s="34">
        <f>B2049/'MSD Calculation'!$D$5</f>
        <v>0.68648648648649924</v>
      </c>
      <c r="D2049" s="34">
        <f>'MSD Calculation'!$D$24-B2049</f>
        <v>-1.8200000000003769</v>
      </c>
      <c r="E2049" s="30">
        <f>IF(B2049="",0,IF(B2049&lt;'MSD Calculation'!$D$5,$E$7*(1-B2049/'MSD Calculation'!$D$5), 0))</f>
        <v>4.437320591135459E-3</v>
      </c>
      <c r="F2049" s="30">
        <f>IF(B2049="",0,IF($B2049&lt;$F$5,0,IF($B2049&gt;'MSD Calculation'!$D$5,0,IF($N$4="Closed-form",1/2*(1-COS(2*PI()*($B2049-$F$5)/$F$6))*$F$8,IF($N$4="General",1/2*(1-COS(2*PI()*($B2049-$F$5)/$F$6))*$F$9,"Error")))))</f>
        <v>9.6445253165242367E-3</v>
      </c>
      <c r="G2049" s="30">
        <f>IF(B2049="",0,IF($B2049&lt;$G$5,0,IF($B2049&gt;'MSD Calculation'!$D$5,0,IF($N$4="Closed-form",1/2*(1-COS(2*PI()*($B2049-$G$5)/$G$6))*$G$8,IF($N$4="General",1/2*(1-COS(2*PI()*($B2049-$G$5)/$G$6))*$G$9,"Error")))))</f>
        <v>3.5846452672680233E-3</v>
      </c>
      <c r="H2049" s="30">
        <f>IF(B2049="",0,IF($B2049&lt;$H$5,0,IF($B2049&gt;'MSD Calculation'!$D$5,0,IF($N$4="Closed-form",1/2*(1-COS(2*PI()*($B2049-$H$5)/$H$6))*$H$8,IF($N$4="General",1/2*(1-COS(2*PI()*($B2049-$H$5)/$H$6))*$H$9,"Error")))))</f>
        <v>1.444849058997211E-3</v>
      </c>
      <c r="I2049" s="30">
        <f>IF(B2049="",0,IF($B2049&lt;$I$5,0,IF($B2049&gt;'MSD Calculation'!$D$5,0,IF($N$4="Closed-form",1/2*(1-COS(2*PI()*($B2049-$I$5)/$I$6))*$I$8,IF($N$4="General",1/2*(1-COS(2*PI()*($B2049-$I$5)/$I$6))*$I$9,"Error")))))</f>
        <v>3.8030370721411489E-5</v>
      </c>
      <c r="J2049" s="15" t="s">
        <v>14</v>
      </c>
      <c r="K2049" s="3"/>
      <c r="L2049" s="17">
        <v>20.320000000000377</v>
      </c>
      <c r="M2049" s="34">
        <f>L2049/'MSD Calculation'!$D$5</f>
        <v>0.68648648648649924</v>
      </c>
      <c r="N2049" s="34">
        <f>'MSD Calculation'!$D$24-L2049</f>
        <v>-1.8200000000003769</v>
      </c>
      <c r="O2049" s="35">
        <f t="shared" si="155"/>
        <v>4.437320591135459E-3</v>
      </c>
      <c r="P2049" s="35">
        <f t="shared" si="156"/>
        <v>1.4081845907659696E-2</v>
      </c>
      <c r="Q2049" s="35">
        <f t="shared" si="157"/>
        <v>1.7666491174927721E-2</v>
      </c>
      <c r="R2049" s="35">
        <f t="shared" si="158"/>
        <v>1.9111340233924932E-2</v>
      </c>
      <c r="S2049" s="35">
        <f t="shared" si="159"/>
        <v>1.9149370604646342E-2</v>
      </c>
      <c r="T2049" s="11" t="s">
        <v>14</v>
      </c>
    </row>
    <row r="2050" spans="2:20" x14ac:dyDescent="0.35">
      <c r="B2050" s="63">
        <v>20.330000000000378</v>
      </c>
      <c r="C2050" s="34">
        <f>B2050/'MSD Calculation'!$D$5</f>
        <v>0.68682432432433704</v>
      </c>
      <c r="D2050" s="34">
        <f>'MSD Calculation'!$D$24-B2050</f>
        <v>-1.8300000000003784</v>
      </c>
      <c r="E2050" s="30">
        <f>IF(B2050="",0,IF(B2050&lt;'MSD Calculation'!$D$5,$E$7*(1-B2050/'MSD Calculation'!$D$5), 0))</f>
        <v>4.4325389956708736E-3</v>
      </c>
      <c r="F2050" s="30">
        <f>IF(B2050="",0,IF($B2050&lt;$F$5,0,IF($B2050&gt;'MSD Calculation'!$D$5,0,IF($N$4="Closed-form",1/2*(1-COS(2*PI()*($B2050-$F$5)/$F$6))*$F$8,IF($N$4="General",1/2*(1-COS(2*PI()*($B2050-$F$5)/$F$6))*$F$9,"Error")))))</f>
        <v>9.6429889065876694E-3</v>
      </c>
      <c r="G2050" s="30">
        <f>IF(B2050="",0,IF($B2050&lt;$G$5,0,IF($B2050&gt;'MSD Calculation'!$D$5,0,IF($N$4="Closed-form",1/2*(1-COS(2*PI()*($B2050-$G$5)/$G$6))*$G$8,IF($N$4="General",1/2*(1-COS(2*PI()*($B2050-$G$5)/$G$6))*$G$9,"Error")))))</f>
        <v>3.5862937941193154E-3</v>
      </c>
      <c r="H2050" s="30">
        <f>IF(B2050="",0,IF($B2050&lt;$H$5,0,IF($B2050&gt;'MSD Calculation'!$D$5,0,IF($N$4="Closed-form",1/2*(1-COS(2*PI()*($B2050-$H$5)/$H$6))*$H$8,IF($N$4="General",1/2*(1-COS(2*PI()*($B2050-$H$5)/$H$6))*$H$9,"Error")))))</f>
        <v>1.4479996630727694E-3</v>
      </c>
      <c r="I2050" s="30">
        <f>IF(B2050="",0,IF($B2050&lt;$I$5,0,IF($B2050&gt;'MSD Calculation'!$D$5,0,IF($N$4="Closed-form",1/2*(1-COS(2*PI()*($B2050-$I$5)/$I$6))*$I$8,IF($N$4="General",1/2*(1-COS(2*PI()*($B2050-$I$5)/$I$6))*$I$9,"Error")))))</f>
        <v>3.8762525610043519E-5</v>
      </c>
      <c r="J2050" s="15" t="s">
        <v>14</v>
      </c>
      <c r="K2050" s="3"/>
      <c r="L2050" s="17">
        <v>20.330000000000378</v>
      </c>
      <c r="M2050" s="34">
        <f>L2050/'MSD Calculation'!$D$5</f>
        <v>0.68682432432433704</v>
      </c>
      <c r="N2050" s="34">
        <f>'MSD Calculation'!$D$24-L2050</f>
        <v>-1.8300000000003784</v>
      </c>
      <c r="O2050" s="35">
        <f t="shared" si="155"/>
        <v>4.4325389956708736E-3</v>
      </c>
      <c r="P2050" s="35">
        <f t="shared" si="156"/>
        <v>1.4075527902258543E-2</v>
      </c>
      <c r="Q2050" s="35">
        <f t="shared" si="157"/>
        <v>1.7661821696377859E-2</v>
      </c>
      <c r="R2050" s="35">
        <f t="shared" si="158"/>
        <v>1.9109821359450628E-2</v>
      </c>
      <c r="S2050" s="35">
        <f t="shared" si="159"/>
        <v>1.9148583885060671E-2</v>
      </c>
      <c r="T2050" s="11" t="s">
        <v>14</v>
      </c>
    </row>
    <row r="2051" spans="2:20" x14ac:dyDescent="0.35">
      <c r="B2051" s="63">
        <v>20.34000000000038</v>
      </c>
      <c r="C2051" s="34">
        <f>B2051/'MSD Calculation'!$D$5</f>
        <v>0.68716216216217496</v>
      </c>
      <c r="D2051" s="34">
        <f>'MSD Calculation'!$D$24-B2051</f>
        <v>-1.84000000000038</v>
      </c>
      <c r="E2051" s="30">
        <f>IF(B2051="",0,IF(B2051&lt;'MSD Calculation'!$D$5,$E$7*(1-B2051/'MSD Calculation'!$D$5), 0))</f>
        <v>4.4277574002062866E-3</v>
      </c>
      <c r="F2051" s="30">
        <f>IF(B2051="",0,IF($B2051&lt;$F$5,0,IF($B2051&gt;'MSD Calculation'!$D$5,0,IF($N$4="Closed-form",1/2*(1-COS(2*PI()*($B2051-$F$5)/$F$6))*$F$8,IF($N$4="General",1/2*(1-COS(2*PI()*($B2051-$F$5)/$F$6))*$F$9,"Error")))))</f>
        <v>9.6414314712959005E-3</v>
      </c>
      <c r="G2051" s="30">
        <f>IF(B2051="",0,IF($B2051&lt;$G$5,0,IF($B2051&gt;'MSD Calculation'!$D$5,0,IF($N$4="Closed-form",1/2*(1-COS(2*PI()*($B2051-$G$5)/$G$6))*$G$8,IF($N$4="General",1/2*(1-COS(2*PI()*($B2051-$G$5)/$G$6))*$G$9,"Error")))))</f>
        <v>3.5879302832460521E-3</v>
      </c>
      <c r="H2051" s="30">
        <f>IF(B2051="",0,IF($B2051&lt;$H$5,0,IF($B2051&gt;'MSD Calculation'!$D$5,0,IF($N$4="Closed-form",1/2*(1-COS(2*PI()*($B2051-$H$5)/$H$6))*$H$8,IF($N$4="General",1/2*(1-COS(2*PI()*($B2051-$H$5)/$H$6))*$H$9,"Error")))))</f>
        <v>1.4511449837531459E-3</v>
      </c>
      <c r="I2051" s="30">
        <f>IF(B2051="",0,IF($B2051&lt;$I$5,0,IF($B2051&gt;'MSD Calculation'!$D$5,0,IF($N$4="Closed-form",1/2*(1-COS(2*PI()*($B2051-$I$5)/$I$6))*$I$8,IF($N$4="General",1/2*(1-COS(2*PI()*($B2051-$I$5)/$I$6))*$I$9,"Error")))))</f>
        <v>3.9501155533388618E-5</v>
      </c>
      <c r="J2051" s="15" t="s">
        <v>14</v>
      </c>
      <c r="K2051" s="3"/>
      <c r="L2051" s="17">
        <v>20.34000000000038</v>
      </c>
      <c r="M2051" s="34">
        <f>L2051/'MSD Calculation'!$D$5</f>
        <v>0.68716216216217496</v>
      </c>
      <c r="N2051" s="34">
        <f>'MSD Calculation'!$D$24-L2051</f>
        <v>-1.84000000000038</v>
      </c>
      <c r="O2051" s="35">
        <f t="shared" si="155"/>
        <v>4.4277574002062866E-3</v>
      </c>
      <c r="P2051" s="35">
        <f t="shared" si="156"/>
        <v>1.4069188871502186E-2</v>
      </c>
      <c r="Q2051" s="35">
        <f t="shared" si="157"/>
        <v>1.7657119154748237E-2</v>
      </c>
      <c r="R2051" s="35">
        <f t="shared" si="158"/>
        <v>1.9108264138501384E-2</v>
      </c>
      <c r="S2051" s="35">
        <f t="shared" si="159"/>
        <v>1.9147765294034773E-2</v>
      </c>
      <c r="T2051" s="11" t="s">
        <v>14</v>
      </c>
    </row>
    <row r="2052" spans="2:20" x14ac:dyDescent="0.35">
      <c r="B2052" s="63">
        <v>20.350000000000382</v>
      </c>
      <c r="C2052" s="34">
        <f>B2052/'MSD Calculation'!$D$5</f>
        <v>0.68750000000001288</v>
      </c>
      <c r="D2052" s="34">
        <f>'MSD Calculation'!$D$24-B2052</f>
        <v>-1.8500000000003816</v>
      </c>
      <c r="E2052" s="30">
        <f>IF(B2052="",0,IF(B2052&lt;'MSD Calculation'!$D$5,$E$7*(1-B2052/'MSD Calculation'!$D$5), 0))</f>
        <v>4.4229758047416995E-3</v>
      </c>
      <c r="F2052" s="30">
        <f>IF(B2052="",0,IF($B2052&lt;$F$5,0,IF($B2052&gt;'MSD Calculation'!$D$5,0,IF($N$4="Closed-form",1/2*(1-COS(2*PI()*($B2052-$F$5)/$F$6))*$F$8,IF($N$4="General",1/2*(1-COS(2*PI()*($B2052-$F$5)/$F$6))*$F$9,"Error")))))</f>
        <v>9.6398530174806041E-3</v>
      </c>
      <c r="G2052" s="30">
        <f>IF(B2052="",0,IF($B2052&lt;$G$5,0,IF($B2052&gt;'MSD Calculation'!$D$5,0,IF($N$4="Closed-form",1/2*(1-COS(2*PI()*($B2052-$G$5)/$G$6))*$G$8,IF($N$4="General",1/2*(1-COS(2*PI()*($B2052-$G$5)/$G$6))*$G$9,"Error")))))</f>
        <v>3.5895547233189113E-3</v>
      </c>
      <c r="H2052" s="30">
        <f>IF(B2052="",0,IF($B2052&lt;$H$5,0,IF($B2052&gt;'MSD Calculation'!$D$5,0,IF($N$4="Closed-form",1/2*(1-COS(2*PI()*($B2052-$H$5)/$H$6))*$H$8,IF($N$4="General",1/2*(1-COS(2*PI()*($B2052-$H$5)/$H$6))*$H$9,"Error")))))</f>
        <v>1.4542849832195317E-3</v>
      </c>
      <c r="I2052" s="30">
        <f>IF(B2052="",0,IF($B2052&lt;$I$5,0,IF($B2052&gt;'MSD Calculation'!$D$5,0,IF($N$4="Closed-form",1/2*(1-COS(2*PI()*($B2052-$I$5)/$I$6))*$I$8,IF($N$4="General",1/2*(1-COS(2*PI()*($B2052-$I$5)/$I$6))*$I$9,"Error")))))</f>
        <v>4.0246241403959533E-5</v>
      </c>
      <c r="J2052" s="15" t="s">
        <v>14</v>
      </c>
      <c r="K2052" s="3"/>
      <c r="L2052" s="17">
        <v>20.350000000000382</v>
      </c>
      <c r="M2052" s="34">
        <f>L2052/'MSD Calculation'!$D$5</f>
        <v>0.68750000000001288</v>
      </c>
      <c r="N2052" s="34">
        <f>'MSD Calculation'!$D$24-L2052</f>
        <v>-1.8500000000003816</v>
      </c>
      <c r="O2052" s="35">
        <f t="shared" si="155"/>
        <v>4.4229758047416995E-3</v>
      </c>
      <c r="P2052" s="35">
        <f t="shared" si="156"/>
        <v>1.4062828822222304E-2</v>
      </c>
      <c r="Q2052" s="35">
        <f t="shared" si="157"/>
        <v>1.7652383545541214E-2</v>
      </c>
      <c r="R2052" s="35">
        <f t="shared" si="158"/>
        <v>1.9106668528760744E-2</v>
      </c>
      <c r="S2052" s="35">
        <f t="shared" si="159"/>
        <v>1.9146914770164704E-2</v>
      </c>
      <c r="T2052" s="11" t="s">
        <v>14</v>
      </c>
    </row>
    <row r="2053" spans="2:20" x14ac:dyDescent="0.35">
      <c r="B2053" s="63">
        <v>20.360000000000383</v>
      </c>
      <c r="C2053" s="34">
        <f>B2053/'MSD Calculation'!$D$5</f>
        <v>0.6878378378378508</v>
      </c>
      <c r="D2053" s="34">
        <f>'MSD Calculation'!$D$24-B2053</f>
        <v>-1.8600000000003831</v>
      </c>
      <c r="E2053" s="30">
        <f>IF(B2053="",0,IF(B2053&lt;'MSD Calculation'!$D$5,$E$7*(1-B2053/'MSD Calculation'!$D$5), 0))</f>
        <v>4.4181942092771133E-3</v>
      </c>
      <c r="F2053" s="30">
        <f>IF(B2053="",0,IF($B2053&lt;$F$5,0,IF($B2053&gt;'MSD Calculation'!$D$5,0,IF($N$4="Closed-form",1/2*(1-COS(2*PI()*($B2053-$F$5)/$F$6))*$F$8,IF($N$4="General",1/2*(1-COS(2*PI()*($B2053-$F$5)/$F$6))*$F$9,"Error")))))</f>
        <v>9.6382535520656461E-3</v>
      </c>
      <c r="G2053" s="30">
        <f>IF(B2053="",0,IF($B2053&lt;$G$5,0,IF($B2053&gt;'MSD Calculation'!$D$5,0,IF($N$4="Closed-form",1/2*(1-COS(2*PI()*($B2053-$G$5)/$G$6))*$G$8,IF($N$4="General",1/2*(1-COS(2*PI()*($B2053-$G$5)/$G$6))*$G$9,"Error")))))</f>
        <v>3.591167103091983E-3</v>
      </c>
      <c r="H2053" s="30">
        <f>IF(B2053="",0,IF($B2053&lt;$H$5,0,IF($B2053&gt;'MSD Calculation'!$D$5,0,IF($N$4="Closed-form",1/2*(1-COS(2*PI()*($B2053-$H$5)/$H$6))*$H$8,IF($N$4="General",1/2*(1-COS(2*PI()*($B2053-$H$5)/$H$6))*$H$9,"Error")))))</f>
        <v>1.4574196237170996E-3</v>
      </c>
      <c r="I2053" s="30">
        <f>IF(B2053="",0,IF($B2053&lt;$I$5,0,IF($B2053&gt;'MSD Calculation'!$D$5,0,IF($N$4="Closed-form",1/2*(1-COS(2*PI()*($B2053-$I$5)/$I$6))*$I$8,IF($N$4="General",1/2*(1-COS(2*PI()*($B2053-$I$5)/$I$6))*$I$9,"Error")))))</f>
        <v>4.099776396743627E-5</v>
      </c>
      <c r="J2053" s="15" t="s">
        <v>14</v>
      </c>
      <c r="K2053" s="3"/>
      <c r="L2053" s="17">
        <v>20.360000000000383</v>
      </c>
      <c r="M2053" s="34">
        <f>L2053/'MSD Calculation'!$D$5</f>
        <v>0.6878378378378508</v>
      </c>
      <c r="N2053" s="34">
        <f>'MSD Calculation'!$D$24-L2053</f>
        <v>-1.8600000000003831</v>
      </c>
      <c r="O2053" s="35">
        <f t="shared" si="155"/>
        <v>4.4181942092771133E-3</v>
      </c>
      <c r="P2053" s="35">
        <f t="shared" si="156"/>
        <v>1.4056447761342759E-2</v>
      </c>
      <c r="Q2053" s="35">
        <f t="shared" si="157"/>
        <v>1.7647614864434742E-2</v>
      </c>
      <c r="R2053" s="35">
        <f t="shared" si="158"/>
        <v>1.9105034488151842E-2</v>
      </c>
      <c r="S2053" s="35">
        <f t="shared" si="159"/>
        <v>1.9146032252119277E-2</v>
      </c>
      <c r="T2053" s="11" t="s">
        <v>14</v>
      </c>
    </row>
    <row r="2054" spans="2:20" x14ac:dyDescent="0.35">
      <c r="B2054" s="63">
        <v>20.370000000000385</v>
      </c>
      <c r="C2054" s="34">
        <f>B2054/'MSD Calculation'!$D$5</f>
        <v>0.6881756756756886</v>
      </c>
      <c r="D2054" s="34">
        <f>'MSD Calculation'!$D$24-B2054</f>
        <v>-1.8700000000003847</v>
      </c>
      <c r="E2054" s="30">
        <f>IF(B2054="",0,IF(B2054&lt;'MSD Calculation'!$D$5,$E$7*(1-B2054/'MSD Calculation'!$D$5), 0))</f>
        <v>4.413412613812528E-3</v>
      </c>
      <c r="F2054" s="30">
        <f>IF(B2054="",0,IF($B2054&lt;$F$5,0,IF($B2054&gt;'MSD Calculation'!$D$5,0,IF($N$4="Closed-form",1/2*(1-COS(2*PI()*($B2054-$F$5)/$F$6))*$F$8,IF($N$4="General",1/2*(1-COS(2*PI()*($B2054-$F$5)/$F$6))*$F$9,"Error")))))</f>
        <v>9.6366330820670688E-3</v>
      </c>
      <c r="G2054" s="30">
        <f>IF(B2054="",0,IF($B2054&lt;$G$5,0,IF($B2054&gt;'MSD Calculation'!$D$5,0,IF($N$4="Closed-form",1/2*(1-COS(2*PI()*($B2054-$G$5)/$G$6))*$G$8,IF($N$4="General",1/2*(1-COS(2*PI()*($B2054-$G$5)/$G$6))*$G$9,"Error")))))</f>
        <v>3.5927674114028516E-3</v>
      </c>
      <c r="H2054" s="30">
        <f>IF(B2054="",0,IF($B2054&lt;$H$5,0,IF($B2054&gt;'MSD Calculation'!$D$5,0,IF($N$4="Closed-form",1/2*(1-COS(2*PI()*($B2054-$H$5)/$H$6))*$H$8,IF($N$4="General",1/2*(1-COS(2*PI()*($B2054-$H$5)/$H$6))*$H$9,"Error")))))</f>
        <v>1.4605488675554583E-3</v>
      </c>
      <c r="I2054" s="30">
        <f>IF(B2054="",0,IF($B2054&lt;$I$5,0,IF($B2054&gt;'MSD Calculation'!$D$5,0,IF($N$4="Closed-form",1/2*(1-COS(2*PI()*($B2054-$I$5)/$I$6))*$I$8,IF($N$4="General",1/2*(1-COS(2*PI()*($B2054-$I$5)/$I$6))*$I$9,"Error")))))</f>
        <v>4.1755703803163307E-5</v>
      </c>
      <c r="J2054" s="15" t="s">
        <v>14</v>
      </c>
      <c r="K2054" s="3"/>
      <c r="L2054" s="17">
        <v>20.370000000000385</v>
      </c>
      <c r="M2054" s="34">
        <f>L2054/'MSD Calculation'!$D$5</f>
        <v>0.6881756756756886</v>
      </c>
      <c r="N2054" s="34">
        <f>'MSD Calculation'!$D$24-L2054</f>
        <v>-1.8700000000003847</v>
      </c>
      <c r="O2054" s="35">
        <f t="shared" si="155"/>
        <v>4.413412613812528E-3</v>
      </c>
      <c r="P2054" s="35">
        <f t="shared" si="156"/>
        <v>1.4050045695879598E-2</v>
      </c>
      <c r="Q2054" s="35">
        <f t="shared" si="157"/>
        <v>1.7642813107282451E-2</v>
      </c>
      <c r="R2054" s="35">
        <f t="shared" si="158"/>
        <v>1.9103361974837908E-2</v>
      </c>
      <c r="S2054" s="35">
        <f t="shared" si="159"/>
        <v>1.914511767864107E-2</v>
      </c>
      <c r="T2054" s="11" t="s">
        <v>14</v>
      </c>
    </row>
    <row r="2055" spans="2:20" x14ac:dyDescent="0.35">
      <c r="B2055" s="63">
        <v>20.380000000000386</v>
      </c>
      <c r="C2055" s="34">
        <f>B2055/'MSD Calculation'!$D$5</f>
        <v>0.68851351351352652</v>
      </c>
      <c r="D2055" s="34">
        <f>'MSD Calculation'!$D$24-B2055</f>
        <v>-1.8800000000003863</v>
      </c>
      <c r="E2055" s="30">
        <f>IF(B2055="",0,IF(B2055&lt;'MSD Calculation'!$D$5,$E$7*(1-B2055/'MSD Calculation'!$D$5), 0))</f>
        <v>4.4086310183479409E-3</v>
      </c>
      <c r="F2055" s="30">
        <f>IF(B2055="",0,IF($B2055&lt;$F$5,0,IF($B2055&gt;'MSD Calculation'!$D$5,0,IF($N$4="Closed-form",1/2*(1-COS(2*PI()*($B2055-$F$5)/$F$6))*$F$8,IF($N$4="General",1/2*(1-COS(2*PI()*($B2055-$F$5)/$F$6))*$F$9,"Error")))))</f>
        <v>9.6349916145930439E-3</v>
      </c>
      <c r="G2055" s="30">
        <f>IF(B2055="",0,IF($B2055&lt;$G$5,0,IF($B2055&gt;'MSD Calculation'!$D$5,0,IF($N$4="Closed-form",1/2*(1-COS(2*PI()*($B2055-$G$5)/$G$6))*$G$8,IF($N$4="General",1/2*(1-COS(2*PI()*($B2055-$G$5)/$G$6))*$G$9,"Error")))))</f>
        <v>3.594355637172674E-3</v>
      </c>
      <c r="H2055" s="30">
        <f>IF(B2055="",0,IF($B2055&lt;$H$5,0,IF($B2055&gt;'MSD Calculation'!$D$5,0,IF($N$4="Closed-form",1/2*(1-COS(2*PI()*($B2055-$H$5)/$H$6))*$H$8,IF($N$4="General",1/2*(1-COS(2*PI()*($B2055-$H$5)/$H$6))*$H$9,"Error")))))</f>
        <v>1.4636726771091028E-3</v>
      </c>
      <c r="I2055" s="30">
        <f>IF(B2055="",0,IF($B2055&lt;$I$5,0,IF($B2055&gt;'MSD Calculation'!$D$5,0,IF($N$4="Closed-form",1/2*(1-COS(2*PI()*($B2055-$I$5)/$I$6))*$I$8,IF($N$4="General",1/2*(1-COS(2*PI()*($B2055-$I$5)/$I$6))*$I$9,"Error")))))</f>
        <v>4.2520041324651593E-5</v>
      </c>
      <c r="J2055" s="15" t="s">
        <v>14</v>
      </c>
      <c r="K2055" s="3"/>
      <c r="L2055" s="17">
        <v>20.380000000000386</v>
      </c>
      <c r="M2055" s="34">
        <f>L2055/'MSD Calculation'!$D$5</f>
        <v>0.68851351351352652</v>
      </c>
      <c r="N2055" s="34">
        <f>'MSD Calculation'!$D$24-L2055</f>
        <v>-1.8800000000003863</v>
      </c>
      <c r="O2055" s="35">
        <f t="shared" si="155"/>
        <v>4.4086310183479409E-3</v>
      </c>
      <c r="P2055" s="35">
        <f t="shared" si="156"/>
        <v>1.4043622632940985E-2</v>
      </c>
      <c r="Q2055" s="35">
        <f t="shared" si="157"/>
        <v>1.7637978270113659E-2</v>
      </c>
      <c r="R2055" s="35">
        <f t="shared" si="158"/>
        <v>1.9101650947222763E-2</v>
      </c>
      <c r="S2055" s="35">
        <f t="shared" si="159"/>
        <v>1.9144170988547416E-2</v>
      </c>
      <c r="T2055" s="11" t="s">
        <v>14</v>
      </c>
    </row>
    <row r="2056" spans="2:20" x14ac:dyDescent="0.35">
      <c r="B2056" s="63">
        <v>20.390000000000388</v>
      </c>
      <c r="C2056" s="34">
        <f>B2056/'MSD Calculation'!$D$5</f>
        <v>0.68885135135136444</v>
      </c>
      <c r="D2056" s="34">
        <f>'MSD Calculation'!$D$24-B2056</f>
        <v>-1.8900000000003878</v>
      </c>
      <c r="E2056" s="30">
        <f>IF(B2056="",0,IF(B2056&lt;'MSD Calculation'!$D$5,$E$7*(1-B2056/'MSD Calculation'!$D$5), 0))</f>
        <v>4.4038494228833538E-3</v>
      </c>
      <c r="F2056" s="30">
        <f>IF(B2056="",0,IF($B2056&lt;$F$5,0,IF($B2056&gt;'MSD Calculation'!$D$5,0,IF($N$4="Closed-form",1/2*(1-COS(2*PI()*($B2056-$F$5)/$F$6))*$F$8,IF($N$4="General",1/2*(1-COS(2*PI()*($B2056-$F$5)/$F$6))*$F$9,"Error")))))</f>
        <v>9.6333291568438499E-3</v>
      </c>
      <c r="G2056" s="30">
        <f>IF(B2056="",0,IF($B2056&lt;$G$5,0,IF($B2056&gt;'MSD Calculation'!$D$5,0,IF($N$4="Closed-form",1/2*(1-COS(2*PI()*($B2056-$G$5)/$G$6))*$G$8,IF($N$4="General",1/2*(1-COS(2*PI()*($B2056-$G$5)/$G$6))*$G$9,"Error")))))</f>
        <v>3.5959317694062493E-3</v>
      </c>
      <c r="H2056" s="30">
        <f>IF(B2056="",0,IF($B2056&lt;$H$5,0,IF($B2056&gt;'MSD Calculation'!$D$5,0,IF($N$4="Closed-form",1/2*(1-COS(2*PI()*($B2056-$H$5)/$H$6))*$H$8,IF($N$4="General",1/2*(1-COS(2*PI()*($B2056-$H$5)/$H$6))*$H$9,"Error")))))</f>
        <v>1.4667910148178712E-3</v>
      </c>
      <c r="I2056" s="30">
        <f>IF(B2056="",0,IF($B2056&lt;$I$5,0,IF($B2056&gt;'MSD Calculation'!$D$5,0,IF($N$4="Closed-form",1/2*(1-COS(2*PI()*($B2056-$I$5)/$I$6))*$I$8,IF($N$4="General",1/2*(1-COS(2*PI()*($B2056-$I$5)/$I$6))*$I$9,"Error")))))</f>
        <v>4.32907567800848E-5</v>
      </c>
      <c r="J2056" s="15" t="s">
        <v>14</v>
      </c>
      <c r="K2056" s="3"/>
      <c r="L2056" s="17">
        <v>20.390000000000388</v>
      </c>
      <c r="M2056" s="34">
        <f>L2056/'MSD Calculation'!$D$5</f>
        <v>0.68885135135136444</v>
      </c>
      <c r="N2056" s="34">
        <f>'MSD Calculation'!$D$24-L2056</f>
        <v>-1.8900000000003878</v>
      </c>
      <c r="O2056" s="35">
        <f t="shared" si="155"/>
        <v>4.4038494228833538E-3</v>
      </c>
      <c r="P2056" s="35">
        <f t="shared" si="156"/>
        <v>1.4037178579727205E-2</v>
      </c>
      <c r="Q2056" s="35">
        <f t="shared" si="157"/>
        <v>1.7633110349133455E-2</v>
      </c>
      <c r="R2056" s="35">
        <f t="shared" si="158"/>
        <v>1.9099901363951326E-2</v>
      </c>
      <c r="S2056" s="35">
        <f t="shared" si="159"/>
        <v>1.9143192120731411E-2</v>
      </c>
      <c r="T2056" s="11" t="s">
        <v>14</v>
      </c>
    </row>
    <row r="2057" spans="2:20" x14ac:dyDescent="0.35">
      <c r="B2057" s="63">
        <v>20.400000000000389</v>
      </c>
      <c r="C2057" s="34">
        <f>B2057/'MSD Calculation'!$D$5</f>
        <v>0.68918918918920236</v>
      </c>
      <c r="D2057" s="34">
        <f>'MSD Calculation'!$D$24-B2057</f>
        <v>-1.9000000000003894</v>
      </c>
      <c r="E2057" s="30">
        <f>IF(B2057="",0,IF(B2057&lt;'MSD Calculation'!$D$5,$E$7*(1-B2057/'MSD Calculation'!$D$5), 0))</f>
        <v>4.3990678274187667E-3</v>
      </c>
      <c r="F2057" s="30">
        <f>IF(B2057="",0,IF($B2057&lt;$F$5,0,IF($B2057&gt;'MSD Calculation'!$D$5,0,IF($N$4="Closed-form",1/2*(1-COS(2*PI()*($B2057-$F$5)/$F$6))*$F$8,IF($N$4="General",1/2*(1-COS(2*PI()*($B2057-$F$5)/$F$6))*$F$9,"Error")))))</f>
        <v>9.6316457161118429E-3</v>
      </c>
      <c r="G2057" s="30">
        <f>IF(B2057="",0,IF($B2057&lt;$G$5,0,IF($B2057&gt;'MSD Calculation'!$D$5,0,IF($N$4="Closed-form",1/2*(1-COS(2*PI()*($B2057-$G$5)/$G$6))*$G$8,IF($N$4="General",1/2*(1-COS(2*PI()*($B2057-$G$5)/$G$6))*$G$9,"Error")))))</f>
        <v>3.5974957971921027E-3</v>
      </c>
      <c r="H2057" s="30">
        <f>IF(B2057="",0,IF($B2057&lt;$H$5,0,IF($B2057&gt;'MSD Calculation'!$D$5,0,IF($N$4="Closed-form",1/2*(1-COS(2*PI()*($B2057-$H$5)/$H$6))*$H$8,IF($N$4="General",1/2*(1-COS(2*PI()*($B2057-$H$5)/$H$6))*$H$9,"Error")))))</f>
        <v>1.4699038431873934E-3</v>
      </c>
      <c r="I2057" s="30">
        <f>IF(B2057="",0,IF($B2057&lt;$I$5,0,IF($B2057&gt;'MSD Calculation'!$D$5,0,IF($N$4="Closed-form",1/2*(1-COS(2*PI()*($B2057-$I$5)/$I$6))*$I$8,IF($N$4="General",1/2*(1-COS(2*PI()*($B2057-$I$5)/$I$6))*$I$9,"Error")))))</f>
        <v>4.4067830252829537E-5</v>
      </c>
      <c r="J2057" s="15" t="s">
        <v>14</v>
      </c>
      <c r="K2057" s="3"/>
      <c r="L2057" s="17">
        <v>20.400000000000389</v>
      </c>
      <c r="M2057" s="34">
        <f>L2057/'MSD Calculation'!$D$5</f>
        <v>0.68918918918920236</v>
      </c>
      <c r="N2057" s="34">
        <f>'MSD Calculation'!$D$24-L2057</f>
        <v>-1.9000000000003894</v>
      </c>
      <c r="O2057" s="35">
        <f t="shared" si="155"/>
        <v>4.3990678274187667E-3</v>
      </c>
      <c r="P2057" s="35">
        <f t="shared" si="156"/>
        <v>1.403071354353061E-2</v>
      </c>
      <c r="Q2057" s="35">
        <f t="shared" si="157"/>
        <v>1.7628209340722713E-2</v>
      </c>
      <c r="R2057" s="35">
        <f t="shared" si="158"/>
        <v>1.9098113183910106E-2</v>
      </c>
      <c r="S2057" s="35">
        <f t="shared" si="159"/>
        <v>1.9142181014162936E-2</v>
      </c>
      <c r="T2057" s="11" t="s">
        <v>14</v>
      </c>
    </row>
    <row r="2058" spans="2:20" x14ac:dyDescent="0.35">
      <c r="B2058" s="63">
        <v>20.410000000000391</v>
      </c>
      <c r="C2058" s="34">
        <f>B2058/'MSD Calculation'!$D$5</f>
        <v>0.68952702702704016</v>
      </c>
      <c r="D2058" s="34">
        <f>'MSD Calculation'!$D$24-B2058</f>
        <v>-1.9100000000003909</v>
      </c>
      <c r="E2058" s="30">
        <f>IF(B2058="",0,IF(B2058&lt;'MSD Calculation'!$D$5,$E$7*(1-B2058/'MSD Calculation'!$D$5), 0))</f>
        <v>4.3942862319541814E-3</v>
      </c>
      <c r="F2058" s="30">
        <f>IF(B2058="",0,IF($B2058&lt;$F$5,0,IF($B2058&gt;'MSD Calculation'!$D$5,0,IF($N$4="Closed-form",1/2*(1-COS(2*PI()*($B2058-$F$5)/$F$6))*$F$8,IF($N$4="General",1/2*(1-COS(2*PI()*($B2058-$F$5)/$F$6))*$F$9,"Error")))))</f>
        <v>9.6299412997814162E-3</v>
      </c>
      <c r="G2058" s="30">
        <f>IF(B2058="",0,IF($B2058&lt;$G$5,0,IF($B2058&gt;'MSD Calculation'!$D$5,0,IF($N$4="Closed-form",1/2*(1-COS(2*PI()*($B2058-$G$5)/$G$6))*$G$8,IF($N$4="General",1/2*(1-COS(2*PI()*($B2058-$G$5)/$G$6))*$G$9,"Error")))))</f>
        <v>3.5990477097025569E-3</v>
      </c>
      <c r="H2058" s="30">
        <f>IF(B2058="",0,IF($B2058&lt;$H$5,0,IF($B2058&gt;'MSD Calculation'!$D$5,0,IF($N$4="Closed-form",1/2*(1-COS(2*PI()*($B2058-$H$5)/$H$6))*$H$8,IF($N$4="General",1/2*(1-COS(2*PI()*($B2058-$H$5)/$H$6))*$H$9,"Error")))))</f>
        <v>1.4730111247895433E-3</v>
      </c>
      <c r="I2058" s="30">
        <f>IF(B2058="",0,IF($B2058&lt;$I$5,0,IF($B2058&gt;'MSD Calculation'!$D$5,0,IF($N$4="Closed-form",1/2*(1-COS(2*PI()*($B2058-$I$5)/$I$6))*$I$8,IF($N$4="General",1/2*(1-COS(2*PI()*($B2058-$I$5)/$I$6))*$I$9,"Error")))))</f>
        <v>4.4851241661950245E-5</v>
      </c>
      <c r="J2058" s="15" t="s">
        <v>14</v>
      </c>
      <c r="K2058" s="3"/>
      <c r="L2058" s="17">
        <v>20.410000000000391</v>
      </c>
      <c r="M2058" s="34">
        <f>L2058/'MSD Calculation'!$D$5</f>
        <v>0.68952702702704016</v>
      </c>
      <c r="N2058" s="34">
        <f>'MSD Calculation'!$D$24-L2058</f>
        <v>-1.9100000000003909</v>
      </c>
      <c r="O2058" s="35">
        <f t="shared" si="155"/>
        <v>4.3942862319541814E-3</v>
      </c>
      <c r="P2058" s="35">
        <f t="shared" si="156"/>
        <v>1.4024227531735597E-2</v>
      </c>
      <c r="Q2058" s="35">
        <f t="shared" si="157"/>
        <v>1.7623275241438155E-2</v>
      </c>
      <c r="R2058" s="35">
        <f t="shared" si="158"/>
        <v>1.9096286366227698E-2</v>
      </c>
      <c r="S2058" s="35">
        <f t="shared" si="159"/>
        <v>1.9141137607889647E-2</v>
      </c>
      <c r="T2058" s="11" t="s">
        <v>14</v>
      </c>
    </row>
    <row r="2059" spans="2:20" x14ac:dyDescent="0.35">
      <c r="B2059" s="63">
        <v>20.420000000000393</v>
      </c>
      <c r="C2059" s="34">
        <f>B2059/'MSD Calculation'!$D$5</f>
        <v>0.68986486486487808</v>
      </c>
      <c r="D2059" s="34">
        <f>'MSD Calculation'!$D$24-B2059</f>
        <v>-1.9200000000003925</v>
      </c>
      <c r="E2059" s="30">
        <f>IF(B2059="",0,IF(B2059&lt;'MSD Calculation'!$D$5,$E$7*(1-B2059/'MSD Calculation'!$D$5), 0))</f>
        <v>4.3895046364895943E-3</v>
      </c>
      <c r="F2059" s="30">
        <f>IF(B2059="",0,IF($B2059&lt;$F$5,0,IF($B2059&gt;'MSD Calculation'!$D$5,0,IF($N$4="Closed-form",1/2*(1-COS(2*PI()*($B2059-$F$5)/$F$6))*$F$8,IF($N$4="General",1/2*(1-COS(2*PI()*($B2059-$F$5)/$F$6))*$F$9,"Error")))))</f>
        <v>9.6282159153289731E-3</v>
      </c>
      <c r="G2059" s="30">
        <f>IF(B2059="",0,IF($B2059&lt;$G$5,0,IF($B2059&gt;'MSD Calculation'!$D$5,0,IF($N$4="Closed-form",1/2*(1-COS(2*PI()*($B2059-$G$5)/$G$6))*$G$8,IF($N$4="General",1/2*(1-COS(2*PI()*($B2059-$G$5)/$G$6))*$G$9,"Error")))))</f>
        <v>3.6005874961938075E-3</v>
      </c>
      <c r="H2059" s="30">
        <f>IF(B2059="",0,IF($B2059&lt;$H$5,0,IF($B2059&gt;'MSD Calculation'!$D$5,0,IF($N$4="Closed-form",1/2*(1-COS(2*PI()*($B2059-$H$5)/$H$6))*$H$8,IF($N$4="General",1/2*(1-COS(2*PI()*($B2059-$H$5)/$H$6))*$H$9,"Error")))))</f>
        <v>1.4761128222628864E-3</v>
      </c>
      <c r="I2059" s="30">
        <f>IF(B2059="",0,IF($B2059&lt;$I$5,0,IF($B2059&gt;'MSD Calculation'!$D$5,0,IF($N$4="Closed-form",1/2*(1-COS(2*PI()*($B2059-$I$5)/$I$6))*$I$8,IF($N$4="General",1/2*(1-COS(2*PI()*($B2059-$I$5)/$I$6))*$I$9,"Error")))))</f>
        <v>4.5640970762727924E-5</v>
      </c>
      <c r="J2059" s="15" t="s">
        <v>14</v>
      </c>
      <c r="K2059" s="3"/>
      <c r="L2059" s="17">
        <v>20.420000000000393</v>
      </c>
      <c r="M2059" s="34">
        <f>L2059/'MSD Calculation'!$D$5</f>
        <v>0.68986486486487808</v>
      </c>
      <c r="N2059" s="34">
        <f>'MSD Calculation'!$D$24-L2059</f>
        <v>-1.9200000000003925</v>
      </c>
      <c r="O2059" s="35">
        <f t="shared" si="155"/>
        <v>4.3895046364895943E-3</v>
      </c>
      <c r="P2059" s="35">
        <f t="shared" si="156"/>
        <v>1.4017720551818567E-2</v>
      </c>
      <c r="Q2059" s="35">
        <f t="shared" si="157"/>
        <v>1.7618308048012375E-2</v>
      </c>
      <c r="R2059" s="35">
        <f t="shared" si="158"/>
        <v>1.9094420870275262E-2</v>
      </c>
      <c r="S2059" s="35">
        <f t="shared" si="159"/>
        <v>1.9140061841037989E-2</v>
      </c>
      <c r="T2059" s="11" t="s">
        <v>14</v>
      </c>
    </row>
    <row r="2060" spans="2:20" x14ac:dyDescent="0.35">
      <c r="B2060" s="63">
        <v>20.430000000000394</v>
      </c>
      <c r="C2060" s="34">
        <f>B2060/'MSD Calculation'!$D$5</f>
        <v>0.690202702702716</v>
      </c>
      <c r="D2060" s="34">
        <f>'MSD Calculation'!$D$24-B2060</f>
        <v>-1.9300000000003941</v>
      </c>
      <c r="E2060" s="30">
        <f>IF(B2060="",0,IF(B2060&lt;'MSD Calculation'!$D$5,$E$7*(1-B2060/'MSD Calculation'!$D$5), 0))</f>
        <v>4.3847230410250073E-3</v>
      </c>
      <c r="F2060" s="30">
        <f>IF(B2060="",0,IF($B2060&lt;$F$5,0,IF($B2060&gt;'MSD Calculation'!$D$5,0,IF($N$4="Closed-form",1/2*(1-COS(2*PI()*($B2060-$F$5)/$F$6))*$F$8,IF($N$4="General",1/2*(1-COS(2*PI()*($B2060-$F$5)/$F$6))*$F$9,"Error")))))</f>
        <v>9.6264695703228952E-3</v>
      </c>
      <c r="G2060" s="30">
        <f>IF(B2060="",0,IF($B2060&lt;$G$5,0,IF($B2060&gt;'MSD Calculation'!$D$5,0,IF($N$4="Closed-form",1/2*(1-COS(2*PI()*($B2060-$G$5)/$G$6))*$G$8,IF($N$4="General",1/2*(1-COS(2*PI()*($B2060-$G$5)/$G$6))*$G$9,"Error")))))</f>
        <v>3.6021151460059984E-3</v>
      </c>
      <c r="H2060" s="30">
        <f>IF(B2060="",0,IF($B2060&lt;$H$5,0,IF($B2060&gt;'MSD Calculation'!$D$5,0,IF($N$4="Closed-form",1/2*(1-COS(2*PI()*($B2060-$H$5)/$H$6))*$H$8,IF($N$4="General",1/2*(1-COS(2*PI()*($B2060-$H$5)/$H$6))*$H$9,"Error")))))</f>
        <v>1.4792088983131329E-3</v>
      </c>
      <c r="I2060" s="30">
        <f>IF(B2060="",0,IF($B2060&lt;$I$5,0,IF($B2060&gt;'MSD Calculation'!$D$5,0,IF($N$4="Closed-form",1/2*(1-COS(2*PI()*($B2060-$I$5)/$I$6))*$I$8,IF($N$4="General",1/2*(1-COS(2*PI()*($B2060-$I$5)/$I$6))*$I$9,"Error")))))</f>
        <v>4.6436997147183482E-5</v>
      </c>
      <c r="J2060" s="15" t="s">
        <v>14</v>
      </c>
      <c r="K2060" s="3"/>
      <c r="L2060" s="17">
        <v>20.430000000000394</v>
      </c>
      <c r="M2060" s="34">
        <f>L2060/'MSD Calculation'!$D$5</f>
        <v>0.690202702702716</v>
      </c>
      <c r="N2060" s="34">
        <f>'MSD Calculation'!$D$24-L2060</f>
        <v>-1.9300000000003941</v>
      </c>
      <c r="O2060" s="35">
        <f t="shared" si="155"/>
        <v>4.3847230410250073E-3</v>
      </c>
      <c r="P2060" s="35">
        <f t="shared" si="156"/>
        <v>1.4011192611347902E-2</v>
      </c>
      <c r="Q2060" s="35">
        <f t="shared" si="157"/>
        <v>1.76133077573539E-2</v>
      </c>
      <c r="R2060" s="35">
        <f t="shared" si="158"/>
        <v>1.9092516655667031E-2</v>
      </c>
      <c r="S2060" s="35">
        <f t="shared" si="159"/>
        <v>1.9138953652814216E-2</v>
      </c>
      <c r="T2060" s="11" t="s">
        <v>14</v>
      </c>
    </row>
    <row r="2061" spans="2:20" x14ac:dyDescent="0.35">
      <c r="B2061" s="63">
        <v>20.440000000000396</v>
      </c>
      <c r="C2061" s="34">
        <f>B2061/'MSD Calculation'!$D$5</f>
        <v>0.69054054054055392</v>
      </c>
      <c r="D2061" s="34">
        <f>'MSD Calculation'!$D$24-B2061</f>
        <v>-1.9400000000003956</v>
      </c>
      <c r="E2061" s="30">
        <f>IF(B2061="",0,IF(B2061&lt;'MSD Calculation'!$D$5,$E$7*(1-B2061/'MSD Calculation'!$D$5), 0))</f>
        <v>4.3799414455604202E-3</v>
      </c>
      <c r="F2061" s="30">
        <f>IF(B2061="",0,IF($B2061&lt;$F$5,0,IF($B2061&gt;'MSD Calculation'!$D$5,0,IF($N$4="Closed-form",1/2*(1-COS(2*PI()*($B2061-$F$5)/$F$6))*$F$8,IF($N$4="General",1/2*(1-COS(2*PI()*($B2061-$F$5)/$F$6))*$F$9,"Error")))))</f>
        <v>9.6247022724235045E-3</v>
      </c>
      <c r="G2061" s="30">
        <f>IF(B2061="",0,IF($B2061&lt;$G$5,0,IF($B2061&gt;'MSD Calculation'!$D$5,0,IF($N$4="Closed-form",1/2*(1-COS(2*PI()*($B2061-$G$5)/$G$6))*$G$8,IF($N$4="General",1/2*(1-COS(2*PI()*($B2061-$G$5)/$G$6))*$G$9,"Error")))))</f>
        <v>3.6036306485632955E-3</v>
      </c>
      <c r="H2061" s="30">
        <f>IF(B2061="",0,IF($B2061&lt;$H$5,0,IF($B2061&gt;'MSD Calculation'!$D$5,0,IF($N$4="Closed-form",1/2*(1-COS(2*PI()*($B2061-$H$5)/$H$6))*$H$8,IF($N$4="General",1/2*(1-COS(2*PI()*($B2061-$H$5)/$H$6))*$H$9,"Error")))))</f>
        <v>1.4822993157135834E-3</v>
      </c>
      <c r="I2061" s="30">
        <f>IF(B2061="",0,IF($B2061&lt;$I$5,0,IF($B2061&gt;'MSD Calculation'!$D$5,0,IF($N$4="Closed-form",1/2*(1-COS(2*PI()*($B2061-$I$5)/$I$6))*$I$8,IF($N$4="General",1/2*(1-COS(2*PI()*($B2061-$I$5)/$I$6))*$I$9,"Error")))))</f>
        <v>4.7239300244604955E-5</v>
      </c>
      <c r="J2061" s="15" t="s">
        <v>14</v>
      </c>
      <c r="K2061" s="3"/>
      <c r="L2061" s="17">
        <v>20.440000000000396</v>
      </c>
      <c r="M2061" s="34">
        <f>L2061/'MSD Calculation'!$D$5</f>
        <v>0.69054054054055392</v>
      </c>
      <c r="N2061" s="34">
        <f>'MSD Calculation'!$D$24-L2061</f>
        <v>-1.9400000000003956</v>
      </c>
      <c r="O2061" s="35">
        <f t="shared" si="155"/>
        <v>4.3799414455604202E-3</v>
      </c>
      <c r="P2061" s="35">
        <f t="shared" si="156"/>
        <v>1.4004643717983925E-2</v>
      </c>
      <c r="Q2061" s="35">
        <f t="shared" si="157"/>
        <v>1.760827436654722E-2</v>
      </c>
      <c r="R2061" s="35">
        <f t="shared" si="158"/>
        <v>1.9090573682260803E-2</v>
      </c>
      <c r="S2061" s="35">
        <f t="shared" si="159"/>
        <v>1.9137812982505407E-2</v>
      </c>
      <c r="T2061" s="11" t="s">
        <v>14</v>
      </c>
    </row>
    <row r="2062" spans="2:20" x14ac:dyDescent="0.35">
      <c r="B2062" s="63">
        <v>20.450000000000397</v>
      </c>
      <c r="C2062" s="34">
        <f>B2062/'MSD Calculation'!$D$5</f>
        <v>0.69087837837839172</v>
      </c>
      <c r="D2062" s="34">
        <f>'MSD Calculation'!$D$24-B2062</f>
        <v>-1.9500000000003972</v>
      </c>
      <c r="E2062" s="30">
        <f>IF(B2062="",0,IF(B2062&lt;'MSD Calculation'!$D$5,$E$7*(1-B2062/'MSD Calculation'!$D$5), 0))</f>
        <v>4.3751598500958349E-3</v>
      </c>
      <c r="F2062" s="30">
        <f>IF(B2062="",0,IF($B2062&lt;$F$5,0,IF($B2062&gt;'MSD Calculation'!$D$5,0,IF($N$4="Closed-form",1/2*(1-COS(2*PI()*($B2062-$F$5)/$F$6))*$F$8,IF($N$4="General",1/2*(1-COS(2*PI()*($B2062-$F$5)/$F$6))*$F$9,"Error")))))</f>
        <v>9.622914029383034E-3</v>
      </c>
      <c r="G2062" s="30">
        <f>IF(B2062="",0,IF($B2062&lt;$G$5,0,IF($B2062&gt;'MSD Calculation'!$D$5,0,IF($N$4="Closed-form",1/2*(1-COS(2*PI()*($B2062-$G$5)/$G$6))*$G$8,IF($N$4="General",1/2*(1-COS(2*PI()*($B2062-$G$5)/$G$6))*$G$9,"Error")))))</f>
        <v>3.6051339933739586E-3</v>
      </c>
      <c r="H2062" s="30">
        <f>IF(B2062="",0,IF($B2062&lt;$H$5,0,IF($B2062&gt;'MSD Calculation'!$D$5,0,IF($N$4="Closed-form",1/2*(1-COS(2*PI()*($B2062-$H$5)/$H$6))*$H$8,IF($N$4="General",1/2*(1-COS(2*PI()*($B2062-$H$5)/$H$6))*$H$9,"Error")))))</f>
        <v>1.4853840373055759E-3</v>
      </c>
      <c r="I2062" s="30">
        <f>IF(B2062="",0,IF($B2062&lt;$I$5,0,IF($B2062&gt;'MSD Calculation'!$D$5,0,IF($N$4="Closed-form",1/2*(1-COS(2*PI()*($B2062-$I$5)/$I$6))*$I$8,IF($N$4="General",1/2*(1-COS(2*PI()*($B2062-$I$5)/$I$6))*$I$9,"Error")))))</f>
        <v>4.8047859322079168E-5</v>
      </c>
      <c r="J2062" s="15" t="s">
        <v>14</v>
      </c>
      <c r="K2062" s="3"/>
      <c r="L2062" s="17">
        <v>20.450000000000397</v>
      </c>
      <c r="M2062" s="34">
        <f>L2062/'MSD Calculation'!$D$5</f>
        <v>0.69087837837839172</v>
      </c>
      <c r="N2062" s="34">
        <f>'MSD Calculation'!$D$24-L2062</f>
        <v>-1.9500000000003972</v>
      </c>
      <c r="O2062" s="35">
        <f t="shared" si="155"/>
        <v>4.3751598500958349E-3</v>
      </c>
      <c r="P2062" s="35">
        <f t="shared" si="156"/>
        <v>1.3998073879478868E-2</v>
      </c>
      <c r="Q2062" s="35">
        <f t="shared" si="157"/>
        <v>1.7603207872852827E-2</v>
      </c>
      <c r="R2062" s="35">
        <f t="shared" si="158"/>
        <v>1.9088591910158402E-2</v>
      </c>
      <c r="S2062" s="35">
        <f t="shared" si="159"/>
        <v>1.913663976948048E-2</v>
      </c>
      <c r="T2062" s="11" t="s">
        <v>14</v>
      </c>
    </row>
    <row r="2063" spans="2:20" x14ac:dyDescent="0.35">
      <c r="B2063" s="63">
        <v>20.460000000000399</v>
      </c>
      <c r="C2063" s="34">
        <f>B2063/'MSD Calculation'!$D$5</f>
        <v>0.69121621621622964</v>
      </c>
      <c r="D2063" s="34">
        <f>'MSD Calculation'!$D$24-B2063</f>
        <v>-1.9600000000003988</v>
      </c>
      <c r="E2063" s="30">
        <f>IF(B2063="",0,IF(B2063&lt;'MSD Calculation'!$D$5,$E$7*(1-B2063/'MSD Calculation'!$D$5), 0))</f>
        <v>4.3703782546312478E-3</v>
      </c>
      <c r="F2063" s="30">
        <f>IF(B2063="",0,IF($B2063&lt;$F$5,0,IF($B2063&gt;'MSD Calculation'!$D$5,0,IF($N$4="Closed-form",1/2*(1-COS(2*PI()*($B2063-$F$5)/$F$6))*$F$8,IF($N$4="General",1/2*(1-COS(2*PI()*($B2063-$F$5)/$F$6))*$F$9,"Error")))))</f>
        <v>9.6211048490455961E-3</v>
      </c>
      <c r="G2063" s="30">
        <f>IF(B2063="",0,IF($B2063&lt;$G$5,0,IF($B2063&gt;'MSD Calculation'!$D$5,0,IF($N$4="Closed-form",1/2*(1-COS(2*PI()*($B2063-$G$5)/$G$6))*$G$8,IF($N$4="General",1/2*(1-COS(2*PI()*($B2063-$G$5)/$G$6))*$G$9,"Error")))))</f>
        <v>3.6066251700304147E-3</v>
      </c>
      <c r="H2063" s="30">
        <f>IF(B2063="",0,IF($B2063&lt;$H$5,0,IF($B2063&gt;'MSD Calculation'!$D$5,0,IF($N$4="Closed-form",1/2*(1-COS(2*PI()*($B2063-$H$5)/$H$6))*$H$8,IF($N$4="General",1/2*(1-COS(2*PI()*($B2063-$H$5)/$H$6))*$H$9,"Error")))))</f>
        <v>1.4884630259989361E-3</v>
      </c>
      <c r="I2063" s="30">
        <f>IF(B2063="",0,IF($B2063&lt;$I$5,0,IF($B2063&gt;'MSD Calculation'!$D$5,0,IF($N$4="Closed-form",1/2*(1-COS(2*PI()*($B2063-$I$5)/$I$6))*$I$8,IF($N$4="General",1/2*(1-COS(2*PI()*($B2063-$I$5)/$I$6))*$I$9,"Error")))))</f>
        <v>4.8862653485027519E-5</v>
      </c>
      <c r="J2063" s="15" t="s">
        <v>14</v>
      </c>
      <c r="K2063" s="3"/>
      <c r="L2063" s="17">
        <v>20.460000000000399</v>
      </c>
      <c r="M2063" s="34">
        <f>L2063/'MSD Calculation'!$D$5</f>
        <v>0.69121621621622964</v>
      </c>
      <c r="N2063" s="34">
        <f>'MSD Calculation'!$D$24-L2063</f>
        <v>-1.9600000000003988</v>
      </c>
      <c r="O2063" s="35">
        <f t="shared" si="155"/>
        <v>4.3703782546312478E-3</v>
      </c>
      <c r="P2063" s="35">
        <f t="shared" si="156"/>
        <v>1.3991483103676844E-2</v>
      </c>
      <c r="Q2063" s="35">
        <f t="shared" si="157"/>
        <v>1.7598108273707259E-2</v>
      </c>
      <c r="R2063" s="35">
        <f t="shared" si="158"/>
        <v>1.9086571299706194E-2</v>
      </c>
      <c r="S2063" s="35">
        <f t="shared" si="159"/>
        <v>1.9135433953191221E-2</v>
      </c>
      <c r="T2063" s="11" t="s">
        <v>14</v>
      </c>
    </row>
    <row r="2064" spans="2:20" x14ac:dyDescent="0.35">
      <c r="B2064" s="63">
        <v>20.4700000000004</v>
      </c>
      <c r="C2064" s="34">
        <f>B2064/'MSD Calculation'!$D$5</f>
        <v>0.69155405405406756</v>
      </c>
      <c r="D2064" s="34">
        <f>'MSD Calculation'!$D$24-B2064</f>
        <v>-1.9700000000004003</v>
      </c>
      <c r="E2064" s="30">
        <f>IF(B2064="",0,IF(B2064&lt;'MSD Calculation'!$D$5,$E$7*(1-B2064/'MSD Calculation'!$D$5), 0))</f>
        <v>4.3655966591666616E-3</v>
      </c>
      <c r="F2064" s="30">
        <f>IF(B2064="",0,IF($B2064&lt;$F$5,0,IF($B2064&gt;'MSD Calculation'!$D$5,0,IF($N$4="Closed-form",1/2*(1-COS(2*PI()*($B2064-$F$5)/$F$6))*$F$8,IF($N$4="General",1/2*(1-COS(2*PI()*($B2064-$F$5)/$F$6))*$F$9,"Error")))))</f>
        <v>9.6192747393471379E-3</v>
      </c>
      <c r="G2064" s="30">
        <f>IF(B2064="",0,IF($B2064&lt;$G$5,0,IF($B2064&gt;'MSD Calculation'!$D$5,0,IF($N$4="Closed-form",1/2*(1-COS(2*PI()*($B2064-$G$5)/$G$6))*$G$8,IF($N$4="General",1/2*(1-COS(2*PI()*($B2064-$G$5)/$G$6))*$G$9,"Error")))))</f>
        <v>3.6081041682093314E-3</v>
      </c>
      <c r="H2064" s="30">
        <f>IF(B2064="",0,IF($B2064&lt;$H$5,0,IF($B2064&gt;'MSD Calculation'!$D$5,0,IF($N$4="Closed-form",1/2*(1-COS(2*PI()*($B2064-$H$5)/$H$6))*$H$8,IF($N$4="General",1/2*(1-COS(2*PI()*($B2064-$H$5)/$H$6))*$H$9,"Error")))))</f>
        <v>1.491536244772419E-3</v>
      </c>
      <c r="I2064" s="30">
        <f>IF(B2064="",0,IF($B2064&lt;$I$5,0,IF($B2064&gt;'MSD Calculation'!$D$5,0,IF($N$4="Closed-form",1/2*(1-COS(2*PI()*($B2064-$I$5)/$I$6))*$I$8,IF($N$4="General",1/2*(1-COS(2*PI()*($B2064-$I$5)/$I$6))*$I$9,"Error")))))</f>
        <v>4.9683661677745878E-5</v>
      </c>
      <c r="J2064" s="15" t="s">
        <v>14</v>
      </c>
      <c r="K2064" s="3"/>
      <c r="L2064" s="17">
        <v>20.4700000000004</v>
      </c>
      <c r="M2064" s="34">
        <f>L2064/'MSD Calculation'!$D$5</f>
        <v>0.69155405405406756</v>
      </c>
      <c r="N2064" s="34">
        <f>'MSD Calculation'!$D$24-L2064</f>
        <v>-1.9700000000004003</v>
      </c>
      <c r="O2064" s="35">
        <f t="shared" si="155"/>
        <v>4.3655966591666616E-3</v>
      </c>
      <c r="P2064" s="35">
        <f t="shared" si="156"/>
        <v>1.3984871398513799E-2</v>
      </c>
      <c r="Q2064" s="35">
        <f t="shared" si="157"/>
        <v>1.7592975566723131E-2</v>
      </c>
      <c r="R2064" s="35">
        <f t="shared" si="158"/>
        <v>1.908451181149555E-2</v>
      </c>
      <c r="S2064" s="35">
        <f t="shared" si="159"/>
        <v>1.9134195473173295E-2</v>
      </c>
      <c r="T2064" s="11" t="s">
        <v>14</v>
      </c>
    </row>
    <row r="2065" spans="2:20" x14ac:dyDescent="0.35">
      <c r="B2065" s="63">
        <v>20.480000000000402</v>
      </c>
      <c r="C2065" s="34">
        <f>B2065/'MSD Calculation'!$D$5</f>
        <v>0.69189189189190548</v>
      </c>
      <c r="D2065" s="34">
        <f>'MSD Calculation'!$D$24-B2065</f>
        <v>-1.9800000000004019</v>
      </c>
      <c r="E2065" s="30">
        <f>IF(B2065="",0,IF(B2065&lt;'MSD Calculation'!$D$5,$E$7*(1-B2065/'MSD Calculation'!$D$5), 0))</f>
        <v>4.3608150637020745E-3</v>
      </c>
      <c r="F2065" s="30">
        <f>IF(B2065="",0,IF($B2065&lt;$F$5,0,IF($B2065&gt;'MSD Calculation'!$D$5,0,IF($N$4="Closed-form",1/2*(1-COS(2*PI()*($B2065-$F$5)/$F$6))*$F$8,IF($N$4="General",1/2*(1-COS(2*PI()*($B2065-$F$5)/$F$6))*$F$9,"Error")))))</f>
        <v>9.6174237083154132E-3</v>
      </c>
      <c r="G2065" s="30">
        <f>IF(B2065="",0,IF($B2065&lt;$G$5,0,IF($B2065&gt;'MSD Calculation'!$D$5,0,IF($N$4="Closed-form",1/2*(1-COS(2*PI()*($B2065-$G$5)/$G$6))*$G$8,IF($N$4="General",1/2*(1-COS(2*PI()*($B2065-$G$5)/$G$6))*$G$9,"Error")))))</f>
        <v>3.6095709776716861E-3</v>
      </c>
      <c r="H2065" s="30">
        <f>IF(B2065="",0,IF($B2065&lt;$H$5,0,IF($B2065&gt;'MSD Calculation'!$D$5,0,IF($N$4="Closed-form",1/2*(1-COS(2*PI()*($B2065-$H$5)/$H$6))*$H$8,IF($N$4="General",1/2*(1-COS(2*PI()*($B2065-$H$5)/$H$6))*$H$9,"Error")))))</f>
        <v>1.4946036566741581E-3</v>
      </c>
      <c r="I2065" s="30">
        <f>IF(B2065="",0,IF($B2065&lt;$I$5,0,IF($B2065&gt;'MSD Calculation'!$D$5,0,IF($N$4="Closed-form",1/2*(1-COS(2*PI()*($B2065-$I$5)/$I$6))*$I$8,IF($N$4="General",1/2*(1-COS(2*PI()*($B2065-$I$5)/$I$6))*$I$9,"Error")))))</f>
        <v>5.0510862683948775E-5</v>
      </c>
      <c r="J2065" s="15" t="s">
        <v>14</v>
      </c>
      <c r="K2065" s="3"/>
      <c r="L2065" s="17">
        <v>20.480000000000402</v>
      </c>
      <c r="M2065" s="34">
        <f>L2065/'MSD Calculation'!$D$5</f>
        <v>0.69189189189190548</v>
      </c>
      <c r="N2065" s="34">
        <f>'MSD Calculation'!$D$24-L2065</f>
        <v>-1.9800000000004019</v>
      </c>
      <c r="O2065" s="35">
        <f t="shared" si="155"/>
        <v>4.3608150637020745E-3</v>
      </c>
      <c r="P2065" s="35">
        <f t="shared" si="156"/>
        <v>1.3978238772017489E-2</v>
      </c>
      <c r="Q2065" s="35">
        <f t="shared" si="157"/>
        <v>1.7587809749689175E-2</v>
      </c>
      <c r="R2065" s="35">
        <f t="shared" si="158"/>
        <v>1.9082413406363331E-2</v>
      </c>
      <c r="S2065" s="35">
        <f t="shared" si="159"/>
        <v>1.913292426904728E-2</v>
      </c>
      <c r="T2065" s="11" t="s">
        <v>14</v>
      </c>
    </row>
    <row r="2066" spans="2:20" x14ac:dyDescent="0.35">
      <c r="B2066" s="63">
        <v>20.490000000000403</v>
      </c>
      <c r="C2066" s="34">
        <f>B2066/'MSD Calculation'!$D$5</f>
        <v>0.69222972972974328</v>
      </c>
      <c r="D2066" s="34">
        <f>'MSD Calculation'!$D$24-B2066</f>
        <v>-1.9900000000004034</v>
      </c>
      <c r="E2066" s="30">
        <f>IF(B2066="",0,IF(B2066&lt;'MSD Calculation'!$D$5,$E$7*(1-B2066/'MSD Calculation'!$D$5), 0))</f>
        <v>4.3560334682374892E-3</v>
      </c>
      <c r="F2066" s="30">
        <f>IF(B2066="",0,IF($B2066&lt;$F$5,0,IF($B2066&gt;'MSD Calculation'!$D$5,0,IF($N$4="Closed-form",1/2*(1-COS(2*PI()*($B2066-$F$5)/$F$6))*$F$8,IF($N$4="General",1/2*(1-COS(2*PI()*($B2066-$F$5)/$F$6))*$F$9,"Error")))))</f>
        <v>9.6155517640699566E-3</v>
      </c>
      <c r="G2066" s="30">
        <f>IF(B2066="",0,IF($B2066&lt;$G$5,0,IF($B2066&gt;'MSD Calculation'!$D$5,0,IF($N$4="Closed-form",1/2*(1-COS(2*PI()*($B2066-$G$5)/$G$6))*$G$8,IF($N$4="General",1/2*(1-COS(2*PI()*($B2066-$G$5)/$G$6))*$G$9,"Error")))))</f>
        <v>3.6110255882628394E-3</v>
      </c>
      <c r="H2066" s="30">
        <f>IF(B2066="",0,IF($B2066&lt;$H$5,0,IF($B2066&gt;'MSD Calculation'!$D$5,0,IF($N$4="Closed-form",1/2*(1-COS(2*PI()*($B2066-$H$5)/$H$6))*$H$8,IF($N$4="General",1/2*(1-COS(2*PI()*($B2066-$H$5)/$H$6))*$H$9,"Error")))))</f>
        <v>1.4976652248221058E-3</v>
      </c>
      <c r="I2066" s="30">
        <f>IF(B2066="",0,IF($B2066&lt;$I$5,0,IF($B2066&gt;'MSD Calculation'!$D$5,0,IF($N$4="Closed-form",1/2*(1-COS(2*PI()*($B2066-$I$5)/$I$6))*$I$8,IF($N$4="General",1/2*(1-COS(2*PI()*($B2066-$I$5)/$I$6))*$I$9,"Error")))))</f>
        <v>5.1344235127317554E-5</v>
      </c>
      <c r="J2066" s="15" t="s">
        <v>14</v>
      </c>
      <c r="K2066" s="3"/>
      <c r="L2066" s="17">
        <v>20.490000000000403</v>
      </c>
      <c r="M2066" s="34">
        <f>L2066/'MSD Calculation'!$D$5</f>
        <v>0.69222972972974328</v>
      </c>
      <c r="N2066" s="34">
        <f>'MSD Calculation'!$D$24-L2066</f>
        <v>-1.9900000000004034</v>
      </c>
      <c r="O2066" s="35">
        <f t="shared" ref="O2066:O2129" si="160">E2066</f>
        <v>4.3560334682374892E-3</v>
      </c>
      <c r="P2066" s="35">
        <f t="shared" ref="P2066:P2129" si="161">E2066+F2066</f>
        <v>1.3971585232307446E-2</v>
      </c>
      <c r="Q2066" s="35">
        <f t="shared" ref="Q2066:Q2129" si="162">E2066+F2066+G2066</f>
        <v>1.7582610820570284E-2</v>
      </c>
      <c r="R2066" s="35">
        <f t="shared" ref="R2066:R2129" si="163">+E2066+F2066+G2066+H2066</f>
        <v>1.9080276045392391E-2</v>
      </c>
      <c r="S2066" s="35">
        <f t="shared" ref="S2066:S2129" si="164">E2066+F2066+G2066+H2066+I2066</f>
        <v>1.913162028051971E-2</v>
      </c>
      <c r="T2066" s="11" t="s">
        <v>14</v>
      </c>
    </row>
    <row r="2067" spans="2:20" x14ac:dyDescent="0.35">
      <c r="B2067" s="63">
        <v>20.500000000000405</v>
      </c>
      <c r="C2067" s="34">
        <f>B2067/'MSD Calculation'!$D$5</f>
        <v>0.6925675675675812</v>
      </c>
      <c r="D2067" s="34">
        <f>'MSD Calculation'!$D$24-B2067</f>
        <v>-2.000000000000405</v>
      </c>
      <c r="E2067" s="30">
        <f>IF(B2067="",0,IF(B2067&lt;'MSD Calculation'!$D$5,$E$7*(1-B2067/'MSD Calculation'!$D$5), 0))</f>
        <v>4.3512518727729021E-3</v>
      </c>
      <c r="F2067" s="30">
        <f>IF(B2067="",0,IF($B2067&lt;$F$5,0,IF($B2067&gt;'MSD Calculation'!$D$5,0,IF($N$4="Closed-form",1/2*(1-COS(2*PI()*($B2067-$F$5)/$F$6))*$F$8,IF($N$4="General",1/2*(1-COS(2*PI()*($B2067-$F$5)/$F$6))*$F$9,"Error")))))</f>
        <v>9.613658914822026E-3</v>
      </c>
      <c r="G2067" s="30">
        <f>IF(B2067="",0,IF($B2067&lt;$G$5,0,IF($B2067&gt;'MSD Calculation'!$D$5,0,IF($N$4="Closed-form",1/2*(1-COS(2*PI()*($B2067-$G$5)/$G$6))*$G$8,IF($N$4="General",1/2*(1-COS(2*PI()*($B2067-$G$5)/$G$6))*$G$9,"Error")))))</f>
        <v>3.6124679899126027E-3</v>
      </c>
      <c r="H2067" s="30">
        <f>IF(B2067="",0,IF($B2067&lt;$H$5,0,IF($B2067&gt;'MSD Calculation'!$D$5,0,IF($N$4="Closed-form",1/2*(1-COS(2*PI()*($B2067-$H$5)/$H$6))*$H$8,IF($N$4="General",1/2*(1-COS(2*PI()*($B2067-$H$5)/$H$6))*$H$9,"Error")))))</f>
        <v>1.5007209124044798E-3</v>
      </c>
      <c r="I2067" s="30">
        <f>IF(B2067="",0,IF($B2067&lt;$I$5,0,IF($B2067&gt;'MSD Calculation'!$D$5,0,IF($N$4="Closed-form",1/2*(1-COS(2*PI()*($B2067-$I$5)/$I$6))*$I$8,IF($N$4="General",1/2*(1-COS(2*PI()*($B2067-$I$5)/$I$6))*$I$9,"Error")))))</f>
        <v>5.2183757472052887E-5</v>
      </c>
      <c r="J2067" s="15" t="s">
        <v>14</v>
      </c>
      <c r="K2067" s="3"/>
      <c r="L2067" s="17">
        <v>20.500000000000405</v>
      </c>
      <c r="M2067" s="34">
        <f>L2067/'MSD Calculation'!$D$5</f>
        <v>0.6925675675675812</v>
      </c>
      <c r="N2067" s="34">
        <f>'MSD Calculation'!$D$24-L2067</f>
        <v>-2.000000000000405</v>
      </c>
      <c r="O2067" s="35">
        <f t="shared" si="160"/>
        <v>4.3512518727729021E-3</v>
      </c>
      <c r="P2067" s="35">
        <f t="shared" si="161"/>
        <v>1.3964910787594927E-2</v>
      </c>
      <c r="Q2067" s="35">
        <f t="shared" si="162"/>
        <v>1.7577378777507528E-2</v>
      </c>
      <c r="R2067" s="35">
        <f t="shared" si="163"/>
        <v>1.9078099689912007E-2</v>
      </c>
      <c r="S2067" s="35">
        <f t="shared" si="164"/>
        <v>1.9130283447384062E-2</v>
      </c>
      <c r="T2067" s="11" t="s">
        <v>14</v>
      </c>
    </row>
    <row r="2068" spans="2:20" x14ac:dyDescent="0.35">
      <c r="B2068" s="63">
        <v>20.510000000000407</v>
      </c>
      <c r="C2068" s="34">
        <f>B2068/'MSD Calculation'!$D$5</f>
        <v>0.69290540540541912</v>
      </c>
      <c r="D2068" s="34">
        <f>'MSD Calculation'!$D$24-B2068</f>
        <v>-2.0100000000004066</v>
      </c>
      <c r="E2068" s="30">
        <f>IF(B2068="",0,IF(B2068&lt;'MSD Calculation'!$D$5,$E$7*(1-B2068/'MSD Calculation'!$D$5), 0))</f>
        <v>4.346470277308315E-3</v>
      </c>
      <c r="F2068" s="30">
        <f>IF(B2068="",0,IF($B2068&lt;$F$5,0,IF($B2068&gt;'MSD Calculation'!$D$5,0,IF($N$4="Closed-form",1/2*(1-COS(2*PI()*($B2068-$F$5)/$F$6))*$F$8,IF($N$4="General",1/2*(1-COS(2*PI()*($B2068-$F$5)/$F$6))*$F$9,"Error")))))</f>
        <v>9.6117451688745859E-3</v>
      </c>
      <c r="G2068" s="30">
        <f>IF(B2068="",0,IF($B2068&lt;$G$5,0,IF($B2068&gt;'MSD Calculation'!$D$5,0,IF($N$4="Closed-form",1/2*(1-COS(2*PI()*($B2068-$G$5)/$G$6))*$G$8,IF($N$4="General",1/2*(1-COS(2*PI()*($B2068-$G$5)/$G$6))*$G$9,"Error")))))</f>
        <v>3.6138981726353088E-3</v>
      </c>
      <c r="H2068" s="30">
        <f>IF(B2068="",0,IF($B2068&lt;$H$5,0,IF($B2068&gt;'MSD Calculation'!$D$5,0,IF($N$4="Closed-form",1/2*(1-COS(2*PI()*($B2068-$H$5)/$H$6))*$H$8,IF($N$4="General",1/2*(1-COS(2*PI()*($B2068-$H$5)/$H$6))*$H$9,"Error")))))</f>
        <v>1.5037706826802055E-3</v>
      </c>
      <c r="I2068" s="30">
        <f>IF(B2068="",0,IF($B2068&lt;$I$5,0,IF($B2068&gt;'MSD Calculation'!$D$5,0,IF($N$4="Closed-form",1/2*(1-COS(2*PI()*($B2068-$I$5)/$I$6))*$I$8,IF($N$4="General",1/2*(1-COS(2*PI()*($B2068-$I$5)/$I$6))*$I$9,"Error")))))</f>
        <v>5.3029408023431309E-5</v>
      </c>
      <c r="J2068" s="15" t="s">
        <v>14</v>
      </c>
      <c r="K2068" s="3"/>
      <c r="L2068" s="17">
        <v>20.510000000000407</v>
      </c>
      <c r="M2068" s="34">
        <f>L2068/'MSD Calculation'!$D$5</f>
        <v>0.69290540540541912</v>
      </c>
      <c r="N2068" s="34">
        <f>'MSD Calculation'!$D$24-L2068</f>
        <v>-2.0100000000004066</v>
      </c>
      <c r="O2068" s="35">
        <f t="shared" si="160"/>
        <v>4.346470277308315E-3</v>
      </c>
      <c r="P2068" s="35">
        <f t="shared" si="161"/>
        <v>1.3958215446182901E-2</v>
      </c>
      <c r="Q2068" s="35">
        <f t="shared" si="162"/>
        <v>1.7572113618818209E-2</v>
      </c>
      <c r="R2068" s="35">
        <f t="shared" si="163"/>
        <v>1.9075884301498414E-2</v>
      </c>
      <c r="S2068" s="35">
        <f t="shared" si="164"/>
        <v>1.9128913709521845E-2</v>
      </c>
      <c r="T2068" s="11" t="s">
        <v>14</v>
      </c>
    </row>
    <row r="2069" spans="2:20" x14ac:dyDescent="0.35">
      <c r="B2069" s="63">
        <v>20.520000000000408</v>
      </c>
      <c r="C2069" s="34">
        <f>B2069/'MSD Calculation'!$D$5</f>
        <v>0.69324324324325703</v>
      </c>
      <c r="D2069" s="34">
        <f>'MSD Calculation'!$D$24-B2069</f>
        <v>-2.0200000000004081</v>
      </c>
      <c r="E2069" s="30">
        <f>IF(B2069="",0,IF(B2069&lt;'MSD Calculation'!$D$5,$E$7*(1-B2069/'MSD Calculation'!$D$5), 0))</f>
        <v>4.341688681843728E-3</v>
      </c>
      <c r="F2069" s="30">
        <f>IF(B2069="",0,IF($B2069&lt;$F$5,0,IF($B2069&gt;'MSD Calculation'!$D$5,0,IF($N$4="Closed-form",1/2*(1-COS(2*PI()*($B2069-$F$5)/$F$6))*$F$8,IF($N$4="General",1/2*(1-COS(2*PI()*($B2069-$F$5)/$F$6))*$F$9,"Error")))))</f>
        <v>9.6098105346222647E-3</v>
      </c>
      <c r="G2069" s="30">
        <f>IF(B2069="",0,IF($B2069&lt;$G$5,0,IF($B2069&gt;'MSD Calculation'!$D$5,0,IF($N$4="Closed-form",1/2*(1-COS(2*PI()*($B2069-$G$5)/$G$6))*$G$8,IF($N$4="General",1/2*(1-COS(2*PI()*($B2069-$G$5)/$G$6))*$G$9,"Error")))))</f>
        <v>3.6153161265298829E-3</v>
      </c>
      <c r="H2069" s="30">
        <f>IF(B2069="",0,IF($B2069&lt;$H$5,0,IF($B2069&gt;'MSD Calculation'!$D$5,0,IF($N$4="Closed-form",1/2*(1-COS(2*PI()*($B2069-$H$5)/$H$6))*$H$8,IF($N$4="General",1/2*(1-COS(2*PI()*($B2069-$H$5)/$H$6))*$H$9,"Error")))))</f>
        <v>1.506814498979355E-3</v>
      </c>
      <c r="I2069" s="30">
        <f>IF(B2069="",0,IF($B2069&lt;$I$5,0,IF($B2069&gt;'MSD Calculation'!$D$5,0,IF($N$4="Closed-form",1/2*(1-COS(2*PI()*($B2069-$I$5)/$I$6))*$I$8,IF($N$4="General",1/2*(1-COS(2*PI()*($B2069-$I$5)/$I$6))*$I$9,"Error")))))</f>
        <v>5.3881164928365691E-5</v>
      </c>
      <c r="J2069" s="15" t="s">
        <v>14</v>
      </c>
      <c r="K2069" s="3"/>
      <c r="L2069" s="17">
        <v>20.520000000000408</v>
      </c>
      <c r="M2069" s="34">
        <f>L2069/'MSD Calculation'!$D$5</f>
        <v>0.69324324324325703</v>
      </c>
      <c r="N2069" s="34">
        <f>'MSD Calculation'!$D$24-L2069</f>
        <v>-2.0200000000004081</v>
      </c>
      <c r="O2069" s="35">
        <f t="shared" si="160"/>
        <v>4.341688681843728E-3</v>
      </c>
      <c r="P2069" s="35">
        <f t="shared" si="161"/>
        <v>1.3951499216465994E-2</v>
      </c>
      <c r="Q2069" s="35">
        <f t="shared" si="162"/>
        <v>1.7566815342995878E-2</v>
      </c>
      <c r="R2069" s="35">
        <f t="shared" si="163"/>
        <v>1.9073629841975234E-2</v>
      </c>
      <c r="S2069" s="35">
        <f t="shared" si="164"/>
        <v>1.9127511006903599E-2</v>
      </c>
      <c r="T2069" s="11" t="s">
        <v>14</v>
      </c>
    </row>
    <row r="2070" spans="2:20" x14ac:dyDescent="0.35">
      <c r="B2070" s="63">
        <v>20.53000000000041</v>
      </c>
      <c r="C2070" s="34">
        <f>B2070/'MSD Calculation'!$D$5</f>
        <v>0.69358108108109484</v>
      </c>
      <c r="D2070" s="34">
        <f>'MSD Calculation'!$D$24-B2070</f>
        <v>-2.0300000000004097</v>
      </c>
      <c r="E2070" s="30">
        <f>IF(B2070="",0,IF(B2070&lt;'MSD Calculation'!$D$5,$E$7*(1-B2070/'MSD Calculation'!$D$5), 0))</f>
        <v>4.3369070863791426E-3</v>
      </c>
      <c r="F2070" s="30">
        <f>IF(B2070="",0,IF($B2070&lt;$F$5,0,IF($B2070&gt;'MSD Calculation'!$D$5,0,IF($N$4="Closed-form",1/2*(1-COS(2*PI()*($B2070-$F$5)/$F$6))*$F$8,IF($N$4="General",1/2*(1-COS(2*PI()*($B2070-$F$5)/$F$6))*$F$9,"Error")))))</f>
        <v>9.6078550205513091E-3</v>
      </c>
      <c r="G2070" s="30">
        <f>IF(B2070="",0,IF($B2070&lt;$G$5,0,IF($B2070&gt;'MSD Calculation'!$D$5,0,IF($N$4="Closed-form",1/2*(1-COS(2*PI()*($B2070-$G$5)/$G$6))*$G$8,IF($N$4="General",1/2*(1-COS(2*PI()*($B2070-$G$5)/$G$6))*$G$9,"Error")))))</f>
        <v>3.6167218417799095E-3</v>
      </c>
      <c r="H2070" s="30">
        <f>IF(B2070="",0,IF($B2070&lt;$H$5,0,IF($B2070&gt;'MSD Calculation'!$D$5,0,IF($N$4="Closed-form",1/2*(1-COS(2*PI()*($B2070-$H$5)/$H$6))*$H$8,IF($N$4="General",1/2*(1-COS(2*PI()*($B2070-$H$5)/$H$6))*$H$9,"Error")))))</f>
        <v>1.5098523247035916E-3</v>
      </c>
      <c r="I2070" s="30">
        <f>IF(B2070="",0,IF($B2070&lt;$I$5,0,IF($B2070&gt;'MSD Calculation'!$D$5,0,IF($N$4="Closed-form",1/2*(1-COS(2*PI()*($B2070-$I$5)/$I$6))*$I$8,IF($N$4="General",1/2*(1-COS(2*PI()*($B2070-$I$5)/$I$6))*$I$9,"Error")))))</f>
        <v>5.4739006175970107E-5</v>
      </c>
      <c r="J2070" s="15" t="s">
        <v>14</v>
      </c>
      <c r="K2070" s="3"/>
      <c r="L2070" s="17">
        <v>20.53000000000041</v>
      </c>
      <c r="M2070" s="34">
        <f>L2070/'MSD Calculation'!$D$5</f>
        <v>0.69358108108109484</v>
      </c>
      <c r="N2070" s="34">
        <f>'MSD Calculation'!$D$24-L2070</f>
        <v>-2.0300000000004097</v>
      </c>
      <c r="O2070" s="35">
        <f t="shared" si="160"/>
        <v>4.3369070863791426E-3</v>
      </c>
      <c r="P2070" s="35">
        <f t="shared" si="161"/>
        <v>1.3944762106930452E-2</v>
      </c>
      <c r="Q2070" s="35">
        <f t="shared" si="162"/>
        <v>1.7561483948710363E-2</v>
      </c>
      <c r="R2070" s="35">
        <f t="shared" si="163"/>
        <v>1.9071336273413956E-2</v>
      </c>
      <c r="S2070" s="35">
        <f t="shared" si="164"/>
        <v>1.9126075279589927E-2</v>
      </c>
      <c r="T2070" s="11" t="s">
        <v>14</v>
      </c>
    </row>
    <row r="2071" spans="2:20" x14ac:dyDescent="0.35">
      <c r="B2071" s="63">
        <v>20.540000000000411</v>
      </c>
      <c r="C2071" s="34">
        <f>B2071/'MSD Calculation'!$D$5</f>
        <v>0.69391891891893276</v>
      </c>
      <c r="D2071" s="34">
        <f>'MSD Calculation'!$D$24-B2071</f>
        <v>-2.0400000000004113</v>
      </c>
      <c r="E2071" s="30">
        <f>IF(B2071="",0,IF(B2071&lt;'MSD Calculation'!$D$5,$E$7*(1-B2071/'MSD Calculation'!$D$5), 0))</f>
        <v>4.3321254909145556E-3</v>
      </c>
      <c r="F2071" s="30">
        <f>IF(B2071="",0,IF($B2071&lt;$F$5,0,IF($B2071&gt;'MSD Calculation'!$D$5,0,IF($N$4="Closed-form",1/2*(1-COS(2*PI()*($B2071-$F$5)/$F$6))*$F$8,IF($N$4="General",1/2*(1-COS(2*PI()*($B2071-$F$5)/$F$6))*$F$9,"Error")))))</f>
        <v>9.6058786352395641E-3</v>
      </c>
      <c r="G2071" s="30">
        <f>IF(B2071="",0,IF($B2071&lt;$G$5,0,IF($B2071&gt;'MSD Calculation'!$D$5,0,IF($N$4="Closed-form",1/2*(1-COS(2*PI()*($B2071-$G$5)/$G$6))*$G$8,IF($N$4="General",1/2*(1-COS(2*PI()*($B2071-$G$5)/$G$6))*$G$9,"Error")))))</f>
        <v>3.6181153086536997E-3</v>
      </c>
      <c r="H2071" s="30">
        <f>IF(B2071="",0,IF($B2071&lt;$H$5,0,IF($B2071&gt;'MSD Calculation'!$D$5,0,IF($N$4="Closed-form",1/2*(1-COS(2*PI()*($B2071-$H$5)/$H$6))*$H$8,IF($N$4="General",1/2*(1-COS(2*PI()*($B2071-$H$5)/$H$6))*$H$9,"Error")))))</f>
        <v>1.5128841233266082E-3</v>
      </c>
      <c r="I2071" s="30">
        <f>IF(B2071="",0,IF($B2071&lt;$I$5,0,IF($B2071&gt;'MSD Calculation'!$D$5,0,IF($N$4="Closed-form",1/2*(1-COS(2*PI()*($B2071-$I$5)/$I$6))*$I$8,IF($N$4="General",1/2*(1-COS(2*PI()*($B2071-$I$5)/$I$6))*$I$9,"Error")))))</f>
        <v>5.5602909598128677E-5</v>
      </c>
      <c r="J2071" s="15" t="s">
        <v>14</v>
      </c>
      <c r="K2071" s="3"/>
      <c r="L2071" s="17">
        <v>20.540000000000411</v>
      </c>
      <c r="M2071" s="34">
        <f>L2071/'MSD Calculation'!$D$5</f>
        <v>0.69391891891893276</v>
      </c>
      <c r="N2071" s="34">
        <f>'MSD Calculation'!$D$24-L2071</f>
        <v>-2.0400000000004113</v>
      </c>
      <c r="O2071" s="35">
        <f t="shared" si="160"/>
        <v>4.3321254909145556E-3</v>
      </c>
      <c r="P2071" s="35">
        <f t="shared" si="161"/>
        <v>1.3938004126154119E-2</v>
      </c>
      <c r="Q2071" s="35">
        <f t="shared" si="162"/>
        <v>1.7556119434807817E-2</v>
      </c>
      <c r="R2071" s="35">
        <f t="shared" si="163"/>
        <v>1.9069003558134425E-2</v>
      </c>
      <c r="S2071" s="35">
        <f t="shared" si="164"/>
        <v>1.9124606467732553E-2</v>
      </c>
      <c r="T2071" s="11" t="s">
        <v>14</v>
      </c>
    </row>
    <row r="2072" spans="2:20" x14ac:dyDescent="0.35">
      <c r="B2072" s="63">
        <v>20.550000000000413</v>
      </c>
      <c r="C2072" s="34">
        <f>B2072/'MSD Calculation'!$D$5</f>
        <v>0.69425675675677068</v>
      </c>
      <c r="D2072" s="34">
        <f>'MSD Calculation'!$D$24-B2072</f>
        <v>-2.0500000000004128</v>
      </c>
      <c r="E2072" s="30">
        <f>IF(B2072="",0,IF(B2072&lt;'MSD Calculation'!$D$5,$E$7*(1-B2072/'MSD Calculation'!$D$5), 0))</f>
        <v>4.3273438954499685E-3</v>
      </c>
      <c r="F2072" s="30">
        <f>IF(B2072="",0,IF($B2072&lt;$F$5,0,IF($B2072&gt;'MSD Calculation'!$D$5,0,IF($N$4="Closed-form",1/2*(1-COS(2*PI()*($B2072-$F$5)/$F$6))*$F$8,IF($N$4="General",1/2*(1-COS(2*PI()*($B2072-$F$5)/$F$6))*$F$9,"Error")))))</f>
        <v>9.6038813873564246E-3</v>
      </c>
      <c r="G2072" s="30">
        <f>IF(B2072="",0,IF($B2072&lt;$G$5,0,IF($B2072&gt;'MSD Calculation'!$D$5,0,IF($N$4="Closed-form",1/2*(1-COS(2*PI()*($B2072-$G$5)/$G$6))*$G$8,IF($N$4="General",1/2*(1-COS(2*PI()*($B2072-$G$5)/$G$6))*$G$9,"Error")))))</f>
        <v>3.6194965175043599E-3</v>
      </c>
      <c r="H2072" s="30">
        <f>IF(B2072="",0,IF($B2072&lt;$H$5,0,IF($B2072&gt;'MSD Calculation'!$D$5,0,IF($N$4="Closed-form",1/2*(1-COS(2*PI()*($B2072-$H$5)/$H$6))*$H$8,IF($N$4="General",1/2*(1-COS(2*PI()*($B2072-$H$5)/$H$6))*$H$9,"Error")))))</f>
        <v>1.5159098583945665E-3</v>
      </c>
      <c r="I2072" s="30">
        <f>IF(B2072="",0,IF($B2072&lt;$I$5,0,IF($B2072&gt;'MSD Calculation'!$D$5,0,IF($N$4="Closed-form",1/2*(1-COS(2*PI()*($B2072-$I$5)/$I$6))*$I$8,IF($N$4="General",1/2*(1-COS(2*PI()*($B2072-$I$5)/$I$6))*$I$9,"Error")))))</f>
        <v>5.6472852870068132E-5</v>
      </c>
      <c r="J2072" s="15" t="s">
        <v>14</v>
      </c>
      <c r="K2072" s="3"/>
      <c r="L2072" s="17">
        <v>20.550000000000413</v>
      </c>
      <c r="M2072" s="34">
        <f>L2072/'MSD Calculation'!$D$5</f>
        <v>0.69425675675677068</v>
      </c>
      <c r="N2072" s="34">
        <f>'MSD Calculation'!$D$24-L2072</f>
        <v>-2.0500000000004128</v>
      </c>
      <c r="O2072" s="35">
        <f t="shared" si="160"/>
        <v>4.3273438954499685E-3</v>
      </c>
      <c r="P2072" s="35">
        <f t="shared" si="161"/>
        <v>1.3931225282806393E-2</v>
      </c>
      <c r="Q2072" s="35">
        <f t="shared" si="162"/>
        <v>1.7550721800310753E-2</v>
      </c>
      <c r="R2072" s="35">
        <f t="shared" si="163"/>
        <v>1.906663165870532E-2</v>
      </c>
      <c r="S2072" s="35">
        <f t="shared" si="164"/>
        <v>1.9123104511575388E-2</v>
      </c>
      <c r="T2072" s="11" t="s">
        <v>14</v>
      </c>
    </row>
    <row r="2073" spans="2:20" x14ac:dyDescent="0.35">
      <c r="B2073" s="63">
        <v>20.560000000000414</v>
      </c>
      <c r="C2073" s="34">
        <f>B2073/'MSD Calculation'!$D$5</f>
        <v>0.69459459459460859</v>
      </c>
      <c r="D2073" s="34">
        <f>'MSD Calculation'!$D$24-B2073</f>
        <v>-2.0600000000004144</v>
      </c>
      <c r="E2073" s="30">
        <f>IF(B2073="",0,IF(B2073&lt;'MSD Calculation'!$D$5,$E$7*(1-B2073/'MSD Calculation'!$D$5), 0))</f>
        <v>4.3225622999853814E-3</v>
      </c>
      <c r="F2073" s="30">
        <f>IF(B2073="",0,IF($B2073&lt;$F$5,0,IF($B2073&gt;'MSD Calculation'!$D$5,0,IF($N$4="Closed-form",1/2*(1-COS(2*PI()*($B2073-$F$5)/$F$6))*$F$8,IF($N$4="General",1/2*(1-COS(2*PI()*($B2073-$F$5)/$F$6))*$F$9,"Error")))))</f>
        <v>9.6018632856627924E-3</v>
      </c>
      <c r="G2073" s="30">
        <f>IF(B2073="",0,IF($B2073&lt;$G$5,0,IF($B2073&gt;'MSD Calculation'!$D$5,0,IF($N$4="Closed-form",1/2*(1-COS(2*PI()*($B2073-$G$5)/$G$6))*$G$8,IF($N$4="General",1/2*(1-COS(2*PI()*($B2073-$G$5)/$G$6))*$G$9,"Error")))))</f>
        <v>3.6208654587698576E-3</v>
      </c>
      <c r="H2073" s="30">
        <f>IF(B2073="",0,IF($B2073&lt;$H$5,0,IF($B2073&gt;'MSD Calculation'!$D$5,0,IF($N$4="Closed-form",1/2*(1-COS(2*PI()*($B2073-$H$5)/$H$6))*$H$8,IF($N$4="General",1/2*(1-COS(2*PI()*($B2073-$H$5)/$H$6))*$H$9,"Error")))))</f>
        <v>1.5189294935265341E-3</v>
      </c>
      <c r="I2073" s="30">
        <f>IF(B2073="",0,IF($B2073&lt;$I$5,0,IF($B2073&gt;'MSD Calculation'!$D$5,0,IF($N$4="Closed-form",1/2*(1-COS(2*PI()*($B2073-$I$5)/$I$6))*$I$8,IF($N$4="General",1/2*(1-COS(2*PI()*($B2073-$I$5)/$I$6))*$I$9,"Error")))))</f>
        <v>5.7348813510935205E-5</v>
      </c>
      <c r="J2073" s="15" t="s">
        <v>14</v>
      </c>
      <c r="K2073" s="3"/>
      <c r="L2073" s="17">
        <v>20.560000000000414</v>
      </c>
      <c r="M2073" s="34">
        <f>L2073/'MSD Calculation'!$D$5</f>
        <v>0.69459459459460859</v>
      </c>
      <c r="N2073" s="34">
        <f>'MSD Calculation'!$D$24-L2073</f>
        <v>-2.0600000000004144</v>
      </c>
      <c r="O2073" s="35">
        <f t="shared" si="160"/>
        <v>4.3225622999853814E-3</v>
      </c>
      <c r="P2073" s="35">
        <f t="shared" si="161"/>
        <v>1.3924425585648173E-2</v>
      </c>
      <c r="Q2073" s="35">
        <f t="shared" si="162"/>
        <v>1.7545291044418029E-2</v>
      </c>
      <c r="R2073" s="35">
        <f t="shared" si="163"/>
        <v>1.9064220537944564E-2</v>
      </c>
      <c r="S2073" s="35">
        <f t="shared" si="164"/>
        <v>1.9121569351455498E-2</v>
      </c>
      <c r="T2073" s="11" t="s">
        <v>14</v>
      </c>
    </row>
    <row r="2074" spans="2:20" x14ac:dyDescent="0.35">
      <c r="B2074" s="63">
        <v>20.570000000000416</v>
      </c>
      <c r="C2074" s="34">
        <f>B2074/'MSD Calculation'!$D$5</f>
        <v>0.6949324324324464</v>
      </c>
      <c r="D2074" s="34">
        <f>'MSD Calculation'!$D$24-B2074</f>
        <v>-2.070000000000416</v>
      </c>
      <c r="E2074" s="30">
        <f>IF(B2074="",0,IF(B2074&lt;'MSD Calculation'!$D$5,$E$7*(1-B2074/'MSD Calculation'!$D$5), 0))</f>
        <v>4.3177807045207961E-3</v>
      </c>
      <c r="F2074" s="30">
        <f>IF(B2074="",0,IF($B2074&lt;$F$5,0,IF($B2074&gt;'MSD Calculation'!$D$5,0,IF($N$4="Closed-form",1/2*(1-COS(2*PI()*($B2074-$F$5)/$F$6))*$F$8,IF($N$4="General",1/2*(1-COS(2*PI()*($B2074-$F$5)/$F$6))*$F$9,"Error")))))</f>
        <v>9.5998243390110535E-3</v>
      </c>
      <c r="G2074" s="30">
        <f>IF(B2074="",0,IF($B2074&lt;$G$5,0,IF($B2074&gt;'MSD Calculation'!$D$5,0,IF($N$4="Closed-form",1/2*(1-COS(2*PI()*($B2074-$G$5)/$G$6))*$G$8,IF($N$4="General",1/2*(1-COS(2*PI()*($B2074-$G$5)/$G$6))*$G$9,"Error")))))</f>
        <v>3.6222221229730901E-3</v>
      </c>
      <c r="H2074" s="30">
        <f>IF(B2074="",0,IF($B2074&lt;$H$5,0,IF($B2074&gt;'MSD Calculation'!$D$5,0,IF($N$4="Closed-form",1/2*(1-COS(2*PI()*($B2074-$H$5)/$H$6))*$H$8,IF($N$4="General",1/2*(1-COS(2*PI()*($B2074-$H$5)/$H$6))*$H$9,"Error")))))</f>
        <v>1.5219429924149248E-3</v>
      </c>
      <c r="I2074" s="30">
        <f>IF(B2074="",0,IF($B2074&lt;$I$5,0,IF($B2074&gt;'MSD Calculation'!$D$5,0,IF($N$4="Closed-form",1/2*(1-COS(2*PI()*($B2074-$I$5)/$I$6))*$I$8,IF($N$4="General",1/2*(1-COS(2*PI()*($B2074-$I$5)/$I$6))*$I$9,"Error")))))</f>
        <v>5.8230768884377048E-5</v>
      </c>
      <c r="J2074" s="15" t="s">
        <v>14</v>
      </c>
      <c r="K2074" s="3"/>
      <c r="L2074" s="17">
        <v>20.570000000000416</v>
      </c>
      <c r="M2074" s="34">
        <f>L2074/'MSD Calculation'!$D$5</f>
        <v>0.6949324324324464</v>
      </c>
      <c r="N2074" s="34">
        <f>'MSD Calculation'!$D$24-L2074</f>
        <v>-2.070000000000416</v>
      </c>
      <c r="O2074" s="35">
        <f t="shared" si="160"/>
        <v>4.3177807045207961E-3</v>
      </c>
      <c r="P2074" s="35">
        <f t="shared" si="161"/>
        <v>1.391760504353185E-2</v>
      </c>
      <c r="Q2074" s="35">
        <f t="shared" si="162"/>
        <v>1.7539827166504939E-2</v>
      </c>
      <c r="R2074" s="35">
        <f t="shared" si="163"/>
        <v>1.9061770158919866E-2</v>
      </c>
      <c r="S2074" s="35">
        <f t="shared" si="164"/>
        <v>1.9120000927804241E-2</v>
      </c>
      <c r="T2074" s="11" t="s">
        <v>14</v>
      </c>
    </row>
    <row r="2075" spans="2:20" x14ac:dyDescent="0.35">
      <c r="B2075" s="63">
        <v>20.580000000000418</v>
      </c>
      <c r="C2075" s="34">
        <f>B2075/'MSD Calculation'!$D$5</f>
        <v>0.69527027027028432</v>
      </c>
      <c r="D2075" s="34">
        <f>'MSD Calculation'!$D$24-B2075</f>
        <v>-2.0800000000004175</v>
      </c>
      <c r="E2075" s="30">
        <f>IF(B2075="",0,IF(B2075&lt;'MSD Calculation'!$D$5,$E$7*(1-B2075/'MSD Calculation'!$D$5), 0))</f>
        <v>4.3129991090562099E-3</v>
      </c>
      <c r="F2075" s="30">
        <f>IF(B2075="",0,IF($B2075&lt;$F$5,0,IF($B2075&gt;'MSD Calculation'!$D$5,0,IF($N$4="Closed-form",1/2*(1-COS(2*PI()*($B2075-$F$5)/$F$6))*$F$8,IF($N$4="General",1/2*(1-COS(2*PI()*($B2075-$F$5)/$F$6))*$F$9,"Error")))))</f>
        <v>9.5977645563450203E-3</v>
      </c>
      <c r="G2075" s="30">
        <f>IF(B2075="",0,IF($B2075&lt;$G$5,0,IF($B2075&gt;'MSD Calculation'!$D$5,0,IF($N$4="Closed-form",1/2*(1-COS(2*PI()*($B2075-$G$5)/$G$6))*$G$8,IF($N$4="General",1/2*(1-COS(2*PI()*($B2075-$G$5)/$G$6))*$G$9,"Error")))))</f>
        <v>3.6235665007219452E-3</v>
      </c>
      <c r="H2075" s="30">
        <f>IF(B2075="",0,IF($B2075&lt;$H$5,0,IF($B2075&gt;'MSD Calculation'!$D$5,0,IF($N$4="Closed-form",1/2*(1-COS(2*PI()*($B2075-$H$5)/$H$6))*$H$8,IF($N$4="General",1/2*(1-COS(2*PI()*($B2075-$H$5)/$H$6))*$H$9,"Error")))))</f>
        <v>1.5249503188259326E-3</v>
      </c>
      <c r="I2075" s="30">
        <f>IF(B2075="",0,IF($B2075&lt;$I$5,0,IF($B2075&gt;'MSD Calculation'!$D$5,0,IF($N$4="Closed-form",1/2*(1-COS(2*PI()*($B2075-$I$5)/$I$6))*$I$8,IF($N$4="General",1/2*(1-COS(2*PI()*($B2075-$I$5)/$I$6))*$I$9,"Error")))))</f>
        <v>5.9118696199126668E-5</v>
      </c>
      <c r="J2075" s="15" t="s">
        <v>14</v>
      </c>
      <c r="K2075" s="3"/>
      <c r="L2075" s="17">
        <v>20.580000000000418</v>
      </c>
      <c r="M2075" s="34">
        <f>L2075/'MSD Calculation'!$D$5</f>
        <v>0.69527027027028432</v>
      </c>
      <c r="N2075" s="34">
        <f>'MSD Calculation'!$D$24-L2075</f>
        <v>-2.0800000000004175</v>
      </c>
      <c r="O2075" s="35">
        <f t="shared" si="160"/>
        <v>4.3129991090562099E-3</v>
      </c>
      <c r="P2075" s="35">
        <f t="shared" si="161"/>
        <v>1.391076366540123E-2</v>
      </c>
      <c r="Q2075" s="35">
        <f t="shared" si="162"/>
        <v>1.7534330166123175E-2</v>
      </c>
      <c r="R2075" s="35">
        <f t="shared" si="163"/>
        <v>1.9059280484949107E-2</v>
      </c>
      <c r="S2075" s="35">
        <f t="shared" si="164"/>
        <v>1.9118399181148233E-2</v>
      </c>
      <c r="T2075" s="11" t="s">
        <v>14</v>
      </c>
    </row>
    <row r="2076" spans="2:20" x14ac:dyDescent="0.35">
      <c r="B2076" s="63">
        <v>20.590000000000419</v>
      </c>
      <c r="C2076" s="34">
        <f>B2076/'MSD Calculation'!$D$5</f>
        <v>0.69560810810812224</v>
      </c>
      <c r="D2076" s="34">
        <f>'MSD Calculation'!$D$24-B2076</f>
        <v>-2.0900000000004191</v>
      </c>
      <c r="E2076" s="30">
        <f>IF(B2076="",0,IF(B2076&lt;'MSD Calculation'!$D$5,$E$7*(1-B2076/'MSD Calculation'!$D$5), 0))</f>
        <v>4.3082175135916228E-3</v>
      </c>
      <c r="F2076" s="30">
        <f>IF(B2076="",0,IF($B2076&lt;$F$5,0,IF($B2076&gt;'MSD Calculation'!$D$5,0,IF($N$4="Closed-form",1/2*(1-COS(2*PI()*($B2076-$F$5)/$F$6))*$F$8,IF($N$4="General",1/2*(1-COS(2*PI()*($B2076-$F$5)/$F$6))*$F$9,"Error")))))</f>
        <v>9.5956839466999119E-3</v>
      </c>
      <c r="G2076" s="30">
        <f>IF(B2076="",0,IF($B2076&lt;$G$5,0,IF($B2076&gt;'MSD Calculation'!$D$5,0,IF($N$4="Closed-form",1/2*(1-COS(2*PI()*($B2076-$G$5)/$G$6))*$G$8,IF($N$4="General",1/2*(1-COS(2*PI()*($B2076-$G$5)/$G$6))*$G$9,"Error")))))</f>
        <v>3.62489858270937E-3</v>
      </c>
      <c r="H2076" s="30">
        <f>IF(B2076="",0,IF($B2076&lt;$H$5,0,IF($B2076&gt;'MSD Calculation'!$D$5,0,IF($N$4="Closed-form",1/2*(1-COS(2*PI()*($B2076-$H$5)/$H$6))*$H$8,IF($N$4="General",1/2*(1-COS(2*PI()*($B2076-$H$5)/$H$6))*$H$9,"Error")))))</f>
        <v>1.5279514365999693E-3</v>
      </c>
      <c r="I2076" s="30">
        <f>IF(B2076="",0,IF($B2076&lt;$I$5,0,IF($B2076&gt;'MSD Calculation'!$D$5,0,IF($N$4="Closed-form",1/2*(1-COS(2*PI()*($B2076-$I$5)/$I$6))*$I$8,IF($N$4="General",1/2*(1-COS(2*PI()*($B2076-$I$5)/$I$6))*$I$9,"Error")))))</f>
        <v>6.0012572509591513E-5</v>
      </c>
      <c r="J2076" s="15" t="s">
        <v>14</v>
      </c>
      <c r="K2076" s="3"/>
      <c r="L2076" s="17">
        <v>20.590000000000419</v>
      </c>
      <c r="M2076" s="34">
        <f>L2076/'MSD Calculation'!$D$5</f>
        <v>0.69560810810812224</v>
      </c>
      <c r="N2076" s="34">
        <f>'MSD Calculation'!$D$24-L2076</f>
        <v>-2.0900000000004191</v>
      </c>
      <c r="O2076" s="35">
        <f t="shared" si="160"/>
        <v>4.3082175135916228E-3</v>
      </c>
      <c r="P2076" s="35">
        <f t="shared" si="161"/>
        <v>1.3903901460291534E-2</v>
      </c>
      <c r="Q2076" s="35">
        <f t="shared" si="162"/>
        <v>1.7528800043000906E-2</v>
      </c>
      <c r="R2076" s="35">
        <f t="shared" si="163"/>
        <v>1.9056751479600877E-2</v>
      </c>
      <c r="S2076" s="35">
        <f t="shared" si="164"/>
        <v>1.9116764052110467E-2</v>
      </c>
      <c r="T2076" s="11" t="s">
        <v>14</v>
      </c>
    </row>
    <row r="2077" spans="2:20" x14ac:dyDescent="0.35">
      <c r="B2077" s="63">
        <v>20.600000000000421</v>
      </c>
      <c r="C2077" s="34">
        <f>B2077/'MSD Calculation'!$D$5</f>
        <v>0.69594594594596015</v>
      </c>
      <c r="D2077" s="34">
        <f>'MSD Calculation'!$D$24-B2077</f>
        <v>-2.1000000000004206</v>
      </c>
      <c r="E2077" s="30">
        <f>IF(B2077="",0,IF(B2077&lt;'MSD Calculation'!$D$5,$E$7*(1-B2077/'MSD Calculation'!$D$5), 0))</f>
        <v>4.3034359181270358E-3</v>
      </c>
      <c r="F2077" s="30">
        <f>IF(B2077="",0,IF($B2077&lt;$F$5,0,IF($B2077&gt;'MSD Calculation'!$D$5,0,IF($N$4="Closed-form",1/2*(1-COS(2*PI()*($B2077-$F$5)/$F$6))*$F$8,IF($N$4="General",1/2*(1-COS(2*PI()*($B2077-$F$5)/$F$6))*$F$9,"Error")))))</f>
        <v>9.593582519202299E-3</v>
      </c>
      <c r="G2077" s="30">
        <f>IF(B2077="",0,IF($B2077&lt;$G$5,0,IF($B2077&gt;'MSD Calculation'!$D$5,0,IF($N$4="Closed-form",1/2*(1-COS(2*PI()*($B2077-$G$5)/$G$6))*$G$8,IF($N$4="General",1/2*(1-COS(2*PI()*($B2077-$G$5)/$G$6))*$G$9,"Error")))))</f>
        <v>3.6262183597134366E-3</v>
      </c>
      <c r="H2077" s="30">
        <f>IF(B2077="",0,IF($B2077&lt;$H$5,0,IF($B2077&gt;'MSD Calculation'!$D$5,0,IF($N$4="Closed-form",1/2*(1-COS(2*PI()*($B2077-$H$5)/$H$6))*$H$8,IF($N$4="General",1/2*(1-COS(2*PI()*($B2077-$H$5)/$H$6))*$H$9,"Error")))))</f>
        <v>1.5309463096520965E-3</v>
      </c>
      <c r="I2077" s="30">
        <f>IF(B2077="",0,IF($B2077&lt;$I$5,0,IF($B2077&gt;'MSD Calculation'!$D$5,0,IF($N$4="Closed-form",1/2*(1-COS(2*PI()*($B2077-$I$5)/$I$6))*$I$8,IF($N$4="General",1/2*(1-COS(2*PI()*($B2077-$I$5)/$I$6))*$I$9,"Error")))))</f>
        <v>6.0912374716446703E-5</v>
      </c>
      <c r="J2077" s="15" t="s">
        <v>14</v>
      </c>
      <c r="K2077" s="3"/>
      <c r="L2077" s="17">
        <v>20.600000000000421</v>
      </c>
      <c r="M2077" s="34">
        <f>L2077/'MSD Calculation'!$D$5</f>
        <v>0.69594594594596015</v>
      </c>
      <c r="N2077" s="34">
        <f>'MSD Calculation'!$D$24-L2077</f>
        <v>-2.1000000000004206</v>
      </c>
      <c r="O2077" s="35">
        <f t="shared" si="160"/>
        <v>4.3034359181270358E-3</v>
      </c>
      <c r="P2077" s="35">
        <f t="shared" si="161"/>
        <v>1.3897018437329335E-2</v>
      </c>
      <c r="Q2077" s="35">
        <f t="shared" si="162"/>
        <v>1.752323679704277E-2</v>
      </c>
      <c r="R2077" s="35">
        <f t="shared" si="163"/>
        <v>1.9054183106694867E-2</v>
      </c>
      <c r="S2077" s="35">
        <f t="shared" si="164"/>
        <v>1.9115095481411312E-2</v>
      </c>
      <c r="T2077" s="11" t="s">
        <v>14</v>
      </c>
    </row>
    <row r="2078" spans="2:20" x14ac:dyDescent="0.35">
      <c r="B2078" s="63">
        <v>20.610000000000422</v>
      </c>
      <c r="C2078" s="34">
        <f>B2078/'MSD Calculation'!$D$5</f>
        <v>0.69628378378379796</v>
      </c>
      <c r="D2078" s="34">
        <f>'MSD Calculation'!$D$24-B2078</f>
        <v>-2.1100000000004222</v>
      </c>
      <c r="E2078" s="30">
        <f>IF(B2078="",0,IF(B2078&lt;'MSD Calculation'!$D$5,$E$7*(1-B2078/'MSD Calculation'!$D$5), 0))</f>
        <v>4.2986543226624504E-3</v>
      </c>
      <c r="F2078" s="30">
        <f>IF(B2078="",0,IF($B2078&lt;$F$5,0,IF($B2078&gt;'MSD Calculation'!$D$5,0,IF($N$4="Closed-form",1/2*(1-COS(2*PI()*($B2078-$F$5)/$F$6))*$F$8,IF($N$4="General",1/2*(1-COS(2*PI()*($B2078-$F$5)/$F$6))*$F$9,"Error")))))</f>
        <v>9.591460283070067E-3</v>
      </c>
      <c r="G2078" s="30">
        <f>IF(B2078="",0,IF($B2078&lt;$G$5,0,IF($B2078&gt;'MSD Calculation'!$D$5,0,IF($N$4="Closed-form",1/2*(1-COS(2*PI()*($B2078-$G$5)/$G$6))*$G$8,IF($N$4="General",1/2*(1-COS(2*PI()*($B2078-$G$5)/$G$6))*$G$9,"Error")))))</f>
        <v>3.6275258225974025E-3</v>
      </c>
      <c r="H2078" s="30">
        <f>IF(B2078="",0,IF($B2078&lt;$H$5,0,IF($B2078&gt;'MSD Calculation'!$D$5,0,IF($N$4="Closed-form",1/2*(1-COS(2*PI()*($B2078-$H$5)/$H$6))*$H$8,IF($N$4="General",1/2*(1-COS(2*PI()*($B2078-$H$5)/$H$6))*$H$9,"Error")))))</f>
        <v>1.5339349019724642E-3</v>
      </c>
      <c r="I2078" s="30">
        <f>IF(B2078="",0,IF($B2078&lt;$I$5,0,IF($B2078&gt;'MSD Calculation'!$D$5,0,IF($N$4="Closed-form",1/2*(1-COS(2*PI()*($B2078-$I$5)/$I$6))*$I$8,IF($N$4="General",1/2*(1-COS(2*PI()*($B2078-$I$5)/$I$6))*$I$9,"Error")))))</f>
        <v>6.1818079567231828E-5</v>
      </c>
      <c r="J2078" s="15" t="s">
        <v>14</v>
      </c>
      <c r="K2078" s="3"/>
      <c r="L2078" s="17">
        <v>20.610000000000422</v>
      </c>
      <c r="M2078" s="34">
        <f>L2078/'MSD Calculation'!$D$5</f>
        <v>0.69628378378379796</v>
      </c>
      <c r="N2078" s="34">
        <f>'MSD Calculation'!$D$24-L2078</f>
        <v>-2.1100000000004222</v>
      </c>
      <c r="O2078" s="35">
        <f t="shared" si="160"/>
        <v>4.2986543226624504E-3</v>
      </c>
      <c r="P2078" s="35">
        <f t="shared" si="161"/>
        <v>1.3890114605732518E-2</v>
      </c>
      <c r="Q2078" s="35">
        <f t="shared" si="162"/>
        <v>1.7517640428329921E-2</v>
      </c>
      <c r="R2078" s="35">
        <f t="shared" si="163"/>
        <v>1.9051575330302384E-2</v>
      </c>
      <c r="S2078" s="35">
        <f t="shared" si="164"/>
        <v>1.9113393409869617E-2</v>
      </c>
      <c r="T2078" s="11" t="s">
        <v>14</v>
      </c>
    </row>
    <row r="2079" spans="2:20" x14ac:dyDescent="0.35">
      <c r="B2079" s="63">
        <v>20.620000000000424</v>
      </c>
      <c r="C2079" s="34">
        <f>B2079/'MSD Calculation'!$D$5</f>
        <v>0.69662162162163588</v>
      </c>
      <c r="D2079" s="34">
        <f>'MSD Calculation'!$D$24-B2079</f>
        <v>-2.1200000000004238</v>
      </c>
      <c r="E2079" s="30">
        <f>IF(B2079="",0,IF(B2079&lt;'MSD Calculation'!$D$5,$E$7*(1-B2079/'MSD Calculation'!$D$5), 0))</f>
        <v>4.2938727271978634E-3</v>
      </c>
      <c r="F2079" s="30">
        <f>IF(B2079="",0,IF($B2079&lt;$F$5,0,IF($B2079&gt;'MSD Calculation'!$D$5,0,IF($N$4="Closed-form",1/2*(1-COS(2*PI()*($B2079-$F$5)/$F$6))*$F$8,IF($N$4="General",1/2*(1-COS(2*PI()*($B2079-$F$5)/$F$6))*$F$9,"Error")))))</f>
        <v>9.5893172476123872E-3</v>
      </c>
      <c r="G2079" s="30">
        <f>IF(B2079="",0,IF($B2079&lt;$G$5,0,IF($B2079&gt;'MSD Calculation'!$D$5,0,IF($N$4="Closed-form",1/2*(1-COS(2*PI()*($B2079-$G$5)/$G$6))*$G$8,IF($N$4="General",1/2*(1-COS(2*PI()*($B2079-$G$5)/$G$6))*$G$9,"Error")))))</f>
        <v>3.6288209623097727E-3</v>
      </c>
      <c r="H2079" s="30">
        <f>IF(B2079="",0,IF($B2079&lt;$H$5,0,IF($B2079&gt;'MSD Calculation'!$D$5,0,IF($N$4="Closed-form",1/2*(1-COS(2*PI()*($B2079-$H$5)/$H$6))*$H$8,IF($N$4="General",1/2*(1-COS(2*PI()*($B2079-$H$5)/$H$6))*$H$9,"Error")))))</f>
        <v>1.5369171776267382E-3</v>
      </c>
      <c r="I2079" s="30">
        <f>IF(B2079="",0,IF($B2079&lt;$I$5,0,IF($B2079&gt;'MSD Calculation'!$D$5,0,IF($N$4="Closed-form",1/2*(1-COS(2*PI()*($B2079-$I$5)/$I$6))*$I$8,IF($N$4="General",1/2*(1-COS(2*PI()*($B2079-$I$5)/$I$6))*$I$9,"Error")))))</f>
        <v>6.2729663656951851E-5</v>
      </c>
      <c r="J2079" s="15" t="s">
        <v>14</v>
      </c>
      <c r="K2079" s="3"/>
      <c r="L2079" s="17">
        <v>20.620000000000424</v>
      </c>
      <c r="M2079" s="34">
        <f>L2079/'MSD Calculation'!$D$5</f>
        <v>0.69662162162163588</v>
      </c>
      <c r="N2079" s="34">
        <f>'MSD Calculation'!$D$24-L2079</f>
        <v>-2.1200000000004238</v>
      </c>
      <c r="O2079" s="35">
        <f t="shared" si="160"/>
        <v>4.2938727271978634E-3</v>
      </c>
      <c r="P2079" s="35">
        <f t="shared" si="161"/>
        <v>1.3883189974810251E-2</v>
      </c>
      <c r="Q2079" s="35">
        <f t="shared" si="162"/>
        <v>1.7512010937120022E-2</v>
      </c>
      <c r="R2079" s="35">
        <f t="shared" si="163"/>
        <v>1.904892811474676E-2</v>
      </c>
      <c r="S2079" s="35">
        <f t="shared" si="164"/>
        <v>1.9111657778403714E-2</v>
      </c>
      <c r="T2079" s="11" t="s">
        <v>14</v>
      </c>
    </row>
    <row r="2080" spans="2:20" x14ac:dyDescent="0.35">
      <c r="B2080" s="63">
        <v>20.630000000000425</v>
      </c>
      <c r="C2080" s="34">
        <f>B2080/'MSD Calculation'!$D$5</f>
        <v>0.6969594594594738</v>
      </c>
      <c r="D2080" s="34">
        <f>'MSD Calculation'!$D$24-B2080</f>
        <v>-2.1300000000004253</v>
      </c>
      <c r="E2080" s="30">
        <f>IF(B2080="",0,IF(B2080&lt;'MSD Calculation'!$D$5,$E$7*(1-B2080/'MSD Calculation'!$D$5), 0))</f>
        <v>4.2890911317332763E-3</v>
      </c>
      <c r="F2080" s="30">
        <f>IF(B2080="",0,IF($B2080&lt;$F$5,0,IF($B2080&gt;'MSD Calculation'!$D$5,0,IF($N$4="Closed-form",1/2*(1-COS(2*PI()*($B2080-$F$5)/$F$6))*$F$8,IF($N$4="General",1/2*(1-COS(2*PI()*($B2080-$F$5)/$F$6))*$F$9,"Error")))))</f>
        <v>9.5871534222296585E-3</v>
      </c>
      <c r="G2080" s="30">
        <f>IF(B2080="",0,IF($B2080&lt;$G$5,0,IF($B2080&gt;'MSD Calculation'!$D$5,0,IF($N$4="Closed-form",1/2*(1-COS(2*PI()*($B2080-$G$5)/$G$6))*$G$8,IF($N$4="General",1/2*(1-COS(2*PI()*($B2080-$G$5)/$G$6))*$G$9,"Error")))))</f>
        <v>3.6301037698843685E-3</v>
      </c>
      <c r="H2080" s="30">
        <f>IF(B2080="",0,IF($B2080&lt;$H$5,0,IF($B2080&gt;'MSD Calculation'!$D$5,0,IF($N$4="Closed-form",1/2*(1-COS(2*PI()*($B2080-$H$5)/$H$6))*$H$8,IF($N$4="General",1/2*(1-COS(2*PI()*($B2080-$H$5)/$H$6))*$H$9,"Error")))))</f>
        <v>1.5398931007565358E-3</v>
      </c>
      <c r="I2080" s="30">
        <f>IF(B2080="",0,IF($B2080&lt;$I$5,0,IF($B2080&gt;'MSD Calculation'!$D$5,0,IF($N$4="Closed-form",1/2*(1-COS(2*PI()*($B2080-$I$5)/$I$6))*$I$8,IF($N$4="General",1/2*(1-COS(2*PI()*($B2080-$I$5)/$I$6))*$I$9,"Error")))))</f>
        <v>6.364710342868182E-5</v>
      </c>
      <c r="J2080" s="15" t="s">
        <v>14</v>
      </c>
      <c r="K2080" s="3"/>
      <c r="L2080" s="17">
        <v>20.630000000000425</v>
      </c>
      <c r="M2080" s="34">
        <f>L2080/'MSD Calculation'!$D$5</f>
        <v>0.6969594594594738</v>
      </c>
      <c r="N2080" s="34">
        <f>'MSD Calculation'!$D$24-L2080</f>
        <v>-2.1300000000004253</v>
      </c>
      <c r="O2080" s="35">
        <f t="shared" si="160"/>
        <v>4.2890911317332763E-3</v>
      </c>
      <c r="P2080" s="35">
        <f t="shared" si="161"/>
        <v>1.3876244553962934E-2</v>
      </c>
      <c r="Q2080" s="35">
        <f t="shared" si="162"/>
        <v>1.7506348323847301E-2</v>
      </c>
      <c r="R2080" s="35">
        <f t="shared" si="163"/>
        <v>1.9046241424603837E-2</v>
      </c>
      <c r="S2080" s="35">
        <f t="shared" si="164"/>
        <v>1.9109888528032519E-2</v>
      </c>
      <c r="T2080" s="11" t="s">
        <v>14</v>
      </c>
    </row>
    <row r="2081" spans="2:20" x14ac:dyDescent="0.35">
      <c r="B2081" s="63">
        <v>20.640000000000427</v>
      </c>
      <c r="C2081" s="34">
        <f>B2081/'MSD Calculation'!$D$5</f>
        <v>0.69729729729731171</v>
      </c>
      <c r="D2081" s="34">
        <f>'MSD Calculation'!$D$24-B2081</f>
        <v>-2.1400000000004269</v>
      </c>
      <c r="E2081" s="30">
        <f>IF(B2081="",0,IF(B2081&lt;'MSD Calculation'!$D$5,$E$7*(1-B2081/'MSD Calculation'!$D$5), 0))</f>
        <v>4.2843095362686892E-3</v>
      </c>
      <c r="F2081" s="30">
        <f>IF(B2081="",0,IF($B2081&lt;$F$5,0,IF($B2081&gt;'MSD Calculation'!$D$5,0,IF($N$4="Closed-form",1/2*(1-COS(2*PI()*($B2081-$F$5)/$F$6))*$F$8,IF($N$4="General",1/2*(1-COS(2*PI()*($B2081-$F$5)/$F$6))*$F$9,"Error")))))</f>
        <v>9.5849688164134795E-3</v>
      </c>
      <c r="G2081" s="30">
        <f>IF(B2081="",0,IF($B2081&lt;$G$5,0,IF($B2081&gt;'MSD Calculation'!$D$5,0,IF($N$4="Closed-form",1/2*(1-COS(2*PI()*($B2081-$G$5)/$G$6))*$G$8,IF($N$4="General",1/2*(1-COS(2*PI()*($B2081-$G$5)/$G$6))*$G$9,"Error")))))</f>
        <v>3.6313742364403843E-3</v>
      </c>
      <c r="H2081" s="30">
        <f>IF(B2081="",0,IF($B2081&lt;$H$5,0,IF($B2081&gt;'MSD Calculation'!$D$5,0,IF($N$4="Closed-form",1/2*(1-COS(2*PI()*($B2081-$H$5)/$H$6))*$H$8,IF($N$4="General",1/2*(1-COS(2*PI()*($B2081-$H$5)/$H$6))*$H$9,"Error")))))</f>
        <v>1.5428626355798558E-3</v>
      </c>
      <c r="I2081" s="30">
        <f>IF(B2081="",0,IF($B2081&lt;$I$5,0,IF($B2081&gt;'MSD Calculation'!$D$5,0,IF($N$4="Closed-form",1/2*(1-COS(2*PI()*($B2081-$I$5)/$I$6))*$I$8,IF($N$4="General",1/2*(1-COS(2*PI()*($B2081-$I$5)/$I$6))*$I$9,"Error")))))</f>
        <v>6.4570375174175906E-5</v>
      </c>
      <c r="J2081" s="15" t="s">
        <v>14</v>
      </c>
      <c r="K2081" s="3"/>
      <c r="L2081" s="17">
        <v>20.640000000000427</v>
      </c>
      <c r="M2081" s="34">
        <f>L2081/'MSD Calculation'!$D$5</f>
        <v>0.69729729729731171</v>
      </c>
      <c r="N2081" s="34">
        <f>'MSD Calculation'!$D$24-L2081</f>
        <v>-2.1400000000004269</v>
      </c>
      <c r="O2081" s="35">
        <f t="shared" si="160"/>
        <v>4.2843095362686892E-3</v>
      </c>
      <c r="P2081" s="35">
        <f t="shared" si="161"/>
        <v>1.3869278352682169E-2</v>
      </c>
      <c r="Q2081" s="35">
        <f t="shared" si="162"/>
        <v>1.7500652589122555E-2</v>
      </c>
      <c r="R2081" s="35">
        <f t="shared" si="163"/>
        <v>1.904351522470241E-2</v>
      </c>
      <c r="S2081" s="35">
        <f t="shared" si="164"/>
        <v>1.9108085599876586E-2</v>
      </c>
      <c r="T2081" s="11" t="s">
        <v>14</v>
      </c>
    </row>
    <row r="2082" spans="2:20" x14ac:dyDescent="0.35">
      <c r="B2082" s="63">
        <v>20.650000000000428</v>
      </c>
      <c r="C2082" s="34">
        <f>B2082/'MSD Calculation'!$D$5</f>
        <v>0.69763513513514963</v>
      </c>
      <c r="D2082" s="34">
        <f>'MSD Calculation'!$D$24-B2082</f>
        <v>-2.1500000000004285</v>
      </c>
      <c r="E2082" s="30">
        <f>IF(B2082="",0,IF(B2082&lt;'MSD Calculation'!$D$5,$E$7*(1-B2082/'MSD Calculation'!$D$5), 0))</f>
        <v>4.2795279408041021E-3</v>
      </c>
      <c r="F2082" s="30">
        <f>IF(B2082="",0,IF($B2082&lt;$F$5,0,IF($B2082&gt;'MSD Calculation'!$D$5,0,IF($N$4="Closed-form",1/2*(1-COS(2*PI()*($B2082-$F$5)/$F$6))*$F$8,IF($N$4="General",1/2*(1-COS(2*PI()*($B2082-$F$5)/$F$6))*$F$9,"Error")))))</f>
        <v>9.5827634397465979E-3</v>
      </c>
      <c r="G2082" s="30">
        <f>IF(B2082="",0,IF($B2082&lt;$G$5,0,IF($B2082&gt;'MSD Calculation'!$D$5,0,IF($N$4="Closed-form",1/2*(1-COS(2*PI()*($B2082-$G$5)/$G$6))*$G$8,IF($N$4="General",1/2*(1-COS(2*PI()*($B2082-$G$5)/$G$6))*$G$9,"Error")))))</f>
        <v>3.632632353182451E-3</v>
      </c>
      <c r="H2082" s="30">
        <f>IF(B2082="",0,IF($B2082&lt;$H$5,0,IF($B2082&gt;'MSD Calculation'!$D$5,0,IF($N$4="Closed-form",1/2*(1-COS(2*PI()*($B2082-$H$5)/$H$6))*$H$8,IF($N$4="General",1/2*(1-COS(2*PI()*($B2082-$H$5)/$H$6))*$H$9,"Error")))))</f>
        <v>1.5458257463915096E-3</v>
      </c>
      <c r="I2082" s="30">
        <f>IF(B2082="",0,IF($B2082&lt;$I$5,0,IF($B2082&gt;'MSD Calculation'!$D$5,0,IF($N$4="Closed-form",1/2*(1-COS(2*PI()*($B2082-$I$5)/$I$6))*$I$8,IF($N$4="General",1/2*(1-COS(2*PI()*($B2082-$I$5)/$I$6))*$I$9,"Error")))))</f>
        <v>6.54994550344798E-5</v>
      </c>
      <c r="J2082" s="15" t="s">
        <v>14</v>
      </c>
      <c r="K2082" s="3"/>
      <c r="L2082" s="17">
        <v>20.650000000000428</v>
      </c>
      <c r="M2082" s="34">
        <f>L2082/'MSD Calculation'!$D$5</f>
        <v>0.69763513513514963</v>
      </c>
      <c r="N2082" s="34">
        <f>'MSD Calculation'!$D$24-L2082</f>
        <v>-2.1500000000004285</v>
      </c>
      <c r="O2082" s="35">
        <f t="shared" si="160"/>
        <v>4.2795279408041021E-3</v>
      </c>
      <c r="P2082" s="35">
        <f t="shared" si="161"/>
        <v>1.3862291380550701E-2</v>
      </c>
      <c r="Q2082" s="35">
        <f t="shared" si="162"/>
        <v>1.7494923733733153E-2</v>
      </c>
      <c r="R2082" s="35">
        <f t="shared" si="163"/>
        <v>1.9040749480124661E-2</v>
      </c>
      <c r="S2082" s="35">
        <f t="shared" si="164"/>
        <v>1.910624893515914E-2</v>
      </c>
      <c r="T2082" s="11" t="s">
        <v>14</v>
      </c>
    </row>
    <row r="2083" spans="2:20" x14ac:dyDescent="0.35">
      <c r="B2083" s="63">
        <v>20.66000000000043</v>
      </c>
      <c r="C2083" s="34">
        <f>B2083/'MSD Calculation'!$D$5</f>
        <v>0.69797297297298744</v>
      </c>
      <c r="D2083" s="34">
        <f>'MSD Calculation'!$D$24-B2083</f>
        <v>-2.16000000000043</v>
      </c>
      <c r="E2083" s="30">
        <f>IF(B2083="",0,IF(B2083&lt;'MSD Calculation'!$D$5,$E$7*(1-B2083/'MSD Calculation'!$D$5), 0))</f>
        <v>4.2747463453395168E-3</v>
      </c>
      <c r="F2083" s="30">
        <f>IF(B2083="",0,IF($B2083&lt;$F$5,0,IF($B2083&gt;'MSD Calculation'!$D$5,0,IF($N$4="Closed-form",1/2*(1-COS(2*PI()*($B2083-$F$5)/$F$6))*$F$8,IF($N$4="General",1/2*(1-COS(2*PI()*($B2083-$F$5)/$F$6))*$F$9,"Error")))))</f>
        <v>9.580537301902876E-3</v>
      </c>
      <c r="G2083" s="30">
        <f>IF(B2083="",0,IF($B2083&lt;$G$5,0,IF($B2083&gt;'MSD Calculation'!$D$5,0,IF($N$4="Closed-form",1/2*(1-COS(2*PI()*($B2083-$G$5)/$G$6))*$G$8,IF($N$4="General",1/2*(1-COS(2*PI()*($B2083-$G$5)/$G$6))*$G$9,"Error")))))</f>
        <v>3.6338781114006965E-3</v>
      </c>
      <c r="H2083" s="30">
        <f>IF(B2083="",0,IF($B2083&lt;$H$5,0,IF($B2083&gt;'MSD Calculation'!$D$5,0,IF($N$4="Closed-form",1/2*(1-COS(2*PI()*($B2083-$H$5)/$H$6))*$H$8,IF($N$4="General",1/2*(1-COS(2*PI()*($B2083-$H$5)/$H$6))*$H$9,"Error")))))</f>
        <v>1.5487823975635492E-3</v>
      </c>
      <c r="I2083" s="30">
        <f>IF(B2083="",0,IF($B2083&lt;$I$5,0,IF($B2083&gt;'MSD Calculation'!$D$5,0,IF($N$4="Closed-form",1/2*(1-COS(2*PI()*($B2083-$I$5)/$I$6))*$I$8,IF($N$4="General",1/2*(1-COS(2*PI()*($B2083-$I$5)/$I$6))*$I$9,"Error")))))</f>
        <v>6.6434319000547394E-5</v>
      </c>
      <c r="J2083" s="15" t="s">
        <v>14</v>
      </c>
      <c r="K2083" s="3"/>
      <c r="L2083" s="17">
        <v>20.66000000000043</v>
      </c>
      <c r="M2083" s="34">
        <f>L2083/'MSD Calculation'!$D$5</f>
        <v>0.69797297297298744</v>
      </c>
      <c r="N2083" s="34">
        <f>'MSD Calculation'!$D$24-L2083</f>
        <v>-2.16000000000043</v>
      </c>
      <c r="O2083" s="35">
        <f t="shared" si="160"/>
        <v>4.2747463453395168E-3</v>
      </c>
      <c r="P2083" s="35">
        <f t="shared" si="161"/>
        <v>1.3855283647242393E-2</v>
      </c>
      <c r="Q2083" s="35">
        <f t="shared" si="162"/>
        <v>1.7489161758643089E-2</v>
      </c>
      <c r="R2083" s="35">
        <f t="shared" si="163"/>
        <v>1.9037944156206639E-2</v>
      </c>
      <c r="S2083" s="35">
        <f t="shared" si="164"/>
        <v>1.9104378475207188E-2</v>
      </c>
      <c r="T2083" s="11" t="s">
        <v>14</v>
      </c>
    </row>
    <row r="2084" spans="2:20" x14ac:dyDescent="0.35">
      <c r="B2084" s="63">
        <v>20.670000000000432</v>
      </c>
      <c r="C2084" s="34">
        <f>B2084/'MSD Calculation'!$D$5</f>
        <v>0.69831081081082536</v>
      </c>
      <c r="D2084" s="34">
        <f>'MSD Calculation'!$D$24-B2084</f>
        <v>-2.1700000000004316</v>
      </c>
      <c r="E2084" s="30">
        <f>IF(B2084="",0,IF(B2084&lt;'MSD Calculation'!$D$5,$E$7*(1-B2084/'MSD Calculation'!$D$5), 0))</f>
        <v>4.2699647498749297E-3</v>
      </c>
      <c r="F2084" s="30">
        <f>IF(B2084="",0,IF($B2084&lt;$F$5,0,IF($B2084&gt;'MSD Calculation'!$D$5,0,IF($N$4="Closed-form",1/2*(1-COS(2*PI()*($B2084-$F$5)/$F$6))*$F$8,IF($N$4="General",1/2*(1-COS(2*PI()*($B2084-$F$5)/$F$6))*$F$9,"Error")))))</f>
        <v>9.5782904126472425E-3</v>
      </c>
      <c r="G2084" s="30">
        <f>IF(B2084="",0,IF($B2084&lt;$G$5,0,IF($B2084&gt;'MSD Calculation'!$D$5,0,IF($N$4="Closed-form",1/2*(1-COS(2*PI()*($B2084-$G$5)/$G$6))*$G$8,IF($N$4="General",1/2*(1-COS(2*PI()*($B2084-$G$5)/$G$6))*$G$9,"Error")))))</f>
        <v>3.6351115024708049E-3</v>
      </c>
      <c r="H2084" s="30">
        <f>IF(B2084="",0,IF($B2084&lt;$H$5,0,IF($B2084&gt;'MSD Calculation'!$D$5,0,IF($N$4="Closed-form",1/2*(1-COS(2*PI()*($B2084-$H$5)/$H$6))*$H$8,IF($N$4="General",1/2*(1-COS(2*PI()*($B2084-$H$5)/$H$6))*$H$9,"Error")))))</f>
        <v>1.5517325535456962E-3</v>
      </c>
      <c r="I2084" s="30">
        <f>IF(B2084="",0,IF($B2084&lt;$I$5,0,IF($B2084&gt;'MSD Calculation'!$D$5,0,IF($N$4="Closed-form",1/2*(1-COS(2*PI()*($B2084-$I$5)/$I$6))*$I$8,IF($N$4="General",1/2*(1-COS(2*PI()*($B2084-$I$5)/$I$6))*$I$9,"Error")))))</f>
        <v>6.7374942913861122E-5</v>
      </c>
      <c r="J2084" s="15" t="s">
        <v>14</v>
      </c>
      <c r="K2084" s="3"/>
      <c r="L2084" s="17">
        <v>20.670000000000432</v>
      </c>
      <c r="M2084" s="34">
        <f>L2084/'MSD Calculation'!$D$5</f>
        <v>0.69831081081082536</v>
      </c>
      <c r="N2084" s="34">
        <f>'MSD Calculation'!$D$24-L2084</f>
        <v>-2.1700000000004316</v>
      </c>
      <c r="O2084" s="35">
        <f t="shared" si="160"/>
        <v>4.2699647498749297E-3</v>
      </c>
      <c r="P2084" s="35">
        <f t="shared" si="161"/>
        <v>1.3848255162522173E-2</v>
      </c>
      <c r="Q2084" s="35">
        <f t="shared" si="162"/>
        <v>1.7483366664992978E-2</v>
      </c>
      <c r="R2084" s="35">
        <f t="shared" si="163"/>
        <v>1.9035099218538673E-2</v>
      </c>
      <c r="S2084" s="35">
        <f t="shared" si="164"/>
        <v>1.9102474161452533E-2</v>
      </c>
      <c r="T2084" s="11" t="s">
        <v>14</v>
      </c>
    </row>
    <row r="2085" spans="2:20" x14ac:dyDescent="0.35">
      <c r="B2085" s="63">
        <v>20.680000000000433</v>
      </c>
      <c r="C2085" s="34">
        <f>B2085/'MSD Calculation'!$D$5</f>
        <v>0.69864864864866327</v>
      </c>
      <c r="D2085" s="34">
        <f>'MSD Calculation'!$D$24-B2085</f>
        <v>-2.1800000000004331</v>
      </c>
      <c r="E2085" s="30">
        <f>IF(B2085="",0,IF(B2085&lt;'MSD Calculation'!$D$5,$E$7*(1-B2085/'MSD Calculation'!$D$5), 0))</f>
        <v>4.2651831544103435E-3</v>
      </c>
      <c r="F2085" s="30">
        <f>IF(B2085="",0,IF($B2085&lt;$F$5,0,IF($B2085&gt;'MSD Calculation'!$D$5,0,IF($N$4="Closed-form",1/2*(1-COS(2*PI()*($B2085-$F$5)/$F$6))*$F$8,IF($N$4="General",1/2*(1-COS(2*PI()*($B2085-$F$5)/$F$6))*$F$9,"Error")))))</f>
        <v>9.5760227818356553E-3</v>
      </c>
      <c r="G2085" s="30">
        <f>IF(B2085="",0,IF($B2085&lt;$G$5,0,IF($B2085&gt;'MSD Calculation'!$D$5,0,IF($N$4="Closed-form",1/2*(1-COS(2*PI()*($B2085-$G$5)/$G$6))*$G$8,IF($N$4="General",1/2*(1-COS(2*PI()*($B2085-$G$5)/$G$6))*$G$9,"Error")))))</f>
        <v>3.6363325178540794E-3</v>
      </c>
      <c r="H2085" s="30">
        <f>IF(B2085="",0,IF($B2085&lt;$H$5,0,IF($B2085&gt;'MSD Calculation'!$D$5,0,IF($N$4="Closed-form",1/2*(1-COS(2*PI()*($B2085-$H$5)/$H$6))*$H$8,IF($N$4="General",1/2*(1-COS(2*PI()*($B2085-$H$5)/$H$6))*$H$9,"Error")))))</f>
        <v>1.5546761788657693E-3</v>
      </c>
      <c r="I2085" s="30">
        <f>IF(B2085="",0,IF($B2085&lt;$I$5,0,IF($B2085&gt;'MSD Calculation'!$D$5,0,IF($N$4="Closed-form",1/2*(1-COS(2*PI()*($B2085-$I$5)/$I$6))*$I$8,IF($N$4="General",1/2*(1-COS(2*PI()*($B2085-$I$5)/$I$6))*$I$9,"Error")))))</f>
        <v>6.8321302467056418E-5</v>
      </c>
      <c r="J2085" s="15" t="s">
        <v>14</v>
      </c>
      <c r="K2085" s="3"/>
      <c r="L2085" s="17">
        <v>20.680000000000433</v>
      </c>
      <c r="M2085" s="34">
        <f>L2085/'MSD Calculation'!$D$5</f>
        <v>0.69864864864866327</v>
      </c>
      <c r="N2085" s="34">
        <f>'MSD Calculation'!$D$24-L2085</f>
        <v>-2.1800000000004331</v>
      </c>
      <c r="O2085" s="35">
        <f t="shared" si="160"/>
        <v>4.2651831544103435E-3</v>
      </c>
      <c r="P2085" s="35">
        <f t="shared" si="161"/>
        <v>1.3841205936246E-2</v>
      </c>
      <c r="Q2085" s="35">
        <f t="shared" si="162"/>
        <v>1.7477538454100078E-2</v>
      </c>
      <c r="R2085" s="35">
        <f t="shared" si="163"/>
        <v>1.9032214632965849E-2</v>
      </c>
      <c r="S2085" s="35">
        <f t="shared" si="164"/>
        <v>1.9100535935432907E-2</v>
      </c>
      <c r="T2085" s="11" t="s">
        <v>14</v>
      </c>
    </row>
    <row r="2086" spans="2:20" x14ac:dyDescent="0.35">
      <c r="B2086" s="63">
        <v>20.690000000000435</v>
      </c>
      <c r="C2086" s="34">
        <f>B2086/'MSD Calculation'!$D$5</f>
        <v>0.69898648648650119</v>
      </c>
      <c r="D2086" s="34">
        <f>'MSD Calculation'!$D$24-B2086</f>
        <v>-2.1900000000004347</v>
      </c>
      <c r="E2086" s="30">
        <f>IF(B2086="",0,IF(B2086&lt;'MSD Calculation'!$D$5,$E$7*(1-B2086/'MSD Calculation'!$D$5), 0))</f>
        <v>4.2604015589457565E-3</v>
      </c>
      <c r="F2086" s="30">
        <f>IF(B2086="",0,IF($B2086&lt;$F$5,0,IF($B2086&gt;'MSD Calculation'!$D$5,0,IF($N$4="Closed-form",1/2*(1-COS(2*PI()*($B2086-$F$5)/$F$6))*$F$8,IF($N$4="General",1/2*(1-COS(2*PI()*($B2086-$F$5)/$F$6))*$F$9,"Error")))))</f>
        <v>9.5737344194150517E-3</v>
      </c>
      <c r="G2086" s="30">
        <f>IF(B2086="",0,IF($B2086&lt;$G$5,0,IF($B2086&gt;'MSD Calculation'!$D$5,0,IF($N$4="Closed-form",1/2*(1-COS(2*PI()*($B2086-$G$5)/$G$6))*$G$8,IF($N$4="General",1/2*(1-COS(2*PI()*($B2086-$G$5)/$G$6))*$G$9,"Error")))))</f>
        <v>3.6375411490974984E-3</v>
      </c>
      <c r="H2086" s="30">
        <f>IF(B2086="",0,IF($B2086&lt;$H$5,0,IF($B2086&gt;'MSD Calculation'!$D$5,0,IF($N$4="Closed-form",1/2*(1-COS(2*PI()*($B2086-$H$5)/$H$6))*$H$8,IF($N$4="General",1/2*(1-COS(2*PI()*($B2086-$H$5)/$H$6))*$H$9,"Error")))))</f>
        <v>1.5576132381301109E-3</v>
      </c>
      <c r="I2086" s="30">
        <f>IF(B2086="",0,IF($B2086&lt;$I$5,0,IF($B2086&gt;'MSD Calculation'!$D$5,0,IF($N$4="Closed-form",1/2*(1-COS(2*PI()*($B2086-$I$5)/$I$6))*$I$8,IF($N$4="General",1/2*(1-COS(2*PI()*($B2086-$I$5)/$I$6))*$I$9,"Error")))))</f>
        <v>6.9273373204549688E-5</v>
      </c>
      <c r="J2086" s="15" t="s">
        <v>14</v>
      </c>
      <c r="K2086" s="3"/>
      <c r="L2086" s="17">
        <v>20.690000000000435</v>
      </c>
      <c r="M2086" s="34">
        <f>L2086/'MSD Calculation'!$D$5</f>
        <v>0.69898648648650119</v>
      </c>
      <c r="N2086" s="34">
        <f>'MSD Calculation'!$D$24-L2086</f>
        <v>-2.1900000000004347</v>
      </c>
      <c r="O2086" s="35">
        <f t="shared" si="160"/>
        <v>4.2604015589457565E-3</v>
      </c>
      <c r="P2086" s="35">
        <f t="shared" si="161"/>
        <v>1.3834135978360808E-2</v>
      </c>
      <c r="Q2086" s="35">
        <f t="shared" si="162"/>
        <v>1.7471677127458306E-2</v>
      </c>
      <c r="R2086" s="35">
        <f t="shared" si="163"/>
        <v>1.9029290365588418E-2</v>
      </c>
      <c r="S2086" s="35">
        <f t="shared" si="164"/>
        <v>1.9098563738792967E-2</v>
      </c>
      <c r="T2086" s="11" t="s">
        <v>14</v>
      </c>
    </row>
    <row r="2087" spans="2:20" x14ac:dyDescent="0.35">
      <c r="B2087" s="63">
        <v>20.700000000000436</v>
      </c>
      <c r="C2087" s="34">
        <f>B2087/'MSD Calculation'!$D$5</f>
        <v>0.699324324324339</v>
      </c>
      <c r="D2087" s="34">
        <f>'MSD Calculation'!$D$24-B2087</f>
        <v>-2.2000000000004363</v>
      </c>
      <c r="E2087" s="30">
        <f>IF(B2087="",0,IF(B2087&lt;'MSD Calculation'!$D$5,$E$7*(1-B2087/'MSD Calculation'!$D$5), 0))</f>
        <v>4.2556199634811711E-3</v>
      </c>
      <c r="F2087" s="30">
        <f>IF(B2087="",0,IF($B2087&lt;$F$5,0,IF($B2087&gt;'MSD Calculation'!$D$5,0,IF($N$4="Closed-form",1/2*(1-COS(2*PI()*($B2087-$F$5)/$F$6))*$F$8,IF($N$4="General",1/2*(1-COS(2*PI()*($B2087-$F$5)/$F$6))*$F$9,"Error")))))</f>
        <v>9.5714253354233069E-3</v>
      </c>
      <c r="G2087" s="30">
        <f>IF(B2087="",0,IF($B2087&lt;$G$5,0,IF($B2087&gt;'MSD Calculation'!$D$5,0,IF($N$4="Closed-form",1/2*(1-COS(2*PI()*($B2087-$G$5)/$G$6))*$G$8,IF($N$4="General",1/2*(1-COS(2*PI()*($B2087-$G$5)/$G$6))*$G$9,"Error")))))</f>
        <v>3.6387373878337746E-3</v>
      </c>
      <c r="H2087" s="30">
        <f>IF(B2087="",0,IF($B2087&lt;$H$5,0,IF($B2087&gt;'MSD Calculation'!$D$5,0,IF($N$4="Closed-form",1/2*(1-COS(2*PI()*($B2087-$H$5)/$H$6))*$H$8,IF($N$4="General",1/2*(1-COS(2*PI()*($B2087-$H$5)/$H$6))*$H$9,"Error")))))</f>
        <v>1.5605436960240136E-3</v>
      </c>
      <c r="I2087" s="30">
        <f>IF(B2087="",0,IF($B2087&lt;$I$5,0,IF($B2087&gt;'MSD Calculation'!$D$5,0,IF($N$4="Closed-form",1/2*(1-COS(2*PI()*($B2087-$I$5)/$I$6))*$I$8,IF($N$4="General",1/2*(1-COS(2*PI()*($B2087-$I$5)/$I$6))*$I$9,"Error")))))</f>
        <v>7.0231130523170436E-5</v>
      </c>
      <c r="J2087" s="15" t="s">
        <v>14</v>
      </c>
      <c r="K2087" s="3"/>
      <c r="L2087" s="17">
        <v>20.700000000000436</v>
      </c>
      <c r="M2087" s="34">
        <f>L2087/'MSD Calculation'!$D$5</f>
        <v>0.699324324324339</v>
      </c>
      <c r="N2087" s="34">
        <f>'MSD Calculation'!$D$24-L2087</f>
        <v>-2.2000000000004363</v>
      </c>
      <c r="O2087" s="35">
        <f t="shared" si="160"/>
        <v>4.2556199634811711E-3</v>
      </c>
      <c r="P2087" s="35">
        <f t="shared" si="161"/>
        <v>1.3827045298904477E-2</v>
      </c>
      <c r="Q2087" s="35">
        <f t="shared" si="162"/>
        <v>1.7465782686738252E-2</v>
      </c>
      <c r="R2087" s="35">
        <f t="shared" si="163"/>
        <v>1.9026326382762266E-2</v>
      </c>
      <c r="S2087" s="35">
        <f t="shared" si="164"/>
        <v>1.9096557513285435E-2</v>
      </c>
      <c r="T2087" s="11" t="s">
        <v>14</v>
      </c>
    </row>
    <row r="2088" spans="2:20" x14ac:dyDescent="0.35">
      <c r="B2088" s="63">
        <v>20.710000000000438</v>
      </c>
      <c r="C2088" s="34">
        <f>B2088/'MSD Calculation'!$D$5</f>
        <v>0.69966216216217691</v>
      </c>
      <c r="D2088" s="34">
        <f>'MSD Calculation'!$D$24-B2088</f>
        <v>-2.2100000000004378</v>
      </c>
      <c r="E2088" s="30">
        <f>IF(B2088="",0,IF(B2088&lt;'MSD Calculation'!$D$5,$E$7*(1-B2088/'MSD Calculation'!$D$5), 0))</f>
        <v>4.2508383680165841E-3</v>
      </c>
      <c r="F2088" s="30">
        <f>IF(B2088="",0,IF($B2088&lt;$F$5,0,IF($B2088&gt;'MSD Calculation'!$D$5,0,IF($N$4="Closed-form",1/2*(1-COS(2*PI()*($B2088-$F$5)/$F$6))*$F$8,IF($N$4="General",1/2*(1-COS(2*PI()*($B2088-$F$5)/$F$6))*$F$9,"Error")))))</f>
        <v>9.5690955399891937E-3</v>
      </c>
      <c r="G2088" s="30">
        <f>IF(B2088="",0,IF($B2088&lt;$G$5,0,IF($B2088&gt;'MSD Calculation'!$D$5,0,IF($N$4="Closed-form",1/2*(1-COS(2*PI()*($B2088-$G$5)/$G$6))*$G$8,IF($N$4="General",1/2*(1-COS(2*PI()*($B2088-$G$5)/$G$6))*$G$9,"Error")))))</f>
        <v>3.6399212257814144E-3</v>
      </c>
      <c r="H2088" s="30">
        <f>IF(B2088="",0,IF($B2088&lt;$H$5,0,IF($B2088&gt;'MSD Calculation'!$D$5,0,IF($N$4="Closed-form",1/2*(1-COS(2*PI()*($B2088-$H$5)/$H$6))*$H$8,IF($N$4="General",1/2*(1-COS(2*PI()*($B2088-$H$5)/$H$6))*$H$9,"Error")))))</f>
        <v>1.5634675173121413E-3</v>
      </c>
      <c r="I2088" s="30">
        <f>IF(B2088="",0,IF($B2088&lt;$I$5,0,IF($B2088&gt;'MSD Calculation'!$D$5,0,IF($N$4="Closed-form",1/2*(1-COS(2*PI()*($B2088-$I$5)/$I$6))*$I$8,IF($N$4="General",1/2*(1-COS(2*PI()*($B2088-$I$5)/$I$6))*$I$9,"Error")))))</f>
        <v>7.1194549672796859E-5</v>
      </c>
      <c r="J2088" s="15" t="s">
        <v>14</v>
      </c>
      <c r="K2088" s="3"/>
      <c r="L2088" s="17">
        <v>20.710000000000438</v>
      </c>
      <c r="M2088" s="34">
        <f>L2088/'MSD Calculation'!$D$5</f>
        <v>0.69966216216217691</v>
      </c>
      <c r="N2088" s="34">
        <f>'MSD Calculation'!$D$24-L2088</f>
        <v>-2.2100000000004378</v>
      </c>
      <c r="O2088" s="35">
        <f t="shared" si="160"/>
        <v>4.2508383680165841E-3</v>
      </c>
      <c r="P2088" s="35">
        <f t="shared" si="161"/>
        <v>1.3819933908005778E-2</v>
      </c>
      <c r="Q2088" s="35">
        <f t="shared" si="162"/>
        <v>1.7459855133787193E-2</v>
      </c>
      <c r="R2088" s="35">
        <f t="shared" si="163"/>
        <v>1.9023322651099333E-2</v>
      </c>
      <c r="S2088" s="35">
        <f t="shared" si="164"/>
        <v>1.909451720077213E-2</v>
      </c>
      <c r="T2088" s="11" t="s">
        <v>14</v>
      </c>
    </row>
    <row r="2089" spans="2:20" x14ac:dyDescent="0.35">
      <c r="B2089" s="63">
        <v>20.720000000000439</v>
      </c>
      <c r="C2089" s="34">
        <f>B2089/'MSD Calculation'!$D$5</f>
        <v>0.70000000000001483</v>
      </c>
      <c r="D2089" s="34">
        <f>'MSD Calculation'!$D$24-B2089</f>
        <v>-2.2200000000004394</v>
      </c>
      <c r="E2089" s="30">
        <f>IF(B2089="",0,IF(B2089&lt;'MSD Calculation'!$D$5,$E$7*(1-B2089/'MSD Calculation'!$D$5), 0))</f>
        <v>4.246056772551997E-3</v>
      </c>
      <c r="F2089" s="30">
        <f>IF(B2089="",0,IF($B2089&lt;$F$5,0,IF($B2089&gt;'MSD Calculation'!$D$5,0,IF($N$4="Closed-form",1/2*(1-COS(2*PI()*($B2089-$F$5)/$F$6))*$F$8,IF($N$4="General",1/2*(1-COS(2*PI()*($B2089-$F$5)/$F$6))*$F$9,"Error")))))</f>
        <v>9.5667450433323375E-3</v>
      </c>
      <c r="G2089" s="30">
        <f>IF(B2089="",0,IF($B2089&lt;$G$5,0,IF($B2089&gt;'MSD Calculation'!$D$5,0,IF($N$4="Closed-form",1/2*(1-COS(2*PI()*($B2089-$G$5)/$G$6))*$G$8,IF($N$4="General",1/2*(1-COS(2*PI()*($B2089-$G$5)/$G$6))*$G$9,"Error")))))</f>
        <v>3.6410926547447726E-3</v>
      </c>
      <c r="H2089" s="30">
        <f>IF(B2089="",0,IF($B2089&lt;$H$5,0,IF($B2089&gt;'MSD Calculation'!$D$5,0,IF($N$4="Closed-form",1/2*(1-COS(2*PI()*($B2089-$H$5)/$H$6))*$H$8,IF($N$4="General",1/2*(1-COS(2*PI()*($B2089-$H$5)/$H$6))*$H$9,"Error")))))</f>
        <v>1.5663846668389578E-3</v>
      </c>
      <c r="I2089" s="30">
        <f>IF(B2089="",0,IF($B2089&lt;$I$5,0,IF($B2089&gt;'MSD Calculation'!$D$5,0,IF($N$4="Closed-form",1/2*(1-COS(2*PI()*($B2089-$I$5)/$I$6))*$I$8,IF($N$4="General",1/2*(1-COS(2*PI()*($B2089-$I$5)/$I$6))*$I$9,"Error")))))</f>
        <v>7.2163605756995732E-5</v>
      </c>
      <c r="J2089" s="15" t="s">
        <v>14</v>
      </c>
      <c r="K2089" s="3"/>
      <c r="L2089" s="17">
        <v>20.720000000000439</v>
      </c>
      <c r="M2089" s="34">
        <f>L2089/'MSD Calculation'!$D$5</f>
        <v>0.70000000000001483</v>
      </c>
      <c r="N2089" s="34">
        <f>'MSD Calculation'!$D$24-L2089</f>
        <v>-2.2200000000004394</v>
      </c>
      <c r="O2089" s="35">
        <f t="shared" si="160"/>
        <v>4.246056772551997E-3</v>
      </c>
      <c r="P2089" s="35">
        <f t="shared" si="161"/>
        <v>1.3812801815884335E-2</v>
      </c>
      <c r="Q2089" s="35">
        <f t="shared" si="162"/>
        <v>1.745389447062911E-2</v>
      </c>
      <c r="R2089" s="35">
        <f t="shared" si="163"/>
        <v>1.9020279137468066E-2</v>
      </c>
      <c r="S2089" s="35">
        <f t="shared" si="164"/>
        <v>1.9092442743225062E-2</v>
      </c>
      <c r="T2089" s="11" t="s">
        <v>14</v>
      </c>
    </row>
    <row r="2090" spans="2:20" x14ac:dyDescent="0.35">
      <c r="B2090" s="63">
        <v>20.730000000000441</v>
      </c>
      <c r="C2090" s="34">
        <f>B2090/'MSD Calculation'!$D$5</f>
        <v>0.70033783783785275</v>
      </c>
      <c r="D2090" s="34">
        <f>'MSD Calculation'!$D$24-B2090</f>
        <v>-2.230000000000441</v>
      </c>
      <c r="E2090" s="30">
        <f>IF(B2090="",0,IF(B2090&lt;'MSD Calculation'!$D$5,$E$7*(1-B2090/'MSD Calculation'!$D$5), 0))</f>
        <v>4.2412751770874099E-3</v>
      </c>
      <c r="F2090" s="30">
        <f>IF(B2090="",0,IF($B2090&lt;$F$5,0,IF($B2090&gt;'MSD Calculation'!$D$5,0,IF($N$4="Closed-form",1/2*(1-COS(2*PI()*($B2090-$F$5)/$F$6))*$F$8,IF($N$4="General",1/2*(1-COS(2*PI()*($B2090-$F$5)/$F$6))*$F$9,"Error")))))</f>
        <v>9.564373855763161E-3</v>
      </c>
      <c r="G2090" s="30">
        <f>IF(B2090="",0,IF($B2090&lt;$G$5,0,IF($B2090&gt;'MSD Calculation'!$D$5,0,IF($N$4="Closed-form",1/2*(1-COS(2*PI()*($B2090-$G$5)/$G$6))*$G$8,IF($N$4="General",1/2*(1-COS(2*PI()*($B2090-$G$5)/$G$6))*$G$9,"Error")))))</f>
        <v>3.6422516666141129E-3</v>
      </c>
      <c r="H2090" s="30">
        <f>IF(B2090="",0,IF($B2090&lt;$H$5,0,IF($B2090&gt;'MSD Calculation'!$D$5,0,IF($N$4="Closed-form",1/2*(1-COS(2*PI()*($B2090-$H$5)/$H$6))*$H$8,IF($N$4="General",1/2*(1-COS(2*PI()*($B2090-$H$5)/$H$6))*$H$9,"Error")))))</f>
        <v>1.569295109529146E-3</v>
      </c>
      <c r="I2090" s="30">
        <f>IF(B2090="",0,IF($B2090&lt;$I$5,0,IF($B2090&gt;'MSD Calculation'!$D$5,0,IF($N$4="Closed-form",1/2*(1-COS(2*PI()*($B2090-$I$5)/$I$6))*$I$8,IF($N$4="General",1/2*(1-COS(2*PI()*($B2090-$I$5)/$I$6))*$I$9,"Error")))))</f>
        <v>7.3138273733665377E-5</v>
      </c>
      <c r="J2090" s="15" t="s">
        <v>14</v>
      </c>
      <c r="K2090" s="3"/>
      <c r="L2090" s="17">
        <v>20.730000000000441</v>
      </c>
      <c r="M2090" s="34">
        <f>L2090/'MSD Calculation'!$D$5</f>
        <v>0.70033783783785275</v>
      </c>
      <c r="N2090" s="34">
        <f>'MSD Calculation'!$D$24-L2090</f>
        <v>-2.230000000000441</v>
      </c>
      <c r="O2090" s="35">
        <f t="shared" si="160"/>
        <v>4.2412751770874099E-3</v>
      </c>
      <c r="P2090" s="35">
        <f t="shared" si="161"/>
        <v>1.3805649032850571E-2</v>
      </c>
      <c r="Q2090" s="35">
        <f t="shared" si="162"/>
        <v>1.7447900699464683E-2</v>
      </c>
      <c r="R2090" s="35">
        <f t="shared" si="163"/>
        <v>1.9017195808993827E-2</v>
      </c>
      <c r="S2090" s="35">
        <f t="shared" si="164"/>
        <v>1.9090334082727492E-2</v>
      </c>
      <c r="T2090" s="11" t="s">
        <v>14</v>
      </c>
    </row>
    <row r="2091" spans="2:20" x14ac:dyDescent="0.35">
      <c r="B2091" s="63">
        <v>20.740000000000443</v>
      </c>
      <c r="C2091" s="34">
        <f>B2091/'MSD Calculation'!$D$5</f>
        <v>0.70067567567569056</v>
      </c>
      <c r="D2091" s="34">
        <f>'MSD Calculation'!$D$24-B2091</f>
        <v>-2.2400000000004425</v>
      </c>
      <c r="E2091" s="30">
        <f>IF(B2091="",0,IF(B2091&lt;'MSD Calculation'!$D$5,$E$7*(1-B2091/'MSD Calculation'!$D$5), 0))</f>
        <v>4.2364935816228246E-3</v>
      </c>
      <c r="F2091" s="30">
        <f>IF(B2091="",0,IF($B2091&lt;$F$5,0,IF($B2091&gt;'MSD Calculation'!$D$5,0,IF($N$4="Closed-form",1/2*(1-COS(2*PI()*($B2091-$F$5)/$F$6))*$F$8,IF($N$4="General",1/2*(1-COS(2*PI()*($B2091-$F$5)/$F$6))*$F$9,"Error")))))</f>
        <v>9.5619819876828598E-3</v>
      </c>
      <c r="G2091" s="30">
        <f>IF(B2091="",0,IF($B2091&lt;$G$5,0,IF($B2091&gt;'MSD Calculation'!$D$5,0,IF($N$4="Closed-form",1/2*(1-COS(2*PI()*($B2091-$G$5)/$G$6))*$G$8,IF($N$4="General",1/2*(1-COS(2*PI()*($B2091-$G$5)/$G$6))*$G$9,"Error")))))</f>
        <v>3.64339825336566E-3</v>
      </c>
      <c r="H2091" s="30">
        <f>IF(B2091="",0,IF($B2091&lt;$H$5,0,IF($B2091&gt;'MSD Calculation'!$D$5,0,IF($N$4="Closed-form",1/2*(1-COS(2*PI()*($B2091-$H$5)/$H$6))*$H$8,IF($N$4="General",1/2*(1-COS(2*PI()*($B2091-$H$5)/$H$6))*$H$9,"Error")))))</f>
        <v>1.5721988103880298E-3</v>
      </c>
      <c r="I2091" s="30">
        <f>IF(B2091="",0,IF($B2091&lt;$I$5,0,IF($B2091&gt;'MSD Calculation'!$D$5,0,IF($N$4="Closed-form",1/2*(1-COS(2*PI()*($B2091-$I$5)/$I$6))*$I$8,IF($N$4="General",1/2*(1-COS(2*PI()*($B2091-$I$5)/$I$6))*$I$9,"Error")))))</f>
        <v>7.411852841568321E-5</v>
      </c>
      <c r="J2091" s="15" t="s">
        <v>14</v>
      </c>
      <c r="K2091" s="3"/>
      <c r="L2091" s="17">
        <v>20.740000000000443</v>
      </c>
      <c r="M2091" s="34">
        <f>L2091/'MSD Calculation'!$D$5</f>
        <v>0.70067567567569056</v>
      </c>
      <c r="N2091" s="34">
        <f>'MSD Calculation'!$D$24-L2091</f>
        <v>-2.2400000000004425</v>
      </c>
      <c r="O2091" s="35">
        <f t="shared" si="160"/>
        <v>4.2364935816228246E-3</v>
      </c>
      <c r="P2091" s="35">
        <f t="shared" si="161"/>
        <v>1.3798475569305683E-2</v>
      </c>
      <c r="Q2091" s="35">
        <f t="shared" si="162"/>
        <v>1.7441873822671344E-2</v>
      </c>
      <c r="R2091" s="35">
        <f t="shared" si="163"/>
        <v>1.9014072633059376E-2</v>
      </c>
      <c r="S2091" s="35">
        <f t="shared" si="164"/>
        <v>1.908819116147506E-2</v>
      </c>
      <c r="T2091" s="11" t="s">
        <v>14</v>
      </c>
    </row>
    <row r="2092" spans="2:20" x14ac:dyDescent="0.35">
      <c r="B2092" s="63">
        <v>20.750000000000444</v>
      </c>
      <c r="C2092" s="34">
        <f>B2092/'MSD Calculation'!$D$5</f>
        <v>0.70101351351352847</v>
      </c>
      <c r="D2092" s="34">
        <f>'MSD Calculation'!$D$24-B2092</f>
        <v>-2.2500000000004441</v>
      </c>
      <c r="E2092" s="30">
        <f>IF(B2092="",0,IF(B2092&lt;'MSD Calculation'!$D$5,$E$7*(1-B2092/'MSD Calculation'!$D$5), 0))</f>
        <v>4.2317119861582375E-3</v>
      </c>
      <c r="F2092" s="30">
        <f>IF(B2092="",0,IF($B2092&lt;$F$5,0,IF($B2092&gt;'MSD Calculation'!$D$5,0,IF($N$4="Closed-form",1/2*(1-COS(2*PI()*($B2092-$F$5)/$F$6))*$F$8,IF($N$4="General",1/2*(1-COS(2*PI()*($B2092-$F$5)/$F$6))*$F$9,"Error")))))</f>
        <v>9.5595694495833328E-3</v>
      </c>
      <c r="G2092" s="30">
        <f>IF(B2092="",0,IF($B2092&lt;$G$5,0,IF($B2092&gt;'MSD Calculation'!$D$5,0,IF($N$4="Closed-form",1/2*(1-COS(2*PI()*($B2092-$G$5)/$G$6))*$G$8,IF($N$4="General",1/2*(1-COS(2*PI()*($B2092-$G$5)/$G$6))*$G$9,"Error")))))</f>
        <v>3.6445324070616568E-3</v>
      </c>
      <c r="H2092" s="30">
        <f>IF(B2092="",0,IF($B2092&lt;$H$5,0,IF($B2092&gt;'MSD Calculation'!$D$5,0,IF($N$4="Closed-form",1/2*(1-COS(2*PI()*($B2092-$H$5)/$H$6))*$H$8,IF($N$4="General",1/2*(1-COS(2*PI()*($B2092-$H$5)/$H$6))*$H$9,"Error")))))</f>
        <v>1.5750957345019971E-3</v>
      </c>
      <c r="I2092" s="30">
        <f>IF(B2092="",0,IF($B2092&lt;$I$5,0,IF($B2092&gt;'MSD Calculation'!$D$5,0,IF($N$4="Closed-form",1/2*(1-COS(2*PI()*($B2092-$I$5)/$I$6))*$I$8,IF($N$4="General",1/2*(1-COS(2*PI()*($B2092-$I$5)/$I$6))*$I$9,"Error")))))</f>
        <v>7.5104344471556278E-5</v>
      </c>
      <c r="J2092" s="15" t="s">
        <v>14</v>
      </c>
      <c r="K2092" s="3"/>
      <c r="L2092" s="17">
        <v>20.750000000000444</v>
      </c>
      <c r="M2092" s="34">
        <f>L2092/'MSD Calculation'!$D$5</f>
        <v>0.70101351351352847</v>
      </c>
      <c r="N2092" s="34">
        <f>'MSD Calculation'!$D$24-L2092</f>
        <v>-2.2500000000004441</v>
      </c>
      <c r="O2092" s="35">
        <f t="shared" si="160"/>
        <v>4.2317119861582375E-3</v>
      </c>
      <c r="P2092" s="35">
        <f t="shared" si="161"/>
        <v>1.379128143574157E-2</v>
      </c>
      <c r="Q2092" s="35">
        <f t="shared" si="162"/>
        <v>1.7435813842803228E-2</v>
      </c>
      <c r="R2092" s="35">
        <f t="shared" si="163"/>
        <v>1.9010909577305224E-2</v>
      </c>
      <c r="S2092" s="35">
        <f t="shared" si="164"/>
        <v>1.9086013921776779E-2</v>
      </c>
      <c r="T2092" s="11" t="s">
        <v>14</v>
      </c>
    </row>
    <row r="2093" spans="2:20" x14ac:dyDescent="0.35">
      <c r="B2093" s="63">
        <v>20.760000000000446</v>
      </c>
      <c r="C2093" s="34">
        <f>B2093/'MSD Calculation'!$D$5</f>
        <v>0.70135135135136639</v>
      </c>
      <c r="D2093" s="34">
        <f>'MSD Calculation'!$D$24-B2093</f>
        <v>-2.2600000000004457</v>
      </c>
      <c r="E2093" s="30">
        <f>IF(B2093="",0,IF(B2093&lt;'MSD Calculation'!$D$5,$E$7*(1-B2093/'MSD Calculation'!$D$5), 0))</f>
        <v>4.2269303906936504E-3</v>
      </c>
      <c r="F2093" s="30">
        <f>IF(B2093="",0,IF($B2093&lt;$F$5,0,IF($B2093&gt;'MSD Calculation'!$D$5,0,IF($N$4="Closed-form",1/2*(1-COS(2*PI()*($B2093-$F$5)/$F$6))*$F$8,IF($N$4="General",1/2*(1-COS(2*PI()*($B2093-$F$5)/$F$6))*$F$9,"Error")))))</f>
        <v>9.557136252047153E-3</v>
      </c>
      <c r="G2093" s="30">
        <f>IF(B2093="",0,IF($B2093&lt;$G$5,0,IF($B2093&gt;'MSD Calculation'!$D$5,0,IF($N$4="Closed-form",1/2*(1-COS(2*PI()*($B2093-$G$5)/$G$6))*$G$8,IF($N$4="General",1/2*(1-COS(2*PI()*($B2093-$G$5)/$G$6))*$G$9,"Error")))))</f>
        <v>3.645654119850422E-3</v>
      </c>
      <c r="H2093" s="30">
        <f>IF(B2093="",0,IF($B2093&lt;$H$5,0,IF($B2093&gt;'MSD Calculation'!$D$5,0,IF($N$4="Closed-form",1/2*(1-COS(2*PI()*($B2093-$H$5)/$H$6))*$H$8,IF($N$4="General",1/2*(1-COS(2*PI()*($B2093-$H$5)/$H$6))*$H$9,"Error")))))</f>
        <v>1.5779858470389182E-3</v>
      </c>
      <c r="I2093" s="30">
        <f>IF(B2093="",0,IF($B2093&lt;$I$5,0,IF($B2093&gt;'MSD Calculation'!$D$5,0,IF($N$4="Closed-form",1/2*(1-COS(2*PI()*($B2093-$I$5)/$I$6))*$I$8,IF($N$4="General",1/2*(1-COS(2*PI()*($B2093-$I$5)/$I$6))*$I$9,"Error")))))</f>
        <v>7.6095696426076173E-5</v>
      </c>
      <c r="J2093" s="15" t="s">
        <v>14</v>
      </c>
      <c r="K2093" s="3"/>
      <c r="L2093" s="17">
        <v>20.760000000000446</v>
      </c>
      <c r="M2093" s="34">
        <f>L2093/'MSD Calculation'!$D$5</f>
        <v>0.70135135135136639</v>
      </c>
      <c r="N2093" s="34">
        <f>'MSD Calculation'!$D$24-L2093</f>
        <v>-2.2600000000004457</v>
      </c>
      <c r="O2093" s="35">
        <f t="shared" si="160"/>
        <v>4.2269303906936504E-3</v>
      </c>
      <c r="P2093" s="35">
        <f t="shared" si="161"/>
        <v>1.3784066642740803E-2</v>
      </c>
      <c r="Q2093" s="35">
        <f t="shared" si="162"/>
        <v>1.7429720762591226E-2</v>
      </c>
      <c r="R2093" s="35">
        <f t="shared" si="163"/>
        <v>1.9007706609630144E-2</v>
      </c>
      <c r="S2093" s="35">
        <f t="shared" si="164"/>
        <v>1.9083802306056219E-2</v>
      </c>
      <c r="T2093" s="11" t="s">
        <v>14</v>
      </c>
    </row>
    <row r="2094" spans="2:20" x14ac:dyDescent="0.35">
      <c r="B2094" s="63">
        <v>20.770000000000447</v>
      </c>
      <c r="C2094" s="34">
        <f>B2094/'MSD Calculation'!$D$5</f>
        <v>0.70168918918920431</v>
      </c>
      <c r="D2094" s="34">
        <f>'MSD Calculation'!$D$24-B2094</f>
        <v>-2.2700000000004472</v>
      </c>
      <c r="E2094" s="30">
        <f>IF(B2094="",0,IF(B2094&lt;'MSD Calculation'!$D$5,$E$7*(1-B2094/'MSD Calculation'!$D$5), 0))</f>
        <v>4.2221487952290634E-3</v>
      </c>
      <c r="F2094" s="30">
        <f>IF(B2094="",0,IF($B2094&lt;$F$5,0,IF($B2094&gt;'MSD Calculation'!$D$5,0,IF($N$4="Closed-form",1/2*(1-COS(2*PI()*($B2094-$F$5)/$F$6))*$F$8,IF($N$4="General",1/2*(1-COS(2*PI()*($B2094-$F$5)/$F$6))*$F$9,"Error")))))</f>
        <v>9.5546824057475156E-3</v>
      </c>
      <c r="G2094" s="30">
        <f>IF(B2094="",0,IF($B2094&lt;$G$5,0,IF($B2094&gt;'MSD Calculation'!$D$5,0,IF($N$4="Closed-form",1/2*(1-COS(2*PI()*($B2094-$G$5)/$G$6))*$G$8,IF($N$4="General",1/2*(1-COS(2*PI()*($B2094-$G$5)/$G$6))*$G$9,"Error")))))</f>
        <v>3.646763383966399E-3</v>
      </c>
      <c r="H2094" s="30">
        <f>IF(B2094="",0,IF($B2094&lt;$H$5,0,IF($B2094&gt;'MSD Calculation'!$D$5,0,IF($N$4="Closed-form",1/2*(1-COS(2*PI()*($B2094-$H$5)/$H$6))*$H$8,IF($N$4="General",1/2*(1-COS(2*PI()*($B2094-$H$5)/$H$6))*$H$9,"Error")))))</f>
        <v>1.5808691132485648E-3</v>
      </c>
      <c r="I2094" s="30">
        <f>IF(B2094="",0,IF($B2094&lt;$I$5,0,IF($B2094&gt;'MSD Calculation'!$D$5,0,IF($N$4="Closed-form",1/2*(1-COS(2*PI()*($B2094-$I$5)/$I$6))*$I$8,IF($N$4="General",1/2*(1-COS(2*PI()*($B2094-$I$5)/$I$6))*$I$9,"Error")))))</f>
        <v>7.7092558660977044E-5</v>
      </c>
      <c r="J2094" s="15" t="s">
        <v>14</v>
      </c>
      <c r="K2094" s="3"/>
      <c r="L2094" s="17">
        <v>20.770000000000447</v>
      </c>
      <c r="M2094" s="34">
        <f>L2094/'MSD Calculation'!$D$5</f>
        <v>0.70168918918920431</v>
      </c>
      <c r="N2094" s="34">
        <f>'MSD Calculation'!$D$24-L2094</f>
        <v>-2.2700000000004472</v>
      </c>
      <c r="O2094" s="35">
        <f t="shared" si="160"/>
        <v>4.2221487952290634E-3</v>
      </c>
      <c r="P2094" s="35">
        <f t="shared" si="161"/>
        <v>1.3776831200976579E-2</v>
      </c>
      <c r="Q2094" s="35">
        <f t="shared" si="162"/>
        <v>1.7423594584942977E-2</v>
      </c>
      <c r="R2094" s="35">
        <f t="shared" si="163"/>
        <v>1.9004463698191542E-2</v>
      </c>
      <c r="S2094" s="35">
        <f t="shared" si="164"/>
        <v>1.9081556256852518E-2</v>
      </c>
      <c r="T2094" s="11" t="s">
        <v>14</v>
      </c>
    </row>
    <row r="2095" spans="2:20" x14ac:dyDescent="0.35">
      <c r="B2095" s="63">
        <v>20.780000000000449</v>
      </c>
      <c r="C2095" s="34">
        <f>B2095/'MSD Calculation'!$D$5</f>
        <v>0.70202702702704212</v>
      </c>
      <c r="D2095" s="34">
        <f>'MSD Calculation'!$D$24-B2095</f>
        <v>-2.2800000000004488</v>
      </c>
      <c r="E2095" s="30">
        <f>IF(B2095="",0,IF(B2095&lt;'MSD Calculation'!$D$5,$E$7*(1-B2095/'MSD Calculation'!$D$5), 0))</f>
        <v>4.217367199764478E-3</v>
      </c>
      <c r="F2095" s="30">
        <f>IF(B2095="",0,IF($B2095&lt;$F$5,0,IF($B2095&gt;'MSD Calculation'!$D$5,0,IF($N$4="Closed-form",1/2*(1-COS(2*PI()*($B2095-$F$5)/$F$6))*$F$8,IF($N$4="General",1/2*(1-COS(2*PI()*($B2095-$F$5)/$F$6))*$F$9,"Error")))))</f>
        <v>9.5522079214481938E-3</v>
      </c>
      <c r="G2095" s="30">
        <f>IF(B2095="",0,IF($B2095&lt;$G$5,0,IF($B2095&gt;'MSD Calculation'!$D$5,0,IF($N$4="Closed-form",1/2*(1-COS(2*PI()*($B2095-$G$5)/$G$6))*$G$8,IF($N$4="General",1/2*(1-COS(2*PI()*($B2095-$G$5)/$G$6))*$G$9,"Error")))))</f>
        <v>3.6478601917302143E-3</v>
      </c>
      <c r="H2095" s="30">
        <f>IF(B2095="",0,IF($B2095&lt;$H$5,0,IF($B2095&gt;'MSD Calculation'!$D$5,0,IF($N$4="Closed-form",1/2*(1-COS(2*PI()*($B2095-$H$5)/$H$6))*$H$8,IF($N$4="General",1/2*(1-COS(2*PI()*($B2095-$H$5)/$H$6))*$H$9,"Error")))))</f>
        <v>1.583745498463026E-3</v>
      </c>
      <c r="I2095" s="30">
        <f>IF(B2095="",0,IF($B2095&lt;$I$5,0,IF($B2095&gt;'MSD Calculation'!$D$5,0,IF($N$4="Closed-form",1/2*(1-COS(2*PI()*($B2095-$I$5)/$I$6))*$I$8,IF($N$4="General",1/2*(1-COS(2*PI()*($B2095-$I$5)/$I$6))*$I$9,"Error")))))</f>
        <v>7.8094905415597817E-5</v>
      </c>
      <c r="J2095" s="15" t="s">
        <v>14</v>
      </c>
      <c r="K2095" s="3"/>
      <c r="L2095" s="17">
        <v>20.780000000000449</v>
      </c>
      <c r="M2095" s="34">
        <f>L2095/'MSD Calculation'!$D$5</f>
        <v>0.70202702702704212</v>
      </c>
      <c r="N2095" s="34">
        <f>'MSD Calculation'!$D$24-L2095</f>
        <v>-2.2800000000004488</v>
      </c>
      <c r="O2095" s="35">
        <f t="shared" si="160"/>
        <v>4.217367199764478E-3</v>
      </c>
      <c r="P2095" s="35">
        <f t="shared" si="161"/>
        <v>1.3769575121212671E-2</v>
      </c>
      <c r="Q2095" s="35">
        <f t="shared" si="162"/>
        <v>1.7417435312942885E-2</v>
      </c>
      <c r="R2095" s="35">
        <f t="shared" si="163"/>
        <v>1.9001180811405911E-2</v>
      </c>
      <c r="S2095" s="35">
        <f t="shared" si="164"/>
        <v>1.9079275716821508E-2</v>
      </c>
      <c r="T2095" s="11" t="s">
        <v>14</v>
      </c>
    </row>
    <row r="2096" spans="2:20" x14ac:dyDescent="0.35">
      <c r="B2096" s="63">
        <v>20.79000000000045</v>
      </c>
      <c r="C2096" s="34">
        <f>B2096/'MSD Calculation'!$D$5</f>
        <v>0.70236486486488003</v>
      </c>
      <c r="D2096" s="34">
        <f>'MSD Calculation'!$D$24-B2096</f>
        <v>-2.2900000000004503</v>
      </c>
      <c r="E2096" s="30">
        <f>IF(B2096="",0,IF(B2096&lt;'MSD Calculation'!$D$5,$E$7*(1-B2096/'MSD Calculation'!$D$5), 0))</f>
        <v>4.2125856042998918E-3</v>
      </c>
      <c r="F2096" s="30">
        <f>IF(B2096="",0,IF($B2096&lt;$F$5,0,IF($B2096&gt;'MSD Calculation'!$D$5,0,IF($N$4="Closed-form",1/2*(1-COS(2*PI()*($B2096-$F$5)/$F$6))*$F$8,IF($N$4="General",1/2*(1-COS(2*PI()*($B2096-$F$5)/$F$6))*$F$9,"Error")))))</f>
        <v>9.5497128100034794E-3</v>
      </c>
      <c r="G2096" s="30">
        <f>IF(B2096="",0,IF($B2096&lt;$G$5,0,IF($B2096&gt;'MSD Calculation'!$D$5,0,IF($N$4="Closed-form",1/2*(1-COS(2*PI()*($B2096-$G$5)/$G$6))*$G$8,IF($N$4="General",1/2*(1-COS(2*PI()*($B2096-$G$5)/$G$6))*$G$9,"Error")))))</f>
        <v>3.6489445355487298E-3</v>
      </c>
      <c r="H2096" s="30">
        <f>IF(B2096="",0,IF($B2096&lt;$H$5,0,IF($B2096&gt;'MSD Calculation'!$D$5,0,IF($N$4="Closed-form",1/2*(1-COS(2*PI()*($B2096-$H$5)/$H$6))*$H$8,IF($N$4="General",1/2*(1-COS(2*PI()*($B2096-$H$5)/$H$6))*$H$9,"Error")))))</f>
        <v>1.5866149680971281E-3</v>
      </c>
      <c r="I2096" s="30">
        <f>IF(B2096="",0,IF($B2096&lt;$I$5,0,IF($B2096&gt;'MSD Calculation'!$D$5,0,IF($N$4="Closed-form",1/2*(1-COS(2*PI()*($B2096-$I$5)/$I$6))*$I$8,IF($N$4="General",1/2*(1-COS(2*PI()*($B2096-$I$5)/$I$6))*$I$9,"Error")))))</f>
        <v>7.9102710787547922E-5</v>
      </c>
      <c r="J2096" s="15" t="s">
        <v>14</v>
      </c>
      <c r="K2096" s="3"/>
      <c r="L2096" s="17">
        <v>20.79000000000045</v>
      </c>
      <c r="M2096" s="34">
        <f>L2096/'MSD Calculation'!$D$5</f>
        <v>0.70236486486488003</v>
      </c>
      <c r="N2096" s="34">
        <f>'MSD Calculation'!$D$24-L2096</f>
        <v>-2.2900000000004503</v>
      </c>
      <c r="O2096" s="35">
        <f t="shared" si="160"/>
        <v>4.2125856042998918E-3</v>
      </c>
      <c r="P2096" s="35">
        <f t="shared" si="161"/>
        <v>1.3762298414303372E-2</v>
      </c>
      <c r="Q2096" s="35">
        <f t="shared" si="162"/>
        <v>1.74112429498521E-2</v>
      </c>
      <c r="R2096" s="35">
        <f t="shared" si="163"/>
        <v>1.8997857917949227E-2</v>
      </c>
      <c r="S2096" s="35">
        <f t="shared" si="164"/>
        <v>1.9076960628736775E-2</v>
      </c>
      <c r="T2096" s="11" t="s">
        <v>14</v>
      </c>
    </row>
    <row r="2097" spans="2:20" x14ac:dyDescent="0.35">
      <c r="B2097" s="63">
        <v>20.800000000000452</v>
      </c>
      <c r="C2097" s="34">
        <f>B2097/'MSD Calculation'!$D$5</f>
        <v>0.70270270270271795</v>
      </c>
      <c r="D2097" s="34">
        <f>'MSD Calculation'!$D$24-B2097</f>
        <v>-2.3000000000004519</v>
      </c>
      <c r="E2097" s="30">
        <f>IF(B2097="",0,IF(B2097&lt;'MSD Calculation'!$D$5,$E$7*(1-B2097/'MSD Calculation'!$D$5), 0))</f>
        <v>4.2078040088353048E-3</v>
      </c>
      <c r="F2097" s="30">
        <f>IF(B2097="",0,IF($B2097&lt;$F$5,0,IF($B2097&gt;'MSD Calculation'!$D$5,0,IF($N$4="Closed-form",1/2*(1-COS(2*PI()*($B2097-$F$5)/$F$6))*$F$8,IF($N$4="General",1/2*(1-COS(2*PI()*($B2097-$F$5)/$F$6))*$F$9,"Error")))))</f>
        <v>9.5471970823581605E-3</v>
      </c>
      <c r="G2097" s="30">
        <f>IF(B2097="",0,IF($B2097&lt;$G$5,0,IF($B2097&gt;'MSD Calculation'!$D$5,0,IF($N$4="Closed-form",1/2*(1-COS(2*PI()*($B2097-$G$5)/$G$6))*$G$8,IF($N$4="General",1/2*(1-COS(2*PI()*($B2097-$G$5)/$G$6))*$G$9,"Error")))))</f>
        <v>3.6500164079150926E-3</v>
      </c>
      <c r="H2097" s="30">
        <f>IF(B2097="",0,IF($B2097&lt;$H$5,0,IF($B2097&gt;'MSD Calculation'!$D$5,0,IF($N$4="Closed-form",1/2*(1-COS(2*PI()*($B2097-$H$5)/$H$6))*$H$8,IF($N$4="General",1/2*(1-COS(2*PI()*($B2097-$H$5)/$H$6))*$H$9,"Error")))))</f>
        <v>1.5894774876488499E-3</v>
      </c>
      <c r="I2097" s="30">
        <f>IF(B2097="",0,IF($B2097&lt;$I$5,0,IF($B2097&gt;'MSD Calculation'!$D$5,0,IF($N$4="Closed-form",1/2*(1-COS(2*PI()*($B2097-$I$5)/$I$6))*$I$8,IF($N$4="General",1/2*(1-COS(2*PI()*($B2097-$I$5)/$I$6))*$I$9,"Error")))))</f>
        <v>8.0115948733376502E-5</v>
      </c>
      <c r="J2097" s="15" t="s">
        <v>14</v>
      </c>
      <c r="K2097" s="3"/>
      <c r="L2097" s="17">
        <v>20.800000000000452</v>
      </c>
      <c r="M2097" s="34">
        <f>L2097/'MSD Calculation'!$D$5</f>
        <v>0.70270270270271795</v>
      </c>
      <c r="N2097" s="34">
        <f>'MSD Calculation'!$D$24-L2097</f>
        <v>-2.3000000000004519</v>
      </c>
      <c r="O2097" s="35">
        <f t="shared" si="160"/>
        <v>4.2078040088353048E-3</v>
      </c>
      <c r="P2097" s="35">
        <f t="shared" si="161"/>
        <v>1.3755001091193465E-2</v>
      </c>
      <c r="Q2097" s="35">
        <f t="shared" si="162"/>
        <v>1.7405017499108558E-2</v>
      </c>
      <c r="R2097" s="35">
        <f t="shared" si="163"/>
        <v>1.8994494986757409E-2</v>
      </c>
      <c r="S2097" s="35">
        <f t="shared" si="164"/>
        <v>1.9074610935490784E-2</v>
      </c>
      <c r="T2097" s="11" t="s">
        <v>14</v>
      </c>
    </row>
    <row r="2098" spans="2:20" x14ac:dyDescent="0.35">
      <c r="B2098" s="63">
        <v>20.810000000000453</v>
      </c>
      <c r="C2098" s="34">
        <f>B2098/'MSD Calculation'!$D$5</f>
        <v>0.70304054054055587</v>
      </c>
      <c r="D2098" s="34">
        <f>'MSD Calculation'!$D$24-B2098</f>
        <v>-2.3100000000004535</v>
      </c>
      <c r="E2098" s="30">
        <f>IF(B2098="",0,IF(B2098&lt;'MSD Calculation'!$D$5,$E$7*(1-B2098/'MSD Calculation'!$D$5), 0))</f>
        <v>4.2030224133707177E-3</v>
      </c>
      <c r="F2098" s="30">
        <f>IF(B2098="",0,IF($B2098&lt;$F$5,0,IF($B2098&gt;'MSD Calculation'!$D$5,0,IF($N$4="Closed-form",1/2*(1-COS(2*PI()*($B2098-$F$5)/$F$6))*$F$8,IF($N$4="General",1/2*(1-COS(2*PI()*($B2098-$F$5)/$F$6))*$F$9,"Error")))))</f>
        <v>9.5446607495474432E-3</v>
      </c>
      <c r="G2098" s="30">
        <f>IF(B2098="",0,IF($B2098&lt;$G$5,0,IF($B2098&gt;'MSD Calculation'!$D$5,0,IF($N$4="Closed-form",1/2*(1-COS(2*PI()*($B2098-$G$5)/$G$6))*$G$8,IF($N$4="General",1/2*(1-COS(2*PI()*($B2098-$G$5)/$G$6))*$G$9,"Error")))))</f>
        <v>3.6510758014087902E-3</v>
      </c>
      <c r="H2098" s="30">
        <f>IF(B2098="",0,IF($B2098&lt;$H$5,0,IF($B2098&gt;'MSD Calculation'!$D$5,0,IF($N$4="Closed-form",1/2*(1-COS(2*PI()*($B2098-$H$5)/$H$6))*$H$8,IF($N$4="General",1/2*(1-COS(2*PI()*($B2098-$H$5)/$H$6))*$H$9,"Error")))))</f>
        <v>1.5923330226997351E-3</v>
      </c>
      <c r="I2098" s="30">
        <f>IF(B2098="",0,IF($B2098&lt;$I$5,0,IF($B2098&gt;'MSD Calculation'!$D$5,0,IF($N$4="Closed-form",1/2*(1-COS(2*PI()*($B2098-$I$5)/$I$6))*$I$8,IF($N$4="General",1/2*(1-COS(2*PI()*($B2098-$I$5)/$I$6))*$I$9,"Error")))))</f>
        <v>8.1134593069245514E-5</v>
      </c>
      <c r="J2098" s="15" t="s">
        <v>14</v>
      </c>
      <c r="K2098" s="3"/>
      <c r="L2098" s="17">
        <v>20.810000000000453</v>
      </c>
      <c r="M2098" s="34">
        <f>L2098/'MSD Calculation'!$D$5</f>
        <v>0.70304054054055587</v>
      </c>
      <c r="N2098" s="34">
        <f>'MSD Calculation'!$D$24-L2098</f>
        <v>-2.3100000000004535</v>
      </c>
      <c r="O2098" s="35">
        <f t="shared" si="160"/>
        <v>4.2030224133707177E-3</v>
      </c>
      <c r="P2098" s="35">
        <f t="shared" si="161"/>
        <v>1.3747683162918162E-2</v>
      </c>
      <c r="Q2098" s="35">
        <f t="shared" si="162"/>
        <v>1.7398758964326952E-2</v>
      </c>
      <c r="R2098" s="35">
        <f t="shared" si="163"/>
        <v>1.8991091987026688E-2</v>
      </c>
      <c r="S2098" s="35">
        <f t="shared" si="164"/>
        <v>1.9072226580095934E-2</v>
      </c>
      <c r="T2098" s="11" t="s">
        <v>14</v>
      </c>
    </row>
    <row r="2099" spans="2:20" x14ac:dyDescent="0.35">
      <c r="B2099" s="63">
        <v>20.820000000000455</v>
      </c>
      <c r="C2099" s="34">
        <f>B2099/'MSD Calculation'!$D$5</f>
        <v>0.70337837837839368</v>
      </c>
      <c r="D2099" s="34">
        <f>'MSD Calculation'!$D$24-B2099</f>
        <v>-2.320000000000455</v>
      </c>
      <c r="E2099" s="30">
        <f>IF(B2099="",0,IF(B2099&lt;'MSD Calculation'!$D$5,$E$7*(1-B2099/'MSD Calculation'!$D$5), 0))</f>
        <v>4.1982408179061324E-3</v>
      </c>
      <c r="F2099" s="30">
        <f>IF(B2099="",0,IF($B2099&lt;$F$5,0,IF($B2099&gt;'MSD Calculation'!$D$5,0,IF($N$4="Closed-form",1/2*(1-COS(2*PI()*($B2099-$F$5)/$F$6))*$F$8,IF($N$4="General",1/2*(1-COS(2*PI()*($B2099-$F$5)/$F$6))*$F$9,"Error")))))</f>
        <v>9.5421038226969259E-3</v>
      </c>
      <c r="G2099" s="30">
        <f>IF(B2099="",0,IF($B2099&lt;$G$5,0,IF($B2099&gt;'MSD Calculation'!$D$5,0,IF($N$4="Closed-form",1/2*(1-COS(2*PI()*($B2099-$G$5)/$G$6))*$G$8,IF($N$4="General",1/2*(1-COS(2*PI()*($B2099-$G$5)/$G$6))*$G$9,"Error")))))</f>
        <v>3.6521227086957E-3</v>
      </c>
      <c r="H2099" s="30">
        <f>IF(B2099="",0,IF($B2099&lt;$H$5,0,IF($B2099&gt;'MSD Calculation'!$D$5,0,IF($N$4="Closed-form",1/2*(1-COS(2*PI()*($B2099-$H$5)/$H$6))*$H$8,IF($N$4="General",1/2*(1-COS(2*PI()*($B2099-$H$5)/$H$6))*$H$9,"Error")))))</f>
        <v>1.5951815389153093E-3</v>
      </c>
      <c r="I2099" s="30">
        <f>IF(B2099="",0,IF($B2099&lt;$I$5,0,IF($B2099&gt;'MSD Calculation'!$D$5,0,IF($N$4="Closed-form",1/2*(1-COS(2*PI()*($B2099-$I$5)/$I$6))*$I$8,IF($N$4="General",1/2*(1-COS(2*PI()*($B2099-$I$5)/$I$6))*$I$9,"Error")))))</f>
        <v>8.2158617471606366E-5</v>
      </c>
      <c r="J2099" s="15" t="s">
        <v>14</v>
      </c>
      <c r="K2099" s="3"/>
      <c r="L2099" s="17">
        <v>20.820000000000455</v>
      </c>
      <c r="M2099" s="34">
        <f>L2099/'MSD Calculation'!$D$5</f>
        <v>0.70337837837839368</v>
      </c>
      <c r="N2099" s="34">
        <f>'MSD Calculation'!$D$24-L2099</f>
        <v>-2.320000000000455</v>
      </c>
      <c r="O2099" s="35">
        <f t="shared" si="160"/>
        <v>4.1982408179061324E-3</v>
      </c>
      <c r="P2099" s="35">
        <f t="shared" si="161"/>
        <v>1.3740344640603058E-2</v>
      </c>
      <c r="Q2099" s="35">
        <f t="shared" si="162"/>
        <v>1.7392467349298758E-2</v>
      </c>
      <c r="R2099" s="35">
        <f t="shared" si="163"/>
        <v>1.8987648888214068E-2</v>
      </c>
      <c r="S2099" s="35">
        <f t="shared" si="164"/>
        <v>1.9069807505685675E-2</v>
      </c>
      <c r="T2099" s="11" t="s">
        <v>14</v>
      </c>
    </row>
    <row r="2100" spans="2:20" x14ac:dyDescent="0.35">
      <c r="B2100" s="63">
        <v>20.830000000000457</v>
      </c>
      <c r="C2100" s="34">
        <f>B2100/'MSD Calculation'!$D$5</f>
        <v>0.70371621621623159</v>
      </c>
      <c r="D2100" s="34">
        <f>'MSD Calculation'!$D$24-B2100</f>
        <v>-2.3300000000004566</v>
      </c>
      <c r="E2100" s="30">
        <f>IF(B2100="",0,IF(B2100&lt;'MSD Calculation'!$D$5,$E$7*(1-B2100/'MSD Calculation'!$D$5), 0))</f>
        <v>4.1934592224415453E-3</v>
      </c>
      <c r="F2100" s="30">
        <f>IF(B2100="",0,IF($B2100&lt;$F$5,0,IF($B2100&gt;'MSD Calculation'!$D$5,0,IF($N$4="Closed-form",1/2*(1-COS(2*PI()*($B2100-$F$5)/$F$6))*$F$8,IF($N$4="General",1/2*(1-COS(2*PI()*($B2100-$F$5)/$F$6))*$F$9,"Error")))))</f>
        <v>9.5395263130225432E-3</v>
      </c>
      <c r="G2100" s="30">
        <f>IF(B2100="",0,IF($B2100&lt;$G$5,0,IF($B2100&gt;'MSD Calculation'!$D$5,0,IF($N$4="Closed-form",1/2*(1-COS(2*PI()*($B2100-$G$5)/$G$6))*$G$8,IF($N$4="General",1/2*(1-COS(2*PI()*($B2100-$G$5)/$G$6))*$G$9,"Error")))))</f>
        <v>3.6531571225281419E-3</v>
      </c>
      <c r="H2100" s="30">
        <f>IF(B2100="",0,IF($B2100&lt;$H$5,0,IF($B2100&gt;'MSD Calculation'!$D$5,0,IF($N$4="Closed-form",1/2*(1-COS(2*PI()*($B2100-$H$5)/$H$6))*$H$8,IF($N$4="General",1/2*(1-COS(2*PI()*($B2100-$H$5)/$H$6))*$H$9,"Error")))))</f>
        <v>1.5980230020454906E-3</v>
      </c>
      <c r="I2100" s="30">
        <f>IF(B2100="",0,IF($B2100&lt;$I$5,0,IF($B2100&gt;'MSD Calculation'!$D$5,0,IF($N$4="Closed-form",1/2*(1-COS(2*PI()*($B2100-$I$5)/$I$6))*$I$8,IF($N$4="General",1/2*(1-COS(2*PI()*($B2100-$I$5)/$I$6))*$I$9,"Error")))))</f>
        <v>8.318799547788021E-5</v>
      </c>
      <c r="J2100" s="15" t="s">
        <v>14</v>
      </c>
      <c r="K2100" s="3"/>
      <c r="L2100" s="17">
        <v>20.830000000000457</v>
      </c>
      <c r="M2100" s="34">
        <f>L2100/'MSD Calculation'!$D$5</f>
        <v>0.70371621621623159</v>
      </c>
      <c r="N2100" s="34">
        <f>'MSD Calculation'!$D$24-L2100</f>
        <v>-2.3300000000004566</v>
      </c>
      <c r="O2100" s="35">
        <f t="shared" si="160"/>
        <v>4.1934592224415453E-3</v>
      </c>
      <c r="P2100" s="35">
        <f t="shared" si="161"/>
        <v>1.3732985535464089E-2</v>
      </c>
      <c r="Q2100" s="35">
        <f t="shared" si="162"/>
        <v>1.738614265799223E-2</v>
      </c>
      <c r="R2100" s="35">
        <f t="shared" si="163"/>
        <v>1.898416566003772E-2</v>
      </c>
      <c r="S2100" s="35">
        <f t="shared" si="164"/>
        <v>1.9067353655515599E-2</v>
      </c>
      <c r="T2100" s="11" t="s">
        <v>14</v>
      </c>
    </row>
    <row r="2101" spans="2:20" x14ac:dyDescent="0.35">
      <c r="B2101" s="63">
        <v>20.840000000000458</v>
      </c>
      <c r="C2101" s="34">
        <f>B2101/'MSD Calculation'!$D$5</f>
        <v>0.70405405405406951</v>
      </c>
      <c r="D2101" s="34">
        <f>'MSD Calculation'!$D$24-B2101</f>
        <v>-2.3400000000004582</v>
      </c>
      <c r="E2101" s="30">
        <f>IF(B2101="",0,IF(B2101&lt;'MSD Calculation'!$D$5,$E$7*(1-B2101/'MSD Calculation'!$D$5), 0))</f>
        <v>4.1886776269769582E-3</v>
      </c>
      <c r="F2101" s="30">
        <f>IF(B2101="",0,IF($B2101&lt;$F$5,0,IF($B2101&gt;'MSD Calculation'!$D$5,0,IF($N$4="Closed-form",1/2*(1-COS(2*PI()*($B2101-$F$5)/$F$6))*$F$8,IF($N$4="General",1/2*(1-COS(2*PI()*($B2101-$F$5)/$F$6))*$F$9,"Error")))))</f>
        <v>9.5369282318305097E-3</v>
      </c>
      <c r="G2101" s="30">
        <f>IF(B2101="",0,IF($B2101&lt;$G$5,0,IF($B2101&gt;'MSD Calculation'!$D$5,0,IF($N$4="Closed-form",1/2*(1-COS(2*PI()*($B2101-$G$5)/$G$6))*$G$8,IF($N$4="General",1/2*(1-COS(2*PI()*($B2101-$G$5)/$G$6))*$G$9,"Error")))))</f>
        <v>3.6541790357449261E-3</v>
      </c>
      <c r="H2101" s="30">
        <f>IF(B2101="",0,IF($B2101&lt;$H$5,0,IF($B2101&gt;'MSD Calculation'!$D$5,0,IF($N$4="Closed-form",1/2*(1-COS(2*PI()*($B2101-$H$5)/$H$6))*$H$8,IF($N$4="General",1/2*(1-COS(2*PI()*($B2101-$H$5)/$H$6))*$H$9,"Error")))))</f>
        <v>1.6008573779250032E-3</v>
      </c>
      <c r="I2101" s="30">
        <f>IF(B2101="",0,IF($B2101&lt;$I$5,0,IF($B2101&gt;'MSD Calculation'!$D$5,0,IF($N$4="Closed-form",1/2*(1-COS(2*PI()*($B2101-$I$5)/$I$6))*$I$8,IF($N$4="General",1/2*(1-COS(2*PI()*($B2101-$I$5)/$I$6))*$I$9,"Error")))))</f>
        <v>8.4222700487141674E-5</v>
      </c>
      <c r="J2101" s="15" t="s">
        <v>14</v>
      </c>
      <c r="K2101" s="3"/>
      <c r="L2101" s="17">
        <v>20.840000000000458</v>
      </c>
      <c r="M2101" s="34">
        <f>L2101/'MSD Calculation'!$D$5</f>
        <v>0.70405405405406951</v>
      </c>
      <c r="N2101" s="34">
        <f>'MSD Calculation'!$D$24-L2101</f>
        <v>-2.3400000000004582</v>
      </c>
      <c r="O2101" s="35">
        <f t="shared" si="160"/>
        <v>4.1886776269769582E-3</v>
      </c>
      <c r="P2101" s="35">
        <f t="shared" si="161"/>
        <v>1.3725605858807468E-2</v>
      </c>
      <c r="Q2101" s="35">
        <f t="shared" si="162"/>
        <v>1.7379784894552393E-2</v>
      </c>
      <c r="R2101" s="35">
        <f t="shared" si="163"/>
        <v>1.8980642272477397E-2</v>
      </c>
      <c r="S2101" s="35">
        <f t="shared" si="164"/>
        <v>1.906486497296454E-2</v>
      </c>
      <c r="T2101" s="11" t="s">
        <v>14</v>
      </c>
    </row>
    <row r="2102" spans="2:20" x14ac:dyDescent="0.35">
      <c r="B2102" s="63">
        <v>20.85000000000046</v>
      </c>
      <c r="C2102" s="34">
        <f>B2102/'MSD Calculation'!$D$5</f>
        <v>0.70439189189190743</v>
      </c>
      <c r="D2102" s="34">
        <f>'MSD Calculation'!$D$24-B2102</f>
        <v>-2.3500000000004597</v>
      </c>
      <c r="E2102" s="30">
        <f>IF(B2102="",0,IF(B2102&lt;'MSD Calculation'!$D$5,$E$7*(1-B2102/'MSD Calculation'!$D$5), 0))</f>
        <v>4.1838960315123712E-3</v>
      </c>
      <c r="F2102" s="30">
        <f>IF(B2102="",0,IF($B2102&lt;$F$5,0,IF($B2102&gt;'MSD Calculation'!$D$5,0,IF($N$4="Closed-form",1/2*(1-COS(2*PI()*($B2102-$F$5)/$F$6))*$F$8,IF($N$4="General",1/2*(1-COS(2*PI()*($B2102-$F$5)/$F$6))*$F$9,"Error")))))</f>
        <v>9.5343095905172821E-3</v>
      </c>
      <c r="G2102" s="30">
        <f>IF(B2102="",0,IF($B2102&lt;$G$5,0,IF($B2102&gt;'MSD Calculation'!$D$5,0,IF($N$4="Closed-form",1/2*(1-COS(2*PI()*($B2102-$G$5)/$G$6))*$G$8,IF($N$4="General",1/2*(1-COS(2*PI()*($B2102-$G$5)/$G$6))*$G$9,"Error")))))</f>
        <v>3.6551884412714037E-3</v>
      </c>
      <c r="H2102" s="30">
        <f>IF(B2102="",0,IF($B2102&lt;$H$5,0,IF($B2102&gt;'MSD Calculation'!$D$5,0,IF($N$4="Closed-form",1/2*(1-COS(2*PI()*($B2102-$H$5)/$H$6))*$H$8,IF($N$4="General",1/2*(1-COS(2*PI()*($B2102-$H$5)/$H$6))*$H$9,"Error")))))</f>
        <v>1.6036846324737851E-3</v>
      </c>
      <c r="I2102" s="30">
        <f>IF(B2102="",0,IF($B2102&lt;$I$5,0,IF($B2102&gt;'MSD Calculation'!$D$5,0,IF($N$4="Closed-form",1/2*(1-COS(2*PI()*($B2102-$I$5)/$I$6))*$I$8,IF($N$4="General",1/2*(1-COS(2*PI()*($B2102-$I$5)/$I$6))*$I$9,"Error")))))</f>
        <v>8.526270576080628E-5</v>
      </c>
      <c r="J2102" s="15" t="s">
        <v>14</v>
      </c>
      <c r="K2102" s="3"/>
      <c r="L2102" s="17">
        <v>20.85000000000046</v>
      </c>
      <c r="M2102" s="34">
        <f>L2102/'MSD Calculation'!$D$5</f>
        <v>0.70439189189190743</v>
      </c>
      <c r="N2102" s="34">
        <f>'MSD Calculation'!$D$24-L2102</f>
        <v>-2.3500000000004597</v>
      </c>
      <c r="O2102" s="35">
        <f t="shared" si="160"/>
        <v>4.1838960315123712E-3</v>
      </c>
      <c r="P2102" s="35">
        <f t="shared" si="161"/>
        <v>1.3718205622029654E-2</v>
      </c>
      <c r="Q2102" s="35">
        <f t="shared" si="162"/>
        <v>1.7373394063301059E-2</v>
      </c>
      <c r="R2102" s="35">
        <f t="shared" si="163"/>
        <v>1.8977078695774845E-2</v>
      </c>
      <c r="S2102" s="35">
        <f t="shared" si="164"/>
        <v>1.9062341401535652E-2</v>
      </c>
      <c r="T2102" s="11" t="s">
        <v>14</v>
      </c>
    </row>
    <row r="2103" spans="2:20" x14ac:dyDescent="0.35">
      <c r="B2103" s="63">
        <v>20.860000000000461</v>
      </c>
      <c r="C2103" s="34">
        <f>B2103/'MSD Calculation'!$D$5</f>
        <v>0.70472972972974524</v>
      </c>
      <c r="D2103" s="34">
        <f>'MSD Calculation'!$D$24-B2103</f>
        <v>-2.3600000000004613</v>
      </c>
      <c r="E2103" s="30">
        <f>IF(B2103="",0,IF(B2103&lt;'MSD Calculation'!$D$5,$E$7*(1-B2103/'MSD Calculation'!$D$5), 0))</f>
        <v>4.1791144360477858E-3</v>
      </c>
      <c r="F2103" s="30">
        <f>IF(B2103="",0,IF($B2103&lt;$F$5,0,IF($B2103&gt;'MSD Calculation'!$D$5,0,IF($N$4="Closed-form",1/2*(1-COS(2*PI()*($B2103-$F$5)/$F$6))*$F$8,IF($N$4="General",1/2*(1-COS(2*PI()*($B2103-$F$5)/$F$6))*$F$9,"Error")))))</f>
        <v>9.5316704005695019E-3</v>
      </c>
      <c r="G2103" s="30">
        <f>IF(B2103="",0,IF($B2103&lt;$G$5,0,IF($B2103&gt;'MSD Calculation'!$D$5,0,IF($N$4="Closed-form",1/2*(1-COS(2*PI()*($B2103-$G$5)/$G$6))*$G$8,IF($N$4="General",1/2*(1-COS(2*PI()*($B2103-$G$5)/$G$6))*$G$9,"Error")))))</f>
        <v>3.6561853321195169E-3</v>
      </c>
      <c r="H2103" s="30">
        <f>IF(B2103="",0,IF($B2103&lt;$H$5,0,IF($B2103&gt;'MSD Calculation'!$D$5,0,IF($N$4="Closed-form",1/2*(1-COS(2*PI()*($B2103-$H$5)/$H$6))*$H$8,IF($N$4="General",1/2*(1-COS(2*PI()*($B2103-$H$5)/$H$6))*$H$9,"Error")))))</f>
        <v>1.6065047316974022E-3</v>
      </c>
      <c r="I2103" s="30">
        <f>IF(B2103="",0,IF($B2103&lt;$I$5,0,IF($B2103&gt;'MSD Calculation'!$D$5,0,IF($N$4="Closed-form",1/2*(1-COS(2*PI()*($B2103-$I$5)/$I$6))*$I$8,IF($N$4="General",1/2*(1-COS(2*PI()*($B2103-$I$5)/$I$6))*$I$9,"Error")))))</f>
        <v>8.6307984423321464E-5</v>
      </c>
      <c r="J2103" s="15" t="s">
        <v>14</v>
      </c>
      <c r="K2103" s="3"/>
      <c r="L2103" s="17">
        <v>20.860000000000461</v>
      </c>
      <c r="M2103" s="34">
        <f>L2103/'MSD Calculation'!$D$5</f>
        <v>0.70472972972974524</v>
      </c>
      <c r="N2103" s="34">
        <f>'MSD Calculation'!$D$24-L2103</f>
        <v>-2.3600000000004613</v>
      </c>
      <c r="O2103" s="35">
        <f t="shared" si="160"/>
        <v>4.1791144360477858E-3</v>
      </c>
      <c r="P2103" s="35">
        <f t="shared" si="161"/>
        <v>1.3710784836617288E-2</v>
      </c>
      <c r="Q2103" s="35">
        <f t="shared" si="162"/>
        <v>1.7366970168736805E-2</v>
      </c>
      <c r="R2103" s="35">
        <f t="shared" si="163"/>
        <v>1.8973474900434207E-2</v>
      </c>
      <c r="S2103" s="35">
        <f t="shared" si="164"/>
        <v>1.9059782884857528E-2</v>
      </c>
      <c r="T2103" s="11" t="s">
        <v>14</v>
      </c>
    </row>
    <row r="2104" spans="2:20" x14ac:dyDescent="0.35">
      <c r="B2104" s="63">
        <v>20.870000000000463</v>
      </c>
      <c r="C2104" s="34">
        <f>B2104/'MSD Calculation'!$D$5</f>
        <v>0.70506756756758315</v>
      </c>
      <c r="D2104" s="34">
        <f>'MSD Calculation'!$D$24-B2104</f>
        <v>-2.3700000000004628</v>
      </c>
      <c r="E2104" s="30">
        <f>IF(B2104="",0,IF(B2104&lt;'MSD Calculation'!$D$5,$E$7*(1-B2104/'MSD Calculation'!$D$5), 0))</f>
        <v>4.1743328405831987E-3</v>
      </c>
      <c r="F2104" s="30">
        <f>IF(B2104="",0,IF($B2104&lt;$F$5,0,IF($B2104&gt;'MSD Calculation'!$D$5,0,IF($N$4="Closed-form",1/2*(1-COS(2*PI()*($B2104-$F$5)/$F$6))*$F$8,IF($N$4="General",1/2*(1-COS(2*PI()*($B2104-$F$5)/$F$6))*$F$9,"Error")))))</f>
        <v>9.5290106735639486E-3</v>
      </c>
      <c r="G2104" s="30">
        <f>IF(B2104="",0,IF($B2104&lt;$G$5,0,IF($B2104&gt;'MSD Calculation'!$D$5,0,IF($N$4="Closed-form",1/2*(1-COS(2*PI()*($B2104-$G$5)/$G$6))*$G$8,IF($N$4="General",1/2*(1-COS(2*PI()*($B2104-$G$5)/$G$6))*$G$9,"Error")))))</f>
        <v>3.6571697013878467E-3</v>
      </c>
      <c r="H2104" s="30">
        <f>IF(B2104="",0,IF($B2104&lt;$H$5,0,IF($B2104&gt;'MSD Calculation'!$D$5,0,IF($N$4="Closed-form",1/2*(1-COS(2*PI()*($B2104-$H$5)/$H$6))*$H$8,IF($N$4="General",1/2*(1-COS(2*PI()*($B2104-$H$5)/$H$6))*$H$9,"Error")))))</f>
        <v>1.6093176416874546E-3</v>
      </c>
      <c r="I2104" s="30">
        <f>IF(B2104="",0,IF($B2104&lt;$I$5,0,IF($B2104&gt;'MSD Calculation'!$D$5,0,IF($N$4="Closed-form",1/2*(1-COS(2*PI()*($B2104-$I$5)/$I$6))*$I$8,IF($N$4="General",1/2*(1-COS(2*PI()*($B2104-$I$5)/$I$6))*$I$9,"Error")))))</f>
        <v>8.7358509462861234E-5</v>
      </c>
      <c r="J2104" s="15" t="s">
        <v>14</v>
      </c>
      <c r="K2104" s="3"/>
      <c r="L2104" s="17">
        <v>20.870000000000463</v>
      </c>
      <c r="M2104" s="34">
        <f>L2104/'MSD Calculation'!$D$5</f>
        <v>0.70506756756758315</v>
      </c>
      <c r="N2104" s="34">
        <f>'MSD Calculation'!$D$24-L2104</f>
        <v>-2.3700000000004628</v>
      </c>
      <c r="O2104" s="35">
        <f t="shared" si="160"/>
        <v>4.1743328405831987E-3</v>
      </c>
      <c r="P2104" s="35">
        <f t="shared" si="161"/>
        <v>1.3703343514147148E-2</v>
      </c>
      <c r="Q2104" s="35">
        <f t="shared" si="162"/>
        <v>1.7360513215534994E-2</v>
      </c>
      <c r="R2104" s="35">
        <f t="shared" si="163"/>
        <v>1.8969830857222449E-2</v>
      </c>
      <c r="S2104" s="35">
        <f t="shared" si="164"/>
        <v>1.9057189366685309E-2</v>
      </c>
      <c r="T2104" s="11" t="s">
        <v>14</v>
      </c>
    </row>
    <row r="2105" spans="2:20" x14ac:dyDescent="0.35">
      <c r="B2105" s="63">
        <v>20.880000000000464</v>
      </c>
      <c r="C2105" s="34">
        <f>B2105/'MSD Calculation'!$D$5</f>
        <v>0.70540540540542107</v>
      </c>
      <c r="D2105" s="34">
        <f>'MSD Calculation'!$D$24-B2105</f>
        <v>-2.3800000000004644</v>
      </c>
      <c r="E2105" s="30">
        <f>IF(B2105="",0,IF(B2105&lt;'MSD Calculation'!$D$5,$E$7*(1-B2105/'MSD Calculation'!$D$5), 0))</f>
        <v>4.1695512451186117E-3</v>
      </c>
      <c r="F2105" s="30">
        <f>IF(B2105="",0,IF($B2105&lt;$F$5,0,IF($B2105&gt;'MSD Calculation'!$D$5,0,IF($N$4="Closed-form",1/2*(1-COS(2*PI()*($B2105-$F$5)/$F$6))*$F$8,IF($N$4="General",1/2*(1-COS(2*PI()*($B2105-$F$5)/$F$6))*$F$9,"Error")))))</f>
        <v>9.5263304211674858E-3</v>
      </c>
      <c r="G2105" s="30">
        <f>IF(B2105="",0,IF($B2105&lt;$G$5,0,IF($B2105&gt;'MSD Calculation'!$D$5,0,IF($N$4="Closed-form",1/2*(1-COS(2*PI()*($B2105-$G$5)/$G$6))*$G$8,IF($N$4="General",1/2*(1-COS(2*PI()*($B2105-$G$5)/$G$6))*$G$9,"Error")))))</f>
        <v>3.6581415422616576E-3</v>
      </c>
      <c r="H2105" s="30">
        <f>IF(B2105="",0,IF($B2105&lt;$H$5,0,IF($B2105&gt;'MSD Calculation'!$D$5,0,IF($N$4="Closed-form",1/2*(1-COS(2*PI()*($B2105-$H$5)/$H$6))*$H$8,IF($N$4="General",1/2*(1-COS(2*PI()*($B2105-$H$5)/$H$6))*$H$9,"Error")))))</f>
        <v>1.612123328621983E-3</v>
      </c>
      <c r="I2105" s="30">
        <f>IF(B2105="",0,IF($B2105&lt;$I$5,0,IF($B2105&gt;'MSD Calculation'!$D$5,0,IF($N$4="Closed-form",1/2*(1-COS(2*PI()*($B2105-$I$5)/$I$6))*$I$8,IF($N$4="General",1/2*(1-COS(2*PI()*($B2105-$I$5)/$I$6))*$I$9,"Error")))))</f>
        <v>8.8414253732023874E-5</v>
      </c>
      <c r="J2105" s="15" t="s">
        <v>14</v>
      </c>
      <c r="K2105" s="3"/>
      <c r="L2105" s="17">
        <v>20.880000000000464</v>
      </c>
      <c r="M2105" s="34">
        <f>L2105/'MSD Calculation'!$D$5</f>
        <v>0.70540540540542107</v>
      </c>
      <c r="N2105" s="34">
        <f>'MSD Calculation'!$D$24-L2105</f>
        <v>-2.3800000000004644</v>
      </c>
      <c r="O2105" s="35">
        <f t="shared" si="160"/>
        <v>4.1695512451186117E-3</v>
      </c>
      <c r="P2105" s="35">
        <f t="shared" si="161"/>
        <v>1.3695881666286098E-2</v>
      </c>
      <c r="Q2105" s="35">
        <f t="shared" si="162"/>
        <v>1.7354023208547755E-2</v>
      </c>
      <c r="R2105" s="35">
        <f t="shared" si="163"/>
        <v>1.8966146537169739E-2</v>
      </c>
      <c r="S2105" s="35">
        <f t="shared" si="164"/>
        <v>1.9054560790901762E-2</v>
      </c>
      <c r="T2105" s="11" t="s">
        <v>14</v>
      </c>
    </row>
    <row r="2106" spans="2:20" x14ac:dyDescent="0.35">
      <c r="B2106" s="63">
        <v>20.890000000000466</v>
      </c>
      <c r="C2106" s="34">
        <f>B2106/'MSD Calculation'!$D$5</f>
        <v>0.70574324324325899</v>
      </c>
      <c r="D2106" s="34">
        <f>'MSD Calculation'!$D$24-B2106</f>
        <v>-2.390000000000466</v>
      </c>
      <c r="E2106" s="30">
        <f>IF(B2106="",0,IF(B2106&lt;'MSD Calculation'!$D$5,$E$7*(1-B2106/'MSD Calculation'!$D$5), 0))</f>
        <v>4.1647696496540255E-3</v>
      </c>
      <c r="F2106" s="30">
        <f>IF(B2106="",0,IF($B2106&lt;$F$5,0,IF($B2106&gt;'MSD Calculation'!$D$5,0,IF($N$4="Closed-form",1/2*(1-COS(2*PI()*($B2106-$F$5)/$F$6))*$F$8,IF($N$4="General",1/2*(1-COS(2*PI()*($B2106-$F$5)/$F$6))*$F$9,"Error")))))</f>
        <v>9.5236296551370093E-3</v>
      </c>
      <c r="G2106" s="30">
        <f>IF(B2106="",0,IF($B2106&lt;$G$5,0,IF($B2106&gt;'MSD Calculation'!$D$5,0,IF($N$4="Closed-form",1/2*(1-COS(2*PI()*($B2106-$G$5)/$G$6))*$G$8,IF($N$4="General",1/2*(1-COS(2*PI()*($B2106-$G$5)/$G$6))*$G$9,"Error")))))</f>
        <v>3.6591008480129513E-3</v>
      </c>
      <c r="H2106" s="30">
        <f>IF(B2106="",0,IF($B2106&lt;$H$5,0,IF($B2106&gt;'MSD Calculation'!$D$5,0,IF($N$4="Closed-form",1/2*(1-COS(2*PI()*($B2106-$H$5)/$H$6))*$H$8,IF($N$4="General",1/2*(1-COS(2*PI()*($B2106-$H$5)/$H$6))*$H$9,"Error")))))</f>
        <v>1.6149217587658781E-3</v>
      </c>
      <c r="I2106" s="30">
        <f>IF(B2106="",0,IF($B2106&lt;$I$5,0,IF($B2106&gt;'MSD Calculation'!$D$5,0,IF($N$4="Closed-form",1/2*(1-COS(2*PI()*($B2106-$I$5)/$I$6))*$I$8,IF($N$4="General",1/2*(1-COS(2*PI()*($B2106-$I$5)/$I$6))*$I$9,"Error")))))</f>
        <v>8.9475189948533742E-5</v>
      </c>
      <c r="J2106" s="15" t="s">
        <v>14</v>
      </c>
      <c r="K2106" s="3"/>
      <c r="L2106" s="17">
        <v>20.890000000000466</v>
      </c>
      <c r="M2106" s="34">
        <f>L2106/'MSD Calculation'!$D$5</f>
        <v>0.70574324324325899</v>
      </c>
      <c r="N2106" s="34">
        <f>'MSD Calculation'!$D$24-L2106</f>
        <v>-2.390000000000466</v>
      </c>
      <c r="O2106" s="35">
        <f t="shared" si="160"/>
        <v>4.1647696496540255E-3</v>
      </c>
      <c r="P2106" s="35">
        <f t="shared" si="161"/>
        <v>1.3688399304791035E-2</v>
      </c>
      <c r="Q2106" s="35">
        <f t="shared" si="162"/>
        <v>1.7347500152803987E-2</v>
      </c>
      <c r="R2106" s="35">
        <f t="shared" si="163"/>
        <v>1.8962421911569865E-2</v>
      </c>
      <c r="S2106" s="35">
        <f t="shared" si="164"/>
        <v>1.90518971015184E-2</v>
      </c>
      <c r="T2106" s="11" t="s">
        <v>14</v>
      </c>
    </row>
    <row r="2107" spans="2:20" x14ac:dyDescent="0.35">
      <c r="B2107" s="63">
        <v>20.900000000000468</v>
      </c>
      <c r="C2107" s="34">
        <f>B2107/'MSD Calculation'!$D$5</f>
        <v>0.7060810810810968</v>
      </c>
      <c r="D2107" s="34">
        <f>'MSD Calculation'!$D$24-B2107</f>
        <v>-2.4000000000004675</v>
      </c>
      <c r="E2107" s="30">
        <f>IF(B2107="",0,IF(B2107&lt;'MSD Calculation'!$D$5,$E$7*(1-B2107/'MSD Calculation'!$D$5), 0))</f>
        <v>4.1599880541894401E-3</v>
      </c>
      <c r="F2107" s="30">
        <f>IF(B2107="",0,IF($B2107&lt;$F$5,0,IF($B2107&gt;'MSD Calculation'!$D$5,0,IF($N$4="Closed-form",1/2*(1-COS(2*PI()*($B2107-$F$5)/$F$6))*$F$8,IF($N$4="General",1/2*(1-COS(2*PI()*($B2107-$F$5)/$F$6))*$F$9,"Error")))))</f>
        <v>9.5209083873194055E-3</v>
      </c>
      <c r="G2107" s="30">
        <f>IF(B2107="",0,IF($B2107&lt;$G$5,0,IF($B2107&gt;'MSD Calculation'!$D$5,0,IF($N$4="Closed-form",1/2*(1-COS(2*PI()*($B2107-$G$5)/$G$6))*$G$8,IF($N$4="General",1/2*(1-COS(2*PI()*($B2107-$G$5)/$G$6))*$G$9,"Error")))))</f>
        <v>3.6600476120005054E-3</v>
      </c>
      <c r="H2107" s="30">
        <f>IF(B2107="",0,IF($B2107&lt;$H$5,0,IF($B2107&gt;'MSD Calculation'!$D$5,0,IF($N$4="Closed-form",1/2*(1-COS(2*PI()*($B2107-$H$5)/$H$6))*$H$8,IF($N$4="General",1/2*(1-COS(2*PI()*($B2107-$H$5)/$H$6))*$H$9,"Error")))))</f>
        <v>1.6177128984712847E-3</v>
      </c>
      <c r="I2107" s="30">
        <f>IF(B2107="",0,IF($B2107&lt;$I$5,0,IF($B2107&gt;'MSD Calculation'!$D$5,0,IF($N$4="Closed-form",1/2*(1-COS(2*PI()*($B2107-$I$5)/$I$6))*$I$8,IF($N$4="General",1/2*(1-COS(2*PI()*($B2107-$I$5)/$I$6))*$I$9,"Error")))))</f>
        <v>9.0541290695946196E-5</v>
      </c>
      <c r="J2107" s="15" t="s">
        <v>14</v>
      </c>
      <c r="K2107" s="3"/>
      <c r="L2107" s="17">
        <v>20.900000000000468</v>
      </c>
      <c r="M2107" s="34">
        <f>L2107/'MSD Calculation'!$D$5</f>
        <v>0.7060810810810968</v>
      </c>
      <c r="N2107" s="34">
        <f>'MSD Calculation'!$D$24-L2107</f>
        <v>-2.4000000000004675</v>
      </c>
      <c r="O2107" s="35">
        <f t="shared" si="160"/>
        <v>4.1599880541894401E-3</v>
      </c>
      <c r="P2107" s="35">
        <f t="shared" si="161"/>
        <v>1.3680896441508845E-2</v>
      </c>
      <c r="Q2107" s="35">
        <f t="shared" si="162"/>
        <v>1.734094405350935E-2</v>
      </c>
      <c r="R2107" s="35">
        <f t="shared" si="163"/>
        <v>1.8958656951980634E-2</v>
      </c>
      <c r="S2107" s="35">
        <f t="shared" si="164"/>
        <v>1.904919824267658E-2</v>
      </c>
      <c r="T2107" s="11" t="s">
        <v>14</v>
      </c>
    </row>
    <row r="2108" spans="2:20" x14ac:dyDescent="0.35">
      <c r="B2108" s="63">
        <v>20.910000000000469</v>
      </c>
      <c r="C2108" s="34">
        <f>B2108/'MSD Calculation'!$D$5</f>
        <v>0.70641891891893471</v>
      </c>
      <c r="D2108" s="34">
        <f>'MSD Calculation'!$D$24-B2108</f>
        <v>-2.4100000000004691</v>
      </c>
      <c r="E2108" s="30">
        <f>IF(B2108="",0,IF(B2108&lt;'MSD Calculation'!$D$5,$E$7*(1-B2108/'MSD Calculation'!$D$5), 0))</f>
        <v>4.1552064587248531E-3</v>
      </c>
      <c r="F2108" s="30">
        <f>IF(B2108="",0,IF($B2108&lt;$F$5,0,IF($B2108&gt;'MSD Calculation'!$D$5,0,IF($N$4="Closed-form",1/2*(1-COS(2*PI()*($B2108-$F$5)/$F$6))*$F$8,IF($N$4="General",1/2*(1-COS(2*PI()*($B2108-$F$5)/$F$6))*$F$9,"Error")))))</f>
        <v>9.5181666296514818E-3</v>
      </c>
      <c r="G2108" s="30">
        <f>IF(B2108="",0,IF($B2108&lt;$G$5,0,IF($B2108&gt;'MSD Calculation'!$D$5,0,IF($N$4="Closed-form",1/2*(1-COS(2*PI()*($B2108-$G$5)/$G$6))*$G$8,IF($N$4="General",1/2*(1-COS(2*PI()*($B2108-$G$5)/$G$6))*$G$9,"Error")))))</f>
        <v>3.6609818276699267E-3</v>
      </c>
      <c r="H2108" s="30">
        <f>IF(B2108="",0,IF($B2108&lt;$H$5,0,IF($B2108&gt;'MSD Calculation'!$D$5,0,IF($N$4="Closed-form",1/2*(1-COS(2*PI()*($B2108-$H$5)/$H$6))*$H$8,IF($N$4="General",1/2*(1-COS(2*PI()*($B2108-$H$5)/$H$6))*$H$9,"Error")))))</f>
        <v>1.6204967141780077E-3</v>
      </c>
      <c r="I2108" s="30">
        <f>IF(B2108="",0,IF($B2108&lt;$I$5,0,IF($B2108&gt;'MSD Calculation'!$D$5,0,IF($N$4="Closed-form",1/2*(1-COS(2*PI()*($B2108-$I$5)/$I$6))*$I$8,IF($N$4="General",1/2*(1-COS(2*PI()*($B2108-$I$5)/$I$6))*$I$9,"Error")))))</f>
        <v>9.1612528424356128E-5</v>
      </c>
      <c r="J2108" s="15" t="s">
        <v>14</v>
      </c>
      <c r="K2108" s="3"/>
      <c r="L2108" s="17">
        <v>20.910000000000469</v>
      </c>
      <c r="M2108" s="34">
        <f>L2108/'MSD Calculation'!$D$5</f>
        <v>0.70641891891893471</v>
      </c>
      <c r="N2108" s="34">
        <f>'MSD Calculation'!$D$24-L2108</f>
        <v>-2.4100000000004691</v>
      </c>
      <c r="O2108" s="35">
        <f t="shared" si="160"/>
        <v>4.1552064587248531E-3</v>
      </c>
      <c r="P2108" s="35">
        <f t="shared" si="161"/>
        <v>1.3673373088376335E-2</v>
      </c>
      <c r="Q2108" s="35">
        <f t="shared" si="162"/>
        <v>1.7334354916046263E-2</v>
      </c>
      <c r="R2108" s="35">
        <f t="shared" si="163"/>
        <v>1.895485163022427E-2</v>
      </c>
      <c r="S2108" s="35">
        <f t="shared" si="164"/>
        <v>1.9046464158648628E-2</v>
      </c>
      <c r="T2108" s="11" t="s">
        <v>14</v>
      </c>
    </row>
    <row r="2109" spans="2:20" x14ac:dyDescent="0.35">
      <c r="B2109" s="63">
        <v>20.920000000000471</v>
      </c>
      <c r="C2109" s="34">
        <f>B2109/'MSD Calculation'!$D$5</f>
        <v>0.70675675675677263</v>
      </c>
      <c r="D2109" s="34">
        <f>'MSD Calculation'!$D$24-B2109</f>
        <v>-2.4200000000004707</v>
      </c>
      <c r="E2109" s="30">
        <f>IF(B2109="",0,IF(B2109&lt;'MSD Calculation'!$D$5,$E$7*(1-B2109/'MSD Calculation'!$D$5), 0))</f>
        <v>4.150424863260266E-3</v>
      </c>
      <c r="F2109" s="30">
        <f>IF(B2109="",0,IF($B2109&lt;$F$5,0,IF($B2109&gt;'MSD Calculation'!$D$5,0,IF($N$4="Closed-form",1/2*(1-COS(2*PI()*($B2109-$F$5)/$F$6))*$F$8,IF($N$4="General",1/2*(1-COS(2*PI()*($B2109-$F$5)/$F$6))*$F$9,"Error")))))</f>
        <v>9.5154043941599303E-3</v>
      </c>
      <c r="G2109" s="30">
        <f>IF(B2109="",0,IF($B2109&lt;$G$5,0,IF($B2109&gt;'MSD Calculation'!$D$5,0,IF($N$4="Closed-form",1/2*(1-COS(2*PI()*($B2109-$G$5)/$G$6))*$G$8,IF($N$4="General",1/2*(1-COS(2*PI()*($B2109-$G$5)/$G$6))*$G$9,"Error")))))</f>
        <v>3.6619034885536925E-3</v>
      </c>
      <c r="H2109" s="30">
        <f>IF(B2109="",0,IF($B2109&lt;$H$5,0,IF($B2109&gt;'MSD Calculation'!$D$5,0,IF($N$4="Closed-form",1/2*(1-COS(2*PI()*($B2109-$H$5)/$H$6))*$H$8,IF($N$4="General",1/2*(1-COS(2*PI()*($B2109-$H$5)/$H$6))*$H$9,"Error")))))</f>
        <v>1.6232731724139123E-3</v>
      </c>
      <c r="I2109" s="30">
        <f>IF(B2109="",0,IF($B2109&lt;$I$5,0,IF($B2109&gt;'MSD Calculation'!$D$5,0,IF($N$4="Closed-form",1/2*(1-COS(2*PI()*($B2109-$I$5)/$I$6))*$I$8,IF($N$4="General",1/2*(1-COS(2*PI()*($B2109-$I$5)/$I$6))*$I$9,"Error")))))</f>
        <v>9.2688875451109803E-5</v>
      </c>
      <c r="J2109" s="15" t="s">
        <v>14</v>
      </c>
      <c r="K2109" s="3"/>
      <c r="L2109" s="17">
        <v>20.920000000000471</v>
      </c>
      <c r="M2109" s="34">
        <f>L2109/'MSD Calculation'!$D$5</f>
        <v>0.70675675675677263</v>
      </c>
      <c r="N2109" s="34">
        <f>'MSD Calculation'!$D$24-L2109</f>
        <v>-2.4200000000004707</v>
      </c>
      <c r="O2109" s="35">
        <f t="shared" si="160"/>
        <v>4.150424863260266E-3</v>
      </c>
      <c r="P2109" s="35">
        <f t="shared" si="161"/>
        <v>1.3665829257420197E-2</v>
      </c>
      <c r="Q2109" s="35">
        <f t="shared" si="162"/>
        <v>1.7327732745973889E-2</v>
      </c>
      <c r="R2109" s="35">
        <f t="shared" si="163"/>
        <v>1.89510059183878E-2</v>
      </c>
      <c r="S2109" s="35">
        <f t="shared" si="164"/>
        <v>1.9043694793838911E-2</v>
      </c>
      <c r="T2109" s="11" t="s">
        <v>14</v>
      </c>
    </row>
    <row r="2110" spans="2:20" x14ac:dyDescent="0.35">
      <c r="B2110" s="63">
        <v>20.930000000000472</v>
      </c>
      <c r="C2110" s="34">
        <f>B2110/'MSD Calculation'!$D$5</f>
        <v>0.70709459459461055</v>
      </c>
      <c r="D2110" s="34">
        <f>'MSD Calculation'!$D$24-B2110</f>
        <v>-2.4300000000004722</v>
      </c>
      <c r="E2110" s="30">
        <f>IF(B2110="",0,IF(B2110&lt;'MSD Calculation'!$D$5,$E$7*(1-B2110/'MSD Calculation'!$D$5), 0))</f>
        <v>4.1456432677956789E-3</v>
      </c>
      <c r="F2110" s="30">
        <f>IF(B2110="",0,IF($B2110&lt;$F$5,0,IF($B2110&gt;'MSD Calculation'!$D$5,0,IF($N$4="Closed-form",1/2*(1-COS(2*PI()*($B2110-$F$5)/$F$6))*$F$8,IF($N$4="General",1/2*(1-COS(2*PI()*($B2110-$F$5)/$F$6))*$F$9,"Error")))))</f>
        <v>9.5126216929612654E-3</v>
      </c>
      <c r="G2110" s="30">
        <f>IF(B2110="",0,IF($B2110&lt;$G$5,0,IF($B2110&gt;'MSD Calculation'!$D$5,0,IF($N$4="Closed-form",1/2*(1-COS(2*PI()*($B2110-$G$5)/$G$6))*$G$8,IF($N$4="General",1/2*(1-COS(2*PI()*($B2110-$G$5)/$G$6))*$G$9,"Error")))))</f>
        <v>3.6628125882711944E-3</v>
      </c>
      <c r="H2110" s="30">
        <f>IF(B2110="",0,IF($B2110&lt;$H$5,0,IF($B2110&gt;'MSD Calculation'!$D$5,0,IF($N$4="Closed-form",1/2*(1-COS(2*PI()*($B2110-$H$5)/$H$6))*$H$8,IF($N$4="General",1/2*(1-COS(2*PI()*($B2110-$H$5)/$H$6))*$H$9,"Error")))))</f>
        <v>1.6260422397953301E-3</v>
      </c>
      <c r="I2110" s="30">
        <f>IF(B2110="",0,IF($B2110&lt;$I$5,0,IF($B2110&gt;'MSD Calculation'!$D$5,0,IF($N$4="Closed-form",1/2*(1-COS(2*PI()*($B2110-$I$5)/$I$6))*$I$8,IF($N$4="General",1/2*(1-COS(2*PI()*($B2110-$I$5)/$I$6))*$I$9,"Error")))))</f>
        <v>9.3770303961520347E-5</v>
      </c>
      <c r="J2110" s="15" t="s">
        <v>14</v>
      </c>
      <c r="K2110" s="3"/>
      <c r="L2110" s="17">
        <v>20.930000000000472</v>
      </c>
      <c r="M2110" s="34">
        <f>L2110/'MSD Calculation'!$D$5</f>
        <v>0.70709459459461055</v>
      </c>
      <c r="N2110" s="34">
        <f>'MSD Calculation'!$D$24-L2110</f>
        <v>-2.4300000000004722</v>
      </c>
      <c r="O2110" s="35">
        <f t="shared" si="160"/>
        <v>4.1456432677956789E-3</v>
      </c>
      <c r="P2110" s="35">
        <f t="shared" si="161"/>
        <v>1.3658264960756944E-2</v>
      </c>
      <c r="Q2110" s="35">
        <f t="shared" si="162"/>
        <v>1.732107754902814E-2</v>
      </c>
      <c r="R2110" s="35">
        <f t="shared" si="163"/>
        <v>1.894711978882347E-2</v>
      </c>
      <c r="S2110" s="35">
        <f t="shared" si="164"/>
        <v>1.9040890092784989E-2</v>
      </c>
      <c r="T2110" s="11" t="s">
        <v>14</v>
      </c>
    </row>
    <row r="2111" spans="2:20" x14ac:dyDescent="0.35">
      <c r="B2111" s="63">
        <v>20.940000000000474</v>
      </c>
      <c r="C2111" s="34">
        <f>B2111/'MSD Calculation'!$D$5</f>
        <v>0.70743243243244835</v>
      </c>
      <c r="D2111" s="34">
        <f>'MSD Calculation'!$D$24-B2111</f>
        <v>-2.4400000000004738</v>
      </c>
      <c r="E2111" s="30">
        <f>IF(B2111="",0,IF(B2111&lt;'MSD Calculation'!$D$5,$E$7*(1-B2111/'MSD Calculation'!$D$5), 0))</f>
        <v>4.1408616723310936E-3</v>
      </c>
      <c r="F2111" s="30">
        <f>IF(B2111="",0,IF($B2111&lt;$F$5,0,IF($B2111&gt;'MSD Calculation'!$D$5,0,IF($N$4="Closed-form",1/2*(1-COS(2*PI()*($B2111-$F$5)/$F$6))*$F$8,IF($N$4="General",1/2*(1-COS(2*PI()*($B2111-$F$5)/$F$6))*$F$9,"Error")))))</f>
        <v>9.5098185382617804E-3</v>
      </c>
      <c r="G2111" s="30">
        <f>IF(B2111="",0,IF($B2111&lt;$G$5,0,IF($B2111&gt;'MSD Calculation'!$D$5,0,IF($N$4="Closed-form",1/2*(1-COS(2*PI()*($B2111-$G$5)/$G$6))*$G$8,IF($N$4="General",1/2*(1-COS(2*PI()*($B2111-$G$5)/$G$6))*$G$9,"Error")))))</f>
        <v>3.6637091205287873E-3</v>
      </c>
      <c r="H2111" s="30">
        <f>IF(B2111="",0,IF($B2111&lt;$H$5,0,IF($B2111&gt;'MSD Calculation'!$D$5,0,IF($N$4="Closed-form",1/2*(1-COS(2*PI()*($B2111-$H$5)/$H$6))*$H$8,IF($N$4="General",1/2*(1-COS(2*PI()*($B2111-$H$5)/$H$6))*$H$9,"Error")))))</f>
        <v>1.6288038830274596E-3</v>
      </c>
      <c r="I2111" s="30">
        <f>IF(B2111="",0,IF($B2111&lt;$I$5,0,IF($B2111&gt;'MSD Calculation'!$D$5,0,IF($N$4="Closed-form",1/2*(1-COS(2*PI()*($B2111-$I$5)/$I$6))*$I$8,IF($N$4="General",1/2*(1-COS(2*PI()*($B2111-$I$5)/$I$6))*$I$9,"Error")))))</f>
        <v>9.4856786009586466E-5</v>
      </c>
      <c r="J2111" s="15" t="s">
        <v>14</v>
      </c>
      <c r="K2111" s="3"/>
      <c r="L2111" s="17">
        <v>20.940000000000474</v>
      </c>
      <c r="M2111" s="34">
        <f>L2111/'MSD Calculation'!$D$5</f>
        <v>0.70743243243244835</v>
      </c>
      <c r="N2111" s="34">
        <f>'MSD Calculation'!$D$24-L2111</f>
        <v>-2.4400000000004738</v>
      </c>
      <c r="O2111" s="35">
        <f t="shared" si="160"/>
        <v>4.1408616723310936E-3</v>
      </c>
      <c r="P2111" s="35">
        <f t="shared" si="161"/>
        <v>1.3650680210592875E-2</v>
      </c>
      <c r="Q2111" s="35">
        <f t="shared" si="162"/>
        <v>1.7314389331121661E-2</v>
      </c>
      <c r="R2111" s="35">
        <f t="shared" si="163"/>
        <v>1.8943193214149119E-2</v>
      </c>
      <c r="S2111" s="35">
        <f t="shared" si="164"/>
        <v>1.9038050000158707E-2</v>
      </c>
      <c r="T2111" s="11" t="s">
        <v>14</v>
      </c>
    </row>
    <row r="2112" spans="2:20" x14ac:dyDescent="0.35">
      <c r="B2112" s="63">
        <v>20.950000000000475</v>
      </c>
      <c r="C2112" s="34">
        <f>B2112/'MSD Calculation'!$D$5</f>
        <v>0.70777027027028627</v>
      </c>
      <c r="D2112" s="34">
        <f>'MSD Calculation'!$D$24-B2112</f>
        <v>-2.4500000000004754</v>
      </c>
      <c r="E2112" s="30">
        <f>IF(B2112="",0,IF(B2112&lt;'MSD Calculation'!$D$5,$E$7*(1-B2112/'MSD Calculation'!$D$5), 0))</f>
        <v>4.1360800768665065E-3</v>
      </c>
      <c r="F2112" s="30">
        <f>IF(B2112="",0,IF($B2112&lt;$F$5,0,IF($B2112&gt;'MSD Calculation'!$D$5,0,IF($N$4="Closed-form",1/2*(1-COS(2*PI()*($B2112-$F$5)/$F$6))*$F$8,IF($N$4="General",1/2*(1-COS(2*PI()*($B2112-$F$5)/$F$6))*$F$9,"Error")))))</f>
        <v>9.5069949423574798E-3</v>
      </c>
      <c r="G2112" s="30">
        <f>IF(B2112="",0,IF($B2112&lt;$G$5,0,IF($B2112&gt;'MSD Calculation'!$D$5,0,IF($N$4="Closed-form",1/2*(1-COS(2*PI()*($B2112-$G$5)/$G$6))*$G$8,IF($N$4="General",1/2*(1-COS(2*PI()*($B2112-$G$5)/$G$6))*$G$9,"Error")))))</f>
        <v>3.6645930791198269E-3</v>
      </c>
      <c r="H2112" s="30">
        <f>IF(B2112="",0,IF($B2112&lt;$H$5,0,IF($B2112&gt;'MSD Calculation'!$D$5,0,IF($N$4="Closed-form",1/2*(1-COS(2*PI()*($B2112-$H$5)/$H$6))*$H$8,IF($N$4="General",1/2*(1-COS(2*PI()*($B2112-$H$5)/$H$6))*$H$9,"Error")))))</f>
        <v>1.6315580689047651E-3</v>
      </c>
      <c r="I2112" s="30">
        <f>IF(B2112="",0,IF($B2112&lt;$I$5,0,IF($B2112&gt;'MSD Calculation'!$D$5,0,IF($N$4="Closed-form",1/2*(1-COS(2*PI()*($B2112-$I$5)/$I$6))*$I$8,IF($N$4="General",1/2*(1-COS(2*PI()*($B2112-$I$5)/$I$6))*$I$9,"Error")))))</f>
        <v>9.5948293518714593E-5</v>
      </c>
      <c r="J2112" s="15" t="s">
        <v>14</v>
      </c>
      <c r="K2112" s="3"/>
      <c r="L2112" s="17">
        <v>20.950000000000475</v>
      </c>
      <c r="M2112" s="34">
        <f>L2112/'MSD Calculation'!$D$5</f>
        <v>0.70777027027028627</v>
      </c>
      <c r="N2112" s="34">
        <f>'MSD Calculation'!$D$24-L2112</f>
        <v>-2.4500000000004754</v>
      </c>
      <c r="O2112" s="35">
        <f t="shared" si="160"/>
        <v>4.1360800768665065E-3</v>
      </c>
      <c r="P2112" s="35">
        <f t="shared" si="161"/>
        <v>1.3643075019223986E-2</v>
      </c>
      <c r="Q2112" s="35">
        <f t="shared" si="162"/>
        <v>1.7307668098343814E-2</v>
      </c>
      <c r="R2112" s="35">
        <f t="shared" si="163"/>
        <v>1.893922616724858E-2</v>
      </c>
      <c r="S2112" s="35">
        <f t="shared" si="164"/>
        <v>1.9035174460767294E-2</v>
      </c>
      <c r="T2112" s="11" t="s">
        <v>14</v>
      </c>
    </row>
    <row r="2113" spans="2:20" x14ac:dyDescent="0.35">
      <c r="B2113" s="63">
        <v>20.960000000000477</v>
      </c>
      <c r="C2113" s="34">
        <f>B2113/'MSD Calculation'!$D$5</f>
        <v>0.70810810810812419</v>
      </c>
      <c r="D2113" s="34">
        <f>'MSD Calculation'!$D$24-B2113</f>
        <v>-2.4600000000004769</v>
      </c>
      <c r="E2113" s="30">
        <f>IF(B2113="",0,IF(B2113&lt;'MSD Calculation'!$D$5,$E$7*(1-B2113/'MSD Calculation'!$D$5), 0))</f>
        <v>4.1312984814019195E-3</v>
      </c>
      <c r="F2113" s="30">
        <f>IF(B2113="",0,IF($B2113&lt;$F$5,0,IF($B2113&gt;'MSD Calculation'!$D$5,0,IF($N$4="Closed-form",1/2*(1-COS(2*PI()*($B2113-$F$5)/$F$6))*$F$8,IF($N$4="General",1/2*(1-COS(2*PI()*($B2113-$F$5)/$F$6))*$F$9,"Error")))))</f>
        <v>9.5041509176340376E-3</v>
      </c>
      <c r="G2113" s="30">
        <f>IF(B2113="",0,IF($B2113&lt;$G$5,0,IF($B2113&gt;'MSD Calculation'!$D$5,0,IF($N$4="Closed-form",1/2*(1-COS(2*PI()*($B2113-$G$5)/$G$6))*$G$8,IF($N$4="General",1/2*(1-COS(2*PI()*($B2113-$G$5)/$G$6))*$G$9,"Error")))))</f>
        <v>3.6654644579247179E-3</v>
      </c>
      <c r="H2113" s="30">
        <f>IF(B2113="",0,IF($B2113&lt;$H$5,0,IF($B2113&gt;'MSD Calculation'!$D$5,0,IF($N$4="Closed-form",1/2*(1-COS(2*PI()*($B2113-$H$5)/$H$6))*$H$8,IF($N$4="General",1/2*(1-COS(2*PI()*($B2113-$H$5)/$H$6))*$H$9,"Error")))))</f>
        <v>1.6343047643113773E-3</v>
      </c>
      <c r="I2113" s="30">
        <f>IF(B2113="",0,IF($B2113&lt;$I$5,0,IF($B2113&gt;'MSD Calculation'!$D$5,0,IF($N$4="Closed-form",1/2*(1-COS(2*PI()*($B2113-$I$5)/$I$6))*$I$8,IF($N$4="General",1/2*(1-COS(2*PI()*($B2113-$I$5)/$I$6))*$I$9,"Error")))))</f>
        <v>9.7044798282444557E-5</v>
      </c>
      <c r="J2113" s="15" t="s">
        <v>14</v>
      </c>
      <c r="K2113" s="3"/>
      <c r="L2113" s="17">
        <v>20.960000000000477</v>
      </c>
      <c r="M2113" s="34">
        <f>L2113/'MSD Calculation'!$D$5</f>
        <v>0.70810810810812419</v>
      </c>
      <c r="N2113" s="34">
        <f>'MSD Calculation'!$D$24-L2113</f>
        <v>-2.4600000000004769</v>
      </c>
      <c r="O2113" s="35">
        <f t="shared" si="160"/>
        <v>4.1312984814019195E-3</v>
      </c>
      <c r="P2113" s="35">
        <f t="shared" si="161"/>
        <v>1.3635449399035958E-2</v>
      </c>
      <c r="Q2113" s="35">
        <f t="shared" si="162"/>
        <v>1.7300913856960677E-2</v>
      </c>
      <c r="R2113" s="35">
        <f t="shared" si="163"/>
        <v>1.8935218621272055E-2</v>
      </c>
      <c r="S2113" s="35">
        <f t="shared" si="164"/>
        <v>1.9032263419554499E-2</v>
      </c>
      <c r="T2113" s="11" t="s">
        <v>14</v>
      </c>
    </row>
    <row r="2114" spans="2:20" x14ac:dyDescent="0.35">
      <c r="B2114" s="63">
        <v>20.970000000000478</v>
      </c>
      <c r="C2114" s="34">
        <f>B2114/'MSD Calculation'!$D$5</f>
        <v>0.70844594594596211</v>
      </c>
      <c r="D2114" s="34">
        <f>'MSD Calculation'!$D$24-B2114</f>
        <v>-2.4700000000004785</v>
      </c>
      <c r="E2114" s="30">
        <f>IF(B2114="",0,IF(B2114&lt;'MSD Calculation'!$D$5,$E$7*(1-B2114/'MSD Calculation'!$D$5), 0))</f>
        <v>4.1265168859373324E-3</v>
      </c>
      <c r="F2114" s="30">
        <f>IF(B2114="",0,IF($B2114&lt;$F$5,0,IF($B2114&gt;'MSD Calculation'!$D$5,0,IF($N$4="Closed-form",1/2*(1-COS(2*PI()*($B2114-$F$5)/$F$6))*$F$8,IF($N$4="General",1/2*(1-COS(2*PI()*($B2114-$F$5)/$F$6))*$F$9,"Error")))))</f>
        <v>9.5012864765667351E-3</v>
      </c>
      <c r="G2114" s="30">
        <f>IF(B2114="",0,IF($B2114&lt;$G$5,0,IF($B2114&gt;'MSD Calculation'!$D$5,0,IF($N$4="Closed-form",1/2*(1-COS(2*PI()*($B2114-$G$5)/$G$6))*$G$8,IF($N$4="General",1/2*(1-COS(2*PI()*($B2114-$G$5)/$G$6))*$G$9,"Error")))))</f>
        <v>3.6663232509109526E-3</v>
      </c>
      <c r="H2114" s="30">
        <f>IF(B2114="",0,IF($B2114&lt;$H$5,0,IF($B2114&gt;'MSD Calculation'!$D$5,0,IF($N$4="Closed-form",1/2*(1-COS(2*PI()*($B2114-$H$5)/$H$6))*$H$8,IF($N$4="General",1/2*(1-COS(2*PI()*($B2114-$H$5)/$H$6))*$H$9,"Error")))))</f>
        <v>1.6370439362214902E-3</v>
      </c>
      <c r="I2114" s="30">
        <f>IF(B2114="",0,IF($B2114&lt;$I$5,0,IF($B2114&gt;'MSD Calculation'!$D$5,0,IF($N$4="Closed-form",1/2*(1-COS(2*PI()*($B2114-$I$5)/$I$6))*$I$8,IF($N$4="General",1/2*(1-COS(2*PI()*($B2114-$I$5)/$I$6))*$I$9,"Error")))))</f>
        <v>9.8146271965178234E-5</v>
      </c>
      <c r="J2114" s="15" t="s">
        <v>14</v>
      </c>
      <c r="K2114" s="3"/>
      <c r="L2114" s="17">
        <v>20.970000000000478</v>
      </c>
      <c r="M2114" s="34">
        <f>L2114/'MSD Calculation'!$D$5</f>
        <v>0.70844594594596211</v>
      </c>
      <c r="N2114" s="34">
        <f>'MSD Calculation'!$D$24-L2114</f>
        <v>-2.4700000000004785</v>
      </c>
      <c r="O2114" s="35">
        <f t="shared" si="160"/>
        <v>4.1265168859373324E-3</v>
      </c>
      <c r="P2114" s="35">
        <f t="shared" si="161"/>
        <v>1.3627803362504068E-2</v>
      </c>
      <c r="Q2114" s="35">
        <f t="shared" si="162"/>
        <v>1.729412661341502E-2</v>
      </c>
      <c r="R2114" s="35">
        <f t="shared" si="163"/>
        <v>1.8931170549636511E-2</v>
      </c>
      <c r="S2114" s="35">
        <f t="shared" si="164"/>
        <v>1.902931682160169E-2</v>
      </c>
      <c r="T2114" s="11" t="s">
        <v>14</v>
      </c>
    </row>
    <row r="2115" spans="2:20" x14ac:dyDescent="0.35">
      <c r="B2115" s="63">
        <v>20.98000000000048</v>
      </c>
      <c r="C2115" s="34">
        <f>B2115/'MSD Calculation'!$D$5</f>
        <v>0.70878378378379991</v>
      </c>
      <c r="D2115" s="34">
        <f>'MSD Calculation'!$D$24-B2115</f>
        <v>-2.48000000000048</v>
      </c>
      <c r="E2115" s="30">
        <f>IF(B2115="",0,IF(B2115&lt;'MSD Calculation'!$D$5,$E$7*(1-B2115/'MSD Calculation'!$D$5), 0))</f>
        <v>4.1217352904727471E-3</v>
      </c>
      <c r="F2115" s="30">
        <f>IF(B2115="",0,IF($B2115&lt;$F$5,0,IF($B2115&gt;'MSD Calculation'!$D$5,0,IF($N$4="Closed-form",1/2*(1-COS(2*PI()*($B2115-$F$5)/$F$6))*$F$8,IF($N$4="General",1/2*(1-COS(2*PI()*($B2115-$F$5)/$F$6))*$F$9,"Error")))))</f>
        <v>9.4984016317204174E-3</v>
      </c>
      <c r="G2115" s="30">
        <f>IF(B2115="",0,IF($B2115&lt;$G$5,0,IF($B2115&gt;'MSD Calculation'!$D$5,0,IF($N$4="Closed-form",1/2*(1-COS(2*PI()*($B2115-$G$5)/$G$6))*$G$8,IF($N$4="General",1/2*(1-COS(2*PI()*($B2115-$G$5)/$G$6))*$G$9,"Error")))))</f>
        <v>3.6671694521331552E-3</v>
      </c>
      <c r="H2115" s="30">
        <f>IF(B2115="",0,IF($B2115&lt;$H$5,0,IF($B2115&gt;'MSD Calculation'!$D$5,0,IF($N$4="Closed-form",1/2*(1-COS(2*PI()*($B2115-$H$5)/$H$6))*$H$8,IF($N$4="General",1/2*(1-COS(2*PI()*($B2115-$H$5)/$H$6))*$H$9,"Error")))))</f>
        <v>1.6397755516997599E-3</v>
      </c>
      <c r="I2115" s="30">
        <f>IF(B2115="",0,IF($B2115&lt;$I$5,0,IF($B2115&gt;'MSD Calculation'!$D$5,0,IF($N$4="Closed-form",1/2*(1-COS(2*PI()*($B2115-$I$5)/$I$6))*$I$8,IF($N$4="General",1/2*(1-COS(2*PI()*($B2115-$I$5)/$I$6))*$I$9,"Error")))))</f>
        <v>9.9252686102912159E-5</v>
      </c>
      <c r="J2115" s="15" t="s">
        <v>14</v>
      </c>
      <c r="K2115" s="3"/>
      <c r="L2115" s="17">
        <v>20.98000000000048</v>
      </c>
      <c r="M2115" s="34">
        <f>L2115/'MSD Calculation'!$D$5</f>
        <v>0.70878378378379991</v>
      </c>
      <c r="N2115" s="34">
        <f>'MSD Calculation'!$D$24-L2115</f>
        <v>-2.48000000000048</v>
      </c>
      <c r="O2115" s="35">
        <f t="shared" si="160"/>
        <v>4.1217352904727471E-3</v>
      </c>
      <c r="P2115" s="35">
        <f t="shared" si="161"/>
        <v>1.3620136922193164E-2</v>
      </c>
      <c r="Q2115" s="35">
        <f t="shared" si="162"/>
        <v>1.7287306374326319E-2</v>
      </c>
      <c r="R2115" s="35">
        <f t="shared" si="163"/>
        <v>1.8927081926026077E-2</v>
      </c>
      <c r="S2115" s="35">
        <f t="shared" si="164"/>
        <v>1.9026334612128989E-2</v>
      </c>
      <c r="T2115" s="11" t="s">
        <v>14</v>
      </c>
    </row>
    <row r="2116" spans="2:20" x14ac:dyDescent="0.35">
      <c r="B2116" s="63">
        <v>20.990000000000482</v>
      </c>
      <c r="C2116" s="34">
        <f>B2116/'MSD Calculation'!$D$5</f>
        <v>0.70912162162163783</v>
      </c>
      <c r="D2116" s="34">
        <f>'MSD Calculation'!$D$24-B2116</f>
        <v>-2.4900000000004816</v>
      </c>
      <c r="E2116" s="30">
        <f>IF(B2116="",0,IF(B2116&lt;'MSD Calculation'!$D$5,$E$7*(1-B2116/'MSD Calculation'!$D$5), 0))</f>
        <v>4.11695369500816E-3</v>
      </c>
      <c r="F2116" s="30">
        <f>IF(B2116="",0,IF($B2116&lt;$F$5,0,IF($B2116&gt;'MSD Calculation'!$D$5,0,IF($N$4="Closed-form",1/2*(1-COS(2*PI()*($B2116-$F$5)/$F$6))*$F$8,IF($N$4="General",1/2*(1-COS(2*PI()*($B2116-$F$5)/$F$6))*$F$9,"Error")))))</f>
        <v>9.4954963957494202E-3</v>
      </c>
      <c r="G2116" s="30">
        <f>IF(B2116="",0,IF($B2116&lt;$G$5,0,IF($B2116&gt;'MSD Calculation'!$D$5,0,IF($N$4="Closed-form",1/2*(1-COS(2*PI()*($B2116-$G$5)/$G$6))*$G$8,IF($N$4="General",1/2*(1-COS(2*PI()*($B2116-$G$5)/$G$6))*$G$9,"Error")))))</f>
        <v>3.6680030557331221E-3</v>
      </c>
      <c r="H2116" s="30">
        <f>IF(B2116="",0,IF($B2116&lt;$H$5,0,IF($B2116&gt;'MSD Calculation'!$D$5,0,IF($N$4="Closed-form",1/2*(1-COS(2*PI()*($B2116-$H$5)/$H$6))*$H$8,IF($N$4="General",1/2*(1-COS(2*PI()*($B2116-$H$5)/$H$6))*$H$9,"Error")))))</f>
        <v>1.6424995779017008E-3</v>
      </c>
      <c r="I2116" s="30">
        <f>IF(B2116="",0,IF($B2116&lt;$I$5,0,IF($B2116&gt;'MSD Calculation'!$D$5,0,IF($N$4="Closed-form",1/2*(1-COS(2*PI()*($B2116-$I$5)/$I$6))*$I$8,IF($N$4="General",1/2*(1-COS(2*PI()*($B2116-$I$5)/$I$6))*$I$9,"Error")))))</f>
        <v>1.0036401210397278E-4</v>
      </c>
      <c r="J2116" s="15" t="s">
        <v>14</v>
      </c>
      <c r="K2116" s="3"/>
      <c r="L2116" s="17">
        <v>20.990000000000482</v>
      </c>
      <c r="M2116" s="34">
        <f>L2116/'MSD Calculation'!$D$5</f>
        <v>0.70912162162163783</v>
      </c>
      <c r="N2116" s="34">
        <f>'MSD Calculation'!$D$24-L2116</f>
        <v>-2.4900000000004816</v>
      </c>
      <c r="O2116" s="35">
        <f t="shared" si="160"/>
        <v>4.11695369500816E-3</v>
      </c>
      <c r="P2116" s="35">
        <f t="shared" si="161"/>
        <v>1.361245009075758E-2</v>
      </c>
      <c r="Q2116" s="35">
        <f t="shared" si="162"/>
        <v>1.7280453146490703E-2</v>
      </c>
      <c r="R2116" s="35">
        <f t="shared" si="163"/>
        <v>1.8922952724392404E-2</v>
      </c>
      <c r="S2116" s="35">
        <f t="shared" si="164"/>
        <v>1.9023316736496376E-2</v>
      </c>
      <c r="T2116" s="11" t="s">
        <v>14</v>
      </c>
    </row>
    <row r="2117" spans="2:20" x14ac:dyDescent="0.35">
      <c r="B2117" s="63">
        <v>21.000000000000483</v>
      </c>
      <c r="C2117" s="34">
        <f>B2117/'MSD Calculation'!$D$5</f>
        <v>0.70945945945947575</v>
      </c>
      <c r="D2117" s="34">
        <f>'MSD Calculation'!$D$24-B2117</f>
        <v>-2.5000000000004832</v>
      </c>
      <c r="E2117" s="30">
        <f>IF(B2117="",0,IF(B2117&lt;'MSD Calculation'!$D$5,$E$7*(1-B2117/'MSD Calculation'!$D$5), 0))</f>
        <v>4.1121720995435738E-3</v>
      </c>
      <c r="F2117" s="30">
        <f>IF(B2117="",0,IF($B2117&lt;$F$5,0,IF($B2117&gt;'MSD Calculation'!$D$5,0,IF($N$4="Closed-form",1/2*(1-COS(2*PI()*($B2117-$F$5)/$F$6))*$F$8,IF($N$4="General",1/2*(1-COS(2*PI()*($B2117-$F$5)/$F$6))*$F$9,"Error")))))</f>
        <v>9.4925707813975357E-3</v>
      </c>
      <c r="G2117" s="30">
        <f>IF(B2117="",0,IF($B2117&lt;$G$5,0,IF($B2117&gt;'MSD Calculation'!$D$5,0,IF($N$4="Closed-form",1/2*(1-COS(2*PI()*($B2117-$G$5)/$G$6))*$G$8,IF($N$4="General",1/2*(1-COS(2*PI()*($B2117-$G$5)/$G$6))*$G$9,"Error")))))</f>
        <v>3.6688240559398615E-3</v>
      </c>
      <c r="H2117" s="30">
        <f>IF(B2117="",0,IF($B2117&lt;$H$5,0,IF($B2117&gt;'MSD Calculation'!$D$5,0,IF($N$4="Closed-form",1/2*(1-COS(2*PI()*($B2117-$H$5)/$H$6))*$H$8,IF($N$4="General",1/2*(1-COS(2*PI()*($B2117-$H$5)/$H$6))*$H$9,"Error")))))</f>
        <v>1.645215982074077E-3</v>
      </c>
      <c r="I2117" s="30">
        <f>IF(B2117="",0,IF($B2117&lt;$I$5,0,IF($B2117&gt;'MSD Calculation'!$D$5,0,IF($N$4="Closed-form",1/2*(1-COS(2*PI()*($B2117-$I$5)/$I$6))*$I$8,IF($N$4="General",1/2*(1-COS(2*PI()*($B2117-$I$5)/$I$6))*$I$9,"Error")))))</f>
        <v>1.0148022124975538E-4</v>
      </c>
      <c r="J2117" s="15" t="s">
        <v>14</v>
      </c>
      <c r="K2117" s="3"/>
      <c r="L2117" s="17">
        <v>21.000000000000483</v>
      </c>
      <c r="M2117" s="34">
        <f>L2117/'MSD Calculation'!$D$5</f>
        <v>0.70945945945947575</v>
      </c>
      <c r="N2117" s="34">
        <f>'MSD Calculation'!$D$24-L2117</f>
        <v>-2.5000000000004832</v>
      </c>
      <c r="O2117" s="35">
        <f t="shared" si="160"/>
        <v>4.1121720995435738E-3</v>
      </c>
      <c r="P2117" s="35">
        <f t="shared" si="161"/>
        <v>1.360474288094111E-2</v>
      </c>
      <c r="Q2117" s="35">
        <f t="shared" si="162"/>
        <v>1.7273566936880973E-2</v>
      </c>
      <c r="R2117" s="35">
        <f t="shared" si="163"/>
        <v>1.891878291895505E-2</v>
      </c>
      <c r="S2117" s="35">
        <f t="shared" si="164"/>
        <v>1.9020263140204805E-2</v>
      </c>
      <c r="T2117" s="11" t="s">
        <v>14</v>
      </c>
    </row>
    <row r="2118" spans="2:20" x14ac:dyDescent="0.35">
      <c r="B2118" s="63">
        <v>21.010000000000485</v>
      </c>
      <c r="C2118" s="34">
        <f>B2118/'MSD Calculation'!$D$5</f>
        <v>0.70979729729731367</v>
      </c>
      <c r="D2118" s="34">
        <f>'MSD Calculation'!$D$24-B2118</f>
        <v>-2.5100000000004847</v>
      </c>
      <c r="E2118" s="30">
        <f>IF(B2118="",0,IF(B2118&lt;'MSD Calculation'!$D$5,$E$7*(1-B2118/'MSD Calculation'!$D$5), 0))</f>
        <v>4.1073905040789867E-3</v>
      </c>
      <c r="F2118" s="30">
        <f>IF(B2118="",0,IF($B2118&lt;$F$5,0,IF($B2118&gt;'MSD Calculation'!$D$5,0,IF($N$4="Closed-form",1/2*(1-COS(2*PI()*($B2118-$F$5)/$F$6))*$F$8,IF($N$4="General",1/2*(1-COS(2*PI()*($B2118-$F$5)/$F$6))*$F$9,"Error")))))</f>
        <v>9.4896248014979308E-3</v>
      </c>
      <c r="G2118" s="30">
        <f>IF(B2118="",0,IF($B2118&lt;$G$5,0,IF($B2118&gt;'MSD Calculation'!$D$5,0,IF($N$4="Closed-form",1/2*(1-COS(2*PI()*($B2118-$G$5)/$G$6))*$G$8,IF($N$4="General",1/2*(1-COS(2*PI()*($B2118-$G$5)/$G$6))*$G$9,"Error")))))</f>
        <v>3.6696324470696347E-3</v>
      </c>
      <c r="H2118" s="30">
        <f>IF(B2118="",0,IF($B2118&lt;$H$5,0,IF($B2118&gt;'MSD Calculation'!$D$5,0,IF($N$4="Closed-form",1/2*(1-COS(2*PI()*($B2118-$H$5)/$H$6))*$H$8,IF($N$4="General",1/2*(1-COS(2*PI()*($B2118-$H$5)/$H$6))*$H$9,"Error")))))</f>
        <v>1.6479247315553003E-3</v>
      </c>
      <c r="I2118" s="30">
        <f>IF(B2118="",0,IF($B2118&lt;$I$5,0,IF($B2118&gt;'MSD Calculation'!$D$5,0,IF($N$4="Closed-form",1/2*(1-COS(2*PI()*($B2118-$I$5)/$I$6))*$I$8,IF($N$4="General",1/2*(1-COS(2*PI()*($B2118-$I$5)/$I$6))*$I$9,"Error")))))</f>
        <v>1.0260128469546631E-4</v>
      </c>
      <c r="J2118" s="15" t="s">
        <v>14</v>
      </c>
      <c r="K2118" s="3"/>
      <c r="L2118" s="17">
        <v>21.010000000000485</v>
      </c>
      <c r="M2118" s="34">
        <f>L2118/'MSD Calculation'!$D$5</f>
        <v>0.70979729729731367</v>
      </c>
      <c r="N2118" s="34">
        <f>'MSD Calculation'!$D$24-L2118</f>
        <v>-2.5100000000004847</v>
      </c>
      <c r="O2118" s="35">
        <f t="shared" si="160"/>
        <v>4.1073905040789867E-3</v>
      </c>
      <c r="P2118" s="35">
        <f t="shared" si="161"/>
        <v>1.3597015305576918E-2</v>
      </c>
      <c r="Q2118" s="35">
        <f t="shared" si="162"/>
        <v>1.7266647752646552E-2</v>
      </c>
      <c r="R2118" s="35">
        <f t="shared" si="163"/>
        <v>1.8914572484201853E-2</v>
      </c>
      <c r="S2118" s="35">
        <f t="shared" si="164"/>
        <v>1.9017173768897319E-2</v>
      </c>
      <c r="T2118" s="11" t="s">
        <v>14</v>
      </c>
    </row>
    <row r="2119" spans="2:20" x14ac:dyDescent="0.35">
      <c r="B2119" s="63">
        <v>21.020000000000486</v>
      </c>
      <c r="C2119" s="34">
        <f>B2119/'MSD Calculation'!$D$5</f>
        <v>0.71013513513515159</v>
      </c>
      <c r="D2119" s="34">
        <f>'MSD Calculation'!$D$24-B2119</f>
        <v>-2.5200000000004863</v>
      </c>
      <c r="E2119" s="30">
        <f>IF(B2119="",0,IF(B2119&lt;'MSD Calculation'!$D$5,$E$7*(1-B2119/'MSD Calculation'!$D$5), 0))</f>
        <v>4.1026089086143996E-3</v>
      </c>
      <c r="F2119" s="30">
        <f>IF(B2119="",0,IF($B2119&lt;$F$5,0,IF($B2119&gt;'MSD Calculation'!$D$5,0,IF($N$4="Closed-form",1/2*(1-COS(2*PI()*($B2119-$F$5)/$F$6))*$F$8,IF($N$4="General",1/2*(1-COS(2*PI()*($B2119-$F$5)/$F$6))*$F$9,"Error")))))</f>
        <v>9.4866584689731245E-3</v>
      </c>
      <c r="G2119" s="30">
        <f>IF(B2119="",0,IF($B2119&lt;$G$5,0,IF($B2119&gt;'MSD Calculation'!$D$5,0,IF($N$4="Closed-form",1/2*(1-COS(2*PI()*($B2119-$G$5)/$G$6))*$G$8,IF($N$4="General",1/2*(1-COS(2*PI()*($B2119-$G$5)/$G$6))*$G$9,"Error")))))</f>
        <v>3.6704282235259953E-3</v>
      </c>
      <c r="H2119" s="30">
        <f>IF(B2119="",0,IF($B2119&lt;$H$5,0,IF($B2119&gt;'MSD Calculation'!$D$5,0,IF($N$4="Closed-form",1/2*(1-COS(2*PI()*($B2119-$H$5)/$H$6))*$H$8,IF($N$4="General",1/2*(1-COS(2*PI()*($B2119-$H$5)/$H$6))*$H$9,"Error")))))</f>
        <v>1.6506257937758215E-3</v>
      </c>
      <c r="I2119" s="30">
        <f>IF(B2119="",0,IF($B2119&lt;$I$5,0,IF($B2119&gt;'MSD Calculation'!$D$5,0,IF($N$4="Closed-form",1/2*(1-COS(2*PI()*($B2119-$I$5)/$I$6))*$I$8,IF($N$4="General",1/2*(1-COS(2*PI()*($B2119-$I$5)/$I$6))*$I$9,"Error")))))</f>
        <v>1.0372717347086836E-4</v>
      </c>
      <c r="J2119" s="15" t="s">
        <v>14</v>
      </c>
      <c r="K2119" s="3"/>
      <c r="L2119" s="17">
        <v>21.020000000000486</v>
      </c>
      <c r="M2119" s="34">
        <f>L2119/'MSD Calculation'!$D$5</f>
        <v>0.71013513513515159</v>
      </c>
      <c r="N2119" s="34">
        <f>'MSD Calculation'!$D$24-L2119</f>
        <v>-2.5200000000004863</v>
      </c>
      <c r="O2119" s="35">
        <f t="shared" si="160"/>
        <v>4.1026089086143996E-3</v>
      </c>
      <c r="P2119" s="35">
        <f t="shared" si="161"/>
        <v>1.3589267377587524E-2</v>
      </c>
      <c r="Q2119" s="35">
        <f t="shared" si="162"/>
        <v>1.7259695601113519E-2</v>
      </c>
      <c r="R2119" s="35">
        <f t="shared" si="163"/>
        <v>1.8910321394889341E-2</v>
      </c>
      <c r="S2119" s="35">
        <f t="shared" si="164"/>
        <v>1.9014048568360208E-2</v>
      </c>
      <c r="T2119" s="11" t="s">
        <v>14</v>
      </c>
    </row>
    <row r="2120" spans="2:20" x14ac:dyDescent="0.35">
      <c r="B2120" s="63">
        <v>21.030000000000488</v>
      </c>
      <c r="C2120" s="34">
        <f>B2120/'MSD Calculation'!$D$5</f>
        <v>0.71047297297298939</v>
      </c>
      <c r="D2120" s="34">
        <f>'MSD Calculation'!$D$24-B2120</f>
        <v>-2.5300000000004879</v>
      </c>
      <c r="E2120" s="30">
        <f>IF(B2120="",0,IF(B2120&lt;'MSD Calculation'!$D$5,$E$7*(1-B2120/'MSD Calculation'!$D$5), 0))</f>
        <v>4.0978273131498143E-3</v>
      </c>
      <c r="F2120" s="30">
        <f>IF(B2120="",0,IF($B2120&lt;$F$5,0,IF($B2120&gt;'MSD Calculation'!$D$5,0,IF($N$4="Closed-form",1/2*(1-COS(2*PI()*($B2120-$F$5)/$F$6))*$F$8,IF($N$4="General",1/2*(1-COS(2*PI()*($B2120-$F$5)/$F$6))*$F$9,"Error")))))</f>
        <v>9.4836717968348975E-3</v>
      </c>
      <c r="G2120" s="30">
        <f>IF(B2120="",0,IF($B2120&lt;$G$5,0,IF($B2120&gt;'MSD Calculation'!$D$5,0,IF($N$4="Closed-form",1/2*(1-COS(2*PI()*($B2120-$G$5)/$G$6))*$G$8,IF($N$4="General",1/2*(1-COS(2*PI()*($B2120-$G$5)/$G$6))*$G$9,"Error")))))</f>
        <v>3.6712113797998268E-3</v>
      </c>
      <c r="H2120" s="30">
        <f>IF(B2120="",0,IF($B2120&lt;$H$5,0,IF($B2120&gt;'MSD Calculation'!$D$5,0,IF($N$4="Closed-form",1/2*(1-COS(2*PI()*($B2120-$H$5)/$H$6))*$H$8,IF($N$4="General",1/2*(1-COS(2*PI()*($B2120-$H$5)/$H$6))*$H$9,"Error")))))</f>
        <v>1.6533191362585204E-3</v>
      </c>
      <c r="I2120" s="30">
        <f>IF(B2120="",0,IF($B2120&lt;$I$5,0,IF($B2120&gt;'MSD Calculation'!$D$5,0,IF($N$4="Closed-form",1/2*(1-COS(2*PI()*($B2120-$I$5)/$I$6))*$I$8,IF($N$4="General",1/2*(1-COS(2*PI()*($B2120-$I$5)/$I$6))*$I$9,"Error")))))</f>
        <v>1.048578584810293E-4</v>
      </c>
      <c r="J2120" s="15" t="s">
        <v>14</v>
      </c>
      <c r="K2120" s="3"/>
      <c r="L2120" s="17">
        <v>21.030000000000488</v>
      </c>
      <c r="M2120" s="34">
        <f>L2120/'MSD Calculation'!$D$5</f>
        <v>0.71047297297298939</v>
      </c>
      <c r="N2120" s="34">
        <f>'MSD Calculation'!$D$24-L2120</f>
        <v>-2.5300000000004879</v>
      </c>
      <c r="O2120" s="35">
        <f t="shared" si="160"/>
        <v>4.0978273131498143E-3</v>
      </c>
      <c r="P2120" s="35">
        <f t="shared" si="161"/>
        <v>1.3581499109984713E-2</v>
      </c>
      <c r="Q2120" s="35">
        <f t="shared" si="162"/>
        <v>1.725271048978454E-2</v>
      </c>
      <c r="R2120" s="35">
        <f t="shared" si="163"/>
        <v>1.8906029626043062E-2</v>
      </c>
      <c r="S2120" s="35">
        <f t="shared" si="164"/>
        <v>1.9010887484524092E-2</v>
      </c>
      <c r="T2120" s="11" t="s">
        <v>14</v>
      </c>
    </row>
    <row r="2121" spans="2:20" x14ac:dyDescent="0.35">
      <c r="B2121" s="63">
        <v>21.040000000000489</v>
      </c>
      <c r="C2121" s="34">
        <f>B2121/'MSD Calculation'!$D$5</f>
        <v>0.71081081081082731</v>
      </c>
      <c r="D2121" s="34">
        <f>'MSD Calculation'!$D$24-B2121</f>
        <v>-2.5400000000004894</v>
      </c>
      <c r="E2121" s="30">
        <f>IF(B2121="",0,IF(B2121&lt;'MSD Calculation'!$D$5,$E$7*(1-B2121/'MSD Calculation'!$D$5), 0))</f>
        <v>4.0930457176852272E-3</v>
      </c>
      <c r="F2121" s="30">
        <f>IF(B2121="",0,IF($B2121&lt;$F$5,0,IF($B2121&gt;'MSD Calculation'!$D$5,0,IF($N$4="Closed-form",1/2*(1-COS(2*PI()*($B2121-$F$5)/$F$6))*$F$8,IF($N$4="General",1/2*(1-COS(2*PI()*($B2121-$F$5)/$F$6))*$F$9,"Error")))))</f>
        <v>9.4806647981842546E-3</v>
      </c>
      <c r="G2121" s="30">
        <f>IF(B2121="",0,IF($B2121&lt;$G$5,0,IF($B2121&gt;'MSD Calculation'!$D$5,0,IF($N$4="Closed-form",1/2*(1-COS(2*PI()*($B2121-$G$5)/$G$6))*$G$8,IF($N$4="General",1/2*(1-COS(2*PI()*($B2121-$G$5)/$G$6))*$G$9,"Error")))))</f>
        <v>3.6719819104693821E-3</v>
      </c>
      <c r="H2121" s="30">
        <f>IF(B2121="",0,IF($B2121&lt;$H$5,0,IF($B2121&gt;'MSD Calculation'!$D$5,0,IF($N$4="Closed-form",1/2*(1-COS(2*PI()*($B2121-$H$5)/$H$6))*$H$8,IF($N$4="General",1/2*(1-COS(2*PI()*($B2121-$H$5)/$H$6))*$H$9,"Error")))))</f>
        <v>1.6560047266190978E-3</v>
      </c>
      <c r="I2121" s="30">
        <f>IF(B2121="",0,IF($B2121&lt;$I$5,0,IF($B2121&gt;'MSD Calculation'!$D$5,0,IF($N$4="Closed-form",1/2*(1-COS(2*PI()*($B2121-$I$5)/$I$6))*$I$8,IF($N$4="General",1/2*(1-COS(2*PI()*($B2121-$I$5)/$I$6))*$I$9,"Error")))))</f>
        <v>1.0599331050707384E-4</v>
      </c>
      <c r="J2121" s="15" t="s">
        <v>14</v>
      </c>
      <c r="K2121" s="3"/>
      <c r="L2121" s="17">
        <v>21.040000000000489</v>
      </c>
      <c r="M2121" s="34">
        <f>L2121/'MSD Calculation'!$D$5</f>
        <v>0.71081081081082731</v>
      </c>
      <c r="N2121" s="34">
        <f>'MSD Calculation'!$D$24-L2121</f>
        <v>-2.5400000000004894</v>
      </c>
      <c r="O2121" s="35">
        <f t="shared" si="160"/>
        <v>4.0930457176852272E-3</v>
      </c>
      <c r="P2121" s="35">
        <f t="shared" si="161"/>
        <v>1.3573710515869482E-2</v>
      </c>
      <c r="Q2121" s="35">
        <f t="shared" si="162"/>
        <v>1.7245692426338863E-2</v>
      </c>
      <c r="R2121" s="35">
        <f t="shared" si="163"/>
        <v>1.8901697152957961E-2</v>
      </c>
      <c r="S2121" s="35">
        <f t="shared" si="164"/>
        <v>1.9007690463465034E-2</v>
      </c>
      <c r="T2121" s="11" t="s">
        <v>14</v>
      </c>
    </row>
    <row r="2122" spans="2:20" x14ac:dyDescent="0.35">
      <c r="B2122" s="63">
        <v>21.050000000000491</v>
      </c>
      <c r="C2122" s="34">
        <f>B2122/'MSD Calculation'!$D$5</f>
        <v>0.71114864864866523</v>
      </c>
      <c r="D2122" s="34">
        <f>'MSD Calculation'!$D$24-B2122</f>
        <v>-2.550000000000491</v>
      </c>
      <c r="E2122" s="30">
        <f>IF(B2122="",0,IF(B2122&lt;'MSD Calculation'!$D$5,$E$7*(1-B2122/'MSD Calculation'!$D$5), 0))</f>
        <v>4.0882641222206402E-3</v>
      </c>
      <c r="F2122" s="30">
        <f>IF(B2122="",0,IF($B2122&lt;$F$5,0,IF($B2122&gt;'MSD Calculation'!$D$5,0,IF($N$4="Closed-form",1/2*(1-COS(2*PI()*($B2122-$F$5)/$F$6))*$F$8,IF($N$4="General",1/2*(1-COS(2*PI()*($B2122-$F$5)/$F$6))*$F$9,"Error")))))</f>
        <v>9.4776374862113651E-3</v>
      </c>
      <c r="G2122" s="30">
        <f>IF(B2122="",0,IF($B2122&lt;$G$5,0,IF($B2122&gt;'MSD Calculation'!$D$5,0,IF($N$4="Closed-form",1/2*(1-COS(2*PI()*($B2122-$G$5)/$G$6))*$G$8,IF($N$4="General",1/2*(1-COS(2*PI()*($B2122-$G$5)/$G$6))*$G$9,"Error")))))</f>
        <v>3.67273981020032E-3</v>
      </c>
      <c r="H2122" s="30">
        <f>IF(B2122="",0,IF($B2122&lt;$H$5,0,IF($B2122&gt;'MSD Calculation'!$D$5,0,IF($N$4="Closed-form",1/2*(1-COS(2*PI()*($B2122-$H$5)/$H$6))*$H$8,IF($N$4="General",1/2*(1-COS(2*PI()*($B2122-$H$5)/$H$6))*$H$9,"Error")))))</f>
        <v>1.6586825325664665E-3</v>
      </c>
      <c r="I2122" s="30">
        <f>IF(B2122="",0,IF($B2122&lt;$I$5,0,IF($B2122&gt;'MSD Calculation'!$D$5,0,IF($N$4="Closed-form",1/2*(1-COS(2*PI()*($B2122-$I$5)/$I$6))*$I$8,IF($N$4="General",1/2*(1-COS(2*PI()*($B2122-$I$5)/$I$6))*$I$9,"Error")))))</f>
        <v>1.0713350020693874E-4</v>
      </c>
      <c r="J2122" s="15" t="s">
        <v>14</v>
      </c>
      <c r="K2122" s="3"/>
      <c r="L2122" s="17">
        <v>21.050000000000491</v>
      </c>
      <c r="M2122" s="34">
        <f>L2122/'MSD Calculation'!$D$5</f>
        <v>0.71114864864866523</v>
      </c>
      <c r="N2122" s="34">
        <f>'MSD Calculation'!$D$24-L2122</f>
        <v>-2.550000000000491</v>
      </c>
      <c r="O2122" s="35">
        <f t="shared" si="160"/>
        <v>4.0882641222206402E-3</v>
      </c>
      <c r="P2122" s="35">
        <f t="shared" si="161"/>
        <v>1.3565901608432004E-2</v>
      </c>
      <c r="Q2122" s="35">
        <f t="shared" si="162"/>
        <v>1.7238641418632326E-2</v>
      </c>
      <c r="R2122" s="35">
        <f t="shared" si="163"/>
        <v>1.8897323951198794E-2</v>
      </c>
      <c r="S2122" s="35">
        <f t="shared" si="164"/>
        <v>1.9004457451405731E-2</v>
      </c>
      <c r="T2122" s="11" t="s">
        <v>14</v>
      </c>
    </row>
    <row r="2123" spans="2:20" x14ac:dyDescent="0.35">
      <c r="B2123" s="63">
        <v>21.060000000000493</v>
      </c>
      <c r="C2123" s="34">
        <f>B2123/'MSD Calculation'!$D$5</f>
        <v>0.71148648648650314</v>
      </c>
      <c r="D2123" s="34">
        <f>'MSD Calculation'!$D$24-B2123</f>
        <v>-2.5600000000004925</v>
      </c>
      <c r="E2123" s="30">
        <f>IF(B2123="",0,IF(B2123&lt;'MSD Calculation'!$D$5,$E$7*(1-B2123/'MSD Calculation'!$D$5), 0))</f>
        <v>4.0834825267560531E-3</v>
      </c>
      <c r="F2123" s="30">
        <f>IF(B2123="",0,IF($B2123&lt;$F$5,0,IF($B2123&gt;'MSD Calculation'!$D$5,0,IF($N$4="Closed-form",1/2*(1-COS(2*PI()*($B2123-$F$5)/$F$6))*$F$8,IF($N$4="General",1/2*(1-COS(2*PI()*($B2123-$F$5)/$F$6))*$F$9,"Error")))))</f>
        <v>9.4745898741954975E-3</v>
      </c>
      <c r="G2123" s="30">
        <f>IF(B2123="",0,IF($B2123&lt;$G$5,0,IF($B2123&gt;'MSD Calculation'!$D$5,0,IF($N$4="Closed-form",1/2*(1-COS(2*PI()*($B2123-$G$5)/$G$6))*$G$8,IF($N$4="General",1/2*(1-COS(2*PI()*($B2123-$G$5)/$G$6))*$G$9,"Error")))))</f>
        <v>3.6734850737457428E-3</v>
      </c>
      <c r="H2123" s="30">
        <f>IF(B2123="",0,IF($B2123&lt;$H$5,0,IF($B2123&gt;'MSD Calculation'!$D$5,0,IF($N$4="Closed-form",1/2*(1-COS(2*PI()*($B2123-$H$5)/$H$6))*$H$8,IF($N$4="General",1/2*(1-COS(2*PI()*($B2123-$H$5)/$H$6))*$H$9,"Error")))))</f>
        <v>1.6613525219031362E-3</v>
      </c>
      <c r="I2123" s="30">
        <f>IF(B2123="",0,IF($B2123&lt;$I$5,0,IF($B2123&gt;'MSD Calculation'!$D$5,0,IF($N$4="Closed-form",1/2*(1-COS(2*PI()*($B2123-$I$5)/$I$6))*$I$8,IF($N$4="General",1/2*(1-COS(2*PI()*($B2123-$I$5)/$I$6))*$I$9,"Error")))))</f>
        <v>1.0827839811613091E-4</v>
      </c>
      <c r="J2123" s="15" t="s">
        <v>14</v>
      </c>
      <c r="K2123" s="3"/>
      <c r="L2123" s="17">
        <v>21.060000000000493</v>
      </c>
      <c r="M2123" s="34">
        <f>L2123/'MSD Calculation'!$D$5</f>
        <v>0.71148648648650314</v>
      </c>
      <c r="N2123" s="34">
        <f>'MSD Calculation'!$D$24-L2123</f>
        <v>-2.5600000000004925</v>
      </c>
      <c r="O2123" s="35">
        <f t="shared" si="160"/>
        <v>4.0834825267560531E-3</v>
      </c>
      <c r="P2123" s="35">
        <f t="shared" si="161"/>
        <v>1.3558072400951551E-2</v>
      </c>
      <c r="Q2123" s="35">
        <f t="shared" si="162"/>
        <v>1.7231557474697293E-2</v>
      </c>
      <c r="R2123" s="35">
        <f t="shared" si="163"/>
        <v>1.889290999660043E-2</v>
      </c>
      <c r="S2123" s="35">
        <f t="shared" si="164"/>
        <v>1.900118839471656E-2</v>
      </c>
      <c r="T2123" s="11" t="s">
        <v>14</v>
      </c>
    </row>
    <row r="2124" spans="2:20" x14ac:dyDescent="0.35">
      <c r="B2124" s="63">
        <v>21.070000000000494</v>
      </c>
      <c r="C2124" s="34">
        <f>B2124/'MSD Calculation'!$D$5</f>
        <v>0.71182432432434095</v>
      </c>
      <c r="D2124" s="34">
        <f>'MSD Calculation'!$D$24-B2124</f>
        <v>-2.5700000000004941</v>
      </c>
      <c r="E2124" s="30">
        <f>IF(B2124="",0,IF(B2124&lt;'MSD Calculation'!$D$5,$E$7*(1-B2124/'MSD Calculation'!$D$5), 0))</f>
        <v>4.0787009312914678E-3</v>
      </c>
      <c r="F2124" s="30">
        <f>IF(B2124="",0,IF($B2124&lt;$F$5,0,IF($B2124&gt;'MSD Calculation'!$D$5,0,IF($N$4="Closed-form",1/2*(1-COS(2*PI()*($B2124-$F$5)/$F$6))*$F$8,IF($N$4="General",1/2*(1-COS(2*PI()*($B2124-$F$5)/$F$6))*$F$9,"Error")))))</f>
        <v>9.471521975504972E-3</v>
      </c>
      <c r="G2124" s="30">
        <f>IF(B2124="",0,IF($B2124&lt;$G$5,0,IF($B2124&gt;'MSD Calculation'!$D$5,0,IF($N$4="Closed-form",1/2*(1-COS(2*PI()*($B2124-$G$5)/$G$6))*$G$8,IF($N$4="General",1/2*(1-COS(2*PI()*($B2124-$G$5)/$G$6))*$G$9,"Error")))))</f>
        <v>3.6742176959462334E-3</v>
      </c>
      <c r="H2124" s="30">
        <f>IF(B2124="",0,IF($B2124&lt;$H$5,0,IF($B2124&gt;'MSD Calculation'!$D$5,0,IF($N$4="Closed-form",1/2*(1-COS(2*PI()*($B2124-$H$5)/$H$6))*$H$8,IF($N$4="General",1/2*(1-COS(2*PI()*($B2124-$H$5)/$H$6))*$H$9,"Error")))))</f>
        <v>1.664014662525602E-3</v>
      </c>
      <c r="I2124" s="30">
        <f>IF(B2124="",0,IF($B2124&lt;$I$5,0,IF($B2124&gt;'MSD Calculation'!$D$5,0,IF($N$4="Closed-form",1/2*(1-COS(2*PI()*($B2124-$I$5)/$I$6))*$I$8,IF($N$4="General",1/2*(1-COS(2*PI()*($B2124-$I$5)/$I$6))*$I$9,"Error")))))</f>
        <v>1.0942797464848893E-4</v>
      </c>
      <c r="J2124" s="15" t="s">
        <v>14</v>
      </c>
      <c r="K2124" s="3"/>
      <c r="L2124" s="17">
        <v>21.070000000000494</v>
      </c>
      <c r="M2124" s="34">
        <f>L2124/'MSD Calculation'!$D$5</f>
        <v>0.71182432432434095</v>
      </c>
      <c r="N2124" s="34">
        <f>'MSD Calculation'!$D$24-L2124</f>
        <v>-2.5700000000004941</v>
      </c>
      <c r="O2124" s="35">
        <f t="shared" si="160"/>
        <v>4.0787009312914678E-3</v>
      </c>
      <c r="P2124" s="35">
        <f t="shared" si="161"/>
        <v>1.3550222906796441E-2</v>
      </c>
      <c r="Q2124" s="35">
        <f t="shared" si="162"/>
        <v>1.7224440602742676E-2</v>
      </c>
      <c r="R2124" s="35">
        <f t="shared" si="163"/>
        <v>1.8888455265268278E-2</v>
      </c>
      <c r="S2124" s="35">
        <f t="shared" si="164"/>
        <v>1.8997883239916767E-2</v>
      </c>
      <c r="T2124" s="11" t="s">
        <v>14</v>
      </c>
    </row>
    <row r="2125" spans="2:20" x14ac:dyDescent="0.35">
      <c r="B2125" s="63">
        <v>21.080000000000496</v>
      </c>
      <c r="C2125" s="34">
        <f>B2125/'MSD Calculation'!$D$5</f>
        <v>0.71216216216217887</v>
      </c>
      <c r="D2125" s="34">
        <f>'MSD Calculation'!$D$24-B2125</f>
        <v>-2.5800000000004957</v>
      </c>
      <c r="E2125" s="30">
        <f>IF(B2125="",0,IF(B2125&lt;'MSD Calculation'!$D$5,$E$7*(1-B2125/'MSD Calculation'!$D$5), 0))</f>
        <v>4.0739193358268807E-3</v>
      </c>
      <c r="F2125" s="30">
        <f>IF(B2125="",0,IF($B2125&lt;$F$5,0,IF($B2125&gt;'MSD Calculation'!$D$5,0,IF($N$4="Closed-form",1/2*(1-COS(2*PI()*($B2125-$F$5)/$F$6))*$F$8,IF($N$4="General",1/2*(1-COS(2*PI()*($B2125-$F$5)/$F$6))*$F$9,"Error")))))</f>
        <v>9.4684338035970934E-3</v>
      </c>
      <c r="G2125" s="30">
        <f>IF(B2125="",0,IF($B2125&lt;$G$5,0,IF($B2125&gt;'MSD Calculation'!$D$5,0,IF($N$4="Closed-form",1/2*(1-COS(2*PI()*($B2125-$G$5)/$G$6))*$G$8,IF($N$4="General",1/2*(1-COS(2*PI()*($B2125-$G$5)/$G$6))*$G$9,"Error")))))</f>
        <v>3.6749376717298871E-3</v>
      </c>
      <c r="H2125" s="30">
        <f>IF(B2125="",0,IF($B2125&lt;$H$5,0,IF($B2125&gt;'MSD Calculation'!$D$5,0,IF($N$4="Closed-form",1/2*(1-COS(2*PI()*($B2125-$H$5)/$H$6))*$H$8,IF($N$4="General",1/2*(1-COS(2*PI()*($B2125-$H$5)/$H$6))*$H$9,"Error")))))</f>
        <v>1.6666689224247317E-3</v>
      </c>
      <c r="I2125" s="30">
        <f>IF(B2125="",0,IF($B2125&lt;$I$5,0,IF($B2125&gt;'MSD Calculation'!$D$5,0,IF($N$4="Closed-form",1/2*(1-COS(2*PI()*($B2125-$I$5)/$I$6))*$I$8,IF($N$4="General",1/2*(1-COS(2*PI()*($B2125-$I$5)/$I$6))*$I$9,"Error")))))</f>
        <v>1.105822000969476E-4</v>
      </c>
      <c r="J2125" s="15" t="s">
        <v>14</v>
      </c>
      <c r="K2125" s="3"/>
      <c r="L2125" s="17">
        <v>21.080000000000496</v>
      </c>
      <c r="M2125" s="34">
        <f>L2125/'MSD Calculation'!$D$5</f>
        <v>0.71216216216217887</v>
      </c>
      <c r="N2125" s="34">
        <f>'MSD Calculation'!$D$24-L2125</f>
        <v>-2.5800000000004957</v>
      </c>
      <c r="O2125" s="35">
        <f t="shared" si="160"/>
        <v>4.0739193358268807E-3</v>
      </c>
      <c r="P2125" s="35">
        <f t="shared" si="161"/>
        <v>1.3542353139423974E-2</v>
      </c>
      <c r="Q2125" s="35">
        <f t="shared" si="162"/>
        <v>1.7217290811153863E-2</v>
      </c>
      <c r="R2125" s="35">
        <f t="shared" si="163"/>
        <v>1.8883959733578592E-2</v>
      </c>
      <c r="S2125" s="35">
        <f t="shared" si="164"/>
        <v>1.899454193367554E-2</v>
      </c>
      <c r="T2125" s="11" t="s">
        <v>14</v>
      </c>
    </row>
    <row r="2126" spans="2:20" x14ac:dyDescent="0.35">
      <c r="B2126" s="63">
        <v>21.090000000000497</v>
      </c>
      <c r="C2126" s="34">
        <f>B2126/'MSD Calculation'!$D$5</f>
        <v>0.71250000000001679</v>
      </c>
      <c r="D2126" s="34">
        <f>'MSD Calculation'!$D$24-B2126</f>
        <v>-2.5900000000004972</v>
      </c>
      <c r="E2126" s="30">
        <f>IF(B2126="",0,IF(B2126&lt;'MSD Calculation'!$D$5,$E$7*(1-B2126/'MSD Calculation'!$D$5), 0))</f>
        <v>4.0691377403622936E-3</v>
      </c>
      <c r="F2126" s="30">
        <f>IF(B2126="",0,IF($B2126&lt;$F$5,0,IF($B2126&gt;'MSD Calculation'!$D$5,0,IF($N$4="Closed-form",1/2*(1-COS(2*PI()*($B2126-$F$5)/$F$6))*$F$8,IF($N$4="General",1/2*(1-COS(2*PI()*($B2126-$F$5)/$F$6))*$F$9,"Error")))))</f>
        <v>9.4653253720180918E-3</v>
      </c>
      <c r="G2126" s="30">
        <f>IF(B2126="",0,IF($B2126&lt;$G$5,0,IF($B2126&gt;'MSD Calculation'!$D$5,0,IF($N$4="Closed-form",1/2*(1-COS(2*PI()*($B2126-$G$5)/$G$6))*$G$8,IF($N$4="General",1/2*(1-COS(2*PI()*($B2126-$G$5)/$G$6))*$G$9,"Error")))))</f>
        <v>3.6756449961123537E-3</v>
      </c>
      <c r="H2126" s="30">
        <f>IF(B2126="",0,IF($B2126&lt;$H$5,0,IF($B2126&gt;'MSD Calculation'!$D$5,0,IF($N$4="Closed-form",1/2*(1-COS(2*PI()*($B2126-$H$5)/$H$6))*$H$8,IF($N$4="General",1/2*(1-COS(2*PI()*($B2126-$H$5)/$H$6))*$H$9,"Error")))))</f>
        <v>1.6693152696861493E-3</v>
      </c>
      <c r="I2126" s="30">
        <f>IF(B2126="",0,IF($B2126&lt;$I$5,0,IF($B2126&gt;'MSD Calculation'!$D$5,0,IF($N$4="Closed-form",1/2*(1-COS(2*PI()*($B2126-$I$5)/$I$6))*$I$8,IF($N$4="General",1/2*(1-COS(2*PI()*($B2126-$I$5)/$I$6))*$I$9,"Error")))))</f>
        <v>1.1174104463430565E-4</v>
      </c>
      <c r="J2126" s="15" t="s">
        <v>14</v>
      </c>
      <c r="K2126" s="3"/>
      <c r="L2126" s="17">
        <v>21.090000000000497</v>
      </c>
      <c r="M2126" s="34">
        <f>L2126/'MSD Calculation'!$D$5</f>
        <v>0.71250000000001679</v>
      </c>
      <c r="N2126" s="34">
        <f>'MSD Calculation'!$D$24-L2126</f>
        <v>-2.5900000000004972</v>
      </c>
      <c r="O2126" s="35">
        <f t="shared" si="160"/>
        <v>4.0691377403622936E-3</v>
      </c>
      <c r="P2126" s="35">
        <f t="shared" si="161"/>
        <v>1.3534463112380386E-2</v>
      </c>
      <c r="Q2126" s="35">
        <f t="shared" si="162"/>
        <v>1.7210108108492741E-2</v>
      </c>
      <c r="R2126" s="35">
        <f t="shared" si="163"/>
        <v>1.887942337817889E-2</v>
      </c>
      <c r="S2126" s="35">
        <f t="shared" si="164"/>
        <v>1.8991164422813196E-2</v>
      </c>
      <c r="T2126" s="11" t="s">
        <v>14</v>
      </c>
    </row>
    <row r="2127" spans="2:20" x14ac:dyDescent="0.35">
      <c r="B2127" s="63">
        <v>21.100000000000499</v>
      </c>
      <c r="C2127" s="34">
        <f>B2127/'MSD Calculation'!$D$5</f>
        <v>0.7128378378378547</v>
      </c>
      <c r="D2127" s="34">
        <f>'MSD Calculation'!$D$24-B2127</f>
        <v>-2.6000000000004988</v>
      </c>
      <c r="E2127" s="30">
        <f>IF(B2127="",0,IF(B2127&lt;'MSD Calculation'!$D$5,$E$7*(1-B2127/'MSD Calculation'!$D$5), 0))</f>
        <v>4.0643561448977074E-3</v>
      </c>
      <c r="F2127" s="30">
        <f>IF(B2127="",0,IF($B2127&lt;$F$5,0,IF($B2127&gt;'MSD Calculation'!$D$5,0,IF($N$4="Closed-form",1/2*(1-COS(2*PI()*($B2127-$F$5)/$F$6))*$F$8,IF($N$4="General",1/2*(1-COS(2*PI()*($B2127-$F$5)/$F$6))*$F$9,"Error")))))</f>
        <v>9.4621966944030706E-3</v>
      </c>
      <c r="G2127" s="30">
        <f>IF(B2127="",0,IF($B2127&lt;$G$5,0,IF($B2127&gt;'MSD Calculation'!$D$5,0,IF($N$4="Closed-form",1/2*(1-COS(2*PI()*($B2127-$G$5)/$G$6))*$G$8,IF($N$4="General",1/2*(1-COS(2*PI()*($B2127-$G$5)/$G$6))*$G$9,"Error")))))</f>
        <v>3.676339664196864E-3</v>
      </c>
      <c r="H2127" s="30">
        <f>IF(B2127="",0,IF($B2127&lt;$H$5,0,IF($B2127&gt;'MSD Calculation'!$D$5,0,IF($N$4="Closed-form",1/2*(1-COS(2*PI()*($B2127-$H$5)/$H$6))*$H$8,IF($N$4="General",1/2*(1-COS(2*PI()*($B2127-$H$5)/$H$6))*$H$9,"Error")))))</f>
        <v>1.6719536724906176E-3</v>
      </c>
      <c r="I2127" s="30">
        <f>IF(B2127="",0,IF($B2127&lt;$I$5,0,IF($B2127&gt;'MSD Calculation'!$D$5,0,IF($N$4="Closed-form",1/2*(1-COS(2*PI()*($B2127-$I$5)/$I$6))*$I$8,IF($N$4="General",1/2*(1-COS(2*PI()*($B2127-$I$5)/$I$6))*$I$9,"Error")))))</f>
        <v>1.1290447831399643E-4</v>
      </c>
      <c r="J2127" s="15" t="s">
        <v>14</v>
      </c>
      <c r="K2127" s="3"/>
      <c r="L2127" s="17">
        <v>21.100000000000499</v>
      </c>
      <c r="M2127" s="34">
        <f>L2127/'MSD Calculation'!$D$5</f>
        <v>0.7128378378378547</v>
      </c>
      <c r="N2127" s="34">
        <f>'MSD Calculation'!$D$24-L2127</f>
        <v>-2.6000000000004988</v>
      </c>
      <c r="O2127" s="35">
        <f t="shared" si="160"/>
        <v>4.0643561448977074E-3</v>
      </c>
      <c r="P2127" s="35">
        <f t="shared" si="161"/>
        <v>1.3526552839300779E-2</v>
      </c>
      <c r="Q2127" s="35">
        <f t="shared" si="162"/>
        <v>1.7202892503497644E-2</v>
      </c>
      <c r="R2127" s="35">
        <f t="shared" si="163"/>
        <v>1.8874846175988263E-2</v>
      </c>
      <c r="S2127" s="35">
        <f t="shared" si="164"/>
        <v>1.8987750654302259E-2</v>
      </c>
      <c r="T2127" s="11" t="s">
        <v>14</v>
      </c>
    </row>
    <row r="2128" spans="2:20" x14ac:dyDescent="0.35">
      <c r="B2128" s="63">
        <v>21.1100000000005</v>
      </c>
      <c r="C2128" s="34">
        <f>B2128/'MSD Calculation'!$D$5</f>
        <v>0.71317567567569251</v>
      </c>
      <c r="D2128" s="34">
        <f>'MSD Calculation'!$D$24-B2128</f>
        <v>-2.6100000000005004</v>
      </c>
      <c r="E2128" s="30">
        <f>IF(B2128="",0,IF(B2128&lt;'MSD Calculation'!$D$5,$E$7*(1-B2128/'MSD Calculation'!$D$5), 0))</f>
        <v>4.0595745494331221E-3</v>
      </c>
      <c r="F2128" s="30">
        <f>IF(B2128="",0,IF($B2128&lt;$F$5,0,IF($B2128&gt;'MSD Calculation'!$D$5,0,IF($N$4="Closed-form",1/2*(1-COS(2*PI()*($B2128-$F$5)/$F$6))*$F$8,IF($N$4="General",1/2*(1-COS(2*PI()*($B2128-$F$5)/$F$6))*$F$9,"Error")))))</f>
        <v>9.459047784475939E-3</v>
      </c>
      <c r="G2128" s="30">
        <f>IF(B2128="",0,IF($B2128&lt;$G$5,0,IF($B2128&gt;'MSD Calculation'!$D$5,0,IF($N$4="Closed-form",1/2*(1-COS(2*PI()*($B2128-$G$5)/$G$6))*$G$8,IF($N$4="General",1/2*(1-COS(2*PI()*($B2128-$G$5)/$G$6))*$G$9,"Error")))))</f>
        <v>3.677021671174271E-3</v>
      </c>
      <c r="H2128" s="30">
        <f>IF(B2128="",0,IF($B2128&lt;$H$5,0,IF($B2128&gt;'MSD Calculation'!$D$5,0,IF($N$4="Closed-form",1/2*(1-COS(2*PI()*($B2128-$H$5)/$H$6))*$H$8,IF($N$4="General",1/2*(1-COS(2*PI()*($B2128-$H$5)/$H$6))*$H$9,"Error")))))</f>
        <v>1.6745840991144244E-3</v>
      </c>
      <c r="I2128" s="30">
        <f>IF(B2128="",0,IF($B2128&lt;$I$5,0,IF($B2128&gt;'MSD Calculation'!$D$5,0,IF($N$4="Closed-form",1/2*(1-COS(2*PI()*($B2128-$I$5)/$I$6))*$I$8,IF($N$4="General",1/2*(1-COS(2*PI()*($B2128-$I$5)/$I$6))*$I$9,"Error")))))</f>
        <v>1.140724710708618E-4</v>
      </c>
      <c r="J2128" s="15" t="s">
        <v>14</v>
      </c>
      <c r="K2128" s="3"/>
      <c r="L2128" s="17">
        <v>21.1100000000005</v>
      </c>
      <c r="M2128" s="34">
        <f>L2128/'MSD Calculation'!$D$5</f>
        <v>0.71317567567569251</v>
      </c>
      <c r="N2128" s="34">
        <f>'MSD Calculation'!$D$24-L2128</f>
        <v>-2.6100000000005004</v>
      </c>
      <c r="O2128" s="35">
        <f t="shared" si="160"/>
        <v>4.0595745494331221E-3</v>
      </c>
      <c r="P2128" s="35">
        <f t="shared" si="161"/>
        <v>1.3518622333909061E-2</v>
      </c>
      <c r="Q2128" s="35">
        <f t="shared" si="162"/>
        <v>1.7195644005083333E-2</v>
      </c>
      <c r="R2128" s="35">
        <f t="shared" si="163"/>
        <v>1.8870228104197757E-2</v>
      </c>
      <c r="S2128" s="35">
        <f t="shared" si="164"/>
        <v>1.898430057526862E-2</v>
      </c>
      <c r="T2128" s="11" t="s">
        <v>14</v>
      </c>
    </row>
    <row r="2129" spans="2:20" x14ac:dyDescent="0.35">
      <c r="B2129" s="63">
        <v>21.120000000000502</v>
      </c>
      <c r="C2129" s="34">
        <f>B2129/'MSD Calculation'!$D$5</f>
        <v>0.71351351351353043</v>
      </c>
      <c r="D2129" s="34">
        <f>'MSD Calculation'!$D$24-B2129</f>
        <v>-2.6200000000005019</v>
      </c>
      <c r="E2129" s="30">
        <f>IF(B2129="",0,IF(B2129&lt;'MSD Calculation'!$D$5,$E$7*(1-B2129/'MSD Calculation'!$D$5), 0))</f>
        <v>4.054792953968535E-3</v>
      </c>
      <c r="F2129" s="30">
        <f>IF(B2129="",0,IF($B2129&lt;$F$5,0,IF($B2129&gt;'MSD Calculation'!$D$5,0,IF($N$4="Closed-form",1/2*(1-COS(2*PI()*($B2129-$F$5)/$F$6))*$F$8,IF($N$4="General",1/2*(1-COS(2*PI()*($B2129-$F$5)/$F$6))*$F$9,"Error")))))</f>
        <v>9.4558786560493616E-3</v>
      </c>
      <c r="G2129" s="30">
        <f>IF(B2129="",0,IF($B2129&lt;$G$5,0,IF($B2129&gt;'MSD Calculation'!$D$5,0,IF($N$4="Closed-form",1/2*(1-COS(2*PI()*($B2129-$G$5)/$G$6))*$G$8,IF($N$4="General",1/2*(1-COS(2*PI()*($B2129-$G$5)/$G$6))*$G$9,"Error")))))</f>
        <v>3.6776910123230782E-3</v>
      </c>
      <c r="H2129" s="30">
        <f>IF(B2129="",0,IF($B2129&lt;$H$5,0,IF($B2129&gt;'MSD Calculation'!$D$5,0,IF($N$4="Closed-form",1/2*(1-COS(2*PI()*($B2129-$H$5)/$H$6))*$H$8,IF($N$4="General",1/2*(1-COS(2*PI()*($B2129-$H$5)/$H$6))*$H$9,"Error")))))</f>
        <v>1.6772065179297604E-3</v>
      </c>
      <c r="I2129" s="30">
        <f>IF(B2129="",0,IF($B2129&lt;$I$5,0,IF($B2129&gt;'MSD Calculation'!$D$5,0,IF($N$4="Closed-form",1/2*(1-COS(2*PI()*($B2129-$I$5)/$I$6))*$I$8,IF($N$4="General",1/2*(1-COS(2*PI()*($B2129-$I$5)/$I$6))*$I$9,"Error")))))</f>
        <v>1.1524499272192921E-4</v>
      </c>
      <c r="J2129" s="15" t="s">
        <v>14</v>
      </c>
      <c r="K2129" s="3"/>
      <c r="L2129" s="17">
        <v>21.120000000000502</v>
      </c>
      <c r="M2129" s="34">
        <f>L2129/'MSD Calculation'!$D$5</f>
        <v>0.71351351351353043</v>
      </c>
      <c r="N2129" s="34">
        <f>'MSD Calculation'!$D$24-L2129</f>
        <v>-2.6200000000005019</v>
      </c>
      <c r="O2129" s="35">
        <f t="shared" si="160"/>
        <v>4.054792953968535E-3</v>
      </c>
      <c r="P2129" s="35">
        <f t="shared" si="161"/>
        <v>1.3510671610017896E-2</v>
      </c>
      <c r="Q2129" s="35">
        <f t="shared" si="162"/>
        <v>1.7188362622340973E-2</v>
      </c>
      <c r="R2129" s="35">
        <f t="shared" si="163"/>
        <v>1.8865569140270731E-2</v>
      </c>
      <c r="S2129" s="35">
        <f t="shared" si="164"/>
        <v>1.8980814132992661E-2</v>
      </c>
      <c r="T2129" s="11" t="s">
        <v>14</v>
      </c>
    </row>
    <row r="2130" spans="2:20" x14ac:dyDescent="0.35">
      <c r="B2130" s="63">
        <v>21.130000000000503</v>
      </c>
      <c r="C2130" s="34">
        <f>B2130/'MSD Calculation'!$D$5</f>
        <v>0.71385135135136835</v>
      </c>
      <c r="D2130" s="34">
        <f>'MSD Calculation'!$D$24-B2130</f>
        <v>-2.6300000000005035</v>
      </c>
      <c r="E2130" s="30">
        <f>IF(B2130="",0,IF(B2130&lt;'MSD Calculation'!$D$5,$E$7*(1-B2130/'MSD Calculation'!$D$5), 0))</f>
        <v>4.0500113585039479E-3</v>
      </c>
      <c r="F2130" s="30">
        <f>IF(B2130="",0,IF($B2130&lt;$F$5,0,IF($B2130&gt;'MSD Calculation'!$D$5,0,IF($N$4="Closed-form",1/2*(1-COS(2*PI()*($B2130-$F$5)/$F$6))*$F$8,IF($N$4="General",1/2*(1-COS(2*PI()*($B2130-$F$5)/$F$6))*$F$9,"Error")))))</f>
        <v>9.4526893230246784E-3</v>
      </c>
      <c r="G2130" s="30">
        <f>IF(B2130="",0,IF($B2130&lt;$G$5,0,IF($B2130&gt;'MSD Calculation'!$D$5,0,IF($N$4="Closed-form",1/2*(1-COS(2*PI()*($B2130-$G$5)/$G$6))*$G$8,IF($N$4="General",1/2*(1-COS(2*PI()*($B2130-$G$5)/$G$6))*$G$9,"Error")))))</f>
        <v>3.678347683009473E-3</v>
      </c>
      <c r="H2130" s="30">
        <f>IF(B2130="",0,IF($B2130&lt;$H$5,0,IF($B2130&gt;'MSD Calculation'!$D$5,0,IF($N$4="Closed-form",1/2*(1-COS(2*PI()*($B2130-$H$5)/$H$6))*$H$8,IF($N$4="General",1/2*(1-COS(2*PI()*($B2130-$H$5)/$H$6))*$H$9,"Error")))))</f>
        <v>1.6798208974051017E-3</v>
      </c>
      <c r="I2130" s="30">
        <f>IF(B2130="",0,IF($B2130&lt;$I$5,0,IF($B2130&gt;'MSD Calculation'!$D$5,0,IF($N$4="Closed-form",1/2*(1-COS(2*PI()*($B2130-$I$5)/$I$6))*$I$8,IF($N$4="General",1/2*(1-COS(2*PI()*($B2130-$I$5)/$I$6))*$I$9,"Error")))))</f>
        <v>1.1642201296719149E-4</v>
      </c>
      <c r="J2130" s="15" t="s">
        <v>14</v>
      </c>
      <c r="K2130" s="3"/>
      <c r="L2130" s="17">
        <v>21.130000000000503</v>
      </c>
      <c r="M2130" s="34">
        <f>L2130/'MSD Calculation'!$D$5</f>
        <v>0.71385135135136835</v>
      </c>
      <c r="N2130" s="34">
        <f>'MSD Calculation'!$D$24-L2130</f>
        <v>-2.6300000000005035</v>
      </c>
      <c r="O2130" s="35">
        <f t="shared" ref="O2130:O2193" si="165">E2130</f>
        <v>4.0500113585039479E-3</v>
      </c>
      <c r="P2130" s="35">
        <f t="shared" ref="P2130:P2193" si="166">E2130+F2130</f>
        <v>1.3502700681528626E-2</v>
      </c>
      <c r="Q2130" s="35">
        <f t="shared" ref="Q2130:Q2193" si="167">E2130+F2130+G2130</f>
        <v>1.7181048364538098E-2</v>
      </c>
      <c r="R2130" s="35">
        <f t="shared" ref="R2130:R2193" si="168">+E2130+F2130+G2130+H2130</f>
        <v>1.8860869261943199E-2</v>
      </c>
      <c r="S2130" s="35">
        <f t="shared" ref="S2130:S2193" si="169">E2130+F2130+G2130+H2130+I2130</f>
        <v>1.897729127491039E-2</v>
      </c>
      <c r="T2130" s="11" t="s">
        <v>14</v>
      </c>
    </row>
    <row r="2131" spans="2:20" x14ac:dyDescent="0.35">
      <c r="B2131" s="63">
        <v>21.140000000000505</v>
      </c>
      <c r="C2131" s="34">
        <f>B2131/'MSD Calculation'!$D$5</f>
        <v>0.71418918918920626</v>
      </c>
      <c r="D2131" s="34">
        <f>'MSD Calculation'!$D$24-B2131</f>
        <v>-2.6400000000005051</v>
      </c>
      <c r="E2131" s="30">
        <f>IF(B2131="",0,IF(B2131&lt;'MSD Calculation'!$D$5,$E$7*(1-B2131/'MSD Calculation'!$D$5), 0))</f>
        <v>4.0452297630393609E-3</v>
      </c>
      <c r="F2131" s="30">
        <f>IF(B2131="",0,IF($B2131&lt;$F$5,0,IF($B2131&gt;'MSD Calculation'!$D$5,0,IF($N$4="Closed-form",1/2*(1-COS(2*PI()*($B2131-$F$5)/$F$6))*$F$8,IF($N$4="General",1/2*(1-COS(2*PI()*($B2131-$F$5)/$F$6))*$F$9,"Error")))))</f>
        <v>9.4494797993918724E-3</v>
      </c>
      <c r="G2131" s="30">
        <f>IF(B2131="",0,IF($B2131&lt;$G$5,0,IF($B2131&gt;'MSD Calculation'!$D$5,0,IF($N$4="Closed-form",1/2*(1-COS(2*PI()*($B2131-$G$5)/$G$6))*$G$8,IF($N$4="General",1/2*(1-COS(2*PI()*($B2131-$G$5)/$G$6))*$G$9,"Error")))))</f>
        <v>3.6789916786873615E-3</v>
      </c>
      <c r="H2131" s="30">
        <f>IF(B2131="",0,IF($B2131&lt;$H$5,0,IF($B2131&gt;'MSD Calculation'!$D$5,0,IF($N$4="Closed-form",1/2*(1-COS(2*PI()*($B2131-$H$5)/$H$6))*$H$8,IF($N$4="General",1/2*(1-COS(2*PI()*($B2131-$H$5)/$H$6))*$H$9,"Error")))))</f>
        <v>1.6824272061055868E-3</v>
      </c>
      <c r="I2131" s="30">
        <f>IF(B2131="",0,IF($B2131&lt;$I$5,0,IF($B2131&gt;'MSD Calculation'!$D$5,0,IF($N$4="Closed-form",1/2*(1-COS(2*PI()*($B2131-$I$5)/$I$6))*$I$8,IF($N$4="General",1/2*(1-COS(2*PI()*($B2131-$I$5)/$I$6))*$I$9,"Error")))))</f>
        <v>1.1760350139039001E-4</v>
      </c>
      <c r="J2131" s="15" t="s">
        <v>14</v>
      </c>
      <c r="K2131" s="3"/>
      <c r="L2131" s="17">
        <v>21.140000000000505</v>
      </c>
      <c r="M2131" s="34">
        <f>L2131/'MSD Calculation'!$D$5</f>
        <v>0.71418918918920626</v>
      </c>
      <c r="N2131" s="34">
        <f>'MSD Calculation'!$D$24-L2131</f>
        <v>-2.6400000000005051</v>
      </c>
      <c r="O2131" s="35">
        <f t="shared" si="165"/>
        <v>4.0452297630393609E-3</v>
      </c>
      <c r="P2131" s="35">
        <f t="shared" si="166"/>
        <v>1.3494709562431234E-2</v>
      </c>
      <c r="Q2131" s="35">
        <f t="shared" si="167"/>
        <v>1.7173701241118597E-2</v>
      </c>
      <c r="R2131" s="35">
        <f t="shared" si="168"/>
        <v>1.8856128447224185E-2</v>
      </c>
      <c r="S2131" s="35">
        <f t="shared" si="169"/>
        <v>1.8973731948614573E-2</v>
      </c>
      <c r="T2131" s="11" t="s">
        <v>14</v>
      </c>
    </row>
    <row r="2132" spans="2:20" x14ac:dyDescent="0.35">
      <c r="B2132" s="63">
        <v>21.150000000000507</v>
      </c>
      <c r="C2132" s="34">
        <f>B2132/'MSD Calculation'!$D$5</f>
        <v>0.71452702702704407</v>
      </c>
      <c r="D2132" s="34">
        <f>'MSD Calculation'!$D$24-B2132</f>
        <v>-2.6500000000005066</v>
      </c>
      <c r="E2132" s="30">
        <f>IF(B2132="",0,IF(B2132&lt;'MSD Calculation'!$D$5,$E$7*(1-B2132/'MSD Calculation'!$D$5), 0))</f>
        <v>4.0404481675747755E-3</v>
      </c>
      <c r="F2132" s="30">
        <f>IF(B2132="",0,IF($B2132&lt;$F$5,0,IF($B2132&gt;'MSD Calculation'!$D$5,0,IF($N$4="Closed-form",1/2*(1-COS(2*PI()*($B2132-$F$5)/$F$6))*$F$8,IF($N$4="General",1/2*(1-COS(2*PI()*($B2132-$F$5)/$F$6))*$F$9,"Error")))))</f>
        <v>9.4462500992294751E-3</v>
      </c>
      <c r="G2132" s="30">
        <f>IF(B2132="",0,IF($B2132&lt;$G$5,0,IF($B2132&gt;'MSD Calculation'!$D$5,0,IF($N$4="Closed-form",1/2*(1-COS(2*PI()*($B2132-$G$5)/$G$6))*$G$8,IF($N$4="General",1/2*(1-COS(2*PI()*($B2132-$G$5)/$G$6))*$G$9,"Error")))))</f>
        <v>3.6796229948983976E-3</v>
      </c>
      <c r="H2132" s="30">
        <f>IF(B2132="",0,IF($B2132&lt;$H$5,0,IF($B2132&gt;'MSD Calculation'!$D$5,0,IF($N$4="Closed-form",1/2*(1-COS(2*PI()*($B2132-$H$5)/$H$6))*$H$8,IF($N$4="General",1/2*(1-COS(2*PI()*($B2132-$H$5)/$H$6))*$H$9,"Error")))))</f>
        <v>1.685025412693397E-3</v>
      </c>
      <c r="I2132" s="30">
        <f>IF(B2132="",0,IF($B2132&lt;$I$5,0,IF($B2132&gt;'MSD Calculation'!$D$5,0,IF($N$4="Closed-form",1/2*(1-COS(2*PI()*($B2132-$I$5)/$I$6))*$I$8,IF($N$4="General",1/2*(1-COS(2*PI()*($B2132-$I$5)/$I$6))*$I$9,"Error")))))</f>
        <v>1.1878942745980052E-4</v>
      </c>
      <c r="J2132" s="15" t="s">
        <v>14</v>
      </c>
      <c r="K2132" s="3"/>
      <c r="L2132" s="17">
        <v>21.150000000000507</v>
      </c>
      <c r="M2132" s="34">
        <f>L2132/'MSD Calculation'!$D$5</f>
        <v>0.71452702702704407</v>
      </c>
      <c r="N2132" s="34">
        <f>'MSD Calculation'!$D$24-L2132</f>
        <v>-2.6500000000005066</v>
      </c>
      <c r="O2132" s="35">
        <f t="shared" si="165"/>
        <v>4.0404481675747755E-3</v>
      </c>
      <c r="P2132" s="35">
        <f t="shared" si="166"/>
        <v>1.3486698266804251E-2</v>
      </c>
      <c r="Q2132" s="35">
        <f t="shared" si="167"/>
        <v>1.7166321261702647E-2</v>
      </c>
      <c r="R2132" s="35">
        <f t="shared" si="168"/>
        <v>1.8851346674396044E-2</v>
      </c>
      <c r="S2132" s="35">
        <f t="shared" si="169"/>
        <v>1.8970136101855845E-2</v>
      </c>
      <c r="T2132" s="11" t="s">
        <v>14</v>
      </c>
    </row>
    <row r="2133" spans="2:20" x14ac:dyDescent="0.35">
      <c r="B2133" s="63">
        <v>21.160000000000508</v>
      </c>
      <c r="C2133" s="34">
        <f>B2133/'MSD Calculation'!$D$5</f>
        <v>0.71486486486488199</v>
      </c>
      <c r="D2133" s="34">
        <f>'MSD Calculation'!$D$24-B2133</f>
        <v>-2.6600000000005082</v>
      </c>
      <c r="E2133" s="30">
        <f>IF(B2133="",0,IF(B2133&lt;'MSD Calculation'!$D$5,$E$7*(1-B2133/'MSD Calculation'!$D$5), 0))</f>
        <v>4.0356665721101885E-3</v>
      </c>
      <c r="F2133" s="30">
        <f>IF(B2133="",0,IF($B2133&lt;$F$5,0,IF($B2133&gt;'MSD Calculation'!$D$5,0,IF($N$4="Closed-form",1/2*(1-COS(2*PI()*($B2133-$F$5)/$F$6))*$F$8,IF($N$4="General",1/2*(1-COS(2*PI()*($B2133-$F$5)/$F$6))*$F$9,"Error")))))</f>
        <v>9.4430002367045431E-3</v>
      </c>
      <c r="G2133" s="30">
        <f>IF(B2133="",0,IF($B2133&lt;$G$5,0,IF($B2133&gt;'MSD Calculation'!$D$5,0,IF($N$4="Closed-form",1/2*(1-COS(2*PI()*($B2133-$G$5)/$G$6))*$G$8,IF($N$4="General",1/2*(1-COS(2*PI()*($B2133-$G$5)/$G$6))*$G$9,"Error")))))</f>
        <v>3.6802416272720142E-3</v>
      </c>
      <c r="H2133" s="30">
        <f>IF(B2133="",0,IF($B2133&lt;$H$5,0,IF($B2133&gt;'MSD Calculation'!$D$5,0,IF($N$4="Closed-form",1/2*(1-COS(2*PI()*($B2133-$H$5)/$H$6))*$H$8,IF($N$4="General",1/2*(1-COS(2*PI()*($B2133-$H$5)/$H$6))*$H$9,"Error")))))</f>
        <v>1.6876154859281321E-3</v>
      </c>
      <c r="I2133" s="30">
        <f>IF(B2133="",0,IF($B2133&lt;$I$5,0,IF($B2133&gt;'MSD Calculation'!$D$5,0,IF($N$4="Closed-form",1/2*(1-COS(2*PI()*($B2133-$I$5)/$I$6))*$I$8,IF($N$4="General",1/2*(1-COS(2*PI()*($B2133-$I$5)/$I$6))*$I$9,"Error")))))</f>
        <v>1.1997976052902234E-4</v>
      </c>
      <c r="J2133" s="15" t="s">
        <v>14</v>
      </c>
      <c r="K2133" s="3"/>
      <c r="L2133" s="17">
        <v>21.160000000000508</v>
      </c>
      <c r="M2133" s="34">
        <f>L2133/'MSD Calculation'!$D$5</f>
        <v>0.71486486486488199</v>
      </c>
      <c r="N2133" s="34">
        <f>'MSD Calculation'!$D$24-L2133</f>
        <v>-2.6600000000005082</v>
      </c>
      <c r="O2133" s="35">
        <f t="shared" si="165"/>
        <v>4.0356665721101885E-3</v>
      </c>
      <c r="P2133" s="35">
        <f t="shared" si="166"/>
        <v>1.3478666808814731E-2</v>
      </c>
      <c r="Q2133" s="35">
        <f t="shared" si="167"/>
        <v>1.7158908436086744E-2</v>
      </c>
      <c r="R2133" s="35">
        <f t="shared" si="168"/>
        <v>1.8846523922014875E-2</v>
      </c>
      <c r="S2133" s="35">
        <f t="shared" si="169"/>
        <v>1.8966503682543896E-2</v>
      </c>
      <c r="T2133" s="11" t="s">
        <v>14</v>
      </c>
    </row>
    <row r="2134" spans="2:20" x14ac:dyDescent="0.35">
      <c r="B2134" s="63">
        <v>21.17000000000051</v>
      </c>
      <c r="C2134" s="34">
        <f>B2134/'MSD Calculation'!$D$5</f>
        <v>0.71520270270271991</v>
      </c>
      <c r="D2134" s="34">
        <f>'MSD Calculation'!$D$24-B2134</f>
        <v>-2.6700000000005097</v>
      </c>
      <c r="E2134" s="30">
        <f>IF(B2134="",0,IF(B2134&lt;'MSD Calculation'!$D$5,$E$7*(1-B2134/'MSD Calculation'!$D$5), 0))</f>
        <v>4.0308849766456014E-3</v>
      </c>
      <c r="F2134" s="30">
        <f>IF(B2134="",0,IF($B2134&lt;$F$5,0,IF($B2134&gt;'MSD Calculation'!$D$5,0,IF($N$4="Closed-form",1/2*(1-COS(2*PI()*($B2134-$F$5)/$F$6))*$F$8,IF($N$4="General",1/2*(1-COS(2*PI()*($B2134-$F$5)/$F$6))*$F$9,"Error")))))</f>
        <v>9.4397302260725516E-3</v>
      </c>
      <c r="G2134" s="30">
        <f>IF(B2134="",0,IF($B2134&lt;$G$5,0,IF($B2134&gt;'MSD Calculation'!$D$5,0,IF($N$4="Closed-form",1/2*(1-COS(2*PI()*($B2134-$G$5)/$G$6))*$G$8,IF($N$4="General",1/2*(1-COS(2*PI()*($B2134-$G$5)/$G$6))*$G$9,"Error")))))</f>
        <v>3.6808475715254534E-3</v>
      </c>
      <c r="H2134" s="30">
        <f>IF(B2134="",0,IF($B2134&lt;$H$5,0,IF($B2134&gt;'MSD Calculation'!$D$5,0,IF($N$4="Closed-form",1/2*(1-COS(2*PI()*($B2134-$H$5)/$H$6))*$H$8,IF($N$4="General",1/2*(1-COS(2*PI()*($B2134-$H$5)/$H$6))*$H$9,"Error")))))</f>
        <v>1.6901973946671851E-3</v>
      </c>
      <c r="I2134" s="30">
        <f>IF(B2134="",0,IF($B2134&lt;$I$5,0,IF($B2134&gt;'MSD Calculation'!$D$5,0,IF($N$4="Closed-form",1/2*(1-COS(2*PI()*($B2134-$I$5)/$I$6))*$I$8,IF($N$4="General",1/2*(1-COS(2*PI()*($B2134-$I$5)/$I$6))*$I$9,"Error")))))</f>
        <v>1.2117446983777017E-4</v>
      </c>
      <c r="J2134" s="15" t="s">
        <v>14</v>
      </c>
      <c r="K2134" s="3"/>
      <c r="L2134" s="17">
        <v>21.17000000000051</v>
      </c>
      <c r="M2134" s="34">
        <f>L2134/'MSD Calculation'!$D$5</f>
        <v>0.71520270270271991</v>
      </c>
      <c r="N2134" s="34">
        <f>'MSD Calculation'!$D$24-L2134</f>
        <v>-2.6700000000005097</v>
      </c>
      <c r="O2134" s="35">
        <f t="shared" si="165"/>
        <v>4.0308849766456014E-3</v>
      </c>
      <c r="P2134" s="35">
        <f t="shared" si="166"/>
        <v>1.3470615202718153E-2</v>
      </c>
      <c r="Q2134" s="35">
        <f t="shared" si="167"/>
        <v>1.7151462774243606E-2</v>
      </c>
      <c r="R2134" s="35">
        <f t="shared" si="168"/>
        <v>1.8841660168910791E-2</v>
      </c>
      <c r="S2134" s="35">
        <f t="shared" si="169"/>
        <v>1.8962834638748562E-2</v>
      </c>
      <c r="T2134" s="11" t="s">
        <v>14</v>
      </c>
    </row>
    <row r="2135" spans="2:20" x14ac:dyDescent="0.35">
      <c r="B2135" s="63">
        <v>21.180000000000511</v>
      </c>
      <c r="C2135" s="34">
        <f>B2135/'MSD Calculation'!$D$5</f>
        <v>0.71554054054055782</v>
      </c>
      <c r="D2135" s="34">
        <f>'MSD Calculation'!$D$24-B2135</f>
        <v>-2.6800000000005113</v>
      </c>
      <c r="E2135" s="30">
        <f>IF(B2135="",0,IF(B2135&lt;'MSD Calculation'!$D$5,$E$7*(1-B2135/'MSD Calculation'!$D$5), 0))</f>
        <v>4.0261033811810143E-3</v>
      </c>
      <c r="F2135" s="30">
        <f>IF(B2135="",0,IF($B2135&lt;$F$5,0,IF($B2135&gt;'MSD Calculation'!$D$5,0,IF($N$4="Closed-form",1/2*(1-COS(2*PI()*($B2135-$F$5)/$F$6))*$F$8,IF($N$4="General",1/2*(1-COS(2*PI()*($B2135-$F$5)/$F$6))*$F$9,"Error")))))</f>
        <v>9.4364400816773757E-3</v>
      </c>
      <c r="G2135" s="30">
        <f>IF(B2135="",0,IF($B2135&lt;$G$5,0,IF($B2135&gt;'MSD Calculation'!$D$5,0,IF($N$4="Closed-form",1/2*(1-COS(2*PI()*($B2135-$G$5)/$G$6))*$G$8,IF($N$4="General",1/2*(1-COS(2*PI()*($B2135-$G$5)/$G$6))*$G$9,"Error")))))</f>
        <v>3.6814408234637969E-3</v>
      </c>
      <c r="H2135" s="30">
        <f>IF(B2135="",0,IF($B2135&lt;$H$5,0,IF($B2135&gt;'MSD Calculation'!$D$5,0,IF($N$4="Closed-form",1/2*(1-COS(2*PI()*($B2135-$H$5)/$H$6))*$H$8,IF($N$4="General",1/2*(1-COS(2*PI()*($B2135-$H$5)/$H$6))*$H$9,"Error")))))</f>
        <v>1.6927711078661182E-3</v>
      </c>
      <c r="I2135" s="30">
        <f>IF(B2135="",0,IF($B2135&lt;$I$5,0,IF($B2135&gt;'MSD Calculation'!$D$5,0,IF($N$4="Closed-form",1/2*(1-COS(2*PI()*($B2135-$I$5)/$I$6))*$I$8,IF($N$4="General",1/2*(1-COS(2*PI()*($B2135-$I$5)/$I$6))*$I$9,"Error")))))</f>
        <v>1.2237352451266906E-4</v>
      </c>
      <c r="J2135" s="15" t="s">
        <v>14</v>
      </c>
      <c r="K2135" s="3"/>
      <c r="L2135" s="17">
        <v>21.180000000000511</v>
      </c>
      <c r="M2135" s="34">
        <f>L2135/'MSD Calculation'!$D$5</f>
        <v>0.71554054054055782</v>
      </c>
      <c r="N2135" s="34">
        <f>'MSD Calculation'!$D$24-L2135</f>
        <v>-2.6800000000005113</v>
      </c>
      <c r="O2135" s="35">
        <f t="shared" si="165"/>
        <v>4.0261033811810143E-3</v>
      </c>
      <c r="P2135" s="35">
        <f t="shared" si="166"/>
        <v>1.3462543462858391E-2</v>
      </c>
      <c r="Q2135" s="35">
        <f t="shared" si="167"/>
        <v>1.7143984286322189E-2</v>
      </c>
      <c r="R2135" s="35">
        <f t="shared" si="168"/>
        <v>1.8836755394188307E-2</v>
      </c>
      <c r="S2135" s="35">
        <f t="shared" si="169"/>
        <v>1.8959128918700975E-2</v>
      </c>
      <c r="T2135" s="11" t="s">
        <v>14</v>
      </c>
    </row>
    <row r="2136" spans="2:20" x14ac:dyDescent="0.35">
      <c r="B2136" s="63">
        <v>21.190000000000513</v>
      </c>
      <c r="C2136" s="34">
        <f>B2136/'MSD Calculation'!$D$5</f>
        <v>0.71587837837839563</v>
      </c>
      <c r="D2136" s="34">
        <f>'MSD Calculation'!$D$24-B2136</f>
        <v>-2.6900000000005129</v>
      </c>
      <c r="E2136" s="30">
        <f>IF(B2136="",0,IF(B2136&lt;'MSD Calculation'!$D$5,$E$7*(1-B2136/'MSD Calculation'!$D$5), 0))</f>
        <v>4.021321785716429E-3</v>
      </c>
      <c r="F2136" s="30">
        <f>IF(B2136="",0,IF($B2136&lt;$F$5,0,IF($B2136&gt;'MSD Calculation'!$D$5,0,IF($N$4="Closed-form",1/2*(1-COS(2*PI()*($B2136-$F$5)/$F$6))*$F$8,IF($N$4="General",1/2*(1-COS(2*PI()*($B2136-$F$5)/$F$6))*$F$9,"Error")))))</f>
        <v>9.4331298179511948E-3</v>
      </c>
      <c r="G2136" s="30">
        <f>IF(B2136="",0,IF($B2136&lt;$G$5,0,IF($B2136&gt;'MSD Calculation'!$D$5,0,IF($N$4="Closed-form",1/2*(1-COS(2*PI()*($B2136-$G$5)/$G$6))*$G$8,IF($N$4="General",1/2*(1-COS(2*PI()*($B2136-$G$5)/$G$6))*$G$9,"Error")))))</f>
        <v>3.6820213789799951E-3</v>
      </c>
      <c r="H2136" s="30">
        <f>IF(B2136="",0,IF($B2136&lt;$H$5,0,IF($B2136&gt;'MSD Calculation'!$D$5,0,IF($N$4="Closed-form",1/2*(1-COS(2*PI()*($B2136-$H$5)/$H$6))*$H$8,IF($N$4="General",1/2*(1-COS(2*PI()*($B2136-$H$5)/$H$6))*$H$9,"Error")))))</f>
        <v>1.6953365945790346E-3</v>
      </c>
      <c r="I2136" s="30">
        <f>IF(B2136="",0,IF($B2136&lt;$I$5,0,IF($B2136&gt;'MSD Calculation'!$D$5,0,IF($N$4="Closed-form",1/2*(1-COS(2*PI()*($B2136-$I$5)/$I$6))*$I$8,IF($N$4="General",1/2*(1-COS(2*PI()*($B2136-$I$5)/$I$6))*$I$9,"Error")))))</f>
        <v>1.2357689356805218E-4</v>
      </c>
      <c r="J2136" s="15" t="s">
        <v>14</v>
      </c>
      <c r="K2136" s="3"/>
      <c r="L2136" s="17">
        <v>21.190000000000513</v>
      </c>
      <c r="M2136" s="34">
        <f>L2136/'MSD Calculation'!$D$5</f>
        <v>0.71587837837839563</v>
      </c>
      <c r="N2136" s="34">
        <f>'MSD Calculation'!$D$24-L2136</f>
        <v>-2.6900000000005129</v>
      </c>
      <c r="O2136" s="35">
        <f t="shared" si="165"/>
        <v>4.021321785716429E-3</v>
      </c>
      <c r="P2136" s="35">
        <f t="shared" si="166"/>
        <v>1.3454451603667624E-2</v>
      </c>
      <c r="Q2136" s="35">
        <f t="shared" si="167"/>
        <v>1.7136472982647619E-2</v>
      </c>
      <c r="R2136" s="35">
        <f t="shared" si="168"/>
        <v>1.8831809577226653E-2</v>
      </c>
      <c r="S2136" s="35">
        <f t="shared" si="169"/>
        <v>1.8955386470794706E-2</v>
      </c>
      <c r="T2136" s="11" t="s">
        <v>14</v>
      </c>
    </row>
    <row r="2137" spans="2:20" x14ac:dyDescent="0.35">
      <c r="B2137" s="63">
        <v>21.200000000000514</v>
      </c>
      <c r="C2137" s="34">
        <f>B2137/'MSD Calculation'!$D$5</f>
        <v>0.71621621621623355</v>
      </c>
      <c r="D2137" s="34">
        <f>'MSD Calculation'!$D$24-B2137</f>
        <v>-2.7000000000005144</v>
      </c>
      <c r="E2137" s="30">
        <f>IF(B2137="",0,IF(B2137&lt;'MSD Calculation'!$D$5,$E$7*(1-B2137/'MSD Calculation'!$D$5), 0))</f>
        <v>4.0165401902518419E-3</v>
      </c>
      <c r="F2137" s="30">
        <f>IF(B2137="",0,IF($B2137&lt;$F$5,0,IF($B2137&gt;'MSD Calculation'!$D$5,0,IF($N$4="Closed-form",1/2*(1-COS(2*PI()*($B2137-$F$5)/$F$6))*$F$8,IF($N$4="General",1/2*(1-COS(2*PI()*($B2137-$F$5)/$F$6))*$F$9,"Error")))))</f>
        <v>9.4297994494144458E-3</v>
      </c>
      <c r="G2137" s="30">
        <f>IF(B2137="",0,IF($B2137&lt;$G$5,0,IF($B2137&gt;'MSD Calculation'!$D$5,0,IF($N$4="Closed-form",1/2*(1-COS(2*PI()*($B2137-$G$5)/$G$6))*$G$8,IF($N$4="General",1/2*(1-COS(2*PI()*($B2137-$G$5)/$G$6))*$G$9,"Error")))))</f>
        <v>3.682589234054894E-3</v>
      </c>
      <c r="H2137" s="30">
        <f>IF(B2137="",0,IF($B2137&lt;$H$5,0,IF($B2137&gt;'MSD Calculation'!$D$5,0,IF($N$4="Closed-form",1/2*(1-COS(2*PI()*($B2137-$H$5)/$H$6))*$H$8,IF($N$4="General",1/2*(1-COS(2*PI()*($B2137-$H$5)/$H$6))*$H$9,"Error")))))</f>
        <v>1.6978938239589529E-3</v>
      </c>
      <c r="I2137" s="30">
        <f>IF(B2137="",0,IF($B2137&lt;$I$5,0,IF($B2137&gt;'MSD Calculation'!$D$5,0,IF($N$4="Closed-form",1/2*(1-COS(2*PI()*($B2137-$I$5)/$I$6))*$I$8,IF($N$4="General",1/2*(1-COS(2*PI()*($B2137-$I$5)/$I$6))*$I$9,"Error")))))</f>
        <v>1.2478454590676157E-4</v>
      </c>
      <c r="J2137" s="15" t="s">
        <v>14</v>
      </c>
      <c r="K2137" s="3"/>
      <c r="L2137" s="17">
        <v>21.200000000000514</v>
      </c>
      <c r="M2137" s="34">
        <f>L2137/'MSD Calculation'!$D$5</f>
        <v>0.71621621621623355</v>
      </c>
      <c r="N2137" s="34">
        <f>'MSD Calculation'!$D$24-L2137</f>
        <v>-2.7000000000005144</v>
      </c>
      <c r="O2137" s="35">
        <f t="shared" si="165"/>
        <v>4.0165401902518419E-3</v>
      </c>
      <c r="P2137" s="35">
        <f t="shared" si="166"/>
        <v>1.3446339639666287E-2</v>
      </c>
      <c r="Q2137" s="35">
        <f t="shared" si="167"/>
        <v>1.712892887372118E-2</v>
      </c>
      <c r="R2137" s="35">
        <f t="shared" si="168"/>
        <v>1.8826822697680132E-2</v>
      </c>
      <c r="S2137" s="35">
        <f t="shared" si="169"/>
        <v>1.8951607243586892E-2</v>
      </c>
      <c r="T2137" s="11" t="s">
        <v>14</v>
      </c>
    </row>
    <row r="2138" spans="2:20" x14ac:dyDescent="0.35">
      <c r="B2138" s="63">
        <v>21.210000000000516</v>
      </c>
      <c r="C2138" s="34">
        <f>B2138/'MSD Calculation'!$D$5</f>
        <v>0.71655405405407147</v>
      </c>
      <c r="D2138" s="34">
        <f>'MSD Calculation'!$D$24-B2138</f>
        <v>-2.710000000000516</v>
      </c>
      <c r="E2138" s="30">
        <f>IF(B2138="",0,IF(B2138&lt;'MSD Calculation'!$D$5,$E$7*(1-B2138/'MSD Calculation'!$D$5), 0))</f>
        <v>4.0117585947872557E-3</v>
      </c>
      <c r="F2138" s="30">
        <f>IF(B2138="",0,IF($B2138&lt;$F$5,0,IF($B2138&gt;'MSD Calculation'!$D$5,0,IF($N$4="Closed-form",1/2*(1-COS(2*PI()*($B2138-$F$5)/$F$6))*$F$8,IF($N$4="General",1/2*(1-COS(2*PI()*($B2138-$F$5)/$F$6))*$F$9,"Error")))))</f>
        <v>9.426448990675752E-3</v>
      </c>
      <c r="G2138" s="30">
        <f>IF(B2138="",0,IF($B2138&lt;$G$5,0,IF($B2138&gt;'MSD Calculation'!$D$5,0,IF($N$4="Closed-form",1/2*(1-COS(2*PI()*($B2138-$G$5)/$G$6))*$G$8,IF($N$4="General",1/2*(1-COS(2*PI()*($B2138-$G$5)/$G$6))*$G$9,"Error")))))</f>
        <v>3.6831443847572644E-3</v>
      </c>
      <c r="H2138" s="30">
        <f>IF(B2138="",0,IF($B2138&lt;$H$5,0,IF($B2138&gt;'MSD Calculation'!$D$5,0,IF($N$4="Closed-form",1/2*(1-COS(2*PI()*($B2138-$H$5)/$H$6))*$H$8,IF($N$4="General",1/2*(1-COS(2*PI()*($B2138-$H$5)/$H$6))*$H$9,"Error")))))</f>
        <v>1.7004427652581751E-3</v>
      </c>
      <c r="I2138" s="30">
        <f>IF(B2138="",0,IF($B2138&lt;$I$5,0,IF($B2138&gt;'MSD Calculation'!$D$5,0,IF($N$4="Closed-form",1/2*(1-COS(2*PI()*($B2138-$I$5)/$I$6))*$I$8,IF($N$4="General",1/2*(1-COS(2*PI()*($B2138-$I$5)/$I$6))*$I$9,"Error")))))</f>
        <v>1.259964503209518E-4</v>
      </c>
      <c r="J2138" s="15" t="s">
        <v>14</v>
      </c>
      <c r="K2138" s="3"/>
      <c r="L2138" s="17">
        <v>21.210000000000516</v>
      </c>
      <c r="M2138" s="34">
        <f>L2138/'MSD Calculation'!$D$5</f>
        <v>0.71655405405407147</v>
      </c>
      <c r="N2138" s="34">
        <f>'MSD Calculation'!$D$24-L2138</f>
        <v>-2.710000000000516</v>
      </c>
      <c r="O2138" s="35">
        <f t="shared" si="165"/>
        <v>4.0117585947872557E-3</v>
      </c>
      <c r="P2138" s="35">
        <f t="shared" si="166"/>
        <v>1.3438207585463009E-2</v>
      </c>
      <c r="Q2138" s="35">
        <f t="shared" si="167"/>
        <v>1.7121351970220272E-2</v>
      </c>
      <c r="R2138" s="35">
        <f t="shared" si="168"/>
        <v>1.8821794735478448E-2</v>
      </c>
      <c r="S2138" s="35">
        <f t="shared" si="169"/>
        <v>1.8947791185799399E-2</v>
      </c>
      <c r="T2138" s="11" t="s">
        <v>14</v>
      </c>
    </row>
    <row r="2139" spans="2:20" x14ac:dyDescent="0.35">
      <c r="B2139" s="63">
        <v>21.220000000000518</v>
      </c>
      <c r="C2139" s="34">
        <f>B2139/'MSD Calculation'!$D$5</f>
        <v>0.71689189189190938</v>
      </c>
      <c r="D2139" s="34">
        <f>'MSD Calculation'!$D$24-B2139</f>
        <v>-2.7200000000005176</v>
      </c>
      <c r="E2139" s="30">
        <f>IF(B2139="",0,IF(B2139&lt;'MSD Calculation'!$D$5,$E$7*(1-B2139/'MSD Calculation'!$D$5), 0))</f>
        <v>4.0069769993226687E-3</v>
      </c>
      <c r="F2139" s="30">
        <f>IF(B2139="",0,IF($B2139&lt;$F$5,0,IF($B2139&gt;'MSD Calculation'!$D$5,0,IF($N$4="Closed-form",1/2*(1-COS(2*PI()*($B2139-$F$5)/$F$6))*$F$8,IF($N$4="General",1/2*(1-COS(2*PI()*($B2139-$F$5)/$F$6))*$F$9,"Error")))))</f>
        <v>9.4230784564318694E-3</v>
      </c>
      <c r="G2139" s="30">
        <f>IF(B2139="",0,IF($B2139&lt;$G$5,0,IF($B2139&gt;'MSD Calculation'!$D$5,0,IF($N$4="Closed-form",1/2*(1-COS(2*PI()*($B2139-$G$5)/$G$6))*$G$8,IF($N$4="General",1/2*(1-COS(2*PI()*($B2139-$G$5)/$G$6))*$G$9,"Error")))))</f>
        <v>3.6836868272438297E-3</v>
      </c>
      <c r="H2139" s="30">
        <f>IF(B2139="",0,IF($B2139&lt;$H$5,0,IF($B2139&gt;'MSD Calculation'!$D$5,0,IF($N$4="Closed-form",1/2*(1-COS(2*PI()*($B2139-$H$5)/$H$6))*$H$8,IF($N$4="General",1/2*(1-COS(2*PI()*($B2139-$H$5)/$H$6))*$H$9,"Error")))))</f>
        <v>1.7029833878286582E-3</v>
      </c>
      <c r="I2139" s="30">
        <f>IF(B2139="",0,IF($B2139&lt;$I$5,0,IF($B2139&gt;'MSD Calculation'!$D$5,0,IF($N$4="Closed-form",1/2*(1-COS(2*PI()*($B2139-$I$5)/$I$6))*$I$8,IF($N$4="General",1/2*(1-COS(2*PI()*($B2139-$I$5)/$I$6))*$I$9,"Error")))))</f>
        <v>1.2721257549289639E-4</v>
      </c>
      <c r="J2139" s="15" t="s">
        <v>14</v>
      </c>
      <c r="K2139" s="3"/>
      <c r="L2139" s="17">
        <v>21.220000000000518</v>
      </c>
      <c r="M2139" s="34">
        <f>L2139/'MSD Calculation'!$D$5</f>
        <v>0.71689189189190938</v>
      </c>
      <c r="N2139" s="34">
        <f>'MSD Calculation'!$D$24-L2139</f>
        <v>-2.7200000000005176</v>
      </c>
      <c r="O2139" s="35">
        <f t="shared" si="165"/>
        <v>4.0069769993226687E-3</v>
      </c>
      <c r="P2139" s="35">
        <f t="shared" si="166"/>
        <v>1.3430055455754538E-2</v>
      </c>
      <c r="Q2139" s="35">
        <f t="shared" si="167"/>
        <v>1.7113742282998369E-2</v>
      </c>
      <c r="R2139" s="35">
        <f t="shared" si="168"/>
        <v>1.8816725670827029E-2</v>
      </c>
      <c r="S2139" s="35">
        <f t="shared" si="169"/>
        <v>1.8943938246319927E-2</v>
      </c>
      <c r="T2139" s="11" t="s">
        <v>14</v>
      </c>
    </row>
    <row r="2140" spans="2:20" x14ac:dyDescent="0.35">
      <c r="B2140" s="63">
        <v>21.230000000000519</v>
      </c>
      <c r="C2140" s="34">
        <f>B2140/'MSD Calculation'!$D$5</f>
        <v>0.71722972972974719</v>
      </c>
      <c r="D2140" s="34">
        <f>'MSD Calculation'!$D$24-B2140</f>
        <v>-2.7300000000005191</v>
      </c>
      <c r="E2140" s="30">
        <f>IF(B2140="",0,IF(B2140&lt;'MSD Calculation'!$D$5,$E$7*(1-B2140/'MSD Calculation'!$D$5), 0))</f>
        <v>4.0021954038580833E-3</v>
      </c>
      <c r="F2140" s="30">
        <f>IF(B2140="",0,IF($B2140&lt;$F$5,0,IF($B2140&gt;'MSD Calculation'!$D$5,0,IF($N$4="Closed-form",1/2*(1-COS(2*PI()*($B2140-$F$5)/$F$6))*$F$8,IF($N$4="General",1/2*(1-COS(2*PI()*($B2140-$F$5)/$F$6))*$F$9,"Error")))))</f>
        <v>9.4196878614676068E-3</v>
      </c>
      <c r="G2140" s="30">
        <f>IF(B2140="",0,IF($B2140&lt;$G$5,0,IF($B2140&gt;'MSD Calculation'!$D$5,0,IF($N$4="Closed-form",1/2*(1-COS(2*PI()*($B2140-$G$5)/$G$6))*$G$8,IF($N$4="General",1/2*(1-COS(2*PI()*($B2140-$G$5)/$G$6))*$G$9,"Error")))))</f>
        <v>3.6842165577592894E-3</v>
      </c>
      <c r="H2140" s="30">
        <f>IF(B2140="",0,IF($B2140&lt;$H$5,0,IF($B2140&gt;'MSD Calculation'!$D$5,0,IF($N$4="Closed-form",1/2*(1-COS(2*PI()*($B2140-$H$5)/$H$6))*$H$8,IF($N$4="General",1/2*(1-COS(2*PI()*($B2140-$H$5)/$H$6))*$H$9,"Error")))))</f>
        <v>1.705515661122382E-3</v>
      </c>
      <c r="I2140" s="30">
        <f>IF(B2140="",0,IF($B2140&lt;$I$5,0,IF($B2140&gt;'MSD Calculation'!$D$5,0,IF($N$4="Closed-form",1/2*(1-COS(2*PI()*($B2140-$I$5)/$I$6))*$I$8,IF($N$4="General",1/2*(1-COS(2*PI()*($B2140-$I$5)/$I$6))*$I$9,"Error")))))</f>
        <v>1.28432889995797E-4</v>
      </c>
      <c r="J2140" s="15" t="s">
        <v>14</v>
      </c>
      <c r="K2140" s="3"/>
      <c r="L2140" s="17">
        <v>21.230000000000519</v>
      </c>
      <c r="M2140" s="34">
        <f>L2140/'MSD Calculation'!$D$5</f>
        <v>0.71722972972974719</v>
      </c>
      <c r="N2140" s="34">
        <f>'MSD Calculation'!$D$24-L2140</f>
        <v>-2.7300000000005191</v>
      </c>
      <c r="O2140" s="35">
        <f t="shared" si="165"/>
        <v>4.0021954038580833E-3</v>
      </c>
      <c r="P2140" s="35">
        <f t="shared" si="166"/>
        <v>1.3421883265325691E-2</v>
      </c>
      <c r="Q2140" s="35">
        <f t="shared" si="167"/>
        <v>1.7106099823084982E-2</v>
      </c>
      <c r="R2140" s="35">
        <f t="shared" si="168"/>
        <v>1.8811615484207365E-2</v>
      </c>
      <c r="S2140" s="35">
        <f t="shared" si="169"/>
        <v>1.8940048374203163E-2</v>
      </c>
      <c r="T2140" s="11" t="s">
        <v>14</v>
      </c>
    </row>
    <row r="2141" spans="2:20" x14ac:dyDescent="0.35">
      <c r="B2141" s="63">
        <v>21.240000000000521</v>
      </c>
      <c r="C2141" s="34">
        <f>B2141/'MSD Calculation'!$D$5</f>
        <v>0.71756756756758511</v>
      </c>
      <c r="D2141" s="34">
        <f>'MSD Calculation'!$D$24-B2141</f>
        <v>-2.7400000000005207</v>
      </c>
      <c r="E2141" s="30">
        <f>IF(B2141="",0,IF(B2141&lt;'MSD Calculation'!$D$5,$E$7*(1-B2141/'MSD Calculation'!$D$5), 0))</f>
        <v>3.9974138083934962E-3</v>
      </c>
      <c r="F2141" s="30">
        <f>IF(B2141="",0,IF($B2141&lt;$F$5,0,IF($B2141&gt;'MSD Calculation'!$D$5,0,IF($N$4="Closed-form",1/2*(1-COS(2*PI()*($B2141-$F$5)/$F$6))*$F$8,IF($N$4="General",1/2*(1-COS(2*PI()*($B2141-$F$5)/$F$6))*$F$9,"Error")))))</f>
        <v>9.4162772206557756E-3</v>
      </c>
      <c r="G2141" s="30">
        <f>IF(B2141="",0,IF($B2141&lt;$G$5,0,IF($B2141&gt;'MSD Calculation'!$D$5,0,IF($N$4="Closed-form",1/2*(1-COS(2*PI()*($B2141-$G$5)/$G$6))*$G$8,IF($N$4="General",1/2*(1-COS(2*PI()*($B2141-$G$5)/$G$6))*$G$9,"Error")))))</f>
        <v>3.6847335726363497E-3</v>
      </c>
      <c r="H2141" s="30">
        <f>IF(B2141="",0,IF($B2141&lt;$H$5,0,IF($B2141&gt;'MSD Calculation'!$D$5,0,IF($N$4="Closed-form",1/2*(1-COS(2*PI()*($B2141-$H$5)/$H$6))*$H$8,IF($N$4="General",1/2*(1-COS(2*PI()*($B2141-$H$5)/$H$6))*$H$9,"Error")))))</f>
        <v>1.7080395546917172E-3</v>
      </c>
      <c r="I2141" s="30">
        <f>IF(B2141="",0,IF($B2141&lt;$I$5,0,IF($B2141&gt;'MSD Calculation'!$D$5,0,IF($N$4="Closed-form",1/2*(1-COS(2*PI()*($B2141-$I$5)/$I$6))*$I$8,IF($N$4="General",1/2*(1-COS(2*PI()*($B2141-$I$5)/$I$6))*$I$9,"Error")))))</f>
        <v>1.2965736229459575E-4</v>
      </c>
      <c r="J2141" s="15" t="s">
        <v>14</v>
      </c>
      <c r="K2141" s="3"/>
      <c r="L2141" s="17">
        <v>21.240000000000521</v>
      </c>
      <c r="M2141" s="34">
        <f>L2141/'MSD Calculation'!$D$5</f>
        <v>0.71756756756758511</v>
      </c>
      <c r="N2141" s="34">
        <f>'MSD Calculation'!$D$24-L2141</f>
        <v>-2.7400000000005207</v>
      </c>
      <c r="O2141" s="35">
        <f t="shared" si="165"/>
        <v>3.9974138083934962E-3</v>
      </c>
      <c r="P2141" s="35">
        <f t="shared" si="166"/>
        <v>1.3413691029049272E-2</v>
      </c>
      <c r="Q2141" s="35">
        <f t="shared" si="167"/>
        <v>1.7098424601685622E-2</v>
      </c>
      <c r="R2141" s="35">
        <f t="shared" si="168"/>
        <v>1.880646415637734E-2</v>
      </c>
      <c r="S2141" s="35">
        <f t="shared" si="169"/>
        <v>1.8936121518671935E-2</v>
      </c>
      <c r="T2141" s="11" t="s">
        <v>14</v>
      </c>
    </row>
    <row r="2142" spans="2:20" x14ac:dyDescent="0.35">
      <c r="B2142" s="63">
        <v>21.250000000000522</v>
      </c>
      <c r="C2142" s="34">
        <f>B2142/'MSD Calculation'!$D$5</f>
        <v>0.71790540540542302</v>
      </c>
      <c r="D2142" s="34">
        <f>'MSD Calculation'!$D$24-B2142</f>
        <v>-2.7500000000005222</v>
      </c>
      <c r="E2142" s="30">
        <f>IF(B2142="",0,IF(B2142&lt;'MSD Calculation'!$D$5,$E$7*(1-B2142/'MSD Calculation'!$D$5), 0))</f>
        <v>3.9926322129289092E-3</v>
      </c>
      <c r="F2142" s="30">
        <f>IF(B2142="",0,IF($B2142&lt;$F$5,0,IF($B2142&gt;'MSD Calculation'!$D$5,0,IF($N$4="Closed-form",1/2*(1-COS(2*PI()*($B2142-$F$5)/$F$6))*$F$8,IF($N$4="General",1/2*(1-COS(2*PI()*($B2142-$F$5)/$F$6))*$F$9,"Error")))))</f>
        <v>9.412846548957108E-3</v>
      </c>
      <c r="G2142" s="30">
        <f>IF(B2142="",0,IF($B2142&lt;$G$5,0,IF($B2142&gt;'MSD Calculation'!$D$5,0,IF($N$4="Closed-form",1/2*(1-COS(2*PI()*($B2142-$G$5)/$G$6))*$G$8,IF($N$4="General",1/2*(1-COS(2*PI()*($B2142-$G$5)/$G$6))*$G$9,"Error")))))</f>
        <v>3.6852378682957453E-3</v>
      </c>
      <c r="H2142" s="30">
        <f>IF(B2142="",0,IF($B2142&lt;$H$5,0,IF($B2142&gt;'MSD Calculation'!$D$5,0,IF($N$4="Closed-form",1/2*(1-COS(2*PI()*($B2142-$H$5)/$H$6))*$H$8,IF($N$4="General",1/2*(1-COS(2*PI()*($B2142-$H$5)/$H$6))*$H$9,"Error")))))</f>
        <v>1.71055503818979E-3</v>
      </c>
      <c r="I2142" s="30">
        <f>IF(B2142="",0,IF($B2142&lt;$I$5,0,IF($B2142&gt;'MSD Calculation'!$D$5,0,IF($N$4="Closed-form",1/2*(1-COS(2*PI()*($B2142-$I$5)/$I$6))*$I$8,IF($N$4="General",1/2*(1-COS(2*PI()*($B2142-$I$5)/$I$6))*$I$9,"Error")))))</f>
        <v>1.3088596074679009E-4</v>
      </c>
      <c r="J2142" s="15" t="s">
        <v>14</v>
      </c>
      <c r="K2142" s="3"/>
      <c r="L2142" s="17">
        <v>21.250000000000522</v>
      </c>
      <c r="M2142" s="34">
        <f>L2142/'MSD Calculation'!$D$5</f>
        <v>0.71790540540542302</v>
      </c>
      <c r="N2142" s="34">
        <f>'MSD Calculation'!$D$24-L2142</f>
        <v>-2.7500000000005222</v>
      </c>
      <c r="O2142" s="35">
        <f t="shared" si="165"/>
        <v>3.9926322129289092E-3</v>
      </c>
      <c r="P2142" s="35">
        <f t="shared" si="166"/>
        <v>1.3405478761886018E-2</v>
      </c>
      <c r="Q2142" s="35">
        <f t="shared" si="167"/>
        <v>1.7090716630181763E-2</v>
      </c>
      <c r="R2142" s="35">
        <f t="shared" si="168"/>
        <v>1.8801271668371554E-2</v>
      </c>
      <c r="S2142" s="35">
        <f t="shared" si="169"/>
        <v>1.8932157629118342E-2</v>
      </c>
      <c r="T2142" s="11" t="s">
        <v>14</v>
      </c>
    </row>
    <row r="2143" spans="2:20" x14ac:dyDescent="0.35">
      <c r="B2143" s="63">
        <v>21.260000000000524</v>
      </c>
      <c r="C2143" s="34">
        <f>B2143/'MSD Calculation'!$D$5</f>
        <v>0.71824324324326094</v>
      </c>
      <c r="D2143" s="34">
        <f>'MSD Calculation'!$D$24-B2143</f>
        <v>-2.7600000000005238</v>
      </c>
      <c r="E2143" s="30">
        <f>IF(B2143="",0,IF(B2143&lt;'MSD Calculation'!$D$5,$E$7*(1-B2143/'MSD Calculation'!$D$5), 0))</f>
        <v>3.9878506174643221E-3</v>
      </c>
      <c r="F2143" s="30">
        <f>IF(B2143="",0,IF($B2143&lt;$F$5,0,IF($B2143&gt;'MSD Calculation'!$D$5,0,IF($N$4="Closed-form",1/2*(1-COS(2*PI()*($B2143-$F$5)/$F$6))*$F$8,IF($N$4="General",1/2*(1-COS(2*PI()*($B2143-$F$5)/$F$6))*$F$9,"Error")))))</f>
        <v>9.4093958614202191E-3</v>
      </c>
      <c r="G2143" s="30">
        <f>IF(B2143="",0,IF($B2143&lt;$G$5,0,IF($B2143&gt;'MSD Calculation'!$D$5,0,IF($N$4="Closed-form",1/2*(1-COS(2*PI()*($B2143-$G$5)/$G$6))*$G$8,IF($N$4="General",1/2*(1-COS(2*PI()*($B2143-$G$5)/$G$6))*$G$9,"Error")))))</f>
        <v>3.6857294412462648E-3</v>
      </c>
      <c r="H2143" s="30">
        <f>IF(B2143="",0,IF($B2143&lt;$H$5,0,IF($B2143&gt;'MSD Calculation'!$D$5,0,IF($N$4="Closed-form",1/2*(1-COS(2*PI()*($B2143-$H$5)/$H$6))*$H$8,IF($N$4="General",1/2*(1-COS(2*PI()*($B2143-$H$5)/$H$6))*$H$9,"Error")))))</f>
        <v>1.7130620813708486E-3</v>
      </c>
      <c r="I2143" s="30">
        <f>IF(B2143="",0,IF($B2143&lt;$I$5,0,IF($B2143&gt;'MSD Calculation'!$D$5,0,IF($N$4="Closed-form",1/2*(1-COS(2*PI()*($B2143-$I$5)/$I$6))*$I$8,IF($N$4="General",1/2*(1-COS(2*PI()*($B2143-$I$5)/$I$6))*$I$9,"Error")))))</f>
        <v>1.321186536032503E-4</v>
      </c>
      <c r="J2143" s="15" t="s">
        <v>14</v>
      </c>
      <c r="K2143" s="3"/>
      <c r="L2143" s="17">
        <v>21.260000000000524</v>
      </c>
      <c r="M2143" s="34">
        <f>L2143/'MSD Calculation'!$D$5</f>
        <v>0.71824324324326094</v>
      </c>
      <c r="N2143" s="34">
        <f>'MSD Calculation'!$D$24-L2143</f>
        <v>-2.7600000000005238</v>
      </c>
      <c r="O2143" s="35">
        <f t="shared" si="165"/>
        <v>3.9878506174643221E-3</v>
      </c>
      <c r="P2143" s="35">
        <f t="shared" si="166"/>
        <v>1.3397246478884541E-2</v>
      </c>
      <c r="Q2143" s="35">
        <f t="shared" si="167"/>
        <v>1.7082975920130805E-2</v>
      </c>
      <c r="R2143" s="35">
        <f t="shared" si="168"/>
        <v>1.8796038001501654E-2</v>
      </c>
      <c r="S2143" s="35">
        <f t="shared" si="169"/>
        <v>1.8928156655104906E-2</v>
      </c>
      <c r="T2143" s="11" t="s">
        <v>14</v>
      </c>
    </row>
    <row r="2144" spans="2:20" x14ac:dyDescent="0.35">
      <c r="B2144" s="63">
        <v>21.270000000000525</v>
      </c>
      <c r="C2144" s="34">
        <f>B2144/'MSD Calculation'!$D$5</f>
        <v>0.71858108108109875</v>
      </c>
      <c r="D2144" s="34">
        <f>'MSD Calculation'!$D$24-B2144</f>
        <v>-2.7700000000005254</v>
      </c>
      <c r="E2144" s="30">
        <f>IF(B2144="",0,IF(B2144&lt;'MSD Calculation'!$D$5,$E$7*(1-B2144/'MSD Calculation'!$D$5), 0))</f>
        <v>3.9830690219997368E-3</v>
      </c>
      <c r="F2144" s="30">
        <f>IF(B2144="",0,IF($B2144&lt;$F$5,0,IF($B2144&gt;'MSD Calculation'!$D$5,0,IF($N$4="Closed-form",1/2*(1-COS(2*PI()*($B2144-$F$5)/$F$6))*$F$8,IF($N$4="General",1/2*(1-COS(2*PI()*($B2144-$F$5)/$F$6))*$F$9,"Error")))))</f>
        <v>9.4059251731815011E-3</v>
      </c>
      <c r="G2144" s="30">
        <f>IF(B2144="",0,IF($B2144&lt;$G$5,0,IF($B2144&gt;'MSD Calculation'!$D$5,0,IF($N$4="Closed-form",1/2*(1-COS(2*PI()*($B2144-$G$5)/$G$6))*$G$8,IF($N$4="General",1/2*(1-COS(2*PI()*($B2144-$G$5)/$G$6))*$G$9,"Error")))))</f>
        <v>3.6862082880847764E-3</v>
      </c>
      <c r="H2144" s="30">
        <f>IF(B2144="",0,IF($B2144&lt;$H$5,0,IF($B2144&gt;'MSD Calculation'!$D$5,0,IF($N$4="Closed-form",1/2*(1-COS(2*PI()*($B2144-$H$5)/$H$6))*$H$8,IF($N$4="General",1/2*(1-COS(2*PI()*($B2144-$H$5)/$H$6))*$H$9,"Error")))))</f>
        <v>1.7155606540906262E-3</v>
      </c>
      <c r="I2144" s="30">
        <f>IF(B2144="",0,IF($B2144&lt;$I$5,0,IF($B2144&gt;'MSD Calculation'!$D$5,0,IF($N$4="Closed-form",1/2*(1-COS(2*PI()*($B2144-$I$5)/$I$6))*$I$8,IF($N$4="General",1/2*(1-COS(2*PI()*($B2144-$I$5)/$I$6))*$I$9,"Error")))))</f>
        <v>1.333554090090403E-4</v>
      </c>
      <c r="J2144" s="15" t="s">
        <v>14</v>
      </c>
      <c r="K2144" s="3"/>
      <c r="L2144" s="17">
        <v>21.270000000000525</v>
      </c>
      <c r="M2144" s="34">
        <f>L2144/'MSD Calculation'!$D$5</f>
        <v>0.71858108108109875</v>
      </c>
      <c r="N2144" s="34">
        <f>'MSD Calculation'!$D$24-L2144</f>
        <v>-2.7700000000005254</v>
      </c>
      <c r="O2144" s="35">
        <f t="shared" si="165"/>
        <v>3.9830690219997368E-3</v>
      </c>
      <c r="P2144" s="35">
        <f t="shared" si="166"/>
        <v>1.3388994195181237E-2</v>
      </c>
      <c r="Q2144" s="35">
        <f t="shared" si="167"/>
        <v>1.7075202483266015E-2</v>
      </c>
      <c r="R2144" s="35">
        <f t="shared" si="168"/>
        <v>1.8790763137356642E-2</v>
      </c>
      <c r="S2144" s="35">
        <f t="shared" si="169"/>
        <v>1.8924118546365682E-2</v>
      </c>
      <c r="T2144" s="11" t="s">
        <v>14</v>
      </c>
    </row>
    <row r="2145" spans="2:20" x14ac:dyDescent="0.35">
      <c r="B2145" s="63">
        <v>21.280000000000527</v>
      </c>
      <c r="C2145" s="34">
        <f>B2145/'MSD Calculation'!$D$5</f>
        <v>0.71891891891893667</v>
      </c>
      <c r="D2145" s="34">
        <f>'MSD Calculation'!$D$24-B2145</f>
        <v>-2.7800000000005269</v>
      </c>
      <c r="E2145" s="30">
        <f>IF(B2145="",0,IF(B2145&lt;'MSD Calculation'!$D$5,$E$7*(1-B2145/'MSD Calculation'!$D$5), 0))</f>
        <v>3.9782874265351497E-3</v>
      </c>
      <c r="F2145" s="30">
        <f>IF(B2145="",0,IF($B2145&lt;$F$5,0,IF($B2145&gt;'MSD Calculation'!$D$5,0,IF($N$4="Closed-form",1/2*(1-COS(2*PI()*($B2145-$F$5)/$F$6))*$F$8,IF($N$4="General",1/2*(1-COS(2*PI()*($B2145-$F$5)/$F$6))*$F$9,"Error")))))</f>
        <v>9.4024344994651007E-3</v>
      </c>
      <c r="G2145" s="30">
        <f>IF(B2145="",0,IF($B2145&lt;$G$5,0,IF($B2145&gt;'MSD Calculation'!$D$5,0,IF($N$4="Closed-form",1/2*(1-COS(2*PI()*($B2145-$G$5)/$G$6))*$G$8,IF($N$4="General",1/2*(1-COS(2*PI()*($B2145-$G$5)/$G$6))*$G$9,"Error")))))</f>
        <v>3.6866744054962499E-3</v>
      </c>
      <c r="H2145" s="30">
        <f>IF(B2145="",0,IF($B2145&lt;$H$5,0,IF($B2145&gt;'MSD Calculation'!$D$5,0,IF($N$4="Closed-form",1/2*(1-COS(2*PI()*($B2145-$H$5)/$H$6))*$H$8,IF($N$4="General",1/2*(1-COS(2*PI()*($B2145-$H$5)/$H$6))*$H$9,"Error")))))</f>
        <v>1.7180507263067019E-3</v>
      </c>
      <c r="I2145" s="30">
        <f>IF(B2145="",0,IF($B2145&lt;$I$5,0,IF($B2145&gt;'MSD Calculation'!$D$5,0,IF($N$4="Closed-form",1/2*(1-COS(2*PI()*($B2145-$I$5)/$I$6))*$I$8,IF($N$4="General",1/2*(1-COS(2*PI()*($B2145-$I$5)/$I$6))*$I$9,"Error")))))</f>
        <v>1.3459619500424058E-4</v>
      </c>
      <c r="J2145" s="15" t="s">
        <v>14</v>
      </c>
      <c r="K2145" s="3"/>
      <c r="L2145" s="17">
        <v>21.280000000000527</v>
      </c>
      <c r="M2145" s="34">
        <f>L2145/'MSD Calculation'!$D$5</f>
        <v>0.71891891891893667</v>
      </c>
      <c r="N2145" s="34">
        <f>'MSD Calculation'!$D$24-L2145</f>
        <v>-2.7800000000005269</v>
      </c>
      <c r="O2145" s="35">
        <f t="shared" si="165"/>
        <v>3.9782874265351497E-3</v>
      </c>
      <c r="P2145" s="35">
        <f t="shared" si="166"/>
        <v>1.338072192600025E-2</v>
      </c>
      <c r="Q2145" s="35">
        <f t="shared" si="167"/>
        <v>1.7067396331496499E-2</v>
      </c>
      <c r="R2145" s="35">
        <f t="shared" si="168"/>
        <v>1.87854470578032E-2</v>
      </c>
      <c r="S2145" s="35">
        <f t="shared" si="169"/>
        <v>1.8920043252807439E-2</v>
      </c>
      <c r="T2145" s="11" t="s">
        <v>14</v>
      </c>
    </row>
    <row r="2146" spans="2:20" x14ac:dyDescent="0.35">
      <c r="B2146" s="63">
        <v>21.290000000000529</v>
      </c>
      <c r="C2146" s="34">
        <f>B2146/'MSD Calculation'!$D$5</f>
        <v>0.71925675675677458</v>
      </c>
      <c r="D2146" s="34">
        <f>'MSD Calculation'!$D$24-B2146</f>
        <v>-2.7900000000005285</v>
      </c>
      <c r="E2146" s="30">
        <f>IF(B2146="",0,IF(B2146&lt;'MSD Calculation'!$D$5,$E$7*(1-B2146/'MSD Calculation'!$D$5), 0))</f>
        <v>3.9735058310705626E-3</v>
      </c>
      <c r="F2146" s="30">
        <f>IF(B2146="",0,IF($B2146&lt;$F$5,0,IF($B2146&gt;'MSD Calculation'!$D$5,0,IF($N$4="Closed-form",1/2*(1-COS(2*PI()*($B2146-$F$5)/$F$6))*$F$8,IF($N$4="General",1/2*(1-COS(2*PI()*($B2146-$F$5)/$F$6))*$F$9,"Error")))))</f>
        <v>9.3989238555828147E-3</v>
      </c>
      <c r="G2146" s="30">
        <f>IF(B2146="",0,IF($B2146&lt;$G$5,0,IF($B2146&gt;'MSD Calculation'!$D$5,0,IF($N$4="Closed-form",1/2*(1-COS(2*PI()*($B2146-$G$5)/$G$6))*$G$8,IF($N$4="General",1/2*(1-COS(2*PI()*($B2146-$G$5)/$G$6))*$G$9,"Error")))))</f>
        <v>3.6871277902537805E-3</v>
      </c>
      <c r="H2146" s="30">
        <f>IF(B2146="",0,IF($B2146&lt;$H$5,0,IF($B2146&gt;'MSD Calculation'!$D$5,0,IF($N$4="Closed-form",1/2*(1-COS(2*PI()*($B2146-$H$5)/$H$6))*$H$8,IF($N$4="General",1/2*(1-COS(2*PI()*($B2146-$H$5)/$H$6))*$H$9,"Error")))))</f>
        <v>1.7205322680788658E-3</v>
      </c>
      <c r="I2146" s="30">
        <f>IF(B2146="",0,IF($B2146&lt;$I$5,0,IF($B2146&gt;'MSD Calculation'!$D$5,0,IF($N$4="Closed-form",1/2*(1-COS(2*PI()*($B2146-$I$5)/$I$6))*$I$8,IF($N$4="General",1/2*(1-COS(2*PI()*($B2146-$I$5)/$I$6))*$I$9,"Error")))))</f>
        <v>1.3584097952477409E-4</v>
      </c>
      <c r="J2146" s="15" t="s">
        <v>14</v>
      </c>
      <c r="K2146" s="3"/>
      <c r="L2146" s="17">
        <v>21.290000000000529</v>
      </c>
      <c r="M2146" s="34">
        <f>L2146/'MSD Calculation'!$D$5</f>
        <v>0.71925675675677458</v>
      </c>
      <c r="N2146" s="34">
        <f>'MSD Calculation'!$D$24-L2146</f>
        <v>-2.7900000000005285</v>
      </c>
      <c r="O2146" s="35">
        <f t="shared" si="165"/>
        <v>3.9735058310705626E-3</v>
      </c>
      <c r="P2146" s="35">
        <f t="shared" si="166"/>
        <v>1.3372429686653378E-2</v>
      </c>
      <c r="Q2146" s="35">
        <f t="shared" si="167"/>
        <v>1.7059557476907159E-2</v>
      </c>
      <c r="R2146" s="35">
        <f t="shared" si="168"/>
        <v>1.8780089744986024E-2</v>
      </c>
      <c r="S2146" s="35">
        <f t="shared" si="169"/>
        <v>1.89159307245108E-2</v>
      </c>
      <c r="T2146" s="11" t="s">
        <v>14</v>
      </c>
    </row>
    <row r="2147" spans="2:20" x14ac:dyDescent="0.35">
      <c r="B2147" s="63">
        <v>21.30000000000053</v>
      </c>
      <c r="C2147" s="34">
        <f>B2147/'MSD Calculation'!$D$5</f>
        <v>0.7195945945946125</v>
      </c>
      <c r="D2147" s="34">
        <f>'MSD Calculation'!$D$24-B2147</f>
        <v>-2.8000000000005301</v>
      </c>
      <c r="E2147" s="30">
        <f>IF(B2147="",0,IF(B2147&lt;'MSD Calculation'!$D$5,$E$7*(1-B2147/'MSD Calculation'!$D$5), 0))</f>
        <v>3.9687242356059756E-3</v>
      </c>
      <c r="F2147" s="30">
        <f>IF(B2147="",0,IF($B2147&lt;$F$5,0,IF($B2147&gt;'MSD Calculation'!$D$5,0,IF($N$4="Closed-form",1/2*(1-COS(2*PI()*($B2147-$F$5)/$F$6))*$F$8,IF($N$4="General",1/2*(1-COS(2*PI()*($B2147-$F$5)/$F$6))*$F$9,"Error")))))</f>
        <v>9.3953932569340471E-3</v>
      </c>
      <c r="G2147" s="30">
        <f>IF(B2147="",0,IF($B2147&lt;$G$5,0,IF($B2147&gt;'MSD Calculation'!$D$5,0,IF($N$4="Closed-form",1/2*(1-COS(2*PI()*($B2147-$G$5)/$G$6))*$G$8,IF($N$4="General",1/2*(1-COS(2*PI()*($B2147-$G$5)/$G$6))*$G$9,"Error")))))</f>
        <v>3.6875684392186111E-3</v>
      </c>
      <c r="H2147" s="30">
        <f>IF(B2147="",0,IF($B2147&lt;$H$5,0,IF($B2147&gt;'MSD Calculation'!$D$5,0,IF($N$4="Closed-form",1/2*(1-COS(2*PI()*($B2147-$H$5)/$H$6))*$H$8,IF($N$4="General",1/2*(1-COS(2*PI()*($B2147-$H$5)/$H$6))*$H$9,"Error")))))</f>
        <v>1.7230052495694752E-3</v>
      </c>
      <c r="I2147" s="30">
        <f>IF(B2147="",0,IF($B2147&lt;$I$5,0,IF($B2147&gt;'MSD Calculation'!$D$5,0,IF($N$4="Closed-form",1/2*(1-COS(2*PI()*($B2147-$I$5)/$I$6))*$I$8,IF($N$4="General",1/2*(1-COS(2*PI()*($B2147-$I$5)/$I$6))*$I$9,"Error")))))</f>
        <v>1.3708973040323484E-4</v>
      </c>
      <c r="J2147" s="15" t="s">
        <v>14</v>
      </c>
      <c r="K2147" s="3"/>
      <c r="L2147" s="17">
        <v>21.30000000000053</v>
      </c>
      <c r="M2147" s="34">
        <f>L2147/'MSD Calculation'!$D$5</f>
        <v>0.7195945945946125</v>
      </c>
      <c r="N2147" s="34">
        <f>'MSD Calculation'!$D$24-L2147</f>
        <v>-2.8000000000005301</v>
      </c>
      <c r="O2147" s="35">
        <f t="shared" si="165"/>
        <v>3.9687242356059756E-3</v>
      </c>
      <c r="P2147" s="35">
        <f t="shared" si="166"/>
        <v>1.3364117492540023E-2</v>
      </c>
      <c r="Q2147" s="35">
        <f t="shared" si="167"/>
        <v>1.7051685931758633E-2</v>
      </c>
      <c r="R2147" s="35">
        <f t="shared" si="168"/>
        <v>1.8774691181328108E-2</v>
      </c>
      <c r="S2147" s="35">
        <f t="shared" si="169"/>
        <v>1.8911780911731343E-2</v>
      </c>
      <c r="T2147" s="11" t="s">
        <v>14</v>
      </c>
    </row>
    <row r="2148" spans="2:20" x14ac:dyDescent="0.35">
      <c r="B2148" s="63">
        <v>21.310000000000532</v>
      </c>
      <c r="C2148" s="34">
        <f>B2148/'MSD Calculation'!$D$5</f>
        <v>0.71993243243245031</v>
      </c>
      <c r="D2148" s="34">
        <f>'MSD Calculation'!$D$24-B2148</f>
        <v>-2.8100000000005316</v>
      </c>
      <c r="E2148" s="30">
        <f>IF(B2148="",0,IF(B2148&lt;'MSD Calculation'!$D$5,$E$7*(1-B2148/'MSD Calculation'!$D$5), 0))</f>
        <v>3.9639426401413902E-3</v>
      </c>
      <c r="F2148" s="30">
        <f>IF(B2148="",0,IF($B2148&lt;$F$5,0,IF($B2148&gt;'MSD Calculation'!$D$5,0,IF($N$4="Closed-form",1/2*(1-COS(2*PI()*($B2148-$F$5)/$F$6))*$F$8,IF($N$4="General",1/2*(1-COS(2*PI()*($B2148-$F$5)/$F$6))*$F$9,"Error")))))</f>
        <v>9.3918427190057292E-3</v>
      </c>
      <c r="G2148" s="30">
        <f>IF(B2148="",0,IF($B2148&lt;$G$5,0,IF($B2148&gt;'MSD Calculation'!$D$5,0,IF($N$4="Closed-form",1/2*(1-COS(2*PI()*($B2148-$G$5)/$G$6))*$G$8,IF($N$4="General",1/2*(1-COS(2*PI()*($B2148-$G$5)/$G$6))*$G$9,"Error")))))</f>
        <v>3.687996349340153E-3</v>
      </c>
      <c r="H2148" s="30">
        <f>IF(B2148="",0,IF($B2148&lt;$H$5,0,IF($B2148&gt;'MSD Calculation'!$D$5,0,IF($N$4="Closed-form",1/2*(1-COS(2*PI()*($B2148-$H$5)/$H$6))*$H$8,IF($N$4="General",1/2*(1-COS(2*PI()*($B2148-$H$5)/$H$6))*$H$9,"Error")))))</f>
        <v>1.7254696410438156E-3</v>
      </c>
      <c r="I2148" s="30">
        <f>IF(B2148="",0,IF($B2148&lt;$I$5,0,IF($B2148&gt;'MSD Calculation'!$D$5,0,IF($N$4="Closed-form",1/2*(1-COS(2*PI()*($B2148-$I$5)/$I$6))*$I$8,IF($N$4="General",1/2*(1-COS(2*PI()*($B2148-$I$5)/$I$6))*$I$9,"Error")))))</f>
        <v>1.3834241536971948E-4</v>
      </c>
      <c r="J2148" s="15" t="s">
        <v>14</v>
      </c>
      <c r="K2148" s="3"/>
      <c r="L2148" s="17">
        <v>21.310000000000532</v>
      </c>
      <c r="M2148" s="34">
        <f>L2148/'MSD Calculation'!$D$5</f>
        <v>0.71993243243245031</v>
      </c>
      <c r="N2148" s="34">
        <f>'MSD Calculation'!$D$24-L2148</f>
        <v>-2.8100000000005316</v>
      </c>
      <c r="O2148" s="35">
        <f t="shared" si="165"/>
        <v>3.9639426401413902E-3</v>
      </c>
      <c r="P2148" s="35">
        <f t="shared" si="166"/>
        <v>1.335578535914712E-2</v>
      </c>
      <c r="Q2148" s="35">
        <f t="shared" si="167"/>
        <v>1.7043781708487273E-2</v>
      </c>
      <c r="R2148" s="35">
        <f t="shared" si="168"/>
        <v>1.8769251349531089E-2</v>
      </c>
      <c r="S2148" s="35">
        <f t="shared" si="169"/>
        <v>1.890759376490081E-2</v>
      </c>
      <c r="T2148" s="11" t="s">
        <v>14</v>
      </c>
    </row>
    <row r="2149" spans="2:20" x14ac:dyDescent="0.35">
      <c r="B2149" s="63">
        <v>21.320000000000533</v>
      </c>
      <c r="C2149" s="34">
        <f>B2149/'MSD Calculation'!$D$5</f>
        <v>0.72027027027028823</v>
      </c>
      <c r="D2149" s="34">
        <f>'MSD Calculation'!$D$24-B2149</f>
        <v>-2.8200000000005332</v>
      </c>
      <c r="E2149" s="30">
        <f>IF(B2149="",0,IF(B2149&lt;'MSD Calculation'!$D$5,$E$7*(1-B2149/'MSD Calculation'!$D$5), 0))</f>
        <v>3.959161044676804E-3</v>
      </c>
      <c r="F2149" s="30">
        <f>IF(B2149="",0,IF($B2149&lt;$F$5,0,IF($B2149&gt;'MSD Calculation'!$D$5,0,IF($N$4="Closed-form",1/2*(1-COS(2*PI()*($B2149-$F$5)/$F$6))*$F$8,IF($N$4="General",1/2*(1-COS(2*PI()*($B2149-$F$5)/$F$6))*$F$9,"Error")))))</f>
        <v>9.3882722573722602E-3</v>
      </c>
      <c r="G2149" s="30">
        <f>IF(B2149="",0,IF($B2149&lt;$G$5,0,IF($B2149&gt;'MSD Calculation'!$D$5,0,IF($N$4="Closed-form",1/2*(1-COS(2*PI()*($B2149-$G$5)/$G$6))*$G$8,IF($N$4="General",1/2*(1-COS(2*PI()*($B2149-$G$5)/$G$6))*$G$9,"Error")))))</f>
        <v>3.6884115176560083E-3</v>
      </c>
      <c r="H2149" s="30">
        <f>IF(B2149="",0,IF($B2149&lt;$H$5,0,IF($B2149&gt;'MSD Calculation'!$D$5,0,IF($N$4="Closed-form",1/2*(1-COS(2*PI()*($B2149-$H$5)/$H$6))*$H$8,IF($N$4="General",1/2*(1-COS(2*PI()*($B2149-$H$5)/$H$6))*$H$9,"Error")))))</f>
        <v>1.7279254128704559E-3</v>
      </c>
      <c r="I2149" s="30">
        <f>IF(B2149="",0,IF($B2149&lt;$I$5,0,IF($B2149&gt;'MSD Calculation'!$D$5,0,IF($N$4="Closed-form",1/2*(1-COS(2*PI()*($B2149-$I$5)/$I$6))*$I$8,IF($N$4="General",1/2*(1-COS(2*PI()*($B2149-$I$5)/$I$6))*$I$9,"Error")))))</f>
        <v>1.3959900205266077E-4</v>
      </c>
      <c r="J2149" s="15" t="s">
        <v>14</v>
      </c>
      <c r="K2149" s="3"/>
      <c r="L2149" s="17">
        <v>21.320000000000533</v>
      </c>
      <c r="M2149" s="34">
        <f>L2149/'MSD Calculation'!$D$5</f>
        <v>0.72027027027028823</v>
      </c>
      <c r="N2149" s="34">
        <f>'MSD Calculation'!$D$24-L2149</f>
        <v>-2.8200000000005332</v>
      </c>
      <c r="O2149" s="35">
        <f t="shared" si="165"/>
        <v>3.959161044676804E-3</v>
      </c>
      <c r="P2149" s="35">
        <f t="shared" si="166"/>
        <v>1.3347433302049065E-2</v>
      </c>
      <c r="Q2149" s="35">
        <f t="shared" si="167"/>
        <v>1.7035844819705073E-2</v>
      </c>
      <c r="R2149" s="35">
        <f t="shared" si="168"/>
        <v>1.8763770232575527E-2</v>
      </c>
      <c r="S2149" s="35">
        <f t="shared" si="169"/>
        <v>1.8903369234628188E-2</v>
      </c>
      <c r="T2149" s="11" t="s">
        <v>14</v>
      </c>
    </row>
    <row r="2150" spans="2:20" x14ac:dyDescent="0.35">
      <c r="B2150" s="63">
        <v>21.330000000000535</v>
      </c>
      <c r="C2150" s="34">
        <f>B2150/'MSD Calculation'!$D$5</f>
        <v>0.72060810810812614</v>
      </c>
      <c r="D2150" s="34">
        <f>'MSD Calculation'!$D$24-B2150</f>
        <v>-2.8300000000005348</v>
      </c>
      <c r="E2150" s="30">
        <f>IF(B2150="",0,IF(B2150&lt;'MSD Calculation'!$D$5,$E$7*(1-B2150/'MSD Calculation'!$D$5), 0))</f>
        <v>3.954379449212217E-3</v>
      </c>
      <c r="F2150" s="30">
        <f>IF(B2150="",0,IF($B2150&lt;$F$5,0,IF($B2150&gt;'MSD Calculation'!$D$5,0,IF($N$4="Closed-form",1/2*(1-COS(2*PI()*($B2150-$F$5)/$F$6))*$F$8,IF($N$4="General",1/2*(1-COS(2*PI()*($B2150-$F$5)/$F$6))*$F$9,"Error")))))</f>
        <v>9.3846818876954265E-3</v>
      </c>
      <c r="G2150" s="30">
        <f>IF(B2150="",0,IF($B2150&lt;$G$5,0,IF($B2150&gt;'MSD Calculation'!$D$5,0,IF($N$4="Closed-form",1/2*(1-COS(2*PI()*($B2150-$G$5)/$G$6))*$G$8,IF($N$4="General",1/2*(1-COS(2*PI()*($B2150-$G$5)/$G$6))*$G$9,"Error")))))</f>
        <v>3.6888139412919901E-3</v>
      </c>
      <c r="H2150" s="30">
        <f>IF(B2150="",0,IF($B2150&lt;$H$5,0,IF($B2150&gt;'MSD Calculation'!$D$5,0,IF($N$4="Closed-form",1/2*(1-COS(2*PI()*($B2150-$H$5)/$H$6))*$H$8,IF($N$4="General",1/2*(1-COS(2*PI()*($B2150-$H$5)/$H$6))*$H$9,"Error")))))</f>
        <v>1.7303725355216075E-3</v>
      </c>
      <c r="I2150" s="30">
        <f>IF(B2150="",0,IF($B2150&lt;$I$5,0,IF($B2150&gt;'MSD Calculation'!$D$5,0,IF($N$4="Closed-form",1/2*(1-COS(2*PI()*($B2150-$I$5)/$I$6))*$I$8,IF($N$4="General",1/2*(1-COS(2*PI()*($B2150-$I$5)/$I$6))*$I$9,"Error")))))</f>
        <v>1.408594579796643E-4</v>
      </c>
      <c r="J2150" s="15" t="s">
        <v>14</v>
      </c>
      <c r="K2150" s="3"/>
      <c r="L2150" s="17">
        <v>21.330000000000535</v>
      </c>
      <c r="M2150" s="34">
        <f>L2150/'MSD Calculation'!$D$5</f>
        <v>0.72060810810812614</v>
      </c>
      <c r="N2150" s="34">
        <f>'MSD Calculation'!$D$24-L2150</f>
        <v>-2.8300000000005348</v>
      </c>
      <c r="O2150" s="35">
        <f t="shared" si="165"/>
        <v>3.954379449212217E-3</v>
      </c>
      <c r="P2150" s="35">
        <f t="shared" si="166"/>
        <v>1.3339061336907643E-2</v>
      </c>
      <c r="Q2150" s="35">
        <f t="shared" si="167"/>
        <v>1.7027875278199635E-2</v>
      </c>
      <c r="R2150" s="35">
        <f t="shared" si="168"/>
        <v>1.8758247813721242E-2</v>
      </c>
      <c r="S2150" s="35">
        <f t="shared" si="169"/>
        <v>1.8899107271700907E-2</v>
      </c>
      <c r="T2150" s="11" t="s">
        <v>14</v>
      </c>
    </row>
    <row r="2151" spans="2:20" x14ac:dyDescent="0.35">
      <c r="B2151" s="63">
        <v>21.340000000000536</v>
      </c>
      <c r="C2151" s="34">
        <f>B2151/'MSD Calculation'!$D$5</f>
        <v>0.72094594594596406</v>
      </c>
      <c r="D2151" s="34">
        <f>'MSD Calculation'!$D$24-B2151</f>
        <v>-2.8400000000005363</v>
      </c>
      <c r="E2151" s="30">
        <f>IF(B2151="",0,IF(B2151&lt;'MSD Calculation'!$D$5,$E$7*(1-B2151/'MSD Calculation'!$D$5), 0))</f>
        <v>3.9495978537476299E-3</v>
      </c>
      <c r="F2151" s="30">
        <f>IF(B2151="",0,IF($B2151&lt;$F$5,0,IF($B2151&gt;'MSD Calculation'!$D$5,0,IF($N$4="Closed-form",1/2*(1-COS(2*PI()*($B2151-$F$5)/$F$6))*$F$8,IF($N$4="General",1/2*(1-COS(2*PI()*($B2151-$F$5)/$F$6))*$F$9,"Error")))))</f>
        <v>9.381071625724352E-3</v>
      </c>
      <c r="G2151" s="30">
        <f>IF(B2151="",0,IF($B2151&lt;$G$5,0,IF($B2151&gt;'MSD Calculation'!$D$5,0,IF($N$4="Closed-form",1/2*(1-COS(2*PI()*($B2151-$G$5)/$G$6))*$G$8,IF($N$4="General",1/2*(1-COS(2*PI()*($B2151-$G$5)/$G$6))*$G$9,"Error")))))</f>
        <v>3.6892036174621416E-3</v>
      </c>
      <c r="H2151" s="30">
        <f>IF(B2151="",0,IF($B2151&lt;$H$5,0,IF($B2151&gt;'MSD Calculation'!$D$5,0,IF($N$4="Closed-form",1/2*(1-COS(2*PI()*($B2151-$H$5)/$H$6))*$H$8,IF($N$4="General",1/2*(1-COS(2*PI()*($B2151-$H$5)/$H$6))*$H$9,"Error")))))</f>
        <v>1.7328109795734781E-3</v>
      </c>
      <c r="I2151" s="30">
        <f>IF(B2151="",0,IF($B2151&lt;$I$5,0,IF($B2151&gt;'MSD Calculation'!$D$5,0,IF($N$4="Closed-form",1/2*(1-COS(2*PI()*($B2151-$I$5)/$I$6))*$I$8,IF($N$4="General",1/2*(1-COS(2*PI()*($B2151-$I$5)/$I$6))*$I$9,"Error")))))</f>
        <v>1.4212375057834762E-4</v>
      </c>
      <c r="J2151" s="15" t="s">
        <v>14</v>
      </c>
      <c r="K2151" s="3"/>
      <c r="L2151" s="17">
        <v>21.340000000000536</v>
      </c>
      <c r="M2151" s="34">
        <f>L2151/'MSD Calculation'!$D$5</f>
        <v>0.72094594594596406</v>
      </c>
      <c r="N2151" s="34">
        <f>'MSD Calculation'!$D$24-L2151</f>
        <v>-2.8400000000005363</v>
      </c>
      <c r="O2151" s="35">
        <f t="shared" si="165"/>
        <v>3.9495978537476299E-3</v>
      </c>
      <c r="P2151" s="35">
        <f t="shared" si="166"/>
        <v>1.3330669479471983E-2</v>
      </c>
      <c r="Q2151" s="35">
        <f t="shared" si="167"/>
        <v>1.7019873096934125E-2</v>
      </c>
      <c r="R2151" s="35">
        <f t="shared" si="168"/>
        <v>1.8752684076507604E-2</v>
      </c>
      <c r="S2151" s="35">
        <f t="shared" si="169"/>
        <v>1.8894807827085951E-2</v>
      </c>
      <c r="T2151" s="11" t="s">
        <v>14</v>
      </c>
    </row>
    <row r="2152" spans="2:20" x14ac:dyDescent="0.35">
      <c r="B2152" s="63">
        <v>21.350000000000538</v>
      </c>
      <c r="C2152" s="34">
        <f>B2152/'MSD Calculation'!$D$5</f>
        <v>0.72128378378380187</v>
      </c>
      <c r="D2152" s="34">
        <f>'MSD Calculation'!$D$24-B2152</f>
        <v>-2.8500000000005379</v>
      </c>
      <c r="E2152" s="30">
        <f>IF(B2152="",0,IF(B2152&lt;'MSD Calculation'!$D$5,$E$7*(1-B2152/'MSD Calculation'!$D$5), 0))</f>
        <v>3.9448162582830446E-3</v>
      </c>
      <c r="F2152" s="30">
        <f>IF(B2152="",0,IF($B2152&lt;$F$5,0,IF($B2152&gt;'MSD Calculation'!$D$5,0,IF($N$4="Closed-form",1/2*(1-COS(2*PI()*($B2152-$F$5)/$F$6))*$F$8,IF($N$4="General",1/2*(1-COS(2*PI()*($B2152-$F$5)/$F$6))*$F$9,"Error")))))</f>
        <v>9.3774414872954074E-3</v>
      </c>
      <c r="G2152" s="30">
        <f>IF(B2152="",0,IF($B2152&lt;$G$5,0,IF($B2152&gt;'MSD Calculation'!$D$5,0,IF($N$4="Closed-form",1/2*(1-COS(2*PI()*($B2152-$G$5)/$G$6))*$G$8,IF($N$4="General",1/2*(1-COS(2*PI()*($B2152-$G$5)/$G$6))*$G$9,"Error")))))</f>
        <v>3.6895805434687566E-3</v>
      </c>
      <c r="H2152" s="30">
        <f>IF(B2152="",0,IF($B2152&lt;$H$5,0,IF($B2152&gt;'MSD Calculation'!$D$5,0,IF($N$4="Closed-form",1/2*(1-COS(2*PI()*($B2152-$H$5)/$H$6))*$H$8,IF($N$4="General",1/2*(1-COS(2*PI()*($B2152-$H$5)/$H$6))*$H$9,"Error")))))</f>
        <v>1.7352407157066245E-3</v>
      </c>
      <c r="I2152" s="30">
        <f>IF(B2152="",0,IF($B2152&lt;$I$5,0,IF($B2152&gt;'MSD Calculation'!$D$5,0,IF($N$4="Closed-form",1/2*(1-COS(2*PI()*($B2152-$I$5)/$I$6))*$I$8,IF($N$4="General",1/2*(1-COS(2*PI()*($B2152-$I$5)/$I$6))*$I$9,"Error")))))</f>
        <v>1.4339184717718218E-4</v>
      </c>
      <c r="J2152" s="15" t="s">
        <v>14</v>
      </c>
      <c r="K2152" s="3"/>
      <c r="L2152" s="17">
        <v>21.350000000000538</v>
      </c>
      <c r="M2152" s="34">
        <f>L2152/'MSD Calculation'!$D$5</f>
        <v>0.72128378378380187</v>
      </c>
      <c r="N2152" s="34">
        <f>'MSD Calculation'!$D$24-L2152</f>
        <v>-2.8500000000005379</v>
      </c>
      <c r="O2152" s="35">
        <f t="shared" si="165"/>
        <v>3.9448162582830446E-3</v>
      </c>
      <c r="P2152" s="35">
        <f t="shared" si="166"/>
        <v>1.3322257745578452E-2</v>
      </c>
      <c r="Q2152" s="35">
        <f t="shared" si="167"/>
        <v>1.7011838289047208E-2</v>
      </c>
      <c r="R2152" s="35">
        <f t="shared" si="168"/>
        <v>1.8747079004753833E-2</v>
      </c>
      <c r="S2152" s="35">
        <f t="shared" si="169"/>
        <v>1.8890470851931015E-2</v>
      </c>
      <c r="T2152" s="11" t="s">
        <v>14</v>
      </c>
    </row>
    <row r="2153" spans="2:20" x14ac:dyDescent="0.35">
      <c r="B2153" s="63">
        <v>21.360000000000539</v>
      </c>
      <c r="C2153" s="34">
        <f>B2153/'MSD Calculation'!$D$5</f>
        <v>0.72162162162163979</v>
      </c>
      <c r="D2153" s="34">
        <f>'MSD Calculation'!$D$24-B2153</f>
        <v>-2.8600000000005394</v>
      </c>
      <c r="E2153" s="30">
        <f>IF(B2153="",0,IF(B2153&lt;'MSD Calculation'!$D$5,$E$7*(1-B2153/'MSD Calculation'!$D$5), 0))</f>
        <v>3.9400346628184575E-3</v>
      </c>
      <c r="F2153" s="30">
        <f>IF(B2153="",0,IF($B2153&lt;$F$5,0,IF($B2153&gt;'MSD Calculation'!$D$5,0,IF($N$4="Closed-form",1/2*(1-COS(2*PI()*($B2153-$F$5)/$F$6))*$F$8,IF($N$4="General",1/2*(1-COS(2*PI()*($B2153-$F$5)/$F$6))*$F$9,"Error")))))</f>
        <v>9.3737914883321605E-3</v>
      </c>
      <c r="G2153" s="30">
        <f>IF(B2153="",0,IF($B2153&lt;$G$5,0,IF($B2153&gt;'MSD Calculation'!$D$5,0,IF($N$4="Closed-form",1/2*(1-COS(2*PI()*($B2153-$G$5)/$G$6))*$G$8,IF($N$4="General",1/2*(1-COS(2*PI()*($B2153-$G$5)/$G$6))*$G$9,"Error")))))</f>
        <v>3.6899447167023968E-3</v>
      </c>
      <c r="H2153" s="30">
        <f>IF(B2153="",0,IF($B2153&lt;$H$5,0,IF($B2153&gt;'MSD Calculation'!$D$5,0,IF($N$4="Closed-form",1/2*(1-COS(2*PI()*($B2153-$H$5)/$H$6))*$H$8,IF($N$4="General",1/2*(1-COS(2*PI()*($B2153-$H$5)/$H$6))*$H$9,"Error")))))</f>
        <v>1.7376617147063069E-3</v>
      </c>
      <c r="I2153" s="30">
        <f>IF(B2153="",0,IF($B2153&lt;$I$5,0,IF($B2153&gt;'MSD Calculation'!$D$5,0,IF($N$4="Closed-form",1/2*(1-COS(2*PI()*($B2153-$I$5)/$I$6))*$I$8,IF($N$4="General",1/2*(1-COS(2*PI()*($B2153-$I$5)/$I$6))*$I$9,"Error")))))</f>
        <v>1.4466371500633713E-4</v>
      </c>
      <c r="J2153" s="15" t="s">
        <v>14</v>
      </c>
      <c r="K2153" s="3"/>
      <c r="L2153" s="17">
        <v>21.360000000000539</v>
      </c>
      <c r="M2153" s="34">
        <f>L2153/'MSD Calculation'!$D$5</f>
        <v>0.72162162162163979</v>
      </c>
      <c r="N2153" s="34">
        <f>'MSD Calculation'!$D$24-L2153</f>
        <v>-2.8600000000005394</v>
      </c>
      <c r="O2153" s="35">
        <f t="shared" si="165"/>
        <v>3.9400346628184575E-3</v>
      </c>
      <c r="P2153" s="35">
        <f t="shared" si="166"/>
        <v>1.3313826151150617E-2</v>
      </c>
      <c r="Q2153" s="35">
        <f t="shared" si="167"/>
        <v>1.7003770867853013E-2</v>
      </c>
      <c r="R2153" s="35">
        <f t="shared" si="168"/>
        <v>1.8741432582559319E-2</v>
      </c>
      <c r="S2153" s="35">
        <f t="shared" si="169"/>
        <v>1.8886096297565658E-2</v>
      </c>
      <c r="T2153" s="11" t="s">
        <v>14</v>
      </c>
    </row>
    <row r="2154" spans="2:20" x14ac:dyDescent="0.35">
      <c r="B2154" s="63">
        <v>21.370000000000541</v>
      </c>
      <c r="C2154" s="34">
        <f>B2154/'MSD Calculation'!$D$5</f>
        <v>0.7219594594594777</v>
      </c>
      <c r="D2154" s="34">
        <f>'MSD Calculation'!$D$24-B2154</f>
        <v>-2.870000000000541</v>
      </c>
      <c r="E2154" s="30">
        <f>IF(B2154="",0,IF(B2154&lt;'MSD Calculation'!$D$5,$E$7*(1-B2154/'MSD Calculation'!$D$5), 0))</f>
        <v>3.9352530673538704E-3</v>
      </c>
      <c r="F2154" s="30">
        <f>IF(B2154="",0,IF($B2154&lt;$F$5,0,IF($B2154&gt;'MSD Calculation'!$D$5,0,IF($N$4="Closed-form",1/2*(1-COS(2*PI()*($B2154-$F$5)/$F$6))*$F$8,IF($N$4="General",1/2*(1-COS(2*PI()*($B2154-$F$5)/$F$6))*$F$9,"Error")))))</f>
        <v>9.3701216448452886E-3</v>
      </c>
      <c r="G2154" s="30">
        <f>IF(B2154="",0,IF($B2154&lt;$G$5,0,IF($B2154&gt;'MSD Calculation'!$D$5,0,IF($N$4="Closed-form",1/2*(1-COS(2*PI()*($B2154-$G$5)/$G$6))*$G$8,IF($N$4="General",1/2*(1-COS(2*PI()*($B2154-$G$5)/$G$6))*$G$9,"Error")))))</f>
        <v>3.6902961346419118E-3</v>
      </c>
      <c r="H2154" s="30">
        <f>IF(B2154="",0,IF($B2154&lt;$H$5,0,IF($B2154&gt;'MSD Calculation'!$D$5,0,IF($N$4="Closed-form",1/2*(1-COS(2*PI()*($B2154-$H$5)/$H$6))*$H$8,IF($N$4="General",1/2*(1-COS(2*PI()*($B2154-$H$5)/$H$6))*$H$9,"Error")))))</f>
        <v>1.7400739474628393E-3</v>
      </c>
      <c r="I2154" s="30">
        <f>IF(B2154="",0,IF($B2154&lt;$I$5,0,IF($B2154&gt;'MSD Calculation'!$D$5,0,IF($N$4="Closed-form",1/2*(1-COS(2*PI()*($B2154-$I$5)/$I$6))*$I$8,IF($N$4="General",1/2*(1-COS(2*PI()*($B2154-$I$5)/$I$6))*$I$9,"Error")))))</f>
        <v>1.4593932119852672E-4</v>
      </c>
      <c r="J2154" s="15" t="s">
        <v>14</v>
      </c>
      <c r="K2154" s="3"/>
      <c r="L2154" s="17">
        <v>21.370000000000541</v>
      </c>
      <c r="M2154" s="34">
        <f>L2154/'MSD Calculation'!$D$5</f>
        <v>0.7219594594594777</v>
      </c>
      <c r="N2154" s="34">
        <f>'MSD Calculation'!$D$24-L2154</f>
        <v>-2.870000000000541</v>
      </c>
      <c r="O2154" s="35">
        <f t="shared" si="165"/>
        <v>3.9352530673538704E-3</v>
      </c>
      <c r="P2154" s="35">
        <f t="shared" si="166"/>
        <v>1.3305374712199159E-2</v>
      </c>
      <c r="Q2154" s="35">
        <f t="shared" si="167"/>
        <v>1.699567084684107E-2</v>
      </c>
      <c r="R2154" s="35">
        <f t="shared" si="168"/>
        <v>1.8735744794303909E-2</v>
      </c>
      <c r="S2154" s="35">
        <f t="shared" si="169"/>
        <v>1.8881684115502437E-2</v>
      </c>
      <c r="T2154" s="11" t="s">
        <v>14</v>
      </c>
    </row>
    <row r="2155" spans="2:20" x14ac:dyDescent="0.35">
      <c r="B2155" s="63">
        <v>21.380000000000543</v>
      </c>
      <c r="C2155" s="34">
        <f>B2155/'MSD Calculation'!$D$5</f>
        <v>0.72229729729731562</v>
      </c>
      <c r="D2155" s="34">
        <f>'MSD Calculation'!$D$24-B2155</f>
        <v>-2.8800000000005426</v>
      </c>
      <c r="E2155" s="30">
        <f>IF(B2155="",0,IF(B2155&lt;'MSD Calculation'!$D$5,$E$7*(1-B2155/'MSD Calculation'!$D$5), 0))</f>
        <v>3.9304714718892833E-3</v>
      </c>
      <c r="F2155" s="30">
        <f>IF(B2155="",0,IF($B2155&lt;$F$5,0,IF($B2155&gt;'MSD Calculation'!$D$5,0,IF($N$4="Closed-form",1/2*(1-COS(2*PI()*($B2155-$F$5)/$F$6))*$F$8,IF($N$4="General",1/2*(1-COS(2*PI()*($B2155-$F$5)/$F$6))*$F$9,"Error")))))</f>
        <v>9.3664319729325225E-3</v>
      </c>
      <c r="G2155" s="30">
        <f>IF(B2155="",0,IF($B2155&lt;$G$5,0,IF($B2155&gt;'MSD Calculation'!$D$5,0,IF($N$4="Closed-form",1/2*(1-COS(2*PI()*($B2155-$G$5)/$G$6))*$G$8,IF($N$4="General",1/2*(1-COS(2*PI()*($B2155-$G$5)/$G$6))*$G$9,"Error")))))</f>
        <v>3.6906347948544548E-3</v>
      </c>
      <c r="H2155" s="30">
        <f>IF(B2155="",0,IF($B2155&lt;$H$5,0,IF($B2155&gt;'MSD Calculation'!$D$5,0,IF($N$4="Closed-form",1/2*(1-COS(2*PI()*($B2155-$H$5)/$H$6))*$H$8,IF($N$4="General",1/2*(1-COS(2*PI()*($B2155-$H$5)/$H$6))*$H$9,"Error")))))</f>
        <v>1.742477384971939E-3</v>
      </c>
      <c r="I2155" s="30">
        <f>IF(B2155="",0,IF($B2155&lt;$I$5,0,IF($B2155&gt;'MSD Calculation'!$D$5,0,IF($N$4="Closed-form",1/2*(1-COS(2*PI()*($B2155-$I$5)/$I$6))*$I$8,IF($N$4="General",1/2*(1-COS(2*PI()*($B2155-$I$5)/$I$6))*$I$9,"Error")))))</f>
        <v>1.4721863278985918E-4</v>
      </c>
      <c r="J2155" s="15" t="s">
        <v>14</v>
      </c>
      <c r="K2155" s="3"/>
      <c r="L2155" s="17">
        <v>21.380000000000543</v>
      </c>
      <c r="M2155" s="34">
        <f>L2155/'MSD Calculation'!$D$5</f>
        <v>0.72229729729731562</v>
      </c>
      <c r="N2155" s="34">
        <f>'MSD Calculation'!$D$24-L2155</f>
        <v>-2.8800000000005426</v>
      </c>
      <c r="O2155" s="35">
        <f t="shared" si="165"/>
        <v>3.9304714718892833E-3</v>
      </c>
      <c r="P2155" s="35">
        <f t="shared" si="166"/>
        <v>1.3296903444821807E-2</v>
      </c>
      <c r="Q2155" s="35">
        <f t="shared" si="167"/>
        <v>1.6987538239676261E-2</v>
      </c>
      <c r="R2155" s="35">
        <f t="shared" si="168"/>
        <v>1.87300156246482E-2</v>
      </c>
      <c r="S2155" s="35">
        <f t="shared" si="169"/>
        <v>1.887723425743806E-2</v>
      </c>
      <c r="T2155" s="11" t="s">
        <v>14</v>
      </c>
    </row>
    <row r="2156" spans="2:20" x14ac:dyDescent="0.35">
      <c r="B2156" s="63">
        <v>21.390000000000544</v>
      </c>
      <c r="C2156" s="34">
        <f>B2156/'MSD Calculation'!$D$5</f>
        <v>0.72263513513515343</v>
      </c>
      <c r="D2156" s="34">
        <f>'MSD Calculation'!$D$24-B2156</f>
        <v>-2.8900000000005441</v>
      </c>
      <c r="E2156" s="30">
        <f>IF(B2156="",0,IF(B2156&lt;'MSD Calculation'!$D$5,$E$7*(1-B2156/'MSD Calculation'!$D$5), 0))</f>
        <v>3.925689876424698E-3</v>
      </c>
      <c r="F2156" s="30">
        <f>IF(B2156="",0,IF($B2156&lt;$F$5,0,IF($B2156&gt;'MSD Calculation'!$D$5,0,IF($N$4="Closed-form",1/2*(1-COS(2*PI()*($B2156-$F$5)/$F$6))*$F$8,IF($N$4="General",1/2*(1-COS(2*PI()*($B2156-$F$5)/$F$6))*$F$9,"Error")))))</f>
        <v>9.3627224887785649E-3</v>
      </c>
      <c r="G2156" s="30">
        <f>IF(B2156="",0,IF($B2156&lt;$G$5,0,IF($B2156&gt;'MSD Calculation'!$D$5,0,IF($N$4="Closed-form",1/2*(1-COS(2*PI()*($B2156-$G$5)/$G$6))*$G$8,IF($N$4="General",1/2*(1-COS(2*PI()*($B2156-$G$5)/$G$6))*$G$9,"Error")))))</f>
        <v>3.6909606949955E-3</v>
      </c>
      <c r="H2156" s="30">
        <f>IF(B2156="",0,IF($B2156&lt;$H$5,0,IF($B2156&gt;'MSD Calculation'!$D$5,0,IF($N$4="Closed-form",1/2*(1-COS(2*PI()*($B2156-$H$5)/$H$6))*$H$8,IF($N$4="General",1/2*(1-COS(2*PI()*($B2156-$H$5)/$H$6))*$H$9,"Error")))))</f>
        <v>1.7448719983350759E-3</v>
      </c>
      <c r="I2156" s="30">
        <f>IF(B2156="",0,IF($B2156&lt;$I$5,0,IF($B2156&gt;'MSD Calculation'!$D$5,0,IF($N$4="Closed-form",1/2*(1-COS(2*PI()*($B2156-$I$5)/$I$6))*$I$8,IF($N$4="General",1/2*(1-COS(2*PI()*($B2156-$I$5)/$I$6))*$I$9,"Error")))))</f>
        <v>1.4850161672068881E-4</v>
      </c>
      <c r="J2156" s="15" t="s">
        <v>14</v>
      </c>
      <c r="K2156" s="3"/>
      <c r="L2156" s="17">
        <v>21.390000000000544</v>
      </c>
      <c r="M2156" s="34">
        <f>L2156/'MSD Calculation'!$D$5</f>
        <v>0.72263513513515343</v>
      </c>
      <c r="N2156" s="34">
        <f>'MSD Calculation'!$D$24-L2156</f>
        <v>-2.8900000000005441</v>
      </c>
      <c r="O2156" s="35">
        <f t="shared" si="165"/>
        <v>3.925689876424698E-3</v>
      </c>
      <c r="P2156" s="35">
        <f t="shared" si="166"/>
        <v>1.3288412365203263E-2</v>
      </c>
      <c r="Q2156" s="35">
        <f t="shared" si="167"/>
        <v>1.6979373060198762E-2</v>
      </c>
      <c r="R2156" s="35">
        <f t="shared" si="168"/>
        <v>1.8724245058533838E-2</v>
      </c>
      <c r="S2156" s="35">
        <f t="shared" si="169"/>
        <v>1.8872746675254525E-2</v>
      </c>
      <c r="T2156" s="11" t="s">
        <v>14</v>
      </c>
    </row>
    <row r="2157" spans="2:20" x14ac:dyDescent="0.35">
      <c r="B2157" s="63">
        <v>21.400000000000546</v>
      </c>
      <c r="C2157" s="34">
        <f>B2157/'MSD Calculation'!$D$5</f>
        <v>0.72297297297299135</v>
      </c>
      <c r="D2157" s="34">
        <f>'MSD Calculation'!$D$24-B2157</f>
        <v>-2.9000000000005457</v>
      </c>
      <c r="E2157" s="30">
        <f>IF(B2157="",0,IF(B2157&lt;'MSD Calculation'!$D$5,$E$7*(1-B2157/'MSD Calculation'!$D$5), 0))</f>
        <v>3.9209082809601109E-3</v>
      </c>
      <c r="F2157" s="30">
        <f>IF(B2157="",0,IF($B2157&lt;$F$5,0,IF($B2157&gt;'MSD Calculation'!$D$5,0,IF($N$4="Closed-form",1/2*(1-COS(2*PI()*($B2157-$F$5)/$F$6))*$F$8,IF($N$4="General",1/2*(1-COS(2*PI()*($B2157-$F$5)/$F$6))*$F$9,"Error")))))</f>
        <v>9.3589932086550337E-3</v>
      </c>
      <c r="G2157" s="30">
        <f>IF(B2157="",0,IF($B2157&lt;$G$5,0,IF($B2157&gt;'MSD Calculation'!$D$5,0,IF($N$4="Closed-form",1/2*(1-COS(2*PI()*($B2157-$G$5)/$G$6))*$G$8,IF($N$4="General",1/2*(1-COS(2*PI()*($B2157-$G$5)/$G$6))*$G$9,"Error")))))</f>
        <v>3.691273832808858E-3</v>
      </c>
      <c r="H2157" s="30">
        <f>IF(B2157="",0,IF($B2157&lt;$H$5,0,IF($B2157&gt;'MSD Calculation'!$D$5,0,IF($N$4="Closed-form",1/2*(1-COS(2*PI()*($B2157-$H$5)/$H$6))*$H$8,IF($N$4="General",1/2*(1-COS(2*PI()*($B2157-$H$5)/$H$6))*$H$9,"Error")))))</f>
        <v>1.7472577587598205E-3</v>
      </c>
      <c r="I2157" s="30">
        <f>IF(B2157="",0,IF($B2157&lt;$I$5,0,IF($B2157&gt;'MSD Calculation'!$D$5,0,IF($N$4="Closed-form",1/2*(1-COS(2*PI()*($B2157-$I$5)/$I$6))*$I$8,IF($N$4="General",1/2*(1-COS(2*PI()*($B2157-$I$5)/$I$6))*$I$9,"Error")))))</f>
        <v>1.4978823983647022E-4</v>
      </c>
      <c r="J2157" s="15" t="s">
        <v>14</v>
      </c>
      <c r="K2157" s="3"/>
      <c r="L2157" s="17">
        <v>21.400000000000546</v>
      </c>
      <c r="M2157" s="34">
        <f>L2157/'MSD Calculation'!$D$5</f>
        <v>0.72297297297299135</v>
      </c>
      <c r="N2157" s="34">
        <f>'MSD Calculation'!$D$24-L2157</f>
        <v>-2.9000000000005457</v>
      </c>
      <c r="O2157" s="35">
        <f t="shared" si="165"/>
        <v>3.9209082809601109E-3</v>
      </c>
      <c r="P2157" s="35">
        <f t="shared" si="166"/>
        <v>1.3279901489615144E-2</v>
      </c>
      <c r="Q2157" s="35">
        <f t="shared" si="167"/>
        <v>1.6971175322424002E-2</v>
      </c>
      <c r="R2157" s="35">
        <f t="shared" si="168"/>
        <v>1.8718433081183823E-2</v>
      </c>
      <c r="S2157" s="35">
        <f t="shared" si="169"/>
        <v>1.8868221321020295E-2</v>
      </c>
      <c r="T2157" s="11" t="s">
        <v>14</v>
      </c>
    </row>
    <row r="2158" spans="2:20" x14ac:dyDescent="0.35">
      <c r="B2158" s="63">
        <v>21.410000000000547</v>
      </c>
      <c r="C2158" s="34">
        <f>B2158/'MSD Calculation'!$D$5</f>
        <v>0.72331081081082926</v>
      </c>
      <c r="D2158" s="34">
        <f>'MSD Calculation'!$D$24-B2158</f>
        <v>-2.9100000000005473</v>
      </c>
      <c r="E2158" s="30">
        <f>IF(B2158="",0,IF(B2158&lt;'MSD Calculation'!$D$5,$E$7*(1-B2158/'MSD Calculation'!$D$5), 0))</f>
        <v>3.9161266854955239E-3</v>
      </c>
      <c r="F2158" s="30">
        <f>IF(B2158="",0,IF($B2158&lt;$F$5,0,IF($B2158&gt;'MSD Calculation'!$D$5,0,IF($N$4="Closed-form",1/2*(1-COS(2*PI()*($B2158-$F$5)/$F$6))*$F$8,IF($N$4="General",1/2*(1-COS(2*PI()*($B2158-$F$5)/$F$6))*$F$9,"Error")))))</f>
        <v>9.3552441489203712E-3</v>
      </c>
      <c r="G2158" s="30">
        <f>IF(B2158="",0,IF($B2158&lt;$G$5,0,IF($B2158&gt;'MSD Calculation'!$D$5,0,IF($N$4="Closed-form",1/2*(1-COS(2*PI()*($B2158-$G$5)/$G$6))*$G$8,IF($N$4="General",1/2*(1-COS(2*PI()*($B2158-$G$5)/$G$6))*$G$9,"Error")))))</f>
        <v>3.6915742061266943E-3</v>
      </c>
      <c r="H2158" s="30">
        <f>IF(B2158="",0,IF($B2158&lt;$H$5,0,IF($B2158&gt;'MSD Calculation'!$D$5,0,IF($N$4="Closed-form",1/2*(1-COS(2*PI()*($B2158-$H$5)/$H$6))*$H$8,IF($N$4="General",1/2*(1-COS(2*PI()*($B2158-$H$5)/$H$6))*$H$9,"Error")))))</f>
        <v>1.749634637560189E-3</v>
      </c>
      <c r="I2158" s="30">
        <f>IF(B2158="",0,IF($B2158&lt;$I$5,0,IF($B2158&gt;'MSD Calculation'!$D$5,0,IF($N$4="Closed-form",1/2*(1-COS(2*PI()*($B2158-$I$5)/$I$6))*$I$8,IF($N$4="General",1/2*(1-COS(2*PI()*($B2158-$I$5)/$I$6))*$I$9,"Error")))))</f>
        <v>1.5107846888861526E-4</v>
      </c>
      <c r="J2158" s="15" t="s">
        <v>14</v>
      </c>
      <c r="K2158" s="3"/>
      <c r="L2158" s="17">
        <v>21.410000000000547</v>
      </c>
      <c r="M2158" s="34">
        <f>L2158/'MSD Calculation'!$D$5</f>
        <v>0.72331081081082926</v>
      </c>
      <c r="N2158" s="34">
        <f>'MSD Calculation'!$D$24-L2158</f>
        <v>-2.9100000000005473</v>
      </c>
      <c r="O2158" s="35">
        <f t="shared" si="165"/>
        <v>3.9161266854955239E-3</v>
      </c>
      <c r="P2158" s="35">
        <f t="shared" si="166"/>
        <v>1.3271370834415895E-2</v>
      </c>
      <c r="Q2158" s="35">
        <f t="shared" si="167"/>
        <v>1.696294504054259E-2</v>
      </c>
      <c r="R2158" s="35">
        <f t="shared" si="168"/>
        <v>1.8712579678102779E-2</v>
      </c>
      <c r="S2158" s="35">
        <f t="shared" si="169"/>
        <v>1.8863658146991393E-2</v>
      </c>
      <c r="T2158" s="11" t="s">
        <v>14</v>
      </c>
    </row>
    <row r="2159" spans="2:20" x14ac:dyDescent="0.35">
      <c r="B2159" s="63">
        <v>21.420000000000549</v>
      </c>
      <c r="C2159" s="34">
        <f>B2159/'MSD Calculation'!$D$5</f>
        <v>0.72364864864866718</v>
      </c>
      <c r="D2159" s="34">
        <f>'MSD Calculation'!$D$24-B2159</f>
        <v>-2.9200000000005488</v>
      </c>
      <c r="E2159" s="30">
        <f>IF(B2159="",0,IF(B2159&lt;'MSD Calculation'!$D$5,$E$7*(1-B2159/'MSD Calculation'!$D$5), 0))</f>
        <v>3.9113450900309377E-3</v>
      </c>
      <c r="F2159" s="30">
        <f>IF(B2159="",0,IF($B2159&lt;$F$5,0,IF($B2159&gt;'MSD Calculation'!$D$5,0,IF($N$4="Closed-form",1/2*(1-COS(2*PI()*($B2159-$F$5)/$F$6))*$F$8,IF($N$4="General",1/2*(1-COS(2*PI()*($B2159-$F$5)/$F$6))*$F$9,"Error")))))</f>
        <v>9.3514753260197925E-3</v>
      </c>
      <c r="G2159" s="30">
        <f>IF(B2159="",0,IF($B2159&lt;$G$5,0,IF($B2159&gt;'MSD Calculation'!$D$5,0,IF($N$4="Closed-form",1/2*(1-COS(2*PI()*($B2159-$G$5)/$G$6))*$G$8,IF($N$4="General",1/2*(1-COS(2*PI()*($B2159-$G$5)/$G$6))*$G$9,"Error")))))</f>
        <v>3.6918618128695397E-3</v>
      </c>
      <c r="H2159" s="30">
        <f>IF(B2159="",0,IF($B2159&lt;$H$5,0,IF($B2159&gt;'MSD Calculation'!$D$5,0,IF($N$4="Closed-form",1/2*(1-COS(2*PI()*($B2159-$H$5)/$H$6))*$H$8,IF($N$4="General",1/2*(1-COS(2*PI()*($B2159-$H$5)/$H$6))*$H$9,"Error")))))</f>
        <v>1.7520026061569897E-3</v>
      </c>
      <c r="I2159" s="30">
        <f>IF(B2159="",0,IF($B2159&lt;$I$5,0,IF($B2159&gt;'MSD Calculation'!$D$5,0,IF($N$4="Closed-form",1/2*(1-COS(2*PI()*($B2159-$I$5)/$I$6))*$I$8,IF($N$4="General",1/2*(1-COS(2*PI()*($B2159-$I$5)/$I$6))*$I$9,"Error")))))</f>
        <v>1.5237227053535189E-4</v>
      </c>
      <c r="J2159" s="15" t="s">
        <v>14</v>
      </c>
      <c r="K2159" s="3"/>
      <c r="L2159" s="17">
        <v>21.420000000000549</v>
      </c>
      <c r="M2159" s="34">
        <f>L2159/'MSD Calculation'!$D$5</f>
        <v>0.72364864864866718</v>
      </c>
      <c r="N2159" s="34">
        <f>'MSD Calculation'!$D$24-L2159</f>
        <v>-2.9200000000005488</v>
      </c>
      <c r="O2159" s="35">
        <f t="shared" si="165"/>
        <v>3.9113450900309377E-3</v>
      </c>
      <c r="P2159" s="35">
        <f t="shared" si="166"/>
        <v>1.326282041605073E-2</v>
      </c>
      <c r="Q2159" s="35">
        <f t="shared" si="167"/>
        <v>1.695468222892027E-2</v>
      </c>
      <c r="R2159" s="35">
        <f t="shared" si="168"/>
        <v>1.8706684835077259E-2</v>
      </c>
      <c r="S2159" s="35">
        <f t="shared" si="169"/>
        <v>1.8859057105612611E-2</v>
      </c>
      <c r="T2159" s="11" t="s">
        <v>14</v>
      </c>
    </row>
    <row r="2160" spans="2:20" x14ac:dyDescent="0.35">
      <c r="B2160" s="63">
        <v>21.43000000000055</v>
      </c>
      <c r="C2160" s="34">
        <f>B2160/'MSD Calculation'!$D$5</f>
        <v>0.7239864864865051</v>
      </c>
      <c r="D2160" s="34">
        <f>'MSD Calculation'!$D$24-B2160</f>
        <v>-2.9300000000005504</v>
      </c>
      <c r="E2160" s="30">
        <f>IF(B2160="",0,IF(B2160&lt;'MSD Calculation'!$D$5,$E$7*(1-B2160/'MSD Calculation'!$D$5), 0))</f>
        <v>3.9065634945663506E-3</v>
      </c>
      <c r="F2160" s="30">
        <f>IF(B2160="",0,IF($B2160&lt;$F$5,0,IF($B2160&gt;'MSD Calculation'!$D$5,0,IF($N$4="Closed-form",1/2*(1-COS(2*PI()*($B2160-$F$5)/$F$6))*$F$8,IF($N$4="General",1/2*(1-COS(2*PI()*($B2160-$F$5)/$F$6))*$F$9,"Error")))))</f>
        <v>9.3476867564851931E-3</v>
      </c>
      <c r="G2160" s="30">
        <f>IF(B2160="",0,IF($B2160&lt;$G$5,0,IF($B2160&gt;'MSD Calculation'!$D$5,0,IF($N$4="Closed-form",1/2*(1-COS(2*PI()*($B2160-$G$5)/$G$6))*$G$8,IF($N$4="General",1/2*(1-COS(2*PI()*($B2160-$G$5)/$G$6))*$G$9,"Error")))))</f>
        <v>3.6921366510463106E-3</v>
      </c>
      <c r="H2160" s="30">
        <f>IF(B2160="",0,IF($B2160&lt;$H$5,0,IF($B2160&gt;'MSD Calculation'!$D$5,0,IF($N$4="Closed-form",1/2*(1-COS(2*PI()*($B2160-$H$5)/$H$6))*$H$8,IF($N$4="General",1/2*(1-COS(2*PI()*($B2160-$H$5)/$H$6))*$H$9,"Error")))))</f>
        <v>1.7543616360781644E-3</v>
      </c>
      <c r="I2160" s="30">
        <f>IF(B2160="",0,IF($B2160&lt;$I$5,0,IF($B2160&gt;'MSD Calculation'!$D$5,0,IF($N$4="Closed-form",1/2*(1-COS(2*PI()*($B2160-$I$5)/$I$6))*$I$8,IF($N$4="General",1/2*(1-COS(2*PI()*($B2160-$I$5)/$I$6))*$I$9,"Error")))))</f>
        <v>1.5366961134258611E-4</v>
      </c>
      <c r="J2160" s="15" t="s">
        <v>14</v>
      </c>
      <c r="K2160" s="3"/>
      <c r="L2160" s="17">
        <v>21.43000000000055</v>
      </c>
      <c r="M2160" s="34">
        <f>L2160/'MSD Calculation'!$D$5</f>
        <v>0.7239864864865051</v>
      </c>
      <c r="N2160" s="34">
        <f>'MSD Calculation'!$D$24-L2160</f>
        <v>-2.9300000000005504</v>
      </c>
      <c r="O2160" s="35">
        <f t="shared" si="165"/>
        <v>3.9065634945663506E-3</v>
      </c>
      <c r="P2160" s="35">
        <f t="shared" si="166"/>
        <v>1.3254250251051543E-2</v>
      </c>
      <c r="Q2160" s="35">
        <f t="shared" si="167"/>
        <v>1.6946386902097852E-2</v>
      </c>
      <c r="R2160" s="35">
        <f t="shared" si="168"/>
        <v>1.8700748538176017E-2</v>
      </c>
      <c r="S2160" s="35">
        <f t="shared" si="169"/>
        <v>1.8854418149518604E-2</v>
      </c>
      <c r="T2160" s="11" t="s">
        <v>14</v>
      </c>
    </row>
    <row r="2161" spans="2:20" x14ac:dyDescent="0.35">
      <c r="B2161" s="63">
        <v>21.440000000000552</v>
      </c>
      <c r="C2161" s="34">
        <f>B2161/'MSD Calculation'!$D$5</f>
        <v>0.72432432432434291</v>
      </c>
      <c r="D2161" s="34">
        <f>'MSD Calculation'!$D$24-B2161</f>
        <v>-2.9400000000005519</v>
      </c>
      <c r="E2161" s="30">
        <f>IF(B2161="",0,IF(B2161&lt;'MSD Calculation'!$D$5,$E$7*(1-B2161/'MSD Calculation'!$D$5), 0))</f>
        <v>3.9017818991017648E-3</v>
      </c>
      <c r="F2161" s="30">
        <f>IF(B2161="",0,IF($B2161&lt;$F$5,0,IF($B2161&gt;'MSD Calculation'!$D$5,0,IF($N$4="Closed-form",1/2*(1-COS(2*PI()*($B2161-$F$5)/$F$6))*$F$8,IF($N$4="General",1/2*(1-COS(2*PI()*($B2161-$F$5)/$F$6))*$F$9,"Error")))))</f>
        <v>9.3438784569350973E-3</v>
      </c>
      <c r="G2161" s="30">
        <f>IF(B2161="",0,IF($B2161&lt;$G$5,0,IF($B2161&gt;'MSD Calculation'!$D$5,0,IF($N$4="Closed-form",1/2*(1-COS(2*PI()*($B2161-$G$5)/$G$6))*$G$8,IF($N$4="General",1/2*(1-COS(2*PI()*($B2161-$G$5)/$G$6))*$G$9,"Error")))))</f>
        <v>3.692398718754316E-3</v>
      </c>
      <c r="H2161" s="30">
        <f>IF(B2161="",0,IF($B2161&lt;$H$5,0,IF($B2161&gt;'MSD Calculation'!$D$5,0,IF($N$4="Closed-form",1/2*(1-COS(2*PI()*($B2161-$H$5)/$H$6))*$H$8,IF($N$4="General",1/2*(1-COS(2*PI()*($B2161-$H$5)/$H$6))*$H$9,"Error")))))</f>
        <v>1.7567116989591323E-3</v>
      </c>
      <c r="I2161" s="30">
        <f>IF(B2161="",0,IF($B2161&lt;$I$5,0,IF($B2161&gt;'MSD Calculation'!$D$5,0,IF($N$4="Closed-form",1/2*(1-COS(2*PI()*($B2161-$I$5)/$I$6))*$I$8,IF($N$4="General",1/2*(1-COS(2*PI()*($B2161-$I$5)/$I$6))*$I$9,"Error")))))</f>
        <v>1.5497045778476579E-4</v>
      </c>
      <c r="J2161" s="15" t="s">
        <v>14</v>
      </c>
      <c r="K2161" s="3"/>
      <c r="L2161" s="17">
        <v>21.440000000000552</v>
      </c>
      <c r="M2161" s="34">
        <f>L2161/'MSD Calculation'!$D$5</f>
        <v>0.72432432432434291</v>
      </c>
      <c r="N2161" s="34">
        <f>'MSD Calculation'!$D$24-L2161</f>
        <v>-2.9400000000005519</v>
      </c>
      <c r="O2161" s="35">
        <f t="shared" si="165"/>
        <v>3.9017818991017648E-3</v>
      </c>
      <c r="P2161" s="35">
        <f t="shared" si="166"/>
        <v>1.3245660356036863E-2</v>
      </c>
      <c r="Q2161" s="35">
        <f t="shared" si="167"/>
        <v>1.6938059074791179E-2</v>
      </c>
      <c r="R2161" s="35">
        <f t="shared" si="168"/>
        <v>1.869477077375031E-2</v>
      </c>
      <c r="S2161" s="35">
        <f t="shared" si="169"/>
        <v>1.8849741231535076E-2</v>
      </c>
      <c r="T2161" s="11" t="s">
        <v>14</v>
      </c>
    </row>
    <row r="2162" spans="2:20" x14ac:dyDescent="0.35">
      <c r="B2162" s="63">
        <v>21.450000000000554</v>
      </c>
      <c r="C2162" s="34">
        <f>B2162/'MSD Calculation'!$D$5</f>
        <v>0.72466216216218082</v>
      </c>
      <c r="D2162" s="34">
        <f>'MSD Calculation'!$D$24-B2162</f>
        <v>-2.9500000000005535</v>
      </c>
      <c r="E2162" s="30">
        <f>IF(B2162="",0,IF(B2162&lt;'MSD Calculation'!$D$5,$E$7*(1-B2162/'MSD Calculation'!$D$5), 0))</f>
        <v>3.8970003036371782E-3</v>
      </c>
      <c r="F2162" s="30">
        <f>IF(B2162="",0,IF($B2162&lt;$F$5,0,IF($B2162&gt;'MSD Calculation'!$D$5,0,IF($N$4="Closed-form",1/2*(1-COS(2*PI()*($B2162-$F$5)/$F$6))*$F$8,IF($N$4="General",1/2*(1-COS(2*PI()*($B2162-$F$5)/$F$6))*$F$9,"Error")))))</f>
        <v>9.3400504440745678E-3</v>
      </c>
      <c r="G2162" s="30">
        <f>IF(B2162="",0,IF($B2162&lt;$G$5,0,IF($B2162&gt;'MSD Calculation'!$D$5,0,IF($N$4="Closed-form",1/2*(1-COS(2*PI()*($B2162-$G$5)/$G$6))*$G$8,IF($N$4="General",1/2*(1-COS(2*PI()*($B2162-$G$5)/$G$6))*$G$9,"Error")))))</f>
        <v>3.6926480141792764E-3</v>
      </c>
      <c r="H2162" s="30">
        <f>IF(B2162="",0,IF($B2162&lt;$H$5,0,IF($B2162&gt;'MSD Calculation'!$D$5,0,IF($N$4="Closed-form",1/2*(1-COS(2*PI()*($B2162-$H$5)/$H$6))*$H$8,IF($N$4="General",1/2*(1-COS(2*PI()*($B2162-$H$5)/$H$6))*$H$9,"Error")))))</f>
        <v>1.7590527665431318E-3</v>
      </c>
      <c r="I2162" s="30">
        <f>IF(B2162="",0,IF($B2162&lt;$I$5,0,IF($B2162&gt;'MSD Calculation'!$D$5,0,IF($N$4="Closed-form",1/2*(1-COS(2*PI()*($B2162-$I$5)/$I$6))*$I$8,IF($N$4="General",1/2*(1-COS(2*PI()*($B2162-$I$5)/$I$6))*$I$9,"Error")))))</f>
        <v>1.5627477624574715E-4</v>
      </c>
      <c r="J2162" s="15" t="s">
        <v>14</v>
      </c>
      <c r="K2162" s="3"/>
      <c r="L2162" s="17">
        <v>21.450000000000554</v>
      </c>
      <c r="M2162" s="34">
        <f>L2162/'MSD Calculation'!$D$5</f>
        <v>0.72466216216218082</v>
      </c>
      <c r="N2162" s="34">
        <f>'MSD Calculation'!$D$24-L2162</f>
        <v>-2.9500000000005535</v>
      </c>
      <c r="O2162" s="35">
        <f t="shared" si="165"/>
        <v>3.8970003036371782E-3</v>
      </c>
      <c r="P2162" s="35">
        <f t="shared" si="166"/>
        <v>1.3237050747711747E-2</v>
      </c>
      <c r="Q2162" s="35">
        <f t="shared" si="167"/>
        <v>1.6929698761891022E-2</v>
      </c>
      <c r="R2162" s="35">
        <f t="shared" si="168"/>
        <v>1.8688751528434154E-2</v>
      </c>
      <c r="S2162" s="35">
        <f t="shared" si="169"/>
        <v>1.88450263046799E-2</v>
      </c>
      <c r="T2162" s="11" t="s">
        <v>14</v>
      </c>
    </row>
    <row r="2163" spans="2:20" x14ac:dyDescent="0.35">
      <c r="B2163" s="63">
        <v>21.460000000000555</v>
      </c>
      <c r="C2163" s="34">
        <f>B2163/'MSD Calculation'!$D$5</f>
        <v>0.72500000000001874</v>
      </c>
      <c r="D2163" s="34">
        <f>'MSD Calculation'!$D$24-B2163</f>
        <v>-2.9600000000005551</v>
      </c>
      <c r="E2163" s="30">
        <f>IF(B2163="",0,IF(B2163&lt;'MSD Calculation'!$D$5,$E$7*(1-B2163/'MSD Calculation'!$D$5), 0))</f>
        <v>3.8922187081725911E-3</v>
      </c>
      <c r="F2163" s="30">
        <f>IF(B2163="",0,IF($B2163&lt;$F$5,0,IF($B2163&gt;'MSD Calculation'!$D$5,0,IF($N$4="Closed-form",1/2*(1-COS(2*PI()*($B2163-$F$5)/$F$6))*$F$8,IF($N$4="General",1/2*(1-COS(2*PI()*($B2163-$F$5)/$F$6))*$F$9,"Error")))))</f>
        <v>9.3362027346951433E-3</v>
      </c>
      <c r="G2163" s="30">
        <f>IF(B2163="",0,IF($B2163&lt;$G$5,0,IF($B2163&gt;'MSD Calculation'!$D$5,0,IF($N$4="Closed-form",1/2*(1-COS(2*PI()*($B2163-$G$5)/$G$6))*$G$8,IF($N$4="General",1/2*(1-COS(2*PI()*($B2163-$G$5)/$G$6))*$G$9,"Error")))))</f>
        <v>3.6928845355953337E-3</v>
      </c>
      <c r="H2163" s="30">
        <f>IF(B2163="",0,IF($B2163&lt;$H$5,0,IF($B2163&gt;'MSD Calculation'!$D$5,0,IF($N$4="Closed-form",1/2*(1-COS(2*PI()*($B2163-$H$5)/$H$6))*$H$8,IF($N$4="General",1/2*(1-COS(2*PI()*($B2163-$H$5)/$H$6))*$H$9,"Error")))))</f>
        <v>1.7613848106815585E-3</v>
      </c>
      <c r="I2163" s="30">
        <f>IF(B2163="",0,IF($B2163&lt;$I$5,0,IF($B2163&gt;'MSD Calculation'!$D$5,0,IF($N$4="Closed-form",1/2*(1-COS(2*PI()*($B2163-$I$5)/$I$6))*$I$8,IF($N$4="General",1/2*(1-COS(2*PI()*($B2163-$I$5)/$I$6))*$I$9,"Error")))))</f>
        <v>1.5758253301966321E-4</v>
      </c>
      <c r="J2163" s="15" t="s">
        <v>14</v>
      </c>
      <c r="K2163" s="3"/>
      <c r="L2163" s="17">
        <v>21.460000000000555</v>
      </c>
      <c r="M2163" s="34">
        <f>L2163/'MSD Calculation'!$D$5</f>
        <v>0.72500000000001874</v>
      </c>
      <c r="N2163" s="34">
        <f>'MSD Calculation'!$D$24-L2163</f>
        <v>-2.9600000000005551</v>
      </c>
      <c r="O2163" s="35">
        <f t="shared" si="165"/>
        <v>3.8922187081725911E-3</v>
      </c>
      <c r="P2163" s="35">
        <f t="shared" si="166"/>
        <v>1.3228421442867734E-2</v>
      </c>
      <c r="Q2163" s="35">
        <f t="shared" si="167"/>
        <v>1.6921305978463069E-2</v>
      </c>
      <c r="R2163" s="35">
        <f t="shared" si="168"/>
        <v>1.8682690789144626E-2</v>
      </c>
      <c r="S2163" s="35">
        <f t="shared" si="169"/>
        <v>1.8840273322164289E-2</v>
      </c>
      <c r="T2163" s="11" t="s">
        <v>14</v>
      </c>
    </row>
    <row r="2164" spans="2:20" x14ac:dyDescent="0.35">
      <c r="B2164" s="63">
        <v>21.470000000000557</v>
      </c>
      <c r="C2164" s="34">
        <f>B2164/'MSD Calculation'!$D$5</f>
        <v>0.72533783783785666</v>
      </c>
      <c r="D2164" s="34">
        <f>'MSD Calculation'!$D$24-B2164</f>
        <v>-2.9700000000005566</v>
      </c>
      <c r="E2164" s="30">
        <f>IF(B2164="",0,IF(B2164&lt;'MSD Calculation'!$D$5,$E$7*(1-B2164/'MSD Calculation'!$D$5), 0))</f>
        <v>3.8874371127080041E-3</v>
      </c>
      <c r="F2164" s="30">
        <f>IF(B2164="",0,IF($B2164&lt;$F$5,0,IF($B2164&gt;'MSD Calculation'!$D$5,0,IF($N$4="Closed-form",1/2*(1-COS(2*PI()*($B2164-$F$5)/$F$6))*$F$8,IF($N$4="General",1/2*(1-COS(2*PI()*($B2164-$F$5)/$F$6))*$F$9,"Error")))))</f>
        <v>9.3323353456747551E-3</v>
      </c>
      <c r="G2164" s="30">
        <f>IF(B2164="",0,IF($B2164&lt;$G$5,0,IF($B2164&gt;'MSD Calculation'!$D$5,0,IF($N$4="Closed-form",1/2*(1-COS(2*PI()*($B2164-$G$5)/$G$6))*$G$8,IF($N$4="General",1/2*(1-COS(2*PI()*($B2164-$G$5)/$G$6))*$G$9,"Error")))))</f>
        <v>3.6931082813650628E-3</v>
      </c>
      <c r="H2164" s="30">
        <f>IF(B2164="",0,IF($B2164&lt;$H$5,0,IF($B2164&gt;'MSD Calculation'!$D$5,0,IF($N$4="Closed-form",1/2*(1-COS(2*PI()*($B2164-$H$5)/$H$6))*$H$8,IF($N$4="General",1/2*(1-COS(2*PI()*($B2164-$H$5)/$H$6))*$H$9,"Error")))))</f>
        <v>1.763707803334304E-3</v>
      </c>
      <c r="I2164" s="30">
        <f>IF(B2164="",0,IF($B2164&lt;$I$5,0,IF($B2164&gt;'MSD Calculation'!$D$5,0,IF($N$4="Closed-form",1/2*(1-COS(2*PI()*($B2164-$I$5)/$I$6))*$I$8,IF($N$4="General",1/2*(1-COS(2*PI()*($B2164-$I$5)/$I$6))*$I$9,"Error")))))</f>
        <v>1.5889369431179514E-4</v>
      </c>
      <c r="J2164" s="15" t="s">
        <v>14</v>
      </c>
      <c r="K2164" s="3"/>
      <c r="L2164" s="17">
        <v>21.470000000000557</v>
      </c>
      <c r="M2164" s="34">
        <f>L2164/'MSD Calculation'!$D$5</f>
        <v>0.72533783783785666</v>
      </c>
      <c r="N2164" s="34">
        <f>'MSD Calculation'!$D$24-L2164</f>
        <v>-2.9700000000005566</v>
      </c>
      <c r="O2164" s="35">
        <f t="shared" si="165"/>
        <v>3.8874371127080041E-3</v>
      </c>
      <c r="P2164" s="35">
        <f t="shared" si="166"/>
        <v>1.321977245838276E-2</v>
      </c>
      <c r="Q2164" s="35">
        <f t="shared" si="167"/>
        <v>1.6912880739747824E-2</v>
      </c>
      <c r="R2164" s="35">
        <f t="shared" si="168"/>
        <v>1.8676588543082129E-2</v>
      </c>
      <c r="S2164" s="35">
        <f t="shared" si="169"/>
        <v>1.8835482237393925E-2</v>
      </c>
      <c r="T2164" s="11" t="s">
        <v>14</v>
      </c>
    </row>
    <row r="2165" spans="2:20" x14ac:dyDescent="0.35">
      <c r="B2165" s="63">
        <v>21.480000000000558</v>
      </c>
      <c r="C2165" s="34">
        <f>B2165/'MSD Calculation'!$D$5</f>
        <v>0.72567567567569446</v>
      </c>
      <c r="D2165" s="34">
        <f>'MSD Calculation'!$D$24-B2165</f>
        <v>-2.9800000000005582</v>
      </c>
      <c r="E2165" s="30">
        <f>IF(B2165="",0,IF(B2165&lt;'MSD Calculation'!$D$5,$E$7*(1-B2165/'MSD Calculation'!$D$5), 0))</f>
        <v>3.8826555172434187E-3</v>
      </c>
      <c r="F2165" s="30">
        <f>IF(B2165="",0,IF($B2165&lt;$F$5,0,IF($B2165&gt;'MSD Calculation'!$D$5,0,IF($N$4="Closed-form",1/2*(1-COS(2*PI()*($B2165-$F$5)/$F$6))*$F$8,IF($N$4="General",1/2*(1-COS(2*PI()*($B2165-$F$5)/$F$6))*$F$9,"Error")))))</f>
        <v>9.3284482939776717E-3</v>
      </c>
      <c r="G2165" s="30">
        <f>IF(B2165="",0,IF($B2165&lt;$G$5,0,IF($B2165&gt;'MSD Calculation'!$D$5,0,IF($N$4="Closed-form",1/2*(1-COS(2*PI()*($B2165-$G$5)/$G$6))*$G$8,IF($N$4="General",1/2*(1-COS(2*PI()*($B2165-$G$5)/$G$6))*$G$9,"Error")))))</f>
        <v>3.6933192499394845E-3</v>
      </c>
      <c r="H2165" s="30">
        <f>IF(B2165="",0,IF($B2165&lt;$H$5,0,IF($B2165&gt;'MSD Calculation'!$D$5,0,IF($N$4="Closed-form",1/2*(1-COS(2*PI()*($B2165-$H$5)/$H$6))*$H$8,IF($N$4="General",1/2*(1-COS(2*PI()*($B2165-$H$5)/$H$6))*$H$9,"Error")))))</f>
        <v>1.7660217165700943E-3</v>
      </c>
      <c r="I2165" s="30">
        <f>IF(B2165="",0,IF($B2165&lt;$I$5,0,IF($B2165&gt;'MSD Calculation'!$D$5,0,IF($N$4="Closed-form",1/2*(1-COS(2*PI()*($B2165-$I$5)/$I$6))*$I$8,IF($N$4="General",1/2*(1-COS(2*PI()*($B2165-$I$5)/$I$6))*$I$9,"Error")))))</f>
        <v>1.6020822623944532E-4</v>
      </c>
      <c r="J2165" s="15" t="s">
        <v>14</v>
      </c>
      <c r="K2165" s="3"/>
      <c r="L2165" s="17">
        <v>21.480000000000558</v>
      </c>
      <c r="M2165" s="34">
        <f>L2165/'MSD Calculation'!$D$5</f>
        <v>0.72567567567569446</v>
      </c>
      <c r="N2165" s="34">
        <f>'MSD Calculation'!$D$24-L2165</f>
        <v>-2.9800000000005582</v>
      </c>
      <c r="O2165" s="35">
        <f t="shared" si="165"/>
        <v>3.8826555172434187E-3</v>
      </c>
      <c r="P2165" s="35">
        <f t="shared" si="166"/>
        <v>1.321110381122109E-2</v>
      </c>
      <c r="Q2165" s="35">
        <f t="shared" si="167"/>
        <v>1.6904423061160575E-2</v>
      </c>
      <c r="R2165" s="35">
        <f t="shared" si="168"/>
        <v>1.8670444777730669E-2</v>
      </c>
      <c r="S2165" s="35">
        <f t="shared" si="169"/>
        <v>1.8830653003970115E-2</v>
      </c>
      <c r="T2165" s="11" t="s">
        <v>14</v>
      </c>
    </row>
    <row r="2166" spans="2:20" x14ac:dyDescent="0.35">
      <c r="B2166" s="63">
        <v>21.49000000000056</v>
      </c>
      <c r="C2166" s="34">
        <f>B2166/'MSD Calculation'!$D$5</f>
        <v>0.72601351351353238</v>
      </c>
      <c r="D2166" s="34">
        <f>'MSD Calculation'!$D$24-B2166</f>
        <v>-2.9900000000005598</v>
      </c>
      <c r="E2166" s="30">
        <f>IF(B2166="",0,IF(B2166&lt;'MSD Calculation'!$D$5,$E$7*(1-B2166/'MSD Calculation'!$D$5), 0))</f>
        <v>3.8778739217788316E-3</v>
      </c>
      <c r="F2166" s="30">
        <f>IF(B2166="",0,IF($B2166&lt;$F$5,0,IF($B2166&gt;'MSD Calculation'!$D$5,0,IF($N$4="Closed-form",1/2*(1-COS(2*PI()*($B2166-$F$5)/$F$6))*$F$8,IF($N$4="General",1/2*(1-COS(2*PI()*($B2166-$F$5)/$F$6))*$F$9,"Error")))))</f>
        <v>9.324541596654393E-3</v>
      </c>
      <c r="G2166" s="30">
        <f>IF(B2166="",0,IF($B2166&lt;$G$5,0,IF($B2166&gt;'MSD Calculation'!$D$5,0,IF($N$4="Closed-form",1/2*(1-COS(2*PI()*($B2166-$G$5)/$G$6))*$G$8,IF($N$4="General",1/2*(1-COS(2*PI()*($B2166-$G$5)/$G$6))*$G$9,"Error")))))</f>
        <v>3.6935174398580748E-3</v>
      </c>
      <c r="H2166" s="30">
        <f>IF(B2166="",0,IF($B2166&lt;$H$5,0,IF($B2166&gt;'MSD Calculation'!$D$5,0,IF($N$4="Closed-form",1/2*(1-COS(2*PI()*($B2166-$H$5)/$H$6))*$H$8,IF($N$4="General",1/2*(1-COS(2*PI()*($B2166-$H$5)/$H$6))*$H$9,"Error")))))</f>
        <v>1.7683265225668244E-3</v>
      </c>
      <c r="I2166" s="30">
        <f>IF(B2166="",0,IF($B2166&lt;$I$5,0,IF($B2166&gt;'MSD Calculation'!$D$5,0,IF($N$4="Closed-form",1/2*(1-COS(2*PI()*($B2166-$I$5)/$I$6))*$I$8,IF($N$4="General",1/2*(1-COS(2*PI()*($B2166-$I$5)/$I$6))*$I$9,"Error")))))</f>
        <v>1.6152609483281315E-4</v>
      </c>
      <c r="J2166" s="15" t="s">
        <v>14</v>
      </c>
      <c r="K2166" s="3"/>
      <c r="L2166" s="17">
        <v>21.49000000000056</v>
      </c>
      <c r="M2166" s="34">
        <f>L2166/'MSD Calculation'!$D$5</f>
        <v>0.72601351351353238</v>
      </c>
      <c r="N2166" s="34">
        <f>'MSD Calculation'!$D$24-L2166</f>
        <v>-2.9900000000005598</v>
      </c>
      <c r="O2166" s="35">
        <f t="shared" si="165"/>
        <v>3.8778739217788316E-3</v>
      </c>
      <c r="P2166" s="35">
        <f t="shared" si="166"/>
        <v>1.3202415518433225E-2</v>
      </c>
      <c r="Q2166" s="35">
        <f t="shared" si="167"/>
        <v>1.6895932958291299E-2</v>
      </c>
      <c r="R2166" s="35">
        <f t="shared" si="168"/>
        <v>1.8664259480858123E-2</v>
      </c>
      <c r="S2166" s="35">
        <f t="shared" si="169"/>
        <v>1.8825785575690937E-2</v>
      </c>
      <c r="T2166" s="11" t="s">
        <v>14</v>
      </c>
    </row>
    <row r="2167" spans="2:20" x14ac:dyDescent="0.35">
      <c r="B2167" s="63">
        <v>21.500000000000561</v>
      </c>
      <c r="C2167" s="34">
        <f>B2167/'MSD Calculation'!$D$5</f>
        <v>0.7263513513513703</v>
      </c>
      <c r="D2167" s="34">
        <f>'MSD Calculation'!$D$24-B2167</f>
        <v>-3.0000000000005613</v>
      </c>
      <c r="E2167" s="30">
        <f>IF(B2167="",0,IF(B2167&lt;'MSD Calculation'!$D$5,$E$7*(1-B2167/'MSD Calculation'!$D$5), 0))</f>
        <v>3.873092326314245E-3</v>
      </c>
      <c r="F2167" s="30">
        <f>IF(B2167="",0,IF($B2167&lt;$F$5,0,IF($B2167&gt;'MSD Calculation'!$D$5,0,IF($N$4="Closed-form",1/2*(1-COS(2*PI()*($B2167-$F$5)/$F$6))*$F$8,IF($N$4="General",1/2*(1-COS(2*PI()*($B2167-$F$5)/$F$6))*$F$9,"Error")))))</f>
        <v>9.3206152708416139E-3</v>
      </c>
      <c r="G2167" s="30">
        <f>IF(B2167="",0,IF($B2167&lt;$G$5,0,IF($B2167&gt;'MSD Calculation'!$D$5,0,IF($N$4="Closed-form",1/2*(1-COS(2*PI()*($B2167-$G$5)/$G$6))*$G$8,IF($N$4="General",1/2*(1-COS(2*PI()*($B2167-$G$5)/$G$6))*$G$9,"Error")))))</f>
        <v>3.6937028497487762E-3</v>
      </c>
      <c r="H2167" s="30">
        <f>IF(B2167="",0,IF($B2167&lt;$H$5,0,IF($B2167&gt;'MSD Calculation'!$D$5,0,IF($N$4="Closed-form",1/2*(1-COS(2*PI()*($B2167-$H$5)/$H$6))*$H$8,IF($N$4="General",1/2*(1-COS(2*PI()*($B2167-$H$5)/$H$6))*$H$9,"Error")))))</f>
        <v>1.7706221936118934E-3</v>
      </c>
      <c r="I2167" s="30">
        <f>IF(B2167="",0,IF($B2167&lt;$I$5,0,IF($B2167&gt;'MSD Calculation'!$D$5,0,IF($N$4="Closed-form",1/2*(1-COS(2*PI()*($B2167-$I$5)/$I$6))*$I$8,IF($N$4="General",1/2*(1-COS(2*PI()*($B2167-$I$5)/$I$6))*$I$9,"Error")))))</f>
        <v>1.6284726603587257E-4</v>
      </c>
      <c r="J2167" s="15" t="s">
        <v>14</v>
      </c>
      <c r="K2167" s="3"/>
      <c r="L2167" s="17">
        <v>21.500000000000561</v>
      </c>
      <c r="M2167" s="34">
        <f>L2167/'MSD Calculation'!$D$5</f>
        <v>0.7263513513513703</v>
      </c>
      <c r="N2167" s="34">
        <f>'MSD Calculation'!$D$24-L2167</f>
        <v>-3.0000000000005613</v>
      </c>
      <c r="O2167" s="35">
        <f t="shared" si="165"/>
        <v>3.873092326314245E-3</v>
      </c>
      <c r="P2167" s="35">
        <f t="shared" si="166"/>
        <v>1.3193707597155858E-2</v>
      </c>
      <c r="Q2167" s="35">
        <f t="shared" si="167"/>
        <v>1.6887410446904633E-2</v>
      </c>
      <c r="R2167" s="35">
        <f t="shared" si="168"/>
        <v>1.8658032640516527E-2</v>
      </c>
      <c r="S2167" s="35">
        <f t="shared" si="169"/>
        <v>1.8820879906552398E-2</v>
      </c>
      <c r="T2167" s="11" t="s">
        <v>14</v>
      </c>
    </row>
    <row r="2168" spans="2:20" x14ac:dyDescent="0.35">
      <c r="B2168" s="63">
        <v>21.510000000000563</v>
      </c>
      <c r="C2168" s="34">
        <f>B2168/'MSD Calculation'!$D$5</f>
        <v>0.72668918918920822</v>
      </c>
      <c r="D2168" s="34">
        <f>'MSD Calculation'!$D$24-B2168</f>
        <v>-3.0100000000005629</v>
      </c>
      <c r="E2168" s="30">
        <f>IF(B2168="",0,IF(B2168&lt;'MSD Calculation'!$D$5,$E$7*(1-B2168/'MSD Calculation'!$D$5), 0))</f>
        <v>3.8683107308496579E-3</v>
      </c>
      <c r="F2168" s="30">
        <f>IF(B2168="",0,IF($B2168&lt;$F$5,0,IF($B2168&gt;'MSD Calculation'!$D$5,0,IF($N$4="Closed-form",1/2*(1-COS(2*PI()*($B2168-$F$5)/$F$6))*$F$8,IF($N$4="General",1/2*(1-COS(2*PI()*($B2168-$F$5)/$F$6))*$F$9,"Error")))))</f>
        <v>9.3166693337621165E-3</v>
      </c>
      <c r="G2168" s="30">
        <f>IF(B2168="",0,IF($B2168&lt;$G$5,0,IF($B2168&gt;'MSD Calculation'!$D$5,0,IF($N$4="Closed-form",1/2*(1-COS(2*PI()*($B2168-$G$5)/$G$6))*$G$8,IF($N$4="General",1/2*(1-COS(2*PI()*($B2168-$G$5)/$G$6))*$G$9,"Error")))))</f>
        <v>3.6938754783280058E-3</v>
      </c>
      <c r="H2168" s="30">
        <f>IF(B2168="",0,IF($B2168&lt;$H$5,0,IF($B2168&gt;'MSD Calculation'!$D$5,0,IF($N$4="Closed-form",1/2*(1-COS(2*PI()*($B2168-$H$5)/$H$6))*$H$8,IF($N$4="General",1/2*(1-COS(2*PI()*($B2168-$H$5)/$H$6))*$H$9,"Error")))))</f>
        <v>1.7729087021025366E-3</v>
      </c>
      <c r="I2168" s="30">
        <f>IF(B2168="",0,IF($B2168&lt;$I$5,0,IF($B2168&gt;'MSD Calculation'!$D$5,0,IF($N$4="Closed-form",1/2*(1-COS(2*PI()*($B2168-$I$5)/$I$6))*$I$8,IF($N$4="General",1/2*(1-COS(2*PI()*($B2168-$I$5)/$I$6))*$I$9,"Error")))))</f>
        <v>1.6417170570725244E-4</v>
      </c>
      <c r="J2168" s="15" t="s">
        <v>14</v>
      </c>
      <c r="K2168" s="3"/>
      <c r="L2168" s="17">
        <v>21.510000000000563</v>
      </c>
      <c r="M2168" s="34">
        <f>L2168/'MSD Calculation'!$D$5</f>
        <v>0.72668918918920822</v>
      </c>
      <c r="N2168" s="34">
        <f>'MSD Calculation'!$D$24-L2168</f>
        <v>-3.0100000000005629</v>
      </c>
      <c r="O2168" s="35">
        <f t="shared" si="165"/>
        <v>3.8683107308496579E-3</v>
      </c>
      <c r="P2168" s="35">
        <f t="shared" si="166"/>
        <v>1.3184980064611775E-2</v>
      </c>
      <c r="Q2168" s="35">
        <f t="shared" si="167"/>
        <v>1.6878855542939782E-2</v>
      </c>
      <c r="R2168" s="35">
        <f t="shared" si="168"/>
        <v>1.8651764245042318E-2</v>
      </c>
      <c r="S2168" s="35">
        <f t="shared" si="169"/>
        <v>1.8815935950749568E-2</v>
      </c>
      <c r="T2168" s="11" t="s">
        <v>14</v>
      </c>
    </row>
    <row r="2169" spans="2:20" x14ac:dyDescent="0.35">
      <c r="B2169" s="63">
        <v>21.520000000000564</v>
      </c>
      <c r="C2169" s="34">
        <f>B2169/'MSD Calculation'!$D$5</f>
        <v>0.72702702702704602</v>
      </c>
      <c r="D2169" s="34">
        <f>'MSD Calculation'!$D$24-B2169</f>
        <v>-3.0200000000005645</v>
      </c>
      <c r="E2169" s="30">
        <f>IF(B2169="",0,IF(B2169&lt;'MSD Calculation'!$D$5,$E$7*(1-B2169/'MSD Calculation'!$D$5), 0))</f>
        <v>3.8635291353850726E-3</v>
      </c>
      <c r="F2169" s="30">
        <f>IF(B2169="",0,IF($B2169&lt;$F$5,0,IF($B2169&gt;'MSD Calculation'!$D$5,0,IF($N$4="Closed-form",1/2*(1-COS(2*PI()*($B2169-$F$5)/$F$6))*$F$8,IF($N$4="General",1/2*(1-COS(2*PI()*($B2169-$F$5)/$F$6))*$F$9,"Error")))))</f>
        <v>9.3127038027247117E-3</v>
      </c>
      <c r="G2169" s="30">
        <f>IF(B2169="",0,IF($B2169&lt;$G$5,0,IF($B2169&gt;'MSD Calculation'!$D$5,0,IF($N$4="Closed-form",1/2*(1-COS(2*PI()*($B2169-$G$5)/$G$6))*$G$8,IF($N$4="General",1/2*(1-COS(2*PI()*($B2169-$G$5)/$G$6))*$G$9,"Error")))))</f>
        <v>3.6940353244006665E-3</v>
      </c>
      <c r="H2169" s="30">
        <f>IF(B2169="",0,IF($B2169&lt;$H$5,0,IF($B2169&gt;'MSD Calculation'!$D$5,0,IF($N$4="Closed-form",1/2*(1-COS(2*PI()*($B2169-$H$5)/$H$6))*$H$8,IF($N$4="General",1/2*(1-COS(2*PI()*($B2169-$H$5)/$H$6))*$H$9,"Error")))))</f>
        <v>1.77518602054616E-3</v>
      </c>
      <c r="I2169" s="30">
        <f>IF(B2169="",0,IF($B2169&lt;$I$5,0,IF($B2169&gt;'MSD Calculation'!$D$5,0,IF($N$4="Closed-form",1/2*(1-COS(2*PI()*($B2169-$I$5)/$I$6))*$I$8,IF($N$4="General",1/2*(1-COS(2*PI()*($B2169-$I$5)/$I$6))*$I$9,"Error")))))</f>
        <v>1.6549937962111869E-4</v>
      </c>
      <c r="J2169" s="15" t="s">
        <v>14</v>
      </c>
      <c r="K2169" s="3"/>
      <c r="L2169" s="17">
        <v>21.520000000000564</v>
      </c>
      <c r="M2169" s="34">
        <f>L2169/'MSD Calculation'!$D$5</f>
        <v>0.72702702702704602</v>
      </c>
      <c r="N2169" s="34">
        <f>'MSD Calculation'!$D$24-L2169</f>
        <v>-3.0200000000005645</v>
      </c>
      <c r="O2169" s="35">
        <f t="shared" si="165"/>
        <v>3.8635291353850726E-3</v>
      </c>
      <c r="P2169" s="35">
        <f t="shared" si="166"/>
        <v>1.3176232938109784E-2</v>
      </c>
      <c r="Q2169" s="35">
        <f t="shared" si="167"/>
        <v>1.6870268262510452E-2</v>
      </c>
      <c r="R2169" s="35">
        <f t="shared" si="168"/>
        <v>1.8645454283056612E-2</v>
      </c>
      <c r="S2169" s="35">
        <f t="shared" si="169"/>
        <v>1.881095366267773E-2</v>
      </c>
      <c r="T2169" s="11" t="s">
        <v>14</v>
      </c>
    </row>
    <row r="2170" spans="2:20" x14ac:dyDescent="0.35">
      <c r="B2170" s="63">
        <v>21.530000000000566</v>
      </c>
      <c r="C2170" s="34">
        <f>B2170/'MSD Calculation'!$D$5</f>
        <v>0.72736486486488394</v>
      </c>
      <c r="D2170" s="34">
        <f>'MSD Calculation'!$D$24-B2170</f>
        <v>-3.030000000000566</v>
      </c>
      <c r="E2170" s="30">
        <f>IF(B2170="",0,IF(B2170&lt;'MSD Calculation'!$D$5,$E$7*(1-B2170/'MSD Calculation'!$D$5), 0))</f>
        <v>3.8587475399204855E-3</v>
      </c>
      <c r="F2170" s="30">
        <f>IF(B2170="",0,IF($B2170&lt;$F$5,0,IF($B2170&gt;'MSD Calculation'!$D$5,0,IF($N$4="Closed-form",1/2*(1-COS(2*PI()*($B2170-$F$5)/$F$6))*$F$8,IF($N$4="General",1/2*(1-COS(2*PI()*($B2170-$F$5)/$F$6))*$F$9,"Error")))))</f>
        <v>9.3087186951241584E-3</v>
      </c>
      <c r="G2170" s="30">
        <f>IF(B2170="",0,IF($B2170&lt;$G$5,0,IF($B2170&gt;'MSD Calculation'!$D$5,0,IF($N$4="Closed-form",1/2*(1-COS(2*PI()*($B2170-$G$5)/$G$6))*$G$8,IF($N$4="General",1/2*(1-COS(2*PI()*($B2170-$G$5)/$G$6))*$G$9,"Error")))))</f>
        <v>3.6941823868601518E-3</v>
      </c>
      <c r="H2170" s="30">
        <f>IF(B2170="",0,IF($B2170&lt;$H$5,0,IF($B2170&gt;'MSD Calculation'!$D$5,0,IF($N$4="Closed-form",1/2*(1-COS(2*PI()*($B2170-$H$5)/$H$6))*$H$8,IF($N$4="General",1/2*(1-COS(2*PI()*($B2170-$H$5)/$H$6))*$H$9,"Error")))))</f>
        <v>1.7774541215606681E-3</v>
      </c>
      <c r="I2170" s="30">
        <f>IF(B2170="",0,IF($B2170&lt;$I$5,0,IF($B2170&gt;'MSD Calculation'!$D$5,0,IF($N$4="Closed-form",1/2*(1-COS(2*PI()*($B2170-$I$5)/$I$6))*$I$8,IF($N$4="General",1/2*(1-COS(2*PI()*($B2170-$I$5)/$I$6))*$I$9,"Error")))))</f>
        <v>1.6683025346805874E-4</v>
      </c>
      <c r="J2170" s="15" t="s">
        <v>14</v>
      </c>
      <c r="K2170" s="3"/>
      <c r="L2170" s="17">
        <v>21.530000000000566</v>
      </c>
      <c r="M2170" s="34">
        <f>L2170/'MSD Calculation'!$D$5</f>
        <v>0.72736486486488394</v>
      </c>
      <c r="N2170" s="34">
        <f>'MSD Calculation'!$D$24-L2170</f>
        <v>-3.030000000000566</v>
      </c>
      <c r="O2170" s="35">
        <f t="shared" si="165"/>
        <v>3.8587475399204855E-3</v>
      </c>
      <c r="P2170" s="35">
        <f t="shared" si="166"/>
        <v>1.3167466235044644E-2</v>
      </c>
      <c r="Q2170" s="35">
        <f t="shared" si="167"/>
        <v>1.6861648621904795E-2</v>
      </c>
      <c r="R2170" s="35">
        <f t="shared" si="168"/>
        <v>1.8639102743465464E-2</v>
      </c>
      <c r="S2170" s="35">
        <f t="shared" si="169"/>
        <v>1.8805932996933523E-2</v>
      </c>
      <c r="T2170" s="11" t="s">
        <v>14</v>
      </c>
    </row>
    <row r="2171" spans="2:20" x14ac:dyDescent="0.35">
      <c r="B2171" s="63">
        <v>21.540000000000568</v>
      </c>
      <c r="C2171" s="34">
        <f>B2171/'MSD Calculation'!$D$5</f>
        <v>0.72770270270272186</v>
      </c>
      <c r="D2171" s="34">
        <f>'MSD Calculation'!$D$24-B2171</f>
        <v>-3.0400000000005676</v>
      </c>
      <c r="E2171" s="30">
        <f>IF(B2171="",0,IF(B2171&lt;'MSD Calculation'!$D$5,$E$7*(1-B2171/'MSD Calculation'!$D$5), 0))</f>
        <v>3.8539659444558985E-3</v>
      </c>
      <c r="F2171" s="30">
        <f>IF(B2171="",0,IF($B2171&lt;$F$5,0,IF($B2171&gt;'MSD Calculation'!$D$5,0,IF($N$4="Closed-form",1/2*(1-COS(2*PI()*($B2171-$F$5)/$F$6))*$F$8,IF($N$4="General",1/2*(1-COS(2*PI()*($B2171-$F$5)/$F$6))*$F$9,"Error")))))</f>
        <v>9.3047140284410884E-3</v>
      </c>
      <c r="G2171" s="30">
        <f>IF(B2171="",0,IF($B2171&lt;$G$5,0,IF($B2171&gt;'MSD Calculation'!$D$5,0,IF($N$4="Closed-form",1/2*(1-COS(2*PI()*($B2171-$G$5)/$G$6))*$G$8,IF($N$4="General",1/2*(1-COS(2*PI()*($B2171-$G$5)/$G$6))*$G$9,"Error")))))</f>
        <v>3.6943166646883573E-3</v>
      </c>
      <c r="H2171" s="30">
        <f>IF(B2171="",0,IF($B2171&lt;$H$5,0,IF($B2171&gt;'MSD Calculation'!$D$5,0,IF($N$4="Closed-form",1/2*(1-COS(2*PI()*($B2171-$H$5)/$H$6))*$H$8,IF($N$4="General",1/2*(1-COS(2*PI()*($B2171-$H$5)/$H$6))*$H$9,"Error")))))</f>
        <v>1.7797129778747939E-3</v>
      </c>
      <c r="I2171" s="30">
        <f>IF(B2171="",0,IF($B2171&lt;$I$5,0,IF($B2171&gt;'MSD Calculation'!$D$5,0,IF($N$4="Closed-form",1/2*(1-COS(2*PI()*($B2171-$I$5)/$I$6))*$I$8,IF($N$4="General",1/2*(1-COS(2*PI()*($B2171-$I$5)/$I$6))*$I$9,"Error")))))</f>
        <v>1.6816429285596815E-4</v>
      </c>
      <c r="J2171" s="15" t="s">
        <v>14</v>
      </c>
      <c r="K2171" s="3"/>
      <c r="L2171" s="17">
        <v>21.540000000000568</v>
      </c>
      <c r="M2171" s="34">
        <f>L2171/'MSD Calculation'!$D$5</f>
        <v>0.72770270270272186</v>
      </c>
      <c r="N2171" s="34">
        <f>'MSD Calculation'!$D$24-L2171</f>
        <v>-3.0400000000005676</v>
      </c>
      <c r="O2171" s="35">
        <f t="shared" si="165"/>
        <v>3.8539659444558985E-3</v>
      </c>
      <c r="P2171" s="35">
        <f t="shared" si="166"/>
        <v>1.3158679972896986E-2</v>
      </c>
      <c r="Q2171" s="35">
        <f t="shared" si="167"/>
        <v>1.6852996637585344E-2</v>
      </c>
      <c r="R2171" s="35">
        <f t="shared" si="168"/>
        <v>1.8632709615460138E-2</v>
      </c>
      <c r="S2171" s="35">
        <f t="shared" si="169"/>
        <v>1.8800873908316106E-2</v>
      </c>
      <c r="T2171" s="11" t="s">
        <v>14</v>
      </c>
    </row>
    <row r="2172" spans="2:20" x14ac:dyDescent="0.35">
      <c r="B2172" s="63">
        <v>21.550000000000569</v>
      </c>
      <c r="C2172" s="34">
        <f>B2172/'MSD Calculation'!$D$5</f>
        <v>0.72804054054055978</v>
      </c>
      <c r="D2172" s="34">
        <f>'MSD Calculation'!$D$24-B2172</f>
        <v>-3.0500000000005691</v>
      </c>
      <c r="E2172" s="30">
        <f>IF(B2172="",0,IF(B2172&lt;'MSD Calculation'!$D$5,$E$7*(1-B2172/'MSD Calculation'!$D$5), 0))</f>
        <v>3.8491843489913118E-3</v>
      </c>
      <c r="F2172" s="30">
        <f>IF(B2172="",0,IF($B2172&lt;$F$5,0,IF($B2172&gt;'MSD Calculation'!$D$5,0,IF($N$4="Closed-form",1/2*(1-COS(2*PI()*($B2172-$F$5)/$F$6))*$F$8,IF($N$4="General",1/2*(1-COS(2*PI()*($B2172-$F$5)/$F$6))*$F$9,"Error")))))</f>
        <v>9.3006898202419291E-3</v>
      </c>
      <c r="G2172" s="30">
        <f>IF(B2172="",0,IF($B2172&lt;$G$5,0,IF($B2172&gt;'MSD Calculation'!$D$5,0,IF($N$4="Closed-form",1/2*(1-COS(2*PI()*($B2172-$G$5)/$G$6))*$G$8,IF($N$4="General",1/2*(1-COS(2*PI()*($B2172-$G$5)/$G$6))*$G$9,"Error")))))</f>
        <v>3.694438156955685E-3</v>
      </c>
      <c r="H2172" s="30">
        <f>IF(B2172="",0,IF($B2172&lt;$H$5,0,IF($B2172&gt;'MSD Calculation'!$D$5,0,IF($N$4="Closed-form",1/2*(1-COS(2*PI()*($B2172-$H$5)/$H$6))*$H$8,IF($N$4="General",1/2*(1-COS(2*PI()*($B2172-$H$5)/$H$6))*$H$9,"Error")))))</f>
        <v>1.7819625623284275E-3</v>
      </c>
      <c r="I2172" s="30">
        <f>IF(B2172="",0,IF($B2172&lt;$I$5,0,IF($B2172&gt;'MSD Calculation'!$D$5,0,IF($N$4="Closed-form",1/2*(1-COS(2*PI()*($B2172-$I$5)/$I$6))*$I$8,IF($N$4="General",1/2*(1-COS(2*PI()*($B2172-$I$5)/$I$6))*$I$9,"Error")))))</f>
        <v>1.6950146331093946E-4</v>
      </c>
      <c r="J2172" s="15" t="s">
        <v>14</v>
      </c>
      <c r="K2172" s="3"/>
      <c r="L2172" s="17">
        <v>21.550000000000569</v>
      </c>
      <c r="M2172" s="34">
        <f>L2172/'MSD Calculation'!$D$5</f>
        <v>0.72804054054055978</v>
      </c>
      <c r="N2172" s="34">
        <f>'MSD Calculation'!$D$24-L2172</f>
        <v>-3.0500000000005691</v>
      </c>
      <c r="O2172" s="35">
        <f t="shared" si="165"/>
        <v>3.8491843489913118E-3</v>
      </c>
      <c r="P2172" s="35">
        <f t="shared" si="166"/>
        <v>1.3149874169233241E-2</v>
      </c>
      <c r="Q2172" s="35">
        <f t="shared" si="167"/>
        <v>1.6844312326188927E-2</v>
      </c>
      <c r="R2172" s="35">
        <f t="shared" si="168"/>
        <v>1.8626274888517355E-2</v>
      </c>
      <c r="S2172" s="35">
        <f t="shared" si="169"/>
        <v>1.8795776351828296E-2</v>
      </c>
      <c r="T2172" s="11" t="s">
        <v>14</v>
      </c>
    </row>
    <row r="2173" spans="2:20" x14ac:dyDescent="0.35">
      <c r="B2173" s="63">
        <v>21.560000000000571</v>
      </c>
      <c r="C2173" s="34">
        <f>B2173/'MSD Calculation'!$D$5</f>
        <v>0.72837837837839758</v>
      </c>
      <c r="D2173" s="34">
        <f>'MSD Calculation'!$D$24-B2173</f>
        <v>-3.0600000000005707</v>
      </c>
      <c r="E2173" s="30">
        <f>IF(B2173="",0,IF(B2173&lt;'MSD Calculation'!$D$5,$E$7*(1-B2173/'MSD Calculation'!$D$5), 0))</f>
        <v>3.8444027535267265E-3</v>
      </c>
      <c r="F2173" s="30">
        <f>IF(B2173="",0,IF($B2173&lt;$F$5,0,IF($B2173&gt;'MSD Calculation'!$D$5,0,IF($N$4="Closed-form",1/2*(1-COS(2*PI()*($B2173-$F$5)/$F$6))*$F$8,IF($N$4="General",1/2*(1-COS(2*PI()*($B2173-$F$5)/$F$6))*$F$9,"Error")))))</f>
        <v>9.2966460881788275E-3</v>
      </c>
      <c r="G2173" s="30">
        <f>IF(B2173="",0,IF($B2173&lt;$G$5,0,IF($B2173&gt;'MSD Calculation'!$D$5,0,IF($N$4="Closed-form",1/2*(1-COS(2*PI()*($B2173-$G$5)/$G$6))*$G$8,IF($N$4="General",1/2*(1-COS(2*PI()*($B2173-$G$5)/$G$6))*$G$9,"Error")))))</f>
        <v>3.6945468628210502E-3</v>
      </c>
      <c r="H2173" s="30">
        <f>IF(B2173="",0,IF($B2173&lt;$H$5,0,IF($B2173&gt;'MSD Calculation'!$D$5,0,IF($N$4="Closed-form",1/2*(1-COS(2*PI()*($B2173-$H$5)/$H$6))*$H$8,IF($N$4="General",1/2*(1-COS(2*PI()*($B2173-$H$5)/$H$6))*$H$9,"Error")))))</f>
        <v>1.7842028478729432E-3</v>
      </c>
      <c r="I2173" s="30">
        <f>IF(B2173="",0,IF($B2173&lt;$I$5,0,IF($B2173&gt;'MSD Calculation'!$D$5,0,IF($N$4="Closed-form",1/2*(1-COS(2*PI()*($B2173-$I$5)/$I$6))*$I$8,IF($N$4="General",1/2*(1-COS(2*PI()*($B2173-$I$5)/$I$6))*$I$9,"Error")))))</f>
        <v>1.7084173027815278E-4</v>
      </c>
      <c r="J2173" s="15" t="s">
        <v>14</v>
      </c>
      <c r="K2173" s="3"/>
      <c r="L2173" s="17">
        <v>21.560000000000571</v>
      </c>
      <c r="M2173" s="34">
        <f>L2173/'MSD Calculation'!$D$5</f>
        <v>0.72837837837839758</v>
      </c>
      <c r="N2173" s="34">
        <f>'MSD Calculation'!$D$24-L2173</f>
        <v>-3.0600000000005707</v>
      </c>
      <c r="O2173" s="35">
        <f t="shared" si="165"/>
        <v>3.8444027535267265E-3</v>
      </c>
      <c r="P2173" s="35">
        <f t="shared" si="166"/>
        <v>1.3141048841705555E-2</v>
      </c>
      <c r="Q2173" s="35">
        <f t="shared" si="167"/>
        <v>1.6835595704526606E-2</v>
      </c>
      <c r="R2173" s="35">
        <f t="shared" si="168"/>
        <v>1.861979855239955E-2</v>
      </c>
      <c r="S2173" s="35">
        <f t="shared" si="169"/>
        <v>1.8790640282677702E-2</v>
      </c>
      <c r="T2173" s="11" t="s">
        <v>14</v>
      </c>
    </row>
    <row r="2174" spans="2:20" x14ac:dyDescent="0.35">
      <c r="B2174" s="63">
        <v>21.570000000000572</v>
      </c>
      <c r="C2174" s="34">
        <f>B2174/'MSD Calculation'!$D$5</f>
        <v>0.7287162162162355</v>
      </c>
      <c r="D2174" s="34">
        <f>'MSD Calculation'!$D$24-B2174</f>
        <v>-3.0700000000005723</v>
      </c>
      <c r="E2174" s="30">
        <f>IF(B2174="",0,IF(B2174&lt;'MSD Calculation'!$D$5,$E$7*(1-B2174/'MSD Calculation'!$D$5), 0))</f>
        <v>3.8396211580621394E-3</v>
      </c>
      <c r="F2174" s="30">
        <f>IF(B2174="",0,IF($B2174&lt;$F$5,0,IF($B2174&gt;'MSD Calculation'!$D$5,0,IF($N$4="Closed-form",1/2*(1-COS(2*PI()*($B2174-$F$5)/$F$6))*$F$8,IF($N$4="General",1/2*(1-COS(2*PI()*($B2174-$F$5)/$F$6))*$F$9,"Error")))))</f>
        <v>9.2925828499895689E-3</v>
      </c>
      <c r="G2174" s="30">
        <f>IF(B2174="",0,IF($B2174&lt;$G$5,0,IF($B2174&gt;'MSD Calculation'!$D$5,0,IF($N$4="Closed-form",1/2*(1-COS(2*PI()*($B2174-$G$5)/$G$6))*$G$8,IF($N$4="General",1/2*(1-COS(2*PI()*($B2174-$G$5)/$G$6))*$G$9,"Error")))))</f>
        <v>3.694642781531888E-3</v>
      </c>
      <c r="H2174" s="30">
        <f>IF(B2174="",0,IF($B2174&lt;$H$5,0,IF($B2174&gt;'MSD Calculation'!$D$5,0,IF($N$4="Closed-form",1/2*(1-COS(2*PI()*($B2174-$H$5)/$H$6))*$H$8,IF($N$4="General",1/2*(1-COS(2*PI()*($B2174-$H$5)/$H$6))*$H$9,"Error")))))</f>
        <v>1.7864338075715225E-3</v>
      </c>
      <c r="I2174" s="30">
        <f>IF(B2174="",0,IF($B2174&lt;$I$5,0,IF($B2174&gt;'MSD Calculation'!$D$5,0,IF($N$4="Closed-form",1/2*(1-COS(2*PI()*($B2174-$I$5)/$I$6))*$I$8,IF($N$4="General",1/2*(1-COS(2*PI()*($B2174-$I$5)/$I$6))*$I$9,"Error")))))</f>
        <v>1.7218505912276915E-4</v>
      </c>
      <c r="J2174" s="15" t="s">
        <v>14</v>
      </c>
      <c r="K2174" s="3"/>
      <c r="L2174" s="17">
        <v>21.570000000000572</v>
      </c>
      <c r="M2174" s="34">
        <f>L2174/'MSD Calculation'!$D$5</f>
        <v>0.7287162162162355</v>
      </c>
      <c r="N2174" s="34">
        <f>'MSD Calculation'!$D$24-L2174</f>
        <v>-3.0700000000005723</v>
      </c>
      <c r="O2174" s="35">
        <f t="shared" si="165"/>
        <v>3.8396211580621394E-3</v>
      </c>
      <c r="P2174" s="35">
        <f t="shared" si="166"/>
        <v>1.3132204008051708E-2</v>
      </c>
      <c r="Q2174" s="35">
        <f t="shared" si="167"/>
        <v>1.6826846789583596E-2</v>
      </c>
      <c r="R2174" s="35">
        <f t="shared" si="168"/>
        <v>1.861328059715512E-2</v>
      </c>
      <c r="S2174" s="35">
        <f t="shared" si="169"/>
        <v>1.8785465656277887E-2</v>
      </c>
      <c r="T2174" s="11" t="s">
        <v>14</v>
      </c>
    </row>
    <row r="2175" spans="2:20" x14ac:dyDescent="0.35">
      <c r="B2175" s="63">
        <v>21.580000000000574</v>
      </c>
      <c r="C2175" s="34">
        <f>B2175/'MSD Calculation'!$D$5</f>
        <v>0.72905405405407342</v>
      </c>
      <c r="D2175" s="34">
        <f>'MSD Calculation'!$D$24-B2175</f>
        <v>-3.0800000000005738</v>
      </c>
      <c r="E2175" s="30">
        <f>IF(B2175="",0,IF(B2175&lt;'MSD Calculation'!$D$5,$E$7*(1-B2175/'MSD Calculation'!$D$5), 0))</f>
        <v>3.8348395625975524E-3</v>
      </c>
      <c r="F2175" s="30">
        <f>IF(B2175="",0,IF($B2175&lt;$F$5,0,IF($B2175&gt;'MSD Calculation'!$D$5,0,IF($N$4="Closed-form",1/2*(1-COS(2*PI()*($B2175-$F$5)/$F$6))*$F$8,IF($N$4="General",1/2*(1-COS(2*PI()*($B2175-$F$5)/$F$6))*$F$9,"Error")))))</f>
        <v>9.2885001234975072E-3</v>
      </c>
      <c r="G2175" s="30">
        <f>IF(B2175="",0,IF($B2175&lt;$G$5,0,IF($B2175&gt;'MSD Calculation'!$D$5,0,IF($N$4="Closed-form",1/2*(1-COS(2*PI()*($B2175-$G$5)/$G$6))*$G$8,IF($N$4="General",1/2*(1-COS(2*PI()*($B2175-$G$5)/$G$6))*$G$9,"Error")))))</f>
        <v>3.6947259124241599E-3</v>
      </c>
      <c r="H2175" s="30">
        <f>IF(B2175="",0,IF($B2175&lt;$H$5,0,IF($B2175&gt;'MSD Calculation'!$D$5,0,IF($N$4="Closed-form",1/2*(1-COS(2*PI()*($B2175-$H$5)/$H$6))*$H$8,IF($N$4="General",1/2*(1-COS(2*PI()*($B2175-$H$5)/$H$6))*$H$9,"Error")))))</f>
        <v>1.7886554145994799E-3</v>
      </c>
      <c r="I2175" s="30">
        <f>IF(B2175="",0,IF($B2175&lt;$I$5,0,IF($B2175&gt;'MSD Calculation'!$D$5,0,IF($N$4="Closed-form",1/2*(1-COS(2*PI()*($B2175-$I$5)/$I$6))*$I$8,IF($N$4="General",1/2*(1-COS(2*PI()*($B2175-$I$5)/$I$6))*$I$9,"Error")))))</f>
        <v>1.7353141513082519E-4</v>
      </c>
      <c r="J2175" s="15" t="s">
        <v>14</v>
      </c>
      <c r="K2175" s="3"/>
      <c r="L2175" s="17">
        <v>21.580000000000574</v>
      </c>
      <c r="M2175" s="34">
        <f>L2175/'MSD Calculation'!$D$5</f>
        <v>0.72905405405407342</v>
      </c>
      <c r="N2175" s="34">
        <f>'MSD Calculation'!$D$24-L2175</f>
        <v>-3.0800000000005738</v>
      </c>
      <c r="O2175" s="35">
        <f t="shared" si="165"/>
        <v>3.8348395625975524E-3</v>
      </c>
      <c r="P2175" s="35">
        <f t="shared" si="166"/>
        <v>1.312333968609506E-2</v>
      </c>
      <c r="Q2175" s="35">
        <f t="shared" si="167"/>
        <v>1.681806559851922E-2</v>
      </c>
      <c r="R2175" s="35">
        <f t="shared" si="168"/>
        <v>1.86067210131187E-2</v>
      </c>
      <c r="S2175" s="35">
        <f t="shared" si="169"/>
        <v>1.8780252428249527E-2</v>
      </c>
      <c r="T2175" s="11" t="s">
        <v>14</v>
      </c>
    </row>
    <row r="2176" spans="2:20" x14ac:dyDescent="0.35">
      <c r="B2176" s="63">
        <v>21.590000000000575</v>
      </c>
      <c r="C2176" s="34">
        <f>B2176/'MSD Calculation'!$D$5</f>
        <v>0.72939189189191134</v>
      </c>
      <c r="D2176" s="34">
        <f>'MSD Calculation'!$D$24-B2176</f>
        <v>-3.0900000000005754</v>
      </c>
      <c r="E2176" s="30">
        <f>IF(B2176="",0,IF(B2176&lt;'MSD Calculation'!$D$5,$E$7*(1-B2176/'MSD Calculation'!$D$5), 0))</f>
        <v>3.8300579671329653E-3</v>
      </c>
      <c r="F2176" s="30">
        <f>IF(B2176="",0,IF($B2176&lt;$F$5,0,IF($B2176&gt;'MSD Calculation'!$D$5,0,IF($N$4="Closed-form",1/2*(1-COS(2*PI()*($B2176-$F$5)/$F$6))*$F$8,IF($N$4="General",1/2*(1-COS(2*PI()*($B2176-$F$5)/$F$6))*$F$9,"Error")))))</f>
        <v>9.2843979266114731E-3</v>
      </c>
      <c r="G2176" s="30">
        <f>IF(B2176="",0,IF($B2176&lt;$G$5,0,IF($B2176&gt;'MSD Calculation'!$D$5,0,IF($N$4="Closed-form",1/2*(1-COS(2*PI()*($B2176-$G$5)/$G$6))*$G$8,IF($N$4="General",1/2*(1-COS(2*PI()*($B2176-$G$5)/$G$6))*$G$9,"Error")))))</f>
        <v>3.6947962549223534E-3</v>
      </c>
      <c r="H2176" s="30">
        <f>IF(B2176="",0,IF($B2176&lt;$H$5,0,IF($B2176&gt;'MSD Calculation'!$D$5,0,IF($N$4="Closed-form",1/2*(1-COS(2*PI()*($B2176-$H$5)/$H$6))*$H$8,IF($N$4="General",1/2*(1-COS(2*PI()*($B2176-$H$5)/$H$6))*$H$9,"Error")))))</f>
        <v>1.7908676422445846E-3</v>
      </c>
      <c r="I2176" s="30">
        <f>IF(B2176="",0,IF($B2176&lt;$I$5,0,IF($B2176&gt;'MSD Calculation'!$D$5,0,IF($N$4="Closed-form",1/2*(1-COS(2*PI()*($B2176-$I$5)/$I$6))*$I$8,IF($N$4="General",1/2*(1-COS(2*PI()*($B2176-$I$5)/$I$6))*$I$9,"Error")))))</f>
        <v>1.7488076351013045E-4</v>
      </c>
      <c r="J2176" s="15" t="s">
        <v>14</v>
      </c>
      <c r="K2176" s="3"/>
      <c r="L2176" s="17">
        <v>21.590000000000575</v>
      </c>
      <c r="M2176" s="34">
        <f>L2176/'MSD Calculation'!$D$5</f>
        <v>0.72939189189191134</v>
      </c>
      <c r="N2176" s="34">
        <f>'MSD Calculation'!$D$24-L2176</f>
        <v>-3.0900000000005754</v>
      </c>
      <c r="O2176" s="35">
        <f t="shared" si="165"/>
        <v>3.8300579671329653E-3</v>
      </c>
      <c r="P2176" s="35">
        <f t="shared" si="166"/>
        <v>1.3114455893744438E-2</v>
      </c>
      <c r="Q2176" s="35">
        <f t="shared" si="167"/>
        <v>1.6809252148666791E-2</v>
      </c>
      <c r="R2176" s="35">
        <f t="shared" si="168"/>
        <v>1.8600119790911376E-2</v>
      </c>
      <c r="S2176" s="35">
        <f t="shared" si="169"/>
        <v>1.8775000554421505E-2</v>
      </c>
      <c r="T2176" s="11" t="s">
        <v>14</v>
      </c>
    </row>
    <row r="2177" spans="2:20" x14ac:dyDescent="0.35">
      <c r="B2177" s="63">
        <v>21.600000000000577</v>
      </c>
      <c r="C2177" s="34">
        <f>B2177/'MSD Calculation'!$D$5</f>
        <v>0.72972972972974914</v>
      </c>
      <c r="D2177" s="34">
        <f>'MSD Calculation'!$D$24-B2177</f>
        <v>-3.100000000000577</v>
      </c>
      <c r="E2177" s="30">
        <f>IF(B2177="",0,IF(B2177&lt;'MSD Calculation'!$D$5,$E$7*(1-B2177/'MSD Calculation'!$D$5), 0))</f>
        <v>3.82527637166838E-3</v>
      </c>
      <c r="F2177" s="30">
        <f>IF(B2177="",0,IF($B2177&lt;$F$5,0,IF($B2177&gt;'MSD Calculation'!$D$5,0,IF($N$4="Closed-form",1/2*(1-COS(2*PI()*($B2177-$F$5)/$F$6))*$F$8,IF($N$4="General",1/2*(1-COS(2*PI()*($B2177-$F$5)/$F$6))*$F$9,"Error")))))</f>
        <v>9.280276277325715E-3</v>
      </c>
      <c r="G2177" s="30">
        <f>IF(B2177="",0,IF($B2177&lt;$G$5,0,IF($B2177&gt;'MSD Calculation'!$D$5,0,IF($N$4="Closed-form",1/2*(1-COS(2*PI()*($B2177-$G$5)/$G$6))*$G$8,IF($N$4="General",1/2*(1-COS(2*PI()*($B2177-$G$5)/$G$6))*$G$9,"Error")))))</f>
        <v>3.6948538085394928E-3</v>
      </c>
      <c r="H2177" s="30">
        <f>IF(B2177="",0,IF($B2177&lt;$H$5,0,IF($B2177&gt;'MSD Calculation'!$D$5,0,IF($N$4="Closed-form",1/2*(1-COS(2*PI()*($B2177-$H$5)/$H$6))*$H$8,IF($N$4="General",1/2*(1-COS(2*PI()*($B2177-$H$5)/$H$6))*$H$9,"Error")))))</f>
        <v>1.7930704639073825E-3</v>
      </c>
      <c r="I2177" s="30">
        <f>IF(B2177="",0,IF($B2177&lt;$I$5,0,IF($B2177&gt;'MSD Calculation'!$D$5,0,IF($N$4="Closed-form",1/2*(1-COS(2*PI()*($B2177-$I$5)/$I$6))*$I$8,IF($N$4="General",1/2*(1-COS(2*PI()*($B2177-$I$5)/$I$6))*$I$9,"Error")))))</f>
        <v>1.7623306939116629E-4</v>
      </c>
      <c r="J2177" s="15" t="s">
        <v>14</v>
      </c>
      <c r="K2177" s="3"/>
      <c r="L2177" s="17">
        <v>21.600000000000577</v>
      </c>
      <c r="M2177" s="34">
        <f>L2177/'MSD Calculation'!$D$5</f>
        <v>0.72972972972974914</v>
      </c>
      <c r="N2177" s="34">
        <f>'MSD Calculation'!$D$24-L2177</f>
        <v>-3.100000000000577</v>
      </c>
      <c r="O2177" s="35">
        <f t="shared" si="165"/>
        <v>3.82527637166838E-3</v>
      </c>
      <c r="P2177" s="35">
        <f t="shared" si="166"/>
        <v>1.3105552648994094E-2</v>
      </c>
      <c r="Q2177" s="35">
        <f t="shared" si="167"/>
        <v>1.6800406457533588E-2</v>
      </c>
      <c r="R2177" s="35">
        <f t="shared" si="168"/>
        <v>1.859347692144097E-2</v>
      </c>
      <c r="S2177" s="35">
        <f t="shared" si="169"/>
        <v>1.8769709990832138E-2</v>
      </c>
      <c r="T2177" s="11" t="s">
        <v>14</v>
      </c>
    </row>
    <row r="2178" spans="2:20" x14ac:dyDescent="0.35">
      <c r="B2178" s="63">
        <v>21.610000000000579</v>
      </c>
      <c r="C2178" s="34">
        <f>B2178/'MSD Calculation'!$D$5</f>
        <v>0.73006756756758706</v>
      </c>
      <c r="D2178" s="34">
        <f>'MSD Calculation'!$D$24-B2178</f>
        <v>-3.1100000000005785</v>
      </c>
      <c r="E2178" s="30">
        <f>IF(B2178="",0,IF(B2178&lt;'MSD Calculation'!$D$5,$E$7*(1-B2178/'MSD Calculation'!$D$5), 0))</f>
        <v>3.8204947762037933E-3</v>
      </c>
      <c r="F2178" s="30">
        <f>IF(B2178="",0,IF($B2178&lt;$F$5,0,IF($B2178&gt;'MSD Calculation'!$D$5,0,IF($N$4="Closed-form",1/2*(1-COS(2*PI()*($B2178-$F$5)/$F$6))*$F$8,IF($N$4="General",1/2*(1-COS(2*PI()*($B2178-$F$5)/$F$6))*$F$9,"Error")))))</f>
        <v>9.2761351937197967E-3</v>
      </c>
      <c r="G2178" s="30">
        <f>IF(B2178="",0,IF($B2178&lt;$G$5,0,IF($B2178&gt;'MSD Calculation'!$D$5,0,IF($N$4="Closed-form",1/2*(1-COS(2*PI()*($B2178-$G$5)/$G$6))*$G$8,IF($N$4="General",1/2*(1-COS(2*PI()*($B2178-$G$5)/$G$6))*$G$9,"Error")))))</f>
        <v>3.6948985728771375E-3</v>
      </c>
      <c r="H2178" s="30">
        <f>IF(B2178="",0,IF($B2178&lt;$H$5,0,IF($B2178&gt;'MSD Calculation'!$D$5,0,IF($N$4="Closed-form",1/2*(1-COS(2*PI()*($B2178-$H$5)/$H$6))*$H$8,IF($N$4="General",1/2*(1-COS(2*PI()*($B2178-$H$5)/$H$6))*$H$9,"Error")))))</f>
        <v>1.7952638531015146E-3</v>
      </c>
      <c r="I2178" s="30">
        <f>IF(B2178="",0,IF($B2178&lt;$I$5,0,IF($B2178&gt;'MSD Calculation'!$D$5,0,IF($N$4="Closed-form",1/2*(1-COS(2*PI()*($B2178-$I$5)/$I$6))*$I$8,IF($N$4="General",1/2*(1-COS(2*PI()*($B2178-$I$5)/$I$6))*$I$9,"Error")))))</f>
        <v>1.7758829782798711E-4</v>
      </c>
      <c r="J2178" s="15" t="s">
        <v>14</v>
      </c>
      <c r="K2178" s="3"/>
      <c r="L2178" s="17">
        <v>21.610000000000579</v>
      </c>
      <c r="M2178" s="34">
        <f>L2178/'MSD Calculation'!$D$5</f>
        <v>0.73006756756758706</v>
      </c>
      <c r="N2178" s="34">
        <f>'MSD Calculation'!$D$24-L2178</f>
        <v>-3.1100000000005785</v>
      </c>
      <c r="O2178" s="35">
        <f t="shared" si="165"/>
        <v>3.8204947762037933E-3</v>
      </c>
      <c r="P2178" s="35">
        <f t="shared" si="166"/>
        <v>1.309662996992359E-2</v>
      </c>
      <c r="Q2178" s="35">
        <f t="shared" si="167"/>
        <v>1.6791528542800728E-2</v>
      </c>
      <c r="R2178" s="35">
        <f t="shared" si="168"/>
        <v>1.8586792395902243E-2</v>
      </c>
      <c r="S2178" s="35">
        <f t="shared" si="169"/>
        <v>1.876438069373023E-2</v>
      </c>
      <c r="T2178" s="11" t="s">
        <v>14</v>
      </c>
    </row>
    <row r="2179" spans="2:20" x14ac:dyDescent="0.35">
      <c r="B2179" s="63">
        <v>21.62000000000058</v>
      </c>
      <c r="C2179" s="34">
        <f>B2179/'MSD Calculation'!$D$5</f>
        <v>0.73040540540542498</v>
      </c>
      <c r="D2179" s="34">
        <f>'MSD Calculation'!$D$24-B2179</f>
        <v>-3.1200000000005801</v>
      </c>
      <c r="E2179" s="30">
        <f>IF(B2179="",0,IF(B2179&lt;'MSD Calculation'!$D$5,$E$7*(1-B2179/'MSD Calculation'!$D$5), 0))</f>
        <v>3.8157131807392062E-3</v>
      </c>
      <c r="F2179" s="30">
        <f>IF(B2179="",0,IF($B2179&lt;$F$5,0,IF($B2179&gt;'MSD Calculation'!$D$5,0,IF($N$4="Closed-form",1/2*(1-COS(2*PI()*($B2179-$F$5)/$F$6))*$F$8,IF($N$4="General",1/2*(1-COS(2*PI()*($B2179-$F$5)/$F$6))*$F$9,"Error")))))</f>
        <v>9.2719746939585439E-3</v>
      </c>
      <c r="G2179" s="30">
        <f>IF(B2179="",0,IF($B2179&lt;$G$5,0,IF($B2179&gt;'MSD Calculation'!$D$5,0,IF($N$4="Closed-form",1/2*(1-COS(2*PI()*($B2179-$G$5)/$G$6))*$G$8,IF($N$4="General",1/2*(1-COS(2*PI()*($B2179-$G$5)/$G$6))*$G$9,"Error")))))</f>
        <v>3.6949305476253864E-3</v>
      </c>
      <c r="H2179" s="30">
        <f>IF(B2179="",0,IF($B2179&lt;$H$5,0,IF($B2179&gt;'MSD Calculation'!$D$5,0,IF($N$4="Closed-form",1/2*(1-COS(2*PI()*($B2179-$H$5)/$H$6))*$H$8,IF($N$4="General",1/2*(1-COS(2*PI()*($B2179-$H$5)/$H$6))*$H$9,"Error")))))</f>
        <v>1.7974477834540375E-3</v>
      </c>
      <c r="I2179" s="30">
        <f>IF(B2179="",0,IF($B2179&lt;$I$5,0,IF($B2179&gt;'MSD Calculation'!$D$5,0,IF($N$4="Closed-form",1/2*(1-COS(2*PI()*($B2179-$I$5)/$I$6))*$I$8,IF($N$4="General",1/2*(1-COS(2*PI()*($B2179-$I$5)/$I$6))*$I$9,"Error")))))</f>
        <v>1.7894641379912331E-4</v>
      </c>
      <c r="J2179" s="15" t="s">
        <v>14</v>
      </c>
      <c r="K2179" s="3"/>
      <c r="L2179" s="17">
        <v>21.62000000000058</v>
      </c>
      <c r="M2179" s="34">
        <f>L2179/'MSD Calculation'!$D$5</f>
        <v>0.73040540540542498</v>
      </c>
      <c r="N2179" s="34">
        <f>'MSD Calculation'!$D$24-L2179</f>
        <v>-3.1200000000005801</v>
      </c>
      <c r="O2179" s="35">
        <f t="shared" si="165"/>
        <v>3.8157131807392062E-3</v>
      </c>
      <c r="P2179" s="35">
        <f t="shared" si="166"/>
        <v>1.3087687874697751E-2</v>
      </c>
      <c r="Q2179" s="35">
        <f t="shared" si="167"/>
        <v>1.6782618422323137E-2</v>
      </c>
      <c r="R2179" s="35">
        <f t="shared" si="168"/>
        <v>1.8580066205777176E-2</v>
      </c>
      <c r="S2179" s="35">
        <f t="shared" si="169"/>
        <v>1.8759012619576299E-2</v>
      </c>
      <c r="T2179" s="11" t="s">
        <v>14</v>
      </c>
    </row>
    <row r="2180" spans="2:20" x14ac:dyDescent="0.35">
      <c r="B2180" s="63">
        <v>21.630000000000582</v>
      </c>
      <c r="C2180" s="34">
        <f>B2180/'MSD Calculation'!$D$5</f>
        <v>0.7307432432432629</v>
      </c>
      <c r="D2180" s="34">
        <f>'MSD Calculation'!$D$24-B2180</f>
        <v>-3.1300000000005817</v>
      </c>
      <c r="E2180" s="30">
        <f>IF(B2180="",0,IF(B2180&lt;'MSD Calculation'!$D$5,$E$7*(1-B2180/'MSD Calculation'!$D$5), 0))</f>
        <v>3.8109315852746192E-3</v>
      </c>
      <c r="F2180" s="30">
        <f>IF(B2180="",0,IF($B2180&lt;$F$5,0,IF($B2180&gt;'MSD Calculation'!$D$5,0,IF($N$4="Closed-form",1/2*(1-COS(2*PI()*($B2180-$F$5)/$F$6))*$F$8,IF($N$4="General",1/2*(1-COS(2*PI()*($B2180-$F$5)/$F$6))*$F$9,"Error")))))</f>
        <v>9.2677947962919362E-3</v>
      </c>
      <c r="G2180" s="30">
        <f>IF(B2180="",0,IF($B2180&lt;$G$5,0,IF($B2180&gt;'MSD Calculation'!$D$5,0,IF($N$4="Closed-form",1/2*(1-COS(2*PI()*($B2180-$G$5)/$G$6))*$G$8,IF($N$4="General",1/2*(1-COS(2*PI()*($B2180-$G$5)/$G$6))*$G$9,"Error")))))</f>
        <v>3.6949497325628792E-3</v>
      </c>
      <c r="H2180" s="30">
        <f>IF(B2180="",0,IF($B2180&lt;$H$5,0,IF($B2180&gt;'MSD Calculation'!$D$5,0,IF($N$4="Closed-form",1/2*(1-COS(2*PI()*($B2180-$H$5)/$H$6))*$H$8,IF($N$4="General",1/2*(1-COS(2*PI()*($B2180-$H$5)/$H$6))*$H$9,"Error")))))</f>
        <v>1.799622228705738E-3</v>
      </c>
      <c r="I2180" s="30">
        <f>IF(B2180="",0,IF($B2180&lt;$I$5,0,IF($B2180&gt;'MSD Calculation'!$D$5,0,IF($N$4="Closed-form",1/2*(1-COS(2*PI()*($B2180-$I$5)/$I$6))*$I$8,IF($N$4="General",1/2*(1-COS(2*PI()*($B2180-$I$5)/$I$6))*$I$9,"Error")))))</f>
        <v>1.8030738220848634E-4</v>
      </c>
      <c r="J2180" s="15" t="s">
        <v>14</v>
      </c>
      <c r="K2180" s="3"/>
      <c r="L2180" s="17">
        <v>21.630000000000582</v>
      </c>
      <c r="M2180" s="34">
        <f>L2180/'MSD Calculation'!$D$5</f>
        <v>0.7307432432432629</v>
      </c>
      <c r="N2180" s="34">
        <f>'MSD Calculation'!$D$24-L2180</f>
        <v>-3.1300000000005817</v>
      </c>
      <c r="O2180" s="35">
        <f t="shared" si="165"/>
        <v>3.8109315852746192E-3</v>
      </c>
      <c r="P2180" s="35">
        <f t="shared" si="166"/>
        <v>1.3078726381566555E-2</v>
      </c>
      <c r="Q2180" s="35">
        <f t="shared" si="167"/>
        <v>1.6773676114129433E-2</v>
      </c>
      <c r="R2180" s="35">
        <f t="shared" si="168"/>
        <v>1.8573298342835172E-2</v>
      </c>
      <c r="S2180" s="35">
        <f t="shared" si="169"/>
        <v>1.8753605725043657E-2</v>
      </c>
      <c r="T2180" s="11" t="s">
        <v>14</v>
      </c>
    </row>
    <row r="2181" spans="2:20" x14ac:dyDescent="0.35">
      <c r="B2181" s="63">
        <v>21.640000000000583</v>
      </c>
      <c r="C2181" s="34">
        <f>B2181/'MSD Calculation'!$D$5</f>
        <v>0.7310810810811007</v>
      </c>
      <c r="D2181" s="34">
        <f>'MSD Calculation'!$D$24-B2181</f>
        <v>-3.1400000000005832</v>
      </c>
      <c r="E2181" s="30">
        <f>IF(B2181="",0,IF(B2181&lt;'MSD Calculation'!$D$5,$E$7*(1-B2181/'MSD Calculation'!$D$5), 0))</f>
        <v>3.8061499898100338E-3</v>
      </c>
      <c r="F2181" s="30">
        <f>IF(B2181="",0,IF($B2181&lt;$F$5,0,IF($B2181&gt;'MSD Calculation'!$D$5,0,IF($N$4="Closed-form",1/2*(1-COS(2*PI()*($B2181-$F$5)/$F$6))*$F$8,IF($N$4="General",1/2*(1-COS(2*PI()*($B2181-$F$5)/$F$6))*$F$9,"Error")))))</f>
        <v>9.2635955190550588E-3</v>
      </c>
      <c r="G2181" s="30">
        <f>IF(B2181="",0,IF($B2181&lt;$G$5,0,IF($B2181&gt;'MSD Calculation'!$D$5,0,IF($N$4="Closed-form",1/2*(1-COS(2*PI()*($B2181-$G$5)/$G$6))*$G$8,IF($N$4="General",1/2*(1-COS(2*PI()*($B2181-$G$5)/$G$6))*$G$9,"Error")))))</f>
        <v>3.6949561275568003E-3</v>
      </c>
      <c r="H2181" s="30">
        <f>IF(B2181="",0,IF($B2181&lt;$H$5,0,IF($B2181&gt;'MSD Calculation'!$D$5,0,IF($N$4="Closed-form",1/2*(1-COS(2*PI()*($B2181-$H$5)/$H$6))*$H$8,IF($N$4="General",1/2*(1-COS(2*PI()*($B2181-$H$5)/$H$6))*$H$9,"Error")))))</f>
        <v>1.8017871627114507E-3</v>
      </c>
      <c r="I2181" s="30">
        <f>IF(B2181="",0,IF($B2181&lt;$I$5,0,IF($B2181&gt;'MSD Calculation'!$D$5,0,IF($N$4="Closed-form",1/2*(1-COS(2*PI()*($B2181-$I$5)/$I$6))*$I$8,IF($N$4="General",1/2*(1-COS(2*PI()*($B2181-$I$5)/$I$6))*$I$9,"Error")))))</f>
        <v>1.8167116788627598E-4</v>
      </c>
      <c r="J2181" s="15" t="s">
        <v>14</v>
      </c>
      <c r="K2181" s="3"/>
      <c r="L2181" s="17">
        <v>21.640000000000583</v>
      </c>
      <c r="M2181" s="34">
        <f>L2181/'MSD Calculation'!$D$5</f>
        <v>0.7310810810811007</v>
      </c>
      <c r="N2181" s="34">
        <f>'MSD Calculation'!$D$24-L2181</f>
        <v>-3.1400000000005832</v>
      </c>
      <c r="O2181" s="35">
        <f t="shared" si="165"/>
        <v>3.8061499898100338E-3</v>
      </c>
      <c r="P2181" s="35">
        <f t="shared" si="166"/>
        <v>1.3069745508865093E-2</v>
      </c>
      <c r="Q2181" s="35">
        <f t="shared" si="167"/>
        <v>1.6764701636421894E-2</v>
      </c>
      <c r="R2181" s="35">
        <f t="shared" si="168"/>
        <v>1.8566488799133345E-2</v>
      </c>
      <c r="S2181" s="35">
        <f t="shared" si="169"/>
        <v>1.8748159967019621E-2</v>
      </c>
      <c r="T2181" s="11" t="s">
        <v>14</v>
      </c>
    </row>
    <row r="2182" spans="2:20" x14ac:dyDescent="0.35">
      <c r="B2182" s="63">
        <v>21.650000000000585</v>
      </c>
      <c r="C2182" s="34">
        <f>B2182/'MSD Calculation'!$D$5</f>
        <v>0.73141891891893862</v>
      </c>
      <c r="D2182" s="34">
        <f>'MSD Calculation'!$D$24-B2182</f>
        <v>-3.1500000000005848</v>
      </c>
      <c r="E2182" s="30">
        <f>IF(B2182="",0,IF(B2182&lt;'MSD Calculation'!$D$5,$E$7*(1-B2182/'MSD Calculation'!$D$5), 0))</f>
        <v>3.8013683943454468E-3</v>
      </c>
      <c r="F2182" s="30">
        <f>IF(B2182="",0,IF($B2182&lt;$F$5,0,IF($B2182&gt;'MSD Calculation'!$D$5,0,IF($N$4="Closed-form",1/2*(1-COS(2*PI()*($B2182-$F$5)/$F$6))*$F$8,IF($N$4="General",1/2*(1-COS(2*PI()*($B2182-$F$5)/$F$6))*$F$9,"Error")))))</f>
        <v>9.2593768806679879E-3</v>
      </c>
      <c r="G2182" s="30">
        <f>IF(B2182="",0,IF($B2182&lt;$G$5,0,IF($B2182&gt;'MSD Calculation'!$D$5,0,IF($N$4="Closed-form",1/2*(1-COS(2*PI()*($B2182-$G$5)/$G$6))*$G$8,IF($N$4="General",1/2*(1-COS(2*PI()*($B2182-$G$5)/$G$6))*$G$9,"Error")))))</f>
        <v>3.6949497325628779E-3</v>
      </c>
      <c r="H2182" s="30">
        <f>IF(B2182="",0,IF($B2182&lt;$H$5,0,IF($B2182&gt;'MSD Calculation'!$D$5,0,IF($N$4="Closed-form",1/2*(1-COS(2*PI()*($B2182-$H$5)/$H$6))*$H$8,IF($N$4="General",1/2*(1-COS(2*PI()*($B2182-$H$5)/$H$6))*$H$9,"Error")))))</f>
        <v>1.8039425594403723E-3</v>
      </c>
      <c r="I2182" s="30">
        <f>IF(B2182="",0,IF($B2182&lt;$I$5,0,IF($B2182&gt;'MSD Calculation'!$D$5,0,IF($N$4="Closed-form",1/2*(1-COS(2*PI()*($B2182-$I$5)/$I$6))*$I$8,IF($N$4="General",1/2*(1-COS(2*PI()*($B2182-$I$5)/$I$6))*$I$9,"Error")))))</f>
        <v>1.8303773558988842E-4</v>
      </c>
      <c r="J2182" s="15" t="s">
        <v>14</v>
      </c>
      <c r="K2182" s="3"/>
      <c r="L2182" s="17">
        <v>21.650000000000585</v>
      </c>
      <c r="M2182" s="34">
        <f>L2182/'MSD Calculation'!$D$5</f>
        <v>0.73141891891893862</v>
      </c>
      <c r="N2182" s="34">
        <f>'MSD Calculation'!$D$24-L2182</f>
        <v>-3.1500000000005848</v>
      </c>
      <c r="O2182" s="35">
        <f t="shared" si="165"/>
        <v>3.8013683943454468E-3</v>
      </c>
      <c r="P2182" s="35">
        <f t="shared" si="166"/>
        <v>1.3060745275013434E-2</v>
      </c>
      <c r="Q2182" s="35">
        <f t="shared" si="167"/>
        <v>1.6755695007576312E-2</v>
      </c>
      <c r="R2182" s="35">
        <f t="shared" si="168"/>
        <v>1.8559637567016684E-2</v>
      </c>
      <c r="S2182" s="35">
        <f t="shared" si="169"/>
        <v>1.8742675302606572E-2</v>
      </c>
      <c r="T2182" s="11" t="s">
        <v>14</v>
      </c>
    </row>
    <row r="2183" spans="2:20" x14ac:dyDescent="0.35">
      <c r="B2183" s="63">
        <v>21.660000000000586</v>
      </c>
      <c r="C2183" s="34">
        <f>B2183/'MSD Calculation'!$D$5</f>
        <v>0.73175675675677654</v>
      </c>
      <c r="D2183" s="34">
        <f>'MSD Calculation'!$D$24-B2183</f>
        <v>-3.1600000000005863</v>
      </c>
      <c r="E2183" s="30">
        <f>IF(B2183="",0,IF(B2183&lt;'MSD Calculation'!$D$5,$E$7*(1-B2183/'MSD Calculation'!$D$5), 0))</f>
        <v>3.7965867988808601E-3</v>
      </c>
      <c r="F2183" s="30">
        <f>IF(B2183="",0,IF($B2183&lt;$F$5,0,IF($B2183&gt;'MSD Calculation'!$D$5,0,IF($N$4="Closed-form",1/2*(1-COS(2*PI()*($B2183-$F$5)/$F$6))*$F$8,IF($N$4="General",1/2*(1-COS(2*PI()*($B2183-$F$5)/$F$6))*$F$9,"Error")))))</f>
        <v>9.2551388996357387E-3</v>
      </c>
      <c r="G2183" s="30">
        <f>IF(B2183="",0,IF($B2183&lt;$G$5,0,IF($B2183&gt;'MSD Calculation'!$D$5,0,IF($N$4="Closed-form",1/2*(1-COS(2*PI()*($B2183-$G$5)/$G$6))*$G$8,IF($N$4="General",1/2*(1-COS(2*PI()*($B2183-$G$5)/$G$6))*$G$9,"Error")))))</f>
        <v>3.6949305476253829E-3</v>
      </c>
      <c r="H2183" s="30">
        <f>IF(B2183="",0,IF($B2183&lt;$H$5,0,IF($B2183&gt;'MSD Calculation'!$D$5,0,IF($N$4="Closed-form",1/2*(1-COS(2*PI()*($B2183-$H$5)/$H$6))*$H$8,IF($N$4="General",1/2*(1-COS(2*PI()*($B2183-$H$5)/$H$6))*$H$9,"Error")))))</f>
        <v>1.8060883929763736E-3</v>
      </c>
      <c r="I2183" s="30">
        <f>IF(B2183="",0,IF($B2183&lt;$I$5,0,IF($B2183&gt;'MSD Calculation'!$D$5,0,IF($N$4="Closed-form",1/2*(1-COS(2*PI()*($B2183-$I$5)/$I$6))*$I$8,IF($N$4="General",1/2*(1-COS(2*PI()*($B2183-$I$5)/$I$6))*$I$9,"Error")))))</f>
        <v>1.844070500048276E-4</v>
      </c>
      <c r="J2183" s="15" t="s">
        <v>14</v>
      </c>
      <c r="K2183" s="3"/>
      <c r="L2183" s="17">
        <v>21.660000000000586</v>
      </c>
      <c r="M2183" s="34">
        <f>L2183/'MSD Calculation'!$D$5</f>
        <v>0.73175675675677654</v>
      </c>
      <c r="N2183" s="34">
        <f>'MSD Calculation'!$D$24-L2183</f>
        <v>-3.1600000000005863</v>
      </c>
      <c r="O2183" s="35">
        <f t="shared" si="165"/>
        <v>3.7965867988808601E-3</v>
      </c>
      <c r="P2183" s="35">
        <f t="shared" si="166"/>
        <v>1.3051725698516599E-2</v>
      </c>
      <c r="Q2183" s="35">
        <f t="shared" si="167"/>
        <v>1.674665624614198E-2</v>
      </c>
      <c r="R2183" s="35">
        <f t="shared" si="168"/>
        <v>1.8552744639118355E-2</v>
      </c>
      <c r="S2183" s="35">
        <f t="shared" si="169"/>
        <v>1.8737151689123183E-2</v>
      </c>
      <c r="T2183" s="11" t="s">
        <v>14</v>
      </c>
    </row>
    <row r="2184" spans="2:20" x14ac:dyDescent="0.35">
      <c r="B2184" s="63">
        <v>21.670000000000588</v>
      </c>
      <c r="C2184" s="34">
        <f>B2184/'MSD Calculation'!$D$5</f>
        <v>0.73209459459461446</v>
      </c>
      <c r="D2184" s="34">
        <f>'MSD Calculation'!$D$24-B2184</f>
        <v>-3.1700000000005879</v>
      </c>
      <c r="E2184" s="30">
        <f>IF(B2184="",0,IF(B2184&lt;'MSD Calculation'!$D$5,$E$7*(1-B2184/'MSD Calculation'!$D$5), 0))</f>
        <v>3.7918052034162731E-3</v>
      </c>
      <c r="F2184" s="30">
        <f>IF(B2184="",0,IF($B2184&lt;$F$5,0,IF($B2184&gt;'MSD Calculation'!$D$5,0,IF($N$4="Closed-form",1/2*(1-COS(2*PI()*($B2184-$F$5)/$F$6))*$F$8,IF($N$4="General",1/2*(1-COS(2*PI()*($B2184-$F$5)/$F$6))*$F$9,"Error")))))</f>
        <v>9.2508815945481701E-3</v>
      </c>
      <c r="G2184" s="30">
        <f>IF(B2184="",0,IF($B2184&lt;$G$5,0,IF($B2184&gt;'MSD Calculation'!$D$5,0,IF($N$4="Closed-form",1/2*(1-COS(2*PI()*($B2184-$G$5)/$G$6))*$G$8,IF($N$4="General",1/2*(1-COS(2*PI()*($B2184-$G$5)/$G$6))*$G$9,"Error")))))</f>
        <v>3.6948985728771336E-3</v>
      </c>
      <c r="H2184" s="30">
        <f>IF(B2184="",0,IF($B2184&lt;$H$5,0,IF($B2184&gt;'MSD Calculation'!$D$5,0,IF($N$4="Closed-form",1/2*(1-COS(2*PI()*($B2184-$H$5)/$H$6))*$H$8,IF($N$4="General",1/2*(1-COS(2*PI()*($B2184-$H$5)/$H$6))*$H$9,"Error")))))</f>
        <v>1.808224637518312E-3</v>
      </c>
      <c r="I2184" s="30">
        <f>IF(B2184="",0,IF($B2184&lt;$I$5,0,IF($B2184&gt;'MSD Calculation'!$D$5,0,IF($N$4="Closed-form",1/2*(1-COS(2*PI()*($B2184-$I$5)/$I$6))*$I$8,IF($N$4="General",1/2*(1-COS(2*PI()*($B2184-$I$5)/$I$6))*$I$9,"Error")))))</f>
        <v>1.8577907574561772E-4</v>
      </c>
      <c r="J2184" s="15" t="s">
        <v>14</v>
      </c>
      <c r="K2184" s="3"/>
      <c r="L2184" s="17">
        <v>21.670000000000588</v>
      </c>
      <c r="M2184" s="34">
        <f>L2184/'MSD Calculation'!$D$5</f>
        <v>0.73209459459461446</v>
      </c>
      <c r="N2184" s="34">
        <f>'MSD Calculation'!$D$24-L2184</f>
        <v>-3.1700000000005879</v>
      </c>
      <c r="O2184" s="35">
        <f t="shared" si="165"/>
        <v>3.7918052034162731E-3</v>
      </c>
      <c r="P2184" s="35">
        <f t="shared" si="166"/>
        <v>1.3042686797964442E-2</v>
      </c>
      <c r="Q2184" s="35">
        <f t="shared" si="167"/>
        <v>1.6737585370841575E-2</v>
      </c>
      <c r="R2184" s="35">
        <f t="shared" si="168"/>
        <v>1.8545810008359889E-2</v>
      </c>
      <c r="S2184" s="35">
        <f t="shared" si="169"/>
        <v>1.8731589084105507E-2</v>
      </c>
      <c r="T2184" s="11" t="s">
        <v>14</v>
      </c>
    </row>
    <row r="2185" spans="2:20" x14ac:dyDescent="0.35">
      <c r="B2185" s="63">
        <v>21.680000000000589</v>
      </c>
      <c r="C2185" s="34">
        <f>B2185/'MSD Calculation'!$D$5</f>
        <v>0.73243243243245226</v>
      </c>
      <c r="D2185" s="34">
        <f>'MSD Calculation'!$D$24-B2185</f>
        <v>-3.1800000000005895</v>
      </c>
      <c r="E2185" s="30">
        <f>IF(B2185="",0,IF(B2185&lt;'MSD Calculation'!$D$5,$E$7*(1-B2185/'MSD Calculation'!$D$5), 0))</f>
        <v>3.7870236079516877E-3</v>
      </c>
      <c r="F2185" s="30">
        <f>IF(B2185="",0,IF($B2185&lt;$F$5,0,IF($B2185&gt;'MSD Calculation'!$D$5,0,IF($N$4="Closed-form",1/2*(1-COS(2*PI()*($B2185-$F$5)/$F$6))*$F$8,IF($N$4="General",1/2*(1-COS(2*PI()*($B2185-$F$5)/$F$6))*$F$9,"Error")))))</f>
        <v>9.2466049840799064E-3</v>
      </c>
      <c r="G2185" s="30">
        <f>IF(B2185="",0,IF($B2185&lt;$G$5,0,IF($B2185&gt;'MSD Calculation'!$D$5,0,IF($N$4="Closed-form",1/2*(1-COS(2*PI()*($B2185-$G$5)/$G$6))*$G$8,IF($N$4="General",1/2*(1-COS(2*PI()*($B2185-$G$5)/$G$6))*$G$9,"Error")))))</f>
        <v>3.6948538085394872E-3</v>
      </c>
      <c r="H2185" s="30">
        <f>IF(B2185="",0,IF($B2185&lt;$H$5,0,IF($B2185&gt;'MSD Calculation'!$D$5,0,IF($N$4="Closed-form",1/2*(1-COS(2*PI()*($B2185-$H$5)/$H$6))*$H$8,IF($N$4="General",1/2*(1-COS(2*PI()*($B2185-$H$5)/$H$6))*$H$9,"Error")))))</f>
        <v>1.8103512673803407E-3</v>
      </c>
      <c r="I2185" s="30">
        <f>IF(B2185="",0,IF($B2185&lt;$I$5,0,IF($B2185&gt;'MSD Calculation'!$D$5,0,IF($N$4="Closed-form",1/2*(1-COS(2*PI()*($B2185-$I$5)/$I$6))*$I$8,IF($N$4="General",1/2*(1-COS(2*PI()*($B2185-$I$5)/$I$6))*$I$9,"Error")))))</f>
        <v>1.8715377735671775E-4</v>
      </c>
      <c r="J2185" s="15" t="s">
        <v>14</v>
      </c>
      <c r="K2185" s="3"/>
      <c r="L2185" s="17">
        <v>21.680000000000589</v>
      </c>
      <c r="M2185" s="34">
        <f>L2185/'MSD Calculation'!$D$5</f>
        <v>0.73243243243245226</v>
      </c>
      <c r="N2185" s="34">
        <f>'MSD Calculation'!$D$24-L2185</f>
        <v>-3.1800000000005895</v>
      </c>
      <c r="O2185" s="35">
        <f t="shared" si="165"/>
        <v>3.7870236079516877E-3</v>
      </c>
      <c r="P2185" s="35">
        <f t="shared" si="166"/>
        <v>1.3033628592031594E-2</v>
      </c>
      <c r="Q2185" s="35">
        <f t="shared" si="167"/>
        <v>1.6728482400571083E-2</v>
      </c>
      <c r="R2185" s="35">
        <f t="shared" si="168"/>
        <v>1.8538833667951424E-2</v>
      </c>
      <c r="S2185" s="35">
        <f t="shared" si="169"/>
        <v>1.8725987445308141E-2</v>
      </c>
      <c r="T2185" s="11" t="s">
        <v>14</v>
      </c>
    </row>
    <row r="2186" spans="2:20" x14ac:dyDescent="0.35">
      <c r="B2186" s="63">
        <v>21.690000000000591</v>
      </c>
      <c r="C2186" s="34">
        <f>B2186/'MSD Calculation'!$D$5</f>
        <v>0.73277027027029018</v>
      </c>
      <c r="D2186" s="34">
        <f>'MSD Calculation'!$D$24-B2186</f>
        <v>-3.190000000000591</v>
      </c>
      <c r="E2186" s="30">
        <f>IF(B2186="",0,IF(B2186&lt;'MSD Calculation'!$D$5,$E$7*(1-B2186/'MSD Calculation'!$D$5), 0))</f>
        <v>3.7822420124871007E-3</v>
      </c>
      <c r="F2186" s="30">
        <f>IF(B2186="",0,IF($B2186&lt;$F$5,0,IF($B2186&gt;'MSD Calculation'!$D$5,0,IF($N$4="Closed-form",1/2*(1-COS(2*PI()*($B2186-$F$5)/$F$6))*$F$8,IF($N$4="General",1/2*(1-COS(2*PI()*($B2186-$F$5)/$F$6))*$F$9,"Error")))))</f>
        <v>9.2423090869902472E-3</v>
      </c>
      <c r="G2186" s="30">
        <f>IF(B2186="",0,IF($B2186&lt;$G$5,0,IF($B2186&gt;'MSD Calculation'!$D$5,0,IF($N$4="Closed-form",1/2*(1-COS(2*PI()*($B2186-$G$5)/$G$6))*$G$8,IF($N$4="General",1/2*(1-COS(2*PI()*($B2186-$G$5)/$G$6))*$G$9,"Error")))))</f>
        <v>3.694796254922346E-3</v>
      </c>
      <c r="H2186" s="30">
        <f>IF(B2186="",0,IF($B2186&lt;$H$5,0,IF($B2186&gt;'MSD Calculation'!$D$5,0,IF($N$4="Closed-form",1/2*(1-COS(2*PI()*($B2186-$H$5)/$H$6))*$H$8,IF($N$4="General",1/2*(1-COS(2*PI()*($B2186-$H$5)/$H$6))*$H$9,"Error")))))</f>
        <v>1.8124682569922188E-3</v>
      </c>
      <c r="I2186" s="30">
        <f>IF(B2186="",0,IF($B2186&lt;$I$5,0,IF($B2186&gt;'MSD Calculation'!$D$5,0,IF($N$4="Closed-form",1/2*(1-COS(2*PI()*($B2186-$I$5)/$I$6))*$I$8,IF($N$4="General",1/2*(1-COS(2*PI()*($B2186-$I$5)/$I$6))*$I$9,"Error")))))</f>
        <v>1.8853111931343703E-4</v>
      </c>
      <c r="J2186" s="15" t="s">
        <v>14</v>
      </c>
      <c r="K2186" s="3"/>
      <c r="L2186" s="17">
        <v>21.690000000000591</v>
      </c>
      <c r="M2186" s="34">
        <f>L2186/'MSD Calculation'!$D$5</f>
        <v>0.73277027027029018</v>
      </c>
      <c r="N2186" s="34">
        <f>'MSD Calculation'!$D$24-L2186</f>
        <v>-3.190000000000591</v>
      </c>
      <c r="O2186" s="35">
        <f t="shared" si="165"/>
        <v>3.7822420124871007E-3</v>
      </c>
      <c r="P2186" s="35">
        <f t="shared" si="166"/>
        <v>1.3024551099477349E-2</v>
      </c>
      <c r="Q2186" s="35">
        <f t="shared" si="167"/>
        <v>1.6719347354399696E-2</v>
      </c>
      <c r="R2186" s="35">
        <f t="shared" si="168"/>
        <v>1.8531815611391916E-2</v>
      </c>
      <c r="S2186" s="35">
        <f t="shared" si="169"/>
        <v>1.8720346730705353E-2</v>
      </c>
      <c r="T2186" s="11" t="s">
        <v>14</v>
      </c>
    </row>
    <row r="2187" spans="2:20" x14ac:dyDescent="0.35">
      <c r="B2187" s="63">
        <v>21.700000000000593</v>
      </c>
      <c r="C2187" s="34">
        <f>B2187/'MSD Calculation'!$D$5</f>
        <v>0.7331081081081281</v>
      </c>
      <c r="D2187" s="34">
        <f>'MSD Calculation'!$D$24-B2187</f>
        <v>-3.2000000000005926</v>
      </c>
      <c r="E2187" s="30">
        <f>IF(B2187="",0,IF(B2187&lt;'MSD Calculation'!$D$5,$E$7*(1-B2187/'MSD Calculation'!$D$5), 0))</f>
        <v>3.7774604170225136E-3</v>
      </c>
      <c r="F2187" s="30">
        <f>IF(B2187="",0,IF($B2187&lt;$F$5,0,IF($B2187&gt;'MSD Calculation'!$D$5,0,IF($N$4="Closed-form",1/2*(1-COS(2*PI()*($B2187-$F$5)/$F$6))*$F$8,IF($N$4="General",1/2*(1-COS(2*PI()*($B2187-$F$5)/$F$6))*$F$9,"Error")))))</f>
        <v>9.2379939221231087E-3</v>
      </c>
      <c r="G2187" s="30">
        <f>IF(B2187="",0,IF($B2187&lt;$G$5,0,IF($B2187&gt;'MSD Calculation'!$D$5,0,IF($N$4="Closed-form",1/2*(1-COS(2*PI()*($B2187-$G$5)/$G$6))*$G$8,IF($N$4="General",1/2*(1-COS(2*PI()*($B2187-$G$5)/$G$6))*$G$9,"Error")))))</f>
        <v>3.6947259124241508E-3</v>
      </c>
      <c r="H2187" s="30">
        <f>IF(B2187="",0,IF($B2187&lt;$H$5,0,IF($B2187&gt;'MSD Calculation'!$D$5,0,IF($N$4="Closed-form",1/2*(1-COS(2*PI()*($B2187-$H$5)/$H$6))*$H$8,IF($N$4="General",1/2*(1-COS(2*PI()*($B2187-$H$5)/$H$6))*$H$9,"Error")))))</f>
        <v>1.8145755808996178E-3</v>
      </c>
      <c r="I2187" s="30">
        <f>IF(B2187="",0,IF($B2187&lt;$I$5,0,IF($B2187&gt;'MSD Calculation'!$D$5,0,IF($N$4="Closed-form",1/2*(1-COS(2*PI()*($B2187-$I$5)/$I$6))*$I$8,IF($N$4="General",1/2*(1-COS(2*PI()*($B2187-$I$5)/$I$6))*$I$9,"Error")))))</f>
        <v>1.8991106602285417E-4</v>
      </c>
      <c r="J2187" s="15" t="s">
        <v>14</v>
      </c>
      <c r="K2187" s="3"/>
      <c r="L2187" s="17">
        <v>21.700000000000593</v>
      </c>
      <c r="M2187" s="34">
        <f>L2187/'MSD Calculation'!$D$5</f>
        <v>0.7331081081081281</v>
      </c>
      <c r="N2187" s="34">
        <f>'MSD Calculation'!$D$24-L2187</f>
        <v>-3.2000000000005926</v>
      </c>
      <c r="O2187" s="35">
        <f t="shared" si="165"/>
        <v>3.7774604170225136E-3</v>
      </c>
      <c r="P2187" s="35">
        <f t="shared" si="166"/>
        <v>1.3015454339145622E-2</v>
      </c>
      <c r="Q2187" s="35">
        <f t="shared" si="167"/>
        <v>1.6710180251569774E-2</v>
      </c>
      <c r="R2187" s="35">
        <f t="shared" si="168"/>
        <v>1.8524755832469392E-2</v>
      </c>
      <c r="S2187" s="35">
        <f t="shared" si="169"/>
        <v>1.8714666898492247E-2</v>
      </c>
      <c r="T2187" s="11" t="s">
        <v>14</v>
      </c>
    </row>
    <row r="2188" spans="2:20" x14ac:dyDescent="0.35">
      <c r="B2188" s="63">
        <v>21.710000000000594</v>
      </c>
      <c r="C2188" s="34">
        <f>B2188/'MSD Calculation'!$D$5</f>
        <v>0.73344594594596602</v>
      </c>
      <c r="D2188" s="34">
        <f>'MSD Calculation'!$D$24-B2188</f>
        <v>-3.2100000000005942</v>
      </c>
      <c r="E2188" s="30">
        <f>IF(B2188="",0,IF(B2188&lt;'MSD Calculation'!$D$5,$E$7*(1-B2188/'MSD Calculation'!$D$5), 0))</f>
        <v>3.772678821557927E-3</v>
      </c>
      <c r="F2188" s="30">
        <f>IF(B2188="",0,IF($B2188&lt;$F$5,0,IF($B2188&gt;'MSD Calculation'!$D$5,0,IF($N$4="Closed-form",1/2*(1-COS(2*PI()*($B2188-$F$5)/$F$6))*$F$8,IF($N$4="General",1/2*(1-COS(2*PI()*($B2188-$F$5)/$F$6))*$F$9,"Error")))))</f>
        <v>9.2336595084069051E-3</v>
      </c>
      <c r="G2188" s="30">
        <f>IF(B2188="",0,IF($B2188&lt;$G$5,0,IF($B2188&gt;'MSD Calculation'!$D$5,0,IF($N$4="Closed-form",1/2*(1-COS(2*PI()*($B2188-$G$5)/$G$6))*$G$8,IF($N$4="General",1/2*(1-COS(2*PI()*($B2188-$G$5)/$G$6))*$G$9,"Error")))))</f>
        <v>3.694642781531878E-3</v>
      </c>
      <c r="H2188" s="30">
        <f>IF(B2188="",0,IF($B2188&lt;$H$5,0,IF($B2188&gt;'MSD Calculation'!$D$5,0,IF($N$4="Closed-form",1/2*(1-COS(2*PI()*($B2188-$H$5)/$H$6))*$H$8,IF($N$4="General",1/2*(1-COS(2*PI()*($B2188-$H$5)/$H$6))*$H$9,"Error")))))</f>
        <v>1.8166732137644287E-3</v>
      </c>
      <c r="I2188" s="30">
        <f>IF(B2188="",0,IF($B2188&lt;$I$5,0,IF($B2188&gt;'MSD Calculation'!$D$5,0,IF($N$4="Closed-form",1/2*(1-COS(2*PI()*($B2188-$I$5)/$I$6))*$I$8,IF($N$4="General",1/2*(1-COS(2*PI()*($B2188-$I$5)/$I$6))*$I$9,"Error")))))</f>
        <v>1.9129358182473614E-4</v>
      </c>
      <c r="J2188" s="15" t="s">
        <v>14</v>
      </c>
      <c r="K2188" s="3"/>
      <c r="L2188" s="17">
        <v>21.710000000000594</v>
      </c>
      <c r="M2188" s="34">
        <f>L2188/'MSD Calculation'!$D$5</f>
        <v>0.73344594594596602</v>
      </c>
      <c r="N2188" s="34">
        <f>'MSD Calculation'!$D$24-L2188</f>
        <v>-3.2100000000005942</v>
      </c>
      <c r="O2188" s="35">
        <f t="shared" si="165"/>
        <v>3.772678821557927E-3</v>
      </c>
      <c r="P2188" s="35">
        <f t="shared" si="166"/>
        <v>1.3006338329964832E-2</v>
      </c>
      <c r="Q2188" s="35">
        <f t="shared" si="167"/>
        <v>1.6700981111496711E-2</v>
      </c>
      <c r="R2188" s="35">
        <f t="shared" si="168"/>
        <v>1.8517654325261139E-2</v>
      </c>
      <c r="S2188" s="35">
        <f t="shared" si="169"/>
        <v>1.8708947907085875E-2</v>
      </c>
      <c r="T2188" s="11" t="s">
        <v>14</v>
      </c>
    </row>
    <row r="2189" spans="2:20" x14ac:dyDescent="0.35">
      <c r="B2189" s="63">
        <v>21.720000000000596</v>
      </c>
      <c r="C2189" s="34">
        <f>B2189/'MSD Calculation'!$D$5</f>
        <v>0.73378378378380382</v>
      </c>
      <c r="D2189" s="34">
        <f>'MSD Calculation'!$D$24-B2189</f>
        <v>-3.2200000000005957</v>
      </c>
      <c r="E2189" s="30">
        <f>IF(B2189="",0,IF(B2189&lt;'MSD Calculation'!$D$5,$E$7*(1-B2189/'MSD Calculation'!$D$5), 0))</f>
        <v>3.7678972260933416E-3</v>
      </c>
      <c r="F2189" s="30">
        <f>IF(B2189="",0,IF($B2189&lt;$F$5,0,IF($B2189&gt;'MSD Calculation'!$D$5,0,IF($N$4="Closed-form",1/2*(1-COS(2*PI()*($B2189-$F$5)/$F$6))*$F$8,IF($N$4="General",1/2*(1-COS(2*PI()*($B2189-$F$5)/$F$6))*$F$9,"Error")))))</f>
        <v>9.2293058648545024E-3</v>
      </c>
      <c r="G2189" s="30">
        <f>IF(B2189="",0,IF($B2189&lt;$G$5,0,IF($B2189&gt;'MSD Calculation'!$D$5,0,IF($N$4="Closed-form",1/2*(1-COS(2*PI()*($B2189-$G$5)/$G$6))*$G$8,IF($N$4="General",1/2*(1-COS(2*PI()*($B2189-$G$5)/$G$6))*$G$9,"Error")))))</f>
        <v>3.6945468628210381E-3</v>
      </c>
      <c r="H2189" s="30">
        <f>IF(B2189="",0,IF($B2189&lt;$H$5,0,IF($B2189&gt;'MSD Calculation'!$D$5,0,IF($N$4="Closed-form",1/2*(1-COS(2*PI()*($B2189-$H$5)/$H$6))*$H$8,IF($N$4="General",1/2*(1-COS(2*PI()*($B2189-$H$5)/$H$6))*$H$9,"Error")))))</f>
        <v>1.8187611303650646E-3</v>
      </c>
      <c r="I2189" s="30">
        <f>IF(B2189="",0,IF($B2189&lt;$I$5,0,IF($B2189&gt;'MSD Calculation'!$D$5,0,IF($N$4="Closed-form",1/2*(1-COS(2*PI()*($B2189-$I$5)/$I$6))*$I$8,IF($N$4="General",1/2*(1-COS(2*PI()*($B2189-$I$5)/$I$6))*$I$9,"Error")))))</f>
        <v>1.9267863099246049E-4</v>
      </c>
      <c r="J2189" s="15" t="s">
        <v>14</v>
      </c>
      <c r="K2189" s="3"/>
      <c r="L2189" s="17">
        <v>21.720000000000596</v>
      </c>
      <c r="M2189" s="34">
        <f>L2189/'MSD Calculation'!$D$5</f>
        <v>0.73378378378380382</v>
      </c>
      <c r="N2189" s="34">
        <f>'MSD Calculation'!$D$24-L2189</f>
        <v>-3.2200000000005957</v>
      </c>
      <c r="O2189" s="35">
        <f t="shared" si="165"/>
        <v>3.7678972260933416E-3</v>
      </c>
      <c r="P2189" s="35">
        <f t="shared" si="166"/>
        <v>1.2997203090947844E-2</v>
      </c>
      <c r="Q2189" s="35">
        <f t="shared" si="167"/>
        <v>1.6691749953768882E-2</v>
      </c>
      <c r="R2189" s="35">
        <f t="shared" si="168"/>
        <v>1.8510511084133947E-2</v>
      </c>
      <c r="S2189" s="35">
        <f t="shared" si="169"/>
        <v>1.8703189715126408E-2</v>
      </c>
      <c r="T2189" s="11" t="s">
        <v>14</v>
      </c>
    </row>
    <row r="2190" spans="2:20" x14ac:dyDescent="0.35">
      <c r="B2190" s="63">
        <v>21.730000000000597</v>
      </c>
      <c r="C2190" s="34">
        <f>B2190/'MSD Calculation'!$D$5</f>
        <v>0.73412162162164174</v>
      </c>
      <c r="D2190" s="34">
        <f>'MSD Calculation'!$D$24-B2190</f>
        <v>-3.2300000000005973</v>
      </c>
      <c r="E2190" s="30">
        <f>IF(B2190="",0,IF(B2190&lt;'MSD Calculation'!$D$5,$E$7*(1-B2190/'MSD Calculation'!$D$5), 0))</f>
        <v>3.7631156306287545E-3</v>
      </c>
      <c r="F2190" s="30">
        <f>IF(B2190="",0,IF($B2190&lt;$F$5,0,IF($B2190&gt;'MSD Calculation'!$D$5,0,IF($N$4="Closed-form",1/2*(1-COS(2*PI()*($B2190-$F$5)/$F$6))*$F$8,IF($N$4="General",1/2*(1-COS(2*PI()*($B2190-$F$5)/$F$6))*$F$9,"Error")))))</f>
        <v>9.2249330105631071E-3</v>
      </c>
      <c r="G2190" s="30">
        <f>IF(B2190="",0,IF($B2190&lt;$G$5,0,IF($B2190&gt;'MSD Calculation'!$D$5,0,IF($N$4="Closed-form",1/2*(1-COS(2*PI()*($B2190-$G$5)/$G$6))*$G$8,IF($N$4="General",1/2*(1-COS(2*PI()*($B2190-$G$5)/$G$6))*$G$9,"Error")))))</f>
        <v>3.6944381569556715E-3</v>
      </c>
      <c r="H2190" s="30">
        <f>IF(B2190="",0,IF($B2190&lt;$H$5,0,IF($B2190&gt;'MSD Calculation'!$D$5,0,IF($N$4="Closed-form",1/2*(1-COS(2*PI()*($B2190-$H$5)/$H$6))*$H$8,IF($N$4="General",1/2*(1-COS(2*PI()*($B2190-$H$5)/$H$6))*$H$9,"Error")))))</f>
        <v>1.8208393055967667E-3</v>
      </c>
      <c r="I2190" s="30">
        <f>IF(B2190="",0,IF($B2190&lt;$I$5,0,IF($B2190&gt;'MSD Calculation'!$D$5,0,IF($N$4="Closed-form",1/2*(1-COS(2*PI()*($B2190-$I$5)/$I$6))*$I$8,IF($N$4="General",1/2*(1-COS(2*PI()*($B2190-$I$5)/$I$6))*$I$9,"Error")))))</f>
        <v>1.940661777339376E-4</v>
      </c>
      <c r="J2190" s="15" t="s">
        <v>14</v>
      </c>
      <c r="K2190" s="3"/>
      <c r="L2190" s="17">
        <v>21.730000000000597</v>
      </c>
      <c r="M2190" s="34">
        <f>L2190/'MSD Calculation'!$D$5</f>
        <v>0.73412162162164174</v>
      </c>
      <c r="N2190" s="34">
        <f>'MSD Calculation'!$D$24-L2190</f>
        <v>-3.2300000000005973</v>
      </c>
      <c r="O2190" s="35">
        <f t="shared" si="165"/>
        <v>3.7631156306287545E-3</v>
      </c>
      <c r="P2190" s="35">
        <f t="shared" si="166"/>
        <v>1.2988048641191862E-2</v>
      </c>
      <c r="Q2190" s="35">
        <f t="shared" si="167"/>
        <v>1.6682486798147534E-2</v>
      </c>
      <c r="R2190" s="35">
        <f t="shared" si="168"/>
        <v>1.8503326103744302E-2</v>
      </c>
      <c r="S2190" s="35">
        <f t="shared" si="169"/>
        <v>1.869739228147824E-2</v>
      </c>
      <c r="T2190" s="11" t="s">
        <v>14</v>
      </c>
    </row>
    <row r="2191" spans="2:20" x14ac:dyDescent="0.35">
      <c r="B2191" s="63">
        <v>21.740000000000599</v>
      </c>
      <c r="C2191" s="34">
        <f>B2191/'MSD Calculation'!$D$5</f>
        <v>0.73445945945947966</v>
      </c>
      <c r="D2191" s="34">
        <f>'MSD Calculation'!$D$24-B2191</f>
        <v>-3.2400000000005988</v>
      </c>
      <c r="E2191" s="30">
        <f>IF(B2191="",0,IF(B2191&lt;'MSD Calculation'!$D$5,$E$7*(1-B2191/'MSD Calculation'!$D$5), 0))</f>
        <v>3.7583340351641675E-3</v>
      </c>
      <c r="F2191" s="30">
        <f>IF(B2191="",0,IF($B2191&lt;$F$5,0,IF($B2191&gt;'MSD Calculation'!$D$5,0,IF($N$4="Closed-form",1/2*(1-COS(2*PI()*($B2191-$F$5)/$F$6))*$F$8,IF($N$4="General",1/2*(1-COS(2*PI()*($B2191-$F$5)/$F$6))*$F$9,"Error")))))</f>
        <v>9.2205409647142036E-3</v>
      </c>
      <c r="G2191" s="30">
        <f>IF(B2191="",0,IF($B2191&lt;$G$5,0,IF($B2191&gt;'MSD Calculation'!$D$5,0,IF($N$4="Closed-form",1/2*(1-COS(2*PI()*($B2191-$G$5)/$G$6))*$G$8,IF($N$4="General",1/2*(1-COS(2*PI()*($B2191-$G$5)/$G$6))*$G$9,"Error")))))</f>
        <v>3.6943166646883426E-3</v>
      </c>
      <c r="H2191" s="30">
        <f>IF(B2191="",0,IF($B2191&lt;$H$5,0,IF($B2191&gt;'MSD Calculation'!$D$5,0,IF($N$4="Closed-form",1/2*(1-COS(2*PI()*($B2191-$H$5)/$H$6))*$H$8,IF($N$4="General",1/2*(1-COS(2*PI()*($B2191-$H$5)/$H$6))*$H$9,"Error")))))</f>
        <v>1.8229077144719043E-3</v>
      </c>
      <c r="I2191" s="30">
        <f>IF(B2191="",0,IF($B2191&lt;$I$5,0,IF($B2191&gt;'MSD Calculation'!$D$5,0,IF($N$4="Closed-form",1/2*(1-COS(2*PI()*($B2191-$I$5)/$I$6))*$I$8,IF($N$4="General",1/2*(1-COS(2*PI()*($B2191-$I$5)/$I$6))*$I$9,"Error")))))</f>
        <v>1.9545618619253656E-4</v>
      </c>
      <c r="J2191" s="15" t="s">
        <v>14</v>
      </c>
      <c r="K2191" s="3"/>
      <c r="L2191" s="17">
        <v>21.740000000000599</v>
      </c>
      <c r="M2191" s="34">
        <f>L2191/'MSD Calculation'!$D$5</f>
        <v>0.73445945945947966</v>
      </c>
      <c r="N2191" s="34">
        <f>'MSD Calculation'!$D$24-L2191</f>
        <v>-3.2400000000005988</v>
      </c>
      <c r="O2191" s="35">
        <f t="shared" si="165"/>
        <v>3.7583340351641675E-3</v>
      </c>
      <c r="P2191" s="35">
        <f t="shared" si="166"/>
        <v>1.2978874999878371E-2</v>
      </c>
      <c r="Q2191" s="35">
        <f t="shared" si="167"/>
        <v>1.6673191664566715E-2</v>
      </c>
      <c r="R2191" s="35">
        <f t="shared" si="168"/>
        <v>1.8496099379038618E-2</v>
      </c>
      <c r="S2191" s="35">
        <f t="shared" si="169"/>
        <v>1.8691555565231156E-2</v>
      </c>
      <c r="T2191" s="11" t="s">
        <v>14</v>
      </c>
    </row>
    <row r="2192" spans="2:20" x14ac:dyDescent="0.35">
      <c r="B2192" s="63">
        <v>21.7500000000006</v>
      </c>
      <c r="C2192" s="34">
        <f>B2192/'MSD Calculation'!$D$5</f>
        <v>0.73479729729731758</v>
      </c>
      <c r="D2192" s="34">
        <f>'MSD Calculation'!$D$24-B2192</f>
        <v>-3.2500000000006004</v>
      </c>
      <c r="E2192" s="30">
        <f>IF(B2192="",0,IF(B2192&lt;'MSD Calculation'!$D$5,$E$7*(1-B2192/'MSD Calculation'!$D$5), 0))</f>
        <v>3.7535524396995804E-3</v>
      </c>
      <c r="F2192" s="30">
        <f>IF(B2192="",0,IF($B2192&lt;$F$5,0,IF($B2192&gt;'MSD Calculation'!$D$5,0,IF($N$4="Closed-form",1/2*(1-COS(2*PI()*($B2192-$F$5)/$F$6))*$F$8,IF($N$4="General",1/2*(1-COS(2*PI()*($B2192-$F$5)/$F$6))*$F$9,"Error")))))</f>
        <v>9.2161297465734437E-3</v>
      </c>
      <c r="G2192" s="30">
        <f>IF(B2192="",0,IF($B2192&lt;$G$5,0,IF($B2192&gt;'MSD Calculation'!$D$5,0,IF($N$4="Closed-form",1/2*(1-COS(2*PI()*($B2192-$G$5)/$G$6))*$G$8,IF($N$4="General",1/2*(1-COS(2*PI()*($B2192-$G$5)/$G$6))*$G$9,"Error")))))</f>
        <v>3.6941823868601358E-3</v>
      </c>
      <c r="H2192" s="30">
        <f>IF(B2192="",0,IF($B2192&lt;$H$5,0,IF($B2192&gt;'MSD Calculation'!$D$5,0,IF($N$4="Closed-form",1/2*(1-COS(2*PI()*($B2192-$H$5)/$H$6))*$H$8,IF($N$4="General",1/2*(1-COS(2*PI()*($B2192-$H$5)/$H$6))*$H$9,"Error")))))</f>
        <v>1.8249663321202754E-3</v>
      </c>
      <c r="I2192" s="30">
        <f>IF(B2192="",0,IF($B2192&lt;$I$5,0,IF($B2192&gt;'MSD Calculation'!$D$5,0,IF($N$4="Closed-form",1/2*(1-COS(2*PI()*($B2192-$I$5)/$I$6))*$I$8,IF($N$4="General",1/2*(1-COS(2*PI()*($B2192-$I$5)/$I$6))*$I$9,"Error")))))</f>
        <v>1.9684862044801145E-4</v>
      </c>
      <c r="J2192" s="15" t="s">
        <v>14</v>
      </c>
      <c r="K2192" s="3"/>
      <c r="L2192" s="17">
        <v>21.7500000000006</v>
      </c>
      <c r="M2192" s="34">
        <f>L2192/'MSD Calculation'!$D$5</f>
        <v>0.73479729729731758</v>
      </c>
      <c r="N2192" s="34">
        <f>'MSD Calculation'!$D$24-L2192</f>
        <v>-3.2500000000006004</v>
      </c>
      <c r="O2192" s="35">
        <f t="shared" si="165"/>
        <v>3.7535524396995804E-3</v>
      </c>
      <c r="P2192" s="35">
        <f t="shared" si="166"/>
        <v>1.2969682186273025E-2</v>
      </c>
      <c r="Q2192" s="35">
        <f t="shared" si="167"/>
        <v>1.6663864573133159E-2</v>
      </c>
      <c r="R2192" s="35">
        <f t="shared" si="168"/>
        <v>1.8488830905253436E-2</v>
      </c>
      <c r="S2192" s="35">
        <f t="shared" si="169"/>
        <v>1.8685679525701448E-2</v>
      </c>
      <c r="T2192" s="11" t="s">
        <v>14</v>
      </c>
    </row>
    <row r="2193" spans="2:20" x14ac:dyDescent="0.35">
      <c r="B2193" s="63">
        <v>21.760000000000602</v>
      </c>
      <c r="C2193" s="34">
        <f>B2193/'MSD Calculation'!$D$5</f>
        <v>0.73513513513515538</v>
      </c>
      <c r="D2193" s="34">
        <f>'MSD Calculation'!$D$24-B2193</f>
        <v>-3.260000000000602</v>
      </c>
      <c r="E2193" s="30">
        <f>IF(B2193="",0,IF(B2193&lt;'MSD Calculation'!$D$5,$E$7*(1-B2193/'MSD Calculation'!$D$5), 0))</f>
        <v>3.7487708442349951E-3</v>
      </c>
      <c r="F2193" s="30">
        <f>IF(B2193="",0,IF($B2193&lt;$F$5,0,IF($B2193&gt;'MSD Calculation'!$D$5,0,IF($N$4="Closed-form",1/2*(1-COS(2*PI()*($B2193-$F$5)/$F$6))*$F$8,IF($N$4="General",1/2*(1-COS(2*PI()*($B2193-$F$5)/$F$6))*$F$9,"Error")))))</f>
        <v>9.2116993754905972E-3</v>
      </c>
      <c r="G2193" s="30">
        <f>IF(B2193="",0,IF($B2193&lt;$G$5,0,IF($B2193&gt;'MSD Calculation'!$D$5,0,IF($N$4="Closed-form",1/2*(1-COS(2*PI()*($B2193-$G$5)/$G$6))*$G$8,IF($N$4="General",1/2*(1-COS(2*PI()*($B2193-$G$5)/$G$6))*$G$9,"Error")))))</f>
        <v>3.6940353244006483E-3</v>
      </c>
      <c r="H2193" s="30">
        <f>IF(B2193="",0,IF($B2193&lt;$H$5,0,IF($B2193&gt;'MSD Calculation'!$D$5,0,IF($N$4="Closed-form",1/2*(1-COS(2*PI()*($B2193-$H$5)/$H$6))*$H$8,IF($N$4="General",1/2*(1-COS(2*PI()*($B2193-$H$5)/$H$6))*$H$9,"Error")))))</f>
        <v>1.8270151337894066E-3</v>
      </c>
      <c r="I2193" s="30">
        <f>IF(B2193="",0,IF($B2193&lt;$I$5,0,IF($B2193&gt;'MSD Calculation'!$D$5,0,IF($N$4="Closed-form",1/2*(1-COS(2*PI()*($B2193-$I$5)/$I$6))*$I$8,IF($N$4="General",1/2*(1-COS(2*PI()*($B2193-$I$5)/$I$6))*$I$9,"Error")))))</f>
        <v>1.9824344451742926E-4</v>
      </c>
      <c r="J2193" s="15" t="s">
        <v>14</v>
      </c>
      <c r="K2193" s="3"/>
      <c r="L2193" s="17">
        <v>21.760000000000602</v>
      </c>
      <c r="M2193" s="34">
        <f>L2193/'MSD Calculation'!$D$5</f>
        <v>0.73513513513515538</v>
      </c>
      <c r="N2193" s="34">
        <f>'MSD Calculation'!$D$24-L2193</f>
        <v>-3.260000000000602</v>
      </c>
      <c r="O2193" s="35">
        <f t="shared" si="165"/>
        <v>3.7487708442349951E-3</v>
      </c>
      <c r="P2193" s="35">
        <f t="shared" si="166"/>
        <v>1.2960470219725592E-2</v>
      </c>
      <c r="Q2193" s="35">
        <f t="shared" si="167"/>
        <v>1.6654505544126241E-2</v>
      </c>
      <c r="R2193" s="35">
        <f t="shared" si="168"/>
        <v>1.8481520677915649E-2</v>
      </c>
      <c r="S2193" s="35">
        <f t="shared" si="169"/>
        <v>1.8679764122433079E-2</v>
      </c>
      <c r="T2193" s="11" t="s">
        <v>14</v>
      </c>
    </row>
    <row r="2194" spans="2:20" x14ac:dyDescent="0.35">
      <c r="B2194" s="63">
        <v>21.770000000000604</v>
      </c>
      <c r="C2194" s="34">
        <f>B2194/'MSD Calculation'!$D$5</f>
        <v>0.7354729729729933</v>
      </c>
      <c r="D2194" s="34">
        <f>'MSD Calculation'!$D$24-B2194</f>
        <v>-3.2700000000006035</v>
      </c>
      <c r="E2194" s="30">
        <f>IF(B2194="",0,IF(B2194&lt;'MSD Calculation'!$D$5,$E$7*(1-B2194/'MSD Calculation'!$D$5), 0))</f>
        <v>3.7439892487704084E-3</v>
      </c>
      <c r="F2194" s="30">
        <f>IF(B2194="",0,IF($B2194&lt;$F$5,0,IF($B2194&gt;'MSD Calculation'!$D$5,0,IF($N$4="Closed-form",1/2*(1-COS(2*PI()*($B2194-$F$5)/$F$6))*$F$8,IF($N$4="General",1/2*(1-COS(2*PI()*($B2194-$F$5)/$F$6))*$F$9,"Error")))))</f>
        <v>9.2072498708994348E-3</v>
      </c>
      <c r="G2194" s="30">
        <f>IF(B2194="",0,IF($B2194&lt;$G$5,0,IF($B2194&gt;'MSD Calculation'!$D$5,0,IF($N$4="Closed-form",1/2*(1-COS(2*PI()*($B2194-$G$5)/$G$6))*$G$8,IF($N$4="General",1/2*(1-COS(2*PI()*($B2194-$G$5)/$G$6))*$G$9,"Error")))))</f>
        <v>3.6938754783279867E-3</v>
      </c>
      <c r="H2194" s="30">
        <f>IF(B2194="",0,IF($B2194&lt;$H$5,0,IF($B2194&gt;'MSD Calculation'!$D$5,0,IF($N$4="Closed-form",1/2*(1-COS(2*PI()*($B2194-$H$5)/$H$6))*$H$8,IF($N$4="General",1/2*(1-COS(2*PI()*($B2194-$H$5)/$H$6))*$H$9,"Error")))))</f>
        <v>1.82905409484485E-3</v>
      </c>
      <c r="I2194" s="30">
        <f>IF(B2194="",0,IF($B2194&lt;$I$5,0,IF($B2194&gt;'MSD Calculation'!$D$5,0,IF($N$4="Closed-form",1/2*(1-COS(2*PI()*($B2194-$I$5)/$I$6))*$I$8,IF($N$4="General",1/2*(1-COS(2*PI()*($B2194-$I$5)/$I$6))*$I$9,"Error")))))</f>
        <v>1.9964062235610012E-4</v>
      </c>
      <c r="J2194" s="15" t="s">
        <v>14</v>
      </c>
      <c r="K2194" s="3"/>
      <c r="L2194" s="17">
        <v>21.770000000000604</v>
      </c>
      <c r="M2194" s="34">
        <f>L2194/'MSD Calculation'!$D$5</f>
        <v>0.7354729729729933</v>
      </c>
      <c r="N2194" s="34">
        <f>'MSD Calculation'!$D$24-L2194</f>
        <v>-3.2700000000006035</v>
      </c>
      <c r="O2194" s="35">
        <f t="shared" ref="O2194:O2257" si="170">E2194</f>
        <v>3.7439892487704084E-3</v>
      </c>
      <c r="P2194" s="35">
        <f t="shared" ref="P2194:P2257" si="171">E2194+F2194</f>
        <v>1.2951239119669843E-2</v>
      </c>
      <c r="Q2194" s="35">
        <f t="shared" ref="Q2194:Q2257" si="172">E2194+F2194+G2194</f>
        <v>1.6645114597997831E-2</v>
      </c>
      <c r="R2194" s="35">
        <f t="shared" ref="R2194:R2257" si="173">+E2194+F2194+G2194+H2194</f>
        <v>1.8474168692842682E-2</v>
      </c>
      <c r="S2194" s="35">
        <f t="shared" ref="S2194:S2257" si="174">E2194+F2194+G2194+H2194+I2194</f>
        <v>1.8673809315198783E-2</v>
      </c>
      <c r="T2194" s="11" t="s">
        <v>14</v>
      </c>
    </row>
    <row r="2195" spans="2:20" x14ac:dyDescent="0.35">
      <c r="B2195" s="63">
        <v>21.780000000000605</v>
      </c>
      <c r="C2195" s="34">
        <f>B2195/'MSD Calculation'!$D$5</f>
        <v>0.73581081081083122</v>
      </c>
      <c r="D2195" s="34">
        <f>'MSD Calculation'!$D$24-B2195</f>
        <v>-3.2800000000006051</v>
      </c>
      <c r="E2195" s="30">
        <f>IF(B2195="",0,IF(B2195&lt;'MSD Calculation'!$D$5,$E$7*(1-B2195/'MSD Calculation'!$D$5), 0))</f>
        <v>3.7392076533058214E-3</v>
      </c>
      <c r="F2195" s="30">
        <f>IF(B2195="",0,IF($B2195&lt;$F$5,0,IF($B2195&gt;'MSD Calculation'!$D$5,0,IF($N$4="Closed-form",1/2*(1-COS(2*PI()*($B2195-$F$5)/$F$6))*$F$8,IF($N$4="General",1/2*(1-COS(2*PI()*($B2195-$F$5)/$F$6))*$F$9,"Error")))))</f>
        <v>9.2027812523176634E-3</v>
      </c>
      <c r="G2195" s="30">
        <f>IF(B2195="",0,IF($B2195&lt;$G$5,0,IF($B2195&gt;'MSD Calculation'!$D$5,0,IF($N$4="Closed-form",1/2*(1-COS(2*PI()*($B2195-$G$5)/$G$6))*$G$8,IF($N$4="General",1/2*(1-COS(2*PI()*($B2195-$G$5)/$G$6))*$G$9,"Error")))))</f>
        <v>3.693702849748755E-3</v>
      </c>
      <c r="H2195" s="30">
        <f>IF(B2195="",0,IF($B2195&lt;$H$5,0,IF($B2195&gt;'MSD Calculation'!$D$5,0,IF($N$4="Closed-form",1/2*(1-COS(2*PI()*($B2195-$H$5)/$H$6))*$H$8,IF($N$4="General",1/2*(1-COS(2*PI()*($B2195-$H$5)/$H$6))*$H$9,"Error")))))</f>
        <v>1.8310831907704793E-3</v>
      </c>
      <c r="I2195" s="30">
        <f>IF(B2195="",0,IF($B2195&lt;$I$5,0,IF($B2195&gt;'MSD Calculation'!$D$5,0,IF($N$4="Closed-form",1/2*(1-COS(2*PI()*($B2195-$I$5)/$I$6))*$I$8,IF($N$4="General",1/2*(1-COS(2*PI()*($B2195-$I$5)/$I$6))*$I$9,"Error")))))</f>
        <v>2.0104011785850861E-4</v>
      </c>
      <c r="J2195" s="15" t="s">
        <v>14</v>
      </c>
      <c r="K2195" s="3"/>
      <c r="L2195" s="17">
        <v>21.780000000000605</v>
      </c>
      <c r="M2195" s="34">
        <f>L2195/'MSD Calculation'!$D$5</f>
        <v>0.73581081081083122</v>
      </c>
      <c r="N2195" s="34">
        <f>'MSD Calculation'!$D$24-L2195</f>
        <v>-3.2800000000006051</v>
      </c>
      <c r="O2195" s="35">
        <f t="shared" si="170"/>
        <v>3.7392076533058214E-3</v>
      </c>
      <c r="P2195" s="35">
        <f t="shared" si="171"/>
        <v>1.2941988905623484E-2</v>
      </c>
      <c r="Q2195" s="35">
        <f t="shared" si="172"/>
        <v>1.6635691755372238E-2</v>
      </c>
      <c r="R2195" s="35">
        <f t="shared" si="173"/>
        <v>1.8466774946142718E-2</v>
      </c>
      <c r="S2195" s="35">
        <f t="shared" si="174"/>
        <v>1.8667815064001225E-2</v>
      </c>
      <c r="T2195" s="11" t="s">
        <v>14</v>
      </c>
    </row>
    <row r="2196" spans="2:20" x14ac:dyDescent="0.35">
      <c r="B2196" s="63">
        <v>21.790000000000607</v>
      </c>
      <c r="C2196" s="34">
        <f>B2196/'MSD Calculation'!$D$5</f>
        <v>0.73614864864866913</v>
      </c>
      <c r="D2196" s="34">
        <f>'MSD Calculation'!$D$24-B2196</f>
        <v>-3.2900000000006067</v>
      </c>
      <c r="E2196" s="30">
        <f>IF(B2196="",0,IF(B2196&lt;'MSD Calculation'!$D$5,$E$7*(1-B2196/'MSD Calculation'!$D$5), 0))</f>
        <v>3.7344260578412343E-3</v>
      </c>
      <c r="F2196" s="30">
        <f>IF(B2196="",0,IF($B2196&lt;$F$5,0,IF($B2196&gt;'MSD Calculation'!$D$5,0,IF($N$4="Closed-form",1/2*(1-COS(2*PI()*($B2196-$F$5)/$F$6))*$F$8,IF($N$4="General",1/2*(1-COS(2*PI()*($B2196-$F$5)/$F$6))*$F$9,"Error")))))</f>
        <v>9.1982935393468256E-3</v>
      </c>
      <c r="G2196" s="30">
        <f>IF(B2196="",0,IF($B2196&lt;$G$5,0,IF($B2196&gt;'MSD Calculation'!$D$5,0,IF($N$4="Closed-form",1/2*(1-COS(2*PI()*($B2196-$G$5)/$G$6))*$G$8,IF($N$4="General",1/2*(1-COS(2*PI()*($B2196-$G$5)/$G$6))*$G$9,"Error")))))</f>
        <v>3.6935174398580522E-3</v>
      </c>
      <c r="H2196" s="30">
        <f>IF(B2196="",0,IF($B2196&lt;$H$5,0,IF($B2196&gt;'MSD Calculation'!$D$5,0,IF($N$4="Closed-form",1/2*(1-COS(2*PI()*($B2196-$H$5)/$H$6))*$H$8,IF($N$4="General",1/2*(1-COS(2*PI()*($B2196-$H$5)/$H$6))*$H$9,"Error")))))</f>
        <v>1.8331023971687854E-3</v>
      </c>
      <c r="I2196" s="30">
        <f>IF(B2196="",0,IF($B2196&lt;$I$5,0,IF($B2196&gt;'MSD Calculation'!$D$5,0,IF($N$4="Closed-form",1/2*(1-COS(2*PI()*($B2196-$I$5)/$I$6))*$I$8,IF($N$4="General",1/2*(1-COS(2*PI()*($B2196-$I$5)/$I$6))*$I$9,"Error")))))</f>
        <v>2.0244189485924704E-4</v>
      </c>
      <c r="J2196" s="15" t="s">
        <v>14</v>
      </c>
      <c r="K2196" s="3"/>
      <c r="L2196" s="17">
        <v>21.790000000000607</v>
      </c>
      <c r="M2196" s="34">
        <f>L2196/'MSD Calculation'!$D$5</f>
        <v>0.73614864864866913</v>
      </c>
      <c r="N2196" s="34">
        <f>'MSD Calculation'!$D$24-L2196</f>
        <v>-3.2900000000006067</v>
      </c>
      <c r="O2196" s="35">
        <f t="shared" si="170"/>
        <v>3.7344260578412343E-3</v>
      </c>
      <c r="P2196" s="35">
        <f t="shared" si="171"/>
        <v>1.293271959718806E-2</v>
      </c>
      <c r="Q2196" s="35">
        <f t="shared" si="172"/>
        <v>1.6626237037046111E-2</v>
      </c>
      <c r="R2196" s="35">
        <f t="shared" si="173"/>
        <v>1.8459339434214898E-2</v>
      </c>
      <c r="S2196" s="35">
        <f t="shared" si="174"/>
        <v>1.8661781329074145E-2</v>
      </c>
      <c r="T2196" s="11" t="s">
        <v>14</v>
      </c>
    </row>
    <row r="2197" spans="2:20" x14ac:dyDescent="0.35">
      <c r="B2197" s="63">
        <v>21.800000000000608</v>
      </c>
      <c r="C2197" s="34">
        <f>B2197/'MSD Calculation'!$D$5</f>
        <v>0.73648648648650705</v>
      </c>
      <c r="D2197" s="34">
        <f>'MSD Calculation'!$D$24-B2197</f>
        <v>-3.3000000000006082</v>
      </c>
      <c r="E2197" s="30">
        <f>IF(B2197="",0,IF(B2197&lt;'MSD Calculation'!$D$5,$E$7*(1-B2197/'MSD Calculation'!$D$5), 0))</f>
        <v>3.7296444623766472E-3</v>
      </c>
      <c r="F2197" s="30">
        <f>IF(B2197="",0,IF($B2197&lt;$F$5,0,IF($B2197&gt;'MSD Calculation'!$D$5,0,IF($N$4="Closed-form",1/2*(1-COS(2*PI()*($B2197-$F$5)/$F$6))*$F$8,IF($N$4="General",1/2*(1-COS(2*PI()*($B2197-$F$5)/$F$6))*$F$9,"Error")))))</f>
        <v>9.1937867516722321E-3</v>
      </c>
      <c r="G2197" s="30">
        <f>IF(B2197="",0,IF($B2197&lt;$G$5,0,IF($B2197&gt;'MSD Calculation'!$D$5,0,IF($N$4="Closed-form",1/2*(1-COS(2*PI()*($B2197-$G$5)/$G$6))*$G$8,IF($N$4="General",1/2*(1-COS(2*PI()*($B2197-$G$5)/$G$6))*$G$9,"Error")))))</f>
        <v>3.6933192499394607E-3</v>
      </c>
      <c r="H2197" s="30">
        <f>IF(B2197="",0,IF($B2197&lt;$H$5,0,IF($B2197&gt;'MSD Calculation'!$D$5,0,IF($N$4="Closed-form",1/2*(1-COS(2*PI()*($B2197-$H$5)/$H$6))*$H$8,IF($N$4="General",1/2*(1-COS(2*PI()*($B2197-$H$5)/$H$6))*$H$9,"Error")))))</f>
        <v>1.8351116897611685E-3</v>
      </c>
      <c r="I2197" s="30">
        <f>IF(B2197="",0,IF($B2197&lt;$I$5,0,IF($B2197&gt;'MSD Calculation'!$D$5,0,IF($N$4="Closed-form",1/2*(1-COS(2*PI()*($B2197-$I$5)/$I$6))*$I$8,IF($N$4="General",1/2*(1-COS(2*PI()*($B2197-$I$5)/$I$6))*$I$9,"Error")))))</f>
        <v>2.0384591713394967E-4</v>
      </c>
      <c r="J2197" s="15" t="s">
        <v>14</v>
      </c>
      <c r="K2197" s="3"/>
      <c r="L2197" s="17">
        <v>21.800000000000608</v>
      </c>
      <c r="M2197" s="34">
        <f>L2197/'MSD Calculation'!$D$5</f>
        <v>0.73648648648650705</v>
      </c>
      <c r="N2197" s="34">
        <f>'MSD Calculation'!$D$24-L2197</f>
        <v>-3.3000000000006082</v>
      </c>
      <c r="O2197" s="35">
        <f t="shared" si="170"/>
        <v>3.7296444623766472E-3</v>
      </c>
      <c r="P2197" s="35">
        <f t="shared" si="171"/>
        <v>1.2923431214048878E-2</v>
      </c>
      <c r="Q2197" s="35">
        <f t="shared" si="172"/>
        <v>1.661675046398834E-2</v>
      </c>
      <c r="R2197" s="35">
        <f t="shared" si="173"/>
        <v>1.8451862153749509E-2</v>
      </c>
      <c r="S2197" s="35">
        <f t="shared" si="174"/>
        <v>1.8655708070883459E-2</v>
      </c>
      <c r="T2197" s="11" t="s">
        <v>14</v>
      </c>
    </row>
    <row r="2198" spans="2:20" x14ac:dyDescent="0.35">
      <c r="B2198" s="63">
        <v>21.81000000000061</v>
      </c>
      <c r="C2198" s="34">
        <f>B2198/'MSD Calculation'!$D$5</f>
        <v>0.73682432432434486</v>
      </c>
      <c r="D2198" s="34">
        <f>'MSD Calculation'!$D$24-B2198</f>
        <v>-3.3100000000006098</v>
      </c>
      <c r="E2198" s="30">
        <f>IF(B2198="",0,IF(B2198&lt;'MSD Calculation'!$D$5,$E$7*(1-B2198/'MSD Calculation'!$D$5), 0))</f>
        <v>3.7248628669120619E-3</v>
      </c>
      <c r="F2198" s="30">
        <f>IF(B2198="",0,IF($B2198&lt;$F$5,0,IF($B2198&gt;'MSD Calculation'!$D$5,0,IF($N$4="Closed-form",1/2*(1-COS(2*PI()*($B2198-$F$5)/$F$6))*$F$8,IF($N$4="General",1/2*(1-COS(2*PI()*($B2198-$F$5)/$F$6))*$F$9,"Error")))))</f>
        <v>9.1892609090628539E-3</v>
      </c>
      <c r="G2198" s="30">
        <f>IF(B2198="",0,IF($B2198&lt;$G$5,0,IF($B2198&gt;'MSD Calculation'!$D$5,0,IF($N$4="Closed-form",1/2*(1-COS(2*PI()*($B2198-$G$5)/$G$6))*$G$8,IF($N$4="General",1/2*(1-COS(2*PI()*($B2198-$G$5)/$G$6))*$G$9,"Error")))))</f>
        <v>3.6931082813650377E-3</v>
      </c>
      <c r="H2198" s="30">
        <f>IF(B2198="",0,IF($B2198&lt;$H$5,0,IF($B2198&gt;'MSD Calculation'!$D$5,0,IF($N$4="Closed-form",1/2*(1-COS(2*PI()*($B2198-$H$5)/$H$6))*$H$8,IF($N$4="General",1/2*(1-COS(2*PI()*($B2198-$H$5)/$H$6))*$H$9,"Error")))))</f>
        <v>1.837111044388232E-3</v>
      </c>
      <c r="I2198" s="30">
        <f>IF(B2198="",0,IF($B2198&lt;$I$5,0,IF($B2198&gt;'MSD Calculation'!$D$5,0,IF($N$4="Closed-form",1/2*(1-COS(2*PI()*($B2198-$I$5)/$I$6))*$I$8,IF($N$4="General",1/2*(1-COS(2*PI()*($B2198-$I$5)/$I$6))*$I$9,"Error")))))</f>
        <v>2.052521484002288E-4</v>
      </c>
      <c r="J2198" s="15" t="s">
        <v>14</v>
      </c>
      <c r="K2198" s="3"/>
      <c r="L2198" s="17">
        <v>21.81000000000061</v>
      </c>
      <c r="M2198" s="34">
        <f>L2198/'MSD Calculation'!$D$5</f>
        <v>0.73682432432434486</v>
      </c>
      <c r="N2198" s="34">
        <f>'MSD Calculation'!$D$24-L2198</f>
        <v>-3.3100000000006098</v>
      </c>
      <c r="O2198" s="35">
        <f t="shared" si="170"/>
        <v>3.7248628669120619E-3</v>
      </c>
      <c r="P2198" s="35">
        <f t="shared" si="171"/>
        <v>1.2914123775974916E-2</v>
      </c>
      <c r="Q2198" s="35">
        <f t="shared" si="172"/>
        <v>1.6607232057339952E-2</v>
      </c>
      <c r="R2198" s="35">
        <f t="shared" si="173"/>
        <v>1.8444343101728183E-2</v>
      </c>
      <c r="S2198" s="35">
        <f t="shared" si="174"/>
        <v>1.8649595250128412E-2</v>
      </c>
      <c r="T2198" s="11" t="s">
        <v>14</v>
      </c>
    </row>
    <row r="2199" spans="2:20" x14ac:dyDescent="0.35">
      <c r="B2199" s="63">
        <v>21.820000000000611</v>
      </c>
      <c r="C2199" s="34">
        <f>B2199/'MSD Calculation'!$D$5</f>
        <v>0.73716216216218278</v>
      </c>
      <c r="D2199" s="34">
        <f>'MSD Calculation'!$D$24-B2199</f>
        <v>-3.3200000000006114</v>
      </c>
      <c r="E2199" s="30">
        <f>IF(B2199="",0,IF(B2199&lt;'MSD Calculation'!$D$5,$E$7*(1-B2199/'MSD Calculation'!$D$5), 0))</f>
        <v>3.7200812714474753E-3</v>
      </c>
      <c r="F2199" s="30">
        <f>IF(B2199="",0,IF($B2199&lt;$F$5,0,IF($B2199&gt;'MSD Calculation'!$D$5,0,IF($N$4="Closed-form",1/2*(1-COS(2*PI()*($B2199-$F$5)/$F$6))*$F$8,IF($N$4="General",1/2*(1-COS(2*PI()*($B2199-$F$5)/$F$6))*$F$9,"Error")))))</f>
        <v>9.1847160313712536E-3</v>
      </c>
      <c r="G2199" s="30">
        <f>IF(B2199="",0,IF($B2199&lt;$G$5,0,IF($B2199&gt;'MSD Calculation'!$D$5,0,IF($N$4="Closed-form",1/2*(1-COS(2*PI()*($B2199-$G$5)/$G$6))*$G$8,IF($N$4="General",1/2*(1-COS(2*PI()*($B2199-$G$5)/$G$6))*$G$9,"Error")))))</f>
        <v>3.6928845355953068E-3</v>
      </c>
      <c r="H2199" s="30">
        <f>IF(B2199="",0,IF($B2199&lt;$H$5,0,IF($B2199&gt;'MSD Calculation'!$D$5,0,IF($N$4="Closed-form",1/2*(1-COS(2*PI()*($B2199-$H$5)/$H$6))*$H$8,IF($N$4="General",1/2*(1-COS(2*PI()*($B2199-$H$5)/$H$6))*$H$9,"Error")))))</f>
        <v>1.8391004370100703E-3</v>
      </c>
      <c r="I2199" s="30">
        <f>IF(B2199="",0,IF($B2199&lt;$I$5,0,IF($B2199&gt;'MSD Calculation'!$D$5,0,IF($N$4="Closed-form",1/2*(1-COS(2*PI()*($B2199-$I$5)/$I$6))*$I$8,IF($N$4="General",1/2*(1-COS(2*PI()*($B2199-$I$5)/$I$6))*$I$9,"Error")))))</f>
        <v>2.0666055231861267E-4</v>
      </c>
      <c r="J2199" s="15" t="s">
        <v>14</v>
      </c>
      <c r="K2199" s="3"/>
      <c r="L2199" s="17">
        <v>21.820000000000611</v>
      </c>
      <c r="M2199" s="34">
        <f>L2199/'MSD Calculation'!$D$5</f>
        <v>0.73716216216218278</v>
      </c>
      <c r="N2199" s="34">
        <f>'MSD Calculation'!$D$24-L2199</f>
        <v>-3.3200000000006114</v>
      </c>
      <c r="O2199" s="35">
        <f t="shared" si="170"/>
        <v>3.7200812714474753E-3</v>
      </c>
      <c r="P2199" s="35">
        <f t="shared" si="171"/>
        <v>1.2904797302818729E-2</v>
      </c>
      <c r="Q2199" s="35">
        <f t="shared" si="172"/>
        <v>1.6597681838414036E-2</v>
      </c>
      <c r="R2199" s="35">
        <f t="shared" si="173"/>
        <v>1.8436782275424106E-2</v>
      </c>
      <c r="S2199" s="35">
        <f t="shared" si="174"/>
        <v>1.8643442827742718E-2</v>
      </c>
      <c r="T2199" s="11" t="s">
        <v>14</v>
      </c>
    </row>
    <row r="2200" spans="2:20" x14ac:dyDescent="0.35">
      <c r="B2200" s="63">
        <v>21.830000000000613</v>
      </c>
      <c r="C2200" s="34">
        <f>B2200/'MSD Calculation'!$D$5</f>
        <v>0.73750000000002069</v>
      </c>
      <c r="D2200" s="34">
        <f>'MSD Calculation'!$D$24-B2200</f>
        <v>-3.3300000000006129</v>
      </c>
      <c r="E2200" s="30">
        <f>IF(B2200="",0,IF(B2200&lt;'MSD Calculation'!$D$5,$E$7*(1-B2200/'MSD Calculation'!$D$5), 0))</f>
        <v>3.7152996759828882E-3</v>
      </c>
      <c r="F2200" s="30">
        <f>IF(B2200="",0,IF($B2200&lt;$F$5,0,IF($B2200&gt;'MSD Calculation'!$D$5,0,IF($N$4="Closed-form",1/2*(1-COS(2*PI()*($B2200-$F$5)/$F$6))*$F$8,IF($N$4="General",1/2*(1-COS(2*PI()*($B2200-$F$5)/$F$6))*$F$9,"Error")))))</f>
        <v>9.1801521385334855E-3</v>
      </c>
      <c r="G2200" s="30">
        <f>IF(B2200="",0,IF($B2200&lt;$G$5,0,IF($B2200&gt;'MSD Calculation'!$D$5,0,IF($N$4="Closed-form",1/2*(1-COS(2*PI()*($B2200-$G$5)/$G$6))*$G$8,IF($N$4="General",1/2*(1-COS(2*PI()*($B2200-$G$5)/$G$6))*$G$9,"Error")))))</f>
        <v>3.6926480141792483E-3</v>
      </c>
      <c r="H2200" s="30">
        <f>IF(B2200="",0,IF($B2200&lt;$H$5,0,IF($B2200&gt;'MSD Calculation'!$D$5,0,IF($N$4="Closed-form",1/2*(1-COS(2*PI()*($B2200-$H$5)/$H$6))*$H$8,IF($N$4="General",1/2*(1-COS(2*PI()*($B2200-$H$5)/$H$6))*$H$9,"Error")))))</f>
        <v>1.8410798437065597E-3</v>
      </c>
      <c r="I2200" s="30">
        <f>IF(B2200="",0,IF($B2200&lt;$I$5,0,IF($B2200&gt;'MSD Calculation'!$D$5,0,IF($N$4="Closed-form",1/2*(1-COS(2*PI()*($B2200-$I$5)/$I$6))*$I$8,IF($N$4="General",1/2*(1-COS(2*PI()*($B2200-$I$5)/$I$6))*$I$9,"Error")))))</f>
        <v>2.0807109249348463E-4</v>
      </c>
      <c r="J2200" s="15" t="s">
        <v>14</v>
      </c>
      <c r="K2200" s="3"/>
      <c r="L2200" s="17">
        <v>21.830000000000613</v>
      </c>
      <c r="M2200" s="34">
        <f>L2200/'MSD Calculation'!$D$5</f>
        <v>0.73750000000002069</v>
      </c>
      <c r="N2200" s="34">
        <f>'MSD Calculation'!$D$24-L2200</f>
        <v>-3.3300000000006129</v>
      </c>
      <c r="O2200" s="35">
        <f t="shared" si="170"/>
        <v>3.7152996759828882E-3</v>
      </c>
      <c r="P2200" s="35">
        <f t="shared" si="171"/>
        <v>1.2895451814516373E-2</v>
      </c>
      <c r="Q2200" s="35">
        <f t="shared" si="172"/>
        <v>1.6588099828695621E-2</v>
      </c>
      <c r="R2200" s="35">
        <f t="shared" si="173"/>
        <v>1.8429179672402179E-2</v>
      </c>
      <c r="S2200" s="35">
        <f t="shared" si="174"/>
        <v>1.8637250764895665E-2</v>
      </c>
      <c r="T2200" s="11" t="s">
        <v>14</v>
      </c>
    </row>
    <row r="2201" spans="2:20" x14ac:dyDescent="0.35">
      <c r="B2201" s="63">
        <v>21.840000000000614</v>
      </c>
      <c r="C2201" s="34">
        <f>B2201/'MSD Calculation'!$D$5</f>
        <v>0.73783783783785861</v>
      </c>
      <c r="D2201" s="34">
        <f>'MSD Calculation'!$D$24-B2201</f>
        <v>-3.3400000000006145</v>
      </c>
      <c r="E2201" s="30">
        <f>IF(B2201="",0,IF(B2201&lt;'MSD Calculation'!$D$5,$E$7*(1-B2201/'MSD Calculation'!$D$5), 0))</f>
        <v>3.7105180805183011E-3</v>
      </c>
      <c r="F2201" s="30">
        <f>IF(B2201="",0,IF($B2201&lt;$F$5,0,IF($B2201&gt;'MSD Calculation'!$D$5,0,IF($N$4="Closed-form",1/2*(1-COS(2*PI()*($B2201-$F$5)/$F$6))*$F$8,IF($N$4="General",1/2*(1-COS(2*PI()*($B2201-$F$5)/$F$6))*$F$9,"Error")))))</f>
        <v>9.1755692505690219E-3</v>
      </c>
      <c r="G2201" s="30">
        <f>IF(B2201="",0,IF($B2201&lt;$G$5,0,IF($B2201&gt;'MSD Calculation'!$D$5,0,IF($N$4="Closed-form",1/2*(1-COS(2*PI()*($B2201-$G$5)/$G$6))*$G$8,IF($N$4="General",1/2*(1-COS(2*PI()*($B2201-$G$5)/$G$6))*$G$9,"Error")))))</f>
        <v>3.6923987187542861E-3</v>
      </c>
      <c r="H2201" s="30">
        <f>IF(B2201="",0,IF($B2201&lt;$H$5,0,IF($B2201&gt;'MSD Calculation'!$D$5,0,IF($N$4="Closed-form",1/2*(1-COS(2*PI()*($B2201-$H$5)/$H$6))*$H$8,IF($N$4="General",1/2*(1-COS(2*PI()*($B2201-$H$5)/$H$6))*$H$9,"Error")))))</f>
        <v>1.8430492406776465E-3</v>
      </c>
      <c r="I2201" s="30">
        <f>IF(B2201="",0,IF($B2201&lt;$I$5,0,IF($B2201&gt;'MSD Calculation'!$D$5,0,IF($N$4="Closed-form",1/2*(1-COS(2*PI()*($B2201-$I$5)/$I$6))*$I$8,IF($N$4="General",1/2*(1-COS(2*PI()*($B2201-$I$5)/$I$6))*$I$9,"Error")))))</f>
        <v>2.0948373247402306E-4</v>
      </c>
      <c r="J2201" s="15" t="s">
        <v>14</v>
      </c>
      <c r="K2201" s="3"/>
      <c r="L2201" s="17">
        <v>21.840000000000614</v>
      </c>
      <c r="M2201" s="34">
        <f>L2201/'MSD Calculation'!$D$5</f>
        <v>0.73783783783785861</v>
      </c>
      <c r="N2201" s="34">
        <f>'MSD Calculation'!$D$24-L2201</f>
        <v>-3.3400000000006145</v>
      </c>
      <c r="O2201" s="35">
        <f t="shared" si="170"/>
        <v>3.7105180805183011E-3</v>
      </c>
      <c r="P2201" s="35">
        <f t="shared" si="171"/>
        <v>1.2886087331087323E-2</v>
      </c>
      <c r="Q2201" s="35">
        <f t="shared" si="172"/>
        <v>1.657848604984161E-2</v>
      </c>
      <c r="R2201" s="35">
        <f t="shared" si="173"/>
        <v>1.8421535290519257E-2</v>
      </c>
      <c r="S2201" s="35">
        <f t="shared" si="174"/>
        <v>1.863101902299328E-2</v>
      </c>
      <c r="T2201" s="11" t="s">
        <v>14</v>
      </c>
    </row>
    <row r="2202" spans="2:20" x14ac:dyDescent="0.35">
      <c r="B2202" s="63">
        <v>21.850000000000616</v>
      </c>
      <c r="C2202" s="34">
        <f>B2202/'MSD Calculation'!$D$5</f>
        <v>0.73817567567569642</v>
      </c>
      <c r="D2202" s="34">
        <f>'MSD Calculation'!$D$24-B2202</f>
        <v>-3.350000000000616</v>
      </c>
      <c r="E2202" s="30">
        <f>IF(B2202="",0,IF(B2202&lt;'MSD Calculation'!$D$5,$E$7*(1-B2202/'MSD Calculation'!$D$5), 0))</f>
        <v>3.7057364850537158E-3</v>
      </c>
      <c r="F2202" s="30">
        <f>IF(B2202="",0,IF($B2202&lt;$F$5,0,IF($B2202&gt;'MSD Calculation'!$D$5,0,IF($N$4="Closed-form",1/2*(1-COS(2*PI()*($B2202-$F$5)/$F$6))*$F$8,IF($N$4="General",1/2*(1-COS(2*PI()*($B2202-$F$5)/$F$6))*$F$9,"Error")))))</f>
        <v>9.1709673875806433E-3</v>
      </c>
      <c r="G2202" s="30">
        <f>IF(B2202="",0,IF($B2202&lt;$G$5,0,IF($B2202&gt;'MSD Calculation'!$D$5,0,IF($N$4="Closed-form",1/2*(1-COS(2*PI()*($B2202-$G$5)/$G$6))*$G$8,IF($N$4="General",1/2*(1-COS(2*PI()*($B2202-$G$5)/$G$6))*$G$9,"Error")))))</f>
        <v>3.6921366510462793E-3</v>
      </c>
      <c r="H2202" s="30">
        <f>IF(B2202="",0,IF($B2202&lt;$H$5,0,IF($B2202&gt;'MSD Calculation'!$D$5,0,IF($N$4="Closed-form",1/2*(1-COS(2*PI()*($B2202-$H$5)/$H$6))*$H$8,IF($N$4="General",1/2*(1-COS(2*PI()*($B2202-$H$5)/$H$6))*$H$9,"Error")))))</f>
        <v>1.845008604243631E-3</v>
      </c>
      <c r="I2202" s="30">
        <f>IF(B2202="",0,IF($B2202&lt;$I$5,0,IF($B2202&gt;'MSD Calculation'!$D$5,0,IF($N$4="Closed-form",1/2*(1-COS(2*PI()*($B2202-$I$5)/$I$6))*$I$8,IF($N$4="General",1/2*(1-COS(2*PI()*($B2202-$I$5)/$I$6))*$I$9,"Error")))))</f>
        <v>2.1089843575514394E-4</v>
      </c>
      <c r="J2202" s="15" t="s">
        <v>14</v>
      </c>
      <c r="K2202" s="3"/>
      <c r="L2202" s="17">
        <v>21.850000000000616</v>
      </c>
      <c r="M2202" s="34">
        <f>L2202/'MSD Calculation'!$D$5</f>
        <v>0.73817567567569642</v>
      </c>
      <c r="N2202" s="34">
        <f>'MSD Calculation'!$D$24-L2202</f>
        <v>-3.350000000000616</v>
      </c>
      <c r="O2202" s="35">
        <f t="shared" si="170"/>
        <v>3.7057364850537158E-3</v>
      </c>
      <c r="P2202" s="35">
        <f t="shared" si="171"/>
        <v>1.2876703872634359E-2</v>
      </c>
      <c r="Q2202" s="35">
        <f t="shared" si="172"/>
        <v>1.6568840523680638E-2</v>
      </c>
      <c r="R2202" s="35">
        <f t="shared" si="173"/>
        <v>1.8413849127924268E-2</v>
      </c>
      <c r="S2202" s="35">
        <f t="shared" si="174"/>
        <v>1.8624747563679413E-2</v>
      </c>
      <c r="T2202" s="11" t="s">
        <v>14</v>
      </c>
    </row>
    <row r="2203" spans="2:20" x14ac:dyDescent="0.35">
      <c r="B2203" s="63">
        <v>21.860000000000618</v>
      </c>
      <c r="C2203" s="34">
        <f>B2203/'MSD Calculation'!$D$5</f>
        <v>0.73851351351353434</v>
      </c>
      <c r="D2203" s="34">
        <f>'MSD Calculation'!$D$24-B2203</f>
        <v>-3.3600000000006176</v>
      </c>
      <c r="E2203" s="30">
        <f>IF(B2203="",0,IF(B2203&lt;'MSD Calculation'!$D$5,$E$7*(1-B2203/'MSD Calculation'!$D$5), 0))</f>
        <v>3.7009548895891287E-3</v>
      </c>
      <c r="F2203" s="30">
        <f>IF(B2203="",0,IF($B2203&lt;$F$5,0,IF($B2203&gt;'MSD Calculation'!$D$5,0,IF($N$4="Closed-form",1/2*(1-COS(2*PI()*($B2203-$F$5)/$F$6))*$F$8,IF($N$4="General",1/2*(1-COS(2*PI()*($B2203-$F$5)/$F$6))*$F$9,"Error")))))</f>
        <v>9.1663465697543814E-3</v>
      </c>
      <c r="G2203" s="30">
        <f>IF(B2203="",0,IF($B2203&lt;$G$5,0,IF($B2203&gt;'MSD Calculation'!$D$5,0,IF($N$4="Closed-form",1/2*(1-COS(2*PI()*($B2203-$G$5)/$G$6))*$G$8,IF($N$4="General",1/2*(1-COS(2*PI()*($B2203-$G$5)/$G$6))*$G$9,"Error")))))</f>
        <v>3.6918618128695072E-3</v>
      </c>
      <c r="H2203" s="30">
        <f>IF(B2203="",0,IF($B2203&lt;$H$5,0,IF($B2203&gt;'MSD Calculation'!$D$5,0,IF($N$4="Closed-form",1/2*(1-COS(2*PI()*($B2203-$H$5)/$H$6))*$H$8,IF($N$4="General",1/2*(1-COS(2*PI()*($B2203-$H$5)/$H$6))*$H$9,"Error")))))</f>
        <v>1.8469579108454539E-3</v>
      </c>
      <c r="I2203" s="30">
        <f>IF(B2203="",0,IF($B2203&lt;$I$5,0,IF($B2203&gt;'MSD Calculation'!$D$5,0,IF($N$4="Closed-form",1/2*(1-COS(2*PI()*($B2203-$I$5)/$I$6))*$I$8,IF($N$4="General",1/2*(1-COS(2*PI()*($B2203-$I$5)/$I$6))*$I$9,"Error")))))</f>
        <v>2.1231516577844374E-4</v>
      </c>
      <c r="J2203" s="15" t="s">
        <v>14</v>
      </c>
      <c r="K2203" s="3"/>
      <c r="L2203" s="17">
        <v>21.860000000000618</v>
      </c>
      <c r="M2203" s="34">
        <f>L2203/'MSD Calculation'!$D$5</f>
        <v>0.73851351351353434</v>
      </c>
      <c r="N2203" s="34">
        <f>'MSD Calculation'!$D$24-L2203</f>
        <v>-3.3600000000006176</v>
      </c>
      <c r="O2203" s="35">
        <f t="shared" si="170"/>
        <v>3.7009548895891287E-3</v>
      </c>
      <c r="P2203" s="35">
        <f t="shared" si="171"/>
        <v>1.2867301459343511E-2</v>
      </c>
      <c r="Q2203" s="35">
        <f t="shared" si="172"/>
        <v>1.6559163272213018E-2</v>
      </c>
      <c r="R2203" s="35">
        <f t="shared" si="173"/>
        <v>1.8406121183058472E-2</v>
      </c>
      <c r="S2203" s="35">
        <f t="shared" si="174"/>
        <v>1.8618436348836916E-2</v>
      </c>
      <c r="T2203" s="11" t="s">
        <v>14</v>
      </c>
    </row>
    <row r="2204" spans="2:20" x14ac:dyDescent="0.35">
      <c r="B2204" s="63">
        <v>21.870000000000619</v>
      </c>
      <c r="C2204" s="34">
        <f>B2204/'MSD Calculation'!$D$5</f>
        <v>0.73885135135137225</v>
      </c>
      <c r="D2204" s="34">
        <f>'MSD Calculation'!$D$24-B2204</f>
        <v>-3.3700000000006192</v>
      </c>
      <c r="E2204" s="30">
        <f>IF(B2204="",0,IF(B2204&lt;'MSD Calculation'!$D$5,$E$7*(1-B2204/'MSD Calculation'!$D$5), 0))</f>
        <v>3.6961732941245421E-3</v>
      </c>
      <c r="F2204" s="30">
        <f>IF(B2204="",0,IF($B2204&lt;$F$5,0,IF($B2204&gt;'MSD Calculation'!$D$5,0,IF($N$4="Closed-form",1/2*(1-COS(2*PI()*($B2204-$F$5)/$F$6))*$F$8,IF($N$4="General",1/2*(1-COS(2*PI()*($B2204-$F$5)/$F$6))*$F$9,"Error")))))</f>
        <v>9.1617068173593941E-3</v>
      </c>
      <c r="G2204" s="30">
        <f>IF(B2204="",0,IF($B2204&lt;$G$5,0,IF($B2204&gt;'MSD Calculation'!$D$5,0,IF($N$4="Closed-form",1/2*(1-COS(2*PI()*($B2204-$G$5)/$G$6))*$G$8,IF($N$4="General",1/2*(1-COS(2*PI()*($B2204-$G$5)/$G$6))*$G$9,"Error")))))</f>
        <v>3.6915742061266596E-3</v>
      </c>
      <c r="H2204" s="30">
        <f>IF(B2204="",0,IF($B2204&lt;$H$5,0,IF($B2204&gt;'MSD Calculation'!$D$5,0,IF($N$4="Closed-form",1/2*(1-COS(2*PI()*($B2204-$H$5)/$H$6))*$H$8,IF($N$4="General",1/2*(1-COS(2*PI()*($B2204-$H$5)/$H$6))*$H$9,"Error")))))</f>
        <v>1.8488971370449797E-3</v>
      </c>
      <c r="I2204" s="30">
        <f>IF(B2204="",0,IF($B2204&lt;$I$5,0,IF($B2204&gt;'MSD Calculation'!$D$5,0,IF($N$4="Closed-form",1/2*(1-COS(2*PI()*($B2204-$I$5)/$I$6))*$I$8,IF($N$4="General",1/2*(1-COS(2*PI()*($B2204-$I$5)/$I$6))*$I$9,"Error")))))</f>
        <v>2.1373388593314449E-4</v>
      </c>
      <c r="J2204" s="15" t="s">
        <v>14</v>
      </c>
      <c r="K2204" s="3"/>
      <c r="L2204" s="17">
        <v>21.870000000000619</v>
      </c>
      <c r="M2204" s="34">
        <f>L2204/'MSD Calculation'!$D$5</f>
        <v>0.73885135135137225</v>
      </c>
      <c r="N2204" s="34">
        <f>'MSD Calculation'!$D$24-L2204</f>
        <v>-3.3700000000006192</v>
      </c>
      <c r="O2204" s="35">
        <f t="shared" si="170"/>
        <v>3.6961732941245421E-3</v>
      </c>
      <c r="P2204" s="35">
        <f t="shared" si="171"/>
        <v>1.2857880111483935E-2</v>
      </c>
      <c r="Q2204" s="35">
        <f t="shared" si="172"/>
        <v>1.6549454317610596E-2</v>
      </c>
      <c r="R2204" s="35">
        <f t="shared" si="173"/>
        <v>1.8398351454655574E-2</v>
      </c>
      <c r="S2204" s="35">
        <f t="shared" si="174"/>
        <v>1.8612085340588717E-2</v>
      </c>
      <c r="T2204" s="11" t="s">
        <v>14</v>
      </c>
    </row>
    <row r="2205" spans="2:20" x14ac:dyDescent="0.35">
      <c r="B2205" s="63">
        <v>21.880000000000621</v>
      </c>
      <c r="C2205" s="34">
        <f>B2205/'MSD Calculation'!$D$5</f>
        <v>0.73918918918921017</v>
      </c>
      <c r="D2205" s="34">
        <f>'MSD Calculation'!$D$24-B2205</f>
        <v>-3.3800000000006207</v>
      </c>
      <c r="E2205" s="30">
        <f>IF(B2205="",0,IF(B2205&lt;'MSD Calculation'!$D$5,$E$7*(1-B2205/'MSD Calculation'!$D$5), 0))</f>
        <v>3.691391698659955E-3</v>
      </c>
      <c r="F2205" s="30">
        <f>IF(B2205="",0,IF($B2205&lt;$F$5,0,IF($B2205&gt;'MSD Calculation'!$D$5,0,IF($N$4="Closed-form",1/2*(1-COS(2*PI()*($B2205-$F$5)/$F$6))*$F$8,IF($N$4="General",1/2*(1-COS(2*PI()*($B2205-$F$5)/$F$6))*$F$9,"Error")))))</f>
        <v>9.1570481507479151E-3</v>
      </c>
      <c r="G2205" s="30">
        <f>IF(B2205="",0,IF($B2205&lt;$G$5,0,IF($B2205&gt;'MSD Calculation'!$D$5,0,IF($N$4="Closed-form",1/2*(1-COS(2*PI()*($B2205-$G$5)/$G$6))*$G$8,IF($N$4="General",1/2*(1-COS(2*PI()*($B2205-$G$5)/$G$6))*$G$9,"Error")))))</f>
        <v>3.691273832808822E-3</v>
      </c>
      <c r="H2205" s="30">
        <f>IF(B2205="",0,IF($B2205&lt;$H$5,0,IF($B2205&gt;'MSD Calculation'!$D$5,0,IF($N$4="Closed-form",1/2*(1-COS(2*PI()*($B2205-$H$5)/$H$6))*$H$8,IF($N$4="General",1/2*(1-COS(2*PI()*($B2205-$H$5)/$H$6))*$H$9,"Error")))))</f>
        <v>1.8508262595252774E-3</v>
      </c>
      <c r="I2205" s="30">
        <f>IF(B2205="",0,IF($B2205&lt;$I$5,0,IF($B2205&gt;'MSD Calculation'!$D$5,0,IF($N$4="Closed-form",1/2*(1-COS(2*PI()*($B2205-$I$5)/$I$6))*$I$8,IF($N$4="General",1/2*(1-COS(2*PI()*($B2205-$I$5)/$I$6))*$I$9,"Error")))))</f>
        <v>2.151545595570399E-4</v>
      </c>
      <c r="J2205" s="15" t="s">
        <v>14</v>
      </c>
      <c r="K2205" s="3"/>
      <c r="L2205" s="17">
        <v>21.880000000000621</v>
      </c>
      <c r="M2205" s="34">
        <f>L2205/'MSD Calculation'!$D$5</f>
        <v>0.73918918918921017</v>
      </c>
      <c r="N2205" s="34">
        <f>'MSD Calculation'!$D$24-L2205</f>
        <v>-3.3800000000006207</v>
      </c>
      <c r="O2205" s="35">
        <f t="shared" si="170"/>
        <v>3.691391698659955E-3</v>
      </c>
      <c r="P2205" s="35">
        <f t="shared" si="171"/>
        <v>1.284843984940787E-2</v>
      </c>
      <c r="Q2205" s="35">
        <f t="shared" si="172"/>
        <v>1.653971368221669E-2</v>
      </c>
      <c r="R2205" s="35">
        <f t="shared" si="173"/>
        <v>1.8390539941741967E-2</v>
      </c>
      <c r="S2205" s="35">
        <f t="shared" si="174"/>
        <v>1.8605694501299005E-2</v>
      </c>
      <c r="T2205" s="11" t="s">
        <v>14</v>
      </c>
    </row>
    <row r="2206" spans="2:20" x14ac:dyDescent="0.35">
      <c r="B2206" s="63">
        <v>21.890000000000622</v>
      </c>
      <c r="C2206" s="34">
        <f>B2206/'MSD Calculation'!$D$5</f>
        <v>0.73952702702704798</v>
      </c>
      <c r="D2206" s="34">
        <f>'MSD Calculation'!$D$24-B2206</f>
        <v>-3.3900000000006223</v>
      </c>
      <c r="E2206" s="30">
        <f>IF(B2206="",0,IF(B2206&lt;'MSD Calculation'!$D$5,$E$7*(1-B2206/'MSD Calculation'!$D$5), 0))</f>
        <v>3.6866101031953697E-3</v>
      </c>
      <c r="F2206" s="30">
        <f>IF(B2206="",0,IF($B2206&lt;$F$5,0,IF($B2206&gt;'MSD Calculation'!$D$5,0,IF($N$4="Closed-form",1/2*(1-COS(2*PI()*($B2206-$F$5)/$F$6))*$F$8,IF($N$4="General",1/2*(1-COS(2*PI()*($B2206-$F$5)/$F$6))*$F$9,"Error")))))</f>
        <v>9.1523705903551276E-3</v>
      </c>
      <c r="G2206" s="30">
        <f>IF(B2206="",0,IF($B2206&lt;$G$5,0,IF($B2206&gt;'MSD Calculation'!$D$5,0,IF($N$4="Closed-form",1/2*(1-COS(2*PI()*($B2206-$G$5)/$G$6))*$G$8,IF($N$4="General",1/2*(1-COS(2*PI()*($B2206-$G$5)/$G$6))*$G$9,"Error")))))</f>
        <v>3.6909606949954627E-3</v>
      </c>
      <c r="H2206" s="30">
        <f>IF(B2206="",0,IF($B2206&lt;$H$5,0,IF($B2206&gt;'MSD Calculation'!$D$5,0,IF($N$4="Closed-form",1/2*(1-COS(2*PI()*($B2206-$H$5)/$H$6))*$H$8,IF($N$4="General",1/2*(1-COS(2*PI()*($B2206-$H$5)/$H$6))*$H$9,"Error")))))</f>
        <v>1.8527452550909018E-3</v>
      </c>
      <c r="I2206" s="30">
        <f>IF(B2206="",0,IF($B2206&lt;$I$5,0,IF($B2206&gt;'MSD Calculation'!$D$5,0,IF($N$4="Closed-form",1/2*(1-COS(2*PI()*($B2206-$I$5)/$I$6))*$I$8,IF($N$4="General",1/2*(1-COS(2*PI()*($B2206-$I$5)/$I$6))*$I$9,"Error")))))</f>
        <v>2.1657714993744242E-4</v>
      </c>
      <c r="J2206" s="15" t="s">
        <v>14</v>
      </c>
      <c r="K2206" s="3"/>
      <c r="L2206" s="17">
        <v>21.890000000000622</v>
      </c>
      <c r="M2206" s="34">
        <f>L2206/'MSD Calculation'!$D$5</f>
        <v>0.73952702702704798</v>
      </c>
      <c r="N2206" s="34">
        <f>'MSD Calculation'!$D$24-L2206</f>
        <v>-3.3900000000006223</v>
      </c>
      <c r="O2206" s="35">
        <f t="shared" si="170"/>
        <v>3.6866101031953697E-3</v>
      </c>
      <c r="P2206" s="35">
        <f t="shared" si="171"/>
        <v>1.2838980693550498E-2</v>
      </c>
      <c r="Q2206" s="35">
        <f t="shared" si="172"/>
        <v>1.6529941388545962E-2</v>
      </c>
      <c r="R2206" s="35">
        <f t="shared" si="173"/>
        <v>1.8382686643636865E-2</v>
      </c>
      <c r="S2206" s="35">
        <f t="shared" si="174"/>
        <v>1.8599263793574308E-2</v>
      </c>
      <c r="T2206" s="11" t="s">
        <v>14</v>
      </c>
    </row>
    <row r="2207" spans="2:20" x14ac:dyDescent="0.35">
      <c r="B2207" s="63">
        <v>21.900000000000624</v>
      </c>
      <c r="C2207" s="34">
        <f>B2207/'MSD Calculation'!$D$5</f>
        <v>0.7398648648648859</v>
      </c>
      <c r="D2207" s="34">
        <f>'MSD Calculation'!$D$24-B2207</f>
        <v>-3.4000000000006239</v>
      </c>
      <c r="E2207" s="30">
        <f>IF(B2207="",0,IF(B2207&lt;'MSD Calculation'!$D$5,$E$7*(1-B2207/'MSD Calculation'!$D$5), 0))</f>
        <v>3.6818285077307826E-3</v>
      </c>
      <c r="F2207" s="30">
        <f>IF(B2207="",0,IF($B2207&lt;$F$5,0,IF($B2207&gt;'MSD Calculation'!$D$5,0,IF($N$4="Closed-form",1/2*(1-COS(2*PI()*($B2207-$F$5)/$F$6))*$F$8,IF($N$4="General",1/2*(1-COS(2*PI()*($B2207-$F$5)/$F$6))*$F$9,"Error")))))</f>
        <v>9.1476741566991048E-3</v>
      </c>
      <c r="G2207" s="30">
        <f>IF(B2207="",0,IF($B2207&lt;$G$5,0,IF($B2207&gt;'MSD Calculation'!$D$5,0,IF($N$4="Closed-form",1/2*(1-COS(2*PI()*($B2207-$G$5)/$G$6))*$G$8,IF($N$4="General",1/2*(1-COS(2*PI()*($B2207-$G$5)/$G$6))*$G$9,"Error")))))</f>
        <v>3.6906347948544157E-3</v>
      </c>
      <c r="H2207" s="30">
        <f>IF(B2207="",0,IF($B2207&lt;$H$5,0,IF($B2207&gt;'MSD Calculation'!$D$5,0,IF($N$4="Closed-form",1/2*(1-COS(2*PI()*($B2207-$H$5)/$H$6))*$H$8,IF($N$4="General",1/2*(1-COS(2*PI()*($B2207-$H$5)/$H$6))*$H$9,"Error")))))</f>
        <v>1.8546541006681709E-3</v>
      </c>
      <c r="I2207" s="30">
        <f>IF(B2207="",0,IF($B2207&lt;$I$5,0,IF($B2207&gt;'MSD Calculation'!$D$5,0,IF($N$4="Closed-form",1/2*(1-COS(2*PI()*($B2207-$I$5)/$I$6))*$I$8,IF($N$4="General",1/2*(1-COS(2*PI()*($B2207-$I$5)/$I$6))*$I$9,"Error")))))</f>
        <v>2.1800162031213217E-4</v>
      </c>
      <c r="J2207" s="15" t="s">
        <v>14</v>
      </c>
      <c r="K2207" s="3"/>
      <c r="L2207" s="17">
        <v>21.900000000000624</v>
      </c>
      <c r="M2207" s="34">
        <f>L2207/'MSD Calculation'!$D$5</f>
        <v>0.7398648648648859</v>
      </c>
      <c r="N2207" s="34">
        <f>'MSD Calculation'!$D$24-L2207</f>
        <v>-3.4000000000006239</v>
      </c>
      <c r="O2207" s="35">
        <f t="shared" si="170"/>
        <v>3.6818285077307826E-3</v>
      </c>
      <c r="P2207" s="35">
        <f t="shared" si="171"/>
        <v>1.2829502664429887E-2</v>
      </c>
      <c r="Q2207" s="35">
        <f t="shared" si="172"/>
        <v>1.6520137459284302E-2</v>
      </c>
      <c r="R2207" s="35">
        <f t="shared" si="173"/>
        <v>1.8374791559952475E-2</v>
      </c>
      <c r="S2207" s="35">
        <f t="shared" si="174"/>
        <v>1.8592793180264605E-2</v>
      </c>
      <c r="T2207" s="11" t="s">
        <v>14</v>
      </c>
    </row>
    <row r="2208" spans="2:20" x14ac:dyDescent="0.35">
      <c r="B2208" s="63">
        <v>21.910000000000625</v>
      </c>
      <c r="C2208" s="34">
        <f>B2208/'MSD Calculation'!$D$5</f>
        <v>0.74020270270272381</v>
      </c>
      <c r="D2208" s="34">
        <f>'MSD Calculation'!$D$24-B2208</f>
        <v>-3.4100000000006254</v>
      </c>
      <c r="E2208" s="30">
        <f>IF(B2208="",0,IF(B2208&lt;'MSD Calculation'!$D$5,$E$7*(1-B2208/'MSD Calculation'!$D$5), 0))</f>
        <v>3.6770469122661955E-3</v>
      </c>
      <c r="F2208" s="30">
        <f>IF(B2208="",0,IF($B2208&lt;$F$5,0,IF($B2208&gt;'MSD Calculation'!$D$5,0,IF($N$4="Closed-form",1/2*(1-COS(2*PI()*($B2208-$F$5)/$F$6))*$F$8,IF($N$4="General",1/2*(1-COS(2*PI()*($B2208-$F$5)/$F$6))*$F$9,"Error")))))</f>
        <v>9.1429588703807012E-3</v>
      </c>
      <c r="G2208" s="30">
        <f>IF(B2208="",0,IF($B2208&lt;$G$5,0,IF($B2208&gt;'MSD Calculation'!$D$5,0,IF($N$4="Closed-form",1/2*(1-COS(2*PI()*($B2208-$G$5)/$G$6))*$G$8,IF($N$4="General",1/2*(1-COS(2*PI()*($B2208-$G$5)/$G$6))*$G$9,"Error")))))</f>
        <v>3.6902961346418719E-3</v>
      </c>
      <c r="H2208" s="30">
        <f>IF(B2208="",0,IF($B2208&lt;$H$5,0,IF($B2208&gt;'MSD Calculation'!$D$5,0,IF($N$4="Closed-form",1/2*(1-COS(2*PI()*($B2208-$H$5)/$H$6))*$H$8,IF($N$4="General",1/2*(1-COS(2*PI()*($B2208-$H$5)/$H$6))*$H$9,"Error")))))</f>
        <v>1.8565527733054464E-3</v>
      </c>
      <c r="I2208" s="30">
        <f>IF(B2208="",0,IF($B2208&lt;$I$5,0,IF($B2208&gt;'MSD Calculation'!$D$5,0,IF($N$4="Closed-form",1/2*(1-COS(2*PI()*($B2208-$I$5)/$I$6))*$I$8,IF($N$4="General",1/2*(1-COS(2*PI()*($B2208-$I$5)/$I$6))*$I$9,"Error")))))</f>
        <v>2.1942793387030708E-4</v>
      </c>
      <c r="J2208" s="15" t="s">
        <v>14</v>
      </c>
      <c r="K2208" s="3"/>
      <c r="L2208" s="17">
        <v>21.910000000000625</v>
      </c>
      <c r="M2208" s="34">
        <f>L2208/'MSD Calculation'!$D$5</f>
        <v>0.74020270270272381</v>
      </c>
      <c r="N2208" s="34">
        <f>'MSD Calculation'!$D$24-L2208</f>
        <v>-3.4100000000006254</v>
      </c>
      <c r="O2208" s="35">
        <f t="shared" si="170"/>
        <v>3.6770469122661955E-3</v>
      </c>
      <c r="P2208" s="35">
        <f t="shared" si="171"/>
        <v>1.2820005782646898E-2</v>
      </c>
      <c r="Q2208" s="35">
        <f t="shared" si="172"/>
        <v>1.6510301917288771E-2</v>
      </c>
      <c r="R2208" s="35">
        <f t="shared" si="173"/>
        <v>1.8366854690594216E-2</v>
      </c>
      <c r="S2208" s="35">
        <f t="shared" si="174"/>
        <v>1.8586282624464524E-2</v>
      </c>
      <c r="T2208" s="11" t="s">
        <v>14</v>
      </c>
    </row>
    <row r="2209" spans="2:20" x14ac:dyDescent="0.35">
      <c r="B2209" s="63">
        <v>21.920000000000627</v>
      </c>
      <c r="C2209" s="34">
        <f>B2209/'MSD Calculation'!$D$5</f>
        <v>0.74054054054056173</v>
      </c>
      <c r="D2209" s="34">
        <f>'MSD Calculation'!$D$24-B2209</f>
        <v>-3.420000000000627</v>
      </c>
      <c r="E2209" s="30">
        <f>IF(B2209="",0,IF(B2209&lt;'MSD Calculation'!$D$5,$E$7*(1-B2209/'MSD Calculation'!$D$5), 0))</f>
        <v>3.6722653168016089E-3</v>
      </c>
      <c r="F2209" s="30">
        <f>IF(B2209="",0,IF($B2209&lt;$F$5,0,IF($B2209&gt;'MSD Calculation'!$D$5,0,IF($N$4="Closed-form",1/2*(1-COS(2*PI()*($B2209-$F$5)/$F$6))*$F$8,IF($N$4="General",1/2*(1-COS(2*PI()*($B2209-$F$5)/$F$6))*$F$9,"Error")))))</f>
        <v>9.1382247520834688E-3</v>
      </c>
      <c r="G2209" s="30">
        <f>IF(B2209="",0,IF($B2209&lt;$G$5,0,IF($B2209&gt;'MSD Calculation'!$D$5,0,IF($N$4="Closed-form",1/2*(1-COS(2*PI()*($B2209-$G$5)/$G$6))*$G$8,IF($N$4="General",1/2*(1-COS(2*PI()*($B2209-$G$5)/$G$6))*$G$9,"Error")))))</f>
        <v>3.6899447167023551E-3</v>
      </c>
      <c r="H2209" s="30">
        <f>IF(B2209="",0,IF($B2209&lt;$H$5,0,IF($B2209&gt;'MSD Calculation'!$D$5,0,IF($N$4="Closed-form",1/2*(1-COS(2*PI()*($B2209-$H$5)/$H$6))*$H$8,IF($N$4="General",1/2*(1-COS(2*PI()*($B2209-$H$5)/$H$6))*$H$9,"Error")))))</f>
        <v>1.858441250173406E-3</v>
      </c>
      <c r="I2209" s="30">
        <f>IF(B2209="",0,IF($B2209&lt;$I$5,0,IF($B2209&gt;'MSD Calculation'!$D$5,0,IF($N$4="Closed-form",1/2*(1-COS(2*PI()*($B2209-$I$5)/$I$6))*$I$8,IF($N$4="General",1/2*(1-COS(2*PI()*($B2209-$I$5)/$I$6))*$I$9,"Error")))))</f>
        <v>2.2085605375353387E-4</v>
      </c>
      <c r="J2209" s="15" t="s">
        <v>14</v>
      </c>
      <c r="K2209" s="3"/>
      <c r="L2209" s="17">
        <v>21.920000000000627</v>
      </c>
      <c r="M2209" s="34">
        <f>L2209/'MSD Calculation'!$D$5</f>
        <v>0.74054054054056173</v>
      </c>
      <c r="N2209" s="34">
        <f>'MSD Calculation'!$D$24-L2209</f>
        <v>-3.420000000000627</v>
      </c>
      <c r="O2209" s="35">
        <f t="shared" si="170"/>
        <v>3.6722653168016089E-3</v>
      </c>
      <c r="P2209" s="35">
        <f t="shared" si="171"/>
        <v>1.2810490068885077E-2</v>
      </c>
      <c r="Q2209" s="35">
        <f t="shared" si="172"/>
        <v>1.6500434785587433E-2</v>
      </c>
      <c r="R2209" s="35">
        <f t="shared" si="173"/>
        <v>1.8358876035760838E-2</v>
      </c>
      <c r="S2209" s="35">
        <f t="shared" si="174"/>
        <v>1.8579732089514373E-2</v>
      </c>
      <c r="T2209" s="11" t="s">
        <v>14</v>
      </c>
    </row>
    <row r="2210" spans="2:20" x14ac:dyDescent="0.35">
      <c r="B2210" s="63">
        <v>21.930000000000629</v>
      </c>
      <c r="C2210" s="34">
        <f>B2210/'MSD Calculation'!$D$5</f>
        <v>0.74087837837839954</v>
      </c>
      <c r="D2210" s="34">
        <f>'MSD Calculation'!$D$24-B2210</f>
        <v>-3.4300000000006285</v>
      </c>
      <c r="E2210" s="30">
        <f>IF(B2210="",0,IF(B2210&lt;'MSD Calculation'!$D$5,$E$7*(1-B2210/'MSD Calculation'!$D$5), 0))</f>
        <v>3.6674837213370236E-3</v>
      </c>
      <c r="F2210" s="30">
        <f>IF(B2210="",0,IF($B2210&lt;$F$5,0,IF($B2210&gt;'MSD Calculation'!$D$5,0,IF($N$4="Closed-form",1/2*(1-COS(2*PI()*($B2210-$F$5)/$F$6))*$F$8,IF($N$4="General",1/2*(1-COS(2*PI()*($B2210-$F$5)/$F$6))*$F$9,"Error")))))</f>
        <v>9.1334718225735655E-3</v>
      </c>
      <c r="G2210" s="30">
        <f>IF(B2210="",0,IF($B2210&lt;$G$5,0,IF($B2210&gt;'MSD Calculation'!$D$5,0,IF($N$4="Closed-form",1/2*(1-COS(2*PI()*($B2210-$G$5)/$G$6))*$G$8,IF($N$4="General",1/2*(1-COS(2*PI()*($B2210-$G$5)/$G$6))*$G$9,"Error")))))</f>
        <v>3.6895805434687132E-3</v>
      </c>
      <c r="H2210" s="30">
        <f>IF(B2210="",0,IF($B2210&lt;$H$5,0,IF($B2210&gt;'MSD Calculation'!$D$5,0,IF($N$4="Closed-form",1/2*(1-COS(2*PI()*($B2210-$H$5)/$H$6))*$H$8,IF($N$4="General",1/2*(1-COS(2*PI()*($B2210-$H$5)/$H$6))*$H$9,"Error")))))</f>
        <v>1.8603195085653208E-3</v>
      </c>
      <c r="I2210" s="30">
        <f>IF(B2210="",0,IF($B2210&lt;$I$5,0,IF($B2210&gt;'MSD Calculation'!$D$5,0,IF($N$4="Closed-form",1/2*(1-COS(2*PI()*($B2210-$I$5)/$I$6))*$I$8,IF($N$4="General",1/2*(1-COS(2*PI()*($B2210-$I$5)/$I$6))*$I$9,"Error")))))</f>
        <v>2.2228594305670075E-4</v>
      </c>
      <c r="J2210" s="15" t="s">
        <v>14</v>
      </c>
      <c r="K2210" s="3"/>
      <c r="L2210" s="17">
        <v>21.930000000000629</v>
      </c>
      <c r="M2210" s="34">
        <f>L2210/'MSD Calculation'!$D$5</f>
        <v>0.74087837837839954</v>
      </c>
      <c r="N2210" s="34">
        <f>'MSD Calculation'!$D$24-L2210</f>
        <v>-3.4300000000006285</v>
      </c>
      <c r="O2210" s="35">
        <f t="shared" si="170"/>
        <v>3.6674837213370236E-3</v>
      </c>
      <c r="P2210" s="35">
        <f t="shared" si="171"/>
        <v>1.2800955543910589E-2</v>
      </c>
      <c r="Q2210" s="35">
        <f t="shared" si="172"/>
        <v>1.6490536087379302E-2</v>
      </c>
      <c r="R2210" s="35">
        <f t="shared" si="173"/>
        <v>1.8350855595944623E-2</v>
      </c>
      <c r="S2210" s="35">
        <f t="shared" si="174"/>
        <v>1.8573141539001324E-2</v>
      </c>
      <c r="T2210" s="11" t="s">
        <v>14</v>
      </c>
    </row>
    <row r="2211" spans="2:20" x14ac:dyDescent="0.35">
      <c r="B2211" s="63">
        <v>21.94000000000063</v>
      </c>
      <c r="C2211" s="34">
        <f>B2211/'MSD Calculation'!$D$5</f>
        <v>0.74121621621623746</v>
      </c>
      <c r="D2211" s="34">
        <f>'MSD Calculation'!$D$24-B2211</f>
        <v>-3.4400000000006301</v>
      </c>
      <c r="E2211" s="30">
        <f>IF(B2211="",0,IF(B2211&lt;'MSD Calculation'!$D$5,$E$7*(1-B2211/'MSD Calculation'!$D$5), 0))</f>
        <v>3.6627021258724365E-3</v>
      </c>
      <c r="F2211" s="30">
        <f>IF(B2211="",0,IF($B2211&lt;$F$5,0,IF($B2211&gt;'MSD Calculation'!$D$5,0,IF($N$4="Closed-form",1/2*(1-COS(2*PI()*($B2211-$F$5)/$F$6))*$F$8,IF($N$4="General",1/2*(1-COS(2*PI()*($B2211-$F$5)/$F$6))*$F$9,"Error")))))</f>
        <v>9.1287001026996682E-3</v>
      </c>
      <c r="G2211" s="30">
        <f>IF(B2211="",0,IF($B2211&lt;$G$5,0,IF($B2211&gt;'MSD Calculation'!$D$5,0,IF($N$4="Closed-form",1/2*(1-COS(2*PI()*($B2211-$G$5)/$G$6))*$G$8,IF($N$4="General",1/2*(1-COS(2*PI()*($B2211-$G$5)/$G$6))*$G$9,"Error")))))</f>
        <v>3.6892036174620965E-3</v>
      </c>
      <c r="H2211" s="30">
        <f>IF(B2211="",0,IF($B2211&lt;$H$5,0,IF($B2211&gt;'MSD Calculation'!$D$5,0,IF($N$4="Closed-form",1/2*(1-COS(2*PI()*($B2211-$H$5)/$H$6))*$H$8,IF($N$4="General",1/2*(1-COS(2*PI()*($B2211-$H$5)/$H$6))*$H$9,"Error")))))</f>
        <v>1.8621875258973263E-3</v>
      </c>
      <c r="I2211" s="30">
        <f>IF(B2211="",0,IF($B2211&lt;$I$5,0,IF($B2211&gt;'MSD Calculation'!$D$5,0,IF($N$4="Closed-form",1/2*(1-COS(2*PI()*($B2211-$I$5)/$I$6))*$I$8,IF($N$4="General",1/2*(1-COS(2*PI()*($B2211-$I$5)/$I$6))*$I$9,"Error")))))</f>
        <v>2.2371756482897093E-4</v>
      </c>
      <c r="J2211" s="15" t="s">
        <v>14</v>
      </c>
      <c r="K2211" s="3"/>
      <c r="L2211" s="17">
        <v>21.94000000000063</v>
      </c>
      <c r="M2211" s="34">
        <f>L2211/'MSD Calculation'!$D$5</f>
        <v>0.74121621621623746</v>
      </c>
      <c r="N2211" s="34">
        <f>'MSD Calculation'!$D$24-L2211</f>
        <v>-3.4400000000006301</v>
      </c>
      <c r="O2211" s="35">
        <f t="shared" si="170"/>
        <v>3.6627021258724365E-3</v>
      </c>
      <c r="P2211" s="35">
        <f t="shared" si="171"/>
        <v>1.2791402228572104E-2</v>
      </c>
      <c r="Q2211" s="35">
        <f t="shared" si="172"/>
        <v>1.64806058460342E-2</v>
      </c>
      <c r="R2211" s="35">
        <f t="shared" si="173"/>
        <v>1.8342793371931527E-2</v>
      </c>
      <c r="S2211" s="35">
        <f t="shared" si="174"/>
        <v>1.8566510936760497E-2</v>
      </c>
      <c r="T2211" s="11" t="s">
        <v>14</v>
      </c>
    </row>
    <row r="2212" spans="2:20" x14ac:dyDescent="0.35">
      <c r="B2212" s="63">
        <v>21.950000000000632</v>
      </c>
      <c r="C2212" s="34">
        <f>B2212/'MSD Calculation'!$D$5</f>
        <v>0.74155405405407537</v>
      </c>
      <c r="D2212" s="34">
        <f>'MSD Calculation'!$D$24-B2212</f>
        <v>-3.4500000000006317</v>
      </c>
      <c r="E2212" s="30">
        <f>IF(B2212="",0,IF(B2212&lt;'MSD Calculation'!$D$5,$E$7*(1-B2212/'MSD Calculation'!$D$5), 0))</f>
        <v>3.6579205304078494E-3</v>
      </c>
      <c r="F2212" s="30">
        <f>IF(B2212="",0,IF($B2212&lt;$F$5,0,IF($B2212&gt;'MSD Calculation'!$D$5,0,IF($N$4="Closed-form",1/2*(1-COS(2*PI()*($B2212-$F$5)/$F$6))*$F$8,IF($N$4="General",1/2*(1-COS(2*PI()*($B2212-$F$5)/$F$6))*$F$9,"Error")))))</f>
        <v>9.1239096133928707E-3</v>
      </c>
      <c r="G2212" s="30">
        <f>IF(B2212="",0,IF($B2212&lt;$G$5,0,IF($B2212&gt;'MSD Calculation'!$D$5,0,IF($N$4="Closed-form",1/2*(1-COS(2*PI()*($B2212-$G$5)/$G$6))*$G$8,IF($N$4="General",1/2*(1-COS(2*PI()*($B2212-$G$5)/$G$6))*$G$9,"Error")))))</f>
        <v>3.6888139412919437E-3</v>
      </c>
      <c r="H2212" s="30">
        <f>IF(B2212="",0,IF($B2212&lt;$H$5,0,IF($B2212&gt;'MSD Calculation'!$D$5,0,IF($N$4="Closed-form",1/2*(1-COS(2*PI()*($B2212-$H$5)/$H$6))*$H$8,IF($N$4="General",1/2*(1-COS(2*PI()*($B2212-$H$5)/$H$6))*$H$9,"Error")))))</f>
        <v>1.8640452797086949E-3</v>
      </c>
      <c r="I2212" s="30">
        <f>IF(B2212="",0,IF($B2212&lt;$I$5,0,IF($B2212&gt;'MSD Calculation'!$D$5,0,IF($N$4="Closed-form",1/2*(1-COS(2*PI()*($B2212-$I$5)/$I$6))*$I$8,IF($N$4="General",1/2*(1-COS(2*PI()*($B2212-$I$5)/$I$6))*$I$9,"Error")))))</f>
        <v>2.2515088207473758E-4</v>
      </c>
      <c r="J2212" s="15" t="s">
        <v>14</v>
      </c>
      <c r="K2212" s="3"/>
      <c r="L2212" s="17">
        <v>21.950000000000632</v>
      </c>
      <c r="M2212" s="34">
        <f>L2212/'MSD Calculation'!$D$5</f>
        <v>0.74155405405407537</v>
      </c>
      <c r="N2212" s="34">
        <f>'MSD Calculation'!$D$24-L2212</f>
        <v>-3.4500000000006317</v>
      </c>
      <c r="O2212" s="35">
        <f t="shared" si="170"/>
        <v>3.6579205304078494E-3</v>
      </c>
      <c r="P2212" s="35">
        <f t="shared" si="171"/>
        <v>1.2781830143800721E-2</v>
      </c>
      <c r="Q2212" s="35">
        <f t="shared" si="172"/>
        <v>1.6470644085092665E-2</v>
      </c>
      <c r="R2212" s="35">
        <f t="shared" si="173"/>
        <v>1.833468936480136E-2</v>
      </c>
      <c r="S2212" s="35">
        <f t="shared" si="174"/>
        <v>1.8559840246876097E-2</v>
      </c>
      <c r="T2212" s="11" t="s">
        <v>14</v>
      </c>
    </row>
    <row r="2213" spans="2:20" x14ac:dyDescent="0.35">
      <c r="B2213" s="63">
        <v>21.960000000000633</v>
      </c>
      <c r="C2213" s="34">
        <f>B2213/'MSD Calculation'!$D$5</f>
        <v>0.74189189189191329</v>
      </c>
      <c r="D2213" s="34">
        <f>'MSD Calculation'!$D$24-B2213</f>
        <v>-3.4600000000006332</v>
      </c>
      <c r="E2213" s="30">
        <f>IF(B2213="",0,IF(B2213&lt;'MSD Calculation'!$D$5,$E$7*(1-B2213/'MSD Calculation'!$D$5), 0))</f>
        <v>3.6531389349432624E-3</v>
      </c>
      <c r="F2213" s="30">
        <f>IF(B2213="",0,IF($B2213&lt;$F$5,0,IF($B2213&gt;'MSD Calculation'!$D$5,0,IF($N$4="Closed-form",1/2*(1-COS(2*PI()*($B2213-$F$5)/$F$6))*$F$8,IF($N$4="General",1/2*(1-COS(2*PI()*($B2213-$F$5)/$F$6))*$F$9,"Error")))))</f>
        <v>9.1191003756666104E-3</v>
      </c>
      <c r="G2213" s="30">
        <f>IF(B2213="",0,IF($B2213&lt;$G$5,0,IF($B2213&gt;'MSD Calculation'!$D$5,0,IF($N$4="Closed-form",1/2*(1-COS(2*PI()*($B2213-$G$5)/$G$6))*$G$8,IF($N$4="General",1/2*(1-COS(2*PI()*($B2213-$G$5)/$G$6))*$G$9,"Error")))))</f>
        <v>3.6884115176559606E-3</v>
      </c>
      <c r="H2213" s="30">
        <f>IF(B2213="",0,IF($B2213&lt;$H$5,0,IF($B2213&gt;'MSD Calculation'!$D$5,0,IF($N$4="Closed-form",1/2*(1-COS(2*PI()*($B2213-$H$5)/$H$6))*$H$8,IF($N$4="General",1/2*(1-COS(2*PI()*($B2213-$H$5)/$H$6))*$H$9,"Error")))))</f>
        <v>1.865892747662107E-3</v>
      </c>
      <c r="I2213" s="30">
        <f>IF(B2213="",0,IF($B2213&lt;$I$5,0,IF($B2213&gt;'MSD Calculation'!$D$5,0,IF($N$4="Closed-form",1/2*(1-COS(2*PI()*($B2213-$I$5)/$I$6))*$I$8,IF($N$4="General",1/2*(1-COS(2*PI()*($B2213-$I$5)/$I$6))*$I$9,"Error")))))</f>
        <v>2.2658585775458008E-4</v>
      </c>
      <c r="J2213" s="15" t="s">
        <v>14</v>
      </c>
      <c r="K2213" s="3"/>
      <c r="L2213" s="17">
        <v>21.960000000000633</v>
      </c>
      <c r="M2213" s="34">
        <f>L2213/'MSD Calculation'!$D$5</f>
        <v>0.74189189189191329</v>
      </c>
      <c r="N2213" s="34">
        <f>'MSD Calculation'!$D$24-L2213</f>
        <v>-3.4600000000006332</v>
      </c>
      <c r="O2213" s="35">
        <f t="shared" si="170"/>
        <v>3.6531389349432624E-3</v>
      </c>
      <c r="P2213" s="35">
        <f t="shared" si="171"/>
        <v>1.2772239310609872E-2</v>
      </c>
      <c r="Q2213" s="35">
        <f t="shared" si="172"/>
        <v>1.6460650828265831E-2</v>
      </c>
      <c r="R2213" s="35">
        <f t="shared" si="173"/>
        <v>1.8326543575927938E-2</v>
      </c>
      <c r="S2213" s="35">
        <f t="shared" si="174"/>
        <v>1.8553129433682519E-2</v>
      </c>
      <c r="T2213" s="11" t="s">
        <v>14</v>
      </c>
    </row>
    <row r="2214" spans="2:20" x14ac:dyDescent="0.35">
      <c r="B2214" s="63">
        <v>21.970000000000635</v>
      </c>
      <c r="C2214" s="34">
        <f>B2214/'MSD Calculation'!$D$5</f>
        <v>0.7422297297297511</v>
      </c>
      <c r="D2214" s="34">
        <f>'MSD Calculation'!$D$24-B2214</f>
        <v>-3.4700000000006348</v>
      </c>
      <c r="E2214" s="30">
        <f>IF(B2214="",0,IF(B2214&lt;'MSD Calculation'!$D$5,$E$7*(1-B2214/'MSD Calculation'!$D$5), 0))</f>
        <v>3.648357339478677E-3</v>
      </c>
      <c r="F2214" s="30">
        <f>IF(B2214="",0,IF($B2214&lt;$F$5,0,IF($B2214&gt;'MSD Calculation'!$D$5,0,IF($N$4="Closed-form",1/2*(1-COS(2*PI()*($B2214-$F$5)/$F$6))*$F$8,IF($N$4="General",1/2*(1-COS(2*PI()*($B2214-$F$5)/$F$6))*$F$9,"Error")))))</f>
        <v>9.1142724106165456E-3</v>
      </c>
      <c r="G2214" s="30">
        <f>IF(B2214="",0,IF($B2214&lt;$G$5,0,IF($B2214&gt;'MSD Calculation'!$D$5,0,IF($N$4="Closed-form",1/2*(1-COS(2*PI()*($B2214-$G$5)/$G$6))*$G$8,IF($N$4="General",1/2*(1-COS(2*PI()*($B2214-$G$5)/$G$6))*$G$9,"Error")))))</f>
        <v>3.687996349340104E-3</v>
      </c>
      <c r="H2214" s="30">
        <f>IF(B2214="",0,IF($B2214&lt;$H$5,0,IF($B2214&gt;'MSD Calculation'!$D$5,0,IF($N$4="Closed-form",1/2*(1-COS(2*PI()*($B2214-$H$5)/$H$6))*$H$8,IF($N$4="General",1/2*(1-COS(2*PI()*($B2214-$H$5)/$H$6))*$H$9,"Error")))))</f>
        <v>1.8677299075439168E-3</v>
      </c>
      <c r="I2214" s="30">
        <f>IF(B2214="",0,IF($B2214&lt;$I$5,0,IF($B2214&gt;'MSD Calculation'!$D$5,0,IF($N$4="Closed-form",1/2*(1-COS(2*PI()*($B2214-$I$5)/$I$6))*$I$8,IF($N$4="General",1/2*(1-COS(2*PI()*($B2214-$I$5)/$I$6))*$I$9,"Error")))))</f>
        <v>2.2802245478622079E-4</v>
      </c>
      <c r="J2214" s="15" t="s">
        <v>14</v>
      </c>
      <c r="K2214" s="3"/>
      <c r="L2214" s="17">
        <v>21.970000000000635</v>
      </c>
      <c r="M2214" s="34">
        <f>L2214/'MSD Calculation'!$D$5</f>
        <v>0.7422297297297511</v>
      </c>
      <c r="N2214" s="34">
        <f>'MSD Calculation'!$D$24-L2214</f>
        <v>-3.4700000000006348</v>
      </c>
      <c r="O2214" s="35">
        <f t="shared" si="170"/>
        <v>3.648357339478677E-3</v>
      </c>
      <c r="P2214" s="35">
        <f t="shared" si="171"/>
        <v>1.2762629750095223E-2</v>
      </c>
      <c r="Q2214" s="35">
        <f t="shared" si="172"/>
        <v>1.6450626099435327E-2</v>
      </c>
      <c r="R2214" s="35">
        <f t="shared" si="173"/>
        <v>1.8318356006979244E-2</v>
      </c>
      <c r="S2214" s="35">
        <f t="shared" si="174"/>
        <v>1.8546378461765465E-2</v>
      </c>
      <c r="T2214" s="11" t="s">
        <v>14</v>
      </c>
    </row>
    <row r="2215" spans="2:20" x14ac:dyDescent="0.35">
      <c r="B2215" s="63">
        <v>21.980000000000636</v>
      </c>
      <c r="C2215" s="34">
        <f>B2215/'MSD Calculation'!$D$5</f>
        <v>0.74256756756758902</v>
      </c>
      <c r="D2215" s="34">
        <f>'MSD Calculation'!$D$24-B2215</f>
        <v>-3.4800000000006364</v>
      </c>
      <c r="E2215" s="30">
        <f>IF(B2215="",0,IF(B2215&lt;'MSD Calculation'!$D$5,$E$7*(1-B2215/'MSD Calculation'!$D$5), 0))</f>
        <v>3.6435757440140904E-3</v>
      </c>
      <c r="F2215" s="30">
        <f>IF(B2215="",0,IF($B2215&lt;$F$5,0,IF($B2215&gt;'MSD Calculation'!$D$5,0,IF($N$4="Closed-form",1/2*(1-COS(2*PI()*($B2215-$F$5)/$F$6))*$F$8,IF($N$4="General",1/2*(1-COS(2*PI()*($B2215-$F$5)/$F$6))*$F$9,"Error")))))</f>
        <v>9.1094257394205048E-3</v>
      </c>
      <c r="G2215" s="30">
        <f>IF(B2215="",0,IF($B2215&lt;$G$5,0,IF($B2215&gt;'MSD Calculation'!$D$5,0,IF($N$4="Closed-form",1/2*(1-COS(2*PI()*($B2215-$G$5)/$G$6))*$G$8,IF($N$4="General",1/2*(1-COS(2*PI()*($B2215-$G$5)/$G$6))*$G$9,"Error")))))</f>
        <v>3.6875684392185608E-3</v>
      </c>
      <c r="H2215" s="30">
        <f>IF(B2215="",0,IF($B2215&lt;$H$5,0,IF($B2215&gt;'MSD Calculation'!$D$5,0,IF($N$4="Closed-form",1/2*(1-COS(2*PI()*($B2215-$H$5)/$H$6))*$H$8,IF($N$4="General",1/2*(1-COS(2*PI()*($B2215-$H$5)/$H$6))*$H$9,"Error")))))</f>
        <v>1.8695567372644219E-3</v>
      </c>
      <c r="I2215" s="30">
        <f>IF(B2215="",0,IF($B2215&lt;$I$5,0,IF($B2215&gt;'MSD Calculation'!$D$5,0,IF($N$4="Closed-form",1/2*(1-COS(2*PI()*($B2215-$I$5)/$I$6))*$I$8,IF($N$4="General",1/2*(1-COS(2*PI()*($B2215-$I$5)/$I$6))*$I$9,"Error")))))</f>
        <v>2.2946063604548355E-4</v>
      </c>
      <c r="J2215" s="15" t="s">
        <v>14</v>
      </c>
      <c r="K2215" s="3"/>
      <c r="L2215" s="17">
        <v>21.980000000000636</v>
      </c>
      <c r="M2215" s="34">
        <f>L2215/'MSD Calculation'!$D$5</f>
        <v>0.74256756756758902</v>
      </c>
      <c r="N2215" s="34">
        <f>'MSD Calculation'!$D$24-L2215</f>
        <v>-3.4800000000006364</v>
      </c>
      <c r="O2215" s="35">
        <f t="shared" si="170"/>
        <v>3.6435757440140904E-3</v>
      </c>
      <c r="P2215" s="35">
        <f t="shared" si="171"/>
        <v>1.2753001483434594E-2</v>
      </c>
      <c r="Q2215" s="35">
        <f t="shared" si="172"/>
        <v>1.6440569922653154E-2</v>
      </c>
      <c r="R2215" s="35">
        <f t="shared" si="173"/>
        <v>1.8310126659917575E-2</v>
      </c>
      <c r="S2215" s="35">
        <f t="shared" si="174"/>
        <v>1.8539587295963059E-2</v>
      </c>
      <c r="T2215" s="11" t="s">
        <v>14</v>
      </c>
    </row>
    <row r="2216" spans="2:20" x14ac:dyDescent="0.35">
      <c r="B2216" s="63">
        <v>21.990000000000638</v>
      </c>
      <c r="C2216" s="34">
        <f>B2216/'MSD Calculation'!$D$5</f>
        <v>0.74290540540542693</v>
      </c>
      <c r="D2216" s="34">
        <f>'MSD Calculation'!$D$24-B2216</f>
        <v>-3.4900000000006379</v>
      </c>
      <c r="E2216" s="30">
        <f>IF(B2216="",0,IF(B2216&lt;'MSD Calculation'!$D$5,$E$7*(1-B2216/'MSD Calculation'!$D$5), 0))</f>
        <v>3.6387941485495033E-3</v>
      </c>
      <c r="F2216" s="30">
        <f>IF(B2216="",0,IF($B2216&lt;$F$5,0,IF($B2216&gt;'MSD Calculation'!$D$5,0,IF($N$4="Closed-form",1/2*(1-COS(2*PI()*($B2216-$F$5)/$F$6))*$F$8,IF($N$4="General",1/2*(1-COS(2*PI()*($B2216-$F$5)/$F$6))*$F$9,"Error")))))</f>
        <v>9.10456038333835E-3</v>
      </c>
      <c r="G2216" s="30">
        <f>IF(B2216="",0,IF($B2216&lt;$G$5,0,IF($B2216&gt;'MSD Calculation'!$D$5,0,IF($N$4="Closed-form",1/2*(1-COS(2*PI()*($B2216-$G$5)/$G$6))*$G$8,IF($N$4="General",1/2*(1-COS(2*PI()*($B2216-$G$5)/$G$6))*$G$9,"Error")))))</f>
        <v>3.6871277902537285E-3</v>
      </c>
      <c r="H2216" s="30">
        <f>IF(B2216="",0,IF($B2216&lt;$H$5,0,IF($B2216&gt;'MSD Calculation'!$D$5,0,IF($N$4="Closed-form",1/2*(1-COS(2*PI()*($B2216-$H$5)/$H$6))*$H$8,IF($N$4="General",1/2*(1-COS(2*PI()*($B2216-$H$5)/$H$6))*$H$9,"Error")))))</f>
        <v>1.8713732148581278E-3</v>
      </c>
      <c r="I2216" s="30">
        <f>IF(B2216="",0,IF($B2216&lt;$I$5,0,IF($B2216&gt;'MSD Calculation'!$D$5,0,IF($N$4="Closed-form",1/2*(1-COS(2*PI()*($B2216-$I$5)/$I$6))*$I$8,IF($N$4="General",1/2*(1-COS(2*PI()*($B2216-$I$5)/$I$6))*$I$9,"Error")))))</f>
        <v>2.3090036436725301E-4</v>
      </c>
      <c r="J2216" s="15" t="s">
        <v>14</v>
      </c>
      <c r="K2216" s="3"/>
      <c r="L2216" s="17">
        <v>21.990000000000638</v>
      </c>
      <c r="M2216" s="34">
        <f>L2216/'MSD Calculation'!$D$5</f>
        <v>0.74290540540542693</v>
      </c>
      <c r="N2216" s="34">
        <f>'MSD Calculation'!$D$24-L2216</f>
        <v>-3.4900000000006379</v>
      </c>
      <c r="O2216" s="35">
        <f t="shared" si="170"/>
        <v>3.6387941485495033E-3</v>
      </c>
      <c r="P2216" s="35">
        <f t="shared" si="171"/>
        <v>1.2743354531887853E-2</v>
      </c>
      <c r="Q2216" s="35">
        <f t="shared" si="172"/>
        <v>1.643048232214158E-2</v>
      </c>
      <c r="R2216" s="35">
        <f t="shared" si="173"/>
        <v>1.8301855536999707E-2</v>
      </c>
      <c r="S2216" s="35">
        <f t="shared" si="174"/>
        <v>1.8532755901366962E-2</v>
      </c>
      <c r="T2216" s="11" t="s">
        <v>14</v>
      </c>
    </row>
    <row r="2217" spans="2:20" x14ac:dyDescent="0.35">
      <c r="B2217" s="63">
        <v>22.000000000000639</v>
      </c>
      <c r="C2217" s="34">
        <f>B2217/'MSD Calculation'!$D$5</f>
        <v>0.74324324324326485</v>
      </c>
      <c r="D2217" s="34">
        <f>'MSD Calculation'!$D$24-B2217</f>
        <v>-3.5000000000006395</v>
      </c>
      <c r="E2217" s="30">
        <f>IF(B2217="",0,IF(B2217&lt;'MSD Calculation'!$D$5,$E$7*(1-B2217/'MSD Calculation'!$D$5), 0))</f>
        <v>3.6340125530849162E-3</v>
      </c>
      <c r="F2217" s="30">
        <f>IF(B2217="",0,IF($B2217&lt;$F$5,0,IF($B2217&gt;'MSD Calculation'!$D$5,0,IF($N$4="Closed-form",1/2*(1-COS(2*PI()*($B2217-$F$5)/$F$6))*$F$8,IF($N$4="General",1/2*(1-COS(2*PI()*($B2217-$F$5)/$F$6))*$F$9,"Error")))))</f>
        <v>9.0996763637119209E-3</v>
      </c>
      <c r="G2217" s="30">
        <f>IF(B2217="",0,IF($B2217&lt;$G$5,0,IF($B2217&gt;'MSD Calculation'!$D$5,0,IF($N$4="Closed-form",1/2*(1-COS(2*PI()*($B2217-$G$5)/$G$6))*$G$8,IF($N$4="General",1/2*(1-COS(2*PI()*($B2217-$G$5)/$G$6))*$G$9,"Error")))))</f>
        <v>3.6866744054961965E-3</v>
      </c>
      <c r="H2217" s="30">
        <f>IF(B2217="",0,IF($B2217&lt;$H$5,0,IF($B2217&gt;'MSD Calculation'!$D$5,0,IF($N$4="Closed-form",1/2*(1-COS(2*PI()*($B2217-$H$5)/$H$6))*$H$8,IF($N$4="General",1/2*(1-COS(2*PI()*($B2217-$H$5)/$H$6))*$H$9,"Error")))))</f>
        <v>1.8731793184840126E-3</v>
      </c>
      <c r="I2217" s="30">
        <f>IF(B2217="",0,IF($B2217&lt;$I$5,0,IF($B2217&gt;'MSD Calculation'!$D$5,0,IF($N$4="Closed-form",1/2*(1-COS(2*PI()*($B2217-$I$5)/$I$6))*$I$8,IF($N$4="General",1/2*(1-COS(2*PI()*($B2217-$I$5)/$I$6))*$I$9,"Error")))))</f>
        <v>2.3234160254643501E-4</v>
      </c>
      <c r="J2217" s="15" t="s">
        <v>14</v>
      </c>
      <c r="K2217" s="3"/>
      <c r="L2217" s="17">
        <v>22.000000000000639</v>
      </c>
      <c r="M2217" s="34">
        <f>L2217/'MSD Calculation'!$D$5</f>
        <v>0.74324324324326485</v>
      </c>
      <c r="N2217" s="34">
        <f>'MSD Calculation'!$D$24-L2217</f>
        <v>-3.5000000000006395</v>
      </c>
      <c r="O2217" s="35">
        <f t="shared" si="170"/>
        <v>3.6340125530849162E-3</v>
      </c>
      <c r="P2217" s="35">
        <f t="shared" si="171"/>
        <v>1.2733688916796836E-2</v>
      </c>
      <c r="Q2217" s="35">
        <f t="shared" si="172"/>
        <v>1.6420363322293033E-2</v>
      </c>
      <c r="R2217" s="35">
        <f t="shared" si="173"/>
        <v>1.8293542640777045E-2</v>
      </c>
      <c r="S2217" s="35">
        <f t="shared" si="174"/>
        <v>1.8525884243323479E-2</v>
      </c>
      <c r="T2217" s="11" t="s">
        <v>14</v>
      </c>
    </row>
    <row r="2218" spans="2:20" x14ac:dyDescent="0.35">
      <c r="B2218" s="63">
        <v>22.010000000000641</v>
      </c>
      <c r="C2218" s="34">
        <f>B2218/'MSD Calculation'!$D$5</f>
        <v>0.74358108108110266</v>
      </c>
      <c r="D2218" s="34">
        <f>'MSD Calculation'!$D$24-B2218</f>
        <v>-3.5100000000006411</v>
      </c>
      <c r="E2218" s="30">
        <f>IF(B2218="",0,IF(B2218&lt;'MSD Calculation'!$D$5,$E$7*(1-B2218/'MSD Calculation'!$D$5), 0))</f>
        <v>3.6292309576203309E-3</v>
      </c>
      <c r="F2218" s="30">
        <f>IF(B2218="",0,IF($B2218&lt;$F$5,0,IF($B2218&gt;'MSD Calculation'!$D$5,0,IF($N$4="Closed-form",1/2*(1-COS(2*PI()*($B2218-$F$5)/$F$6))*$F$8,IF($N$4="General",1/2*(1-COS(2*PI()*($B2218-$F$5)/$F$6))*$F$9,"Error")))))</f>
        <v>9.0947737019649085E-3</v>
      </c>
      <c r="G2218" s="30">
        <f>IF(B2218="",0,IF($B2218&lt;$G$5,0,IF($B2218&gt;'MSD Calculation'!$D$5,0,IF($N$4="Closed-form",1/2*(1-COS(2*PI()*($B2218-$G$5)/$G$6))*$G$8,IF($N$4="General",1/2*(1-COS(2*PI()*($B2218-$G$5)/$G$6))*$G$9,"Error")))))</f>
        <v>3.6862082880847213E-3</v>
      </c>
      <c r="H2218" s="30">
        <f>IF(B2218="",0,IF($B2218&lt;$H$5,0,IF($B2218&gt;'MSD Calculation'!$D$5,0,IF($N$4="Closed-form",1/2*(1-COS(2*PI()*($B2218-$H$5)/$H$6))*$H$8,IF($N$4="General",1/2*(1-COS(2*PI()*($B2218-$H$5)/$H$6))*$H$9,"Error")))))</f>
        <v>1.8749750264257883E-3</v>
      </c>
      <c r="I2218" s="30">
        <f>IF(B2218="",0,IF($B2218&lt;$I$5,0,IF($B2218&gt;'MSD Calculation'!$D$5,0,IF($N$4="Closed-form",1/2*(1-COS(2*PI()*($B2218-$I$5)/$I$6))*$I$8,IF($N$4="General",1/2*(1-COS(2*PI()*($B2218-$I$5)/$I$6))*$I$9,"Error")))))</f>
        <v>2.3378431333891808E-4</v>
      </c>
      <c r="J2218" s="15" t="s">
        <v>14</v>
      </c>
      <c r="K2218" s="3"/>
      <c r="L2218" s="17">
        <v>22.010000000000641</v>
      </c>
      <c r="M2218" s="34">
        <f>L2218/'MSD Calculation'!$D$5</f>
        <v>0.74358108108110266</v>
      </c>
      <c r="N2218" s="34">
        <f>'MSD Calculation'!$D$24-L2218</f>
        <v>-3.5100000000006411</v>
      </c>
      <c r="O2218" s="35">
        <f t="shared" si="170"/>
        <v>3.6292309576203309E-3</v>
      </c>
      <c r="P2218" s="35">
        <f t="shared" si="171"/>
        <v>1.2724004659585239E-2</v>
      </c>
      <c r="Q2218" s="35">
        <f t="shared" si="172"/>
        <v>1.641021294766996E-2</v>
      </c>
      <c r="R2218" s="35">
        <f t="shared" si="173"/>
        <v>1.828518797409575E-2</v>
      </c>
      <c r="S2218" s="35">
        <f t="shared" si="174"/>
        <v>1.8518972287434668E-2</v>
      </c>
      <c r="T2218" s="11" t="s">
        <v>14</v>
      </c>
    </row>
    <row r="2219" spans="2:20" x14ac:dyDescent="0.35">
      <c r="B2219" s="63">
        <v>22.020000000000643</v>
      </c>
      <c r="C2219" s="34">
        <f>B2219/'MSD Calculation'!$D$5</f>
        <v>0.74391891891894057</v>
      </c>
      <c r="D2219" s="34">
        <f>'MSD Calculation'!$D$24-B2219</f>
        <v>-3.5200000000006426</v>
      </c>
      <c r="E2219" s="30">
        <f>IF(B2219="",0,IF(B2219&lt;'MSD Calculation'!$D$5,$E$7*(1-B2219/'MSD Calculation'!$D$5), 0))</f>
        <v>3.6244493621557438E-3</v>
      </c>
      <c r="F2219" s="30">
        <f>IF(B2219="",0,IF($B2219&lt;$F$5,0,IF($B2219&gt;'MSD Calculation'!$D$5,0,IF($N$4="Closed-form",1/2*(1-COS(2*PI()*($B2219-$F$5)/$F$6))*$F$8,IF($N$4="General",1/2*(1-COS(2*PI()*($B2219-$F$5)/$F$6))*$F$9,"Error")))))</f>
        <v>9.0898524196027942E-3</v>
      </c>
      <c r="G2219" s="30">
        <f>IF(B2219="",0,IF($B2219&lt;$G$5,0,IF($B2219&gt;'MSD Calculation'!$D$5,0,IF($N$4="Closed-form",1/2*(1-COS(2*PI()*($B2219-$G$5)/$G$6))*$G$8,IF($N$4="General",1/2*(1-COS(2*PI()*($B2219-$G$5)/$G$6))*$G$9,"Error")))))</f>
        <v>3.685729441246208E-3</v>
      </c>
      <c r="H2219" s="30">
        <f>IF(B2219="",0,IF($B2219&lt;$H$5,0,IF($B2219&gt;'MSD Calculation'!$D$5,0,IF($N$4="Closed-form",1/2*(1-COS(2*PI()*($B2219-$H$5)/$H$6))*$H$8,IF($N$4="General",1/2*(1-COS(2*PI()*($B2219-$H$5)/$H$6))*$H$9,"Error")))))</f>
        <v>1.8767603170921643E-3</v>
      </c>
      <c r="I2219" s="30">
        <f>IF(B2219="",0,IF($B2219&lt;$I$5,0,IF($B2219&gt;'MSD Calculation'!$D$5,0,IF($N$4="Closed-form",1/2*(1-COS(2*PI()*($B2219-$I$5)/$I$6))*$I$8,IF($N$4="General",1/2*(1-COS(2*PI()*($B2219-$I$5)/$I$6))*$I$9,"Error")))))</f>
        <v>2.3522845946253562E-4</v>
      </c>
      <c r="J2219" s="15" t="s">
        <v>14</v>
      </c>
      <c r="K2219" s="3"/>
      <c r="L2219" s="17">
        <v>22.020000000000643</v>
      </c>
      <c r="M2219" s="34">
        <f>L2219/'MSD Calculation'!$D$5</f>
        <v>0.74391891891894057</v>
      </c>
      <c r="N2219" s="34">
        <f>'MSD Calculation'!$D$24-L2219</f>
        <v>-3.5200000000006426</v>
      </c>
      <c r="O2219" s="35">
        <f t="shared" si="170"/>
        <v>3.6244493621557438E-3</v>
      </c>
      <c r="P2219" s="35">
        <f t="shared" si="171"/>
        <v>1.2714301781758537E-2</v>
      </c>
      <c r="Q2219" s="35">
        <f t="shared" si="172"/>
        <v>1.6400031223004746E-2</v>
      </c>
      <c r="R2219" s="35">
        <f t="shared" si="173"/>
        <v>1.8276791540096909E-2</v>
      </c>
      <c r="S2219" s="35">
        <f t="shared" si="174"/>
        <v>1.8512019999559443E-2</v>
      </c>
      <c r="T2219" s="11" t="s">
        <v>14</v>
      </c>
    </row>
    <row r="2220" spans="2:20" x14ac:dyDescent="0.35">
      <c r="B2220" s="63">
        <v>22.030000000000644</v>
      </c>
      <c r="C2220" s="34">
        <f>B2220/'MSD Calculation'!$D$5</f>
        <v>0.74425675675677849</v>
      </c>
      <c r="D2220" s="34">
        <f>'MSD Calculation'!$D$24-B2220</f>
        <v>-3.5300000000006442</v>
      </c>
      <c r="E2220" s="30">
        <f>IF(B2220="",0,IF(B2220&lt;'MSD Calculation'!$D$5,$E$7*(1-B2220/'MSD Calculation'!$D$5), 0))</f>
        <v>3.6196677666911572E-3</v>
      </c>
      <c r="F2220" s="30">
        <f>IF(B2220="",0,IF($B2220&lt;$F$5,0,IF($B2220&gt;'MSD Calculation'!$D$5,0,IF($N$4="Closed-form",1/2*(1-COS(2*PI()*($B2220-$F$5)/$F$6))*$F$8,IF($N$4="General",1/2*(1-COS(2*PI()*($B2220-$F$5)/$F$6))*$F$9,"Error")))))</f>
        <v>9.0849125382127232E-3</v>
      </c>
      <c r="G2220" s="30">
        <f>IF(B2220="",0,IF($B2220&lt;$G$5,0,IF($B2220&gt;'MSD Calculation'!$D$5,0,IF($N$4="Closed-form",1/2*(1-COS(2*PI()*($B2220-$G$5)/$G$6))*$G$8,IF($N$4="General",1/2*(1-COS(2*PI()*($B2220-$G$5)/$G$6))*$G$9,"Error")))))</f>
        <v>3.6852378682956871E-3</v>
      </c>
      <c r="H2220" s="30">
        <f>IF(B2220="",0,IF($B2220&lt;$H$5,0,IF($B2220&gt;'MSD Calculation'!$D$5,0,IF($N$4="Closed-form",1/2*(1-COS(2*PI()*($B2220-$H$5)/$H$6))*$H$8,IF($N$4="General",1/2*(1-COS(2*PI()*($B2220-$H$5)/$H$6))*$H$9,"Error")))))</f>
        <v>1.8785351690171045E-3</v>
      </c>
      <c r="I2220" s="30">
        <f>IF(B2220="",0,IF($B2220&lt;$I$5,0,IF($B2220&gt;'MSD Calculation'!$D$5,0,IF($N$4="Closed-form",1/2*(1-COS(2*PI()*($B2220-$I$5)/$I$6))*$I$8,IF($N$4="General",1/2*(1-COS(2*PI()*($B2220-$I$5)/$I$6))*$I$9,"Error")))))</f>
        <v>2.3667400359803008E-4</v>
      </c>
      <c r="J2220" s="15" t="s">
        <v>14</v>
      </c>
      <c r="K2220" s="3"/>
      <c r="L2220" s="17">
        <v>22.030000000000644</v>
      </c>
      <c r="M2220" s="34">
        <f>L2220/'MSD Calculation'!$D$5</f>
        <v>0.74425675675677849</v>
      </c>
      <c r="N2220" s="34">
        <f>'MSD Calculation'!$D$24-L2220</f>
        <v>-3.5300000000006442</v>
      </c>
      <c r="O2220" s="35">
        <f t="shared" si="170"/>
        <v>3.6196677666911572E-3</v>
      </c>
      <c r="P2220" s="35">
        <f t="shared" si="171"/>
        <v>1.270458030490388E-2</v>
      </c>
      <c r="Q2220" s="35">
        <f t="shared" si="172"/>
        <v>1.6389818173199566E-2</v>
      </c>
      <c r="R2220" s="35">
        <f t="shared" si="173"/>
        <v>1.8268353342216669E-2</v>
      </c>
      <c r="S2220" s="35">
        <f t="shared" si="174"/>
        <v>1.85050273458147E-2</v>
      </c>
      <c r="T2220" s="11" t="s">
        <v>14</v>
      </c>
    </row>
    <row r="2221" spans="2:20" x14ac:dyDescent="0.35">
      <c r="B2221" s="63">
        <v>22.040000000000646</v>
      </c>
      <c r="C2221" s="34">
        <f>B2221/'MSD Calculation'!$D$5</f>
        <v>0.74459459459461641</v>
      </c>
      <c r="D2221" s="34">
        <f>'MSD Calculation'!$D$24-B2221</f>
        <v>-3.5400000000006457</v>
      </c>
      <c r="E2221" s="30">
        <f>IF(B2221="",0,IF(B2221&lt;'MSD Calculation'!$D$5,$E$7*(1-B2221/'MSD Calculation'!$D$5), 0))</f>
        <v>3.6148861712265701E-3</v>
      </c>
      <c r="F2221" s="30">
        <f>IF(B2221="",0,IF($B2221&lt;$F$5,0,IF($B2221&gt;'MSD Calculation'!$D$5,0,IF($N$4="Closed-form",1/2*(1-COS(2*PI()*($B2221-$F$5)/$F$6))*$F$8,IF($N$4="General",1/2*(1-COS(2*PI()*($B2221-$F$5)/$F$6))*$F$9,"Error")))))</f>
        <v>9.0799540794634405E-3</v>
      </c>
      <c r="G2221" s="30">
        <f>IF(B2221="",0,IF($B2221&lt;$G$5,0,IF($B2221&gt;'MSD Calculation'!$D$5,0,IF($N$4="Closed-form",1/2*(1-COS(2*PI()*($B2221-$G$5)/$G$6))*$G$8,IF($N$4="General",1/2*(1-COS(2*PI()*($B2221-$G$5)/$G$6))*$G$9,"Error")))))</f>
        <v>3.6847335726362903E-3</v>
      </c>
      <c r="H2221" s="30">
        <f>IF(B2221="",0,IF($B2221&lt;$H$5,0,IF($B2221&gt;'MSD Calculation'!$D$5,0,IF($N$4="Closed-form",1/2*(1-COS(2*PI()*($B2221-$H$5)/$H$6))*$H$8,IF($N$4="General",1/2*(1-COS(2*PI()*($B2221-$H$5)/$H$6))*$H$9,"Error")))))</f>
        <v>1.8802995608600867E-3</v>
      </c>
      <c r="I2221" s="30">
        <f>IF(B2221="",0,IF($B2221&lt;$I$5,0,IF($B2221&gt;'MSD Calculation'!$D$5,0,IF($N$4="Closed-form",1/2*(1-COS(2*PI()*($B2221-$I$5)/$I$6))*$I$8,IF($N$4="General",1/2*(1-COS(2*PI()*($B2221-$I$5)/$I$6))*$I$9,"Error")))))</f>
        <v>2.3812090839001626E-4</v>
      </c>
      <c r="J2221" s="15" t="s">
        <v>14</v>
      </c>
      <c r="K2221" s="3"/>
      <c r="L2221" s="17">
        <v>22.040000000000646</v>
      </c>
      <c r="M2221" s="34">
        <f>L2221/'MSD Calculation'!$D$5</f>
        <v>0.74459459459461641</v>
      </c>
      <c r="N2221" s="34">
        <f>'MSD Calculation'!$D$24-L2221</f>
        <v>-3.5400000000006457</v>
      </c>
      <c r="O2221" s="35">
        <f t="shared" si="170"/>
        <v>3.6148861712265701E-3</v>
      </c>
      <c r="P2221" s="35">
        <f t="shared" si="171"/>
        <v>1.2694840250690011E-2</v>
      </c>
      <c r="Q2221" s="35">
        <f t="shared" si="172"/>
        <v>1.6379573823326301E-2</v>
      </c>
      <c r="R2221" s="35">
        <f t="shared" si="173"/>
        <v>1.8259873384186387E-2</v>
      </c>
      <c r="S2221" s="35">
        <f t="shared" si="174"/>
        <v>1.8497994292576404E-2</v>
      </c>
      <c r="T2221" s="11" t="s">
        <v>14</v>
      </c>
    </row>
    <row r="2222" spans="2:20" x14ac:dyDescent="0.35">
      <c r="B2222" s="63">
        <v>22.050000000000647</v>
      </c>
      <c r="C2222" s="34">
        <f>B2222/'MSD Calculation'!$D$5</f>
        <v>0.74493243243245422</v>
      </c>
      <c r="D2222" s="34">
        <f>'MSD Calculation'!$D$24-B2222</f>
        <v>-3.5500000000006473</v>
      </c>
      <c r="E2222" s="30">
        <f>IF(B2222="",0,IF(B2222&lt;'MSD Calculation'!$D$5,$E$7*(1-B2222/'MSD Calculation'!$D$5), 0))</f>
        <v>3.6101045757619848E-3</v>
      </c>
      <c r="F2222" s="30">
        <f>IF(B2222="",0,IF($B2222&lt;$F$5,0,IF($B2222&gt;'MSD Calculation'!$D$5,0,IF($N$4="Closed-form",1/2*(1-COS(2*PI()*($B2222-$F$5)/$F$6))*$F$8,IF($N$4="General",1/2*(1-COS(2*PI()*($B2222-$F$5)/$F$6))*$F$9,"Error")))))</f>
        <v>9.0749770651051588E-3</v>
      </c>
      <c r="G2222" s="30">
        <f>IF(B2222="",0,IF($B2222&lt;$G$5,0,IF($B2222&gt;'MSD Calculation'!$D$5,0,IF($N$4="Closed-form",1/2*(1-COS(2*PI()*($B2222-$G$5)/$G$6))*$G$8,IF($N$4="General",1/2*(1-COS(2*PI()*($B2222-$G$5)/$G$6))*$G$9,"Error")))))</f>
        <v>3.6842165577592287E-3</v>
      </c>
      <c r="H2222" s="30">
        <f>IF(B2222="",0,IF($B2222&lt;$H$5,0,IF($B2222&gt;'MSD Calculation'!$D$5,0,IF($N$4="Closed-form",1/2*(1-COS(2*PI()*($B2222-$H$5)/$H$6))*$H$8,IF($N$4="General",1/2*(1-COS(2*PI()*($B2222-$H$5)/$H$6))*$H$9,"Error")))))</f>
        <v>1.8820534714063589E-3</v>
      </c>
      <c r="I2222" s="30">
        <f>IF(B2222="",0,IF($B2222&lt;$I$5,0,IF($B2222&gt;'MSD Calculation'!$D$5,0,IF($N$4="Closed-form",1/2*(1-COS(2*PI()*($B2222-$I$5)/$I$6))*$I$8,IF($N$4="General",1/2*(1-COS(2*PI()*($B2222-$I$5)/$I$6))*$I$9,"Error")))))</f>
        <v>2.3956913644794758E-4</v>
      </c>
      <c r="J2222" s="15" t="s">
        <v>14</v>
      </c>
      <c r="K2222" s="3"/>
      <c r="L2222" s="17">
        <v>22.050000000000647</v>
      </c>
      <c r="M2222" s="34">
        <f>L2222/'MSD Calculation'!$D$5</f>
        <v>0.74493243243245422</v>
      </c>
      <c r="N2222" s="34">
        <f>'MSD Calculation'!$D$24-L2222</f>
        <v>-3.5500000000006473</v>
      </c>
      <c r="O2222" s="35">
        <f t="shared" si="170"/>
        <v>3.6101045757619848E-3</v>
      </c>
      <c r="P2222" s="35">
        <f t="shared" si="171"/>
        <v>1.2685081640867143E-2</v>
      </c>
      <c r="Q2222" s="35">
        <f t="shared" si="172"/>
        <v>1.6369298198626373E-2</v>
      </c>
      <c r="R2222" s="35">
        <f t="shared" si="173"/>
        <v>1.8251351670032733E-2</v>
      </c>
      <c r="S2222" s="35">
        <f t="shared" si="174"/>
        <v>1.8490920806480682E-2</v>
      </c>
      <c r="T2222" s="11" t="s">
        <v>14</v>
      </c>
    </row>
    <row r="2223" spans="2:20" x14ac:dyDescent="0.35">
      <c r="B2223" s="63">
        <v>22.060000000000649</v>
      </c>
      <c r="C2223" s="34">
        <f>B2223/'MSD Calculation'!$D$5</f>
        <v>0.74527027027029213</v>
      </c>
      <c r="D2223" s="34">
        <f>'MSD Calculation'!$D$24-B2223</f>
        <v>-3.5600000000006489</v>
      </c>
      <c r="E2223" s="30">
        <f>IF(B2223="",0,IF(B2223&lt;'MSD Calculation'!$D$5,$E$7*(1-B2223/'MSD Calculation'!$D$5), 0))</f>
        <v>3.6053229802973977E-3</v>
      </c>
      <c r="F2223" s="30">
        <f>IF(B2223="",0,IF($B2223&lt;$F$5,0,IF($B2223&gt;'MSD Calculation'!$D$5,0,IF($N$4="Closed-form",1/2*(1-COS(2*PI()*($B2223-$F$5)/$F$6))*$F$8,IF($N$4="General",1/2*(1-COS(2*PI()*($B2223-$F$5)/$F$6))*$F$9,"Error")))))</f>
        <v>9.0699815169695136E-3</v>
      </c>
      <c r="G2223" s="30">
        <f>IF(B2223="",0,IF($B2223&lt;$G$5,0,IF($B2223&gt;'MSD Calculation'!$D$5,0,IF($N$4="Closed-form",1/2*(1-COS(2*PI()*($B2223-$G$5)/$G$6))*$G$8,IF($N$4="General",1/2*(1-COS(2*PI()*($B2223-$G$5)/$G$6))*$G$9,"Error")))))</f>
        <v>3.6836868272437672E-3</v>
      </c>
      <c r="H2223" s="30">
        <f>IF(B2223="",0,IF($B2223&lt;$H$5,0,IF($B2223&gt;'MSD Calculation'!$D$5,0,IF($N$4="Closed-form",1/2*(1-COS(2*PI()*($B2223-$H$5)/$H$6))*$H$8,IF($N$4="General",1/2*(1-COS(2*PI()*($B2223-$H$5)/$H$6))*$H$9,"Error")))))</f>
        <v>1.8837968795671948E-3</v>
      </c>
      <c r="I2223" s="30">
        <f>IF(B2223="",0,IF($B2223&lt;$I$5,0,IF($B2223&gt;'MSD Calculation'!$D$5,0,IF($N$4="Closed-form",1/2*(1-COS(2*PI()*($B2223-$I$5)/$I$6))*$I$8,IF($N$4="General",1/2*(1-COS(2*PI()*($B2223-$I$5)/$I$6))*$I$9,"Error")))))</f>
        <v>2.4101865034708187E-4</v>
      </c>
      <c r="J2223" s="15" t="s">
        <v>14</v>
      </c>
      <c r="K2223" s="3"/>
      <c r="L2223" s="17">
        <v>22.060000000000649</v>
      </c>
      <c r="M2223" s="34">
        <f>L2223/'MSD Calculation'!$D$5</f>
        <v>0.74527027027029213</v>
      </c>
      <c r="N2223" s="34">
        <f>'MSD Calculation'!$D$24-L2223</f>
        <v>-3.5600000000006489</v>
      </c>
      <c r="O2223" s="35">
        <f t="shared" si="170"/>
        <v>3.6053229802973977E-3</v>
      </c>
      <c r="P2223" s="35">
        <f t="shared" si="171"/>
        <v>1.2675304497266912E-2</v>
      </c>
      <c r="Q2223" s="35">
        <f t="shared" si="172"/>
        <v>1.6358991324510679E-2</v>
      </c>
      <c r="R2223" s="35">
        <f t="shared" si="173"/>
        <v>1.8242788204077872E-2</v>
      </c>
      <c r="S2223" s="35">
        <f t="shared" si="174"/>
        <v>1.8483806854424953E-2</v>
      </c>
      <c r="T2223" s="11" t="s">
        <v>14</v>
      </c>
    </row>
    <row r="2224" spans="2:20" x14ac:dyDescent="0.35">
      <c r="B2224" s="63">
        <v>22.07000000000065</v>
      </c>
      <c r="C2224" s="34">
        <f>B2224/'MSD Calculation'!$D$5</f>
        <v>0.74560810810813005</v>
      </c>
      <c r="D2224" s="34">
        <f>'MSD Calculation'!$D$24-B2224</f>
        <v>-3.5700000000006504</v>
      </c>
      <c r="E2224" s="30">
        <f>IF(B2224="",0,IF(B2224&lt;'MSD Calculation'!$D$5,$E$7*(1-B2224/'MSD Calculation'!$D$5), 0))</f>
        <v>3.6005413848328107E-3</v>
      </c>
      <c r="F2224" s="30">
        <f>IF(B2224="",0,IF($B2224&lt;$F$5,0,IF($B2224&gt;'MSD Calculation'!$D$5,0,IF($N$4="Closed-form",1/2*(1-COS(2*PI()*($B2224-$F$5)/$F$6))*$F$8,IF($N$4="General",1/2*(1-COS(2*PI()*($B2224-$F$5)/$F$6))*$F$9,"Error")))))</f>
        <v>9.0649674569694087E-3</v>
      </c>
      <c r="G2224" s="30">
        <f>IF(B2224="",0,IF($B2224&lt;$G$5,0,IF($B2224&gt;'MSD Calculation'!$D$5,0,IF($N$4="Closed-form",1/2*(1-COS(2*PI()*($B2224-$G$5)/$G$6))*$G$8,IF($N$4="General",1/2*(1-COS(2*PI()*($B2224-$G$5)/$G$6))*$G$9,"Error")))))</f>
        <v>3.6831443847572002E-3</v>
      </c>
      <c r="H2224" s="30">
        <f>IF(B2224="",0,IF($B2224&lt;$H$5,0,IF($B2224&gt;'MSD Calculation'!$D$5,0,IF($N$4="Closed-form",1/2*(1-COS(2*PI()*($B2224-$H$5)/$H$6))*$H$8,IF($N$4="General",1/2*(1-COS(2*PI()*($B2224-$H$5)/$H$6))*$H$9,"Error")))))</f>
        <v>1.8855297643801472E-3</v>
      </c>
      <c r="I2224" s="30">
        <f>IF(B2224="",0,IF($B2224&lt;$I$5,0,IF($B2224&gt;'MSD Calculation'!$D$5,0,IF($N$4="Closed-form",1/2*(1-COS(2*PI()*($B2224-$I$5)/$I$6))*$I$8,IF($N$4="General",1/2*(1-COS(2*PI()*($B2224-$I$5)/$I$6))*$I$9,"Error")))))</f>
        <v>2.4246941262944847E-4</v>
      </c>
      <c r="J2224" s="15" t="s">
        <v>14</v>
      </c>
      <c r="K2224" s="3"/>
      <c r="L2224" s="17">
        <v>22.07000000000065</v>
      </c>
      <c r="M2224" s="34">
        <f>L2224/'MSD Calculation'!$D$5</f>
        <v>0.74560810810813005</v>
      </c>
      <c r="N2224" s="34">
        <f>'MSD Calculation'!$D$24-L2224</f>
        <v>-3.5700000000006504</v>
      </c>
      <c r="O2224" s="35">
        <f t="shared" si="170"/>
        <v>3.6005413848328107E-3</v>
      </c>
      <c r="P2224" s="35">
        <f t="shared" si="171"/>
        <v>1.2665508841802219E-2</v>
      </c>
      <c r="Q2224" s="35">
        <f t="shared" si="172"/>
        <v>1.6348653226559418E-2</v>
      </c>
      <c r="R2224" s="35">
        <f t="shared" si="173"/>
        <v>1.8234182990939565E-2</v>
      </c>
      <c r="S2224" s="35">
        <f t="shared" si="174"/>
        <v>1.8476652403569015E-2</v>
      </c>
      <c r="T2224" s="11" t="s">
        <v>14</v>
      </c>
    </row>
    <row r="2225" spans="2:20" x14ac:dyDescent="0.35">
      <c r="B2225" s="63">
        <v>22.080000000000652</v>
      </c>
      <c r="C2225" s="34">
        <f>B2225/'MSD Calculation'!$D$5</f>
        <v>0.74594594594596797</v>
      </c>
      <c r="D2225" s="34">
        <f>'MSD Calculation'!$D$24-B2225</f>
        <v>-3.580000000000652</v>
      </c>
      <c r="E2225" s="30">
        <f>IF(B2225="",0,IF(B2225&lt;'MSD Calculation'!$D$5,$E$7*(1-B2225/'MSD Calculation'!$D$5), 0))</f>
        <v>3.595759789368224E-3</v>
      </c>
      <c r="F2225" s="30">
        <f>IF(B2225="",0,IF($B2225&lt;$F$5,0,IF($B2225&gt;'MSD Calculation'!$D$5,0,IF($N$4="Closed-form",1/2*(1-COS(2*PI()*($B2225-$F$5)/$F$6))*$F$8,IF($N$4="General",1/2*(1-COS(2*PI()*($B2225-$F$5)/$F$6))*$F$9,"Error")))))</f>
        <v>9.0599349070989779E-3</v>
      </c>
      <c r="G2225" s="30">
        <f>IF(B2225="",0,IF($B2225&lt;$G$5,0,IF($B2225&gt;'MSD Calculation'!$D$5,0,IF($N$4="Closed-form",1/2*(1-COS(2*PI()*($B2225-$G$5)/$G$6))*$G$8,IF($N$4="General",1/2*(1-COS(2*PI()*($B2225-$G$5)/$G$6))*$G$9,"Error")))))</f>
        <v>3.6825892340548285E-3</v>
      </c>
      <c r="H2225" s="30">
        <f>IF(B2225="",0,IF($B2225&lt;$H$5,0,IF($B2225&gt;'MSD Calculation'!$D$5,0,IF($N$4="Closed-form",1/2*(1-COS(2*PI()*($B2225-$H$5)/$H$6))*$H$8,IF($N$4="General",1/2*(1-COS(2*PI()*($B2225-$H$5)/$H$6))*$H$9,"Error")))))</f>
        <v>1.8872521050092984E-3</v>
      </c>
      <c r="I2225" s="30">
        <f>IF(B2225="",0,IF($B2225&lt;$I$5,0,IF($B2225&gt;'MSD Calculation'!$D$5,0,IF($N$4="Closed-form",1/2*(1-COS(2*PI()*($B2225-$I$5)/$I$6))*$I$8,IF($N$4="General",1/2*(1-COS(2*PI()*($B2225-$I$5)/$I$6))*$I$9,"Error")))))</f>
        <v>2.4392138580481653E-4</v>
      </c>
      <c r="J2225" s="15" t="s">
        <v>14</v>
      </c>
      <c r="K2225" s="3"/>
      <c r="L2225" s="17">
        <v>22.080000000000652</v>
      </c>
      <c r="M2225" s="34">
        <f>L2225/'MSD Calculation'!$D$5</f>
        <v>0.74594594594596797</v>
      </c>
      <c r="N2225" s="34">
        <f>'MSD Calculation'!$D$24-L2225</f>
        <v>-3.580000000000652</v>
      </c>
      <c r="O2225" s="35">
        <f t="shared" si="170"/>
        <v>3.595759789368224E-3</v>
      </c>
      <c r="P2225" s="35">
        <f t="shared" si="171"/>
        <v>1.2655694696467202E-2</v>
      </c>
      <c r="Q2225" s="35">
        <f t="shared" si="172"/>
        <v>1.633828393052203E-2</v>
      </c>
      <c r="R2225" s="35">
        <f t="shared" si="173"/>
        <v>1.8225536035531328E-2</v>
      </c>
      <c r="S2225" s="35">
        <f t="shared" si="174"/>
        <v>1.8469457421336145E-2</v>
      </c>
      <c r="T2225" s="11" t="s">
        <v>14</v>
      </c>
    </row>
    <row r="2226" spans="2:20" x14ac:dyDescent="0.35">
      <c r="B2226" s="63">
        <v>22.090000000000654</v>
      </c>
      <c r="C2226" s="34">
        <f>B2226/'MSD Calculation'!$D$5</f>
        <v>0.74628378378380578</v>
      </c>
      <c r="D2226" s="34">
        <f>'MSD Calculation'!$D$24-B2226</f>
        <v>-3.5900000000006536</v>
      </c>
      <c r="E2226" s="30">
        <f>IF(B2226="",0,IF(B2226&lt;'MSD Calculation'!$D$5,$E$7*(1-B2226/'MSD Calculation'!$D$5), 0))</f>
        <v>3.5909781939036387E-3</v>
      </c>
      <c r="F2226" s="30">
        <f>IF(B2226="",0,IF($B2226&lt;$F$5,0,IF($B2226&gt;'MSD Calculation'!$D$5,0,IF($N$4="Closed-form",1/2*(1-COS(2*PI()*($B2226-$F$5)/$F$6))*$F$8,IF($N$4="General",1/2*(1-COS(2*PI()*($B2226-$F$5)/$F$6))*$F$9,"Error")))))</f>
        <v>9.0548838894334346E-3</v>
      </c>
      <c r="G2226" s="30">
        <f>IF(B2226="",0,IF($B2226&lt;$G$5,0,IF($B2226&gt;'MSD Calculation'!$D$5,0,IF($N$4="Closed-form",1/2*(1-COS(2*PI()*($B2226-$G$5)/$G$6))*$G$8,IF($N$4="General",1/2*(1-COS(2*PI()*($B2226-$G$5)/$G$6))*$G$9,"Error")))))</f>
        <v>3.6820213789799279E-3</v>
      </c>
      <c r="H2226" s="30">
        <f>IF(B2226="",0,IF($B2226&lt;$H$5,0,IF($B2226&gt;'MSD Calculation'!$D$5,0,IF($N$4="Closed-form",1/2*(1-COS(2*PI()*($B2226-$H$5)/$H$6))*$H$8,IF($N$4="General",1/2*(1-COS(2*PI()*($B2226-$H$5)/$H$6))*$H$9,"Error")))))</f>
        <v>1.8889638807455145E-3</v>
      </c>
      <c r="I2226" s="30">
        <f>IF(B2226="",0,IF($B2226&lt;$I$5,0,IF($B2226&gt;'MSD Calculation'!$D$5,0,IF($N$4="Closed-form",1/2*(1-COS(2*PI()*($B2226-$I$5)/$I$6))*$I$8,IF($N$4="General",1/2*(1-COS(2*PI()*($B2226-$I$5)/$I$6))*$I$9,"Error")))))</f>
        <v>2.4537453235166337E-4</v>
      </c>
      <c r="J2226" s="15" t="s">
        <v>14</v>
      </c>
      <c r="K2226" s="3"/>
      <c r="L2226" s="17">
        <v>22.090000000000654</v>
      </c>
      <c r="M2226" s="34">
        <f>L2226/'MSD Calculation'!$D$5</f>
        <v>0.74628378378380578</v>
      </c>
      <c r="N2226" s="34">
        <f>'MSD Calculation'!$D$24-L2226</f>
        <v>-3.5900000000006536</v>
      </c>
      <c r="O2226" s="35">
        <f t="shared" si="170"/>
        <v>3.5909781939036387E-3</v>
      </c>
      <c r="P2226" s="35">
        <f t="shared" si="171"/>
        <v>1.2645862083337074E-2</v>
      </c>
      <c r="Q2226" s="35">
        <f t="shared" si="172"/>
        <v>1.6327883462317002E-2</v>
      </c>
      <c r="R2226" s="35">
        <f t="shared" si="173"/>
        <v>1.8216847343062517E-2</v>
      </c>
      <c r="S2226" s="35">
        <f t="shared" si="174"/>
        <v>1.846222187541418E-2</v>
      </c>
      <c r="T2226" s="11" t="s">
        <v>14</v>
      </c>
    </row>
    <row r="2227" spans="2:20" x14ac:dyDescent="0.35">
      <c r="B2227" s="63">
        <v>22.100000000000655</v>
      </c>
      <c r="C2227" s="34">
        <f>B2227/'MSD Calculation'!$D$5</f>
        <v>0.74662162162164369</v>
      </c>
      <c r="D2227" s="34">
        <f>'MSD Calculation'!$D$24-B2227</f>
        <v>-3.6000000000006551</v>
      </c>
      <c r="E2227" s="30">
        <f>IF(B2227="",0,IF(B2227&lt;'MSD Calculation'!$D$5,$E$7*(1-B2227/'MSD Calculation'!$D$5), 0))</f>
        <v>3.5861965984390516E-3</v>
      </c>
      <c r="F2227" s="30">
        <f>IF(B2227="",0,IF($B2227&lt;$F$5,0,IF($B2227&gt;'MSD Calculation'!$D$5,0,IF($N$4="Closed-form",1/2*(1-COS(2*PI()*($B2227-$F$5)/$F$6))*$F$8,IF($N$4="General",1/2*(1-COS(2*PI()*($B2227-$F$5)/$F$6))*$F$9,"Error")))))</f>
        <v>9.0498144261290242E-3</v>
      </c>
      <c r="G2227" s="30">
        <f>IF(B2227="",0,IF($B2227&lt;$G$5,0,IF($B2227&gt;'MSD Calculation'!$D$5,0,IF($N$4="Closed-form",1/2*(1-COS(2*PI()*($B2227-$G$5)/$G$6))*$G$8,IF($N$4="General",1/2*(1-COS(2*PI()*($B2227-$G$5)/$G$6))*$G$9,"Error")))))</f>
        <v>3.6814408234637289E-3</v>
      </c>
      <c r="H2227" s="30">
        <f>IF(B2227="",0,IF($B2227&lt;$H$5,0,IF($B2227&gt;'MSD Calculation'!$D$5,0,IF($N$4="Closed-form",1/2*(1-COS(2*PI()*($B2227-$H$5)/$H$6))*$H$8,IF($N$4="General",1/2*(1-COS(2*PI()*($B2227-$H$5)/$H$6))*$H$9,"Error")))))</f>
        <v>1.8906650710066905E-3</v>
      </c>
      <c r="I2227" s="30">
        <f>IF(B2227="",0,IF($B2227&lt;$I$5,0,IF($B2227&gt;'MSD Calculation'!$D$5,0,IF($N$4="Closed-form",1/2*(1-COS(2*PI()*($B2227-$I$5)/$I$6))*$I$8,IF($N$4="General",1/2*(1-COS(2*PI()*($B2227-$I$5)/$I$6))*$I$9,"Error")))))</f>
        <v>2.4682881471814461E-4</v>
      </c>
      <c r="J2227" s="15" t="s">
        <v>14</v>
      </c>
      <c r="K2227" s="3"/>
      <c r="L2227" s="17">
        <v>22.100000000000655</v>
      </c>
      <c r="M2227" s="34">
        <f>L2227/'MSD Calculation'!$D$5</f>
        <v>0.74662162162164369</v>
      </c>
      <c r="N2227" s="34">
        <f>'MSD Calculation'!$D$24-L2227</f>
        <v>-3.6000000000006551</v>
      </c>
      <c r="O2227" s="35">
        <f t="shared" si="170"/>
        <v>3.5861965984390516E-3</v>
      </c>
      <c r="P2227" s="35">
        <f t="shared" si="171"/>
        <v>1.2636011024568076E-2</v>
      </c>
      <c r="Q2227" s="35">
        <f t="shared" si="172"/>
        <v>1.6317451848031805E-2</v>
      </c>
      <c r="R2227" s="35">
        <f t="shared" si="173"/>
        <v>1.8208116919038494E-2</v>
      </c>
      <c r="S2227" s="35">
        <f t="shared" si="174"/>
        <v>1.8454945733756639E-2</v>
      </c>
      <c r="T2227" s="11" t="s">
        <v>14</v>
      </c>
    </row>
    <row r="2228" spans="2:20" x14ac:dyDescent="0.35">
      <c r="B2228" s="63">
        <v>22.110000000000657</v>
      </c>
      <c r="C2228" s="34">
        <f>B2228/'MSD Calculation'!$D$5</f>
        <v>0.74695945945948161</v>
      </c>
      <c r="D2228" s="34">
        <f>'MSD Calculation'!$D$24-B2228</f>
        <v>-3.6100000000006567</v>
      </c>
      <c r="E2228" s="30">
        <f>IF(B2228="",0,IF(B2228&lt;'MSD Calculation'!$D$5,$E$7*(1-B2228/'MSD Calculation'!$D$5), 0))</f>
        <v>3.5814150029744645E-3</v>
      </c>
      <c r="F2228" s="30">
        <f>IF(B2228="",0,IF($B2228&lt;$F$5,0,IF($B2228&gt;'MSD Calculation'!$D$5,0,IF($N$4="Closed-form",1/2*(1-COS(2*PI()*($B2228-$F$5)/$F$6))*$F$8,IF($N$4="General",1/2*(1-COS(2*PI()*($B2228-$F$5)/$F$6))*$F$9,"Error")))))</f>
        <v>9.0447265394228826E-3</v>
      </c>
      <c r="G2228" s="30">
        <f>IF(B2228="",0,IF($B2228&lt;$G$5,0,IF($B2228&gt;'MSD Calculation'!$D$5,0,IF($N$4="Closed-form",1/2*(1-COS(2*PI()*($B2228-$G$5)/$G$6))*$G$8,IF($N$4="General",1/2*(1-COS(2*PI()*($B2228-$G$5)/$G$6))*$G$9,"Error")))))</f>
        <v>3.6808475715253836E-3</v>
      </c>
      <c r="H2228" s="30">
        <f>IF(B2228="",0,IF($B2228&lt;$H$5,0,IF($B2228&gt;'MSD Calculation'!$D$5,0,IF($N$4="Closed-form",1/2*(1-COS(2*PI()*($B2228-$H$5)/$H$6))*$H$8,IF($N$4="General",1/2*(1-COS(2*PI()*($B2228-$H$5)/$H$6))*$H$9,"Error")))))</f>
        <v>1.8923556553379997E-3</v>
      </c>
      <c r="I2228" s="30">
        <f>IF(B2228="",0,IF($B2228&lt;$I$5,0,IF($B2228&gt;'MSD Calculation'!$D$5,0,IF($N$4="Closed-form",1/2*(1-COS(2*PI()*($B2228-$I$5)/$I$6))*$I$8,IF($N$4="General",1/2*(1-COS(2*PI()*($B2228-$I$5)/$I$6))*$I$9,"Error")))))</f>
        <v>2.4828419532306413E-4</v>
      </c>
      <c r="J2228" s="15" t="s">
        <v>14</v>
      </c>
      <c r="K2228" s="3"/>
      <c r="L2228" s="17">
        <v>22.110000000000657</v>
      </c>
      <c r="M2228" s="34">
        <f>L2228/'MSD Calculation'!$D$5</f>
        <v>0.74695945945948161</v>
      </c>
      <c r="N2228" s="34">
        <f>'MSD Calculation'!$D$24-L2228</f>
        <v>-3.6100000000006567</v>
      </c>
      <c r="O2228" s="35">
        <f t="shared" si="170"/>
        <v>3.5814150029744645E-3</v>
      </c>
      <c r="P2228" s="35">
        <f t="shared" si="171"/>
        <v>1.2626141542397346E-2</v>
      </c>
      <c r="Q2228" s="35">
        <f t="shared" si="172"/>
        <v>1.630698911392273E-2</v>
      </c>
      <c r="R2228" s="35">
        <f t="shared" si="173"/>
        <v>1.8199344769260731E-2</v>
      </c>
      <c r="S2228" s="35">
        <f t="shared" si="174"/>
        <v>1.8447628964583795E-2</v>
      </c>
      <c r="T2228" s="11" t="s">
        <v>14</v>
      </c>
    </row>
    <row r="2229" spans="2:20" x14ac:dyDescent="0.35">
      <c r="B2229" s="63">
        <v>22.120000000000658</v>
      </c>
      <c r="C2229" s="34">
        <f>B2229/'MSD Calculation'!$D$5</f>
        <v>0.74729729729731953</v>
      </c>
      <c r="D2229" s="34">
        <f>'MSD Calculation'!$D$24-B2229</f>
        <v>-3.6200000000006582</v>
      </c>
      <c r="E2229" s="30">
        <f>IF(B2229="",0,IF(B2229&lt;'MSD Calculation'!$D$5,$E$7*(1-B2229/'MSD Calculation'!$D$5), 0))</f>
        <v>3.5766334075098775E-3</v>
      </c>
      <c r="F2229" s="30">
        <f>IF(B2229="",0,IF($B2229&lt;$F$5,0,IF($B2229&gt;'MSD Calculation'!$D$5,0,IF($N$4="Closed-form",1/2*(1-COS(2*PI()*($B2229-$F$5)/$F$6))*$F$8,IF($N$4="General",1/2*(1-COS(2*PI()*($B2229-$F$5)/$F$6))*$F$9,"Error")))))</f>
        <v>9.03962025163298E-3</v>
      </c>
      <c r="G2229" s="30">
        <f>IF(B2229="",0,IF($B2229&lt;$G$5,0,IF($B2229&gt;'MSD Calculation'!$D$5,0,IF($N$4="Closed-form",1/2*(1-COS(2*PI()*($B2229-$G$5)/$G$6))*$G$8,IF($N$4="General",1/2*(1-COS(2*PI()*($B2229-$G$5)/$G$6))*$G$9,"Error")))))</f>
        <v>3.6802416272719426E-3</v>
      </c>
      <c r="H2229" s="30">
        <f>IF(B2229="",0,IF($B2229&lt;$H$5,0,IF($B2229&gt;'MSD Calculation'!$D$5,0,IF($N$4="Closed-form",1/2*(1-COS(2*PI()*($B2229-$H$5)/$H$6))*$H$8,IF($N$4="General",1/2*(1-COS(2*PI()*($B2229-$H$5)/$H$6))*$H$9,"Error")))))</f>
        <v>1.8940356134121389E-3</v>
      </c>
      <c r="I2229" s="30">
        <f>IF(B2229="",0,IF($B2229&lt;$I$5,0,IF($B2229&gt;'MSD Calculation'!$D$5,0,IF($N$4="Closed-form",1/2*(1-COS(2*PI()*($B2229-$I$5)/$I$6))*$I$8,IF($N$4="General",1/2*(1-COS(2*PI()*($B2229-$I$5)/$I$6))*$I$9,"Error")))))</f>
        <v>2.497406365568453E-4</v>
      </c>
      <c r="J2229" s="15" t="s">
        <v>14</v>
      </c>
      <c r="K2229" s="3"/>
      <c r="L2229" s="17">
        <v>22.120000000000658</v>
      </c>
      <c r="M2229" s="34">
        <f>L2229/'MSD Calculation'!$D$5</f>
        <v>0.74729729729731953</v>
      </c>
      <c r="N2229" s="34">
        <f>'MSD Calculation'!$D$24-L2229</f>
        <v>-3.6200000000006582</v>
      </c>
      <c r="O2229" s="35">
        <f t="shared" si="170"/>
        <v>3.5766334075098775E-3</v>
      </c>
      <c r="P2229" s="35">
        <f t="shared" si="171"/>
        <v>1.2616253659142857E-2</v>
      </c>
      <c r="Q2229" s="35">
        <f t="shared" si="172"/>
        <v>1.6296495286414799E-2</v>
      </c>
      <c r="R2229" s="35">
        <f t="shared" si="173"/>
        <v>1.8190530899826939E-2</v>
      </c>
      <c r="S2229" s="35">
        <f t="shared" si="174"/>
        <v>1.8440271536383782E-2</v>
      </c>
      <c r="T2229" s="11" t="s">
        <v>14</v>
      </c>
    </row>
    <row r="2230" spans="2:20" x14ac:dyDescent="0.35">
      <c r="B2230" s="63">
        <v>22.13000000000066</v>
      </c>
      <c r="C2230" s="34">
        <f>B2230/'MSD Calculation'!$D$5</f>
        <v>0.74763513513515734</v>
      </c>
      <c r="D2230" s="34">
        <f>'MSD Calculation'!$D$24-B2230</f>
        <v>-3.6300000000006598</v>
      </c>
      <c r="E2230" s="30">
        <f>IF(B2230="",0,IF(B2230&lt;'MSD Calculation'!$D$5,$E$7*(1-B2230/'MSD Calculation'!$D$5), 0))</f>
        <v>3.5718518120452921E-3</v>
      </c>
      <c r="F2230" s="30">
        <f>IF(B2230="",0,IF($B2230&lt;$F$5,0,IF($B2230&gt;'MSD Calculation'!$D$5,0,IF($N$4="Closed-form",1/2*(1-COS(2*PI()*($B2230-$F$5)/$F$6))*$F$8,IF($N$4="General",1/2*(1-COS(2*PI()*($B2230-$F$5)/$F$6))*$F$9,"Error")))))</f>
        <v>9.0344955851579829E-3</v>
      </c>
      <c r="G2230" s="30">
        <f>IF(B2230="",0,IF($B2230&lt;$G$5,0,IF($B2230&gt;'MSD Calculation'!$D$5,0,IF($N$4="Closed-form",1/2*(1-COS(2*PI()*($B2230-$G$5)/$G$6))*$G$8,IF($N$4="General",1/2*(1-COS(2*PI()*($B2230-$G$5)/$G$6))*$G$9,"Error")))))</f>
        <v>3.6796229948983248E-3</v>
      </c>
      <c r="H2230" s="30">
        <f>IF(B2230="",0,IF($B2230&lt;$H$5,0,IF($B2230&gt;'MSD Calculation'!$D$5,0,IF($N$4="Closed-form",1/2*(1-COS(2*PI()*($B2230-$H$5)/$H$6))*$H$8,IF($N$4="General",1/2*(1-COS(2*PI()*($B2230-$H$5)/$H$6))*$H$9,"Error")))))</f>
        <v>1.8957049250295746E-3</v>
      </c>
      <c r="I2230" s="30">
        <f>IF(B2230="",0,IF($B2230&lt;$I$5,0,IF($B2230&gt;'MSD Calculation'!$D$5,0,IF($N$4="Closed-form",1/2*(1-COS(2*PI()*($B2230-$I$5)/$I$6))*$I$8,IF($N$4="General",1/2*(1-COS(2*PI()*($B2230-$I$5)/$I$6))*$I$9,"Error")))))</f>
        <v>2.5119810078250328E-4</v>
      </c>
      <c r="J2230" s="15" t="s">
        <v>14</v>
      </c>
      <c r="K2230" s="3"/>
      <c r="L2230" s="17">
        <v>22.13000000000066</v>
      </c>
      <c r="M2230" s="34">
        <f>L2230/'MSD Calculation'!$D$5</f>
        <v>0.74763513513515734</v>
      </c>
      <c r="N2230" s="34">
        <f>'MSD Calculation'!$D$24-L2230</f>
        <v>-3.6300000000006598</v>
      </c>
      <c r="O2230" s="35">
        <f t="shared" si="170"/>
        <v>3.5718518120452921E-3</v>
      </c>
      <c r="P2230" s="35">
        <f t="shared" si="171"/>
        <v>1.2606347397203274E-2</v>
      </c>
      <c r="Q2230" s="35">
        <f t="shared" si="172"/>
        <v>1.6285970392101598E-2</v>
      </c>
      <c r="R2230" s="35">
        <f t="shared" si="173"/>
        <v>1.8181675317131173E-2</v>
      </c>
      <c r="S2230" s="35">
        <f t="shared" si="174"/>
        <v>1.8432873417913678E-2</v>
      </c>
      <c r="T2230" s="11" t="s">
        <v>14</v>
      </c>
    </row>
    <row r="2231" spans="2:20" x14ac:dyDescent="0.35">
      <c r="B2231" s="63">
        <v>22.140000000000661</v>
      </c>
      <c r="C2231" s="34">
        <f>B2231/'MSD Calculation'!$D$5</f>
        <v>0.74797297297299525</v>
      </c>
      <c r="D2231" s="34">
        <f>'MSD Calculation'!$D$24-B2231</f>
        <v>-3.6400000000006614</v>
      </c>
      <c r="E2231" s="30">
        <f>IF(B2231="",0,IF(B2231&lt;'MSD Calculation'!$D$5,$E$7*(1-B2231/'MSD Calculation'!$D$5), 0))</f>
        <v>3.5670702165807055E-3</v>
      </c>
      <c r="F2231" s="30">
        <f>IF(B2231="",0,IF($B2231&lt;$F$5,0,IF($B2231&gt;'MSD Calculation'!$D$5,0,IF($N$4="Closed-form",1/2*(1-COS(2*PI()*($B2231-$F$5)/$F$6))*$F$8,IF($N$4="General",1/2*(1-COS(2*PI()*($B2231-$F$5)/$F$6))*$F$9,"Error")))))</f>
        <v>9.0293525624771959E-3</v>
      </c>
      <c r="G2231" s="30">
        <f>IF(B2231="",0,IF($B2231&lt;$G$5,0,IF($B2231&gt;'MSD Calculation'!$D$5,0,IF($N$4="Closed-form",1/2*(1-COS(2*PI()*($B2231-$G$5)/$G$6))*$G$8,IF($N$4="General",1/2*(1-COS(2*PI()*($B2231-$G$5)/$G$6))*$G$9,"Error")))))</f>
        <v>3.6789916786872873E-3</v>
      </c>
      <c r="H2231" s="30">
        <f>IF(B2231="",0,IF($B2231&lt;$H$5,0,IF($B2231&gt;'MSD Calculation'!$D$5,0,IF($N$4="Closed-form",1/2*(1-COS(2*PI()*($B2231-$H$5)/$H$6))*$H$8,IF($N$4="General",1/2*(1-COS(2*PI()*($B2231-$H$5)/$H$6))*$H$9,"Error")))))</f>
        <v>1.8973635701187836E-3</v>
      </c>
      <c r="I2231" s="30">
        <f>IF(B2231="",0,IF($B2231&lt;$I$5,0,IF($B2231&gt;'MSD Calculation'!$D$5,0,IF($N$4="Closed-form",1/2*(1-COS(2*PI()*($B2231-$I$5)/$I$6))*$I$8,IF($N$4="General",1/2*(1-COS(2*PI()*($B2231-$I$5)/$I$6))*$I$9,"Error")))))</f>
        <v>2.5265655033661707E-4</v>
      </c>
      <c r="J2231" s="15" t="s">
        <v>14</v>
      </c>
      <c r="K2231" s="3"/>
      <c r="L2231" s="17">
        <v>22.140000000000661</v>
      </c>
      <c r="M2231" s="34">
        <f>L2231/'MSD Calculation'!$D$5</f>
        <v>0.74797297297299525</v>
      </c>
      <c r="N2231" s="34">
        <f>'MSD Calculation'!$D$24-L2231</f>
        <v>-3.6400000000006614</v>
      </c>
      <c r="O2231" s="35">
        <f t="shared" si="170"/>
        <v>3.5670702165807055E-3</v>
      </c>
      <c r="P2231" s="35">
        <f t="shared" si="171"/>
        <v>1.2596422779057901E-2</v>
      </c>
      <c r="Q2231" s="35">
        <f t="shared" si="172"/>
        <v>1.6275414457745187E-2</v>
      </c>
      <c r="R2231" s="35">
        <f t="shared" si="173"/>
        <v>1.8172778027863972E-2</v>
      </c>
      <c r="S2231" s="35">
        <f t="shared" si="174"/>
        <v>1.8425434578200589E-2</v>
      </c>
      <c r="T2231" s="11" t="s">
        <v>14</v>
      </c>
    </row>
    <row r="2232" spans="2:20" x14ac:dyDescent="0.35">
      <c r="B2232" s="63">
        <v>22.150000000000663</v>
      </c>
      <c r="C2232" s="34">
        <f>B2232/'MSD Calculation'!$D$5</f>
        <v>0.74831081081083317</v>
      </c>
      <c r="D2232" s="34">
        <f>'MSD Calculation'!$D$24-B2232</f>
        <v>-3.6500000000006629</v>
      </c>
      <c r="E2232" s="30">
        <f>IF(B2232="",0,IF(B2232&lt;'MSD Calculation'!$D$5,$E$7*(1-B2232/'MSD Calculation'!$D$5), 0))</f>
        <v>3.5622886211161184E-3</v>
      </c>
      <c r="F2232" s="30">
        <f>IF(B2232="",0,IF($B2232&lt;$F$5,0,IF($B2232&gt;'MSD Calculation'!$D$5,0,IF($N$4="Closed-form",1/2*(1-COS(2*PI()*($B2232-$F$5)/$F$6))*$F$8,IF($N$4="General",1/2*(1-COS(2*PI()*($B2232-$F$5)/$F$6))*$F$9,"Error")))))</f>
        <v>9.0241912061504257E-3</v>
      </c>
      <c r="G2232" s="30">
        <f>IF(B2232="",0,IF($B2232&lt;$G$5,0,IF($B2232&gt;'MSD Calculation'!$D$5,0,IF($N$4="Closed-form",1/2*(1-COS(2*PI()*($B2232-$G$5)/$G$6))*$G$8,IF($N$4="General",1/2*(1-COS(2*PI()*($B2232-$G$5)/$G$6))*$G$9,"Error")))))</f>
        <v>3.6783476830093975E-3</v>
      </c>
      <c r="H2232" s="30">
        <f>IF(B2232="",0,IF($B2232&lt;$H$5,0,IF($B2232&gt;'MSD Calculation'!$D$5,0,IF($N$4="Closed-form",1/2*(1-COS(2*PI()*($B2232-$H$5)/$H$6))*$H$8,IF($N$4="General",1/2*(1-COS(2*PI()*($B2232-$H$5)/$H$6))*$H$9,"Error")))))</f>
        <v>1.8990115287364948E-3</v>
      </c>
      <c r="I2232" s="30">
        <f>IF(B2232="",0,IF($B2232&lt;$I$5,0,IF($B2232&gt;'MSD Calculation'!$D$5,0,IF($N$4="Closed-form",1/2*(1-COS(2*PI()*($B2232-$I$5)/$I$6))*$I$8,IF($N$4="General",1/2*(1-COS(2*PI()*($B2232-$I$5)/$I$6))*$I$9,"Error")))))</f>
        <v>2.5411594753030326E-4</v>
      </c>
      <c r="J2232" s="15" t="s">
        <v>14</v>
      </c>
      <c r="K2232" s="3"/>
      <c r="L2232" s="17">
        <v>22.150000000000663</v>
      </c>
      <c r="M2232" s="34">
        <f>L2232/'MSD Calculation'!$D$5</f>
        <v>0.74831081081083317</v>
      </c>
      <c r="N2232" s="34">
        <f>'MSD Calculation'!$D$24-L2232</f>
        <v>-3.6500000000006629</v>
      </c>
      <c r="O2232" s="35">
        <f t="shared" si="170"/>
        <v>3.5622886211161184E-3</v>
      </c>
      <c r="P2232" s="35">
        <f t="shared" si="171"/>
        <v>1.2586479827266545E-2</v>
      </c>
      <c r="Q2232" s="35">
        <f t="shared" si="172"/>
        <v>1.6264827510275942E-2</v>
      </c>
      <c r="R2232" s="35">
        <f t="shared" si="173"/>
        <v>1.8163839039012437E-2</v>
      </c>
      <c r="S2232" s="35">
        <f t="shared" si="174"/>
        <v>1.841795498654274E-2</v>
      </c>
      <c r="T2232" s="11" t="s">
        <v>14</v>
      </c>
    </row>
    <row r="2233" spans="2:20" x14ac:dyDescent="0.35">
      <c r="B2233" s="63">
        <v>22.160000000000664</v>
      </c>
      <c r="C2233" s="34">
        <f>B2233/'MSD Calculation'!$D$5</f>
        <v>0.74864864864867109</v>
      </c>
      <c r="D2233" s="34">
        <f>'MSD Calculation'!$D$24-B2233</f>
        <v>-3.6600000000006645</v>
      </c>
      <c r="E2233" s="30">
        <f>IF(B2233="",0,IF(B2233&lt;'MSD Calculation'!$D$5,$E$7*(1-B2233/'MSD Calculation'!$D$5), 0))</f>
        <v>3.5575070256515314E-3</v>
      </c>
      <c r="F2233" s="30">
        <f>IF(B2233="",0,IF($B2233&lt;$F$5,0,IF($B2233&gt;'MSD Calculation'!$D$5,0,IF($N$4="Closed-form",1/2*(1-COS(2*PI()*($B2233-$F$5)/$F$6))*$F$8,IF($N$4="General",1/2*(1-COS(2*PI()*($B2233-$F$5)/$F$6))*$F$9,"Error")))))</f>
        <v>9.0190115388179091E-3</v>
      </c>
      <c r="G2233" s="30">
        <f>IF(B2233="",0,IF($B2233&lt;$G$5,0,IF($B2233&gt;'MSD Calculation'!$D$5,0,IF($N$4="Closed-form",1/2*(1-COS(2*PI()*($B2233-$G$5)/$G$6))*$G$8,IF($N$4="General",1/2*(1-COS(2*PI()*($B2233-$G$5)/$G$6))*$G$9,"Error")))))</f>
        <v>3.677691012323001E-3</v>
      </c>
      <c r="H2233" s="30">
        <f>IF(B2233="",0,IF($B2233&lt;$H$5,0,IF($B2233&gt;'MSD Calculation'!$D$5,0,IF($N$4="Closed-form",1/2*(1-COS(2*PI()*($B2233-$H$5)/$H$6))*$H$8,IF($N$4="General",1/2*(1-COS(2*PI()*($B2233-$H$5)/$H$6))*$H$9,"Error")))))</f>
        <v>1.9006487810679297E-3</v>
      </c>
      <c r="I2233" s="30">
        <f>IF(B2233="",0,IF($B2233&lt;$I$5,0,IF($B2233&gt;'MSD Calculation'!$D$5,0,IF($N$4="Closed-form",1/2*(1-COS(2*PI()*($B2233-$I$5)/$I$6))*$I$8,IF($N$4="General",1/2*(1-COS(2*PI()*($B2233-$I$5)/$I$6))*$I$9,"Error")))))</f>
        <v>2.555762546501897E-4</v>
      </c>
      <c r="J2233" s="15" t="s">
        <v>14</v>
      </c>
      <c r="K2233" s="3"/>
      <c r="L2233" s="17">
        <v>22.160000000000664</v>
      </c>
      <c r="M2233" s="34">
        <f>L2233/'MSD Calculation'!$D$5</f>
        <v>0.74864864864867109</v>
      </c>
      <c r="N2233" s="34">
        <f>'MSD Calculation'!$D$24-L2233</f>
        <v>-3.6600000000006645</v>
      </c>
      <c r="O2233" s="35">
        <f t="shared" si="170"/>
        <v>3.5575070256515314E-3</v>
      </c>
      <c r="P2233" s="35">
        <f t="shared" si="171"/>
        <v>1.257651856446944E-2</v>
      </c>
      <c r="Q2233" s="35">
        <f t="shared" si="172"/>
        <v>1.6254209576792442E-2</v>
      </c>
      <c r="R2233" s="35">
        <f t="shared" si="173"/>
        <v>1.8154858357860373E-2</v>
      </c>
      <c r="S2233" s="35">
        <f t="shared" si="174"/>
        <v>1.8410434612510563E-2</v>
      </c>
      <c r="T2233" s="11" t="s">
        <v>14</v>
      </c>
    </row>
    <row r="2234" spans="2:20" x14ac:dyDescent="0.35">
      <c r="B2234" s="63">
        <v>22.170000000000666</v>
      </c>
      <c r="C2234" s="34">
        <f>B2234/'MSD Calculation'!$D$5</f>
        <v>0.74898648648650901</v>
      </c>
      <c r="D2234" s="34">
        <f>'MSD Calculation'!$D$24-B2234</f>
        <v>-3.6700000000006661</v>
      </c>
      <c r="E2234" s="30">
        <f>IF(B2234="",0,IF(B2234&lt;'MSD Calculation'!$D$5,$E$7*(1-B2234/'MSD Calculation'!$D$5), 0))</f>
        <v>3.5527254301869443E-3</v>
      </c>
      <c r="F2234" s="30">
        <f>IF(B2234="",0,IF($B2234&lt;$F$5,0,IF($B2234&gt;'MSD Calculation'!$D$5,0,IF($N$4="Closed-form",1/2*(1-COS(2*PI()*($B2234-$F$5)/$F$6))*$F$8,IF($N$4="General",1/2*(1-COS(2*PI()*($B2234-$F$5)/$F$6))*$F$9,"Error")))))</f>
        <v>9.0138135832001972E-3</v>
      </c>
      <c r="G2234" s="30">
        <f>IF(B2234="",0,IF($B2234&lt;$G$5,0,IF($B2234&gt;'MSD Calculation'!$D$5,0,IF($N$4="Closed-form",1/2*(1-COS(2*PI()*($B2234-$G$5)/$G$6))*$G$8,IF($N$4="General",1/2*(1-COS(2*PI()*($B2234-$G$5)/$G$6))*$G$9,"Error")))))</f>
        <v>3.6770216711741921E-3</v>
      </c>
      <c r="H2234" s="30">
        <f>IF(B2234="",0,IF($B2234&lt;$H$5,0,IF($B2234&gt;'MSD Calculation'!$D$5,0,IF($N$4="Closed-form",1/2*(1-COS(2*PI()*($B2234-$H$5)/$H$6))*$H$8,IF($N$4="General",1/2*(1-COS(2*PI()*($B2234-$H$5)/$H$6))*$H$9,"Error")))))</f>
        <v>1.9022753074270412E-3</v>
      </c>
      <c r="I2234" s="30">
        <f>IF(B2234="",0,IF($B2234&lt;$I$5,0,IF($B2234&gt;'MSD Calculation'!$D$5,0,IF($N$4="Closed-form",1/2*(1-COS(2*PI()*($B2234-$I$5)/$I$6))*$I$8,IF($N$4="General",1/2*(1-COS(2*PI()*($B2234-$I$5)/$I$6))*$I$9,"Error")))))</f>
        <v>2.5703743395939001E-4</v>
      </c>
      <c r="J2234" s="15" t="s">
        <v>14</v>
      </c>
      <c r="K2234" s="3"/>
      <c r="L2234" s="17">
        <v>22.170000000000666</v>
      </c>
      <c r="M2234" s="34">
        <f>L2234/'MSD Calculation'!$D$5</f>
        <v>0.74898648648650901</v>
      </c>
      <c r="N2234" s="34">
        <f>'MSD Calculation'!$D$24-L2234</f>
        <v>-3.6700000000006661</v>
      </c>
      <c r="O2234" s="35">
        <f t="shared" si="170"/>
        <v>3.5527254301869443E-3</v>
      </c>
      <c r="P2234" s="35">
        <f t="shared" si="171"/>
        <v>1.2566539013387142E-2</v>
      </c>
      <c r="Q2234" s="35">
        <f t="shared" si="172"/>
        <v>1.6243560684561335E-2</v>
      </c>
      <c r="R2234" s="35">
        <f t="shared" si="173"/>
        <v>1.8145835991988376E-2</v>
      </c>
      <c r="S2234" s="35">
        <f t="shared" si="174"/>
        <v>1.8402873425947767E-2</v>
      </c>
      <c r="T2234" s="11" t="s">
        <v>14</v>
      </c>
    </row>
    <row r="2235" spans="2:20" x14ac:dyDescent="0.35">
      <c r="B2235" s="63">
        <v>22.180000000000668</v>
      </c>
      <c r="C2235" s="34">
        <f>B2235/'MSD Calculation'!$D$5</f>
        <v>0.74932432432434681</v>
      </c>
      <c r="D2235" s="34">
        <f>'MSD Calculation'!$D$24-B2235</f>
        <v>-3.6800000000006676</v>
      </c>
      <c r="E2235" s="30">
        <f>IF(B2235="",0,IF(B2235&lt;'MSD Calculation'!$D$5,$E$7*(1-B2235/'MSD Calculation'!$D$5), 0))</f>
        <v>3.547943834722359E-3</v>
      </c>
      <c r="F2235" s="30">
        <f>IF(B2235="",0,IF($B2235&lt;$F$5,0,IF($B2235&gt;'MSD Calculation'!$D$5,0,IF($N$4="Closed-form",1/2*(1-COS(2*PI()*($B2235-$F$5)/$F$6))*$F$8,IF($N$4="General",1/2*(1-COS(2*PI()*($B2235-$F$5)/$F$6))*$F$9,"Error")))))</f>
        <v>9.0085973620980739E-3</v>
      </c>
      <c r="G2235" s="30">
        <f>IF(B2235="",0,IF($B2235&lt;$G$5,0,IF($B2235&gt;'MSD Calculation'!$D$5,0,IF($N$4="Closed-form",1/2*(1-COS(2*PI()*($B2235-$G$5)/$G$6))*$G$8,IF($N$4="General",1/2*(1-COS(2*PI()*($B2235-$G$5)/$G$6))*$G$9,"Error")))))</f>
        <v>3.6763396641967842E-3</v>
      </c>
      <c r="H2235" s="30">
        <f>IF(B2235="",0,IF($B2235&lt;$H$5,0,IF($B2235&gt;'MSD Calculation'!$D$5,0,IF($N$4="Closed-form",1/2*(1-COS(2*PI()*($B2235-$H$5)/$H$6))*$H$8,IF($N$4="General",1/2*(1-COS(2*PI()*($B2235-$H$5)/$H$6))*$H$9,"Error")))))</f>
        <v>1.9038910882567491E-3</v>
      </c>
      <c r="I2235" s="30">
        <f>IF(B2235="",0,IF($B2235&lt;$I$5,0,IF($B2235&gt;'MSD Calculation'!$D$5,0,IF($N$4="Closed-form",1/2*(1-COS(2*PI()*($B2235-$I$5)/$I$6))*$I$8,IF($N$4="General",1/2*(1-COS(2*PI()*($B2235-$I$5)/$I$6))*$I$9,"Error")))))</f>
        <v>2.5849944769847923E-4</v>
      </c>
      <c r="J2235" s="15" t="s">
        <v>14</v>
      </c>
      <c r="K2235" s="3"/>
      <c r="L2235" s="17">
        <v>22.180000000000668</v>
      </c>
      <c r="M2235" s="34">
        <f>L2235/'MSD Calculation'!$D$5</f>
        <v>0.74932432432434681</v>
      </c>
      <c r="N2235" s="34">
        <f>'MSD Calculation'!$D$24-L2235</f>
        <v>-3.6800000000006676</v>
      </c>
      <c r="O2235" s="35">
        <f t="shared" si="170"/>
        <v>3.547943834722359E-3</v>
      </c>
      <c r="P2235" s="35">
        <f t="shared" si="171"/>
        <v>1.2556541196820432E-2</v>
      </c>
      <c r="Q2235" s="35">
        <f t="shared" si="172"/>
        <v>1.6232880861017217E-2</v>
      </c>
      <c r="R2235" s="35">
        <f t="shared" si="173"/>
        <v>1.8136771949273968E-2</v>
      </c>
      <c r="S2235" s="35">
        <f t="shared" si="174"/>
        <v>1.8395271396972446E-2</v>
      </c>
      <c r="T2235" s="11" t="s">
        <v>14</v>
      </c>
    </row>
    <row r="2236" spans="2:20" x14ac:dyDescent="0.35">
      <c r="B2236" s="63">
        <v>22.190000000000669</v>
      </c>
      <c r="C2236" s="34">
        <f>B2236/'MSD Calculation'!$D$5</f>
        <v>0.74966216216218473</v>
      </c>
      <c r="D2236" s="34">
        <f>'MSD Calculation'!$D$24-B2236</f>
        <v>-3.6900000000006692</v>
      </c>
      <c r="E2236" s="30">
        <f>IF(B2236="",0,IF(B2236&lt;'MSD Calculation'!$D$5,$E$7*(1-B2236/'MSD Calculation'!$D$5), 0))</f>
        <v>3.5431622392577723E-3</v>
      </c>
      <c r="F2236" s="30">
        <f>IF(B2236="",0,IF($B2236&lt;$F$5,0,IF($B2236&gt;'MSD Calculation'!$D$5,0,IF($N$4="Closed-form",1/2*(1-COS(2*PI()*($B2236-$F$5)/$F$6))*$F$8,IF($N$4="General",1/2*(1-COS(2*PI()*($B2236-$F$5)/$F$6))*$F$9,"Error")))))</f>
        <v>9.003362898392429E-3</v>
      </c>
      <c r="G2236" s="30">
        <f>IF(B2236="",0,IF($B2236&lt;$G$5,0,IF($B2236&gt;'MSD Calculation'!$D$5,0,IF($N$4="Closed-form",1/2*(1-COS(2*PI()*($B2236-$G$5)/$G$6))*$G$8,IF($N$4="General",1/2*(1-COS(2*PI()*($B2236-$G$5)/$G$6))*$G$9,"Error")))))</f>
        <v>3.6756449961122721E-3</v>
      </c>
      <c r="H2236" s="30">
        <f>IF(B2236="",0,IF($B2236&lt;$H$5,0,IF($B2236&gt;'MSD Calculation'!$D$5,0,IF($N$4="Closed-form",1/2*(1-COS(2*PI()*($B2236-$H$5)/$H$6))*$H$8,IF($N$4="General",1/2*(1-COS(2*PI()*($B2236-$H$5)/$H$6))*$H$9,"Error")))))</f>
        <v>1.9054961041291749E-3</v>
      </c>
      <c r="I2236" s="30">
        <f>IF(B2236="",0,IF($B2236&lt;$I$5,0,IF($B2236&gt;'MSD Calculation'!$D$5,0,IF($N$4="Closed-form",1/2*(1-COS(2*PI()*($B2236-$I$5)/$I$6))*$I$8,IF($N$4="General",1/2*(1-COS(2*PI()*($B2236-$I$5)/$I$6))*$I$9,"Error")))))</f>
        <v>2.59962258086469E-4</v>
      </c>
      <c r="J2236" s="15" t="s">
        <v>14</v>
      </c>
      <c r="K2236" s="3"/>
      <c r="L2236" s="17">
        <v>22.190000000000669</v>
      </c>
      <c r="M2236" s="34">
        <f>L2236/'MSD Calculation'!$D$5</f>
        <v>0.74966216216218473</v>
      </c>
      <c r="N2236" s="34">
        <f>'MSD Calculation'!$D$24-L2236</f>
        <v>-3.6900000000006692</v>
      </c>
      <c r="O2236" s="35">
        <f t="shared" si="170"/>
        <v>3.5431622392577723E-3</v>
      </c>
      <c r="P2236" s="35">
        <f t="shared" si="171"/>
        <v>1.2546525137650201E-2</v>
      </c>
      <c r="Q2236" s="35">
        <f t="shared" si="172"/>
        <v>1.6222170133762474E-2</v>
      </c>
      <c r="R2236" s="35">
        <f t="shared" si="173"/>
        <v>1.8127666237891648E-2</v>
      </c>
      <c r="S2236" s="35">
        <f t="shared" si="174"/>
        <v>1.8387628495978116E-2</v>
      </c>
      <c r="T2236" s="11" t="s">
        <v>14</v>
      </c>
    </row>
    <row r="2237" spans="2:20" x14ac:dyDescent="0.35">
      <c r="B2237" s="63">
        <v>22.200000000000671</v>
      </c>
      <c r="C2237" s="34">
        <f>B2237/'MSD Calculation'!$D$5</f>
        <v>0.75000000000002265</v>
      </c>
      <c r="D2237" s="34">
        <f>'MSD Calculation'!$D$24-B2237</f>
        <v>-3.7000000000006708</v>
      </c>
      <c r="E2237" s="30">
        <f>IF(B2237="",0,IF(B2237&lt;'MSD Calculation'!$D$5,$E$7*(1-B2237/'MSD Calculation'!$D$5), 0))</f>
        <v>3.5383806437931853E-3</v>
      </c>
      <c r="F2237" s="30">
        <f>IF(B2237="",0,IF($B2237&lt;$F$5,0,IF($B2237&gt;'MSD Calculation'!$D$5,0,IF($N$4="Closed-form",1/2*(1-COS(2*PI()*($B2237-$F$5)/$F$6))*$F$8,IF($N$4="General",1/2*(1-COS(2*PI()*($B2237-$F$5)/$F$6))*$F$9,"Error")))))</f>
        <v>8.9981102150441875E-3</v>
      </c>
      <c r="G2237" s="30">
        <f>IF(B2237="",0,IF($B2237&lt;$G$5,0,IF($B2237&gt;'MSD Calculation'!$D$5,0,IF($N$4="Closed-form",1/2*(1-COS(2*PI()*($B2237-$G$5)/$G$6))*$G$8,IF($N$4="General",1/2*(1-COS(2*PI()*($B2237-$G$5)/$G$6))*$G$9,"Error")))))</f>
        <v>3.6749376717298038E-3</v>
      </c>
      <c r="H2237" s="30">
        <f>IF(B2237="",0,IF($B2237&lt;$H$5,0,IF($B2237&gt;'MSD Calculation'!$D$5,0,IF($N$4="Closed-form",1/2*(1-COS(2*PI()*($B2237-$H$5)/$H$6))*$H$8,IF($N$4="General",1/2*(1-COS(2*PI()*($B2237-$H$5)/$H$6))*$H$9,"Error")))))</f>
        <v>1.907090335745877E-3</v>
      </c>
      <c r="I2237" s="30">
        <f>IF(B2237="",0,IF($B2237&lt;$I$5,0,IF($B2237&gt;'MSD Calculation'!$D$5,0,IF($N$4="Closed-form",1/2*(1-COS(2*PI()*($B2237-$I$5)/$I$6))*$I$8,IF($N$4="General",1/2*(1-COS(2*PI()*($B2237-$I$5)/$I$6))*$I$9,"Error")))))</f>
        <v>2.614258273217844E-4</v>
      </c>
      <c r="J2237" s="15" t="s">
        <v>14</v>
      </c>
      <c r="K2237" s="3"/>
      <c r="L2237" s="17">
        <v>22.200000000000671</v>
      </c>
      <c r="M2237" s="34">
        <f>L2237/'MSD Calculation'!$D$5</f>
        <v>0.75000000000002265</v>
      </c>
      <c r="N2237" s="34">
        <f>'MSD Calculation'!$D$24-L2237</f>
        <v>-3.7000000000006708</v>
      </c>
      <c r="O2237" s="35">
        <f t="shared" si="170"/>
        <v>3.5383806437931853E-3</v>
      </c>
      <c r="P2237" s="35">
        <f t="shared" si="171"/>
        <v>1.2536490858837374E-2</v>
      </c>
      <c r="Q2237" s="35">
        <f t="shared" si="172"/>
        <v>1.6211428530567177E-2</v>
      </c>
      <c r="R2237" s="35">
        <f t="shared" si="173"/>
        <v>1.8118518866313053E-2</v>
      </c>
      <c r="S2237" s="35">
        <f t="shared" si="174"/>
        <v>1.8379944693634836E-2</v>
      </c>
      <c r="T2237" s="11" t="s">
        <v>14</v>
      </c>
    </row>
    <row r="2238" spans="2:20" x14ac:dyDescent="0.35">
      <c r="B2238" s="63">
        <v>22.210000000000672</v>
      </c>
      <c r="C2238" s="34">
        <f>B2238/'MSD Calculation'!$D$5</f>
        <v>0.75033783783786057</v>
      </c>
      <c r="D2238" s="34">
        <f>'MSD Calculation'!$D$24-B2238</f>
        <v>-3.7100000000006723</v>
      </c>
      <c r="E2238" s="30">
        <f>IF(B2238="",0,IF(B2238&lt;'MSD Calculation'!$D$5,$E$7*(1-B2238/'MSD Calculation'!$D$5), 0))</f>
        <v>3.5335990483285982E-3</v>
      </c>
      <c r="F2238" s="30">
        <f>IF(B2238="",0,IF($B2238&lt;$F$5,0,IF($B2238&gt;'MSD Calculation'!$D$5,0,IF($N$4="Closed-form",1/2*(1-COS(2*PI()*($B2238-$F$5)/$F$6))*$F$8,IF($N$4="General",1/2*(1-COS(2*PI()*($B2238-$F$5)/$F$6))*$F$9,"Error")))))</f>
        <v>8.992839335094184E-3</v>
      </c>
      <c r="G2238" s="30">
        <f>IF(B2238="",0,IF($B2238&lt;$G$5,0,IF($B2238&gt;'MSD Calculation'!$D$5,0,IF($N$4="Closed-form",1/2*(1-COS(2*PI()*($B2238-$G$5)/$G$6))*$G$8,IF($N$4="General",1/2*(1-COS(2*PI()*($B2238-$G$5)/$G$6))*$G$9,"Error")))))</f>
        <v>3.6742176959461488E-3</v>
      </c>
      <c r="H2238" s="30">
        <f>IF(B2238="",0,IF($B2238&lt;$H$5,0,IF($B2238&gt;'MSD Calculation'!$D$5,0,IF($N$4="Closed-form",1/2*(1-COS(2*PI()*($B2238-$H$5)/$H$6))*$H$8,IF($N$4="General",1/2*(1-COS(2*PI()*($B2238-$H$5)/$H$6))*$H$9,"Error")))))</f>
        <v>1.9086737639380817E-3</v>
      </c>
      <c r="I2238" s="30">
        <f>IF(B2238="",0,IF($B2238&lt;$I$5,0,IF($B2238&gt;'MSD Calculation'!$D$5,0,IF($N$4="Closed-form",1/2*(1-COS(2*PI()*($B2238-$I$5)/$I$6))*$I$8,IF($N$4="General",1/2*(1-COS(2*PI()*($B2238-$I$5)/$I$6))*$I$9,"Error")))))</f>
        <v>2.6289011758324024E-4</v>
      </c>
      <c r="J2238" s="15" t="s">
        <v>14</v>
      </c>
      <c r="K2238" s="3"/>
      <c r="L2238" s="17">
        <v>22.210000000000672</v>
      </c>
      <c r="M2238" s="34">
        <f>L2238/'MSD Calculation'!$D$5</f>
        <v>0.75033783783786057</v>
      </c>
      <c r="N2238" s="34">
        <f>'MSD Calculation'!$D$24-L2238</f>
        <v>-3.7100000000006723</v>
      </c>
      <c r="O2238" s="35">
        <f t="shared" si="170"/>
        <v>3.5335990483285982E-3</v>
      </c>
      <c r="P2238" s="35">
        <f t="shared" si="171"/>
        <v>1.2526438383422782E-2</v>
      </c>
      <c r="Q2238" s="35">
        <f t="shared" si="172"/>
        <v>1.6200656079368932E-2</v>
      </c>
      <c r="R2238" s="35">
        <f t="shared" si="173"/>
        <v>1.8109329843307015E-2</v>
      </c>
      <c r="S2238" s="35">
        <f t="shared" si="174"/>
        <v>1.8372219960890255E-2</v>
      </c>
      <c r="T2238" s="11" t="s">
        <v>14</v>
      </c>
    </row>
    <row r="2239" spans="2:20" x14ac:dyDescent="0.35">
      <c r="B2239" s="63">
        <v>22.220000000000674</v>
      </c>
      <c r="C2239" s="34">
        <f>B2239/'MSD Calculation'!$D$5</f>
        <v>0.75067567567569837</v>
      </c>
      <c r="D2239" s="34">
        <f>'MSD Calculation'!$D$24-B2239</f>
        <v>-3.7200000000006739</v>
      </c>
      <c r="E2239" s="30">
        <f>IF(B2239="",0,IF(B2239&lt;'MSD Calculation'!$D$5,$E$7*(1-B2239/'MSD Calculation'!$D$5), 0))</f>
        <v>3.5288174528640128E-3</v>
      </c>
      <c r="F2239" s="30">
        <f>IF(B2239="",0,IF($B2239&lt;$F$5,0,IF($B2239&gt;'MSD Calculation'!$D$5,0,IF($N$4="Closed-form",1/2*(1-COS(2*PI()*($B2239-$F$5)/$F$6))*$F$8,IF($N$4="General",1/2*(1-COS(2*PI()*($B2239-$F$5)/$F$6))*$F$9,"Error")))))</f>
        <v>8.9875502816630804E-3</v>
      </c>
      <c r="G2239" s="30">
        <f>IF(B2239="",0,IF($B2239&lt;$G$5,0,IF($B2239&gt;'MSD Calculation'!$D$5,0,IF($N$4="Closed-form",1/2*(1-COS(2*PI()*($B2239-$G$5)/$G$6))*$G$8,IF($N$4="General",1/2*(1-COS(2*PI()*($B2239-$G$5)/$G$6))*$G$9,"Error")))))</f>
        <v>3.6734850737456569E-3</v>
      </c>
      <c r="H2239" s="30">
        <f>IF(B2239="",0,IF($B2239&lt;$H$5,0,IF($B2239&gt;'MSD Calculation'!$D$5,0,IF($N$4="Closed-form",1/2*(1-COS(2*PI()*($B2239-$H$5)/$H$6))*$H$8,IF($N$4="General",1/2*(1-COS(2*PI()*($B2239-$H$5)/$H$6))*$H$9,"Error")))))</f>
        <v>1.9102463696669132E-3</v>
      </c>
      <c r="I2239" s="30">
        <f>IF(B2239="",0,IF($B2239&lt;$I$5,0,IF($B2239&gt;'MSD Calculation'!$D$5,0,IF($N$4="Closed-form",1/2*(1-COS(2*PI()*($B2239-$I$5)/$I$6))*$I$8,IF($N$4="General",1/2*(1-COS(2*PI()*($B2239-$I$5)/$I$6))*$I$9,"Error")))))</f>
        <v>2.6435509103101907E-4</v>
      </c>
      <c r="J2239" s="15" t="s">
        <v>14</v>
      </c>
      <c r="K2239" s="3"/>
      <c r="L2239" s="17">
        <v>22.220000000000674</v>
      </c>
      <c r="M2239" s="34">
        <f>L2239/'MSD Calculation'!$D$5</f>
        <v>0.75067567567569837</v>
      </c>
      <c r="N2239" s="34">
        <f>'MSD Calculation'!$D$24-L2239</f>
        <v>-3.7200000000006739</v>
      </c>
      <c r="O2239" s="35">
        <f t="shared" si="170"/>
        <v>3.5288174528640128E-3</v>
      </c>
      <c r="P2239" s="35">
        <f t="shared" si="171"/>
        <v>1.2516367734527092E-2</v>
      </c>
      <c r="Q2239" s="35">
        <f t="shared" si="172"/>
        <v>1.6189852808272748E-2</v>
      </c>
      <c r="R2239" s="35">
        <f t="shared" si="173"/>
        <v>1.8100099177939661E-2</v>
      </c>
      <c r="S2239" s="35">
        <f t="shared" si="174"/>
        <v>1.8364454268970681E-2</v>
      </c>
      <c r="T2239" s="11" t="s">
        <v>14</v>
      </c>
    </row>
    <row r="2240" spans="2:20" x14ac:dyDescent="0.35">
      <c r="B2240" s="63">
        <v>22.230000000000675</v>
      </c>
      <c r="C2240" s="34">
        <f>B2240/'MSD Calculation'!$D$5</f>
        <v>0.75101351351353629</v>
      </c>
      <c r="D2240" s="34">
        <f>'MSD Calculation'!$D$24-B2240</f>
        <v>-3.7300000000006754</v>
      </c>
      <c r="E2240" s="30">
        <f>IF(B2240="",0,IF(B2240&lt;'MSD Calculation'!$D$5,$E$7*(1-B2240/'MSD Calculation'!$D$5), 0))</f>
        <v>3.5240358573994258E-3</v>
      </c>
      <c r="F2240" s="30">
        <f>IF(B2240="",0,IF($B2240&lt;$F$5,0,IF($B2240&gt;'MSD Calculation'!$D$5,0,IF($N$4="Closed-form",1/2*(1-COS(2*PI()*($B2240-$F$5)/$F$6))*$F$8,IF($N$4="General",1/2*(1-COS(2*PI()*($B2240-$F$5)/$F$6))*$F$9,"Error")))))</f>
        <v>8.9822430779512488E-3</v>
      </c>
      <c r="G2240" s="30">
        <f>IF(B2240="",0,IF($B2240&lt;$G$5,0,IF($B2240&gt;'MSD Calculation'!$D$5,0,IF($N$4="Closed-form",1/2*(1-COS(2*PI()*($B2240-$G$5)/$G$6))*$G$8,IF($N$4="General",1/2*(1-COS(2*PI()*($B2240-$G$5)/$G$6))*$G$9,"Error")))))</f>
        <v>3.6727398102002324E-3</v>
      </c>
      <c r="H2240" s="30">
        <f>IF(B2240="",0,IF($B2240&lt;$H$5,0,IF($B2240&gt;'MSD Calculation'!$D$5,0,IF($N$4="Closed-form",1/2*(1-COS(2*PI()*($B2240-$H$5)/$H$6))*$H$8,IF($N$4="General",1/2*(1-COS(2*PI()*($B2240-$H$5)/$H$6))*$H$9,"Error")))))</f>
        <v>1.9118081340236243E-3</v>
      </c>
      <c r="I2240" s="30">
        <f>IF(B2240="",0,IF($B2240&lt;$I$5,0,IF($B2240&gt;'MSD Calculation'!$D$5,0,IF($N$4="Closed-form",1/2*(1-COS(2*PI()*($B2240-$I$5)/$I$6))*$I$8,IF($N$4="General",1/2*(1-COS(2*PI()*($B2240-$I$5)/$I$6))*$I$9,"Error")))))</f>
        <v>2.6582070980764848E-4</v>
      </c>
      <c r="J2240" s="15" t="s">
        <v>14</v>
      </c>
      <c r="K2240" s="3"/>
      <c r="L2240" s="17">
        <v>22.230000000000675</v>
      </c>
      <c r="M2240" s="34">
        <f>L2240/'MSD Calculation'!$D$5</f>
        <v>0.75101351351353629</v>
      </c>
      <c r="N2240" s="34">
        <f>'MSD Calculation'!$D$24-L2240</f>
        <v>-3.7300000000006754</v>
      </c>
      <c r="O2240" s="35">
        <f t="shared" si="170"/>
        <v>3.5240358573994258E-3</v>
      </c>
      <c r="P2240" s="35">
        <f t="shared" si="171"/>
        <v>1.2506278935350675E-2</v>
      </c>
      <c r="Q2240" s="35">
        <f t="shared" si="172"/>
        <v>1.6179018745550906E-2</v>
      </c>
      <c r="R2240" s="35">
        <f t="shared" si="173"/>
        <v>1.8090826879574529E-2</v>
      </c>
      <c r="S2240" s="35">
        <f t="shared" si="174"/>
        <v>1.8356647589382179E-2</v>
      </c>
      <c r="T2240" s="11" t="s">
        <v>14</v>
      </c>
    </row>
    <row r="2241" spans="2:20" x14ac:dyDescent="0.35">
      <c r="B2241" s="63">
        <v>22.240000000000677</v>
      </c>
      <c r="C2241" s="34">
        <f>B2241/'MSD Calculation'!$D$5</f>
        <v>0.75135135135137421</v>
      </c>
      <c r="D2241" s="34">
        <f>'MSD Calculation'!$D$24-B2241</f>
        <v>-3.740000000000677</v>
      </c>
      <c r="E2241" s="30">
        <f>IF(B2241="",0,IF(B2241&lt;'MSD Calculation'!$D$5,$E$7*(1-B2241/'MSD Calculation'!$D$5), 0))</f>
        <v>3.5192542619348391E-3</v>
      </c>
      <c r="F2241" s="30">
        <f>IF(B2241="",0,IF($B2241&lt;$F$5,0,IF($B2241&gt;'MSD Calculation'!$D$5,0,IF($N$4="Closed-form",1/2*(1-COS(2*PI()*($B2241-$F$5)/$F$6))*$F$8,IF($N$4="General",1/2*(1-COS(2*PI()*($B2241-$F$5)/$F$6))*$F$9,"Error")))))</f>
        <v>8.976917747238685E-3</v>
      </c>
      <c r="G2241" s="30">
        <f>IF(B2241="",0,IF($B2241&lt;$G$5,0,IF($B2241&gt;'MSD Calculation'!$D$5,0,IF($N$4="Closed-form",1/2*(1-COS(2*PI()*($B2241-$G$5)/$G$6))*$G$8,IF($N$4="General",1/2*(1-COS(2*PI()*($B2241-$G$5)/$G$6))*$G$9,"Error")))))</f>
        <v>3.6719819104692932E-3</v>
      </c>
      <c r="H2241" s="30">
        <f>IF(B2241="",0,IF($B2241&lt;$H$5,0,IF($B2241&gt;'MSD Calculation'!$D$5,0,IF($N$4="Closed-form",1/2*(1-COS(2*PI()*($B2241-$H$5)/$H$6))*$H$8,IF($N$4="General",1/2*(1-COS(2*PI()*($B2241-$H$5)/$H$6))*$H$9,"Error")))))</f>
        <v>1.913359038229822E-3</v>
      </c>
      <c r="I2241" s="30">
        <f>IF(B2241="",0,IF($B2241&lt;$I$5,0,IF($B2241&gt;'MSD Calculation'!$D$5,0,IF($N$4="Closed-form",1/2*(1-COS(2*PI()*($B2241-$I$5)/$I$6))*$I$8,IF($N$4="General",1/2*(1-COS(2*PI()*($B2241-$I$5)/$I$6))*$I$9,"Error")))))</f>
        <v>2.6728693603897982E-4</v>
      </c>
      <c r="J2241" s="15" t="s">
        <v>14</v>
      </c>
      <c r="K2241" s="3"/>
      <c r="L2241" s="17">
        <v>22.240000000000677</v>
      </c>
      <c r="M2241" s="34">
        <f>L2241/'MSD Calculation'!$D$5</f>
        <v>0.75135135135137421</v>
      </c>
      <c r="N2241" s="34">
        <f>'MSD Calculation'!$D$24-L2241</f>
        <v>-3.740000000000677</v>
      </c>
      <c r="O2241" s="35">
        <f t="shared" si="170"/>
        <v>3.5192542619348391E-3</v>
      </c>
      <c r="P2241" s="35">
        <f t="shared" si="171"/>
        <v>1.2496172009173525E-2</v>
      </c>
      <c r="Q2241" s="35">
        <f t="shared" si="172"/>
        <v>1.6168153919642818E-2</v>
      </c>
      <c r="R2241" s="35">
        <f t="shared" si="173"/>
        <v>1.808151295787264E-2</v>
      </c>
      <c r="S2241" s="35">
        <f t="shared" si="174"/>
        <v>1.8348799893911621E-2</v>
      </c>
      <c r="T2241" s="11" t="s">
        <v>14</v>
      </c>
    </row>
    <row r="2242" spans="2:20" x14ac:dyDescent="0.35">
      <c r="B2242" s="63">
        <v>22.250000000000679</v>
      </c>
      <c r="C2242" s="34">
        <f>B2242/'MSD Calculation'!$D$5</f>
        <v>0.75168918918921213</v>
      </c>
      <c r="D2242" s="34">
        <f>'MSD Calculation'!$D$24-B2242</f>
        <v>-3.7500000000006786</v>
      </c>
      <c r="E2242" s="30">
        <f>IF(B2242="",0,IF(B2242&lt;'MSD Calculation'!$D$5,$E$7*(1-B2242/'MSD Calculation'!$D$5), 0))</f>
        <v>3.5144726664702521E-3</v>
      </c>
      <c r="F2242" s="30">
        <f>IF(B2242="",0,IF($B2242&lt;$F$5,0,IF($B2242&gt;'MSD Calculation'!$D$5,0,IF($N$4="Closed-form",1/2*(1-COS(2*PI()*($B2242-$F$5)/$F$6))*$F$8,IF($N$4="General",1/2*(1-COS(2*PI()*($B2242-$F$5)/$F$6))*$F$9,"Error")))))</f>
        <v>8.9715743128848894E-3</v>
      </c>
      <c r="G2242" s="30">
        <f>IF(B2242="",0,IF($B2242&lt;$G$5,0,IF($B2242&gt;'MSD Calculation'!$D$5,0,IF($N$4="Closed-form",1/2*(1-COS(2*PI()*($B2242-$G$5)/$G$6))*$G$8,IF($N$4="General",1/2*(1-COS(2*PI()*($B2242-$G$5)/$G$6))*$G$9,"Error")))))</f>
        <v>3.6712113797997365E-3</v>
      </c>
      <c r="H2242" s="30">
        <f>IF(B2242="",0,IF($B2242&lt;$H$5,0,IF($B2242&gt;'MSD Calculation'!$D$5,0,IF($N$4="Closed-form",1/2*(1-COS(2*PI()*($B2242-$H$5)/$H$6))*$H$8,IF($N$4="General",1/2*(1-COS(2*PI()*($B2242-$H$5)/$H$6))*$H$9,"Error")))))</f>
        <v>1.9148990636376939E-3</v>
      </c>
      <c r="I2242" s="30">
        <f>IF(B2242="",0,IF($B2242&lt;$I$5,0,IF($B2242&gt;'MSD Calculation'!$D$5,0,IF($N$4="Closed-form",1/2*(1-COS(2*PI()*($B2242-$I$5)/$I$6))*$I$8,IF($N$4="General",1/2*(1-COS(2*PI()*($B2242-$I$5)/$I$6))*$I$9,"Error")))))</f>
        <v>2.6875373183516668E-4</v>
      </c>
      <c r="J2242" s="15" t="s">
        <v>14</v>
      </c>
      <c r="K2242" s="3"/>
      <c r="L2242" s="17">
        <v>22.250000000000679</v>
      </c>
      <c r="M2242" s="34">
        <f>L2242/'MSD Calculation'!$D$5</f>
        <v>0.75168918918921213</v>
      </c>
      <c r="N2242" s="34">
        <f>'MSD Calculation'!$D$24-L2242</f>
        <v>-3.7500000000006786</v>
      </c>
      <c r="O2242" s="35">
        <f t="shared" si="170"/>
        <v>3.5144726664702521E-3</v>
      </c>
      <c r="P2242" s="35">
        <f t="shared" si="171"/>
        <v>1.2486046979355141E-2</v>
      </c>
      <c r="Q2242" s="35">
        <f t="shared" si="172"/>
        <v>1.6157258359154877E-2</v>
      </c>
      <c r="R2242" s="35">
        <f t="shared" si="173"/>
        <v>1.807215742279257E-2</v>
      </c>
      <c r="S2242" s="35">
        <f t="shared" si="174"/>
        <v>1.8340911154627736E-2</v>
      </c>
      <c r="T2242" s="11" t="s">
        <v>14</v>
      </c>
    </row>
    <row r="2243" spans="2:20" x14ac:dyDescent="0.35">
      <c r="B2243" s="63">
        <v>22.26000000000068</v>
      </c>
      <c r="C2243" s="34">
        <f>B2243/'MSD Calculation'!$D$5</f>
        <v>0.75202702702704993</v>
      </c>
      <c r="D2243" s="34">
        <f>'MSD Calculation'!$D$24-B2243</f>
        <v>-3.7600000000006801</v>
      </c>
      <c r="E2243" s="30">
        <f>IF(B2243="",0,IF(B2243&lt;'MSD Calculation'!$D$5,$E$7*(1-B2243/'MSD Calculation'!$D$5), 0))</f>
        <v>3.5096910710056667E-3</v>
      </c>
      <c r="F2243" s="30">
        <f>IF(B2243="",0,IF($B2243&lt;$F$5,0,IF($B2243&gt;'MSD Calculation'!$D$5,0,IF($N$4="Closed-form",1/2*(1-COS(2*PI()*($B2243-$F$5)/$F$6))*$F$8,IF($N$4="General",1/2*(1-COS(2*PI()*($B2243-$F$5)/$F$6))*$F$9,"Error")))))</f>
        <v>8.9662127983287879E-3</v>
      </c>
      <c r="G2243" s="30">
        <f>IF(B2243="",0,IF($B2243&lt;$G$5,0,IF($B2243&gt;'MSD Calculation'!$D$5,0,IF($N$4="Closed-form",1/2*(1-COS(2*PI()*($B2243-$G$5)/$G$6))*$G$8,IF($N$4="General",1/2*(1-COS(2*PI()*($B2243-$G$5)/$G$6))*$G$9,"Error")))))</f>
        <v>3.6704282235259038E-3</v>
      </c>
      <c r="H2243" s="30">
        <f>IF(B2243="",0,IF($B2243&lt;$H$5,0,IF($B2243&gt;'MSD Calculation'!$D$5,0,IF($N$4="Closed-form",1/2*(1-COS(2*PI()*($B2243-$H$5)/$H$6))*$H$8,IF($N$4="General",1/2*(1-COS(2*PI()*($B2243-$H$5)/$H$6))*$H$9,"Error")))))</f>
        <v>1.9164281917302328E-3</v>
      </c>
      <c r="I2243" s="30">
        <f>IF(B2243="",0,IF($B2243&lt;$I$5,0,IF($B2243&gt;'MSD Calculation'!$D$5,0,IF($N$4="Closed-form",1/2*(1-COS(2*PI()*($B2243-$I$5)/$I$6))*$I$8,IF($N$4="General",1/2*(1-COS(2*PI()*($B2243-$I$5)/$I$6))*$I$9,"Error")))))</f>
        <v>2.7022105929164409E-4</v>
      </c>
      <c r="J2243" s="15" t="s">
        <v>14</v>
      </c>
      <c r="K2243" s="3"/>
      <c r="L2243" s="17">
        <v>22.26000000000068</v>
      </c>
      <c r="M2243" s="34">
        <f>L2243/'MSD Calculation'!$D$5</f>
        <v>0.75202702702704993</v>
      </c>
      <c r="N2243" s="34">
        <f>'MSD Calculation'!$D$24-L2243</f>
        <v>-3.7600000000006801</v>
      </c>
      <c r="O2243" s="35">
        <f t="shared" si="170"/>
        <v>3.5096910710056667E-3</v>
      </c>
      <c r="P2243" s="35">
        <f t="shared" si="171"/>
        <v>1.2475903869334455E-2</v>
      </c>
      <c r="Q2243" s="35">
        <f t="shared" si="172"/>
        <v>1.6146332092860358E-2</v>
      </c>
      <c r="R2243" s="35">
        <f t="shared" si="173"/>
        <v>1.8062760284590591E-2</v>
      </c>
      <c r="S2243" s="35">
        <f t="shared" si="174"/>
        <v>1.8332981343882237E-2</v>
      </c>
      <c r="T2243" s="11" t="s">
        <v>14</v>
      </c>
    </row>
    <row r="2244" spans="2:20" x14ac:dyDescent="0.35">
      <c r="B2244" s="63">
        <v>22.270000000000682</v>
      </c>
      <c r="C2244" s="34">
        <f>B2244/'MSD Calculation'!$D$5</f>
        <v>0.75236486486488785</v>
      </c>
      <c r="D2244" s="34">
        <f>'MSD Calculation'!$D$24-B2244</f>
        <v>-3.7700000000006817</v>
      </c>
      <c r="E2244" s="30">
        <f>IF(B2244="",0,IF(B2244&lt;'MSD Calculation'!$D$5,$E$7*(1-B2244/'MSD Calculation'!$D$5), 0))</f>
        <v>3.5049094755410797E-3</v>
      </c>
      <c r="F2244" s="30">
        <f>IF(B2244="",0,IF($B2244&lt;$F$5,0,IF($B2244&gt;'MSD Calculation'!$D$5,0,IF($N$4="Closed-form",1/2*(1-COS(2*PI()*($B2244-$F$5)/$F$6))*$F$8,IF($N$4="General",1/2*(1-COS(2*PI()*($B2244-$F$5)/$F$6))*$F$9,"Error")))))</f>
        <v>8.9608332270885958E-3</v>
      </c>
      <c r="G2244" s="30">
        <f>IF(B2244="",0,IF($B2244&lt;$G$5,0,IF($B2244&gt;'MSD Calculation'!$D$5,0,IF($N$4="Closed-form",1/2*(1-COS(2*PI()*($B2244-$G$5)/$G$6))*$G$8,IF($N$4="General",1/2*(1-COS(2*PI()*($B2244-$G$5)/$G$6))*$G$9,"Error")))))</f>
        <v>3.669632447069541E-3</v>
      </c>
      <c r="H2244" s="30">
        <f>IF(B2244="",0,IF($B2244&lt;$H$5,0,IF($B2244&gt;'MSD Calculation'!$D$5,0,IF($N$4="Closed-form",1/2*(1-COS(2*PI()*($B2244-$H$5)/$H$6))*$H$8,IF($N$4="General",1/2*(1-COS(2*PI()*($B2244-$H$5)/$H$6))*$H$9,"Error")))))</f>
        <v>1.9179464041214585E-3</v>
      </c>
      <c r="I2244" s="30">
        <f>IF(B2244="",0,IF($B2244&lt;$I$5,0,IF($B2244&gt;'MSD Calculation'!$D$5,0,IF($N$4="Closed-form",1/2*(1-COS(2*PI()*($B2244-$I$5)/$I$6))*$I$8,IF($N$4="General",1/2*(1-COS(2*PI()*($B2244-$I$5)/$I$6))*$I$9,"Error")))))</f>
        <v>2.7168888049010803E-4</v>
      </c>
      <c r="J2244" s="15" t="s">
        <v>14</v>
      </c>
      <c r="K2244" s="3"/>
      <c r="L2244" s="17">
        <v>22.270000000000682</v>
      </c>
      <c r="M2244" s="34">
        <f>L2244/'MSD Calculation'!$D$5</f>
        <v>0.75236486486488785</v>
      </c>
      <c r="N2244" s="34">
        <f>'MSD Calculation'!$D$24-L2244</f>
        <v>-3.7700000000006817</v>
      </c>
      <c r="O2244" s="35">
        <f t="shared" si="170"/>
        <v>3.5049094755410797E-3</v>
      </c>
      <c r="P2244" s="35">
        <f t="shared" si="171"/>
        <v>1.2465742702629675E-2</v>
      </c>
      <c r="Q2244" s="35">
        <f t="shared" si="172"/>
        <v>1.6135375149699215E-2</v>
      </c>
      <c r="R2244" s="35">
        <f t="shared" si="173"/>
        <v>1.8053321553820674E-2</v>
      </c>
      <c r="S2244" s="35">
        <f t="shared" si="174"/>
        <v>1.8325010434310781E-2</v>
      </c>
      <c r="T2244" s="11" t="s">
        <v>14</v>
      </c>
    </row>
    <row r="2245" spans="2:20" x14ac:dyDescent="0.35">
      <c r="B2245" s="63">
        <v>22.280000000000683</v>
      </c>
      <c r="C2245" s="34">
        <f>B2245/'MSD Calculation'!$D$5</f>
        <v>0.75270270270272577</v>
      </c>
      <c r="D2245" s="34">
        <f>'MSD Calculation'!$D$24-B2245</f>
        <v>-3.7800000000006833</v>
      </c>
      <c r="E2245" s="30">
        <f>IF(B2245="",0,IF(B2245&lt;'MSD Calculation'!$D$5,$E$7*(1-B2245/'MSD Calculation'!$D$5), 0))</f>
        <v>3.5001278800764926E-3</v>
      </c>
      <c r="F2245" s="30">
        <f>IF(B2245="",0,IF($B2245&lt;$F$5,0,IF($B2245&gt;'MSD Calculation'!$D$5,0,IF($N$4="Closed-form",1/2*(1-COS(2*PI()*($B2245-$F$5)/$F$6))*$F$8,IF($N$4="General",1/2*(1-COS(2*PI()*($B2245-$F$5)/$F$6))*$F$9,"Error")))))</f>
        <v>8.9554356227617548E-3</v>
      </c>
      <c r="G2245" s="30">
        <f>IF(B2245="",0,IF($B2245&lt;$G$5,0,IF($B2245&gt;'MSD Calculation'!$D$5,0,IF($N$4="Closed-form",1/2*(1-COS(2*PI()*($B2245-$G$5)/$G$6))*$G$8,IF($N$4="General",1/2*(1-COS(2*PI()*($B2245-$G$5)/$G$6))*$G$9,"Error")))))</f>
        <v>3.6688240559397665E-3</v>
      </c>
      <c r="H2245" s="30">
        <f>IF(B2245="",0,IF($B2245&lt;$H$5,0,IF($B2245&gt;'MSD Calculation'!$D$5,0,IF($N$4="Closed-form",1/2*(1-COS(2*PI()*($B2245-$H$5)/$H$6))*$H$8,IF($N$4="General",1/2*(1-COS(2*PI()*($B2245-$H$5)/$H$6))*$H$9,"Error")))))</f>
        <v>1.9194536825566399E-3</v>
      </c>
      <c r="I2245" s="30">
        <f>IF(B2245="",0,IF($B2245&lt;$I$5,0,IF($B2245&gt;'MSD Calculation'!$D$5,0,IF($N$4="Closed-form",1/2*(1-COS(2*PI()*($B2245-$I$5)/$I$6))*$I$8,IF($N$4="General",1/2*(1-COS(2*PI()*($B2245-$I$5)/$I$6))*$I$9,"Error")))))</f>
        <v>2.7315715749949549E-4</v>
      </c>
      <c r="J2245" s="15" t="s">
        <v>14</v>
      </c>
      <c r="K2245" s="3"/>
      <c r="L2245" s="17">
        <v>22.280000000000683</v>
      </c>
      <c r="M2245" s="34">
        <f>L2245/'MSD Calculation'!$D$5</f>
        <v>0.75270270270272577</v>
      </c>
      <c r="N2245" s="34">
        <f>'MSD Calculation'!$D$24-L2245</f>
        <v>-3.7800000000006833</v>
      </c>
      <c r="O2245" s="35">
        <f t="shared" si="170"/>
        <v>3.5001278800764926E-3</v>
      </c>
      <c r="P2245" s="35">
        <f t="shared" si="171"/>
        <v>1.2455563502838248E-2</v>
      </c>
      <c r="Q2245" s="35">
        <f t="shared" si="172"/>
        <v>1.6124387558778014E-2</v>
      </c>
      <c r="R2245" s="35">
        <f t="shared" si="173"/>
        <v>1.8043841241334655E-2</v>
      </c>
      <c r="S2245" s="35">
        <f t="shared" si="174"/>
        <v>1.8316998398834151E-2</v>
      </c>
      <c r="T2245" s="11" t="s">
        <v>14</v>
      </c>
    </row>
    <row r="2246" spans="2:20" x14ac:dyDescent="0.35">
      <c r="B2246" s="63">
        <v>22.290000000000685</v>
      </c>
      <c r="C2246" s="34">
        <f>B2246/'MSD Calculation'!$D$5</f>
        <v>0.75304054054056369</v>
      </c>
      <c r="D2246" s="34">
        <f>'MSD Calculation'!$D$24-B2246</f>
        <v>-3.7900000000006848</v>
      </c>
      <c r="E2246" s="30">
        <f>IF(B2246="",0,IF(B2246&lt;'MSD Calculation'!$D$5,$E$7*(1-B2246/'MSD Calculation'!$D$5), 0))</f>
        <v>3.495346284611906E-3</v>
      </c>
      <c r="F2246" s="30">
        <f>IF(B2246="",0,IF($B2246&lt;$F$5,0,IF($B2246&gt;'MSD Calculation'!$D$5,0,IF($N$4="Closed-form",1/2*(1-COS(2*PI()*($B2246-$F$5)/$F$6))*$F$8,IF($N$4="General",1/2*(1-COS(2*PI()*($B2246-$F$5)/$F$6))*$F$9,"Error")))))</f>
        <v>8.9500200090247891E-3</v>
      </c>
      <c r="G2246" s="30">
        <f>IF(B2246="",0,IF($B2246&lt;$G$5,0,IF($B2246&gt;'MSD Calculation'!$D$5,0,IF($N$4="Closed-form",1/2*(1-COS(2*PI()*($B2246-$G$5)/$G$6))*$G$8,IF($N$4="General",1/2*(1-COS(2*PI()*($B2246-$G$5)/$G$6))*$G$9,"Error")))))</f>
        <v>3.6680030557330254E-3</v>
      </c>
      <c r="H2246" s="30">
        <f>IF(B2246="",0,IF($B2246&lt;$H$5,0,IF($B2246&gt;'MSD Calculation'!$D$5,0,IF($N$4="Closed-form",1/2*(1-COS(2*PI()*($B2246-$H$5)/$H$6))*$H$8,IF($N$4="General",1/2*(1-COS(2*PI()*($B2246-$H$5)/$H$6))*$H$9,"Error")))))</f>
        <v>1.9209500089125129E-3</v>
      </c>
      <c r="I2246" s="30">
        <f>IF(B2246="",0,IF($B2246&lt;$I$5,0,IF($B2246&gt;'MSD Calculation'!$D$5,0,IF($N$4="Closed-form",1/2*(1-COS(2*PI()*($B2246-$I$5)/$I$6))*$I$8,IF($N$4="General",1/2*(1-COS(2*PI()*($B2246-$I$5)/$I$6))*$I$9,"Error")))))</f>
        <v>2.7462585237696412E-4</v>
      </c>
      <c r="J2246" s="15" t="s">
        <v>14</v>
      </c>
      <c r="K2246" s="3"/>
      <c r="L2246" s="17">
        <v>22.290000000000685</v>
      </c>
      <c r="M2246" s="34">
        <f>L2246/'MSD Calculation'!$D$5</f>
        <v>0.75304054054056369</v>
      </c>
      <c r="N2246" s="34">
        <f>'MSD Calculation'!$D$24-L2246</f>
        <v>-3.7900000000006848</v>
      </c>
      <c r="O2246" s="35">
        <f t="shared" si="170"/>
        <v>3.495346284611906E-3</v>
      </c>
      <c r="P2246" s="35">
        <f t="shared" si="171"/>
        <v>1.2445366293636694E-2</v>
      </c>
      <c r="Q2246" s="35">
        <f t="shared" si="172"/>
        <v>1.611336934936972E-2</v>
      </c>
      <c r="R2246" s="35">
        <f t="shared" si="173"/>
        <v>1.8034319358282234E-2</v>
      </c>
      <c r="S2246" s="35">
        <f t="shared" si="174"/>
        <v>1.8308945210659198E-2</v>
      </c>
      <c r="T2246" s="11" t="s">
        <v>14</v>
      </c>
    </row>
    <row r="2247" spans="2:20" x14ac:dyDescent="0.35">
      <c r="B2247" s="63">
        <v>22.300000000000686</v>
      </c>
      <c r="C2247" s="34">
        <f>B2247/'MSD Calculation'!$D$5</f>
        <v>0.75337837837840149</v>
      </c>
      <c r="D2247" s="34">
        <f>'MSD Calculation'!$D$24-B2247</f>
        <v>-3.8000000000006864</v>
      </c>
      <c r="E2247" s="30">
        <f>IF(B2247="",0,IF(B2247&lt;'MSD Calculation'!$D$5,$E$7*(1-B2247/'MSD Calculation'!$D$5), 0))</f>
        <v>3.4905646891473206E-3</v>
      </c>
      <c r="F2247" s="30">
        <f>IF(B2247="",0,IF($B2247&lt;$F$5,0,IF($B2247&gt;'MSD Calculation'!$D$5,0,IF($N$4="Closed-form",1/2*(1-COS(2*PI()*($B2247-$F$5)/$F$6))*$F$8,IF($N$4="General",1/2*(1-COS(2*PI()*($B2247-$F$5)/$F$6))*$F$9,"Error")))))</f>
        <v>8.944586409633238E-3</v>
      </c>
      <c r="G2247" s="30">
        <f>IF(B2247="",0,IF($B2247&lt;$G$5,0,IF($B2247&gt;'MSD Calculation'!$D$5,0,IF($N$4="Closed-form",1/2*(1-COS(2*PI()*($B2247-$G$5)/$G$6))*$G$8,IF($N$4="General",1/2*(1-COS(2*PI()*($B2247-$G$5)/$G$6))*$G$9,"Error")))))</f>
        <v>3.6671694521330576E-3</v>
      </c>
      <c r="H2247" s="30">
        <f>IF(B2247="",0,IF($B2247&lt;$H$5,0,IF($B2247&gt;'MSD Calculation'!$D$5,0,IF($N$4="Closed-form",1/2*(1-COS(2*PI()*($B2247-$H$5)/$H$6))*$H$8,IF($N$4="General",1/2*(1-COS(2*PI()*($B2247-$H$5)/$H$6))*$H$9,"Error")))))</f>
        <v>1.9224353651975015E-3</v>
      </c>
      <c r="I2247" s="30">
        <f>IF(B2247="",0,IF($B2247&lt;$I$5,0,IF($B2247&gt;'MSD Calculation'!$D$5,0,IF($N$4="Closed-form",1/2*(1-COS(2*PI()*($B2247-$I$5)/$I$6))*$I$8,IF($N$4="General",1/2*(1-COS(2*PI()*($B2247-$I$5)/$I$6))*$I$9,"Error")))))</f>
        <v>2.7609492716887347E-4</v>
      </c>
      <c r="J2247" s="15" t="s">
        <v>14</v>
      </c>
      <c r="K2247" s="3"/>
      <c r="L2247" s="17">
        <v>22.300000000000686</v>
      </c>
      <c r="M2247" s="34">
        <f>L2247/'MSD Calculation'!$D$5</f>
        <v>0.75337837837840149</v>
      </c>
      <c r="N2247" s="34">
        <f>'MSD Calculation'!$D$24-L2247</f>
        <v>-3.8000000000006864</v>
      </c>
      <c r="O2247" s="35">
        <f t="shared" si="170"/>
        <v>3.4905646891473206E-3</v>
      </c>
      <c r="P2247" s="35">
        <f t="shared" si="171"/>
        <v>1.2435151098780559E-2</v>
      </c>
      <c r="Q2247" s="35">
        <f t="shared" si="172"/>
        <v>1.6102320550913617E-2</v>
      </c>
      <c r="R2247" s="35">
        <f t="shared" si="173"/>
        <v>1.8024755916111117E-2</v>
      </c>
      <c r="S2247" s="35">
        <f t="shared" si="174"/>
        <v>1.8300850843279991E-2</v>
      </c>
      <c r="T2247" s="11" t="s">
        <v>14</v>
      </c>
    </row>
    <row r="2248" spans="2:20" x14ac:dyDescent="0.35">
      <c r="B2248" s="63">
        <v>22.310000000000688</v>
      </c>
      <c r="C2248" s="34">
        <f>B2248/'MSD Calculation'!$D$5</f>
        <v>0.75371621621623941</v>
      </c>
      <c r="D2248" s="34">
        <f>'MSD Calculation'!$D$24-B2248</f>
        <v>-3.8100000000006879</v>
      </c>
      <c r="E2248" s="30">
        <f>IF(B2248="",0,IF(B2248&lt;'MSD Calculation'!$D$5,$E$7*(1-B2248/'MSD Calculation'!$D$5), 0))</f>
        <v>3.4857830936827336E-3</v>
      </c>
      <c r="F2248" s="30">
        <f>IF(B2248="",0,IF($B2248&lt;$F$5,0,IF($B2248&gt;'MSD Calculation'!$D$5,0,IF($N$4="Closed-form",1/2*(1-COS(2*PI()*($B2248-$F$5)/$F$6))*$F$8,IF($N$4="General",1/2*(1-COS(2*PI()*($B2248-$F$5)/$F$6))*$F$9,"Error")))))</f>
        <v>8.9391348484215202E-3</v>
      </c>
      <c r="G2248" s="30">
        <f>IF(B2248="",0,IF($B2248&lt;$G$5,0,IF($B2248&gt;'MSD Calculation'!$D$5,0,IF($N$4="Closed-form",1/2*(1-COS(2*PI()*($B2248-$G$5)/$G$6))*$G$8,IF($N$4="General",1/2*(1-COS(2*PI()*($B2248-$G$5)/$G$6))*$G$9,"Error")))))</f>
        <v>3.6663232509108533E-3</v>
      </c>
      <c r="H2248" s="30">
        <f>IF(B2248="",0,IF($B2248&lt;$H$5,0,IF($B2248&gt;'MSD Calculation'!$D$5,0,IF($N$4="Closed-form",1/2*(1-COS(2*PI()*($B2248-$H$5)/$H$6))*$H$8,IF($N$4="General",1/2*(1-COS(2*PI()*($B2248-$H$5)/$H$6))*$H$9,"Error")))))</f>
        <v>1.9239097335519292E-3</v>
      </c>
      <c r="I2248" s="30">
        <f>IF(B2248="",0,IF($B2248&lt;$I$5,0,IF($B2248&gt;'MSD Calculation'!$D$5,0,IF($N$4="Closed-form",1/2*(1-COS(2*PI()*($B2248-$I$5)/$I$6))*$I$8,IF($N$4="General",1/2*(1-COS(2*PI()*($B2248-$I$5)/$I$6))*$I$9,"Error")))))</f>
        <v>2.7756434391176544E-4</v>
      </c>
      <c r="J2248" s="15" t="s">
        <v>14</v>
      </c>
      <c r="K2248" s="3"/>
      <c r="L2248" s="17">
        <v>22.310000000000688</v>
      </c>
      <c r="M2248" s="34">
        <f>L2248/'MSD Calculation'!$D$5</f>
        <v>0.75371621621623941</v>
      </c>
      <c r="N2248" s="34">
        <f>'MSD Calculation'!$D$24-L2248</f>
        <v>-3.8100000000006879</v>
      </c>
      <c r="O2248" s="35">
        <f t="shared" si="170"/>
        <v>3.4857830936827336E-3</v>
      </c>
      <c r="P2248" s="35">
        <f t="shared" si="171"/>
        <v>1.2424917942104253E-2</v>
      </c>
      <c r="Q2248" s="35">
        <f t="shared" si="172"/>
        <v>1.6091241193015107E-2</v>
      </c>
      <c r="R2248" s="35">
        <f t="shared" si="173"/>
        <v>1.8015150926567036E-2</v>
      </c>
      <c r="S2248" s="35">
        <f t="shared" si="174"/>
        <v>1.82927152704788E-2</v>
      </c>
      <c r="T2248" s="11" t="s">
        <v>14</v>
      </c>
    </row>
    <row r="2249" spans="2:20" x14ac:dyDescent="0.35">
      <c r="B2249" s="63">
        <v>22.32000000000069</v>
      </c>
      <c r="C2249" s="34">
        <f>B2249/'MSD Calculation'!$D$5</f>
        <v>0.75405405405407733</v>
      </c>
      <c r="D2249" s="34">
        <f>'MSD Calculation'!$D$24-B2249</f>
        <v>-3.8200000000006895</v>
      </c>
      <c r="E2249" s="30">
        <f>IF(B2249="",0,IF(B2249&lt;'MSD Calculation'!$D$5,$E$7*(1-B2249/'MSD Calculation'!$D$5), 0))</f>
        <v>3.4810014982181465E-3</v>
      </c>
      <c r="F2249" s="30">
        <f>IF(B2249="",0,IF($B2249&lt;$F$5,0,IF($B2249&gt;'MSD Calculation'!$D$5,0,IF($N$4="Closed-form",1/2*(1-COS(2*PI()*($B2249-$F$5)/$F$6))*$F$8,IF($N$4="General",1/2*(1-COS(2*PI()*($B2249-$F$5)/$F$6))*$F$9,"Error")))))</f>
        <v>8.9336653493028561E-3</v>
      </c>
      <c r="G2249" s="30">
        <f>IF(B2249="",0,IF($B2249&lt;$G$5,0,IF($B2249&gt;'MSD Calculation'!$D$5,0,IF($N$4="Closed-form",1/2*(1-COS(2*PI()*($B2249-$G$5)/$G$6))*$G$8,IF($N$4="General",1/2*(1-COS(2*PI()*($B2249-$G$5)/$G$6))*$G$9,"Error")))))</f>
        <v>3.6654644579246169E-3</v>
      </c>
      <c r="H2249" s="30">
        <f>IF(B2249="",0,IF($B2249&lt;$H$5,0,IF($B2249&gt;'MSD Calculation'!$D$5,0,IF($N$4="Closed-form",1/2*(1-COS(2*PI()*($B2249-$H$5)/$H$6))*$H$8,IF($N$4="General",1/2*(1-COS(2*PI()*($B2249-$H$5)/$H$6))*$H$9,"Error")))))</f>
        <v>1.9253730962482392E-3</v>
      </c>
      <c r="I2249" s="30">
        <f>IF(B2249="",0,IF($B2249&lt;$I$5,0,IF($B2249&gt;'MSD Calculation'!$D$5,0,IF($N$4="Closed-form",1/2*(1-COS(2*PI()*($B2249-$I$5)/$I$6))*$I$8,IF($N$4="General",1/2*(1-COS(2*PI()*($B2249-$I$5)/$I$6))*$I$9,"Error")))))</f>
        <v>2.7903406463334501E-4</v>
      </c>
      <c r="J2249" s="15" t="s">
        <v>14</v>
      </c>
      <c r="K2249" s="3"/>
      <c r="L2249" s="17">
        <v>22.32000000000069</v>
      </c>
      <c r="M2249" s="34">
        <f>L2249/'MSD Calculation'!$D$5</f>
        <v>0.75405405405407733</v>
      </c>
      <c r="N2249" s="34">
        <f>'MSD Calculation'!$D$24-L2249</f>
        <v>-3.8200000000006895</v>
      </c>
      <c r="O2249" s="35">
        <f t="shared" si="170"/>
        <v>3.4810014982181465E-3</v>
      </c>
      <c r="P2249" s="35">
        <f t="shared" si="171"/>
        <v>1.2414666847521003E-2</v>
      </c>
      <c r="Q2249" s="35">
        <f t="shared" si="172"/>
        <v>1.6080131305445618E-2</v>
      </c>
      <c r="R2249" s="35">
        <f t="shared" si="173"/>
        <v>1.8005504401693857E-2</v>
      </c>
      <c r="S2249" s="35">
        <f t="shared" si="174"/>
        <v>1.8284538466327202E-2</v>
      </c>
      <c r="T2249" s="11" t="s">
        <v>14</v>
      </c>
    </row>
    <row r="2250" spans="2:20" x14ac:dyDescent="0.35">
      <c r="B2250" s="63">
        <v>22.330000000000691</v>
      </c>
      <c r="C2250" s="34">
        <f>B2250/'MSD Calculation'!$D$5</f>
        <v>0.75439189189191524</v>
      </c>
      <c r="D2250" s="34">
        <f>'MSD Calculation'!$D$24-B2250</f>
        <v>-3.8300000000006911</v>
      </c>
      <c r="E2250" s="30">
        <f>IF(B2250="",0,IF(B2250&lt;'MSD Calculation'!$D$5,$E$7*(1-B2250/'MSD Calculation'!$D$5), 0))</f>
        <v>3.4762199027535594E-3</v>
      </c>
      <c r="F2250" s="30">
        <f>IF(B2250="",0,IF($B2250&lt;$F$5,0,IF($B2250&gt;'MSD Calculation'!$D$5,0,IF($N$4="Closed-form",1/2*(1-COS(2*PI()*($B2250-$F$5)/$F$6))*$F$8,IF($N$4="General",1/2*(1-COS(2*PI()*($B2250-$F$5)/$F$6))*$F$9,"Error")))))</f>
        <v>8.928177936269141E-3</v>
      </c>
      <c r="G2250" s="30">
        <f>IF(B2250="",0,IF($B2250&lt;$G$5,0,IF($B2250&gt;'MSD Calculation'!$D$5,0,IF($N$4="Closed-form",1/2*(1-COS(2*PI()*($B2250-$G$5)/$G$6))*$G$8,IF($N$4="General",1/2*(1-COS(2*PI()*($B2250-$G$5)/$G$6))*$G$9,"Error")))))</f>
        <v>3.6645930791197245E-3</v>
      </c>
      <c r="H2250" s="30">
        <f>IF(B2250="",0,IF($B2250&lt;$H$5,0,IF($B2250&gt;'MSD Calculation'!$D$5,0,IF($N$4="Closed-form",1/2*(1-COS(2*PI()*($B2250-$H$5)/$H$6))*$H$8,IF($N$4="General",1/2*(1-COS(2*PI()*($B2250-$H$5)/$H$6))*$H$9,"Error")))))</f>
        <v>1.9268254356912026E-3</v>
      </c>
      <c r="I2250" s="30">
        <f>IF(B2250="",0,IF($B2250&lt;$I$5,0,IF($B2250&gt;'MSD Calculation'!$D$5,0,IF($N$4="Closed-form",1/2*(1-COS(2*PI()*($B2250-$I$5)/$I$6))*$I$8,IF($N$4="General",1/2*(1-COS(2*PI()*($B2250-$I$5)/$I$6))*$I$9,"Error")))))</f>
        <v>2.8050405135346233E-4</v>
      </c>
      <c r="J2250" s="15" t="s">
        <v>14</v>
      </c>
      <c r="K2250" s="3"/>
      <c r="L2250" s="17">
        <v>22.330000000000691</v>
      </c>
      <c r="M2250" s="34">
        <f>L2250/'MSD Calculation'!$D$5</f>
        <v>0.75439189189191524</v>
      </c>
      <c r="N2250" s="34">
        <f>'MSD Calculation'!$D$24-L2250</f>
        <v>-3.8300000000006911</v>
      </c>
      <c r="O2250" s="35">
        <f t="shared" si="170"/>
        <v>3.4762199027535594E-3</v>
      </c>
      <c r="P2250" s="35">
        <f t="shared" si="171"/>
        <v>1.24043978390227E-2</v>
      </c>
      <c r="Q2250" s="35">
        <f t="shared" si="172"/>
        <v>1.6068990918142425E-2</v>
      </c>
      <c r="R2250" s="35">
        <f t="shared" si="173"/>
        <v>1.7995816353833627E-2</v>
      </c>
      <c r="S2250" s="35">
        <f t="shared" si="174"/>
        <v>1.8276320405187091E-2</v>
      </c>
      <c r="T2250" s="11" t="s">
        <v>14</v>
      </c>
    </row>
    <row r="2251" spans="2:20" x14ac:dyDescent="0.35">
      <c r="B2251" s="63">
        <v>22.340000000000693</v>
      </c>
      <c r="C2251" s="34">
        <f>B2251/'MSD Calculation'!$D$5</f>
        <v>0.75472972972975305</v>
      </c>
      <c r="D2251" s="34">
        <f>'MSD Calculation'!$D$24-B2251</f>
        <v>-3.8400000000006926</v>
      </c>
      <c r="E2251" s="30">
        <f>IF(B2251="",0,IF(B2251&lt;'MSD Calculation'!$D$5,$E$7*(1-B2251/'MSD Calculation'!$D$5), 0))</f>
        <v>3.4714383072889741E-3</v>
      </c>
      <c r="F2251" s="30">
        <f>IF(B2251="",0,IF($B2251&lt;$F$5,0,IF($B2251&gt;'MSD Calculation'!$D$5,0,IF($N$4="Closed-form",1/2*(1-COS(2*PI()*($B2251-$F$5)/$F$6))*$F$8,IF($N$4="General",1/2*(1-COS(2*PI()*($B2251-$F$5)/$F$6))*$F$9,"Error")))))</f>
        <v>8.9226726333908567E-3</v>
      </c>
      <c r="G2251" s="30">
        <f>IF(B2251="",0,IF($B2251&lt;$G$5,0,IF($B2251&gt;'MSD Calculation'!$D$5,0,IF($N$4="Closed-form",1/2*(1-COS(2*PI()*($B2251-$G$5)/$G$6))*$G$8,IF($N$4="General",1/2*(1-COS(2*PI()*($B2251-$G$5)/$G$6))*$G$9,"Error")))))</f>
        <v>3.6637091205286836E-3</v>
      </c>
      <c r="H2251" s="30">
        <f>IF(B2251="",0,IF($B2251&lt;$H$5,0,IF($B2251&gt;'MSD Calculation'!$D$5,0,IF($N$4="Closed-form",1/2*(1-COS(2*PI()*($B2251-$H$5)/$H$6))*$H$8,IF($N$4="General",1/2*(1-COS(2*PI()*($B2251-$H$5)/$H$6))*$H$9,"Error")))))</f>
        <v>1.9282667344181343E-3</v>
      </c>
      <c r="I2251" s="30">
        <f>IF(B2251="",0,IF($B2251&lt;$I$5,0,IF($B2251&gt;'MSD Calculation'!$D$5,0,IF($N$4="Closed-form",1/2*(1-COS(2*PI()*($B2251-$I$5)/$I$6))*$I$8,IF($N$4="General",1/2*(1-COS(2*PI()*($B2251-$I$5)/$I$6))*$I$9,"Error")))))</f>
        <v>2.8197426608509319E-4</v>
      </c>
      <c r="J2251" s="15" t="s">
        <v>14</v>
      </c>
      <c r="K2251" s="3"/>
      <c r="L2251" s="17">
        <v>22.340000000000693</v>
      </c>
      <c r="M2251" s="34">
        <f>L2251/'MSD Calculation'!$D$5</f>
        <v>0.75472972972975305</v>
      </c>
      <c r="N2251" s="34">
        <f>'MSD Calculation'!$D$24-L2251</f>
        <v>-3.8400000000006926</v>
      </c>
      <c r="O2251" s="35">
        <f t="shared" si="170"/>
        <v>3.4714383072889741E-3</v>
      </c>
      <c r="P2251" s="35">
        <f t="shared" si="171"/>
        <v>1.2394110940679831E-2</v>
      </c>
      <c r="Q2251" s="35">
        <f t="shared" si="172"/>
        <v>1.6057820061208514E-2</v>
      </c>
      <c r="R2251" s="35">
        <f t="shared" si="173"/>
        <v>1.798608679562665E-2</v>
      </c>
      <c r="S2251" s="35">
        <f t="shared" si="174"/>
        <v>1.8268061061711742E-2</v>
      </c>
      <c r="T2251" s="11" t="s">
        <v>14</v>
      </c>
    </row>
    <row r="2252" spans="2:20" x14ac:dyDescent="0.35">
      <c r="B2252" s="63">
        <v>22.350000000000694</v>
      </c>
      <c r="C2252" s="34">
        <f>B2252/'MSD Calculation'!$D$5</f>
        <v>0.75506756756759097</v>
      </c>
      <c r="D2252" s="34">
        <f>'MSD Calculation'!$D$24-B2252</f>
        <v>-3.8500000000006942</v>
      </c>
      <c r="E2252" s="30">
        <f>IF(B2252="",0,IF(B2252&lt;'MSD Calculation'!$D$5,$E$7*(1-B2252/'MSD Calculation'!$D$5), 0))</f>
        <v>3.4666567118243874E-3</v>
      </c>
      <c r="F2252" s="30">
        <f>IF(B2252="",0,IF($B2252&lt;$F$5,0,IF($B2252&gt;'MSD Calculation'!$D$5,0,IF($N$4="Closed-form",1/2*(1-COS(2*PI()*($B2252-$F$5)/$F$6))*$F$8,IF($N$4="General",1/2*(1-COS(2*PI()*($B2252-$F$5)/$F$6))*$F$9,"Error")))))</f>
        <v>8.9171494648169463E-3</v>
      </c>
      <c r="G2252" s="30">
        <f>IF(B2252="",0,IF($B2252&lt;$G$5,0,IF($B2252&gt;'MSD Calculation'!$D$5,0,IF($N$4="Closed-form",1/2*(1-COS(2*PI()*($B2252-$G$5)/$G$6))*$G$8,IF($N$4="General",1/2*(1-COS(2*PI()*($B2252-$G$5)/$G$6))*$G$9,"Error")))))</f>
        <v>3.6628125882710895E-3</v>
      </c>
      <c r="H2252" s="30">
        <f>IF(B2252="",0,IF($B2252&lt;$H$5,0,IF($B2252&gt;'MSD Calculation'!$D$5,0,IF($N$4="Closed-form",1/2*(1-COS(2*PI()*($B2252-$H$5)/$H$6))*$H$8,IF($N$4="General",1/2*(1-COS(2*PI()*($B2252-$H$5)/$H$6))*$H$9,"Error")))))</f>
        <v>1.9296969750990992E-3</v>
      </c>
      <c r="I2252" s="30">
        <f>IF(B2252="",0,IF($B2252&lt;$I$5,0,IF($B2252&gt;'MSD Calculation'!$D$5,0,IF($N$4="Closed-form",1/2*(1-COS(2*PI()*($B2252-$I$5)/$I$6))*$I$8,IF($N$4="General",1/2*(1-COS(2*PI()*($B2252-$I$5)/$I$6))*$I$9,"Error")))))</f>
        <v>2.8344467083532142E-4</v>
      </c>
      <c r="J2252" s="15" t="s">
        <v>14</v>
      </c>
      <c r="K2252" s="3"/>
      <c r="L2252" s="17">
        <v>22.350000000000694</v>
      </c>
      <c r="M2252" s="34">
        <f>L2252/'MSD Calculation'!$D$5</f>
        <v>0.75506756756759097</v>
      </c>
      <c r="N2252" s="34">
        <f>'MSD Calculation'!$D$24-L2252</f>
        <v>-3.8500000000006942</v>
      </c>
      <c r="O2252" s="35">
        <f t="shared" si="170"/>
        <v>3.4666567118243874E-3</v>
      </c>
      <c r="P2252" s="35">
        <f t="shared" si="171"/>
        <v>1.2383806176641334E-2</v>
      </c>
      <c r="Q2252" s="35">
        <f t="shared" si="172"/>
        <v>1.6046618764912424E-2</v>
      </c>
      <c r="R2252" s="35">
        <f t="shared" si="173"/>
        <v>1.7976315740011524E-2</v>
      </c>
      <c r="S2252" s="35">
        <f t="shared" si="174"/>
        <v>1.8259760410846846E-2</v>
      </c>
      <c r="T2252" s="11" t="s">
        <v>14</v>
      </c>
    </row>
    <row r="2253" spans="2:20" x14ac:dyDescent="0.35">
      <c r="B2253" s="63">
        <v>22.360000000000696</v>
      </c>
      <c r="C2253" s="34">
        <f>B2253/'MSD Calculation'!$D$5</f>
        <v>0.75540540540542889</v>
      </c>
      <c r="D2253" s="34">
        <f>'MSD Calculation'!$D$24-B2253</f>
        <v>-3.8600000000006958</v>
      </c>
      <c r="E2253" s="30">
        <f>IF(B2253="",0,IF(B2253&lt;'MSD Calculation'!$D$5,$E$7*(1-B2253/'MSD Calculation'!$D$5), 0))</f>
        <v>3.4618751163598004E-3</v>
      </c>
      <c r="F2253" s="30">
        <f>IF(B2253="",0,IF($B2253&lt;$F$5,0,IF($B2253&gt;'MSD Calculation'!$D$5,0,IF($N$4="Closed-form",1/2*(1-COS(2*PI()*($B2253-$F$5)/$F$6))*$F$8,IF($N$4="General",1/2*(1-COS(2*PI()*($B2253-$F$5)/$F$6))*$F$9,"Error")))))</f>
        <v>8.9116084547747419E-3</v>
      </c>
      <c r="G2253" s="30">
        <f>IF(B2253="",0,IF($B2253&lt;$G$5,0,IF($B2253&gt;'MSD Calculation'!$D$5,0,IF($N$4="Closed-form",1/2*(1-COS(2*PI()*($B2253-$G$5)/$G$6))*$G$8,IF($N$4="General",1/2*(1-COS(2*PI()*($B2253-$G$5)/$G$6))*$G$9,"Error")))))</f>
        <v>3.6619034885535858E-3</v>
      </c>
      <c r="H2253" s="30">
        <f>IF(B2253="",0,IF($B2253&lt;$H$5,0,IF($B2253&gt;'MSD Calculation'!$D$5,0,IF($N$4="Closed-form",1/2*(1-COS(2*PI()*($B2253-$H$5)/$H$6))*$H$8,IF($N$4="General",1/2*(1-COS(2*PI()*($B2253-$H$5)/$H$6))*$H$9,"Error")))))</f>
        <v>1.9311161405371233E-3</v>
      </c>
      <c r="I2253" s="30">
        <f>IF(B2253="",0,IF($B2253&lt;$I$5,0,IF($B2253&gt;'MSD Calculation'!$D$5,0,IF($N$4="Closed-form",1/2*(1-COS(2*PI()*($B2253-$I$5)/$I$6))*$I$8,IF($N$4="General",1/2*(1-COS(2*PI()*($B2253-$I$5)/$I$6))*$I$9,"Error")))))</f>
        <v>2.8491522760632035E-4</v>
      </c>
      <c r="J2253" s="15" t="s">
        <v>14</v>
      </c>
      <c r="K2253" s="3"/>
      <c r="L2253" s="17">
        <v>22.360000000000696</v>
      </c>
      <c r="M2253" s="34">
        <f>L2253/'MSD Calculation'!$D$5</f>
        <v>0.75540540540542889</v>
      </c>
      <c r="N2253" s="34">
        <f>'MSD Calculation'!$D$24-L2253</f>
        <v>-3.8600000000006958</v>
      </c>
      <c r="O2253" s="35">
        <f t="shared" si="170"/>
        <v>3.4618751163598004E-3</v>
      </c>
      <c r="P2253" s="35">
        <f t="shared" si="171"/>
        <v>1.2373483571134542E-2</v>
      </c>
      <c r="Q2253" s="35">
        <f t="shared" si="172"/>
        <v>1.6035387059688128E-2</v>
      </c>
      <c r="R2253" s="35">
        <f t="shared" si="173"/>
        <v>1.7966503200225251E-2</v>
      </c>
      <c r="S2253" s="35">
        <f t="shared" si="174"/>
        <v>1.8251418427831571E-2</v>
      </c>
      <c r="T2253" s="11" t="s">
        <v>14</v>
      </c>
    </row>
    <row r="2254" spans="2:20" x14ac:dyDescent="0.35">
      <c r="B2254" s="63">
        <v>22.370000000000697</v>
      </c>
      <c r="C2254" s="34">
        <f>B2254/'MSD Calculation'!$D$5</f>
        <v>0.7557432432432668</v>
      </c>
      <c r="D2254" s="34">
        <f>'MSD Calculation'!$D$24-B2254</f>
        <v>-3.8700000000006973</v>
      </c>
      <c r="E2254" s="30">
        <f>IF(B2254="",0,IF(B2254&lt;'MSD Calculation'!$D$5,$E$7*(1-B2254/'MSD Calculation'!$D$5), 0))</f>
        <v>3.4570935208952133E-3</v>
      </c>
      <c r="F2254" s="30">
        <f>IF(B2254="",0,IF($B2254&lt;$F$5,0,IF($B2254&gt;'MSD Calculation'!$D$5,0,IF($N$4="Closed-form",1/2*(1-COS(2*PI()*($B2254-$F$5)/$F$6))*$F$8,IF($N$4="General",1/2*(1-COS(2*PI()*($B2254-$F$5)/$F$6))*$F$9,"Error")))))</f>
        <v>8.906049627569813E-3</v>
      </c>
      <c r="G2254" s="30">
        <f>IF(B2254="",0,IF($B2254&lt;$G$5,0,IF($B2254&gt;'MSD Calculation'!$D$5,0,IF($N$4="Closed-form",1/2*(1-COS(2*PI()*($B2254-$G$5)/$G$6))*$G$8,IF($N$4="General",1/2*(1-COS(2*PI()*($B2254-$G$5)/$G$6))*$G$9,"Error")))))</f>
        <v>3.6609818276698188E-3</v>
      </c>
      <c r="H2254" s="30">
        <f>IF(B2254="",0,IF($B2254&lt;$H$5,0,IF($B2254&gt;'MSD Calculation'!$D$5,0,IF($N$4="Closed-form",1/2*(1-COS(2*PI()*($B2254-$H$5)/$H$6))*$H$8,IF($N$4="General",1/2*(1-COS(2*PI()*($B2254-$H$5)/$H$6))*$H$9,"Error")))))</f>
        <v>1.9325242136683989E-3</v>
      </c>
      <c r="I2254" s="30">
        <f>IF(B2254="",0,IF($B2254&lt;$I$5,0,IF($B2254&gt;'MSD Calculation'!$D$5,0,IF($N$4="Closed-form",1/2*(1-COS(2*PI()*($B2254-$I$5)/$I$6))*$I$8,IF($N$4="General",1/2*(1-COS(2*PI()*($B2254-$I$5)/$I$6))*$I$9,"Error")))))</f>
        <v>2.8638589839633492E-4</v>
      </c>
      <c r="J2254" s="15" t="s">
        <v>14</v>
      </c>
      <c r="K2254" s="3"/>
      <c r="L2254" s="17">
        <v>22.370000000000697</v>
      </c>
      <c r="M2254" s="34">
        <f>L2254/'MSD Calculation'!$D$5</f>
        <v>0.7557432432432668</v>
      </c>
      <c r="N2254" s="34">
        <f>'MSD Calculation'!$D$24-L2254</f>
        <v>-3.8700000000006973</v>
      </c>
      <c r="O2254" s="35">
        <f t="shared" si="170"/>
        <v>3.4570935208952133E-3</v>
      </c>
      <c r="P2254" s="35">
        <f t="shared" si="171"/>
        <v>1.2363143148465027E-2</v>
      </c>
      <c r="Q2254" s="35">
        <f t="shared" si="172"/>
        <v>1.6024124976134847E-2</v>
      </c>
      <c r="R2254" s="35">
        <f t="shared" si="173"/>
        <v>1.7956649189803248E-2</v>
      </c>
      <c r="S2254" s="35">
        <f t="shared" si="174"/>
        <v>1.8243035088199584E-2</v>
      </c>
      <c r="T2254" s="11" t="s">
        <v>14</v>
      </c>
    </row>
    <row r="2255" spans="2:20" x14ac:dyDescent="0.35">
      <c r="B2255" s="63">
        <v>22.380000000000699</v>
      </c>
      <c r="C2255" s="34">
        <f>B2255/'MSD Calculation'!$D$5</f>
        <v>0.75608108108110461</v>
      </c>
      <c r="D2255" s="34">
        <f>'MSD Calculation'!$D$24-B2255</f>
        <v>-3.8800000000006989</v>
      </c>
      <c r="E2255" s="30">
        <f>IF(B2255="",0,IF(B2255&lt;'MSD Calculation'!$D$5,$E$7*(1-B2255/'MSD Calculation'!$D$5), 0))</f>
        <v>3.452311925430628E-3</v>
      </c>
      <c r="F2255" s="30">
        <f>IF(B2255="",0,IF($B2255&lt;$F$5,0,IF($B2255&gt;'MSD Calculation'!$D$5,0,IF($N$4="Closed-form",1/2*(1-COS(2*PI()*($B2255-$F$5)/$F$6))*$F$8,IF($N$4="General",1/2*(1-COS(2*PI()*($B2255-$F$5)/$F$6))*$F$9,"Error")))))</f>
        <v>8.9004730075859032E-3</v>
      </c>
      <c r="G2255" s="30">
        <f>IF(B2255="",0,IF($B2255&lt;$G$5,0,IF($B2255&gt;'MSD Calculation'!$D$5,0,IF($N$4="Closed-form",1/2*(1-COS(2*PI()*($B2255-$G$5)/$G$6))*$G$8,IF($N$4="General",1/2*(1-COS(2*PI()*($B2255-$G$5)/$G$6))*$G$9,"Error")))))</f>
        <v>3.6600476120003957E-3</v>
      </c>
      <c r="H2255" s="30">
        <f>IF(B2255="",0,IF($B2255&lt;$H$5,0,IF($B2255&gt;'MSD Calculation'!$D$5,0,IF($N$4="Closed-form",1/2*(1-COS(2*PI()*($B2255-$H$5)/$H$6))*$H$8,IF($N$4="General",1/2*(1-COS(2*PI()*($B2255-$H$5)/$H$6))*$H$9,"Error")))))</f>
        <v>1.9339211775624911E-3</v>
      </c>
      <c r="I2255" s="30">
        <f>IF(B2255="",0,IF($B2255&lt;$I$5,0,IF($B2255&gt;'MSD Calculation'!$D$5,0,IF($N$4="Closed-form",1/2*(1-COS(2*PI()*($B2255-$I$5)/$I$6))*$I$8,IF($N$4="General",1/2*(1-COS(2*PI()*($B2255-$I$5)/$I$6))*$I$9,"Error")))))</f>
        <v>2.8785664520066342E-4</v>
      </c>
      <c r="J2255" s="15" t="s">
        <v>14</v>
      </c>
      <c r="K2255" s="3"/>
      <c r="L2255" s="17">
        <v>22.380000000000699</v>
      </c>
      <c r="M2255" s="34">
        <f>L2255/'MSD Calculation'!$D$5</f>
        <v>0.75608108108110461</v>
      </c>
      <c r="N2255" s="34">
        <f>'MSD Calculation'!$D$24-L2255</f>
        <v>-3.8800000000006989</v>
      </c>
      <c r="O2255" s="35">
        <f t="shared" si="170"/>
        <v>3.452311925430628E-3</v>
      </c>
      <c r="P2255" s="35">
        <f t="shared" si="171"/>
        <v>1.2352784933016531E-2</v>
      </c>
      <c r="Q2255" s="35">
        <f t="shared" si="172"/>
        <v>1.6012832545016925E-2</v>
      </c>
      <c r="R2255" s="35">
        <f t="shared" si="173"/>
        <v>1.7946753722579416E-2</v>
      </c>
      <c r="S2255" s="35">
        <f t="shared" si="174"/>
        <v>1.8234610367780079E-2</v>
      </c>
      <c r="T2255" s="11" t="s">
        <v>14</v>
      </c>
    </row>
    <row r="2256" spans="2:20" x14ac:dyDescent="0.35">
      <c r="B2256" s="63">
        <v>22.3900000000007</v>
      </c>
      <c r="C2256" s="34">
        <f>B2256/'MSD Calculation'!$D$5</f>
        <v>0.75641891891894253</v>
      </c>
      <c r="D2256" s="34">
        <f>'MSD Calculation'!$D$24-B2256</f>
        <v>-3.8900000000007005</v>
      </c>
      <c r="E2256" s="30">
        <f>IF(B2256="",0,IF(B2256&lt;'MSD Calculation'!$D$5,$E$7*(1-B2256/'MSD Calculation'!$D$5), 0))</f>
        <v>3.4475303299660409E-3</v>
      </c>
      <c r="F2256" s="30">
        <f>IF(B2256="",0,IF($B2256&lt;$F$5,0,IF($B2256&gt;'MSD Calculation'!$D$5,0,IF($N$4="Closed-form",1/2*(1-COS(2*PI()*($B2256-$F$5)/$F$6))*$F$8,IF($N$4="General",1/2*(1-COS(2*PI()*($B2256-$F$5)/$F$6))*$F$9,"Error")))))</f>
        <v>8.894878619284792E-3</v>
      </c>
      <c r="G2256" s="30">
        <f>IF(B2256="",0,IF($B2256&lt;$G$5,0,IF($B2256&gt;'MSD Calculation'!$D$5,0,IF($N$4="Closed-form",1/2*(1-COS(2*PI()*($B2256-$G$5)/$G$6))*$G$8,IF($N$4="General",1/2*(1-COS(2*PI()*($B2256-$G$5)/$G$6))*$G$9,"Error")))))</f>
        <v>3.6591008480128398E-3</v>
      </c>
      <c r="H2256" s="30">
        <f>IF(B2256="",0,IF($B2256&lt;$H$5,0,IF($B2256&gt;'MSD Calculation'!$D$5,0,IF($N$4="Closed-form",1/2*(1-COS(2*PI()*($B2256-$H$5)/$H$6))*$H$8,IF($N$4="General",1/2*(1-COS(2*PI()*($B2256-$H$5)/$H$6))*$H$9,"Error")))))</f>
        <v>1.9353070154225402E-3</v>
      </c>
      <c r="I2256" s="30">
        <f>IF(B2256="",0,IF($B2256&lt;$I$5,0,IF($B2256&gt;'MSD Calculation'!$D$5,0,IF($N$4="Closed-form",1/2*(1-COS(2*PI()*($B2256-$I$5)/$I$6))*$I$8,IF($N$4="General",1/2*(1-COS(2*PI()*($B2256-$I$5)/$I$6))*$I$9,"Error")))))</f>
        <v>2.8932743001264E-4</v>
      </c>
      <c r="J2256" s="15" t="s">
        <v>14</v>
      </c>
      <c r="K2256" s="3"/>
      <c r="L2256" s="17">
        <v>22.3900000000007</v>
      </c>
      <c r="M2256" s="34">
        <f>L2256/'MSD Calculation'!$D$5</f>
        <v>0.75641891891894253</v>
      </c>
      <c r="N2256" s="34">
        <f>'MSD Calculation'!$D$24-L2256</f>
        <v>-3.8900000000007005</v>
      </c>
      <c r="O2256" s="35">
        <f t="shared" si="170"/>
        <v>3.4475303299660409E-3</v>
      </c>
      <c r="P2256" s="35">
        <f t="shared" si="171"/>
        <v>1.2342408949250833E-2</v>
      </c>
      <c r="Q2256" s="35">
        <f t="shared" si="172"/>
        <v>1.6001509797263672E-2</v>
      </c>
      <c r="R2256" s="35">
        <f t="shared" si="173"/>
        <v>1.7936816812686211E-2</v>
      </c>
      <c r="S2256" s="35">
        <f t="shared" si="174"/>
        <v>1.822614424269885E-2</v>
      </c>
      <c r="T2256" s="11" t="s">
        <v>14</v>
      </c>
    </row>
    <row r="2257" spans="2:20" x14ac:dyDescent="0.35">
      <c r="B2257" s="63">
        <v>22.400000000000702</v>
      </c>
      <c r="C2257" s="34">
        <f>B2257/'MSD Calculation'!$D$5</f>
        <v>0.75675675675678045</v>
      </c>
      <c r="D2257" s="34">
        <f>'MSD Calculation'!$D$24-B2257</f>
        <v>-3.900000000000702</v>
      </c>
      <c r="E2257" s="30">
        <f>IF(B2257="",0,IF(B2257&lt;'MSD Calculation'!$D$5,$E$7*(1-B2257/'MSD Calculation'!$D$5), 0))</f>
        <v>3.4427487345014543E-3</v>
      </c>
      <c r="F2257" s="30">
        <f>IF(B2257="",0,IF($B2257&lt;$F$5,0,IF($B2257&gt;'MSD Calculation'!$D$5,0,IF($N$4="Closed-form",1/2*(1-COS(2*PI()*($B2257-$F$5)/$F$6))*$F$8,IF($N$4="General",1/2*(1-COS(2*PI()*($B2257-$F$5)/$F$6))*$F$9,"Error")))))</f>
        <v>8.8892664872062058E-3</v>
      </c>
      <c r="G2257" s="30">
        <f>IF(B2257="",0,IF($B2257&lt;$G$5,0,IF($B2257&gt;'MSD Calculation'!$D$5,0,IF($N$4="Closed-form",1/2*(1-COS(2*PI()*($B2257-$G$5)/$G$6))*$G$8,IF($N$4="General",1/2*(1-COS(2*PI()*($B2257-$G$5)/$G$6))*$G$9,"Error")))))</f>
        <v>3.6581415422615453E-3</v>
      </c>
      <c r="H2257" s="30">
        <f>IF(B2257="",0,IF($B2257&lt;$H$5,0,IF($B2257&gt;'MSD Calculation'!$D$5,0,IF($N$4="Closed-form",1/2*(1-COS(2*PI()*($B2257-$H$5)/$H$6))*$H$8,IF($N$4="General",1/2*(1-COS(2*PI()*($B2257-$H$5)/$H$6))*$H$9,"Error")))))</f>
        <v>1.9366817105854635E-3</v>
      </c>
      <c r="I2257" s="30">
        <f>IF(B2257="",0,IF($B2257&lt;$I$5,0,IF($B2257&gt;'MSD Calculation'!$D$5,0,IF($N$4="Closed-form",1/2*(1-COS(2*PI()*($B2257-$I$5)/$I$6))*$I$8,IF($N$4="General",1/2*(1-COS(2*PI()*($B2257-$I$5)/$I$6))*$I$9,"Error")))))</f>
        <v>2.9079821482461658E-4</v>
      </c>
      <c r="J2257" s="15" t="s">
        <v>14</v>
      </c>
      <c r="K2257" s="3"/>
      <c r="L2257" s="17">
        <v>22.400000000000702</v>
      </c>
      <c r="M2257" s="34">
        <f>L2257/'MSD Calculation'!$D$5</f>
        <v>0.75675675675678045</v>
      </c>
      <c r="N2257" s="34">
        <f>'MSD Calculation'!$D$24-L2257</f>
        <v>-3.900000000000702</v>
      </c>
      <c r="O2257" s="35">
        <f t="shared" si="170"/>
        <v>3.4427487345014543E-3</v>
      </c>
      <c r="P2257" s="35">
        <f t="shared" si="171"/>
        <v>1.2332015221707661E-2</v>
      </c>
      <c r="Q2257" s="35">
        <f t="shared" si="172"/>
        <v>1.5990156763969206E-2</v>
      </c>
      <c r="R2257" s="35">
        <f t="shared" si="173"/>
        <v>1.792683847455467E-2</v>
      </c>
      <c r="S2257" s="35">
        <f t="shared" si="174"/>
        <v>1.8217636689379289E-2</v>
      </c>
      <c r="T2257" s="11" t="s">
        <v>14</v>
      </c>
    </row>
    <row r="2258" spans="2:20" x14ac:dyDescent="0.35">
      <c r="B2258" s="63">
        <v>22.410000000000704</v>
      </c>
      <c r="C2258" s="34">
        <f>B2258/'MSD Calculation'!$D$5</f>
        <v>0.75709459459461836</v>
      </c>
      <c r="D2258" s="34">
        <f>'MSD Calculation'!$D$24-B2258</f>
        <v>-3.9100000000007036</v>
      </c>
      <c r="E2258" s="30">
        <f>IF(B2258="",0,IF(B2258&lt;'MSD Calculation'!$D$5,$E$7*(1-B2258/'MSD Calculation'!$D$5), 0))</f>
        <v>3.4379671390368672E-3</v>
      </c>
      <c r="F2258" s="30">
        <f>IF(B2258="",0,IF($B2258&lt;$F$5,0,IF($B2258&gt;'MSD Calculation'!$D$5,0,IF($N$4="Closed-form",1/2*(1-COS(2*PI()*($B2258-$F$5)/$F$6))*$F$8,IF($N$4="General",1/2*(1-COS(2*PI()*($B2258-$F$5)/$F$6))*$F$9,"Error")))))</f>
        <v>8.883636635967699E-3</v>
      </c>
      <c r="G2258" s="30">
        <f>IF(B2258="",0,IF($B2258&lt;$G$5,0,IF($B2258&gt;'MSD Calculation'!$D$5,0,IF($N$4="Closed-form",1/2*(1-COS(2*PI()*($B2258-$G$5)/$G$6))*$G$8,IF($N$4="General",1/2*(1-COS(2*PI()*($B2258-$G$5)/$G$6))*$G$9,"Error")))))</f>
        <v>3.6571697013877331E-3</v>
      </c>
      <c r="H2258" s="30">
        <f>IF(B2258="",0,IF($B2258&lt;$H$5,0,IF($B2258&gt;'MSD Calculation'!$D$5,0,IF($N$4="Closed-form",1/2*(1-COS(2*PI()*($B2258-$H$5)/$H$6))*$H$8,IF($N$4="General",1/2*(1-COS(2*PI()*($B2258-$H$5)/$H$6))*$H$9,"Error")))))</f>
        <v>1.9380452465221571E-3</v>
      </c>
      <c r="I2258" s="30">
        <f>IF(B2258="",0,IF($B2258&lt;$I$5,0,IF($B2258&gt;'MSD Calculation'!$D$5,0,IF($N$4="Closed-form",1/2*(1-COS(2*PI()*($B2258-$I$5)/$I$6))*$I$8,IF($N$4="General",1/2*(1-COS(2*PI()*($B2258-$I$5)/$I$6))*$I$9,"Error")))))</f>
        <v>2.9226896162894513E-4</v>
      </c>
      <c r="J2258" s="15" t="s">
        <v>14</v>
      </c>
      <c r="K2258" s="3"/>
      <c r="L2258" s="17">
        <v>22.410000000000704</v>
      </c>
      <c r="M2258" s="34">
        <f>L2258/'MSD Calculation'!$D$5</f>
        <v>0.75709459459461836</v>
      </c>
      <c r="N2258" s="34">
        <f>'MSD Calculation'!$D$24-L2258</f>
        <v>-3.9100000000007036</v>
      </c>
      <c r="O2258" s="35">
        <f t="shared" ref="O2258:O2321" si="175">E2258</f>
        <v>3.4379671390368672E-3</v>
      </c>
      <c r="P2258" s="35">
        <f t="shared" ref="P2258:P2321" si="176">E2258+F2258</f>
        <v>1.2321603775004566E-2</v>
      </c>
      <c r="Q2258" s="35">
        <f t="shared" ref="Q2258:Q2321" si="177">E2258+F2258+G2258</f>
        <v>1.5978773476392299E-2</v>
      </c>
      <c r="R2258" s="35">
        <f t="shared" ref="R2258:R2321" si="178">+E2258+F2258+G2258+H2258</f>
        <v>1.7916818722914455E-2</v>
      </c>
      <c r="S2258" s="35">
        <f t="shared" ref="S2258:S2321" si="179">E2258+F2258+G2258+H2258+I2258</f>
        <v>1.82090876845434E-2</v>
      </c>
      <c r="T2258" s="11" t="s">
        <v>14</v>
      </c>
    </row>
    <row r="2259" spans="2:20" x14ac:dyDescent="0.35">
      <c r="B2259" s="63">
        <v>22.420000000000705</v>
      </c>
      <c r="C2259" s="34">
        <f>B2259/'MSD Calculation'!$D$5</f>
        <v>0.75743243243245617</v>
      </c>
      <c r="D2259" s="34">
        <f>'MSD Calculation'!$D$24-B2259</f>
        <v>-3.9200000000007051</v>
      </c>
      <c r="E2259" s="30">
        <f>IF(B2259="",0,IF(B2259&lt;'MSD Calculation'!$D$5,$E$7*(1-B2259/'MSD Calculation'!$D$5), 0))</f>
        <v>3.4331855435722819E-3</v>
      </c>
      <c r="F2259" s="30">
        <f>IF(B2259="",0,IF($B2259&lt;$F$5,0,IF($B2259&gt;'MSD Calculation'!$D$5,0,IF($N$4="Closed-form",1/2*(1-COS(2*PI()*($B2259-$F$5)/$F$6))*$F$8,IF($N$4="General",1/2*(1-COS(2*PI()*($B2259-$F$5)/$F$6))*$F$9,"Error")))))</f>
        <v>8.877989090264559E-3</v>
      </c>
      <c r="G2259" s="30">
        <f>IF(B2259="",0,IF($B2259&lt;$G$5,0,IF($B2259&gt;'MSD Calculation'!$D$5,0,IF($N$4="Closed-form",1/2*(1-COS(2*PI()*($B2259-$G$5)/$G$6))*$G$8,IF($N$4="General",1/2*(1-COS(2*PI()*($B2259-$G$5)/$G$6))*$G$9,"Error")))))</f>
        <v>3.6561853321194025E-3</v>
      </c>
      <c r="H2259" s="30">
        <f>IF(B2259="",0,IF($B2259&lt;$H$5,0,IF($B2259&gt;'MSD Calculation'!$D$5,0,IF($N$4="Closed-form",1/2*(1-COS(2*PI()*($B2259-$H$5)/$H$6))*$H$8,IF($N$4="General",1/2*(1-COS(2*PI()*($B2259-$H$5)/$H$6))*$H$9,"Error")))))</f>
        <v>1.9393976068376932E-3</v>
      </c>
      <c r="I2259" s="30">
        <f>IF(B2259="",0,IF($B2259&lt;$I$5,0,IF($B2259&gt;'MSD Calculation'!$D$5,0,IF($N$4="Closed-form",1/2*(1-COS(2*PI()*($B2259-$I$5)/$I$6))*$I$8,IF($N$4="General",1/2*(1-COS(2*PI()*($B2259-$I$5)/$I$6))*$I$9,"Error")))))</f>
        <v>2.9373963241895965E-4</v>
      </c>
      <c r="J2259" s="15" t="s">
        <v>14</v>
      </c>
      <c r="K2259" s="3"/>
      <c r="L2259" s="17">
        <v>22.420000000000705</v>
      </c>
      <c r="M2259" s="34">
        <f>L2259/'MSD Calculation'!$D$5</f>
        <v>0.75743243243245617</v>
      </c>
      <c r="N2259" s="34">
        <f>'MSD Calculation'!$D$24-L2259</f>
        <v>-3.9200000000007051</v>
      </c>
      <c r="O2259" s="35">
        <f t="shared" si="175"/>
        <v>3.4331855435722819E-3</v>
      </c>
      <c r="P2259" s="35">
        <f t="shared" si="176"/>
        <v>1.2311174633836842E-2</v>
      </c>
      <c r="Q2259" s="35">
        <f t="shared" si="177"/>
        <v>1.5967359965956246E-2</v>
      </c>
      <c r="R2259" s="35">
        <f t="shared" si="178"/>
        <v>1.790675757279394E-2</v>
      </c>
      <c r="S2259" s="35">
        <f t="shared" si="179"/>
        <v>1.8200497205212898E-2</v>
      </c>
      <c r="T2259" s="11" t="s">
        <v>14</v>
      </c>
    </row>
    <row r="2260" spans="2:20" x14ac:dyDescent="0.35">
      <c r="B2260" s="63">
        <v>22.430000000000707</v>
      </c>
      <c r="C2260" s="34">
        <f>B2260/'MSD Calculation'!$D$5</f>
        <v>0.75777027027029409</v>
      </c>
      <c r="D2260" s="34">
        <f>'MSD Calculation'!$D$24-B2260</f>
        <v>-3.9300000000007067</v>
      </c>
      <c r="E2260" s="30">
        <f>IF(B2260="",0,IF(B2260&lt;'MSD Calculation'!$D$5,$E$7*(1-B2260/'MSD Calculation'!$D$5), 0))</f>
        <v>3.4284039481076948E-3</v>
      </c>
      <c r="F2260" s="30">
        <f>IF(B2260="",0,IF($B2260&lt;$F$5,0,IF($B2260&gt;'MSD Calculation'!$D$5,0,IF($N$4="Closed-form",1/2*(1-COS(2*PI()*($B2260-$F$5)/$F$6))*$F$8,IF($N$4="General",1/2*(1-COS(2*PI()*($B2260-$F$5)/$F$6))*$F$9,"Error")))))</f>
        <v>8.8723238748696729E-3</v>
      </c>
      <c r="G2260" s="30">
        <f>IF(B2260="",0,IF($B2260&lt;$G$5,0,IF($B2260&gt;'MSD Calculation'!$D$5,0,IF($N$4="Closed-form",1/2*(1-COS(2*PI()*($B2260-$G$5)/$G$6))*$G$8,IF($N$4="General",1/2*(1-COS(2*PI()*($B2260-$G$5)/$G$6))*$G$9,"Error")))))</f>
        <v>3.6551884412712871E-3</v>
      </c>
      <c r="H2260" s="30">
        <f>IF(B2260="",0,IF($B2260&lt;$H$5,0,IF($B2260&gt;'MSD Calculation'!$D$5,0,IF($N$4="Closed-form",1/2*(1-COS(2*PI()*($B2260-$H$5)/$H$6))*$H$8,IF($N$4="General",1/2*(1-COS(2*PI()*($B2260-$H$5)/$H$6))*$H$9,"Error")))))</f>
        <v>1.940738775271518E-3</v>
      </c>
      <c r="I2260" s="30">
        <f>IF(B2260="",0,IF($B2260&lt;$I$5,0,IF($B2260&gt;'MSD Calculation'!$D$5,0,IF($N$4="Closed-form",1/2*(1-COS(2*PI()*($B2260-$I$5)/$I$6))*$I$8,IF($N$4="General",1/2*(1-COS(2*PI()*($B2260-$I$5)/$I$6))*$I$9,"Error")))))</f>
        <v>2.9521018918995853E-4</v>
      </c>
      <c r="J2260" s="15" t="s">
        <v>14</v>
      </c>
      <c r="K2260" s="3"/>
      <c r="L2260" s="17">
        <v>22.430000000000707</v>
      </c>
      <c r="M2260" s="34">
        <f>L2260/'MSD Calculation'!$D$5</f>
        <v>0.75777027027029409</v>
      </c>
      <c r="N2260" s="34">
        <f>'MSD Calculation'!$D$24-L2260</f>
        <v>-3.9300000000007067</v>
      </c>
      <c r="O2260" s="35">
        <f t="shared" si="175"/>
        <v>3.4284039481076948E-3</v>
      </c>
      <c r="P2260" s="35">
        <f t="shared" si="176"/>
        <v>1.2300727822977368E-2</v>
      </c>
      <c r="Q2260" s="35">
        <f t="shared" si="177"/>
        <v>1.5955916264248655E-2</v>
      </c>
      <c r="R2260" s="35">
        <f t="shared" si="178"/>
        <v>1.7896655039520173E-2</v>
      </c>
      <c r="S2260" s="35">
        <f t="shared" si="179"/>
        <v>1.8191865228710132E-2</v>
      </c>
      <c r="T2260" s="11" t="s">
        <v>14</v>
      </c>
    </row>
    <row r="2261" spans="2:20" x14ac:dyDescent="0.35">
      <c r="B2261" s="63">
        <v>22.440000000000708</v>
      </c>
      <c r="C2261" s="34">
        <f>B2261/'MSD Calculation'!$D$5</f>
        <v>0.75810810810813201</v>
      </c>
      <c r="D2261" s="34">
        <f>'MSD Calculation'!$D$24-B2261</f>
        <v>-3.9400000000007083</v>
      </c>
      <c r="E2261" s="30">
        <f>IF(B2261="",0,IF(B2261&lt;'MSD Calculation'!$D$5,$E$7*(1-B2261/'MSD Calculation'!$D$5), 0))</f>
        <v>3.4236223526431077E-3</v>
      </c>
      <c r="F2261" s="30">
        <f>IF(B2261="",0,IF($B2261&lt;$F$5,0,IF($B2261&gt;'MSD Calculation'!$D$5,0,IF($N$4="Closed-form",1/2*(1-COS(2*PI()*($B2261-$F$5)/$F$6))*$F$8,IF($N$4="General",1/2*(1-COS(2*PI()*($B2261-$F$5)/$F$6))*$F$9,"Error")))))</f>
        <v>8.8666410146334609E-3</v>
      </c>
      <c r="G2261" s="30">
        <f>IF(B2261="",0,IF($B2261&lt;$G$5,0,IF($B2261&gt;'MSD Calculation'!$D$5,0,IF($N$4="Closed-form",1/2*(1-COS(2*PI()*($B2261-$G$5)/$G$6))*$G$8,IF($N$4="General",1/2*(1-COS(2*PI()*($B2261-$G$5)/$G$6))*$G$9,"Error")))))</f>
        <v>3.6541790357448077E-3</v>
      </c>
      <c r="H2261" s="30">
        <f>IF(B2261="",0,IF($B2261&lt;$H$5,0,IF($B2261&gt;'MSD Calculation'!$D$5,0,IF($N$4="Closed-form",1/2*(1-COS(2*PI()*($B2261-$H$5)/$H$6))*$H$8,IF($N$4="General",1/2*(1-COS(2*PI()*($B2261-$H$5)/$H$6))*$H$9,"Error")))))</f>
        <v>1.942068735697647E-3</v>
      </c>
      <c r="I2261" s="30">
        <f>IF(B2261="",0,IF($B2261&lt;$I$5,0,IF($B2261&gt;'MSD Calculation'!$D$5,0,IF($N$4="Closed-form",1/2*(1-COS(2*PI()*($B2261-$I$5)/$I$6))*$I$8,IF($N$4="General",1/2*(1-COS(2*PI()*($B2261-$I$5)/$I$6))*$I$9,"Error")))))</f>
        <v>2.9668059394018681E-4</v>
      </c>
      <c r="J2261" s="15" t="s">
        <v>14</v>
      </c>
      <c r="K2261" s="3"/>
      <c r="L2261" s="17">
        <v>22.440000000000708</v>
      </c>
      <c r="M2261" s="34">
        <f>L2261/'MSD Calculation'!$D$5</f>
        <v>0.75810810810813201</v>
      </c>
      <c r="N2261" s="34">
        <f>'MSD Calculation'!$D$24-L2261</f>
        <v>-3.9400000000007083</v>
      </c>
      <c r="O2261" s="35">
        <f t="shared" si="175"/>
        <v>3.4236223526431077E-3</v>
      </c>
      <c r="P2261" s="35">
        <f t="shared" si="176"/>
        <v>1.2290263367276569E-2</v>
      </c>
      <c r="Q2261" s="35">
        <f t="shared" si="177"/>
        <v>1.5944442403021376E-2</v>
      </c>
      <c r="R2261" s="35">
        <f t="shared" si="178"/>
        <v>1.7886511138719023E-2</v>
      </c>
      <c r="S2261" s="35">
        <f t="shared" si="179"/>
        <v>1.8183191732659209E-2</v>
      </c>
      <c r="T2261" s="11" t="s">
        <v>14</v>
      </c>
    </row>
    <row r="2262" spans="2:20" x14ac:dyDescent="0.35">
      <c r="B2262" s="63">
        <v>22.45000000000071</v>
      </c>
      <c r="C2262" s="34">
        <f>B2262/'MSD Calculation'!$D$5</f>
        <v>0.75844594594596992</v>
      </c>
      <c r="D2262" s="34">
        <f>'MSD Calculation'!$D$24-B2262</f>
        <v>-3.9500000000007098</v>
      </c>
      <c r="E2262" s="30">
        <f>IF(B2262="",0,IF(B2262&lt;'MSD Calculation'!$D$5,$E$7*(1-B2262/'MSD Calculation'!$D$5), 0))</f>
        <v>3.4188407571785211E-3</v>
      </c>
      <c r="F2262" s="30">
        <f>IF(B2262="",0,IF($B2262&lt;$F$5,0,IF($B2262&gt;'MSD Calculation'!$D$5,0,IF($N$4="Closed-form",1/2*(1-COS(2*PI()*($B2262-$F$5)/$F$6))*$F$8,IF($N$4="General",1/2*(1-COS(2*PI()*($B2262-$F$5)/$F$6))*$F$9,"Error")))))</f>
        <v>8.8609405344837171E-3</v>
      </c>
      <c r="G2262" s="30">
        <f>IF(B2262="",0,IF($B2262&lt;$G$5,0,IF($B2262&gt;'MSD Calculation'!$D$5,0,IF($N$4="Closed-form",1/2*(1-COS(2*PI()*($B2262-$G$5)/$G$6))*$G$8,IF($N$4="General",1/2*(1-COS(2*PI()*($B2262-$G$5)/$G$6))*$G$9,"Error")))))</f>
        <v>3.6531571225280222E-3</v>
      </c>
      <c r="H2262" s="30">
        <f>IF(B2262="",0,IF($B2262&lt;$H$5,0,IF($B2262&gt;'MSD Calculation'!$D$5,0,IF($N$4="Closed-form",1/2*(1-COS(2*PI()*($B2262-$H$5)/$H$6))*$H$8,IF($N$4="General",1/2*(1-COS(2*PI()*($B2262-$H$5)/$H$6))*$H$9,"Error")))))</f>
        <v>1.9433874721248594E-3</v>
      </c>
      <c r="I2262" s="30">
        <f>IF(B2262="",0,IF($B2262&lt;$I$5,0,IF($B2262&gt;'MSD Calculation'!$D$5,0,IF($N$4="Closed-form",1/2*(1-COS(2*PI()*($B2262-$I$5)/$I$6))*$I$8,IF($N$4="General",1/2*(1-COS(2*PI()*($B2262-$I$5)/$I$6))*$I$9,"Error")))))</f>
        <v>2.9815080867181762E-4</v>
      </c>
      <c r="J2262" s="15" t="s">
        <v>14</v>
      </c>
      <c r="K2262" s="3"/>
      <c r="L2262" s="17">
        <v>22.45000000000071</v>
      </c>
      <c r="M2262" s="34">
        <f>L2262/'MSD Calculation'!$D$5</f>
        <v>0.75844594594596992</v>
      </c>
      <c r="N2262" s="34">
        <f>'MSD Calculation'!$D$24-L2262</f>
        <v>-3.9500000000007098</v>
      </c>
      <c r="O2262" s="35">
        <f t="shared" si="175"/>
        <v>3.4188407571785211E-3</v>
      </c>
      <c r="P2262" s="35">
        <f t="shared" si="176"/>
        <v>1.2279781291662238E-2</v>
      </c>
      <c r="Q2262" s="35">
        <f t="shared" si="177"/>
        <v>1.5932938414190259E-2</v>
      </c>
      <c r="R2262" s="35">
        <f t="shared" si="178"/>
        <v>1.7876325886315117E-2</v>
      </c>
      <c r="S2262" s="35">
        <f t="shared" si="179"/>
        <v>1.8174476694986934E-2</v>
      </c>
      <c r="T2262" s="11" t="s">
        <v>14</v>
      </c>
    </row>
    <row r="2263" spans="2:20" x14ac:dyDescent="0.35">
      <c r="B2263" s="63">
        <v>22.460000000000711</v>
      </c>
      <c r="C2263" s="34">
        <f>B2263/'MSD Calculation'!$D$5</f>
        <v>0.75878378378380773</v>
      </c>
      <c r="D2263" s="34">
        <f>'MSD Calculation'!$D$24-B2263</f>
        <v>-3.9600000000007114</v>
      </c>
      <c r="E2263" s="30">
        <f>IF(B2263="",0,IF(B2263&lt;'MSD Calculation'!$D$5,$E$7*(1-B2263/'MSD Calculation'!$D$5), 0))</f>
        <v>3.4140591617139353E-3</v>
      </c>
      <c r="F2263" s="30">
        <f>IF(B2263="",0,IF($B2263&lt;$F$5,0,IF($B2263&gt;'MSD Calculation'!$D$5,0,IF($N$4="Closed-form",1/2*(1-COS(2*PI()*($B2263-$F$5)/$F$6))*$F$8,IF($N$4="General",1/2*(1-COS(2*PI()*($B2263-$F$5)/$F$6))*$F$9,"Error")))))</f>
        <v>8.8552224594255456E-3</v>
      </c>
      <c r="G2263" s="30">
        <f>IF(B2263="",0,IF($B2263&lt;$G$5,0,IF($B2263&gt;'MSD Calculation'!$D$5,0,IF($N$4="Closed-form",1/2*(1-COS(2*PI()*($B2263-$G$5)/$G$6))*$G$8,IF($N$4="General",1/2*(1-COS(2*PI()*($B2263-$G$5)/$G$6))*$G$9,"Error")))))</f>
        <v>3.6521227086955791E-3</v>
      </c>
      <c r="H2263" s="30">
        <f>IF(B2263="",0,IF($B2263&lt;$H$5,0,IF($B2263&gt;'MSD Calculation'!$D$5,0,IF($N$4="Closed-form",1/2*(1-COS(2*PI()*($B2263-$H$5)/$H$6))*$H$8,IF($N$4="General",1/2*(1-COS(2*PI()*($B2263-$H$5)/$H$6))*$H$9,"Error")))))</f>
        <v>1.9446949686968884E-3</v>
      </c>
      <c r="I2263" s="30">
        <f>IF(B2263="",0,IF($B2263&lt;$I$5,0,IF($B2263&gt;'MSD Calculation'!$D$5,0,IF($N$4="Closed-form",1/2*(1-COS(2*PI()*($B2263-$I$5)/$I$6))*$I$8,IF($N$4="General",1/2*(1-COS(2*PI()*($B2263-$I$5)/$I$6))*$I$9,"Error")))))</f>
        <v>2.9962079539193483E-4</v>
      </c>
      <c r="J2263" s="15" t="s">
        <v>14</v>
      </c>
      <c r="K2263" s="3"/>
      <c r="L2263" s="17">
        <v>22.460000000000711</v>
      </c>
      <c r="M2263" s="34">
        <f>L2263/'MSD Calculation'!$D$5</f>
        <v>0.75878378378380773</v>
      </c>
      <c r="N2263" s="34">
        <f>'MSD Calculation'!$D$24-L2263</f>
        <v>-3.9600000000007114</v>
      </c>
      <c r="O2263" s="35">
        <f t="shared" si="175"/>
        <v>3.4140591617139353E-3</v>
      </c>
      <c r="P2263" s="35">
        <f t="shared" si="176"/>
        <v>1.226928162113948E-2</v>
      </c>
      <c r="Q2263" s="35">
        <f t="shared" si="177"/>
        <v>1.5921404329835059E-2</v>
      </c>
      <c r="R2263" s="35">
        <f t="shared" si="178"/>
        <v>1.7866099298531946E-2</v>
      </c>
      <c r="S2263" s="35">
        <f t="shared" si="179"/>
        <v>1.8165720093923879E-2</v>
      </c>
      <c r="T2263" s="11" t="s">
        <v>14</v>
      </c>
    </row>
    <row r="2264" spans="2:20" x14ac:dyDescent="0.35">
      <c r="B2264" s="63">
        <v>22.470000000000713</v>
      </c>
      <c r="C2264" s="34">
        <f>B2264/'MSD Calculation'!$D$5</f>
        <v>0.75912162162164565</v>
      </c>
      <c r="D2264" s="34">
        <f>'MSD Calculation'!$D$24-B2264</f>
        <v>-3.970000000000713</v>
      </c>
      <c r="E2264" s="30">
        <f>IF(B2264="",0,IF(B2264&lt;'MSD Calculation'!$D$5,$E$7*(1-B2264/'MSD Calculation'!$D$5), 0))</f>
        <v>3.4092775662493487E-3</v>
      </c>
      <c r="F2264" s="30">
        <f>IF(B2264="",0,IF($B2264&lt;$F$5,0,IF($B2264&gt;'MSD Calculation'!$D$5,0,IF($N$4="Closed-form",1/2*(1-COS(2*PI()*($B2264-$F$5)/$F$6))*$F$8,IF($N$4="General",1/2*(1-COS(2*PI()*($B2264-$F$5)/$F$6))*$F$9,"Error")))))</f>
        <v>8.8494868145412124E-3</v>
      </c>
      <c r="G2264" s="30">
        <f>IF(B2264="",0,IF($B2264&lt;$G$5,0,IF($B2264&gt;'MSD Calculation'!$D$5,0,IF($N$4="Closed-form",1/2*(1-COS(2*PI()*($B2264-$G$5)/$G$6))*$G$8,IF($N$4="General",1/2*(1-COS(2*PI()*($B2264-$G$5)/$G$6))*$G$9,"Error")))))</f>
        <v>3.6510758014086679E-3</v>
      </c>
      <c r="H2264" s="30">
        <f>IF(B2264="",0,IF($B2264&lt;$H$5,0,IF($B2264&gt;'MSD Calculation'!$D$5,0,IF($N$4="Closed-form",1/2*(1-COS(2*PI()*($B2264-$H$5)/$H$6))*$H$8,IF($N$4="General",1/2*(1-COS(2*PI()*($B2264-$H$5)/$H$6))*$H$9,"Error")))))</f>
        <v>1.9459912096926148E-3</v>
      </c>
      <c r="I2264" s="30">
        <f>IF(B2264="",0,IF($B2264&lt;$I$5,0,IF($B2264&gt;'MSD Calculation'!$D$5,0,IF($N$4="Closed-form",1/2*(1-COS(2*PI()*($B2264-$I$5)/$I$6))*$I$8,IF($N$4="General",1/2*(1-COS(2*PI()*($B2264-$I$5)/$I$6))*$I$9,"Error")))))</f>
        <v>3.0109051611351445E-4</v>
      </c>
      <c r="J2264" s="15" t="s">
        <v>14</v>
      </c>
      <c r="K2264" s="3"/>
      <c r="L2264" s="17">
        <v>22.470000000000713</v>
      </c>
      <c r="M2264" s="34">
        <f>L2264/'MSD Calculation'!$D$5</f>
        <v>0.75912162162164565</v>
      </c>
      <c r="N2264" s="34">
        <f>'MSD Calculation'!$D$24-L2264</f>
        <v>-3.970000000000713</v>
      </c>
      <c r="O2264" s="35">
        <f t="shared" si="175"/>
        <v>3.4092775662493487E-3</v>
      </c>
      <c r="P2264" s="35">
        <f t="shared" si="176"/>
        <v>1.2258764380790561E-2</v>
      </c>
      <c r="Q2264" s="35">
        <f t="shared" si="177"/>
        <v>1.5909840182199229E-2</v>
      </c>
      <c r="R2264" s="35">
        <f t="shared" si="178"/>
        <v>1.7855831391891844E-2</v>
      </c>
      <c r="S2264" s="35">
        <f t="shared" si="179"/>
        <v>1.8156921908005358E-2</v>
      </c>
      <c r="T2264" s="11" t="s">
        <v>14</v>
      </c>
    </row>
    <row r="2265" spans="2:20" x14ac:dyDescent="0.35">
      <c r="B2265" s="63">
        <v>22.480000000000715</v>
      </c>
      <c r="C2265" s="34">
        <f>B2265/'MSD Calculation'!$D$5</f>
        <v>0.75945945945948357</v>
      </c>
      <c r="D2265" s="34">
        <f>'MSD Calculation'!$D$24-B2265</f>
        <v>-3.9800000000007145</v>
      </c>
      <c r="E2265" s="30">
        <f>IF(B2265="",0,IF(B2265&lt;'MSD Calculation'!$D$5,$E$7*(1-B2265/'MSD Calculation'!$D$5), 0))</f>
        <v>3.4044959707847616E-3</v>
      </c>
      <c r="F2265" s="30">
        <f>IF(B2265="",0,IF($B2265&lt;$F$5,0,IF($B2265&gt;'MSD Calculation'!$D$5,0,IF($N$4="Closed-form",1/2*(1-COS(2*PI()*($B2265-$F$5)/$F$6))*$F$8,IF($N$4="General",1/2*(1-COS(2*PI()*($B2265-$F$5)/$F$6))*$F$9,"Error")))))</f>
        <v>8.8437336249900696E-3</v>
      </c>
      <c r="G2265" s="30">
        <f>IF(B2265="",0,IF($B2265&lt;$G$5,0,IF($B2265&gt;'MSD Calculation'!$D$5,0,IF($N$4="Closed-form",1/2*(1-COS(2*PI()*($B2265-$G$5)/$G$6))*$G$8,IF($N$4="General",1/2*(1-COS(2*PI()*($B2265-$G$5)/$G$6))*$G$9,"Error")))))</f>
        <v>3.6500164079149686E-3</v>
      </c>
      <c r="H2265" s="30">
        <f>IF(B2265="",0,IF($B2265&lt;$H$5,0,IF($B2265&gt;'MSD Calculation'!$D$5,0,IF($N$4="Closed-form",1/2*(1-COS(2*PI()*($B2265-$H$5)/$H$6))*$H$8,IF($N$4="General",1/2*(1-COS(2*PI()*($B2265-$H$5)/$H$6))*$H$9,"Error")))))</f>
        <v>1.9472761795262547E-3</v>
      </c>
      <c r="I2265" s="30">
        <f>IF(B2265="",0,IF($B2265&lt;$I$5,0,IF($B2265&gt;'MSD Calculation'!$D$5,0,IF($N$4="Closed-form",1/2*(1-COS(2*PI()*($B2265-$I$5)/$I$6))*$I$8,IF($N$4="General",1/2*(1-COS(2*PI()*($B2265-$I$5)/$I$6))*$I$9,"Error")))))</f>
        <v>3.0255993285640642E-4</v>
      </c>
      <c r="J2265" s="15" t="s">
        <v>14</v>
      </c>
      <c r="K2265" s="3"/>
      <c r="L2265" s="17">
        <v>22.480000000000715</v>
      </c>
      <c r="M2265" s="34">
        <f>L2265/'MSD Calculation'!$D$5</f>
        <v>0.75945945945948357</v>
      </c>
      <c r="N2265" s="34">
        <f>'MSD Calculation'!$D$24-L2265</f>
        <v>-3.9800000000007145</v>
      </c>
      <c r="O2265" s="35">
        <f t="shared" si="175"/>
        <v>3.4044959707847616E-3</v>
      </c>
      <c r="P2265" s="35">
        <f t="shared" si="176"/>
        <v>1.2248229595774832E-2</v>
      </c>
      <c r="Q2265" s="35">
        <f t="shared" si="177"/>
        <v>1.58982460036898E-2</v>
      </c>
      <c r="R2265" s="35">
        <f t="shared" si="178"/>
        <v>1.7845522183216056E-2</v>
      </c>
      <c r="S2265" s="35">
        <f t="shared" si="179"/>
        <v>1.8148082116072464E-2</v>
      </c>
      <c r="T2265" s="11" t="s">
        <v>14</v>
      </c>
    </row>
    <row r="2266" spans="2:20" x14ac:dyDescent="0.35">
      <c r="B2266" s="63">
        <v>22.490000000000716</v>
      </c>
      <c r="C2266" s="34">
        <f>B2266/'MSD Calculation'!$D$5</f>
        <v>0.75979729729732148</v>
      </c>
      <c r="D2266" s="34">
        <f>'MSD Calculation'!$D$24-B2266</f>
        <v>-3.9900000000007161</v>
      </c>
      <c r="E2266" s="30">
        <f>IF(B2266="",0,IF(B2266&lt;'MSD Calculation'!$D$5,$E$7*(1-B2266/'MSD Calculation'!$D$5), 0))</f>
        <v>3.3997143753201745E-3</v>
      </c>
      <c r="F2266" s="30">
        <f>IF(B2266="",0,IF($B2266&lt;$F$5,0,IF($B2266&gt;'MSD Calculation'!$D$5,0,IF($N$4="Closed-form",1/2*(1-COS(2*PI()*($B2266-$F$5)/$F$6))*$F$8,IF($N$4="General",1/2*(1-COS(2*PI()*($B2266-$F$5)/$F$6))*$F$9,"Error")))))</f>
        <v>8.8379629160084145E-3</v>
      </c>
      <c r="G2266" s="30">
        <f>IF(B2266="",0,IF($B2266&lt;$G$5,0,IF($B2266&gt;'MSD Calculation'!$D$5,0,IF($N$4="Closed-form",1/2*(1-COS(2*PI()*($B2266-$G$5)/$G$6))*$G$8,IF($N$4="General",1/2*(1-COS(2*PI()*($B2266-$G$5)/$G$6))*$G$9,"Error")))))</f>
        <v>3.6489445355486045E-3</v>
      </c>
      <c r="H2266" s="30">
        <f>IF(B2266="",0,IF($B2266&lt;$H$5,0,IF($B2266&gt;'MSD Calculation'!$D$5,0,IF($N$4="Closed-form",1/2*(1-COS(2*PI()*($B2266-$H$5)/$H$6))*$H$8,IF($N$4="General",1/2*(1-COS(2*PI()*($B2266-$H$5)/$H$6))*$H$9,"Error")))))</f>
        <v>1.9485498627475452E-3</v>
      </c>
      <c r="I2266" s="30">
        <f>IF(B2266="",0,IF($B2266&lt;$I$5,0,IF($B2266&gt;'MSD Calculation'!$D$5,0,IF($N$4="Closed-form",1/2*(1-COS(2*PI()*($B2266-$I$5)/$I$6))*$I$8,IF($N$4="General",1/2*(1-COS(2*PI()*($B2266-$I$5)/$I$6))*$I$9,"Error")))))</f>
        <v>3.0402900764831572E-4</v>
      </c>
      <c r="J2266" s="15" t="s">
        <v>14</v>
      </c>
      <c r="K2266" s="3"/>
      <c r="L2266" s="17">
        <v>22.490000000000716</v>
      </c>
      <c r="M2266" s="34">
        <f>L2266/'MSD Calculation'!$D$5</f>
        <v>0.75979729729732148</v>
      </c>
      <c r="N2266" s="34">
        <f>'MSD Calculation'!$D$24-L2266</f>
        <v>-3.9900000000007161</v>
      </c>
      <c r="O2266" s="35">
        <f t="shared" si="175"/>
        <v>3.3997143753201745E-3</v>
      </c>
      <c r="P2266" s="35">
        <f t="shared" si="176"/>
        <v>1.2237677291328589E-2</v>
      </c>
      <c r="Q2266" s="35">
        <f t="shared" si="177"/>
        <v>1.5886621826877192E-2</v>
      </c>
      <c r="R2266" s="35">
        <f t="shared" si="178"/>
        <v>1.7835171689624736E-2</v>
      </c>
      <c r="S2266" s="35">
        <f t="shared" si="179"/>
        <v>1.8139200697273053E-2</v>
      </c>
      <c r="T2266" s="11" t="s">
        <v>14</v>
      </c>
    </row>
    <row r="2267" spans="2:20" x14ac:dyDescent="0.35">
      <c r="B2267" s="63">
        <v>22.500000000000718</v>
      </c>
      <c r="C2267" s="34">
        <f>B2267/'MSD Calculation'!$D$5</f>
        <v>0.76013513513515929</v>
      </c>
      <c r="D2267" s="34">
        <f>'MSD Calculation'!$D$24-B2267</f>
        <v>-4.0000000000007176</v>
      </c>
      <c r="E2267" s="30">
        <f>IF(B2267="",0,IF(B2267&lt;'MSD Calculation'!$D$5,$E$7*(1-B2267/'MSD Calculation'!$D$5), 0))</f>
        <v>3.3949327798555892E-3</v>
      </c>
      <c r="F2267" s="30">
        <f>IF(B2267="",0,IF($B2267&lt;$F$5,0,IF($B2267&gt;'MSD Calculation'!$D$5,0,IF($N$4="Closed-form",1/2*(1-COS(2*PI()*($B2267-$F$5)/$F$6))*$F$8,IF($N$4="General",1/2*(1-COS(2*PI()*($B2267-$F$5)/$F$6))*$F$9,"Error")))))</f>
        <v>8.8321747129094085E-3</v>
      </c>
      <c r="G2267" s="30">
        <f>IF(B2267="",0,IF($B2267&lt;$G$5,0,IF($B2267&gt;'MSD Calculation'!$D$5,0,IF($N$4="Closed-form",1/2*(1-COS(2*PI()*($B2267-$G$5)/$G$6))*$G$8,IF($N$4="General",1/2*(1-COS(2*PI()*($B2267-$G$5)/$G$6))*$G$9,"Error")))))</f>
        <v>3.6478601917300877E-3</v>
      </c>
      <c r="H2267" s="30">
        <f>IF(B2267="",0,IF($B2267&lt;$H$5,0,IF($B2267&gt;'MSD Calculation'!$D$5,0,IF($N$4="Closed-form",1/2*(1-COS(2*PI()*($B2267-$H$5)/$H$6))*$H$8,IF($N$4="General",1/2*(1-COS(2*PI()*($B2267-$H$5)/$H$6))*$H$9,"Error")))))</f>
        <v>1.9498122440419331E-3</v>
      </c>
      <c r="I2267" s="30">
        <f>IF(B2267="",0,IF($B2267&lt;$I$5,0,IF($B2267&gt;'MSD Calculation'!$D$5,0,IF($N$4="Closed-form",1/2*(1-COS(2*PI()*($B2267-$I$5)/$I$6))*$I$8,IF($N$4="General",1/2*(1-COS(2*PI()*($B2267-$I$5)/$I$6))*$I$9,"Error")))))</f>
        <v>3.054977025257843E-4</v>
      </c>
      <c r="J2267" s="15" t="s">
        <v>14</v>
      </c>
      <c r="K2267" s="3"/>
      <c r="L2267" s="17">
        <v>22.500000000000718</v>
      </c>
      <c r="M2267" s="34">
        <f>L2267/'MSD Calculation'!$D$5</f>
        <v>0.76013513513515929</v>
      </c>
      <c r="N2267" s="34">
        <f>'MSD Calculation'!$D$24-L2267</f>
        <v>-4.0000000000007176</v>
      </c>
      <c r="O2267" s="35">
        <f t="shared" si="175"/>
        <v>3.3949327798555892E-3</v>
      </c>
      <c r="P2267" s="35">
        <f t="shared" si="176"/>
        <v>1.2227107492764998E-2</v>
      </c>
      <c r="Q2267" s="35">
        <f t="shared" si="177"/>
        <v>1.5874967684495086E-2</v>
      </c>
      <c r="R2267" s="35">
        <f t="shared" si="178"/>
        <v>1.7824779928537021E-2</v>
      </c>
      <c r="S2267" s="35">
        <f t="shared" si="179"/>
        <v>1.8130277631062806E-2</v>
      </c>
      <c r="T2267" s="11" t="s">
        <v>14</v>
      </c>
    </row>
    <row r="2268" spans="2:20" x14ac:dyDescent="0.35">
      <c r="B2268" s="63">
        <v>22.510000000000719</v>
      </c>
      <c r="C2268" s="34">
        <f>B2268/'MSD Calculation'!$D$5</f>
        <v>0.76047297297299721</v>
      </c>
      <c r="D2268" s="34">
        <f>'MSD Calculation'!$D$24-B2268</f>
        <v>-4.0100000000007192</v>
      </c>
      <c r="E2268" s="30">
        <f>IF(B2268="",0,IF(B2268&lt;'MSD Calculation'!$D$5,$E$7*(1-B2268/'MSD Calculation'!$D$5), 0))</f>
        <v>3.3901511843910026E-3</v>
      </c>
      <c r="F2268" s="30">
        <f>IF(B2268="",0,IF($B2268&lt;$F$5,0,IF($B2268&gt;'MSD Calculation'!$D$5,0,IF($N$4="Closed-form",1/2*(1-COS(2*PI()*($B2268-$F$5)/$F$6))*$F$8,IF($N$4="General",1/2*(1-COS(2*PI()*($B2268-$F$5)/$F$6))*$F$9,"Error")))))</f>
        <v>8.826369041082931E-3</v>
      </c>
      <c r="G2268" s="30">
        <f>IF(B2268="",0,IF($B2268&lt;$G$5,0,IF($B2268&gt;'MSD Calculation'!$D$5,0,IF($N$4="Closed-form",1/2*(1-COS(2*PI()*($B2268-$G$5)/$G$6))*$G$8,IF($N$4="General",1/2*(1-COS(2*PI()*($B2268-$G$5)/$G$6))*$G$9,"Error")))))</f>
        <v>3.646763383966271E-3</v>
      </c>
      <c r="H2268" s="30">
        <f>IF(B2268="",0,IF($B2268&lt;$H$5,0,IF($B2268&gt;'MSD Calculation'!$D$5,0,IF($N$4="Closed-form",1/2*(1-COS(2*PI()*($B2268-$H$5)/$H$6))*$H$8,IF($N$4="General",1/2*(1-COS(2*PI()*($B2268-$H$5)/$H$6))*$H$9,"Error")))))</f>
        <v>1.9510633082307574E-3</v>
      </c>
      <c r="I2268" s="30">
        <f>IF(B2268="",0,IF($B2268&lt;$I$5,0,IF($B2268&gt;'MSD Calculation'!$D$5,0,IF($N$4="Closed-form",1/2*(1-COS(2*PI()*($B2268-$I$5)/$I$6))*$I$8,IF($N$4="General",1/2*(1-COS(2*PI()*($B2268-$I$5)/$I$6))*$I$9,"Error")))))</f>
        <v>3.0696597953517153E-4</v>
      </c>
      <c r="J2268" s="15" t="s">
        <v>14</v>
      </c>
      <c r="K2268" s="3"/>
      <c r="L2268" s="17">
        <v>22.510000000000719</v>
      </c>
      <c r="M2268" s="34">
        <f>L2268/'MSD Calculation'!$D$5</f>
        <v>0.76047297297299721</v>
      </c>
      <c r="N2268" s="34">
        <f>'MSD Calculation'!$D$24-L2268</f>
        <v>-4.0100000000007192</v>
      </c>
      <c r="O2268" s="35">
        <f t="shared" si="175"/>
        <v>3.3901511843910026E-3</v>
      </c>
      <c r="P2268" s="35">
        <f t="shared" si="176"/>
        <v>1.2216520225473933E-2</v>
      </c>
      <c r="Q2268" s="35">
        <f t="shared" si="177"/>
        <v>1.5863283609440205E-2</v>
      </c>
      <c r="R2268" s="35">
        <f t="shared" si="178"/>
        <v>1.7814346917670962E-2</v>
      </c>
      <c r="S2268" s="35">
        <f t="shared" si="179"/>
        <v>1.8121312897206133E-2</v>
      </c>
      <c r="T2268" s="11" t="s">
        <v>14</v>
      </c>
    </row>
    <row r="2269" spans="2:20" x14ac:dyDescent="0.35">
      <c r="B2269" s="63">
        <v>22.520000000000721</v>
      </c>
      <c r="C2269" s="34">
        <f>B2269/'MSD Calculation'!$D$5</f>
        <v>0.76081081081083513</v>
      </c>
      <c r="D2269" s="34">
        <f>'MSD Calculation'!$D$24-B2269</f>
        <v>-4.0200000000007208</v>
      </c>
      <c r="E2269" s="30">
        <f>IF(B2269="",0,IF(B2269&lt;'MSD Calculation'!$D$5,$E$7*(1-B2269/'MSD Calculation'!$D$5), 0))</f>
        <v>3.3853695889264155E-3</v>
      </c>
      <c r="F2269" s="30">
        <f>IF(B2269="",0,IF($B2269&lt;$F$5,0,IF($B2269&gt;'MSD Calculation'!$D$5,0,IF($N$4="Closed-form",1/2*(1-COS(2*PI()*($B2269-$F$5)/$F$6))*$F$8,IF($N$4="General",1/2*(1-COS(2*PI()*($B2269-$F$5)/$F$6))*$F$9,"Error")))))</f>
        <v>8.8205459259955103E-3</v>
      </c>
      <c r="G2269" s="30">
        <f>IF(B2269="",0,IF($B2269&lt;$G$5,0,IF($B2269&gt;'MSD Calculation'!$D$5,0,IF($N$4="Closed-form",1/2*(1-COS(2*PI()*($B2269-$G$5)/$G$6))*$G$8,IF($N$4="General",1/2*(1-COS(2*PI()*($B2269-$G$5)/$G$6))*$G$9,"Error")))))</f>
        <v>3.6456541198502919E-3</v>
      </c>
      <c r="H2269" s="30">
        <f>IF(B2269="",0,IF($B2269&lt;$H$5,0,IF($B2269&gt;'MSD Calculation'!$D$5,0,IF($N$4="Closed-form",1/2*(1-COS(2*PI()*($B2269-$H$5)/$H$6))*$H$8,IF($N$4="General",1/2*(1-COS(2*PI()*($B2269-$H$5)/$H$6))*$H$9,"Error")))))</f>
        <v>1.9523030402714314E-3</v>
      </c>
      <c r="I2269" s="30">
        <f>IF(B2269="",0,IF($B2269&lt;$I$5,0,IF($B2269&gt;'MSD Calculation'!$D$5,0,IF($N$4="Closed-form",1/2*(1-COS(2*PI()*($B2269-$I$5)/$I$6))*$I$8,IF($N$4="General",1/2*(1-COS(2*PI()*($B2269-$I$5)/$I$6))*$I$9,"Error")))))</f>
        <v>3.0843380073363548E-4</v>
      </c>
      <c r="J2269" s="15" t="s">
        <v>14</v>
      </c>
      <c r="K2269" s="3"/>
      <c r="L2269" s="17">
        <v>22.520000000000721</v>
      </c>
      <c r="M2269" s="34">
        <f>L2269/'MSD Calculation'!$D$5</f>
        <v>0.76081081081083513</v>
      </c>
      <c r="N2269" s="34">
        <f>'MSD Calculation'!$D$24-L2269</f>
        <v>-4.0200000000007208</v>
      </c>
      <c r="O2269" s="35">
        <f t="shared" si="175"/>
        <v>3.3853695889264155E-3</v>
      </c>
      <c r="P2269" s="35">
        <f t="shared" si="176"/>
        <v>1.2205915514921926E-2</v>
      </c>
      <c r="Q2269" s="35">
        <f t="shared" si="177"/>
        <v>1.5851569634772217E-2</v>
      </c>
      <c r="R2269" s="35">
        <f t="shared" si="178"/>
        <v>1.7803872675043648E-2</v>
      </c>
      <c r="S2269" s="35">
        <f t="shared" si="179"/>
        <v>1.8112306475777284E-2</v>
      </c>
      <c r="T2269" s="11" t="s">
        <v>14</v>
      </c>
    </row>
    <row r="2270" spans="2:20" x14ac:dyDescent="0.35">
      <c r="B2270" s="63">
        <v>22.530000000000722</v>
      </c>
      <c r="C2270" s="34">
        <f>B2270/'MSD Calculation'!$D$5</f>
        <v>0.76114864864867304</v>
      </c>
      <c r="D2270" s="34">
        <f>'MSD Calculation'!$D$24-B2270</f>
        <v>-4.0300000000007223</v>
      </c>
      <c r="E2270" s="30">
        <f>IF(B2270="",0,IF(B2270&lt;'MSD Calculation'!$D$5,$E$7*(1-B2270/'MSD Calculation'!$D$5), 0))</f>
        <v>3.3805879934618284E-3</v>
      </c>
      <c r="F2270" s="30">
        <f>IF(B2270="",0,IF($B2270&lt;$F$5,0,IF($B2270&gt;'MSD Calculation'!$D$5,0,IF($N$4="Closed-form",1/2*(1-COS(2*PI()*($B2270-$F$5)/$F$6))*$F$8,IF($N$4="General",1/2*(1-COS(2*PI()*($B2270-$F$5)/$F$6))*$F$9,"Error")))))</f>
        <v>8.814705393190167E-3</v>
      </c>
      <c r="G2270" s="30">
        <f>IF(B2270="",0,IF($B2270&lt;$G$5,0,IF($B2270&gt;'MSD Calculation'!$D$5,0,IF($N$4="Closed-form",1/2*(1-COS(2*PI()*($B2270-$G$5)/$G$6))*$G$8,IF($N$4="General",1/2*(1-COS(2*PI()*($B2270-$G$5)/$G$6))*$G$9,"Error")))))</f>
        <v>3.6445324070615258E-3</v>
      </c>
      <c r="H2270" s="30">
        <f>IF(B2270="",0,IF($B2270&lt;$H$5,0,IF($B2270&gt;'MSD Calculation'!$D$5,0,IF($N$4="Closed-form",1/2*(1-COS(2*PI()*($B2270-$H$5)/$H$6))*$H$8,IF($N$4="General",1/2*(1-COS(2*PI()*($B2270-$H$5)/$H$6))*$H$9,"Error")))))</f>
        <v>1.9535314252576257E-3</v>
      </c>
      <c r="I2270" s="30">
        <f>IF(B2270="",0,IF($B2270&lt;$I$5,0,IF($B2270&gt;'MSD Calculation'!$D$5,0,IF($N$4="Closed-form",1/2*(1-COS(2*PI()*($B2270-$I$5)/$I$6))*$I$8,IF($N$4="General",1/2*(1-COS(2*PI()*($B2270-$I$5)/$I$6))*$I$9,"Error")))))</f>
        <v>3.0990112819011283E-4</v>
      </c>
      <c r="J2270" s="15" t="s">
        <v>14</v>
      </c>
      <c r="K2270" s="3"/>
      <c r="L2270" s="17">
        <v>22.530000000000722</v>
      </c>
      <c r="M2270" s="34">
        <f>L2270/'MSD Calculation'!$D$5</f>
        <v>0.76114864864867304</v>
      </c>
      <c r="N2270" s="34">
        <f>'MSD Calculation'!$D$24-L2270</f>
        <v>-4.0300000000007223</v>
      </c>
      <c r="O2270" s="35">
        <f t="shared" si="175"/>
        <v>3.3805879934618284E-3</v>
      </c>
      <c r="P2270" s="35">
        <f t="shared" si="176"/>
        <v>1.2195293386651995E-2</v>
      </c>
      <c r="Q2270" s="35">
        <f t="shared" si="177"/>
        <v>1.583982579371352E-2</v>
      </c>
      <c r="R2270" s="35">
        <f t="shared" si="178"/>
        <v>1.7793357218971146E-2</v>
      </c>
      <c r="S2270" s="35">
        <f t="shared" si="179"/>
        <v>1.8103258347161259E-2</v>
      </c>
      <c r="T2270" s="11" t="s">
        <v>14</v>
      </c>
    </row>
    <row r="2271" spans="2:20" x14ac:dyDescent="0.35">
      <c r="B2271" s="63">
        <v>22.540000000000724</v>
      </c>
      <c r="C2271" s="34">
        <f>B2271/'MSD Calculation'!$D$5</f>
        <v>0.76148648648651096</v>
      </c>
      <c r="D2271" s="34">
        <f>'MSD Calculation'!$D$24-B2271</f>
        <v>-4.0400000000007239</v>
      </c>
      <c r="E2271" s="30">
        <f>IF(B2271="",0,IF(B2271&lt;'MSD Calculation'!$D$5,$E$7*(1-B2271/'MSD Calculation'!$D$5), 0))</f>
        <v>3.3758063979972414E-3</v>
      </c>
      <c r="F2271" s="30">
        <f>IF(B2271="",0,IF($B2271&lt;$F$5,0,IF($B2271&gt;'MSD Calculation'!$D$5,0,IF($N$4="Closed-form",1/2*(1-COS(2*PI()*($B2271-$F$5)/$F$6))*$F$8,IF($N$4="General",1/2*(1-COS(2*PI()*($B2271-$F$5)/$F$6))*$F$9,"Error")))))</f>
        <v>8.8088474682863488E-3</v>
      </c>
      <c r="G2271" s="30">
        <f>IF(B2271="",0,IF($B2271&lt;$G$5,0,IF($B2271&gt;'MSD Calculation'!$D$5,0,IF($N$4="Closed-form",1/2*(1-COS(2*PI()*($B2271-$G$5)/$G$6))*$G$8,IF($N$4="General",1/2*(1-COS(2*PI()*($B2271-$G$5)/$G$6))*$G$9,"Error")))))</f>
        <v>3.6433982533655269E-3</v>
      </c>
      <c r="H2271" s="30">
        <f>IF(B2271="",0,IF($B2271&lt;$H$5,0,IF($B2271&gt;'MSD Calculation'!$D$5,0,IF($N$4="Closed-form",1/2*(1-COS(2*PI()*($B2271-$H$5)/$H$6))*$H$8,IF($N$4="General",1/2*(1-COS(2*PI()*($B2271-$H$5)/$H$6))*$H$9,"Error")))))</f>
        <v>1.9547484484194444E-3</v>
      </c>
      <c r="I2271" s="30">
        <f>IF(B2271="",0,IF($B2271&lt;$I$5,0,IF($B2271&gt;'MSD Calculation'!$D$5,0,IF($N$4="Closed-form",1/2*(1-COS(2*PI()*($B2271-$I$5)/$I$6))*$I$8,IF($N$4="General",1/2*(1-COS(2*PI()*($B2271-$I$5)/$I$6))*$I$9,"Error")))))</f>
        <v>3.1136792398629953E-4</v>
      </c>
      <c r="J2271" s="15" t="s">
        <v>14</v>
      </c>
      <c r="K2271" s="3"/>
      <c r="L2271" s="17">
        <v>22.540000000000724</v>
      </c>
      <c r="M2271" s="34">
        <f>L2271/'MSD Calculation'!$D$5</f>
        <v>0.76148648648651096</v>
      </c>
      <c r="N2271" s="34">
        <f>'MSD Calculation'!$D$24-L2271</f>
        <v>-4.0400000000007239</v>
      </c>
      <c r="O2271" s="35">
        <f t="shared" si="175"/>
        <v>3.3758063979972414E-3</v>
      </c>
      <c r="P2271" s="35">
        <f t="shared" si="176"/>
        <v>1.218465386628359E-2</v>
      </c>
      <c r="Q2271" s="35">
        <f t="shared" si="177"/>
        <v>1.5828052119649116E-2</v>
      </c>
      <c r="R2271" s="35">
        <f t="shared" si="178"/>
        <v>1.7782800568068559E-2</v>
      </c>
      <c r="S2271" s="35">
        <f t="shared" si="179"/>
        <v>1.8094168492054859E-2</v>
      </c>
      <c r="T2271" s="11" t="s">
        <v>14</v>
      </c>
    </row>
    <row r="2272" spans="2:20" x14ac:dyDescent="0.35">
      <c r="B2272" s="63">
        <v>22.550000000000725</v>
      </c>
      <c r="C2272" s="34">
        <f>B2272/'MSD Calculation'!$D$5</f>
        <v>0.76182432432434877</v>
      </c>
      <c r="D2272" s="34">
        <f>'MSD Calculation'!$D$24-B2272</f>
        <v>-4.0500000000007255</v>
      </c>
      <c r="E2272" s="30">
        <f>IF(B2272="",0,IF(B2272&lt;'MSD Calculation'!$D$5,$E$7*(1-B2272/'MSD Calculation'!$D$5), 0))</f>
        <v>3.371024802532656E-3</v>
      </c>
      <c r="F2272" s="30">
        <f>IF(B2272="",0,IF($B2272&lt;$F$5,0,IF($B2272&gt;'MSD Calculation'!$D$5,0,IF($N$4="Closed-form",1/2*(1-COS(2*PI()*($B2272-$F$5)/$F$6))*$F$8,IF($N$4="General",1/2*(1-COS(2*PI()*($B2272-$F$5)/$F$6))*$F$9,"Error")))))</f>
        <v>8.8029721769797668E-3</v>
      </c>
      <c r="G2272" s="30">
        <f>IF(B2272="",0,IF($B2272&lt;$G$5,0,IF($B2272&gt;'MSD Calculation'!$D$5,0,IF($N$4="Closed-form",1/2*(1-COS(2*PI()*($B2272-$G$5)/$G$6))*$G$8,IF($N$4="General",1/2*(1-COS(2*PI()*($B2272-$G$5)/$G$6))*$G$9,"Error")))))</f>
        <v>3.6422516666139789E-3</v>
      </c>
      <c r="H2272" s="30">
        <f>IF(B2272="",0,IF($B2272&lt;$H$5,0,IF($B2272&gt;'MSD Calculation'!$D$5,0,IF($N$4="Closed-form",1/2*(1-COS(2*PI()*($B2272-$H$5)/$H$6))*$H$8,IF($N$4="General",1/2*(1-COS(2*PI()*($B2272-$H$5)/$H$6))*$H$9,"Error")))))</f>
        <v>1.9559540951236049E-3</v>
      </c>
      <c r="I2272" s="30">
        <f>IF(B2272="",0,IF($B2272&lt;$I$5,0,IF($B2272&gt;'MSD Calculation'!$D$5,0,IF($N$4="Closed-form",1/2*(1-COS(2*PI()*($B2272-$I$5)/$I$6))*$I$8,IF($N$4="General",1/2*(1-COS(2*PI()*($B2272-$I$5)/$I$6))*$I$9,"Error")))))</f>
        <v>3.1283415021763088E-4</v>
      </c>
      <c r="J2272" s="15" t="s">
        <v>14</v>
      </c>
      <c r="K2272" s="3"/>
      <c r="L2272" s="17">
        <v>22.550000000000725</v>
      </c>
      <c r="M2272" s="34">
        <f>L2272/'MSD Calculation'!$D$5</f>
        <v>0.76182432432434877</v>
      </c>
      <c r="N2272" s="34">
        <f>'MSD Calculation'!$D$24-L2272</f>
        <v>-4.0500000000007255</v>
      </c>
      <c r="O2272" s="35">
        <f t="shared" si="175"/>
        <v>3.371024802532656E-3</v>
      </c>
      <c r="P2272" s="35">
        <f t="shared" si="176"/>
        <v>1.2173996979512422E-2</v>
      </c>
      <c r="Q2272" s="35">
        <f t="shared" si="177"/>
        <v>1.58162486461264E-2</v>
      </c>
      <c r="R2272" s="35">
        <f t="shared" si="178"/>
        <v>1.7772202741250007E-2</v>
      </c>
      <c r="S2272" s="35">
        <f t="shared" si="179"/>
        <v>1.8085036891467638E-2</v>
      </c>
      <c r="T2272" s="11" t="s">
        <v>14</v>
      </c>
    </row>
    <row r="2273" spans="2:20" x14ac:dyDescent="0.35">
      <c r="B2273" s="63">
        <v>22.560000000000727</v>
      </c>
      <c r="C2273" s="34">
        <f>B2273/'MSD Calculation'!$D$5</f>
        <v>0.76216216216218668</v>
      </c>
      <c r="D2273" s="34">
        <f>'MSD Calculation'!$D$24-B2273</f>
        <v>-4.060000000000727</v>
      </c>
      <c r="E2273" s="30">
        <f>IF(B2273="",0,IF(B2273&lt;'MSD Calculation'!$D$5,$E$7*(1-B2273/'MSD Calculation'!$D$5), 0))</f>
        <v>3.3662432070680694E-3</v>
      </c>
      <c r="F2273" s="30">
        <f>IF(B2273="",0,IF($B2273&lt;$F$5,0,IF($B2273&gt;'MSD Calculation'!$D$5,0,IF($N$4="Closed-form",1/2*(1-COS(2*PI()*($B2273-$F$5)/$F$6))*$F$8,IF($N$4="General",1/2*(1-COS(2*PI()*($B2273-$F$5)/$F$6))*$F$9,"Error")))))</f>
        <v>8.7970795450423335E-3</v>
      </c>
      <c r="G2273" s="30">
        <f>IF(B2273="",0,IF($B2273&lt;$G$5,0,IF($B2273&gt;'MSD Calculation'!$D$5,0,IF($N$4="Closed-form",1/2*(1-COS(2*PI()*($B2273-$G$5)/$G$6))*$G$8,IF($N$4="General",1/2*(1-COS(2*PI()*($B2273-$G$5)/$G$6))*$G$9,"Error")))))</f>
        <v>3.6410926547446373E-3</v>
      </c>
      <c r="H2273" s="30">
        <f>IF(B2273="",0,IF($B2273&lt;$H$5,0,IF($B2273&gt;'MSD Calculation'!$D$5,0,IF($N$4="Closed-form",1/2*(1-COS(2*PI()*($B2273-$H$5)/$H$6))*$H$8,IF($N$4="General",1/2*(1-COS(2*PI()*($B2273-$H$5)/$H$6))*$H$9,"Error")))))</f>
        <v>1.9571483508736137E-3</v>
      </c>
      <c r="I2273" s="30">
        <f>IF(B2273="",0,IF($B2273&lt;$I$5,0,IF($B2273&gt;'MSD Calculation'!$D$5,0,IF($N$4="Closed-form",1/2*(1-COS(2*PI()*($B2273-$I$5)/$I$6))*$I$8,IF($N$4="General",1/2*(1-COS(2*PI()*($B2273-$I$5)/$I$6))*$I$9,"Error")))))</f>
        <v>3.1429976899426029E-4</v>
      </c>
      <c r="J2273" s="15" t="s">
        <v>14</v>
      </c>
      <c r="K2273" s="3"/>
      <c r="L2273" s="17">
        <v>22.560000000000727</v>
      </c>
      <c r="M2273" s="34">
        <f>L2273/'MSD Calculation'!$D$5</f>
        <v>0.76216216216218668</v>
      </c>
      <c r="N2273" s="34">
        <f>'MSD Calculation'!$D$24-L2273</f>
        <v>-4.060000000000727</v>
      </c>
      <c r="O2273" s="35">
        <f t="shared" si="175"/>
        <v>3.3662432070680694E-3</v>
      </c>
      <c r="P2273" s="35">
        <f t="shared" si="176"/>
        <v>1.2163322752110402E-2</v>
      </c>
      <c r="Q2273" s="35">
        <f t="shared" si="177"/>
        <v>1.5804415406855038E-2</v>
      </c>
      <c r="R2273" s="35">
        <f t="shared" si="178"/>
        <v>1.7761563757728652E-2</v>
      </c>
      <c r="S2273" s="35">
        <f t="shared" si="179"/>
        <v>1.8075863526722913E-2</v>
      </c>
      <c r="T2273" s="11" t="s">
        <v>14</v>
      </c>
    </row>
    <row r="2274" spans="2:20" x14ac:dyDescent="0.35">
      <c r="B2274" s="63">
        <v>22.570000000000729</v>
      </c>
      <c r="C2274" s="34">
        <f>B2274/'MSD Calculation'!$D$5</f>
        <v>0.7625000000000246</v>
      </c>
      <c r="D2274" s="34">
        <f>'MSD Calculation'!$D$24-B2274</f>
        <v>-4.0700000000007286</v>
      </c>
      <c r="E2274" s="30">
        <f>IF(B2274="",0,IF(B2274&lt;'MSD Calculation'!$D$5,$E$7*(1-B2274/'MSD Calculation'!$D$5), 0))</f>
        <v>3.3614616116034823E-3</v>
      </c>
      <c r="F2274" s="30">
        <f>IF(B2274="",0,IF($B2274&lt;$F$5,0,IF($B2274&gt;'MSD Calculation'!$D$5,0,IF($N$4="Closed-form",1/2*(1-COS(2*PI()*($B2274-$F$5)/$F$6))*$F$8,IF($N$4="General",1/2*(1-COS(2*PI()*($B2274-$F$5)/$F$6))*$F$9,"Error")))))</f>
        <v>8.7911695983220062E-3</v>
      </c>
      <c r="G2274" s="30">
        <f>IF(B2274="",0,IF($B2274&lt;$G$5,0,IF($B2274&gt;'MSD Calculation'!$D$5,0,IF($N$4="Closed-form",1/2*(1-COS(2*PI()*($B2274-$G$5)/$G$6))*$G$8,IF($N$4="General",1/2*(1-COS(2*PI()*($B2274-$G$5)/$G$6))*$G$9,"Error")))))</f>
        <v>3.6399212257812769E-3</v>
      </c>
      <c r="H2274" s="30">
        <f>IF(B2274="",0,IF($B2274&lt;$H$5,0,IF($B2274&gt;'MSD Calculation'!$D$5,0,IF($N$4="Closed-form",1/2*(1-COS(2*PI()*($B2274-$H$5)/$H$6))*$H$8,IF($N$4="General",1/2*(1-COS(2*PI()*($B2274-$H$5)/$H$6))*$H$9,"Error")))))</f>
        <v>1.9583312013099394E-3</v>
      </c>
      <c r="I2274" s="30">
        <f>IF(B2274="",0,IF($B2274&lt;$I$5,0,IF($B2274&gt;'MSD Calculation'!$D$5,0,IF($N$4="Closed-form",1/2*(1-COS(2*PI()*($B2274-$I$5)/$I$6))*$I$8,IF($N$4="General",1/2*(1-COS(2*PI()*($B2274-$I$5)/$I$6))*$I$9,"Error")))))</f>
        <v>3.1576474244203895E-4</v>
      </c>
      <c r="J2274" s="15" t="s">
        <v>14</v>
      </c>
      <c r="K2274" s="3"/>
      <c r="L2274" s="17">
        <v>22.570000000000729</v>
      </c>
      <c r="M2274" s="34">
        <f>L2274/'MSD Calculation'!$D$5</f>
        <v>0.7625000000000246</v>
      </c>
      <c r="N2274" s="34">
        <f>'MSD Calculation'!$D$24-L2274</f>
        <v>-4.0700000000007286</v>
      </c>
      <c r="O2274" s="35">
        <f t="shared" si="175"/>
        <v>3.3614616116034823E-3</v>
      </c>
      <c r="P2274" s="35">
        <f t="shared" si="176"/>
        <v>1.2152631209925489E-2</v>
      </c>
      <c r="Q2274" s="35">
        <f t="shared" si="177"/>
        <v>1.5792552435706767E-2</v>
      </c>
      <c r="R2274" s="35">
        <f t="shared" si="178"/>
        <v>1.7750883637016705E-2</v>
      </c>
      <c r="S2274" s="35">
        <f t="shared" si="179"/>
        <v>1.8066648379458743E-2</v>
      </c>
      <c r="T2274" s="11" t="s">
        <v>14</v>
      </c>
    </row>
    <row r="2275" spans="2:20" x14ac:dyDescent="0.35">
      <c r="B2275" s="63">
        <v>22.58000000000073</v>
      </c>
      <c r="C2275" s="34">
        <f>B2275/'MSD Calculation'!$D$5</f>
        <v>0.76283783783786252</v>
      </c>
      <c r="D2275" s="34">
        <f>'MSD Calculation'!$D$24-B2275</f>
        <v>-4.0800000000007302</v>
      </c>
      <c r="E2275" s="30">
        <f>IF(B2275="",0,IF(B2275&lt;'MSD Calculation'!$D$5,$E$7*(1-B2275/'MSD Calculation'!$D$5), 0))</f>
        <v>3.3566800161388952E-3</v>
      </c>
      <c r="F2275" s="30">
        <f>IF(B2275="",0,IF($B2275&lt;$F$5,0,IF($B2275&gt;'MSD Calculation'!$D$5,0,IF($N$4="Closed-form",1/2*(1-COS(2*PI()*($B2275-$F$5)/$F$6))*$F$8,IF($N$4="General",1/2*(1-COS(2*PI()*($B2275-$F$5)/$F$6))*$F$9,"Error")))))</f>
        <v>8.785242362742713E-3</v>
      </c>
      <c r="G2275" s="30">
        <f>IF(B2275="",0,IF($B2275&lt;$G$5,0,IF($B2275&gt;'MSD Calculation'!$D$5,0,IF($N$4="Closed-form",1/2*(1-COS(2*PI()*($B2275-$G$5)/$G$6))*$G$8,IF($N$4="General",1/2*(1-COS(2*PI()*($B2275-$G$5)/$G$6))*$G$9,"Error")))))</f>
        <v>3.6387373878336358E-3</v>
      </c>
      <c r="H2275" s="30">
        <f>IF(B2275="",0,IF($B2275&lt;$H$5,0,IF($B2275&gt;'MSD Calculation'!$D$5,0,IF($N$4="Closed-form",1/2*(1-COS(2*PI()*($B2275-$H$5)/$H$6))*$H$8,IF($N$4="General",1/2*(1-COS(2*PI()*($B2275-$H$5)/$H$6))*$H$9,"Error")))))</f>
        <v>1.9595026322101871E-3</v>
      </c>
      <c r="I2275" s="30">
        <f>IF(B2275="",0,IF($B2275&lt;$I$5,0,IF($B2275&gt;'MSD Calculation'!$D$5,0,IF($N$4="Closed-form",1/2*(1-COS(2*PI()*($B2275-$I$5)/$I$6))*$I$8,IF($N$4="General",1/2*(1-COS(2*PI()*($B2275-$I$5)/$I$6))*$I$9,"Error")))))</f>
        <v>3.1722903270349473E-4</v>
      </c>
      <c r="J2275" s="15" t="s">
        <v>14</v>
      </c>
      <c r="K2275" s="3"/>
      <c r="L2275" s="17">
        <v>22.58000000000073</v>
      </c>
      <c r="M2275" s="34">
        <f>L2275/'MSD Calculation'!$D$5</f>
        <v>0.76283783783786252</v>
      </c>
      <c r="N2275" s="34">
        <f>'MSD Calculation'!$D$24-L2275</f>
        <v>-4.0800000000007302</v>
      </c>
      <c r="O2275" s="35">
        <f t="shared" si="175"/>
        <v>3.3566800161388952E-3</v>
      </c>
      <c r="P2275" s="35">
        <f t="shared" si="176"/>
        <v>1.2141922378881608E-2</v>
      </c>
      <c r="Q2275" s="35">
        <f t="shared" si="177"/>
        <v>1.5780659766715242E-2</v>
      </c>
      <c r="R2275" s="35">
        <f t="shared" si="178"/>
        <v>1.7740162398925431E-2</v>
      </c>
      <c r="S2275" s="35">
        <f t="shared" si="179"/>
        <v>1.8057391431628926E-2</v>
      </c>
      <c r="T2275" s="11" t="s">
        <v>14</v>
      </c>
    </row>
    <row r="2276" spans="2:20" x14ac:dyDescent="0.35">
      <c r="B2276" s="63">
        <v>22.590000000000732</v>
      </c>
      <c r="C2276" s="34">
        <f>B2276/'MSD Calculation'!$D$5</f>
        <v>0.76317567567570033</v>
      </c>
      <c r="D2276" s="34">
        <f>'MSD Calculation'!$D$24-B2276</f>
        <v>-4.0900000000007317</v>
      </c>
      <c r="E2276" s="30">
        <f>IF(B2276="",0,IF(B2276&lt;'MSD Calculation'!$D$5,$E$7*(1-B2276/'MSD Calculation'!$D$5), 0))</f>
        <v>3.3518984206743099E-3</v>
      </c>
      <c r="F2276" s="30">
        <f>IF(B2276="",0,IF($B2276&lt;$F$5,0,IF($B2276&gt;'MSD Calculation'!$D$5,0,IF($N$4="Closed-form",1/2*(1-COS(2*PI()*($B2276-$F$5)/$F$6))*$F$8,IF($N$4="General",1/2*(1-COS(2*PI()*($B2276-$F$5)/$F$6))*$F$9,"Error")))))</f>
        <v>8.7792978643041978E-3</v>
      </c>
      <c r="G2276" s="30">
        <f>IF(B2276="",0,IF($B2276&lt;$G$5,0,IF($B2276&gt;'MSD Calculation'!$D$5,0,IF($N$4="Closed-form",1/2*(1-COS(2*PI()*($B2276-$G$5)/$G$6))*$G$8,IF($N$4="General",1/2*(1-COS(2*PI()*($B2276-$G$5)/$G$6))*$G$9,"Error")))))</f>
        <v>3.6375411490973579E-3</v>
      </c>
      <c r="H2276" s="30">
        <f>IF(B2276="",0,IF($B2276&lt;$H$5,0,IF($B2276&gt;'MSD Calculation'!$D$5,0,IF($N$4="Closed-form",1/2*(1-COS(2*PI()*($B2276-$H$5)/$H$6))*$H$8,IF($N$4="General",1/2*(1-COS(2*PI()*($B2276-$H$5)/$H$6))*$H$9,"Error")))))</f>
        <v>1.9606626294892669E-3</v>
      </c>
      <c r="I2276" s="30">
        <f>IF(B2276="",0,IF($B2276&lt;$I$5,0,IF($B2276&gt;'MSD Calculation'!$D$5,0,IF($N$4="Closed-form",1/2*(1-COS(2*PI()*($B2276-$I$5)/$I$6))*$I$8,IF($N$4="General",1/2*(1-COS(2*PI()*($B2276-$I$5)/$I$6))*$I$9,"Error")))))</f>
        <v>3.1869260193880992E-4</v>
      </c>
      <c r="J2276" s="15" t="s">
        <v>14</v>
      </c>
      <c r="K2276" s="3"/>
      <c r="L2276" s="17">
        <v>22.590000000000732</v>
      </c>
      <c r="M2276" s="34">
        <f>L2276/'MSD Calculation'!$D$5</f>
        <v>0.76317567567570033</v>
      </c>
      <c r="N2276" s="34">
        <f>'MSD Calculation'!$D$24-L2276</f>
        <v>-4.0900000000007317</v>
      </c>
      <c r="O2276" s="35">
        <f t="shared" si="175"/>
        <v>3.3518984206743099E-3</v>
      </c>
      <c r="P2276" s="35">
        <f t="shared" si="176"/>
        <v>1.2131196284978508E-2</v>
      </c>
      <c r="Q2276" s="35">
        <f t="shared" si="177"/>
        <v>1.5768737434075867E-2</v>
      </c>
      <c r="R2276" s="35">
        <f t="shared" si="178"/>
        <v>1.7729400063565135E-2</v>
      </c>
      <c r="S2276" s="35">
        <f t="shared" si="179"/>
        <v>1.8048092665503945E-2</v>
      </c>
      <c r="T2276" s="11" t="s">
        <v>14</v>
      </c>
    </row>
    <row r="2277" spans="2:20" x14ac:dyDescent="0.35">
      <c r="B2277" s="63">
        <v>22.600000000000733</v>
      </c>
      <c r="C2277" s="34">
        <f>B2277/'MSD Calculation'!$D$5</f>
        <v>0.76351351351353824</v>
      </c>
      <c r="D2277" s="34">
        <f>'MSD Calculation'!$D$24-B2277</f>
        <v>-4.1000000000007333</v>
      </c>
      <c r="E2277" s="30">
        <f>IF(B2277="",0,IF(B2277&lt;'MSD Calculation'!$D$5,$E$7*(1-B2277/'MSD Calculation'!$D$5), 0))</f>
        <v>3.3471168252097228E-3</v>
      </c>
      <c r="F2277" s="30">
        <f>IF(B2277="",0,IF($B2277&lt;$F$5,0,IF($B2277&gt;'MSD Calculation'!$D$5,0,IF($N$4="Closed-form",1/2*(1-COS(2*PI()*($B2277-$F$5)/$F$6))*$F$8,IF($N$4="General",1/2*(1-COS(2*PI()*($B2277-$F$5)/$F$6))*$F$9,"Error")))))</f>
        <v>8.7733361290819496E-3</v>
      </c>
      <c r="G2277" s="30">
        <f>IF(B2277="",0,IF($B2277&lt;$G$5,0,IF($B2277&gt;'MSD Calculation'!$D$5,0,IF($N$4="Closed-form",1/2*(1-COS(2*PI()*($B2277-$G$5)/$G$6))*$G$8,IF($N$4="General",1/2*(1-COS(2*PI()*($B2277-$G$5)/$G$6))*$G$9,"Error")))))</f>
        <v>3.636332517853938E-3</v>
      </c>
      <c r="H2277" s="30">
        <f>IF(B2277="",0,IF($B2277&lt;$H$5,0,IF($B2277&gt;'MSD Calculation'!$D$5,0,IF($N$4="Closed-form",1/2*(1-COS(2*PI()*($B2277-$H$5)/$H$6))*$H$8,IF($N$4="General",1/2*(1-COS(2*PI()*($B2277-$H$5)/$H$6))*$H$9,"Error")))))</f>
        <v>1.961811179199567E-3</v>
      </c>
      <c r="I2277" s="30">
        <f>IF(B2277="",0,IF($B2277&lt;$I$5,0,IF($B2277&gt;'MSD Calculation'!$D$5,0,IF($N$4="Closed-form",1/2*(1-COS(2*PI()*($B2277-$I$5)/$I$6))*$I$8,IF($N$4="General",1/2*(1-COS(2*PI()*($B2277-$I$5)/$I$6))*$I$9,"Error")))))</f>
        <v>3.2015541232679958E-4</v>
      </c>
      <c r="J2277" s="15" t="s">
        <v>14</v>
      </c>
      <c r="K2277" s="3"/>
      <c r="L2277" s="17">
        <v>22.600000000000733</v>
      </c>
      <c r="M2277" s="34">
        <f>L2277/'MSD Calculation'!$D$5</f>
        <v>0.76351351351353824</v>
      </c>
      <c r="N2277" s="34">
        <f>'MSD Calculation'!$D$24-L2277</f>
        <v>-4.1000000000007333</v>
      </c>
      <c r="O2277" s="35">
        <f t="shared" si="175"/>
        <v>3.3471168252097228E-3</v>
      </c>
      <c r="P2277" s="35">
        <f t="shared" si="176"/>
        <v>1.2120452954291672E-2</v>
      </c>
      <c r="Q2277" s="35">
        <f t="shared" si="177"/>
        <v>1.575678547214561E-2</v>
      </c>
      <c r="R2277" s="35">
        <f t="shared" si="178"/>
        <v>1.7718596651345175E-2</v>
      </c>
      <c r="S2277" s="35">
        <f t="shared" si="179"/>
        <v>1.8038752063671976E-2</v>
      </c>
      <c r="T2277" s="11" t="s">
        <v>14</v>
      </c>
    </row>
    <row r="2278" spans="2:20" x14ac:dyDescent="0.35">
      <c r="B2278" s="63">
        <v>22.610000000000735</v>
      </c>
      <c r="C2278" s="34">
        <f>B2278/'MSD Calculation'!$D$5</f>
        <v>0.76385135135137616</v>
      </c>
      <c r="D2278" s="34">
        <f>'MSD Calculation'!$D$24-B2278</f>
        <v>-4.1100000000007348</v>
      </c>
      <c r="E2278" s="30">
        <f>IF(B2278="",0,IF(B2278&lt;'MSD Calculation'!$D$5,$E$7*(1-B2278/'MSD Calculation'!$D$5), 0))</f>
        <v>3.3423352297451362E-3</v>
      </c>
      <c r="F2278" s="30">
        <f>IF(B2278="",0,IF($B2278&lt;$F$5,0,IF($B2278&gt;'MSD Calculation'!$D$5,0,IF($N$4="Closed-form",1/2*(1-COS(2*PI()*($B2278-$F$5)/$F$6))*$F$8,IF($N$4="General",1/2*(1-COS(2*PI()*($B2278-$F$5)/$F$6))*$F$9,"Error")))))</f>
        <v>8.767357183227048E-3</v>
      </c>
      <c r="G2278" s="30">
        <f>IF(B2278="",0,IF($B2278&lt;$G$5,0,IF($B2278&gt;'MSD Calculation'!$D$5,0,IF($N$4="Closed-form",1/2*(1-COS(2*PI()*($B2278-$G$5)/$G$6))*$G$8,IF($N$4="General",1/2*(1-COS(2*PI()*($B2278-$G$5)/$G$6))*$G$9,"Error")))))</f>
        <v>3.6351115024706618E-3</v>
      </c>
      <c r="H2278" s="30">
        <f>IF(B2278="",0,IF($B2278&lt;$H$5,0,IF($B2278&gt;'MSD Calculation'!$D$5,0,IF($N$4="Closed-form",1/2*(1-COS(2*PI()*($B2278-$H$5)/$H$6))*$H$8,IF($N$4="General",1/2*(1-COS(2*PI()*($B2278-$H$5)/$H$6))*$H$9,"Error")))))</f>
        <v>1.9629482675311179E-3</v>
      </c>
      <c r="I2278" s="30">
        <f>IF(B2278="",0,IF($B2278&lt;$I$5,0,IF($B2278&gt;'MSD Calculation'!$D$5,0,IF($N$4="Closed-form",1/2*(1-COS(2*PI()*($B2278-$I$5)/$I$6))*$I$8,IF($N$4="General",1/2*(1-COS(2*PI()*($B2278-$I$5)/$I$6))*$I$9,"Error")))))</f>
        <v>3.2161742606588863E-4</v>
      </c>
      <c r="J2278" s="15" t="s">
        <v>14</v>
      </c>
      <c r="K2278" s="3"/>
      <c r="L2278" s="17">
        <v>22.610000000000735</v>
      </c>
      <c r="M2278" s="34">
        <f>L2278/'MSD Calculation'!$D$5</f>
        <v>0.76385135135137616</v>
      </c>
      <c r="N2278" s="34">
        <f>'MSD Calculation'!$D$24-L2278</f>
        <v>-4.1100000000007348</v>
      </c>
      <c r="O2278" s="35">
        <f t="shared" si="175"/>
        <v>3.3423352297451362E-3</v>
      </c>
      <c r="P2278" s="35">
        <f t="shared" si="176"/>
        <v>1.2109692412972184E-2</v>
      </c>
      <c r="Q2278" s="35">
        <f t="shared" si="177"/>
        <v>1.5744803915442845E-2</v>
      </c>
      <c r="R2278" s="35">
        <f t="shared" si="178"/>
        <v>1.7707752182973963E-2</v>
      </c>
      <c r="S2278" s="35">
        <f t="shared" si="179"/>
        <v>1.802936960903985E-2</v>
      </c>
      <c r="T2278" s="11" t="s">
        <v>14</v>
      </c>
    </row>
    <row r="2279" spans="2:20" x14ac:dyDescent="0.35">
      <c r="B2279" s="63">
        <v>22.620000000000736</v>
      </c>
      <c r="C2279" s="34">
        <f>B2279/'MSD Calculation'!$D$5</f>
        <v>0.76418918918921408</v>
      </c>
      <c r="D2279" s="34">
        <f>'MSD Calculation'!$D$24-B2279</f>
        <v>-4.1200000000007364</v>
      </c>
      <c r="E2279" s="30">
        <f>IF(B2279="",0,IF(B2279&lt;'MSD Calculation'!$D$5,$E$7*(1-B2279/'MSD Calculation'!$D$5), 0))</f>
        <v>3.3375536342805491E-3</v>
      </c>
      <c r="F2279" s="30">
        <f>IF(B2279="",0,IF($B2279&lt;$F$5,0,IF($B2279&gt;'MSD Calculation'!$D$5,0,IF($N$4="Closed-form",1/2*(1-COS(2*PI()*($B2279-$F$5)/$F$6))*$F$8,IF($N$4="General",1/2*(1-COS(2*PI()*($B2279-$F$5)/$F$6))*$F$9,"Error")))))</f>
        <v>8.7613610529660799E-3</v>
      </c>
      <c r="G2279" s="30">
        <f>IF(B2279="",0,IF($B2279&lt;$G$5,0,IF($B2279&gt;'MSD Calculation'!$D$5,0,IF($N$4="Closed-form",1/2*(1-COS(2*PI()*($B2279-$G$5)/$G$6))*$G$8,IF($N$4="General",1/2*(1-COS(2*PI()*($B2279-$G$5)/$G$6))*$G$9,"Error")))))</f>
        <v>3.6338781114005517E-3</v>
      </c>
      <c r="H2279" s="30">
        <f>IF(B2279="",0,IF($B2279&lt;$H$5,0,IF($B2279&gt;'MSD Calculation'!$D$5,0,IF($N$4="Closed-form",1/2*(1-COS(2*PI()*($B2279-$H$5)/$H$6))*$H$8,IF($N$4="General",1/2*(1-COS(2*PI()*($B2279-$H$5)/$H$6))*$H$9,"Error")))))</f>
        <v>1.9640738808117597E-3</v>
      </c>
      <c r="I2279" s="30">
        <f>IF(B2279="",0,IF($B2279&lt;$I$5,0,IF($B2279&gt;'MSD Calculation'!$D$5,0,IF($N$4="Closed-form",1/2*(1-COS(2*PI()*($B2279-$I$5)/$I$6))*$I$8,IF($N$4="General",1/2*(1-COS(2*PI()*($B2279-$I$5)/$I$6))*$I$9,"Error")))))</f>
        <v>3.230786053750889E-4</v>
      </c>
      <c r="J2279" s="15" t="s">
        <v>14</v>
      </c>
      <c r="K2279" s="3"/>
      <c r="L2279" s="17">
        <v>22.620000000000736</v>
      </c>
      <c r="M2279" s="34">
        <f>L2279/'MSD Calculation'!$D$5</f>
        <v>0.76418918918921408</v>
      </c>
      <c r="N2279" s="34">
        <f>'MSD Calculation'!$D$24-L2279</f>
        <v>-4.1200000000007364</v>
      </c>
      <c r="O2279" s="35">
        <f t="shared" si="175"/>
        <v>3.3375536342805491E-3</v>
      </c>
      <c r="P2279" s="35">
        <f t="shared" si="176"/>
        <v>1.209891468724663E-2</v>
      </c>
      <c r="Q2279" s="35">
        <f t="shared" si="177"/>
        <v>1.5732792798647182E-2</v>
      </c>
      <c r="R2279" s="35">
        <f t="shared" si="178"/>
        <v>1.7696866679458943E-2</v>
      </c>
      <c r="S2279" s="35">
        <f t="shared" si="179"/>
        <v>1.801994528483403E-2</v>
      </c>
      <c r="T2279" s="11" t="s">
        <v>14</v>
      </c>
    </row>
    <row r="2280" spans="2:20" x14ac:dyDescent="0.35">
      <c r="B2280" s="63">
        <v>22.630000000000738</v>
      </c>
      <c r="C2280" s="34">
        <f>B2280/'MSD Calculation'!$D$5</f>
        <v>0.76452702702705189</v>
      </c>
      <c r="D2280" s="34">
        <f>'MSD Calculation'!$D$24-B2280</f>
        <v>-4.130000000000738</v>
      </c>
      <c r="E2280" s="30">
        <f>IF(B2280="",0,IF(B2280&lt;'MSD Calculation'!$D$5,$E$7*(1-B2280/'MSD Calculation'!$D$5), 0))</f>
        <v>3.3327720388159638E-3</v>
      </c>
      <c r="F2280" s="30">
        <f>IF(B2280="",0,IF($B2280&lt;$F$5,0,IF($B2280&gt;'MSD Calculation'!$D$5,0,IF($N$4="Closed-form",1/2*(1-COS(2*PI()*($B2280-$F$5)/$F$6))*$F$8,IF($N$4="General",1/2*(1-COS(2*PI()*($B2280-$F$5)/$F$6))*$F$9,"Error")))))</f>
        <v>8.7553477646010007E-3</v>
      </c>
      <c r="G2280" s="30">
        <f>IF(B2280="",0,IF($B2280&lt;$G$5,0,IF($B2280&gt;'MSD Calculation'!$D$5,0,IF($N$4="Closed-form",1/2*(1-COS(2*PI()*($B2280-$G$5)/$G$6))*$G$8,IF($N$4="General",1/2*(1-COS(2*PI()*($B2280-$G$5)/$G$6))*$G$9,"Error")))))</f>
        <v>3.6326323531823052E-3</v>
      </c>
      <c r="H2280" s="30">
        <f>IF(B2280="",0,IF($B2280&lt;$H$5,0,IF($B2280&gt;'MSD Calculation'!$D$5,0,IF($N$4="Closed-form",1/2*(1-COS(2*PI()*($B2280-$H$5)/$H$6))*$H$8,IF($N$4="General",1/2*(1-COS(2*PI()*($B2280-$H$5)/$H$6))*$H$9,"Error")))))</f>
        <v>1.9651880055073065E-3</v>
      </c>
      <c r="I2280" s="30">
        <f>IF(B2280="",0,IF($B2280&lt;$I$5,0,IF($B2280&gt;'MSD Calculation'!$D$5,0,IF($N$4="Closed-form",1/2*(1-COS(2*PI()*($B2280-$I$5)/$I$6))*$I$8,IF($N$4="General",1/2*(1-COS(2*PI()*($B2280-$I$5)/$I$6))*$I$9,"Error")))))</f>
        <v>3.2453891249497523E-4</v>
      </c>
      <c r="J2280" s="15" t="s">
        <v>14</v>
      </c>
      <c r="K2280" s="3"/>
      <c r="L2280" s="17">
        <v>22.630000000000738</v>
      </c>
      <c r="M2280" s="34">
        <f>L2280/'MSD Calculation'!$D$5</f>
        <v>0.76452702702705189</v>
      </c>
      <c r="N2280" s="34">
        <f>'MSD Calculation'!$D$24-L2280</f>
        <v>-4.130000000000738</v>
      </c>
      <c r="O2280" s="35">
        <f t="shared" si="175"/>
        <v>3.3327720388159638E-3</v>
      </c>
      <c r="P2280" s="35">
        <f t="shared" si="176"/>
        <v>1.2088119803416965E-2</v>
      </c>
      <c r="Q2280" s="35">
        <f t="shared" si="177"/>
        <v>1.5720752156599269E-2</v>
      </c>
      <c r="R2280" s="35">
        <f t="shared" si="178"/>
        <v>1.7685940162106575E-2</v>
      </c>
      <c r="S2280" s="35">
        <f t="shared" si="179"/>
        <v>1.801047907460155E-2</v>
      </c>
      <c r="T2280" s="11" t="s">
        <v>14</v>
      </c>
    </row>
    <row r="2281" spans="2:20" x14ac:dyDescent="0.35">
      <c r="B2281" s="63">
        <v>22.64000000000074</v>
      </c>
      <c r="C2281" s="34">
        <f>B2281/'MSD Calculation'!$D$5</f>
        <v>0.7648648648648898</v>
      </c>
      <c r="D2281" s="34">
        <f>'MSD Calculation'!$D$24-B2281</f>
        <v>-4.1400000000007395</v>
      </c>
      <c r="E2281" s="30">
        <f>IF(B2281="",0,IF(B2281&lt;'MSD Calculation'!$D$5,$E$7*(1-B2281/'MSD Calculation'!$D$5), 0))</f>
        <v>3.3279904433513767E-3</v>
      </c>
      <c r="F2281" s="30">
        <f>IF(B2281="",0,IF($B2281&lt;$F$5,0,IF($B2281&gt;'MSD Calculation'!$D$5,0,IF($N$4="Closed-form",1/2*(1-COS(2*PI()*($B2281-$F$5)/$F$6))*$F$8,IF($N$4="General",1/2*(1-COS(2*PI()*($B2281-$F$5)/$F$6))*$F$9,"Error")))))</f>
        <v>8.7493173445090423E-3</v>
      </c>
      <c r="G2281" s="30">
        <f>IF(B2281="",0,IF($B2281&lt;$G$5,0,IF($B2281&gt;'MSD Calculation'!$D$5,0,IF($N$4="Closed-form",1/2*(1-COS(2*PI()*($B2281-$G$5)/$G$6))*$G$8,IF($N$4="General",1/2*(1-COS(2*PI()*($B2281-$G$5)/$G$6))*$G$9,"Error")))))</f>
        <v>3.6313742364402378E-3</v>
      </c>
      <c r="H2281" s="30">
        <f>IF(B2281="",0,IF($B2281&lt;$H$5,0,IF($B2281&gt;'MSD Calculation'!$D$5,0,IF($N$4="Closed-form",1/2*(1-COS(2*PI()*($B2281-$H$5)/$H$6))*$H$8,IF($N$4="General",1/2*(1-COS(2*PI()*($B2281-$H$5)/$H$6))*$H$9,"Error")))))</f>
        <v>1.9662906282217111E-3</v>
      </c>
      <c r="I2281" s="30">
        <f>IF(B2281="",0,IF($B2281&lt;$I$5,0,IF($B2281&gt;'MSD Calculation'!$D$5,0,IF($N$4="Closed-form",1/2*(1-COS(2*PI()*($B2281-$I$5)/$I$6))*$I$8,IF($N$4="General",1/2*(1-COS(2*PI()*($B2281-$I$5)/$I$6))*$I$9,"Error")))))</f>
        <v>3.259983096886613E-4</v>
      </c>
      <c r="J2281" s="15" t="s">
        <v>14</v>
      </c>
      <c r="K2281" s="3"/>
      <c r="L2281" s="17">
        <v>22.64000000000074</v>
      </c>
      <c r="M2281" s="34">
        <f>L2281/'MSD Calculation'!$D$5</f>
        <v>0.7648648648648898</v>
      </c>
      <c r="N2281" s="34">
        <f>'MSD Calculation'!$D$24-L2281</f>
        <v>-4.1400000000007395</v>
      </c>
      <c r="O2281" s="35">
        <f t="shared" si="175"/>
        <v>3.3279904433513767E-3</v>
      </c>
      <c r="P2281" s="35">
        <f t="shared" si="176"/>
        <v>1.2077307787860418E-2</v>
      </c>
      <c r="Q2281" s="35">
        <f t="shared" si="177"/>
        <v>1.5708682024300657E-2</v>
      </c>
      <c r="R2281" s="35">
        <f t="shared" si="178"/>
        <v>1.7674972652522367E-2</v>
      </c>
      <c r="S2281" s="35">
        <f t="shared" si="179"/>
        <v>1.8000970962211028E-2</v>
      </c>
      <c r="T2281" s="11" t="s">
        <v>14</v>
      </c>
    </row>
    <row r="2282" spans="2:20" x14ac:dyDescent="0.35">
      <c r="B2282" s="63">
        <v>22.650000000000741</v>
      </c>
      <c r="C2282" s="34">
        <f>B2282/'MSD Calculation'!$D$5</f>
        <v>0.76520270270272772</v>
      </c>
      <c r="D2282" s="34">
        <f>'MSD Calculation'!$D$24-B2282</f>
        <v>-4.1500000000007411</v>
      </c>
      <c r="E2282" s="30">
        <f>IF(B2282="",0,IF(B2282&lt;'MSD Calculation'!$D$5,$E$7*(1-B2282/'MSD Calculation'!$D$5), 0))</f>
        <v>3.3232088478867897E-3</v>
      </c>
      <c r="F2282" s="30">
        <f>IF(B2282="",0,IF($B2282&lt;$F$5,0,IF($B2282&gt;'MSD Calculation'!$D$5,0,IF($N$4="Closed-form",1/2*(1-COS(2*PI()*($B2282-$F$5)/$F$6))*$F$8,IF($N$4="General",1/2*(1-COS(2*PI()*($B2282-$F$5)/$F$6))*$F$9,"Error")))))</f>
        <v>8.7432698191425712E-3</v>
      </c>
      <c r="G2282" s="30">
        <f>IF(B2282="",0,IF($B2282&lt;$G$5,0,IF($B2282&gt;'MSD Calculation'!$D$5,0,IF($N$4="Closed-form",1/2*(1-COS(2*PI()*($B2282-$G$5)/$G$6))*$G$8,IF($N$4="General",1/2*(1-COS(2*PI()*($B2282-$G$5)/$G$6))*$G$9,"Error")))))</f>
        <v>3.6301037698842197E-3</v>
      </c>
      <c r="H2282" s="30">
        <f>IF(B2282="",0,IF($B2282&lt;$H$5,0,IF($B2282&gt;'MSD Calculation'!$D$5,0,IF($N$4="Closed-form",1/2*(1-COS(2*PI()*($B2282-$H$5)/$H$6))*$H$8,IF($N$4="General",1/2*(1-COS(2*PI()*($B2282-$H$5)/$H$6))*$H$9,"Error")))))</f>
        <v>1.9673817356972217E-3</v>
      </c>
      <c r="I2282" s="30">
        <f>IF(B2282="",0,IF($B2282&lt;$I$5,0,IF($B2282&gt;'MSD Calculation'!$D$5,0,IF($N$4="Closed-form",1/2*(1-COS(2*PI()*($B2282-$I$5)/$I$6))*$I$8,IF($N$4="General",1/2*(1-COS(2*PI()*($B2282-$I$5)/$I$6))*$I$9,"Error")))))</f>
        <v>3.2745675924277499E-4</v>
      </c>
      <c r="J2282" s="15" t="s">
        <v>14</v>
      </c>
      <c r="K2282" s="3"/>
      <c r="L2282" s="17">
        <v>22.650000000000741</v>
      </c>
      <c r="M2282" s="34">
        <f>L2282/'MSD Calculation'!$D$5</f>
        <v>0.76520270270272772</v>
      </c>
      <c r="N2282" s="34">
        <f>'MSD Calculation'!$D$24-L2282</f>
        <v>-4.1500000000007411</v>
      </c>
      <c r="O2282" s="35">
        <f t="shared" si="175"/>
        <v>3.3232088478867897E-3</v>
      </c>
      <c r="P2282" s="35">
        <f t="shared" si="176"/>
        <v>1.2066478667029361E-2</v>
      </c>
      <c r="Q2282" s="35">
        <f t="shared" si="177"/>
        <v>1.5696582436913582E-2</v>
      </c>
      <c r="R2282" s="35">
        <f t="shared" si="178"/>
        <v>1.7663964172610805E-2</v>
      </c>
      <c r="S2282" s="35">
        <f t="shared" si="179"/>
        <v>1.7991420931853581E-2</v>
      </c>
      <c r="T2282" s="11" t="s">
        <v>14</v>
      </c>
    </row>
    <row r="2283" spans="2:20" x14ac:dyDescent="0.35">
      <c r="B2283" s="63">
        <v>22.660000000000743</v>
      </c>
      <c r="C2283" s="34">
        <f>B2283/'MSD Calculation'!$D$5</f>
        <v>0.76554054054056564</v>
      </c>
      <c r="D2283" s="34">
        <f>'MSD Calculation'!$D$24-B2283</f>
        <v>-4.1600000000007427</v>
      </c>
      <c r="E2283" s="30">
        <f>IF(B2283="",0,IF(B2283&lt;'MSD Calculation'!$D$5,$E$7*(1-B2283/'MSD Calculation'!$D$5), 0))</f>
        <v>3.318427252422203E-3</v>
      </c>
      <c r="F2283" s="30">
        <f>IF(B2283="",0,IF($B2283&lt;$F$5,0,IF($B2283&gt;'MSD Calculation'!$D$5,0,IF($N$4="Closed-form",1/2*(1-COS(2*PI()*($B2283-$F$5)/$F$6))*$F$8,IF($N$4="General",1/2*(1-COS(2*PI()*($B2283-$F$5)/$F$6))*$F$9,"Error")))))</f>
        <v>8.737205215028996E-3</v>
      </c>
      <c r="G2283" s="30">
        <f>IF(B2283="",0,IF($B2283&lt;$G$5,0,IF($B2283&gt;'MSD Calculation'!$D$5,0,IF($N$4="Closed-form",1/2*(1-COS(2*PI()*($B2283-$G$5)/$G$6))*$G$8,IF($N$4="General",1/2*(1-COS(2*PI()*($B2283-$G$5)/$G$6))*$G$9,"Error")))))</f>
        <v>3.6288209623096222E-3</v>
      </c>
      <c r="H2283" s="30">
        <f>IF(B2283="",0,IF($B2283&lt;$H$5,0,IF($B2283&gt;'MSD Calculation'!$D$5,0,IF($N$4="Closed-form",1/2*(1-COS(2*PI()*($B2283-$H$5)/$H$6))*$H$8,IF($N$4="General",1/2*(1-COS(2*PI()*($B2283-$H$5)/$H$6))*$H$9,"Error")))))</f>
        <v>1.968461314814545E-3</v>
      </c>
      <c r="I2283" s="30">
        <f>IF(B2283="",0,IF($B2283&lt;$I$5,0,IF($B2283&gt;'MSD Calculation'!$D$5,0,IF($N$4="Closed-form",1/2*(1-COS(2*PI()*($B2283-$I$5)/$I$6))*$I$8,IF($N$4="General",1/2*(1-COS(2*PI()*($B2283-$I$5)/$I$6))*$I$9,"Error")))))</f>
        <v>3.2891422346843281E-4</v>
      </c>
      <c r="J2283" s="15" t="s">
        <v>14</v>
      </c>
      <c r="K2283" s="3"/>
      <c r="L2283" s="17">
        <v>22.660000000000743</v>
      </c>
      <c r="M2283" s="34">
        <f>L2283/'MSD Calculation'!$D$5</f>
        <v>0.76554054054056564</v>
      </c>
      <c r="N2283" s="34">
        <f>'MSD Calculation'!$D$24-L2283</f>
        <v>-4.1600000000007427</v>
      </c>
      <c r="O2283" s="35">
        <f t="shared" si="175"/>
        <v>3.318427252422203E-3</v>
      </c>
      <c r="P2283" s="35">
        <f t="shared" si="176"/>
        <v>1.2055632467451199E-2</v>
      </c>
      <c r="Q2283" s="35">
        <f t="shared" si="177"/>
        <v>1.5684453429760822E-2</v>
      </c>
      <c r="R2283" s="35">
        <f t="shared" si="178"/>
        <v>1.7652914744575365E-2</v>
      </c>
      <c r="S2283" s="35">
        <f t="shared" si="179"/>
        <v>1.79818289680438E-2</v>
      </c>
      <c r="T2283" s="11" t="s">
        <v>14</v>
      </c>
    </row>
    <row r="2284" spans="2:20" x14ac:dyDescent="0.35">
      <c r="B2284" s="63">
        <v>22.670000000000744</v>
      </c>
      <c r="C2284" s="34">
        <f>B2284/'MSD Calculation'!$D$5</f>
        <v>0.76587837837840345</v>
      </c>
      <c r="D2284" s="34">
        <f>'MSD Calculation'!$D$24-B2284</f>
        <v>-4.1700000000007442</v>
      </c>
      <c r="E2284" s="30">
        <f>IF(B2284="",0,IF(B2284&lt;'MSD Calculation'!$D$5,$E$7*(1-B2284/'MSD Calculation'!$D$5), 0))</f>
        <v>3.3136456569576173E-3</v>
      </c>
      <c r="F2284" s="30">
        <f>IF(B2284="",0,IF($B2284&lt;$F$5,0,IF($B2284&gt;'MSD Calculation'!$D$5,0,IF($N$4="Closed-form",1/2*(1-COS(2*PI()*($B2284-$F$5)/$F$6))*$F$8,IF($N$4="General",1/2*(1-COS(2*PI()*($B2284-$F$5)/$F$6))*$F$9,"Error")))))</f>
        <v>8.7311235587706326E-3</v>
      </c>
      <c r="G2284" s="30">
        <f>IF(B2284="",0,IF($B2284&lt;$G$5,0,IF($B2284&gt;'MSD Calculation'!$D$5,0,IF($N$4="Closed-form",1/2*(1-COS(2*PI()*($B2284-$G$5)/$G$6))*$G$8,IF($N$4="General",1/2*(1-COS(2*PI()*($B2284-$G$5)/$G$6))*$G$9,"Error")))))</f>
        <v>3.6275258225972507E-3</v>
      </c>
      <c r="H2284" s="30">
        <f>IF(B2284="",0,IF($B2284&lt;$H$5,0,IF($B2284&gt;'MSD Calculation'!$D$5,0,IF($N$4="Closed-form",1/2*(1-COS(2*PI()*($B2284-$H$5)/$H$6))*$H$8,IF($N$4="General",1/2*(1-COS(2*PI()*($B2284-$H$5)/$H$6))*$H$9,"Error")))))</f>
        <v>1.9695293525930028E-3</v>
      </c>
      <c r="I2284" s="30">
        <f>IF(B2284="",0,IF($B2284&lt;$I$5,0,IF($B2284&gt;'MSD Calculation'!$D$5,0,IF($N$4="Closed-form",1/2*(1-COS(2*PI()*($B2284-$I$5)/$I$6))*$I$8,IF($N$4="General",1/2*(1-COS(2*PI()*($B2284-$I$5)/$I$6))*$I$9,"Error")))))</f>
        <v>3.3037066470221387E-4</v>
      </c>
      <c r="J2284" s="15" t="s">
        <v>14</v>
      </c>
      <c r="K2284" s="3"/>
      <c r="L2284" s="17">
        <v>22.670000000000744</v>
      </c>
      <c r="M2284" s="34">
        <f>L2284/'MSD Calculation'!$D$5</f>
        <v>0.76587837837840345</v>
      </c>
      <c r="N2284" s="34">
        <f>'MSD Calculation'!$D$24-L2284</f>
        <v>-4.1700000000007442</v>
      </c>
      <c r="O2284" s="35">
        <f t="shared" si="175"/>
        <v>3.3136456569576173E-3</v>
      </c>
      <c r="P2284" s="35">
        <f t="shared" si="176"/>
        <v>1.204476921572825E-2</v>
      </c>
      <c r="Q2284" s="35">
        <f t="shared" si="177"/>
        <v>1.5672295038325502E-2</v>
      </c>
      <c r="R2284" s="35">
        <f t="shared" si="178"/>
        <v>1.7641824390918506E-2</v>
      </c>
      <c r="S2284" s="35">
        <f t="shared" si="179"/>
        <v>1.797219505562072E-2</v>
      </c>
      <c r="T2284" s="11" t="s">
        <v>14</v>
      </c>
    </row>
    <row r="2285" spans="2:20" x14ac:dyDescent="0.35">
      <c r="B2285" s="63">
        <v>22.680000000000746</v>
      </c>
      <c r="C2285" s="34">
        <f>B2285/'MSD Calculation'!$D$5</f>
        <v>0.76621621621624136</v>
      </c>
      <c r="D2285" s="34">
        <f>'MSD Calculation'!$D$24-B2285</f>
        <v>-4.1800000000007458</v>
      </c>
      <c r="E2285" s="30">
        <f>IF(B2285="",0,IF(B2285&lt;'MSD Calculation'!$D$5,$E$7*(1-B2285/'MSD Calculation'!$D$5), 0))</f>
        <v>3.3088640614930306E-3</v>
      </c>
      <c r="F2285" s="30">
        <f>IF(B2285="",0,IF($B2285&lt;$F$5,0,IF($B2285&gt;'MSD Calculation'!$D$5,0,IF($N$4="Closed-form",1/2*(1-COS(2*PI()*($B2285-$F$5)/$F$6))*$F$8,IF($N$4="General",1/2*(1-COS(2*PI()*($B2285-$F$5)/$F$6))*$F$9,"Error")))))</f>
        <v>8.7250248770446102E-3</v>
      </c>
      <c r="G2285" s="30">
        <f>IF(B2285="",0,IF($B2285&lt;$G$5,0,IF($B2285&gt;'MSD Calculation'!$D$5,0,IF($N$4="Closed-form",1/2*(1-COS(2*PI()*($B2285-$G$5)/$G$6))*$G$8,IF($N$4="General",1/2*(1-COS(2*PI()*($B2285-$G$5)/$G$6))*$G$9,"Error")))))</f>
        <v>3.626218359713284E-3</v>
      </c>
      <c r="H2285" s="30">
        <f>IF(B2285="",0,IF($B2285&lt;$H$5,0,IF($B2285&gt;'MSD Calculation'!$D$5,0,IF($N$4="Closed-form",1/2*(1-COS(2*PI()*($B2285-$H$5)/$H$6))*$H$8,IF($N$4="General",1/2*(1-COS(2*PI()*($B2285-$H$5)/$H$6))*$H$9,"Error")))))</f>
        <v>1.9705858361906878E-3</v>
      </c>
      <c r="I2285" s="30">
        <f>IF(B2285="",0,IF($B2285&lt;$I$5,0,IF($B2285&gt;'MSD Calculation'!$D$5,0,IF($N$4="Closed-form",1/2*(1-COS(2*PI()*($B2285-$I$5)/$I$6))*$I$8,IF($N$4="General",1/2*(1-COS(2*PI()*($B2285-$I$5)/$I$6))*$I$9,"Error")))))</f>
        <v>3.3182604530713317E-4</v>
      </c>
      <c r="J2285" s="15" t="s">
        <v>14</v>
      </c>
      <c r="K2285" s="3"/>
      <c r="L2285" s="17">
        <v>22.680000000000746</v>
      </c>
      <c r="M2285" s="34">
        <f>L2285/'MSD Calculation'!$D$5</f>
        <v>0.76621621621624136</v>
      </c>
      <c r="N2285" s="34">
        <f>'MSD Calculation'!$D$24-L2285</f>
        <v>-4.1800000000007458</v>
      </c>
      <c r="O2285" s="35">
        <f t="shared" si="175"/>
        <v>3.3088640614930306E-3</v>
      </c>
      <c r="P2285" s="35">
        <f t="shared" si="176"/>
        <v>1.2033888938537641E-2</v>
      </c>
      <c r="Q2285" s="35">
        <f t="shared" si="177"/>
        <v>1.5660107298250923E-2</v>
      </c>
      <c r="R2285" s="35">
        <f t="shared" si="178"/>
        <v>1.763069313444161E-2</v>
      </c>
      <c r="S2285" s="35">
        <f t="shared" si="179"/>
        <v>1.7962519179748743E-2</v>
      </c>
      <c r="T2285" s="11" t="s">
        <v>14</v>
      </c>
    </row>
    <row r="2286" spans="2:20" x14ac:dyDescent="0.35">
      <c r="B2286" s="63">
        <v>22.690000000000747</v>
      </c>
      <c r="C2286" s="34">
        <f>B2286/'MSD Calculation'!$D$5</f>
        <v>0.76655405405407928</v>
      </c>
      <c r="D2286" s="34">
        <f>'MSD Calculation'!$D$24-B2286</f>
        <v>-4.1900000000007473</v>
      </c>
      <c r="E2286" s="30">
        <f>IF(B2286="",0,IF(B2286&lt;'MSD Calculation'!$D$5,$E$7*(1-B2286/'MSD Calculation'!$D$5), 0))</f>
        <v>3.3040824660284436E-3</v>
      </c>
      <c r="F2286" s="30">
        <f>IF(B2286="",0,IF($B2286&lt;$F$5,0,IF($B2286&gt;'MSD Calculation'!$D$5,0,IF($N$4="Closed-form",1/2*(1-COS(2*PI()*($B2286-$F$5)/$F$6))*$F$8,IF($N$4="General",1/2*(1-COS(2*PI()*($B2286-$F$5)/$F$6))*$F$9,"Error")))))</f>
        <v>8.7189091966027171E-3</v>
      </c>
      <c r="G2286" s="30">
        <f>IF(B2286="",0,IF($B2286&lt;$G$5,0,IF($B2286&gt;'MSD Calculation'!$D$5,0,IF($N$4="Closed-form",1/2*(1-COS(2*PI()*($B2286-$G$5)/$G$6))*$G$8,IF($N$4="General",1/2*(1-COS(2*PI()*($B2286-$G$5)/$G$6))*$G$9,"Error")))))</f>
        <v>3.624898582709216E-3</v>
      </c>
      <c r="H2286" s="30">
        <f>IF(B2286="",0,IF($B2286&lt;$H$5,0,IF($B2286&gt;'MSD Calculation'!$D$5,0,IF($N$4="Closed-form",1/2*(1-COS(2*PI()*($B2286-$H$5)/$H$6))*$H$8,IF($N$4="General",1/2*(1-COS(2*PI()*($B2286-$H$5)/$H$6))*$H$9,"Error")))))</f>
        <v>1.9716307529046182E-3</v>
      </c>
      <c r="I2286" s="30">
        <f>IF(B2286="",0,IF($B2286&lt;$I$5,0,IF($B2286&gt;'MSD Calculation'!$D$5,0,IF($N$4="Closed-form",1/2*(1-COS(2*PI()*($B2286-$I$5)/$I$6))*$I$8,IF($N$4="General",1/2*(1-COS(2*PI()*($B2286-$I$5)/$I$6))*$I$9,"Error")))))</f>
        <v>3.3328032767361419E-4</v>
      </c>
      <c r="J2286" s="15" t="s">
        <v>14</v>
      </c>
      <c r="K2286" s="3"/>
      <c r="L2286" s="17">
        <v>22.690000000000747</v>
      </c>
      <c r="M2286" s="34">
        <f>L2286/'MSD Calculation'!$D$5</f>
        <v>0.76655405405407928</v>
      </c>
      <c r="N2286" s="34">
        <f>'MSD Calculation'!$D$24-L2286</f>
        <v>-4.1900000000007473</v>
      </c>
      <c r="O2286" s="35">
        <f t="shared" si="175"/>
        <v>3.3040824660284436E-3</v>
      </c>
      <c r="P2286" s="35">
        <f t="shared" si="176"/>
        <v>1.202299166263116E-2</v>
      </c>
      <c r="Q2286" s="35">
        <f t="shared" si="177"/>
        <v>1.5647890245340378E-2</v>
      </c>
      <c r="R2286" s="35">
        <f t="shared" si="178"/>
        <v>1.7619520998244997E-2</v>
      </c>
      <c r="S2286" s="35">
        <f t="shared" si="179"/>
        <v>1.7952801325918612E-2</v>
      </c>
      <c r="T2286" s="11" t="s">
        <v>14</v>
      </c>
    </row>
    <row r="2287" spans="2:20" x14ac:dyDescent="0.35">
      <c r="B2287" s="63">
        <v>22.700000000000749</v>
      </c>
      <c r="C2287" s="34">
        <f>B2287/'MSD Calculation'!$D$5</f>
        <v>0.7668918918919172</v>
      </c>
      <c r="D2287" s="34">
        <f>'MSD Calculation'!$D$24-B2287</f>
        <v>-4.2000000000007489</v>
      </c>
      <c r="E2287" s="30">
        <f>IF(B2287="",0,IF(B2287&lt;'MSD Calculation'!$D$5,$E$7*(1-B2287/'MSD Calculation'!$D$5), 0))</f>
        <v>3.2993008705638565E-3</v>
      </c>
      <c r="F2287" s="30">
        <f>IF(B2287="",0,IF($B2287&lt;$F$5,0,IF($B2287&gt;'MSD Calculation'!$D$5,0,IF($N$4="Closed-form",1/2*(1-COS(2*PI()*($B2287-$F$5)/$F$6))*$F$8,IF($N$4="General",1/2*(1-COS(2*PI()*($B2287-$F$5)/$F$6))*$F$9,"Error")))))</f>
        <v>8.7127765442713348E-3</v>
      </c>
      <c r="G2287" s="30">
        <f>IF(B2287="",0,IF($B2287&lt;$G$5,0,IF($B2287&gt;'MSD Calculation'!$D$5,0,IF($N$4="Closed-form",1/2*(1-COS(2*PI()*($B2287-$G$5)/$G$6))*$G$8,IF($N$4="General",1/2*(1-COS(2*PI()*($B2287-$G$5)/$G$6))*$G$9,"Error")))))</f>
        <v>3.6235665007217886E-3</v>
      </c>
      <c r="H2287" s="30">
        <f>IF(B2287="",0,IF($B2287&lt;$H$5,0,IF($B2287&gt;'MSD Calculation'!$D$5,0,IF($N$4="Closed-form",1/2*(1-COS(2*PI()*($B2287-$H$5)/$H$6))*$H$8,IF($N$4="General",1/2*(1-COS(2*PI()*($B2287-$H$5)/$H$6))*$H$9,"Error")))))</f>
        <v>1.9726640901708906E-3</v>
      </c>
      <c r="I2287" s="30">
        <f>IF(B2287="",0,IF($B2287&lt;$I$5,0,IF($B2287&gt;'MSD Calculation'!$D$5,0,IF($N$4="Closed-form",1/2*(1-COS(2*PI()*($B2287-$I$5)/$I$6))*$I$8,IF($N$4="General",1/2*(1-COS(2*PI()*($B2287-$I$5)/$I$6))*$I$9,"Error")))))</f>
        <v>3.3473347422046095E-4</v>
      </c>
      <c r="J2287" s="15" t="s">
        <v>14</v>
      </c>
      <c r="K2287" s="3"/>
      <c r="L2287" s="17">
        <v>22.700000000000749</v>
      </c>
      <c r="M2287" s="34">
        <f>L2287/'MSD Calculation'!$D$5</f>
        <v>0.7668918918919172</v>
      </c>
      <c r="N2287" s="34">
        <f>'MSD Calculation'!$D$24-L2287</f>
        <v>-4.2000000000007489</v>
      </c>
      <c r="O2287" s="35">
        <f t="shared" si="175"/>
        <v>3.2993008705638565E-3</v>
      </c>
      <c r="P2287" s="35">
        <f t="shared" si="176"/>
        <v>1.2012077414835192E-2</v>
      </c>
      <c r="Q2287" s="35">
        <f t="shared" si="177"/>
        <v>1.5635643915556982E-2</v>
      </c>
      <c r="R2287" s="35">
        <f t="shared" si="178"/>
        <v>1.7608308005727873E-2</v>
      </c>
      <c r="S2287" s="35">
        <f t="shared" si="179"/>
        <v>1.7943041479948334E-2</v>
      </c>
      <c r="T2287" s="11" t="s">
        <v>14</v>
      </c>
    </row>
    <row r="2288" spans="2:20" x14ac:dyDescent="0.35">
      <c r="B2288" s="63">
        <v>22.71000000000075</v>
      </c>
      <c r="C2288" s="34">
        <f>B2288/'MSD Calculation'!$D$5</f>
        <v>0.76722972972975501</v>
      </c>
      <c r="D2288" s="34">
        <f>'MSD Calculation'!$D$24-B2288</f>
        <v>-4.2100000000007505</v>
      </c>
      <c r="E2288" s="30">
        <f>IF(B2288="",0,IF(B2288&lt;'MSD Calculation'!$D$5,$E$7*(1-B2288/'MSD Calculation'!$D$5), 0))</f>
        <v>3.2945192750992711E-3</v>
      </c>
      <c r="F2288" s="30">
        <f>IF(B2288="",0,IF($B2288&lt;$F$5,0,IF($B2288&gt;'MSD Calculation'!$D$5,0,IF($N$4="Closed-form",1/2*(1-COS(2*PI()*($B2288-$F$5)/$F$6))*$F$8,IF($N$4="General",1/2*(1-COS(2*PI()*($B2288-$F$5)/$F$6))*$F$9,"Error")))))</f>
        <v>8.7066269469512642E-3</v>
      </c>
      <c r="G2288" s="30">
        <f>IF(B2288="",0,IF($B2288&lt;$G$5,0,IF($B2288&gt;'MSD Calculation'!$D$5,0,IF($N$4="Closed-form",1/2*(1-COS(2*PI()*($B2288-$G$5)/$G$6))*$G$8,IF($N$4="General",1/2*(1-COS(2*PI()*($B2288-$G$5)/$G$6))*$G$9,"Error")))))</f>
        <v>3.6222221229729326E-3</v>
      </c>
      <c r="H2288" s="30">
        <f>IF(B2288="",0,IF($B2288&lt;$H$5,0,IF($B2288&gt;'MSD Calculation'!$D$5,0,IF($N$4="Closed-form",1/2*(1-COS(2*PI()*($B2288-$H$5)/$H$6))*$H$8,IF($N$4="General",1/2*(1-COS(2*PI()*($B2288-$H$5)/$H$6))*$H$9,"Error")))))</f>
        <v>1.9736858355648306E-3</v>
      </c>
      <c r="I2288" s="30">
        <f>IF(B2288="",0,IF($B2288&lt;$I$5,0,IF($B2288&gt;'MSD Calculation'!$D$5,0,IF($N$4="Closed-form",1/2*(1-COS(2*PI()*($B2288-$I$5)/$I$6))*$I$8,IF($N$4="General",1/2*(1-COS(2*PI()*($B2288-$I$5)/$I$6))*$I$9,"Error")))))</f>
        <v>3.3618544739582885E-4</v>
      </c>
      <c r="J2288" s="15" t="s">
        <v>14</v>
      </c>
      <c r="K2288" s="3"/>
      <c r="L2288" s="17">
        <v>22.71000000000075</v>
      </c>
      <c r="M2288" s="34">
        <f>L2288/'MSD Calculation'!$D$5</f>
        <v>0.76722972972975501</v>
      </c>
      <c r="N2288" s="34">
        <f>'MSD Calculation'!$D$24-L2288</f>
        <v>-4.2100000000007505</v>
      </c>
      <c r="O2288" s="35">
        <f t="shared" si="175"/>
        <v>3.2945192750992711E-3</v>
      </c>
      <c r="P2288" s="35">
        <f t="shared" si="176"/>
        <v>1.2001146222050535E-2</v>
      </c>
      <c r="Q2288" s="35">
        <f t="shared" si="177"/>
        <v>1.5623368345023467E-2</v>
      </c>
      <c r="R2288" s="35">
        <f t="shared" si="178"/>
        <v>1.7597054180588299E-2</v>
      </c>
      <c r="S2288" s="35">
        <f t="shared" si="179"/>
        <v>1.7933239627984127E-2</v>
      </c>
      <c r="T2288" s="11" t="s">
        <v>14</v>
      </c>
    </row>
    <row r="2289" spans="2:20" x14ac:dyDescent="0.35">
      <c r="B2289" s="63">
        <v>22.720000000000752</v>
      </c>
      <c r="C2289" s="34">
        <f>B2289/'MSD Calculation'!$D$5</f>
        <v>0.76756756756759292</v>
      </c>
      <c r="D2289" s="34">
        <f>'MSD Calculation'!$D$24-B2289</f>
        <v>-4.220000000000752</v>
      </c>
      <c r="E2289" s="30">
        <f>IF(B2289="",0,IF(B2289&lt;'MSD Calculation'!$D$5,$E$7*(1-B2289/'MSD Calculation'!$D$5), 0))</f>
        <v>3.2897376796346845E-3</v>
      </c>
      <c r="F2289" s="30">
        <f>IF(B2289="",0,IF($B2289&lt;$F$5,0,IF($B2289&gt;'MSD Calculation'!$D$5,0,IF($N$4="Closed-form",1/2*(1-COS(2*PI()*($B2289-$F$5)/$F$6))*$F$8,IF($N$4="General",1/2*(1-COS(2*PI()*($B2289-$F$5)/$F$6))*$F$9,"Error")))))</f>
        <v>8.7004604316176567E-3</v>
      </c>
      <c r="G2289" s="30">
        <f>IF(B2289="",0,IF($B2289&lt;$G$5,0,IF($B2289&gt;'MSD Calculation'!$D$5,0,IF($N$4="Closed-form",1/2*(1-COS(2*PI()*($B2289-$G$5)/$G$6))*$G$8,IF($N$4="General",1/2*(1-COS(2*PI()*($B2289-$G$5)/$G$6))*$G$9,"Error")))))</f>
        <v>3.6208654587696993E-3</v>
      </c>
      <c r="H2289" s="30">
        <f>IF(B2289="",0,IF($B2289&lt;$H$5,0,IF($B2289&gt;'MSD Calculation'!$D$5,0,IF($N$4="Closed-form",1/2*(1-COS(2*PI()*($B2289-$H$5)/$H$6))*$H$8,IF($N$4="General",1/2*(1-COS(2*PI()*($B2289-$H$5)/$H$6))*$H$9,"Error")))))</f>
        <v>1.9746959768011433E-3</v>
      </c>
      <c r="I2289" s="30">
        <f>IF(B2289="",0,IF($B2289&lt;$I$5,0,IF($B2289&gt;'MSD Calculation'!$D$5,0,IF($N$4="Closed-form",1/2*(1-COS(2*PI()*($B2289-$I$5)/$I$6))*$I$8,IF($N$4="General",1/2*(1-COS(2*PI()*($B2289-$I$5)/$I$6))*$I$9,"Error")))))</f>
        <v>3.3763620967819537E-4</v>
      </c>
      <c r="J2289" s="15" t="s">
        <v>14</v>
      </c>
      <c r="K2289" s="3"/>
      <c r="L2289" s="17">
        <v>22.720000000000752</v>
      </c>
      <c r="M2289" s="34">
        <f>L2289/'MSD Calculation'!$D$5</f>
        <v>0.76756756756759292</v>
      </c>
      <c r="N2289" s="34">
        <f>'MSD Calculation'!$D$24-L2289</f>
        <v>-4.220000000000752</v>
      </c>
      <c r="O2289" s="35">
        <f t="shared" si="175"/>
        <v>3.2897376796346845E-3</v>
      </c>
      <c r="P2289" s="35">
        <f t="shared" si="176"/>
        <v>1.1990198111252341E-2</v>
      </c>
      <c r="Q2289" s="35">
        <f t="shared" si="177"/>
        <v>1.5611063570022041E-2</v>
      </c>
      <c r="R2289" s="35">
        <f t="shared" si="178"/>
        <v>1.7585759546823183E-2</v>
      </c>
      <c r="S2289" s="35">
        <f t="shared" si="179"/>
        <v>1.7923395756501377E-2</v>
      </c>
      <c r="T2289" s="11" t="s">
        <v>14</v>
      </c>
    </row>
    <row r="2290" spans="2:20" x14ac:dyDescent="0.35">
      <c r="B2290" s="63">
        <v>22.730000000000754</v>
      </c>
      <c r="C2290" s="34">
        <f>B2290/'MSD Calculation'!$D$5</f>
        <v>0.76790540540543084</v>
      </c>
      <c r="D2290" s="34">
        <f>'MSD Calculation'!$D$24-B2290</f>
        <v>-4.2300000000007536</v>
      </c>
      <c r="E2290" s="30">
        <f>IF(B2290="",0,IF(B2290&lt;'MSD Calculation'!$D$5,$E$7*(1-B2290/'MSD Calculation'!$D$5), 0))</f>
        <v>3.2849560841700974E-3</v>
      </c>
      <c r="F2290" s="30">
        <f>IF(B2290="",0,IF($B2290&lt;$F$5,0,IF($B2290&gt;'MSD Calculation'!$D$5,0,IF($N$4="Closed-form",1/2*(1-COS(2*PI()*($B2290-$F$5)/$F$6))*$F$8,IF($N$4="General",1/2*(1-COS(2*PI()*($B2290-$F$5)/$F$6))*$F$9,"Error")))))</f>
        <v>8.6942770253198558E-3</v>
      </c>
      <c r="G2290" s="30">
        <f>IF(B2290="",0,IF($B2290&lt;$G$5,0,IF($B2290&gt;'MSD Calculation'!$D$5,0,IF($N$4="Closed-form",1/2*(1-COS(2*PI()*($B2290-$G$5)/$G$6))*$G$8,IF($N$4="General",1/2*(1-COS(2*PI()*($B2290-$G$5)/$G$6))*$G$9,"Error")))))</f>
        <v>3.6194965175042003E-3</v>
      </c>
      <c r="H2290" s="30">
        <f>IF(B2290="",0,IF($B2290&lt;$H$5,0,IF($B2290&gt;'MSD Calculation'!$D$5,0,IF($N$4="Closed-form",1/2*(1-COS(2*PI()*($B2290-$H$5)/$H$6))*$H$8,IF($N$4="General",1/2*(1-COS(2*PI()*($B2290-$H$5)/$H$6))*$H$9,"Error")))))</f>
        <v>1.9756945017340589E-3</v>
      </c>
      <c r="I2290" s="30">
        <f>IF(B2290="",0,IF($B2290&lt;$I$5,0,IF($B2290&gt;'MSD Calculation'!$D$5,0,IF($N$4="Closed-form",1/2*(1-COS(2*PI()*($B2290-$I$5)/$I$6))*$I$8,IF($N$4="General",1/2*(1-COS(2*PI()*($B2290-$I$5)/$I$6))*$I$9,"Error")))))</f>
        <v>3.3908572357732938E-4</v>
      </c>
      <c r="J2290" s="15" t="s">
        <v>14</v>
      </c>
      <c r="K2290" s="3"/>
      <c r="L2290" s="17">
        <v>22.730000000000754</v>
      </c>
      <c r="M2290" s="34">
        <f>L2290/'MSD Calculation'!$D$5</f>
        <v>0.76790540540543084</v>
      </c>
      <c r="N2290" s="34">
        <f>'MSD Calculation'!$D$24-L2290</f>
        <v>-4.2300000000007536</v>
      </c>
      <c r="O2290" s="35">
        <f t="shared" si="175"/>
        <v>3.2849560841700974E-3</v>
      </c>
      <c r="P2290" s="35">
        <f t="shared" si="176"/>
        <v>1.1979233109489954E-2</v>
      </c>
      <c r="Q2290" s="35">
        <f t="shared" si="177"/>
        <v>1.5598729626994155E-2</v>
      </c>
      <c r="R2290" s="35">
        <f t="shared" si="178"/>
        <v>1.7574424128728214E-2</v>
      </c>
      <c r="S2290" s="35">
        <f t="shared" si="179"/>
        <v>1.7913509852305543E-2</v>
      </c>
      <c r="T2290" s="11" t="s">
        <v>14</v>
      </c>
    </row>
    <row r="2291" spans="2:20" x14ac:dyDescent="0.35">
      <c r="B2291" s="63">
        <v>22.740000000000755</v>
      </c>
      <c r="C2291" s="34">
        <f>B2291/'MSD Calculation'!$D$5</f>
        <v>0.76824324324326876</v>
      </c>
      <c r="D2291" s="34">
        <f>'MSD Calculation'!$D$24-B2291</f>
        <v>-4.2400000000007552</v>
      </c>
      <c r="E2291" s="30">
        <f>IF(B2291="",0,IF(B2291&lt;'MSD Calculation'!$D$5,$E$7*(1-B2291/'MSD Calculation'!$D$5), 0))</f>
        <v>3.2801744887055104E-3</v>
      </c>
      <c r="F2291" s="30">
        <f>IF(B2291="",0,IF($B2291&lt;$F$5,0,IF($B2291&gt;'MSD Calculation'!$D$5,0,IF($N$4="Closed-form",1/2*(1-COS(2*PI()*($B2291-$F$5)/$F$6))*$F$8,IF($N$4="General",1/2*(1-COS(2*PI()*($B2291-$F$5)/$F$6))*$F$9,"Error")))))</f>
        <v>8.6880767551813197E-3</v>
      </c>
      <c r="G2291" s="30">
        <f>IF(B2291="",0,IF($B2291&lt;$G$5,0,IF($B2291&gt;'MSD Calculation'!$D$5,0,IF($N$4="Closed-form",1/2*(1-COS(2*PI()*($B2291-$G$5)/$G$6))*$G$8,IF($N$4="General",1/2*(1-COS(2*PI()*($B2291-$G$5)/$G$6))*$G$9,"Error")))))</f>
        <v>3.6181153086535384E-3</v>
      </c>
      <c r="H2291" s="30">
        <f>IF(B2291="",0,IF($B2291&lt;$H$5,0,IF($B2291&gt;'MSD Calculation'!$D$5,0,IF($N$4="Closed-form",1/2*(1-COS(2*PI()*($B2291-$H$5)/$H$6))*$H$8,IF($N$4="General",1/2*(1-COS(2*PI()*($B2291-$H$5)/$H$6))*$H$9,"Error")))))</f>
        <v>1.9766813983574821E-3</v>
      </c>
      <c r="I2291" s="30">
        <f>IF(B2291="",0,IF($B2291&lt;$I$5,0,IF($B2291&gt;'MSD Calculation'!$D$5,0,IF($N$4="Closed-form",1/2*(1-COS(2*PI()*($B2291-$I$5)/$I$6))*$I$8,IF($N$4="General",1/2*(1-COS(2*PI()*($B2291-$I$5)/$I$6))*$I$9,"Error")))))</f>
        <v>3.4053395163526057E-4</v>
      </c>
      <c r="J2291" s="15" t="s">
        <v>14</v>
      </c>
      <c r="K2291" s="3"/>
      <c r="L2291" s="17">
        <v>22.740000000000755</v>
      </c>
      <c r="M2291" s="34">
        <f>L2291/'MSD Calculation'!$D$5</f>
        <v>0.76824324324326876</v>
      </c>
      <c r="N2291" s="34">
        <f>'MSD Calculation'!$D$24-L2291</f>
        <v>-4.2400000000007552</v>
      </c>
      <c r="O2291" s="35">
        <f t="shared" si="175"/>
        <v>3.2801744887055104E-3</v>
      </c>
      <c r="P2291" s="35">
        <f t="shared" si="176"/>
        <v>1.196825124388683E-2</v>
      </c>
      <c r="Q2291" s="35">
        <f t="shared" si="177"/>
        <v>1.5586366552540368E-2</v>
      </c>
      <c r="R2291" s="35">
        <f t="shared" si="178"/>
        <v>1.7563047950897852E-2</v>
      </c>
      <c r="S2291" s="35">
        <f t="shared" si="179"/>
        <v>1.7903581902533112E-2</v>
      </c>
      <c r="T2291" s="11" t="s">
        <v>14</v>
      </c>
    </row>
    <row r="2292" spans="2:20" x14ac:dyDescent="0.35">
      <c r="B2292" s="63">
        <v>22.750000000000757</v>
      </c>
      <c r="C2292" s="34">
        <f>B2292/'MSD Calculation'!$D$5</f>
        <v>0.76858108108110657</v>
      </c>
      <c r="D2292" s="34">
        <f>'MSD Calculation'!$D$24-B2292</f>
        <v>-4.2500000000007567</v>
      </c>
      <c r="E2292" s="30">
        <f>IF(B2292="",0,IF(B2292&lt;'MSD Calculation'!$D$5,$E$7*(1-B2292/'MSD Calculation'!$D$5), 0))</f>
        <v>3.275392893240925E-3</v>
      </c>
      <c r="F2292" s="30">
        <f>IF(B2292="",0,IF($B2292&lt;$F$5,0,IF($B2292&gt;'MSD Calculation'!$D$5,0,IF($N$4="Closed-form",1/2*(1-COS(2*PI()*($B2292-$F$5)/$F$6))*$F$8,IF($N$4="General",1/2*(1-COS(2*PI()*($B2292-$F$5)/$F$6))*$F$9,"Error")))))</f>
        <v>8.681859648399454E-3</v>
      </c>
      <c r="G2292" s="30">
        <f>IF(B2292="",0,IF($B2292&lt;$G$5,0,IF($B2292&gt;'MSD Calculation'!$D$5,0,IF($N$4="Closed-form",1/2*(1-COS(2*PI()*($B2292-$G$5)/$G$6))*$G$8,IF($N$4="General",1/2*(1-COS(2*PI()*($B2292-$G$5)/$G$6))*$G$9,"Error")))))</f>
        <v>3.6167218417797469E-3</v>
      </c>
      <c r="H2292" s="30">
        <f>IF(B2292="",0,IF($B2292&lt;$H$5,0,IF($B2292&gt;'MSD Calculation'!$D$5,0,IF($N$4="Closed-form",1/2*(1-COS(2*PI()*($B2292-$H$5)/$H$6))*$H$8,IF($N$4="General",1/2*(1-COS(2*PI()*($B2292-$H$5)/$H$6))*$H$9,"Error")))))</f>
        <v>1.9776566548051324E-3</v>
      </c>
      <c r="I2292" s="30">
        <f>IF(B2292="",0,IF($B2292&lt;$I$5,0,IF($B2292&gt;'MSD Calculation'!$D$5,0,IF($N$4="Closed-form",1/2*(1-COS(2*PI()*($B2292-$I$5)/$I$6))*$I$8,IF($N$4="General",1/2*(1-COS(2*PI()*($B2292-$I$5)/$I$6))*$I$9,"Error")))))</f>
        <v>3.4198085642724659E-4</v>
      </c>
      <c r="J2292" s="15" t="s">
        <v>14</v>
      </c>
      <c r="K2292" s="3"/>
      <c r="L2292" s="17">
        <v>22.750000000000757</v>
      </c>
      <c r="M2292" s="34">
        <f>L2292/'MSD Calculation'!$D$5</f>
        <v>0.76858108108110657</v>
      </c>
      <c r="N2292" s="34">
        <f>'MSD Calculation'!$D$24-L2292</f>
        <v>-4.2500000000007567</v>
      </c>
      <c r="O2292" s="35">
        <f t="shared" si="175"/>
        <v>3.275392893240925E-3</v>
      </c>
      <c r="P2292" s="35">
        <f t="shared" si="176"/>
        <v>1.195725254164038E-2</v>
      </c>
      <c r="Q2292" s="35">
        <f t="shared" si="177"/>
        <v>1.5573974383420126E-2</v>
      </c>
      <c r="R2292" s="35">
        <f t="shared" si="178"/>
        <v>1.7551631038225258E-2</v>
      </c>
      <c r="S2292" s="35">
        <f t="shared" si="179"/>
        <v>1.7893611894652505E-2</v>
      </c>
      <c r="T2292" s="11" t="s">
        <v>14</v>
      </c>
    </row>
    <row r="2293" spans="2:20" x14ac:dyDescent="0.35">
      <c r="B2293" s="63">
        <v>22.760000000000758</v>
      </c>
      <c r="C2293" s="34">
        <f>B2293/'MSD Calculation'!$D$5</f>
        <v>0.76891891891894448</v>
      </c>
      <c r="D2293" s="34">
        <f>'MSD Calculation'!$D$24-B2293</f>
        <v>-4.2600000000007583</v>
      </c>
      <c r="E2293" s="30">
        <f>IF(B2293="",0,IF(B2293&lt;'MSD Calculation'!$D$5,$E$7*(1-B2293/'MSD Calculation'!$D$5), 0))</f>
        <v>3.270611297776338E-3</v>
      </c>
      <c r="F2293" s="30">
        <f>IF(B2293="",0,IF($B2293&lt;$F$5,0,IF($B2293&gt;'MSD Calculation'!$D$5,0,IF($N$4="Closed-form",1/2*(1-COS(2*PI()*($B2293-$F$5)/$F$6))*$F$8,IF($N$4="General",1/2*(1-COS(2*PI()*($B2293-$F$5)/$F$6))*$F$9,"Error")))))</f>
        <v>8.6756257322455413E-3</v>
      </c>
      <c r="G2293" s="30">
        <f>IF(B2293="",0,IF($B2293&lt;$G$5,0,IF($B2293&gt;'MSD Calculation'!$D$5,0,IF($N$4="Closed-form",1/2*(1-COS(2*PI()*($B2293-$G$5)/$G$6))*$G$8,IF($N$4="General",1/2*(1-COS(2*PI()*($B2293-$G$5)/$G$6))*$G$9,"Error")))))</f>
        <v>3.6153161265297185E-3</v>
      </c>
      <c r="H2293" s="30">
        <f>IF(B2293="",0,IF($B2293&lt;$H$5,0,IF($B2293&gt;'MSD Calculation'!$D$5,0,IF($N$4="Closed-form",1/2*(1-COS(2*PI()*($B2293-$H$5)/$H$6))*$H$8,IF($N$4="General",1/2*(1-COS(2*PI()*($B2293-$H$5)/$H$6))*$H$9,"Error")))))</f>
        <v>1.9786202593506897E-3</v>
      </c>
      <c r="I2293" s="30">
        <f>IF(B2293="",0,IF($B2293&lt;$I$5,0,IF($B2293&gt;'MSD Calculation'!$D$5,0,IF($N$4="Closed-form",1/2*(1-COS(2*PI()*($B2293-$I$5)/$I$6))*$I$8,IF($N$4="General",1/2*(1-COS(2*PI()*($B2293-$I$5)/$I$6))*$I$9,"Error")))))</f>
        <v>3.4342640056274072E-4</v>
      </c>
      <c r="J2293" s="15" t="s">
        <v>14</v>
      </c>
      <c r="K2293" s="3"/>
      <c r="L2293" s="17">
        <v>22.760000000000758</v>
      </c>
      <c r="M2293" s="34">
        <f>L2293/'MSD Calculation'!$D$5</f>
        <v>0.76891891891894448</v>
      </c>
      <c r="N2293" s="34">
        <f>'MSD Calculation'!$D$24-L2293</f>
        <v>-4.2600000000007583</v>
      </c>
      <c r="O2293" s="35">
        <f t="shared" si="175"/>
        <v>3.270611297776338E-3</v>
      </c>
      <c r="P2293" s="35">
        <f t="shared" si="176"/>
        <v>1.1946237030021879E-2</v>
      </c>
      <c r="Q2293" s="35">
        <f t="shared" si="177"/>
        <v>1.5561553156551597E-2</v>
      </c>
      <c r="R2293" s="35">
        <f t="shared" si="178"/>
        <v>1.7540173415902287E-2</v>
      </c>
      <c r="S2293" s="35">
        <f t="shared" si="179"/>
        <v>1.7883599816465028E-2</v>
      </c>
      <c r="T2293" s="11" t="s">
        <v>14</v>
      </c>
    </row>
    <row r="2294" spans="2:20" x14ac:dyDescent="0.35">
      <c r="B2294" s="63">
        <v>22.77000000000076</v>
      </c>
      <c r="C2294" s="34">
        <f>B2294/'MSD Calculation'!$D$5</f>
        <v>0.7692567567567824</v>
      </c>
      <c r="D2294" s="34">
        <f>'MSD Calculation'!$D$24-B2294</f>
        <v>-4.2700000000007599</v>
      </c>
      <c r="E2294" s="30">
        <f>IF(B2294="",0,IF(B2294&lt;'MSD Calculation'!$D$5,$E$7*(1-B2294/'MSD Calculation'!$D$5), 0))</f>
        <v>3.2658297023117513E-3</v>
      </c>
      <c r="F2294" s="30">
        <f>IF(B2294="",0,IF($B2294&lt;$F$5,0,IF($B2294&gt;'MSD Calculation'!$D$5,0,IF($N$4="Closed-form",1/2*(1-COS(2*PI()*($B2294-$F$5)/$F$6))*$F$8,IF($N$4="General",1/2*(1-COS(2*PI()*($B2294-$F$5)/$F$6))*$F$9,"Error")))))</f>
        <v>8.6693750340645775E-3</v>
      </c>
      <c r="G2294" s="30">
        <f>IF(B2294="",0,IF($B2294&lt;$G$5,0,IF($B2294&gt;'MSD Calculation'!$D$5,0,IF($N$4="Closed-form",1/2*(1-COS(2*PI()*($B2294-$G$5)/$G$6))*$G$8,IF($N$4="General",1/2*(1-COS(2*PI()*($B2294-$G$5)/$G$6))*$G$9,"Error")))))</f>
        <v>3.6138981726351431E-3</v>
      </c>
      <c r="H2294" s="30">
        <f>IF(B2294="",0,IF($B2294&lt;$H$5,0,IF($B2294&gt;'MSD Calculation'!$D$5,0,IF($N$4="Closed-form",1/2*(1-COS(2*PI()*($B2294-$H$5)/$H$6))*$H$8,IF($N$4="General",1/2*(1-COS(2*PI()*($B2294-$H$5)/$H$6))*$H$9,"Error")))))</f>
        <v>1.9795722004079352E-3</v>
      </c>
      <c r="I2294" s="30">
        <f>IF(B2294="",0,IF($B2294&lt;$I$5,0,IF($B2294&gt;'MSD Calculation'!$D$5,0,IF($N$4="Closed-form",1/2*(1-COS(2*PI()*($B2294-$I$5)/$I$6))*$I$8,IF($N$4="General",1/2*(1-COS(2*PI()*($B2294-$I$5)/$I$6))*$I$9,"Error")))))</f>
        <v>3.4487054668635813E-4</v>
      </c>
      <c r="J2294" s="15" t="s">
        <v>14</v>
      </c>
      <c r="K2294" s="3"/>
      <c r="L2294" s="17">
        <v>22.77000000000076</v>
      </c>
      <c r="M2294" s="34">
        <f>L2294/'MSD Calculation'!$D$5</f>
        <v>0.7692567567567824</v>
      </c>
      <c r="N2294" s="34">
        <f>'MSD Calculation'!$D$24-L2294</f>
        <v>-4.2700000000007599</v>
      </c>
      <c r="O2294" s="35">
        <f t="shared" si="175"/>
        <v>3.2658297023117513E-3</v>
      </c>
      <c r="P2294" s="35">
        <f t="shared" si="176"/>
        <v>1.1935204736376329E-2</v>
      </c>
      <c r="Q2294" s="35">
        <f t="shared" si="177"/>
        <v>1.5549102909011472E-2</v>
      </c>
      <c r="R2294" s="35">
        <f t="shared" si="178"/>
        <v>1.7528675109419408E-2</v>
      </c>
      <c r="S2294" s="35">
        <f t="shared" si="179"/>
        <v>1.7873545656105765E-2</v>
      </c>
      <c r="T2294" s="11" t="s">
        <v>14</v>
      </c>
    </row>
    <row r="2295" spans="2:20" x14ac:dyDescent="0.35">
      <c r="B2295" s="63">
        <v>22.780000000000761</v>
      </c>
      <c r="C2295" s="34">
        <f>B2295/'MSD Calculation'!$D$5</f>
        <v>0.76959459459462032</v>
      </c>
      <c r="D2295" s="34">
        <f>'MSD Calculation'!$D$24-B2295</f>
        <v>-4.2800000000007614</v>
      </c>
      <c r="E2295" s="30">
        <f>IF(B2295="",0,IF(B2295&lt;'MSD Calculation'!$D$5,$E$7*(1-B2295/'MSD Calculation'!$D$5), 0))</f>
        <v>3.2610481068471643E-3</v>
      </c>
      <c r="F2295" s="30">
        <f>IF(B2295="",0,IF($B2295&lt;$F$5,0,IF($B2295&gt;'MSD Calculation'!$D$5,0,IF($N$4="Closed-form",1/2*(1-COS(2*PI()*($B2295-$F$5)/$F$6))*$F$8,IF($N$4="General",1/2*(1-COS(2*PI()*($B2295-$F$5)/$F$6))*$F$9,"Error")))))</f>
        <v>8.6631075812751909E-3</v>
      </c>
      <c r="G2295" s="30">
        <f>IF(B2295="",0,IF($B2295&lt;$G$5,0,IF($B2295&gt;'MSD Calculation'!$D$5,0,IF($N$4="Closed-form",1/2*(1-COS(2*PI()*($B2295-$G$5)/$G$6))*$G$8,IF($N$4="General",1/2*(1-COS(2*PI()*($B2295-$G$5)/$G$6))*$G$9,"Error")))))</f>
        <v>3.6124679899124353E-3</v>
      </c>
      <c r="H2295" s="30">
        <f>IF(B2295="",0,IF($B2295&lt;$H$5,0,IF($B2295&gt;'MSD Calculation'!$D$5,0,IF($N$4="Closed-form",1/2*(1-COS(2*PI()*($B2295-$H$5)/$H$6))*$H$8,IF($N$4="General",1/2*(1-COS(2*PI()*($B2295-$H$5)/$H$6))*$H$9,"Error")))))</f>
        <v>1.9805124665308884E-3</v>
      </c>
      <c r="I2295" s="30">
        <f>IF(B2295="",0,IF($B2295&lt;$I$5,0,IF($B2295&gt;'MSD Calculation'!$D$5,0,IF($N$4="Closed-form",1/2*(1-COS(2*PI()*($B2295-$I$5)/$I$6))*$I$8,IF($N$4="General",1/2*(1-COS(2*PI()*($B2295-$I$5)/$I$6))*$I$9,"Error")))))</f>
        <v>3.4631325747884099E-4</v>
      </c>
      <c r="J2295" s="15" t="s">
        <v>14</v>
      </c>
      <c r="K2295" s="3"/>
      <c r="L2295" s="17">
        <v>22.780000000000761</v>
      </c>
      <c r="M2295" s="34">
        <f>L2295/'MSD Calculation'!$D$5</f>
        <v>0.76959459459462032</v>
      </c>
      <c r="N2295" s="34">
        <f>'MSD Calculation'!$D$24-L2295</f>
        <v>-4.2800000000007614</v>
      </c>
      <c r="O2295" s="35">
        <f t="shared" si="175"/>
        <v>3.2610481068471643E-3</v>
      </c>
      <c r="P2295" s="35">
        <f t="shared" si="176"/>
        <v>1.1924155688122355E-2</v>
      </c>
      <c r="Q2295" s="35">
        <f t="shared" si="177"/>
        <v>1.5536623678034791E-2</v>
      </c>
      <c r="R2295" s="35">
        <f t="shared" si="178"/>
        <v>1.7517136144565678E-2</v>
      </c>
      <c r="S2295" s="35">
        <f t="shared" si="179"/>
        <v>1.7863449402044519E-2</v>
      </c>
      <c r="T2295" s="11" t="s">
        <v>14</v>
      </c>
    </row>
    <row r="2296" spans="2:20" x14ac:dyDescent="0.35">
      <c r="B2296" s="63">
        <v>22.790000000000763</v>
      </c>
      <c r="C2296" s="34">
        <f>B2296/'MSD Calculation'!$D$5</f>
        <v>0.76993243243245812</v>
      </c>
      <c r="D2296" s="34">
        <f>'MSD Calculation'!$D$24-B2296</f>
        <v>-4.290000000000763</v>
      </c>
      <c r="E2296" s="30">
        <f>IF(B2296="",0,IF(B2296&lt;'MSD Calculation'!$D$5,$E$7*(1-B2296/'MSD Calculation'!$D$5), 0))</f>
        <v>3.2562665113825789E-3</v>
      </c>
      <c r="F2296" s="30">
        <f>IF(B2296="",0,IF($B2296&lt;$F$5,0,IF($B2296&gt;'MSD Calculation'!$D$5,0,IF($N$4="Closed-form",1/2*(1-COS(2*PI()*($B2296-$F$5)/$F$6))*$F$8,IF($N$4="General",1/2*(1-COS(2*PI()*($B2296-$F$5)/$F$6))*$F$9,"Error")))))</f>
        <v>8.6568234013694907E-3</v>
      </c>
      <c r="G2296" s="30">
        <f>IF(B2296="",0,IF($B2296&lt;$G$5,0,IF($B2296&gt;'MSD Calculation'!$D$5,0,IF($N$4="Closed-form",1/2*(1-COS(2*PI()*($B2296-$G$5)/$G$6))*$G$8,IF($N$4="General",1/2*(1-COS(2*PI()*($B2296-$G$5)/$G$6))*$G$9,"Error")))))</f>
        <v>3.6110255882626716E-3</v>
      </c>
      <c r="H2296" s="30">
        <f>IF(B2296="",0,IF($B2296&lt;$H$5,0,IF($B2296&gt;'MSD Calculation'!$D$5,0,IF($N$4="Closed-form",1/2*(1-COS(2*PI()*($B2296-$H$5)/$H$6))*$H$8,IF($N$4="General",1/2*(1-COS(2*PI()*($B2296-$H$5)/$H$6))*$H$9,"Error")))))</f>
        <v>1.9814410464139474E-3</v>
      </c>
      <c r="I2296" s="30">
        <f>IF(B2296="",0,IF($B2296&lt;$I$5,0,IF($B2296&gt;'MSD Calculation'!$D$5,0,IF($N$4="Closed-form",1/2*(1-COS(2*PI()*($B2296-$I$5)/$I$6))*$I$8,IF($N$4="General",1/2*(1-COS(2*PI()*($B2296-$I$5)/$I$6))*$I$9,"Error")))))</f>
        <v>3.4775449565802285E-4</v>
      </c>
      <c r="J2296" s="15" t="s">
        <v>14</v>
      </c>
      <c r="K2296" s="3"/>
      <c r="L2296" s="17">
        <v>22.790000000000763</v>
      </c>
      <c r="M2296" s="34">
        <f>L2296/'MSD Calculation'!$D$5</f>
        <v>0.76993243243245812</v>
      </c>
      <c r="N2296" s="34">
        <f>'MSD Calculation'!$D$24-L2296</f>
        <v>-4.290000000000763</v>
      </c>
      <c r="O2296" s="35">
        <f t="shared" si="175"/>
        <v>3.2562665113825789E-3</v>
      </c>
      <c r="P2296" s="35">
        <f t="shared" si="176"/>
        <v>1.191308991275207E-2</v>
      </c>
      <c r="Q2296" s="35">
        <f t="shared" si="177"/>
        <v>1.5524115501014742E-2</v>
      </c>
      <c r="R2296" s="35">
        <f t="shared" si="178"/>
        <v>1.7505556547428688E-2</v>
      </c>
      <c r="S2296" s="35">
        <f t="shared" si="179"/>
        <v>1.7853311043086711E-2</v>
      </c>
      <c r="T2296" s="11" t="s">
        <v>14</v>
      </c>
    </row>
    <row r="2297" spans="2:20" x14ac:dyDescent="0.35">
      <c r="B2297" s="63">
        <v>22.800000000000765</v>
      </c>
      <c r="C2297" s="34">
        <f>B2297/'MSD Calculation'!$D$5</f>
        <v>0.77027027027029604</v>
      </c>
      <c r="D2297" s="34">
        <f>'MSD Calculation'!$D$24-B2297</f>
        <v>-4.3000000000007645</v>
      </c>
      <c r="E2297" s="30">
        <f>IF(B2297="",0,IF(B2297&lt;'MSD Calculation'!$D$5,$E$7*(1-B2297/'MSD Calculation'!$D$5), 0))</f>
        <v>3.2514849159179919E-3</v>
      </c>
      <c r="F2297" s="30">
        <f>IF(B2297="",0,IF($B2297&lt;$F$5,0,IF($B2297&gt;'MSD Calculation'!$D$5,0,IF($N$4="Closed-form",1/2*(1-COS(2*PI()*($B2297-$F$5)/$F$6))*$F$8,IF($N$4="General",1/2*(1-COS(2*PI()*($B2297-$F$5)/$F$6))*$F$9,"Error")))))</f>
        <v>8.6505225219129702E-3</v>
      </c>
      <c r="G2297" s="30">
        <f>IF(B2297="",0,IF($B2297&lt;$G$5,0,IF($B2297&gt;'MSD Calculation'!$D$5,0,IF($N$4="Closed-form",1/2*(1-COS(2*PI()*($B2297-$G$5)/$G$6))*$G$8,IF($N$4="General",1/2*(1-COS(2*PI()*($B2297-$G$5)/$G$6))*$G$9,"Error")))))</f>
        <v>3.6095709776715165E-3</v>
      </c>
      <c r="H2297" s="30">
        <f>IF(B2297="",0,IF($B2297&lt;$H$5,0,IF($B2297&gt;'MSD Calculation'!$D$5,0,IF($N$4="Closed-form",1/2*(1-COS(2*PI()*($B2297-$H$5)/$H$6))*$H$8,IF($N$4="General",1/2*(1-COS(2*PI()*($B2297-$H$5)/$H$6))*$H$9,"Error")))))</f>
        <v>1.9823579288920229E-3</v>
      </c>
      <c r="I2297" s="30">
        <f>IF(B2297="",0,IF($B2297&lt;$I$5,0,IF($B2297&gt;'MSD Calculation'!$D$5,0,IF($N$4="Closed-form",1/2*(1-COS(2*PI()*($B2297-$I$5)/$I$6))*$I$8,IF($N$4="General",1/2*(1-COS(2*PI()*($B2297-$I$5)/$I$6))*$I$9,"Error")))))</f>
        <v>3.4919422397979206E-4</v>
      </c>
      <c r="J2297" s="15" t="s">
        <v>14</v>
      </c>
      <c r="K2297" s="3"/>
      <c r="L2297" s="17">
        <v>22.800000000000765</v>
      </c>
      <c r="M2297" s="34">
        <f>L2297/'MSD Calculation'!$D$5</f>
        <v>0.77027027027029604</v>
      </c>
      <c r="N2297" s="34">
        <f>'MSD Calculation'!$D$24-L2297</f>
        <v>-4.3000000000007645</v>
      </c>
      <c r="O2297" s="35">
        <f t="shared" si="175"/>
        <v>3.2514849159179919E-3</v>
      </c>
      <c r="P2297" s="35">
        <f t="shared" si="176"/>
        <v>1.1902007437830962E-2</v>
      </c>
      <c r="Q2297" s="35">
        <f t="shared" si="177"/>
        <v>1.5511578415502478E-2</v>
      </c>
      <c r="R2297" s="35">
        <f t="shared" si="178"/>
        <v>1.7493936344394501E-2</v>
      </c>
      <c r="S2297" s="35">
        <f t="shared" si="179"/>
        <v>1.7843130568374294E-2</v>
      </c>
      <c r="T2297" s="11" t="s">
        <v>14</v>
      </c>
    </row>
    <row r="2298" spans="2:20" x14ac:dyDescent="0.35">
      <c r="B2298" s="63">
        <v>22.810000000000766</v>
      </c>
      <c r="C2298" s="34">
        <f>B2298/'MSD Calculation'!$D$5</f>
        <v>0.77060810810813396</v>
      </c>
      <c r="D2298" s="34">
        <f>'MSD Calculation'!$D$24-B2298</f>
        <v>-4.3100000000007661</v>
      </c>
      <c r="E2298" s="30">
        <f>IF(B2298="",0,IF(B2298&lt;'MSD Calculation'!$D$5,$E$7*(1-B2298/'MSD Calculation'!$D$5), 0))</f>
        <v>3.2467033204534048E-3</v>
      </c>
      <c r="F2298" s="30">
        <f>IF(B2298="",0,IF($B2298&lt;$F$5,0,IF($B2298&gt;'MSD Calculation'!$D$5,0,IF($N$4="Closed-form",1/2*(1-COS(2*PI()*($B2298-$F$5)/$F$6))*$F$8,IF($N$4="General",1/2*(1-COS(2*PI()*($B2298-$F$5)/$F$6))*$F$9,"Error")))))</f>
        <v>8.644204970544361E-3</v>
      </c>
      <c r="G2298" s="30">
        <f>IF(B2298="",0,IF($B2298&lt;$G$5,0,IF($B2298&gt;'MSD Calculation'!$D$5,0,IF($N$4="Closed-form",1/2*(1-COS(2*PI()*($B2298-$G$5)/$G$6))*$G$8,IF($N$4="General",1/2*(1-COS(2*PI()*($B2298-$G$5)/$G$6))*$G$9,"Error")))))</f>
        <v>3.6081041682091597E-3</v>
      </c>
      <c r="H2298" s="30">
        <f>IF(B2298="",0,IF($B2298&lt;$H$5,0,IF($B2298&gt;'MSD Calculation'!$D$5,0,IF($N$4="Closed-form",1/2*(1-COS(2*PI()*($B2298-$H$5)/$H$6))*$H$8,IF($N$4="General",1/2*(1-COS(2*PI()*($B2298-$H$5)/$H$6))*$H$9,"Error")))))</f>
        <v>1.9832631029406736E-3</v>
      </c>
      <c r="I2298" s="30">
        <f>IF(B2298="",0,IF($B2298&lt;$I$5,0,IF($B2298&gt;'MSD Calculation'!$D$5,0,IF($N$4="Closed-form",1/2*(1-COS(2*PI()*($B2298-$I$5)/$I$6))*$I$8,IF($N$4="General",1/2*(1-COS(2*PI()*($B2298-$I$5)/$I$6))*$I$9,"Error")))))</f>
        <v>3.5063240523905463E-4</v>
      </c>
      <c r="J2298" s="15" t="s">
        <v>14</v>
      </c>
      <c r="K2298" s="3"/>
      <c r="L2298" s="17">
        <v>22.810000000000766</v>
      </c>
      <c r="M2298" s="34">
        <f>L2298/'MSD Calculation'!$D$5</f>
        <v>0.77060810810813396</v>
      </c>
      <c r="N2298" s="34">
        <f>'MSD Calculation'!$D$24-L2298</f>
        <v>-4.3100000000007661</v>
      </c>
      <c r="O2298" s="35">
        <f t="shared" si="175"/>
        <v>3.2467033204534048E-3</v>
      </c>
      <c r="P2298" s="35">
        <f t="shared" si="176"/>
        <v>1.1890908290997766E-2</v>
      </c>
      <c r="Q2298" s="35">
        <f t="shared" si="177"/>
        <v>1.5499012459206925E-2</v>
      </c>
      <c r="R2298" s="35">
        <f t="shared" si="178"/>
        <v>1.7482275562147598E-2</v>
      </c>
      <c r="S2298" s="35">
        <f t="shared" si="179"/>
        <v>1.7832907967386652E-2</v>
      </c>
      <c r="T2298" s="11" t="s">
        <v>14</v>
      </c>
    </row>
    <row r="2299" spans="2:20" x14ac:dyDescent="0.35">
      <c r="B2299" s="63">
        <v>22.820000000000768</v>
      </c>
      <c r="C2299" s="34">
        <f>B2299/'MSD Calculation'!$D$5</f>
        <v>0.77094594594597188</v>
      </c>
      <c r="D2299" s="34">
        <f>'MSD Calculation'!$D$24-B2299</f>
        <v>-4.3200000000007677</v>
      </c>
      <c r="E2299" s="30">
        <f>IF(B2299="",0,IF(B2299&lt;'MSD Calculation'!$D$5,$E$7*(1-B2299/'MSD Calculation'!$D$5), 0))</f>
        <v>3.2419217249888182E-3</v>
      </c>
      <c r="F2299" s="30">
        <f>IF(B2299="",0,IF($B2299&lt;$F$5,0,IF($B2299&gt;'MSD Calculation'!$D$5,0,IF($N$4="Closed-form",1/2*(1-COS(2*PI()*($B2299-$F$5)/$F$6))*$F$8,IF($N$4="General",1/2*(1-COS(2*PI()*($B2299-$F$5)/$F$6))*$F$9,"Error")))))</f>
        <v>8.6378707749755462E-3</v>
      </c>
      <c r="G2299" s="30">
        <f>IF(B2299="",0,IF($B2299&lt;$G$5,0,IF($B2299&gt;'MSD Calculation'!$D$5,0,IF($N$4="Closed-form",1/2*(1-COS(2*PI()*($B2299-$G$5)/$G$6))*$G$8,IF($N$4="General",1/2*(1-COS(2*PI()*($B2299-$G$5)/$G$6))*$G$9,"Error")))))</f>
        <v>3.6066251700302416E-3</v>
      </c>
      <c r="H2299" s="30">
        <f>IF(B2299="",0,IF($B2299&lt;$H$5,0,IF($B2299&gt;'MSD Calculation'!$D$5,0,IF($N$4="Closed-form",1/2*(1-COS(2*PI()*($B2299-$H$5)/$H$6))*$H$8,IF($N$4="General",1/2*(1-COS(2*PI()*($B2299-$H$5)/$H$6))*$H$9,"Error")))))</f>
        <v>1.9841565576762393E-3</v>
      </c>
      <c r="I2299" s="30">
        <f>IF(B2299="",0,IF($B2299&lt;$I$5,0,IF($B2299&gt;'MSD Calculation'!$D$5,0,IF($N$4="Closed-form",1/2*(1-COS(2*PI()*($B2299-$I$5)/$I$6))*$I$8,IF($N$4="General",1/2*(1-COS(2*PI()*($B2299-$I$5)/$I$6))*$I$9,"Error")))))</f>
        <v>3.5206900227069507E-4</v>
      </c>
      <c r="J2299" s="15" t="s">
        <v>14</v>
      </c>
      <c r="K2299" s="3"/>
      <c r="L2299" s="17">
        <v>22.820000000000768</v>
      </c>
      <c r="M2299" s="34">
        <f>L2299/'MSD Calculation'!$D$5</f>
        <v>0.77094594594597188</v>
      </c>
      <c r="N2299" s="34">
        <f>'MSD Calculation'!$D$24-L2299</f>
        <v>-4.3200000000007677</v>
      </c>
      <c r="O2299" s="35">
        <f t="shared" si="175"/>
        <v>3.2419217249888182E-3</v>
      </c>
      <c r="P2299" s="35">
        <f t="shared" si="176"/>
        <v>1.1879792499964365E-2</v>
      </c>
      <c r="Q2299" s="35">
        <f t="shared" si="177"/>
        <v>1.5486417669994607E-2</v>
      </c>
      <c r="R2299" s="35">
        <f t="shared" si="178"/>
        <v>1.7470574227670847E-2</v>
      </c>
      <c r="S2299" s="35">
        <f t="shared" si="179"/>
        <v>1.7822643229941541E-2</v>
      </c>
      <c r="T2299" s="11" t="s">
        <v>14</v>
      </c>
    </row>
    <row r="2300" spans="2:20" x14ac:dyDescent="0.35">
      <c r="B2300" s="63">
        <v>22.830000000000769</v>
      </c>
      <c r="C2300" s="34">
        <f>B2300/'MSD Calculation'!$D$5</f>
        <v>0.77128378378380968</v>
      </c>
      <c r="D2300" s="34">
        <f>'MSD Calculation'!$D$24-B2300</f>
        <v>-4.3300000000007692</v>
      </c>
      <c r="E2300" s="30">
        <f>IF(B2300="",0,IF(B2300&lt;'MSD Calculation'!$D$5,$E$7*(1-B2300/'MSD Calculation'!$D$5), 0))</f>
        <v>3.2371401295242324E-3</v>
      </c>
      <c r="F2300" s="30">
        <f>IF(B2300="",0,IF($B2300&lt;$F$5,0,IF($B2300&gt;'MSD Calculation'!$D$5,0,IF($N$4="Closed-form",1/2*(1-COS(2*PI()*($B2300-$F$5)/$F$6))*$F$8,IF($N$4="General",1/2*(1-COS(2*PI()*($B2300-$F$5)/$F$6))*$F$9,"Error")))))</f>
        <v>8.6315199629913922E-3</v>
      </c>
      <c r="G2300" s="30">
        <f>IF(B2300="",0,IF($B2300&lt;$G$5,0,IF($B2300&gt;'MSD Calculation'!$D$5,0,IF($N$4="Closed-form",1/2*(1-COS(2*PI()*($B2300-$G$5)/$G$6))*$G$8,IF($N$4="General",1/2*(1-COS(2*PI()*($B2300-$G$5)/$G$6))*$G$9,"Error")))))</f>
        <v>3.6051339933737847E-3</v>
      </c>
      <c r="H2300" s="30">
        <f>IF(B2300="",0,IF($B2300&lt;$H$5,0,IF($B2300&gt;'MSD Calculation'!$D$5,0,IF($N$4="Closed-form",1/2*(1-COS(2*PI()*($B2300-$H$5)/$H$6))*$H$8,IF($N$4="General",1/2*(1-COS(2*PI()*($B2300-$H$5)/$H$6))*$H$9,"Error")))))</f>
        <v>1.9850382823559691E-3</v>
      </c>
      <c r="I2300" s="30">
        <f>IF(B2300="",0,IF($B2300&lt;$I$5,0,IF($B2300&gt;'MSD Calculation'!$D$5,0,IF($N$4="Closed-form",1/2*(1-COS(2*PI()*($B2300-$I$5)/$I$6))*$I$8,IF($N$4="General",1/2*(1-COS(2*PI()*($B2300-$I$5)/$I$6))*$I$9,"Error")))))</f>
        <v>3.535039779505373E-4</v>
      </c>
      <c r="J2300" s="15" t="s">
        <v>14</v>
      </c>
      <c r="K2300" s="3"/>
      <c r="L2300" s="17">
        <v>22.830000000000769</v>
      </c>
      <c r="M2300" s="34">
        <f>L2300/'MSD Calculation'!$D$5</f>
        <v>0.77128378378380968</v>
      </c>
      <c r="N2300" s="34">
        <f>'MSD Calculation'!$D$24-L2300</f>
        <v>-4.3300000000007692</v>
      </c>
      <c r="O2300" s="35">
        <f t="shared" si="175"/>
        <v>3.2371401295242324E-3</v>
      </c>
      <c r="P2300" s="35">
        <f t="shared" si="176"/>
        <v>1.1868660092515625E-2</v>
      </c>
      <c r="Q2300" s="35">
        <f t="shared" si="177"/>
        <v>1.5473794085889409E-2</v>
      </c>
      <c r="R2300" s="35">
        <f t="shared" si="178"/>
        <v>1.7458832368245379E-2</v>
      </c>
      <c r="S2300" s="35">
        <f t="shared" si="179"/>
        <v>1.7812336346195917E-2</v>
      </c>
      <c r="T2300" s="11" t="s">
        <v>14</v>
      </c>
    </row>
    <row r="2301" spans="2:20" x14ac:dyDescent="0.35">
      <c r="B2301" s="63">
        <v>22.840000000000771</v>
      </c>
      <c r="C2301" s="34">
        <f>B2301/'MSD Calculation'!$D$5</f>
        <v>0.7716216216216476</v>
      </c>
      <c r="D2301" s="34">
        <f>'MSD Calculation'!$D$24-B2301</f>
        <v>-4.3400000000007708</v>
      </c>
      <c r="E2301" s="30">
        <f>IF(B2301="",0,IF(B2301&lt;'MSD Calculation'!$D$5,$E$7*(1-B2301/'MSD Calculation'!$D$5), 0))</f>
        <v>3.2323585340596457E-3</v>
      </c>
      <c r="F2301" s="30">
        <f>IF(B2301="",0,IF($B2301&lt;$F$5,0,IF($B2301&gt;'MSD Calculation'!$D$5,0,IF($N$4="Closed-form",1/2*(1-COS(2*PI()*($B2301-$F$5)/$F$6))*$F$8,IF($N$4="General",1/2*(1-COS(2*PI()*($B2301-$F$5)/$F$6))*$F$9,"Error")))))</f>
        <v>8.6251525624496794E-3</v>
      </c>
      <c r="G2301" s="30">
        <f>IF(B2301="",0,IF($B2301&lt;$G$5,0,IF($B2301&gt;'MSD Calculation'!$D$5,0,IF($N$4="Closed-form",1/2*(1-COS(2*PI()*($B2301-$G$5)/$G$6))*$G$8,IF($N$4="General",1/2*(1-COS(2*PI()*($B2301-$G$5)/$G$6))*$G$9,"Error")))))</f>
        <v>3.6036306485631203E-3</v>
      </c>
      <c r="H2301" s="30">
        <f>IF(B2301="",0,IF($B2301&lt;$H$5,0,IF($B2301&gt;'MSD Calculation'!$D$5,0,IF($N$4="Closed-form",1/2*(1-COS(2*PI()*($B2301-$H$5)/$H$6))*$H$8,IF($N$4="General",1/2*(1-COS(2*PI()*($B2301-$H$5)/$H$6))*$H$9,"Error")))))</f>
        <v>1.9859082663781537E-3</v>
      </c>
      <c r="I2301" s="30">
        <f>IF(B2301="",0,IF($B2301&lt;$I$5,0,IF($B2301&gt;'MSD Calculation'!$D$5,0,IF($N$4="Closed-form",1/2*(1-COS(2*PI()*($B2301-$I$5)/$I$6))*$I$8,IF($N$4="General",1/2*(1-COS(2*PI()*($B2301-$I$5)/$I$6))*$I$9,"Error")))))</f>
        <v>3.5493729519630376E-4</v>
      </c>
      <c r="J2301" s="15" t="s">
        <v>14</v>
      </c>
      <c r="K2301" s="3"/>
      <c r="L2301" s="17">
        <v>22.840000000000771</v>
      </c>
      <c r="M2301" s="34">
        <f>L2301/'MSD Calculation'!$D$5</f>
        <v>0.7716216216216476</v>
      </c>
      <c r="N2301" s="34">
        <f>'MSD Calculation'!$D$24-L2301</f>
        <v>-4.3400000000007708</v>
      </c>
      <c r="O2301" s="35">
        <f t="shared" si="175"/>
        <v>3.2323585340596457E-3</v>
      </c>
      <c r="P2301" s="35">
        <f t="shared" si="176"/>
        <v>1.1857511096509326E-2</v>
      </c>
      <c r="Q2301" s="35">
        <f t="shared" si="177"/>
        <v>1.5461141745072446E-2</v>
      </c>
      <c r="R2301" s="35">
        <f t="shared" si="178"/>
        <v>1.74470500114506E-2</v>
      </c>
      <c r="S2301" s="35">
        <f t="shared" si="179"/>
        <v>1.7801987306646904E-2</v>
      </c>
      <c r="T2301" s="11" t="s">
        <v>14</v>
      </c>
    </row>
    <row r="2302" spans="2:20" x14ac:dyDescent="0.35">
      <c r="B2302" s="63">
        <v>22.850000000000772</v>
      </c>
      <c r="C2302" s="34">
        <f>B2302/'MSD Calculation'!$D$5</f>
        <v>0.77195945945948552</v>
      </c>
      <c r="D2302" s="34">
        <f>'MSD Calculation'!$D$24-B2302</f>
        <v>-4.3500000000007724</v>
      </c>
      <c r="E2302" s="30">
        <f>IF(B2302="",0,IF(B2302&lt;'MSD Calculation'!$D$5,$E$7*(1-B2302/'MSD Calculation'!$D$5), 0))</f>
        <v>3.2275769385950587E-3</v>
      </c>
      <c r="F2302" s="30">
        <f>IF(B2302="",0,IF($B2302&lt;$F$5,0,IF($B2302&gt;'MSD Calculation'!$D$5,0,IF($N$4="Closed-form",1/2*(1-COS(2*PI()*($B2302-$F$5)/$F$6))*$F$8,IF($N$4="General",1/2*(1-COS(2*PI()*($B2302-$F$5)/$F$6))*$F$9,"Error")))))</f>
        <v>8.6187686012809319E-3</v>
      </c>
      <c r="G2302" s="30">
        <f>IF(B2302="",0,IF($B2302&lt;$G$5,0,IF($B2302&gt;'MSD Calculation'!$D$5,0,IF($N$4="Closed-form",1/2*(1-COS(2*PI()*($B2302-$G$5)/$G$6))*$G$8,IF($N$4="General",1/2*(1-COS(2*PI()*($B2302-$G$5)/$G$6))*$G$9,"Error")))))</f>
        <v>3.6021151460058215E-3</v>
      </c>
      <c r="H2302" s="30">
        <f>IF(B2302="",0,IF($B2302&lt;$H$5,0,IF($B2302&gt;'MSD Calculation'!$D$5,0,IF($N$4="Closed-form",1/2*(1-COS(2*PI()*($B2302-$H$5)/$H$6))*$H$8,IF($N$4="General",1/2*(1-COS(2*PI()*($B2302-$H$5)/$H$6))*$H$9,"Error")))))</f>
        <v>1.9867664992822506E-3</v>
      </c>
      <c r="I2302" s="30">
        <f>IF(B2302="",0,IF($B2302&lt;$I$5,0,IF($B2302&gt;'MSD Calculation'!$D$5,0,IF($N$4="Closed-form",1/2*(1-COS(2*PI()*($B2302-$I$5)/$I$6))*$I$8,IF($N$4="General",1/2*(1-COS(2*PI()*($B2302-$I$5)/$I$6))*$I$9,"Error")))))</f>
        <v>3.5636891696857369E-4</v>
      </c>
      <c r="J2302" s="15" t="s">
        <v>14</v>
      </c>
      <c r="K2302" s="3"/>
      <c r="L2302" s="17">
        <v>22.850000000000772</v>
      </c>
      <c r="M2302" s="34">
        <f>L2302/'MSD Calculation'!$D$5</f>
        <v>0.77195945945948552</v>
      </c>
      <c r="N2302" s="34">
        <f>'MSD Calculation'!$D$24-L2302</f>
        <v>-4.3500000000007724</v>
      </c>
      <c r="O2302" s="35">
        <f t="shared" si="175"/>
        <v>3.2275769385950587E-3</v>
      </c>
      <c r="P2302" s="35">
        <f t="shared" si="176"/>
        <v>1.1846345539875991E-2</v>
      </c>
      <c r="Q2302" s="35">
        <f t="shared" si="177"/>
        <v>1.5448460685881812E-2</v>
      </c>
      <c r="R2302" s="35">
        <f t="shared" si="178"/>
        <v>1.7435227185164062E-2</v>
      </c>
      <c r="S2302" s="35">
        <f t="shared" si="179"/>
        <v>1.7791596102132635E-2</v>
      </c>
      <c r="T2302" s="11" t="s">
        <v>14</v>
      </c>
    </row>
    <row r="2303" spans="2:20" x14ac:dyDescent="0.35">
      <c r="B2303" s="63">
        <v>22.860000000000774</v>
      </c>
      <c r="C2303" s="34">
        <f>B2303/'MSD Calculation'!$D$5</f>
        <v>0.77229729729732344</v>
      </c>
      <c r="D2303" s="34">
        <f>'MSD Calculation'!$D$24-B2303</f>
        <v>-4.3600000000007739</v>
      </c>
      <c r="E2303" s="30">
        <f>IF(B2303="",0,IF(B2303&lt;'MSD Calculation'!$D$5,$E$7*(1-B2303/'MSD Calculation'!$D$5), 0))</f>
        <v>3.2227953431304716E-3</v>
      </c>
      <c r="F2303" s="30">
        <f>IF(B2303="",0,IF($B2303&lt;$F$5,0,IF($B2303&gt;'MSD Calculation'!$D$5,0,IF($N$4="Closed-form",1/2*(1-COS(2*PI()*($B2303-$F$5)/$F$6))*$F$8,IF($N$4="General",1/2*(1-COS(2*PI()*($B2303-$F$5)/$F$6))*$F$9,"Error")))))</f>
        <v>8.6123681074883381E-3</v>
      </c>
      <c r="G2303" s="30">
        <f>IF(B2303="",0,IF($B2303&lt;$G$5,0,IF($B2303&gt;'MSD Calculation'!$D$5,0,IF($N$4="Closed-form",1/2*(1-COS(2*PI()*($B2303-$G$5)/$G$6))*$G$8,IF($N$4="General",1/2*(1-COS(2*PI()*($B2303-$G$5)/$G$6))*$G$9,"Error")))))</f>
        <v>3.6005874961936293E-3</v>
      </c>
      <c r="H2303" s="30">
        <f>IF(B2303="",0,IF($B2303&lt;$H$5,0,IF($B2303&gt;'MSD Calculation'!$D$5,0,IF($N$4="Closed-form",1/2*(1-COS(2*PI()*($B2303-$H$5)/$H$6))*$H$8,IF($N$4="General",1/2*(1-COS(2*PI()*($B2303-$H$5)/$H$6))*$H$9,"Error")))))</f>
        <v>1.9876129707490113E-3</v>
      </c>
      <c r="I2303" s="30">
        <f>IF(B2303="",0,IF($B2303&lt;$I$5,0,IF($B2303&gt;'MSD Calculation'!$D$5,0,IF($N$4="Closed-form",1/2*(1-COS(2*PI()*($B2303-$I$5)/$I$6))*$I$8,IF($N$4="General",1/2*(1-COS(2*PI()*($B2303-$I$5)/$I$6))*$I$9,"Error")))))</f>
        <v>3.5779880627174028E-4</v>
      </c>
      <c r="J2303" s="15" t="s">
        <v>14</v>
      </c>
      <c r="K2303" s="3"/>
      <c r="L2303" s="17">
        <v>22.860000000000774</v>
      </c>
      <c r="M2303" s="34">
        <f>L2303/'MSD Calculation'!$D$5</f>
        <v>0.77229729729732344</v>
      </c>
      <c r="N2303" s="34">
        <f>'MSD Calculation'!$D$24-L2303</f>
        <v>-4.3600000000007739</v>
      </c>
      <c r="O2303" s="35">
        <f t="shared" si="175"/>
        <v>3.2227953431304716E-3</v>
      </c>
      <c r="P2303" s="35">
        <f t="shared" si="176"/>
        <v>1.1835163450618809E-2</v>
      </c>
      <c r="Q2303" s="35">
        <f t="shared" si="177"/>
        <v>1.5435750946812439E-2</v>
      </c>
      <c r="R2303" s="35">
        <f t="shared" si="178"/>
        <v>1.7423363917561451E-2</v>
      </c>
      <c r="S2303" s="35">
        <f t="shared" si="179"/>
        <v>1.7781162723833191E-2</v>
      </c>
      <c r="T2303" s="11" t="s">
        <v>14</v>
      </c>
    </row>
    <row r="2304" spans="2:20" x14ac:dyDescent="0.35">
      <c r="B2304" s="63">
        <v>22.870000000000775</v>
      </c>
      <c r="C2304" s="34">
        <f>B2304/'MSD Calculation'!$D$5</f>
        <v>0.77263513513516124</v>
      </c>
      <c r="D2304" s="34">
        <f>'MSD Calculation'!$D$24-B2304</f>
        <v>-4.3700000000007755</v>
      </c>
      <c r="E2304" s="30">
        <f>IF(B2304="",0,IF(B2304&lt;'MSD Calculation'!$D$5,$E$7*(1-B2304/'MSD Calculation'!$D$5), 0))</f>
        <v>3.2180137476658863E-3</v>
      </c>
      <c r="F2304" s="30">
        <f>IF(B2304="",0,IF($B2304&lt;$F$5,0,IF($B2304&gt;'MSD Calculation'!$D$5,0,IF($N$4="Closed-form",1/2*(1-COS(2*PI()*($B2304-$F$5)/$F$6))*$F$8,IF($N$4="General",1/2*(1-COS(2*PI()*($B2304-$F$5)/$F$6))*$F$9,"Error")))))</f>
        <v>8.6059511091475822E-3</v>
      </c>
      <c r="G2304" s="30">
        <f>IF(B2304="",0,IF($B2304&lt;$G$5,0,IF($B2304&gt;'MSD Calculation'!$D$5,0,IF($N$4="Closed-form",1/2*(1-COS(2*PI()*($B2304-$G$5)/$G$6))*$G$8,IF($N$4="General",1/2*(1-COS(2*PI()*($B2304-$G$5)/$G$6))*$G$9,"Error")))))</f>
        <v>3.5990477097023769E-3</v>
      </c>
      <c r="H2304" s="30">
        <f>IF(B2304="",0,IF($B2304&lt;$H$5,0,IF($B2304&gt;'MSD Calculation'!$D$5,0,IF($N$4="Closed-form",1/2*(1-COS(2*PI()*($B2304-$H$5)/$H$6))*$H$8,IF($N$4="General",1/2*(1-COS(2*PI()*($B2304-$H$5)/$H$6))*$H$9,"Error")))))</f>
        <v>1.988447670600605E-3</v>
      </c>
      <c r="I2304" s="30">
        <f>IF(B2304="",0,IF($B2304&lt;$I$5,0,IF($B2304&gt;'MSD Calculation'!$D$5,0,IF($N$4="Closed-form",1/2*(1-COS(2*PI()*($B2304-$I$5)/$I$6))*$I$8,IF($N$4="General",1/2*(1-COS(2*PI()*($B2304-$I$5)/$I$6))*$I$9,"Error")))))</f>
        <v>3.5922692615496682E-4</v>
      </c>
      <c r="J2304" s="15" t="s">
        <v>14</v>
      </c>
      <c r="K2304" s="3"/>
      <c r="L2304" s="17">
        <v>22.870000000000775</v>
      </c>
      <c r="M2304" s="34">
        <f>L2304/'MSD Calculation'!$D$5</f>
        <v>0.77263513513516124</v>
      </c>
      <c r="N2304" s="34">
        <f>'MSD Calculation'!$D$24-L2304</f>
        <v>-4.3700000000007755</v>
      </c>
      <c r="O2304" s="35">
        <f t="shared" si="175"/>
        <v>3.2180137476658863E-3</v>
      </c>
      <c r="P2304" s="35">
        <f t="shared" si="176"/>
        <v>1.1823964856813468E-2</v>
      </c>
      <c r="Q2304" s="35">
        <f t="shared" si="177"/>
        <v>1.5423012566515844E-2</v>
      </c>
      <c r="R2304" s="35">
        <f t="shared" si="178"/>
        <v>1.7411460237116448E-2</v>
      </c>
      <c r="S2304" s="35">
        <f t="shared" si="179"/>
        <v>1.7770687163271414E-2</v>
      </c>
      <c r="T2304" s="11" t="s">
        <v>14</v>
      </c>
    </row>
    <row r="2305" spans="2:20" x14ac:dyDescent="0.35">
      <c r="B2305" s="63">
        <v>22.880000000000777</v>
      </c>
      <c r="C2305" s="34">
        <f>B2305/'MSD Calculation'!$D$5</f>
        <v>0.77297297297299916</v>
      </c>
      <c r="D2305" s="34">
        <f>'MSD Calculation'!$D$24-B2305</f>
        <v>-4.380000000000777</v>
      </c>
      <c r="E2305" s="30">
        <f>IF(B2305="",0,IF(B2305&lt;'MSD Calculation'!$D$5,$E$7*(1-B2305/'MSD Calculation'!$D$5), 0))</f>
        <v>3.2132321522012996E-3</v>
      </c>
      <c r="F2305" s="30">
        <f>IF(B2305="",0,IF($B2305&lt;$F$5,0,IF($B2305&gt;'MSD Calculation'!$D$5,0,IF($N$4="Closed-form",1/2*(1-COS(2*PI()*($B2305-$F$5)/$F$6))*$F$8,IF($N$4="General",1/2*(1-COS(2*PI()*($B2305-$F$5)/$F$6))*$F$9,"Error")))))</f>
        <v>8.5995176344067711E-3</v>
      </c>
      <c r="G2305" s="30">
        <f>IF(B2305="",0,IF($B2305&lt;$G$5,0,IF($B2305&gt;'MSD Calculation'!$D$5,0,IF($N$4="Closed-form",1/2*(1-COS(2*PI()*($B2305-$G$5)/$G$6))*$G$8,IF($N$4="General",1/2*(1-COS(2*PI()*($B2305-$G$5)/$G$6))*$G$9,"Error")))))</f>
        <v>3.5974957971919214E-3</v>
      </c>
      <c r="H2305" s="30">
        <f>IF(B2305="",0,IF($B2305&lt;$H$5,0,IF($B2305&gt;'MSD Calculation'!$D$5,0,IF($N$4="Closed-form",1/2*(1-COS(2*PI()*($B2305-$H$5)/$H$6))*$H$8,IF($N$4="General",1/2*(1-COS(2*PI()*($B2305-$H$5)/$H$6))*$H$9,"Error")))))</f>
        <v>1.9892705888007404E-3</v>
      </c>
      <c r="I2305" s="30">
        <f>IF(B2305="",0,IF($B2305&lt;$I$5,0,IF($B2305&gt;'MSD Calculation'!$D$5,0,IF($N$4="Closed-form",1/2*(1-COS(2*PI()*($B2305-$I$5)/$I$6))*$I$8,IF($N$4="General",1/2*(1-COS(2*PI()*($B2305-$I$5)/$I$6))*$I$9,"Error")))))</f>
        <v>3.6065323971314149E-4</v>
      </c>
      <c r="J2305" s="15" t="s">
        <v>14</v>
      </c>
      <c r="K2305" s="3"/>
      <c r="L2305" s="17">
        <v>22.880000000000777</v>
      </c>
      <c r="M2305" s="34">
        <f>L2305/'MSD Calculation'!$D$5</f>
        <v>0.77297297297299916</v>
      </c>
      <c r="N2305" s="34">
        <f>'MSD Calculation'!$D$24-L2305</f>
        <v>-4.380000000000777</v>
      </c>
      <c r="O2305" s="35">
        <f t="shared" si="175"/>
        <v>3.2132321522012996E-3</v>
      </c>
      <c r="P2305" s="35">
        <f t="shared" si="176"/>
        <v>1.1812749786608071E-2</v>
      </c>
      <c r="Q2305" s="35">
        <f t="shared" si="177"/>
        <v>1.5410245583799992E-2</v>
      </c>
      <c r="R2305" s="35">
        <f t="shared" si="178"/>
        <v>1.7399516172600733E-2</v>
      </c>
      <c r="S2305" s="35">
        <f t="shared" si="179"/>
        <v>1.7760169412313873E-2</v>
      </c>
      <c r="T2305" s="11" t="s">
        <v>14</v>
      </c>
    </row>
    <row r="2306" spans="2:20" x14ac:dyDescent="0.35">
      <c r="B2306" s="63">
        <v>22.890000000000779</v>
      </c>
      <c r="C2306" s="34">
        <f>B2306/'MSD Calculation'!$D$5</f>
        <v>0.77331081081083708</v>
      </c>
      <c r="D2306" s="34">
        <f>'MSD Calculation'!$D$24-B2306</f>
        <v>-4.3900000000007786</v>
      </c>
      <c r="E2306" s="30">
        <f>IF(B2306="",0,IF(B2306&lt;'MSD Calculation'!$D$5,$E$7*(1-B2306/'MSD Calculation'!$D$5), 0))</f>
        <v>3.2084505567367126E-3</v>
      </c>
      <c r="F2306" s="30">
        <f>IF(B2306="",0,IF($B2306&lt;$F$5,0,IF($B2306&gt;'MSD Calculation'!$D$5,0,IF($N$4="Closed-form",1/2*(1-COS(2*PI()*($B2306-$F$5)/$F$6))*$F$8,IF($N$4="General",1/2*(1-COS(2*PI()*($B2306-$F$5)/$F$6))*$F$9,"Error")))))</f>
        <v>8.5930677114862616E-3</v>
      </c>
      <c r="G2306" s="30">
        <f>IF(B2306="",0,IF($B2306&lt;$G$5,0,IF($B2306&gt;'MSD Calculation'!$D$5,0,IF($N$4="Closed-form",1/2*(1-COS(2*PI()*($B2306-$G$5)/$G$6))*$G$8,IF($N$4="General",1/2*(1-COS(2*PI()*($B2306-$G$5)/$G$6))*$G$9,"Error")))))</f>
        <v>3.5959317694060663E-3</v>
      </c>
      <c r="H2306" s="30">
        <f>IF(B2306="",0,IF($B2306&lt;$H$5,0,IF($B2306&gt;'MSD Calculation'!$D$5,0,IF($N$4="Closed-form",1/2*(1-COS(2*PI()*($B2306-$H$5)/$H$6))*$H$8,IF($N$4="General",1/2*(1-COS(2*PI()*($B2306-$H$5)/$H$6))*$H$9,"Error")))))</f>
        <v>1.9900817154547864E-3</v>
      </c>
      <c r="I2306" s="30">
        <f>IF(B2306="",0,IF($B2306&lt;$I$5,0,IF($B2306&gt;'MSD Calculation'!$D$5,0,IF($N$4="Closed-form",1/2*(1-COS(2*PI()*($B2306-$I$5)/$I$6))*$I$8,IF($N$4="General",1/2*(1-COS(2*PI()*($B2306-$I$5)/$I$6))*$I$9,"Error")))))</f>
        <v>3.6207771008783107E-4</v>
      </c>
      <c r="J2306" s="15" t="s">
        <v>14</v>
      </c>
      <c r="K2306" s="3"/>
      <c r="L2306" s="17">
        <v>22.890000000000779</v>
      </c>
      <c r="M2306" s="34">
        <f>L2306/'MSD Calculation'!$D$5</f>
        <v>0.77331081081083708</v>
      </c>
      <c r="N2306" s="34">
        <f>'MSD Calculation'!$D$24-L2306</f>
        <v>-4.3900000000007786</v>
      </c>
      <c r="O2306" s="35">
        <f t="shared" si="175"/>
        <v>3.2084505567367126E-3</v>
      </c>
      <c r="P2306" s="35">
        <f t="shared" si="176"/>
        <v>1.1801518268222974E-2</v>
      </c>
      <c r="Q2306" s="35">
        <f t="shared" si="177"/>
        <v>1.5397450037629041E-2</v>
      </c>
      <c r="R2306" s="35">
        <f t="shared" si="178"/>
        <v>1.7387531753083826E-2</v>
      </c>
      <c r="S2306" s="35">
        <f t="shared" si="179"/>
        <v>1.7749609463171657E-2</v>
      </c>
      <c r="T2306" s="11" t="s">
        <v>14</v>
      </c>
    </row>
    <row r="2307" spans="2:20" x14ac:dyDescent="0.35">
      <c r="B2307" s="63">
        <v>22.90000000000078</v>
      </c>
      <c r="C2307" s="34">
        <f>B2307/'MSD Calculation'!$D$5</f>
        <v>0.773648648648675</v>
      </c>
      <c r="D2307" s="34">
        <f>'MSD Calculation'!$D$24-B2307</f>
        <v>-4.4000000000007802</v>
      </c>
      <c r="E2307" s="30">
        <f>IF(B2307="",0,IF(B2307&lt;'MSD Calculation'!$D$5,$E$7*(1-B2307/'MSD Calculation'!$D$5), 0))</f>
        <v>3.2036689612721255E-3</v>
      </c>
      <c r="F2307" s="30">
        <f>IF(B2307="",0,IF($B2307&lt;$F$5,0,IF($B2307&gt;'MSD Calculation'!$D$5,0,IF($N$4="Closed-form",1/2*(1-COS(2*PI()*($B2307-$F$5)/$F$6))*$F$8,IF($N$4="General",1/2*(1-COS(2*PI()*($B2307-$F$5)/$F$6))*$F$9,"Error")))))</f>
        <v>8.58660136867858E-3</v>
      </c>
      <c r="G2307" s="30">
        <f>IF(B2307="",0,IF($B2307&lt;$G$5,0,IF($B2307&gt;'MSD Calculation'!$D$5,0,IF($N$4="Closed-form",1/2*(1-COS(2*PI()*($B2307-$G$5)/$G$6))*$G$8,IF($N$4="General",1/2*(1-COS(2*PI()*($B2307-$G$5)/$G$6))*$G$9,"Error")))))</f>
        <v>3.5943556371724897E-3</v>
      </c>
      <c r="H2307" s="30">
        <f>IF(B2307="",0,IF($B2307&lt;$H$5,0,IF($B2307&gt;'MSD Calculation'!$D$5,0,IF($N$4="Closed-form",1/2*(1-COS(2*PI()*($B2307-$H$5)/$H$6))*$H$8,IF($N$4="General",1/2*(1-COS(2*PI()*($B2307-$H$5)/$H$6))*$H$9,"Error")))))</f>
        <v>1.9908810408098931E-3</v>
      </c>
      <c r="I2307" s="30">
        <f>IF(B2307="",0,IF($B2307&lt;$I$5,0,IF($B2307&gt;'MSD Calculation'!$D$5,0,IF($N$4="Closed-form",1/2*(1-COS(2*PI()*($B2307-$I$5)/$I$6))*$I$8,IF($N$4="General",1/2*(1-COS(2*PI()*($B2307-$I$5)/$I$6))*$I$9,"Error")))))</f>
        <v>3.635003004682333E-4</v>
      </c>
      <c r="J2307" s="15" t="s">
        <v>14</v>
      </c>
      <c r="K2307" s="3"/>
      <c r="L2307" s="17">
        <v>22.90000000000078</v>
      </c>
      <c r="M2307" s="34">
        <f>L2307/'MSD Calculation'!$D$5</f>
        <v>0.773648648648675</v>
      </c>
      <c r="N2307" s="34">
        <f>'MSD Calculation'!$D$24-L2307</f>
        <v>-4.4000000000007802</v>
      </c>
      <c r="O2307" s="35">
        <f t="shared" si="175"/>
        <v>3.2036689612721255E-3</v>
      </c>
      <c r="P2307" s="35">
        <f t="shared" si="176"/>
        <v>1.1790270329950706E-2</v>
      </c>
      <c r="Q2307" s="35">
        <f t="shared" si="177"/>
        <v>1.5384625967123196E-2</v>
      </c>
      <c r="R2307" s="35">
        <f t="shared" si="178"/>
        <v>1.737550700793309E-2</v>
      </c>
      <c r="S2307" s="35">
        <f t="shared" si="179"/>
        <v>1.7739007308401323E-2</v>
      </c>
      <c r="T2307" s="11" t="s">
        <v>14</v>
      </c>
    </row>
    <row r="2308" spans="2:20" x14ac:dyDescent="0.35">
      <c r="B2308" s="63">
        <v>22.910000000000782</v>
      </c>
      <c r="C2308" s="34">
        <f>B2308/'MSD Calculation'!$D$5</f>
        <v>0.77398648648651291</v>
      </c>
      <c r="D2308" s="34">
        <f>'MSD Calculation'!$D$24-B2308</f>
        <v>-4.4100000000007817</v>
      </c>
      <c r="E2308" s="30">
        <f>IF(B2308="",0,IF(B2308&lt;'MSD Calculation'!$D$5,$E$7*(1-B2308/'MSD Calculation'!$D$5), 0))</f>
        <v>3.1988873658075384E-3</v>
      </c>
      <c r="F2308" s="30">
        <f>IF(B2308="",0,IF($B2308&lt;$F$5,0,IF($B2308&gt;'MSD Calculation'!$D$5,0,IF($N$4="Closed-form",1/2*(1-COS(2*PI()*($B2308-$F$5)/$F$6))*$F$8,IF($N$4="General",1/2*(1-COS(2*PI()*($B2308-$F$5)/$F$6))*$F$9,"Error")))))</f>
        <v>8.5801186343482626E-3</v>
      </c>
      <c r="G2308" s="30">
        <f>IF(B2308="",0,IF($B2308&lt;$G$5,0,IF($B2308&gt;'MSD Calculation'!$D$5,0,IF($N$4="Closed-form",1/2*(1-COS(2*PI()*($B2308-$G$5)/$G$6))*$G$8,IF($N$4="General",1/2*(1-COS(2*PI()*($B2308-$G$5)/$G$6))*$G$9,"Error")))))</f>
        <v>3.5927674114026665E-3</v>
      </c>
      <c r="H2308" s="30">
        <f>IF(B2308="",0,IF($B2308&lt;$H$5,0,IF($B2308&gt;'MSD Calculation'!$D$5,0,IF($N$4="Closed-form",1/2*(1-COS(2*PI()*($B2308-$H$5)/$H$6))*$H$8,IF($N$4="General",1/2*(1-COS(2*PI()*($B2308-$H$5)/$H$6))*$H$9,"Error")))))</f>
        <v>1.9916685552551056E-3</v>
      </c>
      <c r="I2308" s="30">
        <f>IF(B2308="",0,IF($B2308&lt;$I$5,0,IF($B2308&gt;'MSD Calculation'!$D$5,0,IF($N$4="Closed-form",1/2*(1-COS(2*PI()*($B2308-$I$5)/$I$6))*$I$8,IF($N$4="General",1/2*(1-COS(2*PI()*($B2308-$I$5)/$I$6))*$I$9,"Error")))))</f>
        <v>3.6492097409212838E-4</v>
      </c>
      <c r="J2308" s="15" t="s">
        <v>14</v>
      </c>
      <c r="K2308" s="3"/>
      <c r="L2308" s="17">
        <v>22.910000000000782</v>
      </c>
      <c r="M2308" s="34">
        <f>L2308/'MSD Calculation'!$D$5</f>
        <v>0.77398648648651291</v>
      </c>
      <c r="N2308" s="34">
        <f>'MSD Calculation'!$D$24-L2308</f>
        <v>-4.4100000000007817</v>
      </c>
      <c r="O2308" s="35">
        <f t="shared" si="175"/>
        <v>3.1988873658075384E-3</v>
      </c>
      <c r="P2308" s="35">
        <f t="shared" si="176"/>
        <v>1.1779006000155801E-2</v>
      </c>
      <c r="Q2308" s="35">
        <f t="shared" si="177"/>
        <v>1.5371773411558466E-2</v>
      </c>
      <c r="R2308" s="35">
        <f t="shared" si="178"/>
        <v>1.736344196681357E-2</v>
      </c>
      <c r="S2308" s="35">
        <f t="shared" si="179"/>
        <v>1.7728362940905698E-2</v>
      </c>
      <c r="T2308" s="11" t="s">
        <v>14</v>
      </c>
    </row>
    <row r="2309" spans="2:20" x14ac:dyDescent="0.35">
      <c r="B2309" s="63">
        <v>22.920000000000783</v>
      </c>
      <c r="C2309" s="34">
        <f>B2309/'MSD Calculation'!$D$5</f>
        <v>0.77432432432435072</v>
      </c>
      <c r="D2309" s="34">
        <f>'MSD Calculation'!$D$24-B2309</f>
        <v>-4.4200000000007833</v>
      </c>
      <c r="E2309" s="30">
        <f>IF(B2309="",0,IF(B2309&lt;'MSD Calculation'!$D$5,$E$7*(1-B2309/'MSD Calculation'!$D$5), 0))</f>
        <v>3.1941057703429531E-3</v>
      </c>
      <c r="F2309" s="30">
        <f>IF(B2309="",0,IF($B2309&lt;$F$5,0,IF($B2309&gt;'MSD Calculation'!$D$5,0,IF($N$4="Closed-form",1/2*(1-COS(2*PI()*($B2309-$F$5)/$F$6))*$F$8,IF($N$4="General",1/2*(1-COS(2*PI()*($B2309-$F$5)/$F$6))*$F$9,"Error")))))</f>
        <v>8.5736195369317571E-3</v>
      </c>
      <c r="G2309" s="30">
        <f>IF(B2309="",0,IF($B2309&lt;$G$5,0,IF($B2309&gt;'MSD Calculation'!$D$5,0,IF($N$4="Closed-form",1/2*(1-COS(2*PI()*($B2309-$G$5)/$G$6))*$G$8,IF($N$4="General",1/2*(1-COS(2*PI()*($B2309-$G$5)/$G$6))*$G$9,"Error")))))</f>
        <v>3.5911671030917961E-3</v>
      </c>
      <c r="H2309" s="30">
        <f>IF(B2309="",0,IF($B2309&lt;$H$5,0,IF($B2309&gt;'MSD Calculation'!$D$5,0,IF($N$4="Closed-form",1/2*(1-COS(2*PI()*($B2309-$H$5)/$H$6))*$H$8,IF($N$4="General",1/2*(1-COS(2*PI()*($B2309-$H$5)/$H$6))*$H$9,"Error")))))</f>
        <v>1.9924442493214822E-3</v>
      </c>
      <c r="I2309" s="30">
        <f>IF(B2309="",0,IF($B2309&lt;$I$5,0,IF($B2309&gt;'MSD Calculation'!$D$5,0,IF($N$4="Closed-form",1/2*(1-COS(2*PI()*($B2309-$I$5)/$I$6))*$I$8,IF($N$4="General",1/2*(1-COS(2*PI()*($B2309-$I$5)/$I$6))*$I$9,"Error")))))</f>
        <v>3.6633969424682889E-4</v>
      </c>
      <c r="J2309" s="15" t="s">
        <v>14</v>
      </c>
      <c r="K2309" s="3"/>
      <c r="L2309" s="17">
        <v>22.920000000000783</v>
      </c>
      <c r="M2309" s="34">
        <f>L2309/'MSD Calculation'!$D$5</f>
        <v>0.77432432432435072</v>
      </c>
      <c r="N2309" s="34">
        <f>'MSD Calculation'!$D$24-L2309</f>
        <v>-4.4200000000007833</v>
      </c>
      <c r="O2309" s="35">
        <f t="shared" si="175"/>
        <v>3.1941057703429531E-3</v>
      </c>
      <c r="P2309" s="35">
        <f t="shared" si="176"/>
        <v>1.1767725307274711E-2</v>
      </c>
      <c r="Q2309" s="35">
        <f t="shared" si="177"/>
        <v>1.5358892410366507E-2</v>
      </c>
      <c r="R2309" s="35">
        <f t="shared" si="178"/>
        <v>1.735133665968799E-2</v>
      </c>
      <c r="S2309" s="35">
        <f t="shared" si="179"/>
        <v>1.7717676353934821E-2</v>
      </c>
      <c r="T2309" s="11" t="s">
        <v>14</v>
      </c>
    </row>
    <row r="2310" spans="2:20" x14ac:dyDescent="0.35">
      <c r="B2310" s="63">
        <v>22.930000000000785</v>
      </c>
      <c r="C2310" s="34">
        <f>B2310/'MSD Calculation'!$D$5</f>
        <v>0.77466216216218864</v>
      </c>
      <c r="D2310" s="34">
        <f>'MSD Calculation'!$D$24-B2310</f>
        <v>-4.4300000000007849</v>
      </c>
      <c r="E2310" s="30">
        <f>IF(B2310="",0,IF(B2310&lt;'MSD Calculation'!$D$5,$E$7*(1-B2310/'MSD Calculation'!$D$5), 0))</f>
        <v>3.1893241748783665E-3</v>
      </c>
      <c r="F2310" s="30">
        <f>IF(B2310="",0,IF($B2310&lt;$F$5,0,IF($B2310&gt;'MSD Calculation'!$D$5,0,IF($N$4="Closed-form",1/2*(1-COS(2*PI()*($B2310-$F$5)/$F$6))*$F$8,IF($N$4="General",1/2*(1-COS(2*PI()*($B2310-$F$5)/$F$6))*$F$9,"Error")))))</f>
        <v>8.5671041049372836E-3</v>
      </c>
      <c r="G2310" s="30">
        <f>IF(B2310="",0,IF($B2310&lt;$G$5,0,IF($B2310&gt;'MSD Calculation'!$D$5,0,IF($N$4="Closed-form",1/2*(1-COS(2*PI()*($B2310-$G$5)/$G$6))*$G$8,IF($N$4="General",1/2*(1-COS(2*PI()*($B2310-$G$5)/$G$6))*$G$9,"Error")))))</f>
        <v>3.5895547233187226E-3</v>
      </c>
      <c r="H2310" s="30">
        <f>IF(B2310="",0,IF($B2310&lt;$H$5,0,IF($B2310&gt;'MSD Calculation'!$D$5,0,IF($N$4="Closed-form",1/2*(1-COS(2*PI()*($B2310-$H$5)/$H$6))*$H$8,IF($N$4="General",1/2*(1-COS(2*PI()*($B2310-$H$5)/$H$6))*$H$9,"Error")))))</f>
        <v>1.993208113682208E-3</v>
      </c>
      <c r="I2310" s="30">
        <f>IF(B2310="",0,IF($B2310&lt;$I$5,0,IF($B2310&gt;'MSD Calculation'!$D$5,0,IF($N$4="Closed-form",1/2*(1-COS(2*PI()*($B2310-$I$5)/$I$6))*$I$8,IF($N$4="General",1/2*(1-COS(2*PI()*($B2310-$I$5)/$I$6))*$I$9,"Error")))))</f>
        <v>3.6775642427012842E-4</v>
      </c>
      <c r="J2310" s="15" t="s">
        <v>14</v>
      </c>
      <c r="K2310" s="3"/>
      <c r="L2310" s="17">
        <v>22.930000000000785</v>
      </c>
      <c r="M2310" s="34">
        <f>L2310/'MSD Calculation'!$D$5</f>
        <v>0.77466216216218864</v>
      </c>
      <c r="N2310" s="34">
        <f>'MSD Calculation'!$D$24-L2310</f>
        <v>-4.4300000000007849</v>
      </c>
      <c r="O2310" s="35">
        <f t="shared" si="175"/>
        <v>3.1893241748783665E-3</v>
      </c>
      <c r="P2310" s="35">
        <f t="shared" si="176"/>
        <v>1.1756428279815649E-2</v>
      </c>
      <c r="Q2310" s="35">
        <f t="shared" si="177"/>
        <v>1.5345983003134372E-2</v>
      </c>
      <c r="R2310" s="35">
        <f t="shared" si="178"/>
        <v>1.7339191116816581E-2</v>
      </c>
      <c r="S2310" s="35">
        <f t="shared" si="179"/>
        <v>1.7706947541086711E-2</v>
      </c>
      <c r="T2310" s="11" t="s">
        <v>14</v>
      </c>
    </row>
    <row r="2311" spans="2:20" x14ac:dyDescent="0.35">
      <c r="B2311" s="63">
        <v>22.940000000000786</v>
      </c>
      <c r="C2311" s="34">
        <f>B2311/'MSD Calculation'!$D$5</f>
        <v>0.77500000000002656</v>
      </c>
      <c r="D2311" s="34">
        <f>'MSD Calculation'!$D$24-B2311</f>
        <v>-4.4400000000007864</v>
      </c>
      <c r="E2311" s="30">
        <f>IF(B2311="",0,IF(B2311&lt;'MSD Calculation'!$D$5,$E$7*(1-B2311/'MSD Calculation'!$D$5), 0))</f>
        <v>3.1845425794137794E-3</v>
      </c>
      <c r="F2311" s="30">
        <f>IF(B2311="",0,IF($B2311&lt;$F$5,0,IF($B2311&gt;'MSD Calculation'!$D$5,0,IF($N$4="Closed-form",1/2*(1-COS(2*PI()*($B2311-$F$5)/$F$6))*$F$8,IF($N$4="General",1/2*(1-COS(2*PI()*($B2311-$F$5)/$F$6))*$F$9,"Error")))))</f>
        <v>8.5605723669447183E-3</v>
      </c>
      <c r="G2311" s="30">
        <f>IF(B2311="",0,IF($B2311&lt;$G$5,0,IF($B2311&gt;'MSD Calculation'!$D$5,0,IF($N$4="Closed-form",1/2*(1-COS(2*PI()*($B2311-$G$5)/$G$6))*$G$8,IF($N$4="General",1/2*(1-COS(2*PI()*($B2311-$G$5)/$G$6))*$G$9,"Error")))))</f>
        <v>3.5879302832458626E-3</v>
      </c>
      <c r="H2311" s="30">
        <f>IF(B2311="",0,IF($B2311&lt;$H$5,0,IF($B2311&gt;'MSD Calculation'!$D$5,0,IF($N$4="Closed-form",1/2*(1-COS(2*PI()*($B2311-$H$5)/$H$6))*$H$8,IF($N$4="General",1/2*(1-COS(2*PI()*($B2311-$H$5)/$H$6))*$H$9,"Error")))))</f>
        <v>1.9939601391527053E-3</v>
      </c>
      <c r="I2311" s="30">
        <f>IF(B2311="",0,IF($B2311&lt;$I$5,0,IF($B2311&gt;'MSD Calculation'!$D$5,0,IF($N$4="Closed-form",1/2*(1-COS(2*PI()*($B2311-$I$5)/$I$6))*$I$8,IF($N$4="General",1/2*(1-COS(2*PI()*($B2311-$I$5)/$I$6))*$I$9,"Error")))))</f>
        <v>3.6917112755124897E-4</v>
      </c>
      <c r="J2311" s="15" t="s">
        <v>14</v>
      </c>
      <c r="K2311" s="3"/>
      <c r="L2311" s="17">
        <v>22.940000000000786</v>
      </c>
      <c r="M2311" s="34">
        <f>L2311/'MSD Calculation'!$D$5</f>
        <v>0.77500000000002656</v>
      </c>
      <c r="N2311" s="34">
        <f>'MSD Calculation'!$D$24-L2311</f>
        <v>-4.4400000000007864</v>
      </c>
      <c r="O2311" s="35">
        <f t="shared" si="175"/>
        <v>3.1845425794137794E-3</v>
      </c>
      <c r="P2311" s="35">
        <f t="shared" si="176"/>
        <v>1.1745114946358498E-2</v>
      </c>
      <c r="Q2311" s="35">
        <f t="shared" si="177"/>
        <v>1.533304522960436E-2</v>
      </c>
      <c r="R2311" s="35">
        <f t="shared" si="178"/>
        <v>1.7327005368757066E-2</v>
      </c>
      <c r="S2311" s="35">
        <f t="shared" si="179"/>
        <v>1.7696176496308315E-2</v>
      </c>
      <c r="T2311" s="11" t="s">
        <v>14</v>
      </c>
    </row>
    <row r="2312" spans="2:20" x14ac:dyDescent="0.35">
      <c r="B2312" s="63">
        <v>22.950000000000788</v>
      </c>
      <c r="C2312" s="34">
        <f>B2312/'MSD Calculation'!$D$5</f>
        <v>0.77533783783786447</v>
      </c>
      <c r="D2312" s="34">
        <f>'MSD Calculation'!$D$24-B2312</f>
        <v>-4.450000000000788</v>
      </c>
      <c r="E2312" s="30">
        <f>IF(B2312="",0,IF(B2312&lt;'MSD Calculation'!$D$5,$E$7*(1-B2312/'MSD Calculation'!$D$5), 0))</f>
        <v>3.1797609839491923E-3</v>
      </c>
      <c r="F2312" s="30">
        <f>IF(B2312="",0,IF($B2312&lt;$F$5,0,IF($B2312&gt;'MSD Calculation'!$D$5,0,IF($N$4="Closed-form",1/2*(1-COS(2*PI()*($B2312-$F$5)/$F$6))*$F$8,IF($N$4="General",1/2*(1-COS(2*PI()*($B2312-$F$5)/$F$6))*$F$9,"Error")))))</f>
        <v>8.5540243516054534E-3</v>
      </c>
      <c r="G2312" s="30">
        <f>IF(B2312="",0,IF($B2312&lt;$G$5,0,IF($B2312&gt;'MSD Calculation'!$D$5,0,IF($N$4="Closed-form",1/2*(1-COS(2*PI()*($B2312-$G$5)/$G$6))*$G$8,IF($N$4="General",1/2*(1-COS(2*PI()*($B2312-$G$5)/$G$6))*$G$9,"Error")))))</f>
        <v>3.5862937941191246E-3</v>
      </c>
      <c r="H2312" s="30">
        <f>IF(B2312="",0,IF($B2312&lt;$H$5,0,IF($B2312&gt;'MSD Calculation'!$D$5,0,IF($N$4="Closed-form",1/2*(1-COS(2*PI()*($B2312-$H$5)/$H$6))*$H$8,IF($N$4="General",1/2*(1-COS(2*PI()*($B2312-$H$5)/$H$6))*$H$9,"Error")))))</f>
        <v>1.9947003166907468E-3</v>
      </c>
      <c r="I2312" s="30">
        <f>IF(B2312="",0,IF($B2312&lt;$I$5,0,IF($B2312&gt;'MSD Calculation'!$D$5,0,IF($N$4="Closed-form",1/2*(1-COS(2*PI()*($B2312-$I$5)/$I$6))*$I$8,IF($N$4="General",1/2*(1-COS(2*PI()*($B2312-$I$5)/$I$6))*$I$9,"Error")))))</f>
        <v>3.7058376753178711E-4</v>
      </c>
      <c r="J2312" s="15" t="s">
        <v>14</v>
      </c>
      <c r="K2312" s="3"/>
      <c r="L2312" s="17">
        <v>22.950000000000788</v>
      </c>
      <c r="M2312" s="34">
        <f>L2312/'MSD Calculation'!$D$5</f>
        <v>0.77533783783786447</v>
      </c>
      <c r="N2312" s="34">
        <f>'MSD Calculation'!$D$24-L2312</f>
        <v>-4.450000000000788</v>
      </c>
      <c r="O2312" s="35">
        <f t="shared" si="175"/>
        <v>3.1797609839491923E-3</v>
      </c>
      <c r="P2312" s="35">
        <f t="shared" si="176"/>
        <v>1.1733785335554647E-2</v>
      </c>
      <c r="Q2312" s="35">
        <f t="shared" si="177"/>
        <v>1.5320079129673772E-2</v>
      </c>
      <c r="R2312" s="35">
        <f t="shared" si="178"/>
        <v>1.7314779446364517E-2</v>
      </c>
      <c r="S2312" s="35">
        <f t="shared" si="179"/>
        <v>1.7685363213896306E-2</v>
      </c>
      <c r="T2312" s="11" t="s">
        <v>14</v>
      </c>
    </row>
    <row r="2313" spans="2:20" x14ac:dyDescent="0.35">
      <c r="B2313" s="63">
        <v>22.96000000000079</v>
      </c>
      <c r="C2313" s="34">
        <f>B2313/'MSD Calculation'!$D$5</f>
        <v>0.77567567567570228</v>
      </c>
      <c r="D2313" s="34">
        <f>'MSD Calculation'!$D$24-B2313</f>
        <v>-4.4600000000007896</v>
      </c>
      <c r="E2313" s="30">
        <f>IF(B2313="",0,IF(B2313&lt;'MSD Calculation'!$D$5,$E$7*(1-B2313/'MSD Calculation'!$D$5), 0))</f>
        <v>3.174979388484607E-3</v>
      </c>
      <c r="F2313" s="30">
        <f>IF(B2313="",0,IF($B2313&lt;$F$5,0,IF($B2313&gt;'MSD Calculation'!$D$5,0,IF($N$4="Closed-form",1/2*(1-COS(2*PI()*($B2313-$F$5)/$F$6))*$F$8,IF($N$4="General",1/2*(1-COS(2*PI()*($B2313-$F$5)/$F$6))*$F$9,"Error")))))</f>
        <v>8.5474600876422908E-3</v>
      </c>
      <c r="G2313" s="30">
        <f>IF(B2313="",0,IF($B2313&lt;$G$5,0,IF($B2313&gt;'MSD Calculation'!$D$5,0,IF($N$4="Closed-form",1/2*(1-COS(2*PI()*($B2313-$G$5)/$G$6))*$G$8,IF($N$4="General",1/2*(1-COS(2*PI()*($B2313-$G$5)/$G$6))*$G$9,"Error")))))</f>
        <v>3.5846452672678307E-3</v>
      </c>
      <c r="H2313" s="30">
        <f>IF(B2313="",0,IF($B2313&lt;$H$5,0,IF($B2313&gt;'MSD Calculation'!$D$5,0,IF($N$4="Closed-form",1/2*(1-COS(2*PI()*($B2313-$H$5)/$H$6))*$H$8,IF($N$4="General",1/2*(1-COS(2*PI()*($B2313-$H$5)/$H$6))*$H$9,"Error")))))</f>
        <v>1.9954286373965605E-3</v>
      </c>
      <c r="I2313" s="30">
        <f>IF(B2313="",0,IF($B2313&lt;$I$5,0,IF($B2313&gt;'MSD Calculation'!$D$5,0,IF($N$4="Closed-form",1/2*(1-COS(2*PI()*($B2313-$I$5)/$I$6))*$I$8,IF($N$4="General",1/2*(1-COS(2*PI()*($B2313-$I$5)/$I$6))*$I$9,"Error")))))</f>
        <v>3.7199430770665877E-4</v>
      </c>
      <c r="J2313" s="15" t="s">
        <v>14</v>
      </c>
      <c r="K2313" s="3"/>
      <c r="L2313" s="17">
        <v>22.96000000000079</v>
      </c>
      <c r="M2313" s="34">
        <f>L2313/'MSD Calculation'!$D$5</f>
        <v>0.77567567567570228</v>
      </c>
      <c r="N2313" s="34">
        <f>'MSD Calculation'!$D$24-L2313</f>
        <v>-4.4600000000007896</v>
      </c>
      <c r="O2313" s="35">
        <f t="shared" si="175"/>
        <v>3.174979388484607E-3</v>
      </c>
      <c r="P2313" s="35">
        <f t="shared" si="176"/>
        <v>1.1722439476126898E-2</v>
      </c>
      <c r="Q2313" s="35">
        <f t="shared" si="177"/>
        <v>1.5307084743394728E-2</v>
      </c>
      <c r="R2313" s="35">
        <f t="shared" si="178"/>
        <v>1.7302513380791289E-2</v>
      </c>
      <c r="S2313" s="35">
        <f t="shared" si="179"/>
        <v>1.7674507688497949E-2</v>
      </c>
      <c r="T2313" s="11" t="s">
        <v>14</v>
      </c>
    </row>
    <row r="2314" spans="2:20" x14ac:dyDescent="0.35">
      <c r="B2314" s="63">
        <v>22.970000000000791</v>
      </c>
      <c r="C2314" s="34">
        <f>B2314/'MSD Calculation'!$D$5</f>
        <v>0.7760135135135402</v>
      </c>
      <c r="D2314" s="34">
        <f>'MSD Calculation'!$D$24-B2314</f>
        <v>-4.4700000000007911</v>
      </c>
      <c r="E2314" s="30">
        <f>IF(B2314="",0,IF(B2314&lt;'MSD Calculation'!$D$5,$E$7*(1-B2314/'MSD Calculation'!$D$5), 0))</f>
        <v>3.1701977930200199E-3</v>
      </c>
      <c r="F2314" s="30">
        <f>IF(B2314="",0,IF($B2314&lt;$F$5,0,IF($B2314&gt;'MSD Calculation'!$D$5,0,IF($N$4="Closed-form",1/2*(1-COS(2*PI()*($B2314-$F$5)/$F$6))*$F$8,IF($N$4="General",1/2*(1-COS(2*PI()*($B2314-$F$5)/$F$6))*$F$9,"Error")))))</f>
        <v>8.5408796038493016E-3</v>
      </c>
      <c r="G2314" s="30">
        <f>IF(B2314="",0,IF($B2314&lt;$G$5,0,IF($B2314&gt;'MSD Calculation'!$D$5,0,IF($N$4="Closed-form",1/2*(1-COS(2*PI()*($B2314-$G$5)/$G$6))*$G$8,IF($N$4="General",1/2*(1-COS(2*PI()*($B2314-$G$5)/$G$6))*$G$9,"Error")))))</f>
        <v>3.5829847141046409E-3</v>
      </c>
      <c r="H2314" s="30">
        <f>IF(B2314="",0,IF($B2314&lt;$H$5,0,IF($B2314&gt;'MSD Calculation'!$D$5,0,IF($N$4="Closed-form",1/2*(1-COS(2*PI()*($B2314-$H$5)/$H$6))*$H$8,IF($N$4="General",1/2*(1-COS(2*PI()*($B2314-$H$5)/$H$6))*$H$9,"Error")))))</f>
        <v>1.9961450925129408E-3</v>
      </c>
      <c r="I2314" s="30">
        <f>IF(B2314="",0,IF($B2314&lt;$I$5,0,IF($B2314&gt;'MSD Calculation'!$D$5,0,IF($N$4="Closed-form",1/2*(1-COS(2*PI()*($B2314-$I$5)/$I$6))*$I$8,IF($N$4="General",1/2*(1-COS(2*PI()*($B2314-$I$5)/$I$6))*$I$9,"Error")))))</f>
        <v>3.7340271162504242E-4</v>
      </c>
      <c r="J2314" s="15" t="s">
        <v>14</v>
      </c>
      <c r="K2314" s="3"/>
      <c r="L2314" s="17">
        <v>22.970000000000791</v>
      </c>
      <c r="M2314" s="34">
        <f>L2314/'MSD Calculation'!$D$5</f>
        <v>0.7760135135135402</v>
      </c>
      <c r="N2314" s="34">
        <f>'MSD Calculation'!$D$24-L2314</f>
        <v>-4.4700000000007911</v>
      </c>
      <c r="O2314" s="35">
        <f t="shared" si="175"/>
        <v>3.1701977930200199E-3</v>
      </c>
      <c r="P2314" s="35">
        <f t="shared" si="176"/>
        <v>1.1711077396869322E-2</v>
      </c>
      <c r="Q2314" s="35">
        <f t="shared" si="177"/>
        <v>1.5294062110973963E-2</v>
      </c>
      <c r="R2314" s="35">
        <f t="shared" si="178"/>
        <v>1.7290207203486903E-2</v>
      </c>
      <c r="S2314" s="35">
        <f t="shared" si="179"/>
        <v>1.7663609915111945E-2</v>
      </c>
      <c r="T2314" s="11" t="s">
        <v>14</v>
      </c>
    </row>
    <row r="2315" spans="2:20" x14ac:dyDescent="0.35">
      <c r="B2315" s="63">
        <v>22.980000000000793</v>
      </c>
      <c r="C2315" s="34">
        <f>B2315/'MSD Calculation'!$D$5</f>
        <v>0.77635135135137812</v>
      </c>
      <c r="D2315" s="34">
        <f>'MSD Calculation'!$D$24-B2315</f>
        <v>-4.4800000000007927</v>
      </c>
      <c r="E2315" s="30">
        <f>IF(B2315="",0,IF(B2315&lt;'MSD Calculation'!$D$5,$E$7*(1-B2315/'MSD Calculation'!$D$5), 0))</f>
        <v>3.1654161975554333E-3</v>
      </c>
      <c r="F2315" s="30">
        <f>IF(B2315="",0,IF($B2315&lt;$F$5,0,IF($B2315&gt;'MSD Calculation'!$D$5,0,IF($N$4="Closed-form",1/2*(1-COS(2*PI()*($B2315-$F$5)/$F$6))*$F$8,IF($N$4="General",1/2*(1-COS(2*PI()*($B2315-$F$5)/$F$6))*$F$9,"Error")))))</f>
        <v>8.5342829290917122E-3</v>
      </c>
      <c r="G2315" s="30">
        <f>IF(B2315="",0,IF($B2315&lt;$G$5,0,IF($B2315&gt;'MSD Calculation'!$D$5,0,IF($N$4="Closed-form",1/2*(1-COS(2*PI()*($B2315-$G$5)/$G$6))*$G$8,IF($N$4="General",1/2*(1-COS(2*PI()*($B2315-$G$5)/$G$6))*$G$9,"Error")))))</f>
        <v>3.581312146125473E-3</v>
      </c>
      <c r="H2315" s="30">
        <f>IF(B2315="",0,IF($B2315&lt;$H$5,0,IF($B2315&gt;'MSD Calculation'!$D$5,0,IF($N$4="Closed-form",1/2*(1-COS(2*PI()*($B2315-$H$5)/$H$6))*$H$8,IF($N$4="General",1/2*(1-COS(2*PI()*($B2315-$H$5)/$H$6))*$H$9,"Error")))))</f>
        <v>1.9968496734253521E-3</v>
      </c>
      <c r="I2315" s="30">
        <f>IF(B2315="",0,IF($B2315&lt;$I$5,0,IF($B2315&gt;'MSD Calculation'!$D$5,0,IF($N$4="Closed-form",1/2*(1-COS(2*PI()*($B2315-$I$5)/$I$6))*$I$8,IF($N$4="General",1/2*(1-COS(2*PI()*($B2315-$I$5)/$I$6))*$I$9,"Error")))))</f>
        <v>3.7480894289132125E-4</v>
      </c>
      <c r="J2315" s="15" t="s">
        <v>14</v>
      </c>
      <c r="K2315" s="3"/>
      <c r="L2315" s="17">
        <v>22.980000000000793</v>
      </c>
      <c r="M2315" s="34">
        <f>L2315/'MSD Calculation'!$D$5</f>
        <v>0.77635135135137812</v>
      </c>
      <c r="N2315" s="34">
        <f>'MSD Calculation'!$D$24-L2315</f>
        <v>-4.4800000000007927</v>
      </c>
      <c r="O2315" s="35">
        <f t="shared" si="175"/>
        <v>3.1654161975554333E-3</v>
      </c>
      <c r="P2315" s="35">
        <f t="shared" si="176"/>
        <v>1.1699699126647145E-2</v>
      </c>
      <c r="Q2315" s="35">
        <f t="shared" si="177"/>
        <v>1.5281011272772618E-2</v>
      </c>
      <c r="R2315" s="35">
        <f t="shared" si="178"/>
        <v>1.727786094619797E-2</v>
      </c>
      <c r="S2315" s="35">
        <f t="shared" si="179"/>
        <v>1.7652669889089291E-2</v>
      </c>
      <c r="T2315" s="11" t="s">
        <v>14</v>
      </c>
    </row>
    <row r="2316" spans="2:20" x14ac:dyDescent="0.35">
      <c r="B2316" s="63">
        <v>22.990000000000794</v>
      </c>
      <c r="C2316" s="34">
        <f>B2316/'MSD Calculation'!$D$5</f>
        <v>0.77668918918921603</v>
      </c>
      <c r="D2316" s="34">
        <f>'MSD Calculation'!$D$24-B2316</f>
        <v>-4.4900000000007942</v>
      </c>
      <c r="E2316" s="30">
        <f>IF(B2316="",0,IF(B2316&lt;'MSD Calculation'!$D$5,$E$7*(1-B2316/'MSD Calculation'!$D$5), 0))</f>
        <v>3.1606346020908462E-3</v>
      </c>
      <c r="F2316" s="30">
        <f>IF(B2316="",0,IF($B2316&lt;$F$5,0,IF($B2316&gt;'MSD Calculation'!$D$5,0,IF($N$4="Closed-form",1/2*(1-COS(2*PI()*($B2316-$F$5)/$F$6))*$F$8,IF($N$4="General",1/2*(1-COS(2*PI()*($B2316-$F$5)/$F$6))*$F$9,"Error")))))</f>
        <v>8.5276700923057579E-3</v>
      </c>
      <c r="G2316" s="30">
        <f>IF(B2316="",0,IF($B2316&lt;$G$5,0,IF($B2316&gt;'MSD Calculation'!$D$5,0,IF($N$4="Closed-form",1/2*(1-COS(2*PI()*($B2316-$G$5)/$G$6))*$G$8,IF($N$4="General",1/2*(1-COS(2*PI()*($B2316-$G$5)/$G$6))*$G$9,"Error")))))</f>
        <v>3.5796275749094214E-3</v>
      </c>
      <c r="H2316" s="30">
        <f>IF(B2316="",0,IF($B2316&lt;$H$5,0,IF($B2316&gt;'MSD Calculation'!$D$5,0,IF($N$4="Closed-form",1/2*(1-COS(2*PI()*($B2316-$H$5)/$H$6))*$H$8,IF($N$4="General",1/2*(1-COS(2*PI()*($B2316-$H$5)/$H$6))*$H$9,"Error")))))</f>
        <v>1.9975423716620312E-3</v>
      </c>
      <c r="I2316" s="30">
        <f>IF(B2316="",0,IF($B2316&lt;$I$5,0,IF($B2316&gt;'MSD Calculation'!$D$5,0,IF($N$4="Closed-form",1/2*(1-COS(2*PI()*($B2316-$I$5)/$I$6))*$I$8,IF($N$4="General",1/2*(1-COS(2*PI()*($B2316-$I$5)/$I$6))*$I$9,"Error")))))</f>
        <v>3.762129651660235E-4</v>
      </c>
      <c r="J2316" s="15" t="s">
        <v>14</v>
      </c>
      <c r="K2316" s="3"/>
      <c r="L2316" s="17">
        <v>22.990000000000794</v>
      </c>
      <c r="M2316" s="34">
        <f>L2316/'MSD Calculation'!$D$5</f>
        <v>0.77668918918921603</v>
      </c>
      <c r="N2316" s="34">
        <f>'MSD Calculation'!$D$24-L2316</f>
        <v>-4.4900000000007942</v>
      </c>
      <c r="O2316" s="35">
        <f t="shared" si="175"/>
        <v>3.1606346020908462E-3</v>
      </c>
      <c r="P2316" s="35">
        <f t="shared" si="176"/>
        <v>1.1688304694396605E-2</v>
      </c>
      <c r="Q2316" s="35">
        <f t="shared" si="177"/>
        <v>1.5267932269306027E-2</v>
      </c>
      <c r="R2316" s="35">
        <f t="shared" si="178"/>
        <v>1.7265474640968059E-2</v>
      </c>
      <c r="S2316" s="35">
        <f t="shared" si="179"/>
        <v>1.7641687606134084E-2</v>
      </c>
      <c r="T2316" s="11" t="s">
        <v>14</v>
      </c>
    </row>
    <row r="2317" spans="2:20" x14ac:dyDescent="0.35">
      <c r="B2317" s="63">
        <v>23.000000000000796</v>
      </c>
      <c r="C2317" s="34">
        <f>B2317/'MSD Calculation'!$D$5</f>
        <v>0.77702702702705384</v>
      </c>
      <c r="D2317" s="34">
        <f>'MSD Calculation'!$D$24-B2317</f>
        <v>-4.5000000000007958</v>
      </c>
      <c r="E2317" s="30">
        <f>IF(B2317="",0,IF(B2317&lt;'MSD Calculation'!$D$5,$E$7*(1-B2317/'MSD Calculation'!$D$5), 0))</f>
        <v>3.1558530066262609E-3</v>
      </c>
      <c r="F2317" s="30">
        <f>IF(B2317="",0,IF($B2317&lt;$F$5,0,IF($B2317&gt;'MSD Calculation'!$D$5,0,IF($N$4="Closed-form",1/2*(1-COS(2*PI()*($B2317-$F$5)/$F$6))*$F$8,IF($N$4="General",1/2*(1-COS(2*PI()*($B2317-$F$5)/$F$6))*$F$9,"Error")))))</f>
        <v>8.5210411224985877E-3</v>
      </c>
      <c r="G2317" s="30">
        <f>IF(B2317="",0,IF($B2317&lt;$G$5,0,IF($B2317&gt;'MSD Calculation'!$D$5,0,IF($N$4="Closed-form",1/2*(1-COS(2*PI()*($B2317-$G$5)/$G$6))*$G$8,IF($N$4="General",1/2*(1-COS(2*PI()*($B2317-$G$5)/$G$6))*$G$9,"Error")))))</f>
        <v>3.5779310121186797E-3</v>
      </c>
      <c r="H2317" s="30">
        <f>IF(B2317="",0,IF($B2317&lt;$H$5,0,IF($B2317&gt;'MSD Calculation'!$D$5,0,IF($N$4="Closed-form",1/2*(1-COS(2*PI()*($B2317-$H$5)/$H$6))*$H$8,IF($N$4="General",1/2*(1-COS(2*PI()*($B2317-$H$5)/$H$6))*$H$9,"Error")))))</f>
        <v>1.99822317889409E-3</v>
      </c>
      <c r="I2317" s="30">
        <f>IF(B2317="",0,IF($B2317&lt;$I$5,0,IF($B2317&gt;'MSD Calculation'!$D$5,0,IF($N$4="Closed-form",1/2*(1-COS(2*PI()*($B2317-$I$5)/$I$6))*$I$8,IF($N$4="General",1/2*(1-COS(2*PI()*($B2317-$I$5)/$I$6))*$I$9,"Error")))))</f>
        <v>3.7761474216676155E-4</v>
      </c>
      <c r="J2317" s="15" t="s">
        <v>14</v>
      </c>
      <c r="K2317" s="3"/>
      <c r="L2317" s="17">
        <v>23.000000000000796</v>
      </c>
      <c r="M2317" s="34">
        <f>L2317/'MSD Calculation'!$D$5</f>
        <v>0.77702702702705384</v>
      </c>
      <c r="N2317" s="34">
        <f>'MSD Calculation'!$D$24-L2317</f>
        <v>-4.5000000000007958</v>
      </c>
      <c r="O2317" s="35">
        <f t="shared" si="175"/>
        <v>3.1558530066262609E-3</v>
      </c>
      <c r="P2317" s="35">
        <f t="shared" si="176"/>
        <v>1.1676894129124848E-2</v>
      </c>
      <c r="Q2317" s="35">
        <f t="shared" si="177"/>
        <v>1.5254825141243527E-2</v>
      </c>
      <c r="R2317" s="35">
        <f t="shared" si="178"/>
        <v>1.7253048320137618E-2</v>
      </c>
      <c r="S2317" s="35">
        <f t="shared" si="179"/>
        <v>1.7630663062304378E-2</v>
      </c>
      <c r="T2317" s="11" t="s">
        <v>14</v>
      </c>
    </row>
    <row r="2318" spans="2:20" x14ac:dyDescent="0.35">
      <c r="B2318" s="63">
        <v>23.010000000000797</v>
      </c>
      <c r="C2318" s="34">
        <f>B2318/'MSD Calculation'!$D$5</f>
        <v>0.77736486486489176</v>
      </c>
      <c r="D2318" s="34">
        <f>'MSD Calculation'!$D$24-B2318</f>
        <v>-4.5100000000007974</v>
      </c>
      <c r="E2318" s="30">
        <f>IF(B2318="",0,IF(B2318&lt;'MSD Calculation'!$D$5,$E$7*(1-B2318/'MSD Calculation'!$D$5), 0))</f>
        <v>3.1510714111616738E-3</v>
      </c>
      <c r="F2318" s="30">
        <f>IF(B2318="",0,IF($B2318&lt;$F$5,0,IF($B2318&gt;'MSD Calculation'!$D$5,0,IF($N$4="Closed-form",1/2*(1-COS(2*PI()*($B2318-$F$5)/$F$6))*$F$8,IF($N$4="General",1/2*(1-COS(2*PI()*($B2318-$F$5)/$F$6))*$F$9,"Error")))))</f>
        <v>8.5143960487480911E-3</v>
      </c>
      <c r="G2318" s="30">
        <f>IF(B2318="",0,IF($B2318&lt;$G$5,0,IF($B2318&gt;'MSD Calculation'!$D$5,0,IF($N$4="Closed-form",1/2*(1-COS(2*PI()*($B2318-$G$5)/$G$6))*$G$8,IF($N$4="General",1/2*(1-COS(2*PI()*($B2318-$G$5)/$G$6))*$G$9,"Error")))))</f>
        <v>3.5762224694984566E-3</v>
      </c>
      <c r="H2318" s="30">
        <f>IF(B2318="",0,IF($B2318&lt;$H$5,0,IF($B2318&gt;'MSD Calculation'!$D$5,0,IF($N$4="Closed-form",1/2*(1-COS(2*PI()*($B2318-$H$5)/$H$6))*$H$8,IF($N$4="General",1/2*(1-COS(2*PI()*($B2318-$H$5)/$H$6))*$H$9,"Error")))))</f>
        <v>1.9988920869356171E-3</v>
      </c>
      <c r="I2318" s="30">
        <f>IF(B2318="",0,IF($B2318&lt;$I$5,0,IF($B2318&gt;'MSD Calculation'!$D$5,0,IF($N$4="Closed-form",1/2*(1-COS(2*PI()*($B2318-$I$5)/$I$6))*$I$8,IF($N$4="General",1/2*(1-COS(2*PI()*($B2318-$I$5)/$I$6))*$I$9,"Error")))))</f>
        <v>3.7901423766916983E-4</v>
      </c>
      <c r="J2318" s="15" t="s">
        <v>14</v>
      </c>
      <c r="K2318" s="3"/>
      <c r="L2318" s="17">
        <v>23.010000000000797</v>
      </c>
      <c r="M2318" s="34">
        <f>L2318/'MSD Calculation'!$D$5</f>
        <v>0.77736486486489176</v>
      </c>
      <c r="N2318" s="34">
        <f>'MSD Calculation'!$D$24-L2318</f>
        <v>-4.5100000000007974</v>
      </c>
      <c r="O2318" s="35">
        <f t="shared" si="175"/>
        <v>3.1510714111616738E-3</v>
      </c>
      <c r="P2318" s="35">
        <f t="shared" si="176"/>
        <v>1.1665467459909765E-2</v>
      </c>
      <c r="Q2318" s="35">
        <f t="shared" si="177"/>
        <v>1.5241689929408221E-2</v>
      </c>
      <c r="R2318" s="35">
        <f t="shared" si="178"/>
        <v>1.724058201634384E-2</v>
      </c>
      <c r="S2318" s="35">
        <f t="shared" si="179"/>
        <v>1.761959625401301E-2</v>
      </c>
      <c r="T2318" s="11" t="s">
        <v>14</v>
      </c>
    </row>
    <row r="2319" spans="2:20" x14ac:dyDescent="0.35">
      <c r="B2319" s="63">
        <v>23.020000000000799</v>
      </c>
      <c r="C2319" s="34">
        <f>B2319/'MSD Calculation'!$D$5</f>
        <v>0.77770270270272968</v>
      </c>
      <c r="D2319" s="34">
        <f>'MSD Calculation'!$D$24-B2319</f>
        <v>-4.5200000000007989</v>
      </c>
      <c r="E2319" s="30">
        <f>IF(B2319="",0,IF(B2319&lt;'MSD Calculation'!$D$5,$E$7*(1-B2319/'MSD Calculation'!$D$5), 0))</f>
        <v>3.1462898156970867E-3</v>
      </c>
      <c r="F2319" s="30">
        <f>IF(B2319="",0,IF($B2319&lt;$F$5,0,IF($B2319&gt;'MSD Calculation'!$D$5,0,IF($N$4="Closed-form",1/2*(1-COS(2*PI()*($B2319-$F$5)/$F$6))*$F$8,IF($N$4="General",1/2*(1-COS(2*PI()*($B2319-$F$5)/$F$6))*$F$9,"Error")))))</f>
        <v>8.5077349002028266E-3</v>
      </c>
      <c r="G2319" s="30">
        <f>IF(B2319="",0,IF($B2319&lt;$G$5,0,IF($B2319&gt;'MSD Calculation'!$D$5,0,IF($N$4="Closed-form",1/2*(1-COS(2*PI()*($B2319-$G$5)/$G$6))*$G$8,IF($N$4="General",1/2*(1-COS(2*PI()*($B2319-$G$5)/$G$6))*$G$9,"Error")))))</f>
        <v>3.5745019588768975E-3</v>
      </c>
      <c r="H2319" s="30">
        <f>IF(B2319="",0,IF($B2319&lt;$H$5,0,IF($B2319&gt;'MSD Calculation'!$D$5,0,IF($N$4="Closed-form",1/2*(1-COS(2*PI()*($B2319-$H$5)/$H$6))*$H$8,IF($N$4="General",1/2*(1-COS(2*PI()*($B2319-$H$5)/$H$6))*$H$9,"Error")))))</f>
        <v>1.9995490877437738E-3</v>
      </c>
      <c r="I2319" s="30">
        <f>IF(B2319="",0,IF($B2319&lt;$I$5,0,IF($B2319&gt;'MSD Calculation'!$D$5,0,IF($N$4="Closed-form",1/2*(1-COS(2*PI()*($B2319-$I$5)/$I$6))*$I$8,IF($N$4="General",1/2*(1-COS(2*PI()*($B2319-$I$5)/$I$6))*$I$9,"Error")))))</f>
        <v>3.8041141550784031E-4</v>
      </c>
      <c r="J2319" s="15" t="s">
        <v>14</v>
      </c>
      <c r="K2319" s="3"/>
      <c r="L2319" s="17">
        <v>23.020000000000799</v>
      </c>
      <c r="M2319" s="34">
        <f>L2319/'MSD Calculation'!$D$5</f>
        <v>0.77770270270272968</v>
      </c>
      <c r="N2319" s="34">
        <f>'MSD Calculation'!$D$24-L2319</f>
        <v>-4.5200000000007989</v>
      </c>
      <c r="O2319" s="35">
        <f t="shared" si="175"/>
        <v>3.1462898156970867E-3</v>
      </c>
      <c r="P2319" s="35">
        <f t="shared" si="176"/>
        <v>1.1654024715899913E-2</v>
      </c>
      <c r="Q2319" s="35">
        <f t="shared" si="177"/>
        <v>1.522852667477681E-2</v>
      </c>
      <c r="R2319" s="35">
        <f t="shared" si="178"/>
        <v>1.7228075762520584E-2</v>
      </c>
      <c r="S2319" s="35">
        <f t="shared" si="179"/>
        <v>1.7608487178028424E-2</v>
      </c>
      <c r="T2319" s="11" t="s">
        <v>14</v>
      </c>
    </row>
    <row r="2320" spans="2:20" x14ac:dyDescent="0.35">
      <c r="B2320" s="63">
        <v>23.0300000000008</v>
      </c>
      <c r="C2320" s="34">
        <f>B2320/'MSD Calculation'!$D$5</f>
        <v>0.77804054054056759</v>
      </c>
      <c r="D2320" s="34">
        <f>'MSD Calculation'!$D$24-B2320</f>
        <v>-4.5300000000008005</v>
      </c>
      <c r="E2320" s="30">
        <f>IF(B2320="",0,IF(B2320&lt;'MSD Calculation'!$D$5,$E$7*(1-B2320/'MSD Calculation'!$D$5), 0))</f>
        <v>3.1415082202325001E-3</v>
      </c>
      <c r="F2320" s="30">
        <f>IF(B2320="",0,IF($B2320&lt;$F$5,0,IF($B2320&gt;'MSD Calculation'!$D$5,0,IF($N$4="Closed-form",1/2*(1-COS(2*PI()*($B2320-$F$5)/$F$6))*$F$8,IF($N$4="General",1/2*(1-COS(2*PI()*($B2320-$F$5)/$F$6))*$F$9,"Error")))))</f>
        <v>8.5010577060818399E-3</v>
      </c>
      <c r="G2320" s="30">
        <f>IF(B2320="",0,IF($B2320&lt;$G$5,0,IF($B2320&gt;'MSD Calculation'!$D$5,0,IF($N$4="Closed-form",1/2*(1-COS(2*PI()*($B2320-$G$5)/$G$6))*$G$8,IF($N$4="General",1/2*(1-COS(2*PI()*($B2320-$G$5)/$G$6))*$G$9,"Error")))))</f>
        <v>3.5727694921650036E-3</v>
      </c>
      <c r="H2320" s="30">
        <f>IF(B2320="",0,IF($B2320&lt;$H$5,0,IF($B2320&gt;'MSD Calculation'!$D$5,0,IF($N$4="Closed-form",1/2*(1-COS(2*PI()*($B2320-$H$5)/$H$6))*$H$8,IF($N$4="General",1/2*(1-COS(2*PI()*($B2320-$H$5)/$H$6))*$H$9,"Error")))))</f>
        <v>2.0001941734188928E-3</v>
      </c>
      <c r="I2320" s="30">
        <f>IF(B2320="",0,IF($B2320&lt;$I$5,0,IF($B2320&gt;'MSD Calculation'!$D$5,0,IF($N$4="Closed-form",1/2*(1-COS(2*PI()*($B2320-$I$5)/$I$6))*$I$8,IF($N$4="General",1/2*(1-COS(2*PI()*($B2320-$I$5)/$I$6))*$I$9,"Error")))))</f>
        <v>3.8180623957725777E-4</v>
      </c>
      <c r="J2320" s="15" t="s">
        <v>14</v>
      </c>
      <c r="K2320" s="3"/>
      <c r="L2320" s="17">
        <v>23.0300000000008</v>
      </c>
      <c r="M2320" s="34">
        <f>L2320/'MSD Calculation'!$D$5</f>
        <v>0.77804054054056759</v>
      </c>
      <c r="N2320" s="34">
        <f>'MSD Calculation'!$D$24-L2320</f>
        <v>-4.5300000000008005</v>
      </c>
      <c r="O2320" s="35">
        <f t="shared" si="175"/>
        <v>3.1415082202325001E-3</v>
      </c>
      <c r="P2320" s="35">
        <f t="shared" si="176"/>
        <v>1.164256592631434E-2</v>
      </c>
      <c r="Q2320" s="35">
        <f t="shared" si="177"/>
        <v>1.5215335418479343E-2</v>
      </c>
      <c r="R2320" s="35">
        <f t="shared" si="178"/>
        <v>1.7215529591898236E-2</v>
      </c>
      <c r="S2320" s="35">
        <f t="shared" si="179"/>
        <v>1.7597335831475495E-2</v>
      </c>
      <c r="T2320" s="11" t="s">
        <v>14</v>
      </c>
    </row>
    <row r="2321" spans="2:20" x14ac:dyDescent="0.35">
      <c r="B2321" s="63">
        <v>23.040000000000802</v>
      </c>
      <c r="C2321" s="34">
        <f>B2321/'MSD Calculation'!$D$5</f>
        <v>0.7783783783784054</v>
      </c>
      <c r="D2321" s="34">
        <f>'MSD Calculation'!$D$24-B2321</f>
        <v>-4.5400000000008021</v>
      </c>
      <c r="E2321" s="30">
        <f>IF(B2321="",0,IF(B2321&lt;'MSD Calculation'!$D$5,$E$7*(1-B2321/'MSD Calculation'!$D$5), 0))</f>
        <v>3.1367266247679143E-3</v>
      </c>
      <c r="F2321" s="30">
        <f>IF(B2321="",0,IF($B2321&lt;$F$5,0,IF($B2321&gt;'MSD Calculation'!$D$5,0,IF($N$4="Closed-form",1/2*(1-COS(2*PI()*($B2321-$F$5)/$F$6))*$F$8,IF($N$4="General",1/2*(1-COS(2*PI()*($B2321-$F$5)/$F$6))*$F$9,"Error")))))</f>
        <v>8.4943644956745803E-3</v>
      </c>
      <c r="G2321" s="30">
        <f>IF(B2321="",0,IF($B2321&lt;$G$5,0,IF($B2321&gt;'MSD Calculation'!$D$5,0,IF($N$4="Closed-form",1/2*(1-COS(2*PI()*($B2321-$G$5)/$G$6))*$G$8,IF($N$4="General",1/2*(1-COS(2*PI()*($B2321-$G$5)/$G$6))*$G$9,"Error")))))</f>
        <v>3.5710250813565433E-3</v>
      </c>
      <c r="H2321" s="30">
        <f>IF(B2321="",0,IF($B2321&lt;$H$5,0,IF($B2321&gt;'MSD Calculation'!$D$5,0,IF($N$4="Closed-form",1/2*(1-COS(2*PI()*($B2321-$H$5)/$H$6))*$H$8,IF($N$4="General",1/2*(1-COS(2*PI()*($B2321-$H$5)/$H$6))*$H$9,"Error")))))</f>
        <v>2.0008273362045722E-3</v>
      </c>
      <c r="I2321" s="30">
        <f>IF(B2321="",0,IF($B2321&lt;$I$5,0,IF($B2321&gt;'MSD Calculation'!$D$5,0,IF($N$4="Closed-form",1/2*(1-COS(2*PI()*($B2321-$I$5)/$I$6))*$I$8,IF($N$4="General",1/2*(1-COS(2*PI()*($B2321-$I$5)/$I$6))*$I$9,"Error")))))</f>
        <v>3.8319867383273235E-4</v>
      </c>
      <c r="J2321" s="15" t="s">
        <v>14</v>
      </c>
      <c r="K2321" s="3"/>
      <c r="L2321" s="17">
        <v>23.040000000000802</v>
      </c>
      <c r="M2321" s="34">
        <f>L2321/'MSD Calculation'!$D$5</f>
        <v>0.7783783783784054</v>
      </c>
      <c r="N2321" s="34">
        <f>'MSD Calculation'!$D$24-L2321</f>
        <v>-4.5400000000008021</v>
      </c>
      <c r="O2321" s="35">
        <f t="shared" si="175"/>
        <v>3.1367266247679143E-3</v>
      </c>
      <c r="P2321" s="35">
        <f t="shared" si="176"/>
        <v>1.1631091120442494E-2</v>
      </c>
      <c r="Q2321" s="35">
        <f t="shared" si="177"/>
        <v>1.5202116201799037E-2</v>
      </c>
      <c r="R2321" s="35">
        <f t="shared" si="178"/>
        <v>1.7202943538003609E-2</v>
      </c>
      <c r="S2321" s="35">
        <f t="shared" si="179"/>
        <v>1.7586142211836343E-2</v>
      </c>
      <c r="T2321" s="11" t="s">
        <v>14</v>
      </c>
    </row>
    <row r="2322" spans="2:20" x14ac:dyDescent="0.35">
      <c r="B2322" s="63">
        <v>23.050000000000804</v>
      </c>
      <c r="C2322" s="34">
        <f>B2322/'MSD Calculation'!$D$5</f>
        <v>0.77871621621624332</v>
      </c>
      <c r="D2322" s="34">
        <f>'MSD Calculation'!$D$24-B2322</f>
        <v>-4.5500000000008036</v>
      </c>
      <c r="E2322" s="30">
        <f>IF(B2322="",0,IF(B2322&lt;'MSD Calculation'!$D$5,$E$7*(1-B2322/'MSD Calculation'!$D$5), 0))</f>
        <v>3.1319450293033277E-3</v>
      </c>
      <c r="F2322" s="30">
        <f>IF(B2322="",0,IF($B2322&lt;$F$5,0,IF($B2322&gt;'MSD Calculation'!$D$5,0,IF($N$4="Closed-form",1/2*(1-COS(2*PI()*($B2322-$F$5)/$F$6))*$F$8,IF($N$4="General",1/2*(1-COS(2*PI()*($B2322-$F$5)/$F$6))*$F$9,"Error")))))</f>
        <v>8.4876552983407343E-3</v>
      </c>
      <c r="G2322" s="30">
        <f>IF(B2322="",0,IF($B2322&lt;$G$5,0,IF($B2322&gt;'MSD Calculation'!$D$5,0,IF($N$4="Closed-form",1/2*(1-COS(2*PI()*($B2322-$G$5)/$G$6))*$G$8,IF($N$4="General",1/2*(1-COS(2*PI()*($B2322-$G$5)/$G$6))*$G$9,"Error")))))</f>
        <v>3.5692687385279775E-3</v>
      </c>
      <c r="H2322" s="30">
        <f>IF(B2322="",0,IF($B2322&lt;$H$5,0,IF($B2322&gt;'MSD Calculation'!$D$5,0,IF($N$4="Closed-form",1/2*(1-COS(2*PI()*($B2322-$H$5)/$H$6))*$H$8,IF($N$4="General",1/2*(1-COS(2*PI()*($B2322-$H$5)/$H$6))*$H$9,"Error")))))</f>
        <v>2.0014485684877689E-3</v>
      </c>
      <c r="I2322" s="30">
        <f>IF(B2322="",0,IF($B2322&lt;$I$5,0,IF($B2322&gt;'MSD Calculation'!$D$5,0,IF($N$4="Closed-form",1/2*(1-COS(2*PI()*($B2322-$I$5)/$I$6))*$I$8,IF($N$4="General",1/2*(1-COS(2*PI()*($B2322-$I$5)/$I$6))*$I$9,"Error")))))</f>
        <v>3.8458868229133091E-4</v>
      </c>
      <c r="J2322" s="15" t="s">
        <v>14</v>
      </c>
      <c r="K2322" s="3"/>
      <c r="L2322" s="17">
        <v>23.050000000000804</v>
      </c>
      <c r="M2322" s="34">
        <f>L2322/'MSD Calculation'!$D$5</f>
        <v>0.77871621621624332</v>
      </c>
      <c r="N2322" s="34">
        <f>'MSD Calculation'!$D$24-L2322</f>
        <v>-4.5500000000008036</v>
      </c>
      <c r="O2322" s="35">
        <f t="shared" ref="O2322:O2385" si="180">E2322</f>
        <v>3.1319450293033277E-3</v>
      </c>
      <c r="P2322" s="35">
        <f t="shared" ref="P2322:P2385" si="181">E2322+F2322</f>
        <v>1.1619600327644062E-2</v>
      </c>
      <c r="Q2322" s="35">
        <f t="shared" ref="Q2322:Q2385" si="182">E2322+F2322+G2322</f>
        <v>1.5188869066172039E-2</v>
      </c>
      <c r="R2322" s="35">
        <f t="shared" ref="R2322:R2385" si="183">+E2322+F2322+G2322+H2322</f>
        <v>1.7190317634659807E-2</v>
      </c>
      <c r="S2322" s="35">
        <f t="shared" ref="S2322:S2385" si="184">E2322+F2322+G2322+H2322+I2322</f>
        <v>1.7574906316951137E-2</v>
      </c>
      <c r="T2322" s="11" t="s">
        <v>14</v>
      </c>
    </row>
    <row r="2323" spans="2:20" x14ac:dyDescent="0.35">
      <c r="B2323" s="63">
        <v>23.060000000000805</v>
      </c>
      <c r="C2323" s="34">
        <f>B2323/'MSD Calculation'!$D$5</f>
        <v>0.77905405405408124</v>
      </c>
      <c r="D2323" s="34">
        <f>'MSD Calculation'!$D$24-B2323</f>
        <v>-4.5600000000008052</v>
      </c>
      <c r="E2323" s="30">
        <f>IF(B2323="",0,IF(B2323&lt;'MSD Calculation'!$D$5,$E$7*(1-B2323/'MSD Calculation'!$D$5), 0))</f>
        <v>3.1271634338387406E-3</v>
      </c>
      <c r="F2323" s="30">
        <f>IF(B2323="",0,IF($B2323&lt;$F$5,0,IF($B2323&gt;'MSD Calculation'!$D$5,0,IF($N$4="Closed-form",1/2*(1-COS(2*PI()*($B2323-$F$5)/$F$6))*$F$8,IF($N$4="General",1/2*(1-COS(2*PI()*($B2323-$F$5)/$F$6))*$F$9,"Error")))))</f>
        <v>8.480930143510132E-3</v>
      </c>
      <c r="G2323" s="30">
        <f>IF(B2323="",0,IF($B2323&lt;$G$5,0,IF($B2323&gt;'MSD Calculation'!$D$5,0,IF($N$4="Closed-form",1/2*(1-COS(2*PI()*($B2323-$G$5)/$G$6))*$G$8,IF($N$4="General",1/2*(1-COS(2*PI()*($B2323-$G$5)/$G$6))*$G$9,"Error")))))</f>
        <v>3.5675004758383673E-3</v>
      </c>
      <c r="H2323" s="30">
        <f>IF(B2323="",0,IF($B2323&lt;$H$5,0,IF($B2323&gt;'MSD Calculation'!$D$5,0,IF($N$4="Closed-form",1/2*(1-COS(2*PI()*($B2323-$H$5)/$H$6))*$H$8,IF($N$4="General",1/2*(1-COS(2*PI()*($B2323-$H$5)/$H$6))*$H$9,"Error")))))</f>
        <v>2.002057862798889E-3</v>
      </c>
      <c r="I2323" s="30">
        <f>IF(B2323="",0,IF($B2323&lt;$I$5,0,IF($B2323&gt;'MSD Calculation'!$D$5,0,IF($N$4="Closed-form",1/2*(1-COS(2*PI()*($B2323-$I$5)/$I$6))*$I$8,IF($N$4="General",1/2*(1-COS(2*PI()*($B2323-$I$5)/$I$6))*$I$9,"Error")))))</f>
        <v>3.8597622903280775E-4</v>
      </c>
      <c r="J2323" s="15" t="s">
        <v>14</v>
      </c>
      <c r="K2323" s="3"/>
      <c r="L2323" s="17">
        <v>23.060000000000805</v>
      </c>
      <c r="M2323" s="34">
        <f>L2323/'MSD Calculation'!$D$5</f>
        <v>0.77905405405408124</v>
      </c>
      <c r="N2323" s="34">
        <f>'MSD Calculation'!$D$24-L2323</f>
        <v>-4.5600000000008052</v>
      </c>
      <c r="O2323" s="35">
        <f t="shared" si="180"/>
        <v>3.1271634338387406E-3</v>
      </c>
      <c r="P2323" s="35">
        <f t="shared" si="181"/>
        <v>1.1608093577348873E-2</v>
      </c>
      <c r="Q2323" s="35">
        <f t="shared" si="182"/>
        <v>1.517559405318724E-2</v>
      </c>
      <c r="R2323" s="35">
        <f t="shared" si="183"/>
        <v>1.7177651915986129E-2</v>
      </c>
      <c r="S2323" s="35">
        <f t="shared" si="184"/>
        <v>1.7563628145018936E-2</v>
      </c>
      <c r="T2323" s="11" t="s">
        <v>14</v>
      </c>
    </row>
    <row r="2324" spans="2:20" x14ac:dyDescent="0.35">
      <c r="B2324" s="63">
        <v>23.070000000000807</v>
      </c>
      <c r="C2324" s="34">
        <f>B2324/'MSD Calculation'!$D$5</f>
        <v>0.77939189189191915</v>
      </c>
      <c r="D2324" s="34">
        <f>'MSD Calculation'!$D$24-B2324</f>
        <v>-4.5700000000008068</v>
      </c>
      <c r="E2324" s="30">
        <f>IF(B2324="",0,IF(B2324&lt;'MSD Calculation'!$D$5,$E$7*(1-B2324/'MSD Calculation'!$D$5), 0))</f>
        <v>3.1223818383741535E-3</v>
      </c>
      <c r="F2324" s="30">
        <f>IF(B2324="",0,IF($B2324&lt;$F$5,0,IF($B2324&gt;'MSD Calculation'!$D$5,0,IF($N$4="Closed-form",1/2*(1-COS(2*PI()*($B2324-$F$5)/$F$6))*$F$8,IF($N$4="General",1/2*(1-COS(2*PI()*($B2324-$F$5)/$F$6))*$F$9,"Error")))))</f>
        <v>8.4741890606825875E-3</v>
      </c>
      <c r="G2324" s="30">
        <f>IF(B2324="",0,IF($B2324&lt;$G$5,0,IF($B2324&gt;'MSD Calculation'!$D$5,0,IF($N$4="Closed-form",1/2*(1-COS(2*PI()*($B2324-$G$5)/$G$6))*$G$8,IF($N$4="General",1/2*(1-COS(2*PI()*($B2324-$G$5)/$G$6))*$G$9,"Error")))))</f>
        <v>3.5657203055293003E-3</v>
      </c>
      <c r="H2324" s="30">
        <f>IF(B2324="",0,IF($B2324&lt;$H$5,0,IF($B2324&gt;'MSD Calculation'!$D$5,0,IF($N$4="Closed-form",1/2*(1-COS(2*PI()*($B2324-$H$5)/$H$6))*$H$8,IF($N$4="General",1/2*(1-COS(2*PI()*($B2324-$H$5)/$H$6))*$H$9,"Error")))))</f>
        <v>2.0026552118118809E-3</v>
      </c>
      <c r="I2324" s="30">
        <f>IF(B2324="",0,IF($B2324&lt;$I$5,0,IF($B2324&gt;'MSD Calculation'!$D$5,0,IF($N$4="Closed-form",1/2*(1-COS(2*PI()*($B2324-$I$5)/$I$6))*$I$8,IF($N$4="General",1/2*(1-COS(2*PI()*($B2324-$I$5)/$I$6))*$I$9,"Error")))))</f>
        <v>3.873612782005317E-4</v>
      </c>
      <c r="J2324" s="15" t="s">
        <v>14</v>
      </c>
      <c r="K2324" s="3"/>
      <c r="L2324" s="17">
        <v>23.070000000000807</v>
      </c>
      <c r="M2324" s="34">
        <f>L2324/'MSD Calculation'!$D$5</f>
        <v>0.77939189189191915</v>
      </c>
      <c r="N2324" s="34">
        <f>'MSD Calculation'!$D$24-L2324</f>
        <v>-4.5700000000008068</v>
      </c>
      <c r="O2324" s="35">
        <f t="shared" si="180"/>
        <v>3.1223818383741535E-3</v>
      </c>
      <c r="P2324" s="35">
        <f t="shared" si="181"/>
        <v>1.1596570899056741E-2</v>
      </c>
      <c r="Q2324" s="35">
        <f t="shared" si="182"/>
        <v>1.516229120458604E-2</v>
      </c>
      <c r="R2324" s="35">
        <f t="shared" si="183"/>
        <v>1.716494641639792E-2</v>
      </c>
      <c r="S2324" s="35">
        <f t="shared" si="184"/>
        <v>1.7552307694598451E-2</v>
      </c>
      <c r="T2324" s="11" t="s">
        <v>14</v>
      </c>
    </row>
    <row r="2325" spans="2:20" x14ac:dyDescent="0.35">
      <c r="B2325" s="63">
        <v>23.080000000000808</v>
      </c>
      <c r="C2325" s="34">
        <f>B2325/'MSD Calculation'!$D$5</f>
        <v>0.77972972972975696</v>
      </c>
      <c r="D2325" s="34">
        <f>'MSD Calculation'!$D$24-B2325</f>
        <v>-4.5800000000008083</v>
      </c>
      <c r="E2325" s="30">
        <f>IF(B2325="",0,IF(B2325&lt;'MSD Calculation'!$D$5,$E$7*(1-B2325/'MSD Calculation'!$D$5), 0))</f>
        <v>3.1176002429095682E-3</v>
      </c>
      <c r="F2325" s="30">
        <f>IF(B2325="",0,IF($B2325&lt;$F$5,0,IF($B2325&gt;'MSD Calculation'!$D$5,0,IF($N$4="Closed-form",1/2*(1-COS(2*PI()*($B2325-$F$5)/$F$6))*$F$8,IF($N$4="General",1/2*(1-COS(2*PI()*($B2325-$F$5)/$F$6))*$F$9,"Error")))))</f>
        <v>8.4674320794277912E-3</v>
      </c>
      <c r="G2325" s="30">
        <f>IF(B2325="",0,IF($B2325&lt;$G$5,0,IF($B2325&gt;'MSD Calculation'!$D$5,0,IF($N$4="Closed-form",1/2*(1-COS(2*PI()*($B2325-$G$5)/$G$6))*$G$8,IF($N$4="General",1/2*(1-COS(2*PI()*($B2325-$G$5)/$G$6))*$G$9,"Error")))))</f>
        <v>3.5639282399247936E-3</v>
      </c>
      <c r="H2325" s="30">
        <f>IF(B2325="",0,IF($B2325&lt;$H$5,0,IF($B2325&gt;'MSD Calculation'!$D$5,0,IF($N$4="Closed-form",1/2*(1-COS(2*PI()*($B2325-$H$5)/$H$6))*$H$8,IF($N$4="General",1/2*(1-COS(2*PI()*($B2325-$H$5)/$H$6))*$H$9,"Error")))))</f>
        <v>2.0032406083443197E-3</v>
      </c>
      <c r="I2325" s="30">
        <f>IF(B2325="",0,IF($B2325&lt;$I$5,0,IF($B2325&gt;'MSD Calculation'!$D$5,0,IF($N$4="Closed-form",1/2*(1-COS(2*PI()*($B2325-$I$5)/$I$6))*$I$8,IF($N$4="General",1/2*(1-COS(2*PI()*($B2325-$I$5)/$I$6))*$I$9,"Error")))))</f>
        <v>3.8874379400241334E-4</v>
      </c>
      <c r="J2325" s="15" t="s">
        <v>14</v>
      </c>
      <c r="K2325" s="3"/>
      <c r="L2325" s="17">
        <v>23.080000000000808</v>
      </c>
      <c r="M2325" s="34">
        <f>L2325/'MSD Calculation'!$D$5</f>
        <v>0.77972972972975696</v>
      </c>
      <c r="N2325" s="34">
        <f>'MSD Calculation'!$D$24-L2325</f>
        <v>-4.5800000000008083</v>
      </c>
      <c r="O2325" s="35">
        <f t="shared" si="180"/>
        <v>3.1176002429095682E-3</v>
      </c>
      <c r="P2325" s="35">
        <f t="shared" si="181"/>
        <v>1.158503232233736E-2</v>
      </c>
      <c r="Q2325" s="35">
        <f t="shared" si="182"/>
        <v>1.5148960562262153E-2</v>
      </c>
      <c r="R2325" s="35">
        <f t="shared" si="183"/>
        <v>1.7152201170606472E-2</v>
      </c>
      <c r="S2325" s="35">
        <f t="shared" si="184"/>
        <v>1.7540944964608885E-2</v>
      </c>
      <c r="T2325" s="11" t="s">
        <v>14</v>
      </c>
    </row>
    <row r="2326" spans="2:20" x14ac:dyDescent="0.35">
      <c r="B2326" s="63">
        <v>23.09000000000081</v>
      </c>
      <c r="C2326" s="34">
        <f>B2326/'MSD Calculation'!$D$5</f>
        <v>0.78006756756759488</v>
      </c>
      <c r="D2326" s="34">
        <f>'MSD Calculation'!$D$24-B2326</f>
        <v>-4.5900000000008099</v>
      </c>
      <c r="E2326" s="30">
        <f>IF(B2326="",0,IF(B2326&lt;'MSD Calculation'!$D$5,$E$7*(1-B2326/'MSD Calculation'!$D$5), 0))</f>
        <v>3.1128186474449816E-3</v>
      </c>
      <c r="F2326" s="30">
        <f>IF(B2326="",0,IF($B2326&lt;$F$5,0,IF($B2326&gt;'MSD Calculation'!$D$5,0,IF($N$4="Closed-form",1/2*(1-COS(2*PI()*($B2326-$F$5)/$F$6))*$F$8,IF($N$4="General",1/2*(1-COS(2*PI()*($B2326-$F$5)/$F$6))*$F$9,"Error")))))</f>
        <v>8.4606592293851642E-3</v>
      </c>
      <c r="G2326" s="30">
        <f>IF(B2326="",0,IF($B2326&lt;$G$5,0,IF($B2326&gt;'MSD Calculation'!$D$5,0,IF($N$4="Closed-form",1/2*(1-COS(2*PI()*($B2326-$G$5)/$G$6))*$G$8,IF($N$4="General",1/2*(1-COS(2*PI()*($B2326-$G$5)/$G$6))*$G$9,"Error")))))</f>
        <v>3.5621242914312197E-3</v>
      </c>
      <c r="H2326" s="30">
        <f>IF(B2326="",0,IF($B2326&lt;$H$5,0,IF($B2326&gt;'MSD Calculation'!$D$5,0,IF($N$4="Closed-form",1/2*(1-COS(2*PI()*($B2326-$H$5)/$H$6))*$H$8,IF($N$4="General",1/2*(1-COS(2*PI()*($B2326-$H$5)/$H$6))*$H$9,"Error")))))</f>
        <v>2.0038140453574956E-3</v>
      </c>
      <c r="I2326" s="30">
        <f>IF(B2326="",0,IF($B2326&lt;$I$5,0,IF($B2326&gt;'MSD Calculation'!$D$5,0,IF($N$4="Closed-form",1/2*(1-COS(2*PI()*($B2326-$I$5)/$I$6))*$I$8,IF($N$4="General",1/2*(1-COS(2*PI()*($B2326-$I$5)/$I$6))*$I$9,"Error")))))</f>
        <v>3.9012374071183017E-4</v>
      </c>
      <c r="J2326" s="15" t="s">
        <v>14</v>
      </c>
      <c r="K2326" s="3"/>
      <c r="L2326" s="17">
        <v>23.09000000000081</v>
      </c>
      <c r="M2326" s="34">
        <f>L2326/'MSD Calculation'!$D$5</f>
        <v>0.78006756756759488</v>
      </c>
      <c r="N2326" s="34">
        <f>'MSD Calculation'!$D$24-L2326</f>
        <v>-4.5900000000008099</v>
      </c>
      <c r="O2326" s="35">
        <f t="shared" si="180"/>
        <v>3.1128186474449816E-3</v>
      </c>
      <c r="P2326" s="35">
        <f t="shared" si="181"/>
        <v>1.1573477876830145E-2</v>
      </c>
      <c r="Q2326" s="35">
        <f t="shared" si="182"/>
        <v>1.5135602168261365E-2</v>
      </c>
      <c r="R2326" s="35">
        <f t="shared" si="183"/>
        <v>1.713941621361886E-2</v>
      </c>
      <c r="S2326" s="35">
        <f t="shared" si="184"/>
        <v>1.7529539954330691E-2</v>
      </c>
      <c r="T2326" s="11" t="s">
        <v>14</v>
      </c>
    </row>
    <row r="2327" spans="2:20" x14ac:dyDescent="0.35">
      <c r="B2327" s="63">
        <v>23.100000000000811</v>
      </c>
      <c r="C2327" s="34">
        <f>B2327/'MSD Calculation'!$D$5</f>
        <v>0.78040540540543279</v>
      </c>
      <c r="D2327" s="34">
        <f>'MSD Calculation'!$D$24-B2327</f>
        <v>-4.6000000000008114</v>
      </c>
      <c r="E2327" s="30">
        <f>IF(B2327="",0,IF(B2327&lt;'MSD Calculation'!$D$5,$E$7*(1-B2327/'MSD Calculation'!$D$5), 0))</f>
        <v>3.1080370519803945E-3</v>
      </c>
      <c r="F2327" s="30">
        <f>IF(B2327="",0,IF($B2327&lt;$F$5,0,IF($B2327&gt;'MSD Calculation'!$D$5,0,IF($N$4="Closed-form",1/2*(1-COS(2*PI()*($B2327-$F$5)/$F$6))*$F$8,IF($N$4="General",1/2*(1-COS(2*PI()*($B2327-$F$5)/$F$6))*$F$9,"Error")))))</f>
        <v>8.4538705402637492E-3</v>
      </c>
      <c r="G2327" s="30">
        <f>IF(B2327="",0,IF($B2327&lt;$G$5,0,IF($B2327&gt;'MSD Calculation'!$D$5,0,IF($N$4="Closed-form",1/2*(1-COS(2*PI()*($B2327-$G$5)/$G$6))*$G$8,IF($N$4="General",1/2*(1-COS(2*PI()*($B2327-$G$5)/$G$6))*$G$9,"Error")))))</f>
        <v>3.5603084725372119E-3</v>
      </c>
      <c r="H2327" s="30">
        <f>IF(B2327="",0,IF($B2327&lt;$H$5,0,IF($B2327&gt;'MSD Calculation'!$D$5,0,IF($N$4="Closed-form",1/2*(1-COS(2*PI()*($B2327-$H$5)/$H$6))*$H$8,IF($N$4="General",1/2*(1-COS(2*PI()*($B2327-$H$5)/$H$6))*$H$9,"Error")))))</f>
        <v>2.0043755159564981E-3</v>
      </c>
      <c r="I2327" s="30">
        <f>IF(B2327="",0,IF($B2327&lt;$I$5,0,IF($B2327&gt;'MSD Calculation'!$D$5,0,IF($N$4="Closed-form",1/2*(1-COS(2*PI()*($B2327-$I$5)/$I$6))*$I$8,IF($N$4="General",1/2*(1-COS(2*PI()*($B2327-$I$5)/$I$6))*$I$9,"Error")))))</f>
        <v>3.9150108266854908E-4</v>
      </c>
      <c r="J2327" s="15" t="s">
        <v>14</v>
      </c>
      <c r="K2327" s="3"/>
      <c r="L2327" s="17">
        <v>23.100000000000811</v>
      </c>
      <c r="M2327" s="34">
        <f>L2327/'MSD Calculation'!$D$5</f>
        <v>0.78040540540543279</v>
      </c>
      <c r="N2327" s="34">
        <f>'MSD Calculation'!$D$24-L2327</f>
        <v>-4.6000000000008114</v>
      </c>
      <c r="O2327" s="35">
        <f t="shared" si="180"/>
        <v>3.1080370519803945E-3</v>
      </c>
      <c r="P2327" s="35">
        <f t="shared" si="181"/>
        <v>1.1561907592244144E-2</v>
      </c>
      <c r="Q2327" s="35">
        <f t="shared" si="182"/>
        <v>1.5122216064781356E-2</v>
      </c>
      <c r="R2327" s="35">
        <f t="shared" si="183"/>
        <v>1.7126591580737854E-2</v>
      </c>
      <c r="S2327" s="35">
        <f t="shared" si="184"/>
        <v>1.7518092663406402E-2</v>
      </c>
      <c r="T2327" s="11" t="s">
        <v>14</v>
      </c>
    </row>
    <row r="2328" spans="2:20" x14ac:dyDescent="0.35">
      <c r="B2328" s="63">
        <v>23.110000000000813</v>
      </c>
      <c r="C2328" s="34">
        <f>B2328/'MSD Calculation'!$D$5</f>
        <v>0.78074324324327071</v>
      </c>
      <c r="D2328" s="34">
        <f>'MSD Calculation'!$D$24-B2328</f>
        <v>-4.610000000000813</v>
      </c>
      <c r="E2328" s="30">
        <f>IF(B2328="",0,IF(B2328&lt;'MSD Calculation'!$D$5,$E$7*(1-B2328/'MSD Calculation'!$D$5), 0))</f>
        <v>3.1032554565158074E-3</v>
      </c>
      <c r="F2328" s="30">
        <f>IF(B2328="",0,IF($B2328&lt;$F$5,0,IF($B2328&gt;'MSD Calculation'!$D$5,0,IF($N$4="Closed-form",1/2*(1-COS(2*PI()*($B2328-$F$5)/$F$6))*$F$8,IF($N$4="General",1/2*(1-COS(2*PI()*($B2328-$F$5)/$F$6))*$F$9,"Error")))))</f>
        <v>8.4470660418420451E-3</v>
      </c>
      <c r="G2328" s="30">
        <f>IF(B2328="",0,IF($B2328&lt;$G$5,0,IF($B2328&gt;'MSD Calculation'!$D$5,0,IF($N$4="Closed-form",1/2*(1-COS(2*PI()*($B2328-$G$5)/$G$6))*$G$8,IF($N$4="General",1/2*(1-COS(2*PI()*($B2328-$G$5)/$G$6))*$G$9,"Error")))))</f>
        <v>3.5584807958135849E-3</v>
      </c>
      <c r="H2328" s="30">
        <f>IF(B2328="",0,IF($B2328&lt;$H$5,0,IF($B2328&gt;'MSD Calculation'!$D$5,0,IF($N$4="Closed-form",1/2*(1-COS(2*PI()*($B2328-$H$5)/$H$6))*$H$8,IF($N$4="General",1/2*(1-COS(2*PI()*($B2328-$H$5)/$H$6))*$H$9,"Error")))))</f>
        <v>2.0049250133902991E-3</v>
      </c>
      <c r="I2328" s="30">
        <f>IF(B2328="",0,IF($B2328&lt;$I$5,0,IF($B2328&gt;'MSD Calculation'!$D$5,0,IF($N$4="Closed-form",1/2*(1-COS(2*PI()*($B2328-$I$5)/$I$6))*$I$8,IF($N$4="General",1/2*(1-COS(2*PI()*($B2328-$I$5)/$I$6))*$I$9,"Error")))))</f>
        <v>3.9287578427964865E-4</v>
      </c>
      <c r="J2328" s="15" t="s">
        <v>14</v>
      </c>
      <c r="K2328" s="3"/>
      <c r="L2328" s="17">
        <v>23.110000000000813</v>
      </c>
      <c r="M2328" s="34">
        <f>L2328/'MSD Calculation'!$D$5</f>
        <v>0.78074324324327071</v>
      </c>
      <c r="N2328" s="34">
        <f>'MSD Calculation'!$D$24-L2328</f>
        <v>-4.610000000000813</v>
      </c>
      <c r="O2328" s="35">
        <f t="shared" si="180"/>
        <v>3.1032554565158074E-3</v>
      </c>
      <c r="P2328" s="35">
        <f t="shared" si="181"/>
        <v>1.1550321498357852E-2</v>
      </c>
      <c r="Q2328" s="35">
        <f t="shared" si="182"/>
        <v>1.5108802294171437E-2</v>
      </c>
      <c r="R2328" s="35">
        <f t="shared" si="183"/>
        <v>1.7113727307561735E-2</v>
      </c>
      <c r="S2328" s="35">
        <f t="shared" si="184"/>
        <v>1.7506603091841384E-2</v>
      </c>
      <c r="T2328" s="11" t="s">
        <v>14</v>
      </c>
    </row>
    <row r="2329" spans="2:20" x14ac:dyDescent="0.35">
      <c r="B2329" s="63">
        <v>23.120000000000815</v>
      </c>
      <c r="C2329" s="34">
        <f>B2329/'MSD Calculation'!$D$5</f>
        <v>0.78108108108110852</v>
      </c>
      <c r="D2329" s="34">
        <f>'MSD Calculation'!$D$24-B2329</f>
        <v>-4.6200000000008146</v>
      </c>
      <c r="E2329" s="30">
        <f>IF(B2329="",0,IF(B2329&lt;'MSD Calculation'!$D$5,$E$7*(1-B2329/'MSD Calculation'!$D$5), 0))</f>
        <v>3.0984738610512221E-3</v>
      </c>
      <c r="F2329" s="30">
        <f>IF(B2329="",0,IF($B2329&lt;$F$5,0,IF($B2329&gt;'MSD Calculation'!$D$5,0,IF($N$4="Closed-form",1/2*(1-COS(2*PI()*($B2329-$F$5)/$F$6))*$F$8,IF($N$4="General",1/2*(1-COS(2*PI()*($B2329-$F$5)/$F$6))*$F$9,"Error")))))</f>
        <v>8.4402457639679226E-3</v>
      </c>
      <c r="G2329" s="30">
        <f>IF(B2329="",0,IF($B2329&lt;$G$5,0,IF($B2329&gt;'MSD Calculation'!$D$5,0,IF($N$4="Closed-form",1/2*(1-COS(2*PI()*($B2329-$G$5)/$G$6))*$G$8,IF($N$4="General",1/2*(1-COS(2*PI()*($B2329-$G$5)/$G$6))*$G$9,"Error")))))</f>
        <v>3.5566412739132416E-3</v>
      </c>
      <c r="H2329" s="30">
        <f>IF(B2329="",0,IF($B2329&lt;$H$5,0,IF($B2329&gt;'MSD Calculation'!$D$5,0,IF($N$4="Closed-form",1/2*(1-COS(2*PI()*($B2329-$H$5)/$H$6))*$H$8,IF($N$4="General",1/2*(1-COS(2*PI()*($B2329-$H$5)/$H$6))*$H$9,"Error")))))</f>
        <v>2.0054625310518331E-3</v>
      </c>
      <c r="I2329" s="30">
        <f>IF(B2329="",0,IF($B2329&lt;$I$5,0,IF($B2329&gt;'MSD Calculation'!$D$5,0,IF($N$4="Closed-form",1/2*(1-COS(2*PI()*($B2329-$I$5)/$I$6))*$I$8,IF($N$4="General",1/2*(1-COS(2*PI()*($B2329-$I$5)/$I$6))*$I$9,"Error")))))</f>
        <v>3.9424781002043844E-4</v>
      </c>
      <c r="J2329" s="15" t="s">
        <v>14</v>
      </c>
      <c r="K2329" s="3"/>
      <c r="L2329" s="17">
        <v>23.120000000000815</v>
      </c>
      <c r="M2329" s="34">
        <f>L2329/'MSD Calculation'!$D$5</f>
        <v>0.78108108108110852</v>
      </c>
      <c r="N2329" s="34">
        <f>'MSD Calculation'!$D$24-L2329</f>
        <v>-4.6200000000008146</v>
      </c>
      <c r="O2329" s="35">
        <f t="shared" si="180"/>
        <v>3.0984738610512221E-3</v>
      </c>
      <c r="P2329" s="35">
        <f t="shared" si="181"/>
        <v>1.1538719625019145E-2</v>
      </c>
      <c r="Q2329" s="35">
        <f t="shared" si="182"/>
        <v>1.5095360898932387E-2</v>
      </c>
      <c r="R2329" s="35">
        <f t="shared" si="183"/>
        <v>1.7100823429984219E-2</v>
      </c>
      <c r="S2329" s="35">
        <f t="shared" si="184"/>
        <v>1.7495071240004659E-2</v>
      </c>
      <c r="T2329" s="11" t="s">
        <v>14</v>
      </c>
    </row>
    <row r="2330" spans="2:20" x14ac:dyDescent="0.35">
      <c r="B2330" s="63">
        <v>23.130000000000816</v>
      </c>
      <c r="C2330" s="34">
        <f>B2330/'MSD Calculation'!$D$5</f>
        <v>0.78141891891894644</v>
      </c>
      <c r="D2330" s="34">
        <f>'MSD Calculation'!$D$24-B2330</f>
        <v>-4.6300000000008161</v>
      </c>
      <c r="E2330" s="30">
        <f>IF(B2330="",0,IF(B2330&lt;'MSD Calculation'!$D$5,$E$7*(1-B2330/'MSD Calculation'!$D$5), 0))</f>
        <v>3.093692265586635E-3</v>
      </c>
      <c r="F2330" s="30">
        <f>IF(B2330="",0,IF($B2330&lt;$F$5,0,IF($B2330&gt;'MSD Calculation'!$D$5,0,IF($N$4="Closed-form",1/2*(1-COS(2*PI()*($B2330-$F$5)/$F$6))*$F$8,IF($N$4="General",1/2*(1-COS(2*PI()*($B2330-$F$5)/$F$6))*$F$9,"Error")))))</f>
        <v>8.4334097365584507E-3</v>
      </c>
      <c r="G2330" s="30">
        <f>IF(B2330="",0,IF($B2330&lt;$G$5,0,IF($B2330&gt;'MSD Calculation'!$D$5,0,IF($N$4="Closed-form",1/2*(1-COS(2*PI()*($B2330-$G$5)/$G$6))*$G$8,IF($N$4="General",1/2*(1-COS(2*PI()*($B2330-$G$5)/$G$6))*$G$9,"Error")))))</f>
        <v>3.5547899195710916E-3</v>
      </c>
      <c r="H2330" s="30">
        <f>IF(B2330="",0,IF($B2330&lt;$H$5,0,IF($B2330&gt;'MSD Calculation'!$D$5,0,IF($N$4="Closed-form",1/2*(1-COS(2*PI()*($B2330-$H$5)/$H$6))*$H$8,IF($N$4="General",1/2*(1-COS(2*PI()*($B2330-$H$5)/$H$6))*$H$9,"Error")))))</f>
        <v>2.0059880624780776E-3</v>
      </c>
      <c r="I2330" s="30">
        <f>IF(B2330="",0,IF($B2330&lt;$I$5,0,IF($B2330&gt;'MSD Calculation'!$D$5,0,IF($N$4="Closed-form",1/2*(1-COS(2*PI()*($B2330-$I$5)/$I$6))*$I$8,IF($N$4="General",1/2*(1-COS(2*PI()*($B2330-$I$5)/$I$6))*$I$9,"Error")))))</f>
        <v>3.9561712443537722E-4</v>
      </c>
      <c r="J2330" s="15" t="s">
        <v>14</v>
      </c>
      <c r="K2330" s="3"/>
      <c r="L2330" s="17">
        <v>23.130000000000816</v>
      </c>
      <c r="M2330" s="34">
        <f>L2330/'MSD Calculation'!$D$5</f>
        <v>0.78141891891894644</v>
      </c>
      <c r="N2330" s="34">
        <f>'MSD Calculation'!$D$24-L2330</f>
        <v>-4.6300000000008161</v>
      </c>
      <c r="O2330" s="35">
        <f t="shared" si="180"/>
        <v>3.093692265586635E-3</v>
      </c>
      <c r="P2330" s="35">
        <f t="shared" si="181"/>
        <v>1.1527102002145085E-2</v>
      </c>
      <c r="Q2330" s="35">
        <f t="shared" si="182"/>
        <v>1.5081891921716177E-2</v>
      </c>
      <c r="R2330" s="35">
        <f t="shared" si="183"/>
        <v>1.7087879984194254E-2</v>
      </c>
      <c r="S2330" s="35">
        <f t="shared" si="184"/>
        <v>1.748349710862963E-2</v>
      </c>
      <c r="T2330" s="11" t="s">
        <v>14</v>
      </c>
    </row>
    <row r="2331" spans="2:20" x14ac:dyDescent="0.35">
      <c r="B2331" s="63">
        <v>23.140000000000818</v>
      </c>
      <c r="C2331" s="34">
        <f>B2331/'MSD Calculation'!$D$5</f>
        <v>0.78175675675678435</v>
      </c>
      <c r="D2331" s="34">
        <f>'MSD Calculation'!$D$24-B2331</f>
        <v>-4.6400000000008177</v>
      </c>
      <c r="E2331" s="30">
        <f>IF(B2331="",0,IF(B2331&lt;'MSD Calculation'!$D$5,$E$7*(1-B2331/'MSD Calculation'!$D$5), 0))</f>
        <v>3.0889106701220484E-3</v>
      </c>
      <c r="F2331" s="30">
        <f>IF(B2331="",0,IF($B2331&lt;$F$5,0,IF($B2331&gt;'MSD Calculation'!$D$5,0,IF($N$4="Closed-form",1/2*(1-COS(2*PI()*($B2331-$F$5)/$F$6))*$F$8,IF($N$4="General",1/2*(1-COS(2*PI()*($B2331-$F$5)/$F$6))*$F$9,"Error")))))</f>
        <v>8.4265579895997939E-3</v>
      </c>
      <c r="G2331" s="30">
        <f>IF(B2331="",0,IF($B2331&lt;$G$5,0,IF($B2331&gt;'MSD Calculation'!$D$5,0,IF($N$4="Closed-form",1/2*(1-COS(2*PI()*($B2331-$G$5)/$G$6))*$G$8,IF($N$4="General",1/2*(1-COS(2*PI()*($B2331-$G$5)/$G$6))*$G$9,"Error")))))</f>
        <v>3.5529267456039563E-3</v>
      </c>
      <c r="H2331" s="30">
        <f>IF(B2331="",0,IF($B2331&lt;$H$5,0,IF($B2331&gt;'MSD Calculation'!$D$5,0,IF($N$4="Closed-form",1/2*(1-COS(2*PI()*($B2331-$H$5)/$H$6))*$H$8,IF($N$4="General",1/2*(1-COS(2*PI()*($B2331-$H$5)/$H$6))*$H$9,"Error")))))</f>
        <v>2.0065016013501315E-3</v>
      </c>
      <c r="I2331" s="30">
        <f>IF(B2331="",0,IF($B2331&lt;$I$5,0,IF($B2331&gt;'MSD Calculation'!$D$5,0,IF($N$4="Closed-form",1/2*(1-COS(2*PI()*($B2331-$I$5)/$I$6))*$I$8,IF($N$4="General",1/2*(1-COS(2*PI()*($B2331-$I$5)/$I$6))*$I$9,"Error")))))</f>
        <v>3.9698369213898936E-4</v>
      </c>
      <c r="J2331" s="15" t="s">
        <v>14</v>
      </c>
      <c r="K2331" s="3"/>
      <c r="L2331" s="17">
        <v>23.140000000000818</v>
      </c>
      <c r="M2331" s="34">
        <f>L2331/'MSD Calculation'!$D$5</f>
        <v>0.78175675675678435</v>
      </c>
      <c r="N2331" s="34">
        <f>'MSD Calculation'!$D$24-L2331</f>
        <v>-4.6400000000008177</v>
      </c>
      <c r="O2331" s="35">
        <f t="shared" si="180"/>
        <v>3.0889106701220484E-3</v>
      </c>
      <c r="P2331" s="35">
        <f t="shared" si="181"/>
        <v>1.1515468659721842E-2</v>
      </c>
      <c r="Q2331" s="35">
        <f t="shared" si="182"/>
        <v>1.5068395405325799E-2</v>
      </c>
      <c r="R2331" s="35">
        <f t="shared" si="183"/>
        <v>1.7074897006675929E-2</v>
      </c>
      <c r="S2331" s="35">
        <f t="shared" si="184"/>
        <v>1.7471880698814918E-2</v>
      </c>
      <c r="T2331" s="11" t="s">
        <v>14</v>
      </c>
    </row>
    <row r="2332" spans="2:20" x14ac:dyDescent="0.35">
      <c r="B2332" s="63">
        <v>23.150000000000819</v>
      </c>
      <c r="C2332" s="34">
        <f>B2332/'MSD Calculation'!$D$5</f>
        <v>0.78209459459462227</v>
      </c>
      <c r="D2332" s="34">
        <f>'MSD Calculation'!$D$24-B2332</f>
        <v>-4.6500000000008193</v>
      </c>
      <c r="E2332" s="30">
        <f>IF(B2332="",0,IF(B2332&lt;'MSD Calculation'!$D$5,$E$7*(1-B2332/'MSD Calculation'!$D$5), 0))</f>
        <v>3.0841290746574613E-3</v>
      </c>
      <c r="F2332" s="30">
        <f>IF(B2332="",0,IF($B2332&lt;$F$5,0,IF($B2332&gt;'MSD Calculation'!$D$5,0,IF($N$4="Closed-form",1/2*(1-COS(2*PI()*($B2332-$F$5)/$F$6))*$F$8,IF($N$4="General",1/2*(1-COS(2*PI()*($B2332-$F$5)/$F$6))*$F$9,"Error")))))</f>
        <v>8.4196905531470599E-3</v>
      </c>
      <c r="G2332" s="30">
        <f>IF(B2332="",0,IF($B2332&lt;$G$5,0,IF($B2332&gt;'MSD Calculation'!$D$5,0,IF($N$4="Closed-form",1/2*(1-COS(2*PI()*($B2332-$G$5)/$G$6))*$G$8,IF($N$4="General",1/2*(1-COS(2*PI()*($B2332-$G$5)/$G$6))*$G$9,"Error")))))</f>
        <v>3.5510517649104856E-3</v>
      </c>
      <c r="H2332" s="30">
        <f>IF(B2332="",0,IF($B2332&lt;$H$5,0,IF($B2332&gt;'MSD Calculation'!$D$5,0,IF($N$4="Closed-form",1/2*(1-COS(2*PI()*($B2332-$H$5)/$H$6))*$H$8,IF($N$4="General",1/2*(1-COS(2*PI()*($B2332-$H$5)/$H$6))*$H$9,"Error")))))</f>
        <v>2.0070031414932891E-3</v>
      </c>
      <c r="I2332" s="30">
        <f>IF(B2332="",0,IF($B2332&lt;$I$5,0,IF($B2332&gt;'MSD Calculation'!$D$5,0,IF($N$4="Closed-form",1/2*(1-COS(2*PI()*($B2332-$I$5)/$I$6))*$I$8,IF($N$4="General",1/2*(1-COS(2*PI()*($B2332-$I$5)/$I$6))*$I$9,"Error")))))</f>
        <v>3.9834747781677845E-4</v>
      </c>
      <c r="J2332" s="15" t="s">
        <v>14</v>
      </c>
      <c r="K2332" s="3"/>
      <c r="L2332" s="17">
        <v>23.150000000000819</v>
      </c>
      <c r="M2332" s="34">
        <f>L2332/'MSD Calculation'!$D$5</f>
        <v>0.78209459459462227</v>
      </c>
      <c r="N2332" s="34">
        <f>'MSD Calculation'!$D$24-L2332</f>
        <v>-4.6500000000008193</v>
      </c>
      <c r="O2332" s="35">
        <f t="shared" si="180"/>
        <v>3.0841290746574613E-3</v>
      </c>
      <c r="P2332" s="35">
        <f t="shared" si="181"/>
        <v>1.1503819627804522E-2</v>
      </c>
      <c r="Q2332" s="35">
        <f t="shared" si="182"/>
        <v>1.5054871392715007E-2</v>
      </c>
      <c r="R2332" s="35">
        <f t="shared" si="183"/>
        <v>1.7061874534208297E-2</v>
      </c>
      <c r="S2332" s="35">
        <f t="shared" si="184"/>
        <v>1.7460222012025076E-2</v>
      </c>
      <c r="T2332" s="11" t="s">
        <v>14</v>
      </c>
    </row>
    <row r="2333" spans="2:20" x14ac:dyDescent="0.35">
      <c r="B2333" s="63">
        <v>23.160000000000821</v>
      </c>
      <c r="C2333" s="34">
        <f>B2333/'MSD Calculation'!$D$5</f>
        <v>0.78243243243246008</v>
      </c>
      <c r="D2333" s="34">
        <f>'MSD Calculation'!$D$24-B2333</f>
        <v>-4.6600000000008208</v>
      </c>
      <c r="E2333" s="30">
        <f>IF(B2333="",0,IF(B2333&lt;'MSD Calculation'!$D$5,$E$7*(1-B2333/'MSD Calculation'!$D$5), 0))</f>
        <v>3.079347479192876E-3</v>
      </c>
      <c r="F2333" s="30">
        <f>IF(B2333="",0,IF($B2333&lt;$F$5,0,IF($B2333&gt;'MSD Calculation'!$D$5,0,IF($N$4="Closed-form",1/2*(1-COS(2*PI()*($B2333-$F$5)/$F$6))*$F$8,IF($N$4="General",1/2*(1-COS(2*PI()*($B2333-$F$5)/$F$6))*$F$9,"Error")))))</f>
        <v>8.4128074573241989E-3</v>
      </c>
      <c r="G2333" s="30">
        <f>IF(B2333="",0,IF($B2333&lt;$G$5,0,IF($B2333&gt;'MSD Calculation'!$D$5,0,IF($N$4="Closed-form",1/2*(1-COS(2*PI()*($B2333-$G$5)/$G$6))*$G$8,IF($N$4="General",1/2*(1-COS(2*PI()*($B2333-$G$5)/$G$6))*$G$9,"Error")))))</f>
        <v>3.5491649904710676E-3</v>
      </c>
      <c r="H2333" s="30">
        <f>IF(B2333="",0,IF($B2333&lt;$H$5,0,IF($B2333&gt;'MSD Calculation'!$D$5,0,IF($N$4="Closed-form",1/2*(1-COS(2*PI()*($B2333-$H$5)/$H$6))*$H$8,IF($N$4="General",1/2*(1-COS(2*PI()*($B2333-$H$5)/$H$6))*$H$9,"Error")))))</f>
        <v>2.007492676877116E-3</v>
      </c>
      <c r="I2333" s="30">
        <f>IF(B2333="",0,IF($B2333&lt;$I$5,0,IF($B2333&gt;'MSD Calculation'!$D$5,0,IF($N$4="Closed-form",1/2*(1-COS(2*PI()*($B2333-$I$5)/$I$6))*$I$8,IF($N$4="General",1/2*(1-COS(2*PI()*($B2333-$I$5)/$I$6))*$I$9,"Error")))))</f>
        <v>3.9970844622614124E-4</v>
      </c>
      <c r="J2333" s="15" t="s">
        <v>14</v>
      </c>
      <c r="K2333" s="3"/>
      <c r="L2333" s="17">
        <v>23.160000000000821</v>
      </c>
      <c r="M2333" s="34">
        <f>L2333/'MSD Calculation'!$D$5</f>
        <v>0.78243243243246008</v>
      </c>
      <c r="N2333" s="34">
        <f>'MSD Calculation'!$D$24-L2333</f>
        <v>-4.6600000000008208</v>
      </c>
      <c r="O2333" s="35">
        <f t="shared" si="180"/>
        <v>3.079347479192876E-3</v>
      </c>
      <c r="P2333" s="35">
        <f t="shared" si="181"/>
        <v>1.1492154936517075E-2</v>
      </c>
      <c r="Q2333" s="35">
        <f t="shared" si="182"/>
        <v>1.5041319926988143E-2</v>
      </c>
      <c r="R2333" s="35">
        <f t="shared" si="183"/>
        <v>1.704881260386526E-2</v>
      </c>
      <c r="S2333" s="35">
        <f t="shared" si="184"/>
        <v>1.7448521050091401E-2</v>
      </c>
      <c r="T2333" s="11" t="s">
        <v>14</v>
      </c>
    </row>
    <row r="2334" spans="2:20" x14ac:dyDescent="0.35">
      <c r="B2334" s="63">
        <v>23.170000000000822</v>
      </c>
      <c r="C2334" s="34">
        <f>B2334/'MSD Calculation'!$D$5</f>
        <v>0.782770270270298</v>
      </c>
      <c r="D2334" s="34">
        <f>'MSD Calculation'!$D$24-B2334</f>
        <v>-4.6700000000008224</v>
      </c>
      <c r="E2334" s="30">
        <f>IF(B2334="",0,IF(B2334&lt;'MSD Calculation'!$D$5,$E$7*(1-B2334/'MSD Calculation'!$D$5), 0))</f>
        <v>3.0745658837282889E-3</v>
      </c>
      <c r="F2334" s="30">
        <f>IF(B2334="",0,IF($B2334&lt;$F$5,0,IF($B2334&gt;'MSD Calculation'!$D$5,0,IF($N$4="Closed-form",1/2*(1-COS(2*PI()*($B2334-$F$5)/$F$6))*$F$8,IF($N$4="General",1/2*(1-COS(2*PI()*($B2334-$F$5)/$F$6))*$F$9,"Error")))))</f>
        <v>8.4059087323238163E-3</v>
      </c>
      <c r="G2334" s="30">
        <f>IF(B2334="",0,IF($B2334&lt;$G$5,0,IF($B2334&gt;'MSD Calculation'!$D$5,0,IF($N$4="Closed-form",1/2*(1-COS(2*PI()*($B2334-$G$5)/$G$6))*$G$8,IF($N$4="General",1/2*(1-COS(2*PI()*($B2334-$G$5)/$G$6))*$G$9,"Error")))))</f>
        <v>3.5472664353477352E-3</v>
      </c>
      <c r="H2334" s="30">
        <f>IF(B2334="",0,IF($B2334&lt;$H$5,0,IF($B2334&gt;'MSD Calculation'!$D$5,0,IF($N$4="Closed-form",1/2*(1-COS(2*PI()*($B2334-$H$5)/$H$6))*$H$8,IF($N$4="General",1/2*(1-COS(2*PI()*($B2334-$H$5)/$H$6))*$H$9,"Error")))))</f>
        <v>2.0079702016155203E-3</v>
      </c>
      <c r="I2334" s="30">
        <f>IF(B2334="",0,IF($B2334&lt;$I$5,0,IF($B2334&gt;'MSD Calculation'!$D$5,0,IF($N$4="Closed-form",1/2*(1-COS(2*PI()*($B2334-$I$5)/$I$6))*$I$8,IF($N$4="General",1/2*(1-COS(2*PI()*($B2334-$I$5)/$I$6))*$I$9,"Error")))))</f>
        <v>4.0106656219727701E-4</v>
      </c>
      <c r="J2334" s="15" t="s">
        <v>14</v>
      </c>
      <c r="K2334" s="3"/>
      <c r="L2334" s="17">
        <v>23.170000000000822</v>
      </c>
      <c r="M2334" s="34">
        <f>L2334/'MSD Calculation'!$D$5</f>
        <v>0.782770270270298</v>
      </c>
      <c r="N2334" s="34">
        <f>'MSD Calculation'!$D$24-L2334</f>
        <v>-4.6700000000008224</v>
      </c>
      <c r="O2334" s="35">
        <f t="shared" si="180"/>
        <v>3.0745658837282889E-3</v>
      </c>
      <c r="P2334" s="35">
        <f t="shared" si="181"/>
        <v>1.1480474616052106E-2</v>
      </c>
      <c r="Q2334" s="35">
        <f t="shared" si="182"/>
        <v>1.5027741051399842E-2</v>
      </c>
      <c r="R2334" s="35">
        <f t="shared" si="183"/>
        <v>1.7035711253015361E-2</v>
      </c>
      <c r="S2334" s="35">
        <f t="shared" si="184"/>
        <v>1.7436777815212638E-2</v>
      </c>
      <c r="T2334" s="11" t="s">
        <v>14</v>
      </c>
    </row>
    <row r="2335" spans="2:20" x14ac:dyDescent="0.35">
      <c r="B2335" s="63">
        <v>23.180000000000824</v>
      </c>
      <c r="C2335" s="34">
        <f>B2335/'MSD Calculation'!$D$5</f>
        <v>0.78310810810813591</v>
      </c>
      <c r="D2335" s="34">
        <f>'MSD Calculation'!$D$24-B2335</f>
        <v>-4.6800000000008239</v>
      </c>
      <c r="E2335" s="30">
        <f>IF(B2335="",0,IF(B2335&lt;'MSD Calculation'!$D$5,$E$7*(1-B2335/'MSD Calculation'!$D$5), 0))</f>
        <v>3.0697842882637019E-3</v>
      </c>
      <c r="F2335" s="30">
        <f>IF(B2335="",0,IF($B2335&lt;$F$5,0,IF($B2335&gt;'MSD Calculation'!$D$5,0,IF($N$4="Closed-form",1/2*(1-COS(2*PI()*($B2335-$F$5)/$F$6))*$F$8,IF($N$4="General",1/2*(1-COS(2*PI()*($B2335-$F$5)/$F$6))*$F$9,"Error")))))</f>
        <v>8.3989944084071153E-3</v>
      </c>
      <c r="G2335" s="30">
        <f>IF(B2335="",0,IF($B2335&lt;$G$5,0,IF($B2335&gt;'MSD Calculation'!$D$5,0,IF($N$4="Closed-form",1/2*(1-COS(2*PI()*($B2335-$G$5)/$G$6))*$G$8,IF($N$4="General",1/2*(1-COS(2*PI()*($B2335-$G$5)/$G$6))*$G$9,"Error")))))</f>
        <v>3.5453561126840816E-3</v>
      </c>
      <c r="H2335" s="30">
        <f>IF(B2335="",0,IF($B2335&lt;$H$5,0,IF($B2335&gt;'MSD Calculation'!$D$5,0,IF($N$4="Closed-form",1/2*(1-COS(2*PI()*($B2335-$H$5)/$H$6))*$H$8,IF($N$4="General",1/2*(1-COS(2*PI()*($B2335-$H$5)/$H$6))*$H$9,"Error")))))</f>
        <v>2.0084357099668252E-3</v>
      </c>
      <c r="I2335" s="30">
        <f>IF(B2335="",0,IF($B2335&lt;$I$5,0,IF($B2335&gt;'MSD Calculation'!$D$5,0,IF($N$4="Closed-form",1/2*(1-COS(2*PI()*($B2335-$I$5)/$I$6))*$I$8,IF($N$4="General",1/2*(1-COS(2*PI()*($B2335-$I$5)/$I$6))*$I$9,"Error")))))</f>
        <v>4.0242179063409739E-4</v>
      </c>
      <c r="J2335" s="15" t="s">
        <v>14</v>
      </c>
      <c r="K2335" s="3"/>
      <c r="L2335" s="17">
        <v>23.180000000000824</v>
      </c>
      <c r="M2335" s="34">
        <f>L2335/'MSD Calculation'!$D$5</f>
        <v>0.78310810810813591</v>
      </c>
      <c r="N2335" s="34">
        <f>'MSD Calculation'!$D$24-L2335</f>
        <v>-4.6800000000008239</v>
      </c>
      <c r="O2335" s="35">
        <f t="shared" si="180"/>
        <v>3.0697842882637019E-3</v>
      </c>
      <c r="P2335" s="35">
        <f t="shared" si="181"/>
        <v>1.1468778696670817E-2</v>
      </c>
      <c r="Q2335" s="35">
        <f t="shared" si="182"/>
        <v>1.5014134809354899E-2</v>
      </c>
      <c r="R2335" s="35">
        <f t="shared" si="183"/>
        <v>1.7022570519321725E-2</v>
      </c>
      <c r="S2335" s="35">
        <f t="shared" si="184"/>
        <v>1.7424992309955822E-2</v>
      </c>
      <c r="T2335" s="11" t="s">
        <v>14</v>
      </c>
    </row>
    <row r="2336" spans="2:20" x14ac:dyDescent="0.35">
      <c r="B2336" s="63">
        <v>23.190000000000826</v>
      </c>
      <c r="C2336" s="34">
        <f>B2336/'MSD Calculation'!$D$5</f>
        <v>0.78344594594597383</v>
      </c>
      <c r="D2336" s="34">
        <f>'MSD Calculation'!$D$24-B2336</f>
        <v>-4.6900000000008255</v>
      </c>
      <c r="E2336" s="30">
        <f>IF(B2336="",0,IF(B2336&lt;'MSD Calculation'!$D$5,$E$7*(1-B2336/'MSD Calculation'!$D$5), 0))</f>
        <v>3.0650026927991152E-3</v>
      </c>
      <c r="F2336" s="30">
        <f>IF(B2336="",0,IF($B2336&lt;$F$5,0,IF($B2336&gt;'MSD Calculation'!$D$5,0,IF($N$4="Closed-form",1/2*(1-COS(2*PI()*($B2336-$F$5)/$F$6))*$F$8,IF($N$4="General",1/2*(1-COS(2*PI()*($B2336-$F$5)/$F$6))*$F$9,"Error")))))</f>
        <v>8.3920645159036873E-3</v>
      </c>
      <c r="G2336" s="30">
        <f>IF(B2336="",0,IF($B2336&lt;$G$5,0,IF($B2336&gt;'MSD Calculation'!$D$5,0,IF($N$4="Closed-form",1/2*(1-COS(2*PI()*($B2336-$G$5)/$G$6))*$G$8,IF($N$4="General",1/2*(1-COS(2*PI()*($B2336-$G$5)/$G$6))*$G$9,"Error")))))</f>
        <v>3.5434340357051626E-3</v>
      </c>
      <c r="H2336" s="30">
        <f>IF(B2336="",0,IF($B2336&lt;$H$5,0,IF($B2336&gt;'MSD Calculation'!$D$5,0,IF($N$4="Closed-form",1/2*(1-COS(2*PI()*($B2336-$H$5)/$H$6))*$H$8,IF($N$4="General",1/2*(1-COS(2*PI()*($B2336-$H$5)/$H$6))*$H$9,"Error")))))</f>
        <v>2.0088891963338353E-3</v>
      </c>
      <c r="I2336" s="30">
        <f>IF(B2336="",0,IF($B2336&lt;$I$5,0,IF($B2336&gt;'MSD Calculation'!$D$5,0,IF($N$4="Closed-form",1/2*(1-COS(2*PI()*($B2336-$I$5)/$I$6))*$I$8,IF($N$4="General",1/2*(1-COS(2*PI()*($B2336-$I$5)/$I$6))*$I$9,"Error")))))</f>
        <v>4.0377409651513288E-4</v>
      </c>
      <c r="J2336" s="15" t="s">
        <v>14</v>
      </c>
      <c r="K2336" s="3"/>
      <c r="L2336" s="17">
        <v>23.190000000000826</v>
      </c>
      <c r="M2336" s="34">
        <f>L2336/'MSD Calculation'!$D$5</f>
        <v>0.78344594594597383</v>
      </c>
      <c r="N2336" s="34">
        <f>'MSD Calculation'!$D$24-L2336</f>
        <v>-4.6900000000008255</v>
      </c>
      <c r="O2336" s="35">
        <f t="shared" si="180"/>
        <v>3.0650026927991152E-3</v>
      </c>
      <c r="P2336" s="35">
        <f t="shared" si="181"/>
        <v>1.1457067208702803E-2</v>
      </c>
      <c r="Q2336" s="35">
        <f t="shared" si="182"/>
        <v>1.5000501244407966E-2</v>
      </c>
      <c r="R2336" s="35">
        <f t="shared" si="183"/>
        <v>1.70093904407418E-2</v>
      </c>
      <c r="S2336" s="35">
        <f t="shared" si="184"/>
        <v>1.7413164537256932E-2</v>
      </c>
      <c r="T2336" s="11" t="s">
        <v>14</v>
      </c>
    </row>
    <row r="2337" spans="2:20" x14ac:dyDescent="0.35">
      <c r="B2337" s="63">
        <v>23.200000000000827</v>
      </c>
      <c r="C2337" s="34">
        <f>B2337/'MSD Calculation'!$D$5</f>
        <v>0.78378378378381164</v>
      </c>
      <c r="D2337" s="34">
        <f>'MSD Calculation'!$D$24-B2337</f>
        <v>-4.7000000000008271</v>
      </c>
      <c r="E2337" s="30">
        <f>IF(B2337="",0,IF(B2337&lt;'MSD Calculation'!$D$5,$E$7*(1-B2337/'MSD Calculation'!$D$5), 0))</f>
        <v>3.0602210973345294E-3</v>
      </c>
      <c r="F2337" s="30">
        <f>IF(B2337="",0,IF($B2337&lt;$F$5,0,IF($B2337&gt;'MSD Calculation'!$D$5,0,IF($N$4="Closed-form",1/2*(1-COS(2*PI()*($B2337-$F$5)/$F$6))*$F$8,IF($N$4="General",1/2*(1-COS(2*PI()*($B2337-$F$5)/$F$6))*$F$9,"Error")))))</f>
        <v>8.3851190852114437E-3</v>
      </c>
      <c r="G2337" s="30">
        <f>IF(B2337="",0,IF($B2337&lt;$G$5,0,IF($B2337&gt;'MSD Calculation'!$D$5,0,IF($N$4="Closed-form",1/2*(1-COS(2*PI()*($B2337-$G$5)/$G$6))*$G$8,IF($N$4="General",1/2*(1-COS(2*PI()*($B2337-$G$5)/$G$6))*$G$9,"Error")))))</f>
        <v>3.5415002177174122E-3</v>
      </c>
      <c r="H2337" s="30">
        <f>IF(B2337="",0,IF($B2337&lt;$H$5,0,IF($B2337&gt;'MSD Calculation'!$D$5,0,IF($N$4="Closed-form",1/2*(1-COS(2*PI()*($B2337-$H$5)/$H$6))*$H$8,IF($N$4="General",1/2*(1-COS(2*PI()*($B2337-$H$5)/$H$6))*$H$9,"Error")))))</f>
        <v>2.0093306552639079E-3</v>
      </c>
      <c r="I2337" s="30">
        <f>IF(B2337="",0,IF($B2337&lt;$I$5,0,IF($B2337&gt;'MSD Calculation'!$D$5,0,IF($N$4="Closed-form",1/2*(1-COS(2*PI()*($B2337-$I$5)/$I$6))*$I$8,IF($N$4="General",1/2*(1-COS(2*PI()*($B2337-$I$5)/$I$6))*$I$9,"Error")))))</f>
        <v>4.0512344489443761E-4</v>
      </c>
      <c r="J2337" s="15" t="s">
        <v>14</v>
      </c>
      <c r="K2337" s="3"/>
      <c r="L2337" s="17">
        <v>23.200000000000827</v>
      </c>
      <c r="M2337" s="34">
        <f>L2337/'MSD Calculation'!$D$5</f>
        <v>0.78378378378381164</v>
      </c>
      <c r="N2337" s="34">
        <f>'MSD Calculation'!$D$24-L2337</f>
        <v>-4.7000000000008271</v>
      </c>
      <c r="O2337" s="35">
        <f t="shared" si="180"/>
        <v>3.0602210973345294E-3</v>
      </c>
      <c r="P2337" s="35">
        <f t="shared" si="181"/>
        <v>1.1445340182545973E-2</v>
      </c>
      <c r="Q2337" s="35">
        <f t="shared" si="182"/>
        <v>1.4986840400263386E-2</v>
      </c>
      <c r="R2337" s="35">
        <f t="shared" si="183"/>
        <v>1.6996171055527295E-2</v>
      </c>
      <c r="S2337" s="35">
        <f t="shared" si="184"/>
        <v>1.7401294500421733E-2</v>
      </c>
      <c r="T2337" s="11" t="s">
        <v>14</v>
      </c>
    </row>
    <row r="2338" spans="2:20" x14ac:dyDescent="0.35">
      <c r="B2338" s="63">
        <v>23.210000000000829</v>
      </c>
      <c r="C2338" s="34">
        <f>B2338/'MSD Calculation'!$D$5</f>
        <v>0.78412162162164956</v>
      </c>
      <c r="D2338" s="34">
        <f>'MSD Calculation'!$D$24-B2338</f>
        <v>-4.7100000000008286</v>
      </c>
      <c r="E2338" s="30">
        <f>IF(B2338="",0,IF(B2338&lt;'MSD Calculation'!$D$5,$E$7*(1-B2338/'MSD Calculation'!$D$5), 0))</f>
        <v>3.0554395018699428E-3</v>
      </c>
      <c r="F2338" s="30">
        <f>IF(B2338="",0,IF($B2338&lt;$F$5,0,IF($B2338&gt;'MSD Calculation'!$D$5,0,IF($N$4="Closed-form",1/2*(1-COS(2*PI()*($B2338-$F$5)/$F$6))*$F$8,IF($N$4="General",1/2*(1-COS(2*PI()*($B2338-$F$5)/$F$6))*$F$9,"Error")))))</f>
        <v>8.378158146796431E-3</v>
      </c>
      <c r="G2338" s="30">
        <f>IF(B2338="",0,IF($B2338&lt;$G$5,0,IF($B2338&gt;'MSD Calculation'!$D$5,0,IF($N$4="Closed-form",1/2*(1-COS(2*PI()*($B2338-$G$5)/$G$6))*$G$8,IF($N$4="General",1/2*(1-COS(2*PI()*($B2338-$G$5)/$G$6))*$G$9,"Error")))))</f>
        <v>3.5395546721085427E-3</v>
      </c>
      <c r="H2338" s="30">
        <f>IF(B2338="",0,IF($B2338&lt;$H$5,0,IF($B2338&gt;'MSD Calculation'!$D$5,0,IF($N$4="Closed-form",1/2*(1-COS(2*PI()*($B2338-$H$5)/$H$6))*$H$8,IF($N$4="General",1/2*(1-COS(2*PI()*($B2338-$H$5)/$H$6))*$H$9,"Error")))))</f>
        <v>2.0097600814490131E-3</v>
      </c>
      <c r="I2338" s="30">
        <f>IF(B2338="",0,IF($B2338&lt;$I$5,0,IF($B2338&gt;'MSD Calculation'!$D$5,0,IF($N$4="Closed-form",1/2*(1-COS(2*PI()*($B2338-$I$5)/$I$6))*$I$8,IF($N$4="General",1/2*(1-COS(2*PI()*($B2338-$I$5)/$I$6))*$I$9,"Error")))))</f>
        <v>4.0646980090249327E-4</v>
      </c>
      <c r="J2338" s="15" t="s">
        <v>14</v>
      </c>
      <c r="K2338" s="3"/>
      <c r="L2338" s="17">
        <v>23.210000000000829</v>
      </c>
      <c r="M2338" s="34">
        <f>L2338/'MSD Calculation'!$D$5</f>
        <v>0.78412162162164956</v>
      </c>
      <c r="N2338" s="34">
        <f>'MSD Calculation'!$D$24-L2338</f>
        <v>-4.7100000000008286</v>
      </c>
      <c r="O2338" s="35">
        <f t="shared" si="180"/>
        <v>3.0554395018699428E-3</v>
      </c>
      <c r="P2338" s="35">
        <f t="shared" si="181"/>
        <v>1.1433597648666374E-2</v>
      </c>
      <c r="Q2338" s="35">
        <f t="shared" si="182"/>
        <v>1.4973152320774917E-2</v>
      </c>
      <c r="R2338" s="35">
        <f t="shared" si="183"/>
        <v>1.6982912402223931E-2</v>
      </c>
      <c r="S2338" s="35">
        <f t="shared" si="184"/>
        <v>1.7389382203126424E-2</v>
      </c>
      <c r="T2338" s="11" t="s">
        <v>14</v>
      </c>
    </row>
    <row r="2339" spans="2:20" x14ac:dyDescent="0.35">
      <c r="B2339" s="63">
        <v>23.22000000000083</v>
      </c>
      <c r="C2339" s="34">
        <f>B2339/'MSD Calculation'!$D$5</f>
        <v>0.78445945945948747</v>
      </c>
      <c r="D2339" s="34">
        <f>'MSD Calculation'!$D$24-B2339</f>
        <v>-4.7200000000008302</v>
      </c>
      <c r="E2339" s="30">
        <f>IF(B2339="",0,IF(B2339&lt;'MSD Calculation'!$D$5,$E$7*(1-B2339/'MSD Calculation'!$D$5), 0))</f>
        <v>3.0506579064053557E-3</v>
      </c>
      <c r="F2339" s="30">
        <f>IF(B2339="",0,IF($B2339&lt;$F$5,0,IF($B2339&gt;'MSD Calculation'!$D$5,0,IF($N$4="Closed-form",1/2*(1-COS(2*PI()*($B2339-$F$5)/$F$6))*$F$8,IF($N$4="General",1/2*(1-COS(2*PI()*($B2339-$F$5)/$F$6))*$F$9,"Error")))))</f>
        <v>8.3711817311927419E-3</v>
      </c>
      <c r="G2339" s="30">
        <f>IF(B2339="",0,IF($B2339&lt;$G$5,0,IF($B2339&gt;'MSD Calculation'!$D$5,0,IF($N$4="Closed-form",1/2*(1-COS(2*PI()*($B2339-$G$5)/$G$6))*$G$8,IF($N$4="General",1/2*(1-COS(2*PI()*($B2339-$G$5)/$G$6))*$G$9,"Error")))))</f>
        <v>3.5375974123474595E-3</v>
      </c>
      <c r="H2339" s="30">
        <f>IF(B2339="",0,IF($B2339&lt;$H$5,0,IF($B2339&gt;'MSD Calculation'!$D$5,0,IF($N$4="Closed-form",1/2*(1-COS(2*PI()*($B2339-$H$5)/$H$6))*$H$8,IF($N$4="General",1/2*(1-COS(2*PI()*($B2339-$H$5)/$H$6))*$H$9,"Error")))))</f>
        <v>2.0101774697258044E-3</v>
      </c>
      <c r="I2339" s="30">
        <f>IF(B2339="",0,IF($B2339&lt;$I$5,0,IF($B2339&gt;'MSD Calculation'!$D$5,0,IF($N$4="Closed-form",1/2*(1-COS(2*PI()*($B2339-$I$5)/$I$6))*$I$8,IF($N$4="General",1/2*(1-COS(2*PI()*($B2339-$I$5)/$I$6))*$I$9,"Error")))))</f>
        <v>4.078131297471092E-4</v>
      </c>
      <c r="J2339" s="15" t="s">
        <v>14</v>
      </c>
      <c r="K2339" s="3"/>
      <c r="L2339" s="17">
        <v>23.22000000000083</v>
      </c>
      <c r="M2339" s="34">
        <f>L2339/'MSD Calculation'!$D$5</f>
        <v>0.78445945945948747</v>
      </c>
      <c r="N2339" s="34">
        <f>'MSD Calculation'!$D$24-L2339</f>
        <v>-4.7200000000008302</v>
      </c>
      <c r="O2339" s="35">
        <f t="shared" si="180"/>
        <v>3.0506579064053557E-3</v>
      </c>
      <c r="P2339" s="35">
        <f t="shared" si="181"/>
        <v>1.1421839637598097E-2</v>
      </c>
      <c r="Q2339" s="35">
        <f t="shared" si="182"/>
        <v>1.4959437049945557E-2</v>
      </c>
      <c r="R2339" s="35">
        <f t="shared" si="183"/>
        <v>1.6969614519671362E-2</v>
      </c>
      <c r="S2339" s="35">
        <f t="shared" si="184"/>
        <v>1.7377427649418471E-2</v>
      </c>
      <c r="T2339" s="11" t="s">
        <v>14</v>
      </c>
    </row>
    <row r="2340" spans="2:20" x14ac:dyDescent="0.35">
      <c r="B2340" s="63">
        <v>23.230000000000832</v>
      </c>
      <c r="C2340" s="34">
        <f>B2340/'MSD Calculation'!$D$5</f>
        <v>0.78479729729732539</v>
      </c>
      <c r="D2340" s="34">
        <f>'MSD Calculation'!$D$24-B2340</f>
        <v>-4.7300000000008318</v>
      </c>
      <c r="E2340" s="30">
        <f>IF(B2340="",0,IF(B2340&lt;'MSD Calculation'!$D$5,$E$7*(1-B2340/'MSD Calculation'!$D$5), 0))</f>
        <v>3.0458763109407687E-3</v>
      </c>
      <c r="F2340" s="30">
        <f>IF(B2340="",0,IF($B2340&lt;$F$5,0,IF($B2340&gt;'MSD Calculation'!$D$5,0,IF($N$4="Closed-form",1/2*(1-COS(2*PI()*($B2340-$F$5)/$F$6))*$F$8,IF($N$4="General",1/2*(1-COS(2*PI()*($B2340-$F$5)/$F$6))*$F$9,"Error")))))</f>
        <v>8.3641898690023347E-3</v>
      </c>
      <c r="G2340" s="30">
        <f>IF(B2340="",0,IF($B2340&lt;$G$5,0,IF($B2340&gt;'MSD Calculation'!$D$5,0,IF($N$4="Closed-form",1/2*(1-COS(2*PI()*($B2340-$G$5)/$G$6))*$G$8,IF($N$4="General",1/2*(1-COS(2*PI()*($B2340-$G$5)/$G$6))*$G$9,"Error")))))</f>
        <v>3.5356284519841622E-3</v>
      </c>
      <c r="H2340" s="30">
        <f>IF(B2340="",0,IF($B2340&lt;$H$5,0,IF($B2340&gt;'MSD Calculation'!$D$5,0,IF($N$4="Closed-form",1/2*(1-COS(2*PI()*($B2340-$H$5)/$H$6))*$H$8,IF($N$4="General",1/2*(1-COS(2*PI()*($B2340-$H$5)/$H$6))*$H$9,"Error")))))</f>
        <v>2.0105828150756731E-3</v>
      </c>
      <c r="I2340" s="30">
        <f>IF(B2340="",0,IF($B2340&lt;$I$5,0,IF($B2340&gt;'MSD Calculation'!$D$5,0,IF($N$4="Closed-form",1/2*(1-COS(2*PI()*($B2340-$I$5)/$I$6))*$I$8,IF($N$4="General",1/2*(1-COS(2*PI()*($B2340-$I$5)/$I$6))*$I$9,"Error")))))</f>
        <v>4.0915339671432214E-4</v>
      </c>
      <c r="J2340" s="15" t="s">
        <v>14</v>
      </c>
      <c r="K2340" s="3"/>
      <c r="L2340" s="17">
        <v>23.230000000000832</v>
      </c>
      <c r="M2340" s="34">
        <f>L2340/'MSD Calculation'!$D$5</f>
        <v>0.78479729729732539</v>
      </c>
      <c r="N2340" s="34">
        <f>'MSD Calculation'!$D$24-L2340</f>
        <v>-4.7300000000008318</v>
      </c>
      <c r="O2340" s="35">
        <f t="shared" si="180"/>
        <v>3.0458763109407687E-3</v>
      </c>
      <c r="P2340" s="35">
        <f t="shared" si="181"/>
        <v>1.1410066179943104E-2</v>
      </c>
      <c r="Q2340" s="35">
        <f t="shared" si="182"/>
        <v>1.4945694631927266E-2</v>
      </c>
      <c r="R2340" s="35">
        <f t="shared" si="183"/>
        <v>1.695627744700294E-2</v>
      </c>
      <c r="S2340" s="35">
        <f t="shared" si="184"/>
        <v>1.7365430843717264E-2</v>
      </c>
      <c r="T2340" s="11" t="s">
        <v>14</v>
      </c>
    </row>
    <row r="2341" spans="2:20" x14ac:dyDescent="0.35">
      <c r="B2341" s="63">
        <v>23.240000000000833</v>
      </c>
      <c r="C2341" s="34">
        <f>B2341/'MSD Calculation'!$D$5</f>
        <v>0.7851351351351632</v>
      </c>
      <c r="D2341" s="34">
        <f>'MSD Calculation'!$D$24-B2341</f>
        <v>-4.7400000000008333</v>
      </c>
      <c r="E2341" s="30">
        <f>IF(B2341="",0,IF(B2341&lt;'MSD Calculation'!$D$5,$E$7*(1-B2341/'MSD Calculation'!$D$5), 0))</f>
        <v>3.0410947154761833E-3</v>
      </c>
      <c r="F2341" s="30">
        <f>IF(B2341="",0,IF($B2341&lt;$F$5,0,IF($B2341&gt;'MSD Calculation'!$D$5,0,IF($N$4="Closed-form",1/2*(1-COS(2*PI()*($B2341-$F$5)/$F$6))*$F$8,IF($N$4="General",1/2*(1-COS(2*PI()*($B2341-$F$5)/$F$6))*$F$9,"Error")))))</f>
        <v>8.3571825908949522E-3</v>
      </c>
      <c r="G2341" s="30">
        <f>IF(B2341="",0,IF($B2341&lt;$G$5,0,IF($B2341&gt;'MSD Calculation'!$D$5,0,IF($N$4="Closed-form",1/2*(1-COS(2*PI()*($B2341-$G$5)/$G$6))*$G$8,IF($N$4="General",1/2*(1-COS(2*PI()*($B2341-$G$5)/$G$6))*$G$9,"Error")))))</f>
        <v>3.5336478046496538E-3</v>
      </c>
      <c r="H2341" s="30">
        <f>IF(B2341="",0,IF($B2341&lt;$H$5,0,IF($B2341&gt;'MSD Calculation'!$D$5,0,IF($N$4="Closed-form",1/2*(1-COS(2*PI()*($B2341-$H$5)/$H$6))*$H$8,IF($N$4="General",1/2*(1-COS(2*PI()*($B2341-$H$5)/$H$6))*$H$9,"Error")))))</f>
        <v>2.010976112624816E-3</v>
      </c>
      <c r="I2341" s="30">
        <f>IF(B2341="",0,IF($B2341&lt;$I$5,0,IF($B2341&gt;'MSD Calculation'!$D$5,0,IF($N$4="Closed-form",1/2*(1-COS(2*PI()*($B2341-$I$5)/$I$6))*$I$8,IF($N$4="General",1/2*(1-COS(2*PI()*($B2341-$I$5)/$I$6))*$I$9,"Error")))))</f>
        <v>4.1049056716929293E-4</v>
      </c>
      <c r="J2341" s="15" t="s">
        <v>14</v>
      </c>
      <c r="K2341" s="3"/>
      <c r="L2341" s="17">
        <v>23.240000000000833</v>
      </c>
      <c r="M2341" s="34">
        <f>L2341/'MSD Calculation'!$D$5</f>
        <v>0.7851351351351632</v>
      </c>
      <c r="N2341" s="34">
        <f>'MSD Calculation'!$D$24-L2341</f>
        <v>-4.7400000000008333</v>
      </c>
      <c r="O2341" s="35">
        <f t="shared" si="180"/>
        <v>3.0410947154761833E-3</v>
      </c>
      <c r="P2341" s="35">
        <f t="shared" si="181"/>
        <v>1.1398277306371135E-2</v>
      </c>
      <c r="Q2341" s="35">
        <f t="shared" si="182"/>
        <v>1.4931925111020788E-2</v>
      </c>
      <c r="R2341" s="35">
        <f t="shared" si="183"/>
        <v>1.6942901223645605E-2</v>
      </c>
      <c r="S2341" s="35">
        <f t="shared" si="184"/>
        <v>1.7353391790814899E-2</v>
      </c>
      <c r="T2341" s="11" t="s">
        <v>14</v>
      </c>
    </row>
    <row r="2342" spans="2:20" x14ac:dyDescent="0.35">
      <c r="B2342" s="63">
        <v>23.250000000000835</v>
      </c>
      <c r="C2342" s="34">
        <f>B2342/'MSD Calculation'!$D$5</f>
        <v>0.78547297297300112</v>
      </c>
      <c r="D2342" s="34">
        <f>'MSD Calculation'!$D$24-B2342</f>
        <v>-4.7500000000008349</v>
      </c>
      <c r="E2342" s="30">
        <f>IF(B2342="",0,IF(B2342&lt;'MSD Calculation'!$D$5,$E$7*(1-B2342/'MSD Calculation'!$D$5), 0))</f>
        <v>3.0363131200115963E-3</v>
      </c>
      <c r="F2342" s="30">
        <f>IF(B2342="",0,IF($B2342&lt;$F$5,0,IF($B2342&gt;'MSD Calculation'!$D$5,0,IF($N$4="Closed-form",1/2*(1-COS(2*PI()*($B2342-$F$5)/$F$6))*$F$8,IF($N$4="General",1/2*(1-COS(2*PI()*($B2342-$F$5)/$F$6))*$F$9,"Error")))))</f>
        <v>8.3501599276079325E-3</v>
      </c>
      <c r="G2342" s="30">
        <f>IF(B2342="",0,IF($B2342&lt;$G$5,0,IF($B2342&gt;'MSD Calculation'!$D$5,0,IF($N$4="Closed-form",1/2*(1-COS(2*PI()*($B2342-$G$5)/$G$6))*$G$8,IF($N$4="General",1/2*(1-COS(2*PI()*($B2342-$G$5)/$G$6))*$G$9,"Error")))))</f>
        <v>3.5316554840558465E-3</v>
      </c>
      <c r="H2342" s="30">
        <f>IF(B2342="",0,IF($B2342&lt;$H$5,0,IF($B2342&gt;'MSD Calculation'!$D$5,0,IF($N$4="Closed-form",1/2*(1-COS(2*PI()*($B2342-$H$5)/$H$6))*$H$8,IF($N$4="General",1/2*(1-COS(2*PI()*($B2342-$H$5)/$H$6))*$H$9,"Error")))))</f>
        <v>2.0113573576442893E-3</v>
      </c>
      <c r="I2342" s="30">
        <f>IF(B2342="",0,IF($B2342&lt;$I$5,0,IF($B2342&gt;'MSD Calculation'!$D$5,0,IF($N$4="Closed-form",1/2*(1-COS(2*PI()*($B2342-$I$5)/$I$6))*$I$8,IF($N$4="General",1/2*(1-COS(2*PI()*($B2342-$I$5)/$I$6))*$I$9,"Error")))))</f>
        <v>4.1182460655720196E-4</v>
      </c>
      <c r="J2342" s="15" t="s">
        <v>14</v>
      </c>
      <c r="K2342" s="3"/>
      <c r="L2342" s="17">
        <v>23.250000000000835</v>
      </c>
      <c r="M2342" s="34">
        <f>L2342/'MSD Calculation'!$D$5</f>
        <v>0.78547297297300112</v>
      </c>
      <c r="N2342" s="34">
        <f>'MSD Calculation'!$D$24-L2342</f>
        <v>-4.7500000000008349</v>
      </c>
      <c r="O2342" s="35">
        <f t="shared" si="180"/>
        <v>3.0363131200115963E-3</v>
      </c>
      <c r="P2342" s="35">
        <f t="shared" si="181"/>
        <v>1.1386473047619529E-2</v>
      </c>
      <c r="Q2342" s="35">
        <f t="shared" si="182"/>
        <v>1.4918128531675377E-2</v>
      </c>
      <c r="R2342" s="35">
        <f t="shared" si="183"/>
        <v>1.6929485889319668E-2</v>
      </c>
      <c r="S2342" s="35">
        <f t="shared" si="184"/>
        <v>1.7341310495876869E-2</v>
      </c>
      <c r="T2342" s="11" t="s">
        <v>14</v>
      </c>
    </row>
    <row r="2343" spans="2:20" x14ac:dyDescent="0.35">
      <c r="B2343" s="63">
        <v>23.260000000000836</v>
      </c>
      <c r="C2343" s="34">
        <f>B2343/'MSD Calculation'!$D$5</f>
        <v>0.78581081081083903</v>
      </c>
      <c r="D2343" s="34">
        <f>'MSD Calculation'!$D$24-B2343</f>
        <v>-4.7600000000008365</v>
      </c>
      <c r="E2343" s="30">
        <f>IF(B2343="",0,IF(B2343&lt;'MSD Calculation'!$D$5,$E$7*(1-B2343/'MSD Calculation'!$D$5), 0))</f>
        <v>3.0315315245470096E-3</v>
      </c>
      <c r="F2343" s="30">
        <f>IF(B2343="",0,IF($B2343&lt;$F$5,0,IF($B2343&gt;'MSD Calculation'!$D$5,0,IF($N$4="Closed-form",1/2*(1-COS(2*PI()*($B2343-$F$5)/$F$6))*$F$8,IF($N$4="General",1/2*(1-COS(2*PI()*($B2343-$F$5)/$F$6))*$F$9,"Error")))))</f>
        <v>8.3431219099461204E-3</v>
      </c>
      <c r="G2343" s="30">
        <f>IF(B2343="",0,IF($B2343&lt;$G$5,0,IF($B2343&gt;'MSD Calculation'!$D$5,0,IF($N$4="Closed-form",1/2*(1-COS(2*PI()*($B2343-$G$5)/$G$6))*$G$8,IF($N$4="General",1/2*(1-COS(2*PI()*($B2343-$G$5)/$G$6))*$G$9,"Error")))))</f>
        <v>3.5296515039954647E-3</v>
      </c>
      <c r="H2343" s="30">
        <f>IF(B2343="",0,IF($B2343&lt;$H$5,0,IF($B2343&gt;'MSD Calculation'!$D$5,0,IF($N$4="Closed-form",1/2*(1-COS(2*PI()*($B2343-$H$5)/$H$6))*$H$8,IF($N$4="General",1/2*(1-COS(2*PI()*($B2343-$H$5)/$H$6))*$H$9,"Error")))))</f>
        <v>2.0117265455500658E-3</v>
      </c>
      <c r="I2343" s="30">
        <f>IF(B2343="",0,IF($B2343&lt;$I$5,0,IF($B2343&gt;'MSD Calculation'!$D$5,0,IF($N$4="Closed-form",1/2*(1-COS(2*PI()*($B2343-$I$5)/$I$6))*$I$8,IF($N$4="General",1/2*(1-COS(2*PI()*($B2343-$I$5)/$I$6))*$I$9,"Error")))))</f>
        <v>4.1315548040414161E-4</v>
      </c>
      <c r="J2343" s="15" t="s">
        <v>14</v>
      </c>
      <c r="K2343" s="3"/>
      <c r="L2343" s="17">
        <v>23.260000000000836</v>
      </c>
      <c r="M2343" s="34">
        <f>L2343/'MSD Calculation'!$D$5</f>
        <v>0.78581081081083903</v>
      </c>
      <c r="N2343" s="34">
        <f>'MSD Calculation'!$D$24-L2343</f>
        <v>-4.7600000000008365</v>
      </c>
      <c r="O2343" s="35">
        <f t="shared" si="180"/>
        <v>3.0315315245470096E-3</v>
      </c>
      <c r="P2343" s="35">
        <f t="shared" si="181"/>
        <v>1.1374653434493131E-2</v>
      </c>
      <c r="Q2343" s="35">
        <f t="shared" si="182"/>
        <v>1.4904304938488596E-2</v>
      </c>
      <c r="R2343" s="35">
        <f t="shared" si="183"/>
        <v>1.6916031484038661E-2</v>
      </c>
      <c r="S2343" s="35">
        <f t="shared" si="184"/>
        <v>1.7329186964442803E-2</v>
      </c>
      <c r="T2343" s="11" t="s">
        <v>14</v>
      </c>
    </row>
    <row r="2344" spans="2:20" x14ac:dyDescent="0.35">
      <c r="B2344" s="63">
        <v>23.270000000000838</v>
      </c>
      <c r="C2344" s="34">
        <f>B2344/'MSD Calculation'!$D$5</f>
        <v>0.78614864864867695</v>
      </c>
      <c r="D2344" s="34">
        <f>'MSD Calculation'!$D$24-B2344</f>
        <v>-4.770000000000838</v>
      </c>
      <c r="E2344" s="30">
        <f>IF(B2344="",0,IF(B2344&lt;'MSD Calculation'!$D$5,$E$7*(1-B2344/'MSD Calculation'!$D$5), 0))</f>
        <v>3.0267499290824226E-3</v>
      </c>
      <c r="F2344" s="30">
        <f>IF(B2344="",0,IF($B2344&lt;$F$5,0,IF($B2344&gt;'MSD Calculation'!$D$5,0,IF($N$4="Closed-form",1/2*(1-COS(2*PI()*($B2344-$F$5)/$F$6))*$F$8,IF($N$4="General",1/2*(1-COS(2*PI()*($B2344-$F$5)/$F$6))*$F$9,"Error")))))</f>
        <v>8.3360685687816974E-3</v>
      </c>
      <c r="G2344" s="30">
        <f>IF(B2344="",0,IF($B2344&lt;$G$5,0,IF($B2344&gt;'MSD Calculation'!$D$5,0,IF($N$4="Closed-form",1/2*(1-COS(2*PI()*($B2344-$G$5)/$G$6))*$G$8,IF($N$4="General",1/2*(1-COS(2*PI()*($B2344-$G$5)/$G$6))*$G$9,"Error")))))</f>
        <v>3.5276358783419498E-3</v>
      </c>
      <c r="H2344" s="30">
        <f>IF(B2344="",0,IF($B2344&lt;$H$5,0,IF($B2344&gt;'MSD Calculation'!$D$5,0,IF($N$4="Closed-form",1/2*(1-COS(2*PI()*($B2344-$H$5)/$H$6))*$H$8,IF($N$4="General",1/2*(1-COS(2*PI()*($B2344-$H$5)/$H$6))*$H$9,"Error")))))</f>
        <v>2.0120836719030926E-3</v>
      </c>
      <c r="I2344" s="30">
        <f>IF(B2344="",0,IF($B2344&lt;$I$5,0,IF($B2344&gt;'MSD Calculation'!$D$5,0,IF($N$4="Closed-form",1/2*(1-COS(2*PI()*($B2344-$I$5)/$I$6))*$I$8,IF($N$4="General",1/2*(1-COS(2*PI()*($B2344-$I$5)/$I$6))*$I$9,"Error")))))</f>
        <v>4.1448315431800742E-4</v>
      </c>
      <c r="J2344" s="15" t="s">
        <v>14</v>
      </c>
      <c r="K2344" s="3"/>
      <c r="L2344" s="17">
        <v>23.270000000000838</v>
      </c>
      <c r="M2344" s="34">
        <f>L2344/'MSD Calculation'!$D$5</f>
        <v>0.78614864864867695</v>
      </c>
      <c r="N2344" s="34">
        <f>'MSD Calculation'!$D$24-L2344</f>
        <v>-4.770000000000838</v>
      </c>
      <c r="O2344" s="35">
        <f t="shared" si="180"/>
        <v>3.0267499290824226E-3</v>
      </c>
      <c r="P2344" s="35">
        <f t="shared" si="181"/>
        <v>1.136281849786412E-2</v>
      </c>
      <c r="Q2344" s="35">
        <f t="shared" si="182"/>
        <v>1.4890454376206071E-2</v>
      </c>
      <c r="R2344" s="35">
        <f t="shared" si="183"/>
        <v>1.6902538048109164E-2</v>
      </c>
      <c r="S2344" s="35">
        <f t="shared" si="184"/>
        <v>1.7317021202427171E-2</v>
      </c>
      <c r="T2344" s="11" t="s">
        <v>14</v>
      </c>
    </row>
    <row r="2345" spans="2:20" x14ac:dyDescent="0.35">
      <c r="B2345" s="63">
        <v>23.28000000000084</v>
      </c>
      <c r="C2345" s="34">
        <f>B2345/'MSD Calculation'!$D$5</f>
        <v>0.78648648648651476</v>
      </c>
      <c r="D2345" s="34">
        <f>'MSD Calculation'!$D$24-B2345</f>
        <v>-4.7800000000008396</v>
      </c>
      <c r="E2345" s="30">
        <f>IF(B2345="",0,IF(B2345&lt;'MSD Calculation'!$D$5,$E$7*(1-B2345/'MSD Calculation'!$D$5), 0))</f>
        <v>3.0219683336178372E-3</v>
      </c>
      <c r="F2345" s="30">
        <f>IF(B2345="",0,IF($B2345&lt;$F$5,0,IF($B2345&gt;'MSD Calculation'!$D$5,0,IF($N$4="Closed-form",1/2*(1-COS(2*PI()*($B2345-$F$5)/$F$6))*$F$8,IF($N$4="General",1/2*(1-COS(2*PI()*($B2345-$F$5)/$F$6))*$F$9,"Error")))))</f>
        <v>8.3289999350540777E-3</v>
      </c>
      <c r="G2345" s="30">
        <f>IF(B2345="",0,IF($B2345&lt;$G$5,0,IF($B2345&gt;'MSD Calculation'!$D$5,0,IF($N$4="Closed-form",1/2*(1-COS(2*PI()*($B2345-$G$5)/$G$6))*$G$8,IF($N$4="General",1/2*(1-COS(2*PI()*($B2345-$G$5)/$G$6))*$G$9,"Error")))))</f>
        <v>3.5256086210493673E-3</v>
      </c>
      <c r="H2345" s="30">
        <f>IF(B2345="",0,IF($B2345&lt;$H$5,0,IF($B2345&gt;'MSD Calculation'!$D$5,0,IF($N$4="Closed-form",1/2*(1-COS(2*PI()*($B2345-$H$5)/$H$6))*$H$8,IF($N$4="General",1/2*(1-COS(2*PI()*($B2345-$H$5)/$H$6))*$H$9,"Error")))))</f>
        <v>2.0124287324093425E-3</v>
      </c>
      <c r="I2345" s="30">
        <f>IF(B2345="",0,IF($B2345&lt;$I$5,0,IF($B2345&gt;'MSD Calculation'!$D$5,0,IF($N$4="Closed-form",1/2*(1-COS(2*PI()*($B2345-$I$5)/$I$6))*$I$8,IF($N$4="General",1/2*(1-COS(2*PI()*($B2345-$I$5)/$I$6))*$I$9,"Error")))))</f>
        <v>4.1580759398938678E-4</v>
      </c>
      <c r="J2345" s="15" t="s">
        <v>14</v>
      </c>
      <c r="K2345" s="3"/>
      <c r="L2345" s="17">
        <v>23.28000000000084</v>
      </c>
      <c r="M2345" s="34">
        <f>L2345/'MSD Calculation'!$D$5</f>
        <v>0.78648648648651476</v>
      </c>
      <c r="N2345" s="34">
        <f>'MSD Calculation'!$D$24-L2345</f>
        <v>-4.7800000000008396</v>
      </c>
      <c r="O2345" s="35">
        <f t="shared" si="180"/>
        <v>3.0219683336178372E-3</v>
      </c>
      <c r="P2345" s="35">
        <f t="shared" si="181"/>
        <v>1.1350968268671914E-2</v>
      </c>
      <c r="Q2345" s="35">
        <f t="shared" si="182"/>
        <v>1.4876576889721282E-2</v>
      </c>
      <c r="R2345" s="35">
        <f t="shared" si="183"/>
        <v>1.6889005622130623E-2</v>
      </c>
      <c r="S2345" s="35">
        <f t="shared" si="184"/>
        <v>1.730481321612001E-2</v>
      </c>
      <c r="T2345" s="11" t="s">
        <v>14</v>
      </c>
    </row>
    <row r="2346" spans="2:20" x14ac:dyDescent="0.35">
      <c r="B2346" s="63">
        <v>23.290000000000841</v>
      </c>
      <c r="C2346" s="34">
        <f>B2346/'MSD Calculation'!$D$5</f>
        <v>0.78682432432435268</v>
      </c>
      <c r="D2346" s="34">
        <f>'MSD Calculation'!$D$24-B2346</f>
        <v>-4.7900000000008411</v>
      </c>
      <c r="E2346" s="30">
        <f>IF(B2346="",0,IF(B2346&lt;'MSD Calculation'!$D$5,$E$7*(1-B2346/'MSD Calculation'!$D$5), 0))</f>
        <v>3.0171867381532502E-3</v>
      </c>
      <c r="F2346" s="30">
        <f>IF(B2346="",0,IF($B2346&lt;$F$5,0,IF($B2346&gt;'MSD Calculation'!$D$5,0,IF($N$4="Closed-form",1/2*(1-COS(2*PI()*($B2346-$F$5)/$F$6))*$F$8,IF($N$4="General",1/2*(1-COS(2*PI()*($B2346-$F$5)/$F$6))*$F$9,"Error")))))</f>
        <v>8.3219160397697382E-3</v>
      </c>
      <c r="G2346" s="30">
        <f>IF(B2346="",0,IF($B2346&lt;$G$5,0,IF($B2346&gt;'MSD Calculation'!$D$5,0,IF($N$4="Closed-form",1/2*(1-COS(2*PI()*($B2346-$G$5)/$G$6))*$G$8,IF($N$4="General",1/2*(1-COS(2*PI()*($B2346-$G$5)/$G$6))*$G$9,"Error")))))</f>
        <v>3.523569746152306E-3</v>
      </c>
      <c r="H2346" s="30">
        <f>IF(B2346="",0,IF($B2346&lt;$H$5,0,IF($B2346&gt;'MSD Calculation'!$D$5,0,IF($N$4="Closed-form",1/2*(1-COS(2*PI()*($B2346-$H$5)/$H$6))*$H$8,IF($N$4="General",1/2*(1-COS(2*PI()*($B2346-$H$5)/$H$6))*$H$9,"Error")))))</f>
        <v>2.0127617229198651E-3</v>
      </c>
      <c r="I2346" s="30">
        <f>IF(B2346="",0,IF($B2346&lt;$I$5,0,IF($B2346&gt;'MSD Calculation'!$D$5,0,IF($N$4="Closed-form",1/2*(1-COS(2*PI()*($B2346-$I$5)/$I$6))*$I$8,IF($N$4="General",1/2*(1-COS(2*PI()*($B2346-$I$5)/$I$6))*$I$9,"Error")))))</f>
        <v>4.1712876519244576E-4</v>
      </c>
      <c r="J2346" s="15" t="s">
        <v>14</v>
      </c>
      <c r="K2346" s="3"/>
      <c r="L2346" s="17">
        <v>23.290000000000841</v>
      </c>
      <c r="M2346" s="34">
        <f>L2346/'MSD Calculation'!$D$5</f>
        <v>0.78682432432435268</v>
      </c>
      <c r="N2346" s="34">
        <f>'MSD Calculation'!$D$24-L2346</f>
        <v>-4.7900000000008411</v>
      </c>
      <c r="O2346" s="35">
        <f t="shared" si="180"/>
        <v>3.0171867381532502E-3</v>
      </c>
      <c r="P2346" s="35">
        <f t="shared" si="181"/>
        <v>1.1339102777922988E-2</v>
      </c>
      <c r="Q2346" s="35">
        <f t="shared" si="182"/>
        <v>1.4862672524075294E-2</v>
      </c>
      <c r="R2346" s="35">
        <f t="shared" si="183"/>
        <v>1.6875434246995159E-2</v>
      </c>
      <c r="S2346" s="35">
        <f t="shared" si="184"/>
        <v>1.7292563012187605E-2</v>
      </c>
      <c r="T2346" s="11" t="s">
        <v>14</v>
      </c>
    </row>
    <row r="2347" spans="2:20" x14ac:dyDescent="0.35">
      <c r="B2347" s="63">
        <v>23.300000000000843</v>
      </c>
      <c r="C2347" s="34">
        <f>B2347/'MSD Calculation'!$D$5</f>
        <v>0.78716216216219059</v>
      </c>
      <c r="D2347" s="34">
        <f>'MSD Calculation'!$D$24-B2347</f>
        <v>-4.8000000000008427</v>
      </c>
      <c r="E2347" s="30">
        <f>IF(B2347="",0,IF(B2347&lt;'MSD Calculation'!$D$5,$E$7*(1-B2347/'MSD Calculation'!$D$5), 0))</f>
        <v>3.0124051426886635E-3</v>
      </c>
      <c r="F2347" s="30">
        <f>IF(B2347="",0,IF($B2347&lt;$F$5,0,IF($B2347&gt;'MSD Calculation'!$D$5,0,IF($N$4="Closed-form",1/2*(1-COS(2*PI()*($B2347-$F$5)/$F$6))*$F$8,IF($N$4="General",1/2*(1-COS(2*PI()*($B2347-$F$5)/$F$6))*$F$9,"Error")))))</f>
        <v>8.3148169140021162E-3</v>
      </c>
      <c r="G2347" s="30">
        <f>IF(B2347="",0,IF($B2347&lt;$G$5,0,IF($B2347&gt;'MSD Calculation'!$D$5,0,IF($N$4="Closed-form",1/2*(1-COS(2*PI()*($B2347-$G$5)/$G$6))*$G$8,IF($N$4="General",1/2*(1-COS(2*PI()*($B2347-$G$5)/$G$6))*$G$9,"Error")))))</f>
        <v>3.5215192677657834E-3</v>
      </c>
      <c r="H2347" s="30">
        <f>IF(B2347="",0,IF($B2347&lt;$H$5,0,IF($B2347&gt;'MSD Calculation'!$D$5,0,IF($N$4="Closed-form",1/2*(1-COS(2*PI()*($B2347-$H$5)/$H$6))*$H$8,IF($N$4="General",1/2*(1-COS(2*PI()*($B2347-$H$5)/$H$6))*$H$9,"Error")))))</f>
        <v>2.0130826394308392E-3</v>
      </c>
      <c r="I2347" s="30">
        <f>IF(B2347="",0,IF($B2347&lt;$I$5,0,IF($B2347&gt;'MSD Calculation'!$D$5,0,IF($N$4="Closed-form",1/2*(1-COS(2*PI()*($B2347-$I$5)/$I$6))*$I$8,IF($N$4="General",1/2*(1-COS(2*PI()*($B2347-$I$5)/$I$6))*$I$9,"Error")))))</f>
        <v>4.1844663378581305E-4</v>
      </c>
      <c r="J2347" s="15" t="s">
        <v>14</v>
      </c>
      <c r="K2347" s="3"/>
      <c r="L2347" s="17">
        <v>23.300000000000843</v>
      </c>
      <c r="M2347" s="34">
        <f>L2347/'MSD Calculation'!$D$5</f>
        <v>0.78716216216219059</v>
      </c>
      <c r="N2347" s="34">
        <f>'MSD Calculation'!$D$24-L2347</f>
        <v>-4.8000000000008427</v>
      </c>
      <c r="O2347" s="35">
        <f t="shared" si="180"/>
        <v>3.0124051426886635E-3</v>
      </c>
      <c r="P2347" s="35">
        <f t="shared" si="181"/>
        <v>1.132722205669078E-2</v>
      </c>
      <c r="Q2347" s="35">
        <f t="shared" si="182"/>
        <v>1.4848741324456564E-2</v>
      </c>
      <c r="R2347" s="35">
        <f t="shared" si="183"/>
        <v>1.6861823963887405E-2</v>
      </c>
      <c r="S2347" s="35">
        <f t="shared" si="184"/>
        <v>1.7280270597673217E-2</v>
      </c>
      <c r="T2347" s="11" t="s">
        <v>14</v>
      </c>
    </row>
    <row r="2348" spans="2:20" x14ac:dyDescent="0.35">
      <c r="B2348" s="63">
        <v>23.310000000000844</v>
      </c>
      <c r="C2348" s="34">
        <f>B2348/'MSD Calculation'!$D$5</f>
        <v>0.78750000000002851</v>
      </c>
      <c r="D2348" s="34">
        <f>'MSD Calculation'!$D$24-B2348</f>
        <v>-4.8100000000008443</v>
      </c>
      <c r="E2348" s="30">
        <f>IF(B2348="",0,IF(B2348&lt;'MSD Calculation'!$D$5,$E$7*(1-B2348/'MSD Calculation'!$D$5), 0))</f>
        <v>3.0076235472240764E-3</v>
      </c>
      <c r="F2348" s="30">
        <f>IF(B2348="",0,IF($B2348&lt;$F$5,0,IF($B2348&gt;'MSD Calculation'!$D$5,0,IF($N$4="Closed-form",1/2*(1-COS(2*PI()*($B2348-$F$5)/$F$6))*$F$8,IF($N$4="General",1/2*(1-COS(2*PI()*($B2348-$F$5)/$F$6))*$F$9,"Error")))))</f>
        <v>8.3077025888914444E-3</v>
      </c>
      <c r="G2348" s="30">
        <f>IF(B2348="",0,IF($B2348&lt;$G$5,0,IF($B2348&gt;'MSD Calculation'!$D$5,0,IF($N$4="Closed-form",1/2*(1-COS(2*PI()*($B2348-$G$5)/$G$6))*$G$8,IF($N$4="General",1/2*(1-COS(2*PI()*($B2348-$G$5)/$G$6))*$G$9,"Error")))))</f>
        <v>3.5194572000851474E-3</v>
      </c>
      <c r="H2348" s="30">
        <f>IF(B2348="",0,IF($B2348&lt;$H$5,0,IF($B2348&gt;'MSD Calculation'!$D$5,0,IF($N$4="Closed-form",1/2*(1-COS(2*PI()*($B2348-$H$5)/$H$6))*$H$8,IF($N$4="General",1/2*(1-COS(2*PI()*($B2348-$H$5)/$H$6))*$H$9,"Error")))))</f>
        <v>2.0133914780836176E-3</v>
      </c>
      <c r="I2348" s="30">
        <f>IF(B2348="",0,IF($B2348&lt;$I$5,0,IF($B2348&gt;'MSD Calculation'!$D$5,0,IF($N$4="Closed-form",1/2*(1-COS(2*PI()*($B2348-$I$5)/$I$6))*$I$8,IF($N$4="General",1/2*(1-COS(2*PI()*($B2348-$I$5)/$I$6))*$I$9,"Error")))))</f>
        <v>4.1976116571346286E-4</v>
      </c>
      <c r="J2348" s="15" t="s">
        <v>14</v>
      </c>
      <c r="K2348" s="3"/>
      <c r="L2348" s="17">
        <v>23.310000000000844</v>
      </c>
      <c r="M2348" s="34">
        <f>L2348/'MSD Calculation'!$D$5</f>
        <v>0.78750000000002851</v>
      </c>
      <c r="N2348" s="34">
        <f>'MSD Calculation'!$D$24-L2348</f>
        <v>-4.8100000000008443</v>
      </c>
      <c r="O2348" s="35">
        <f t="shared" si="180"/>
        <v>3.0076235472240764E-3</v>
      </c>
      <c r="P2348" s="35">
        <f t="shared" si="181"/>
        <v>1.131532613611552E-2</v>
      </c>
      <c r="Q2348" s="35">
        <f t="shared" si="182"/>
        <v>1.4834783336200669E-2</v>
      </c>
      <c r="R2348" s="35">
        <f t="shared" si="183"/>
        <v>1.6848174814284286E-2</v>
      </c>
      <c r="S2348" s="35">
        <f t="shared" si="184"/>
        <v>1.7267935979997748E-2</v>
      </c>
      <c r="T2348" s="11" t="s">
        <v>14</v>
      </c>
    </row>
    <row r="2349" spans="2:20" x14ac:dyDescent="0.35">
      <c r="B2349" s="63">
        <v>23.320000000000846</v>
      </c>
      <c r="C2349" s="34">
        <f>B2349/'MSD Calculation'!$D$5</f>
        <v>0.78783783783786643</v>
      </c>
      <c r="D2349" s="34">
        <f>'MSD Calculation'!$D$24-B2349</f>
        <v>-4.8200000000008458</v>
      </c>
      <c r="E2349" s="30">
        <f>IF(B2349="",0,IF(B2349&lt;'MSD Calculation'!$D$5,$E$7*(1-B2349/'MSD Calculation'!$D$5), 0))</f>
        <v>3.0028419517594894E-3</v>
      </c>
      <c r="F2349" s="30">
        <f>IF(B2349="",0,IF($B2349&lt;$F$5,0,IF($B2349&gt;'MSD Calculation'!$D$5,0,IF($N$4="Closed-form",1/2*(1-COS(2*PI()*($B2349-$F$5)/$F$6))*$F$8,IF($N$4="General",1/2*(1-COS(2*PI()*($B2349-$F$5)/$F$6))*$F$9,"Error")))))</f>
        <v>8.3005730956446418E-3</v>
      </c>
      <c r="G2349" s="30">
        <f>IF(B2349="",0,IF($B2349&lt;$G$5,0,IF($B2349&gt;'MSD Calculation'!$D$5,0,IF($N$4="Closed-form",1/2*(1-COS(2*PI()*($B2349-$G$5)/$G$6))*$G$8,IF($N$4="General",1/2*(1-COS(2*PI()*($B2349-$G$5)/$G$6))*$G$9,"Error")))))</f>
        <v>3.5173835573859774E-3</v>
      </c>
      <c r="H2349" s="30">
        <f>IF(B2349="",0,IF($B2349&lt;$H$5,0,IF($B2349&gt;'MSD Calculation'!$D$5,0,IF($N$4="Closed-form",1/2*(1-COS(2*PI()*($B2349-$H$5)/$H$6))*$H$8,IF($N$4="General",1/2*(1-COS(2*PI()*($B2349-$H$5)/$H$6))*$H$9,"Error")))))</f>
        <v>2.0136882351647766E-3</v>
      </c>
      <c r="I2349" s="30">
        <f>IF(B2349="",0,IF($B2349&lt;$I$5,0,IF($B2349&gt;'MSD Calculation'!$D$5,0,IF($N$4="Closed-form",1/2*(1-COS(2*PI()*($B2349-$I$5)/$I$6))*$I$8,IF($N$4="General",1/2*(1-COS(2*PI()*($B2349-$I$5)/$I$6))*$I$9,"Error")))))</f>
        <v>4.2107232700559424E-4</v>
      </c>
      <c r="J2349" s="15" t="s">
        <v>14</v>
      </c>
      <c r="K2349" s="3"/>
      <c r="L2349" s="17">
        <v>23.320000000000846</v>
      </c>
      <c r="M2349" s="34">
        <f>L2349/'MSD Calculation'!$D$5</f>
        <v>0.78783783783786643</v>
      </c>
      <c r="N2349" s="34">
        <f>'MSD Calculation'!$D$24-L2349</f>
        <v>-4.8200000000008458</v>
      </c>
      <c r="O2349" s="35">
        <f t="shared" si="180"/>
        <v>3.0028419517594894E-3</v>
      </c>
      <c r="P2349" s="35">
        <f t="shared" si="181"/>
        <v>1.1303415047404132E-2</v>
      </c>
      <c r="Q2349" s="35">
        <f t="shared" si="182"/>
        <v>1.482079860479011E-2</v>
      </c>
      <c r="R2349" s="35">
        <f t="shared" si="183"/>
        <v>1.6834486839954886E-2</v>
      </c>
      <c r="S2349" s="35">
        <f t="shared" si="184"/>
        <v>1.725555916696048E-2</v>
      </c>
      <c r="T2349" s="11" t="s">
        <v>14</v>
      </c>
    </row>
    <row r="2350" spans="2:20" x14ac:dyDescent="0.35">
      <c r="B2350" s="63">
        <v>23.330000000000847</v>
      </c>
      <c r="C2350" s="34">
        <f>B2350/'MSD Calculation'!$D$5</f>
        <v>0.78817567567570423</v>
      </c>
      <c r="D2350" s="34">
        <f>'MSD Calculation'!$D$24-B2350</f>
        <v>-4.8300000000008474</v>
      </c>
      <c r="E2350" s="30">
        <f>IF(B2350="",0,IF(B2350&lt;'MSD Calculation'!$D$5,$E$7*(1-B2350/'MSD Calculation'!$D$5), 0))</f>
        <v>2.998060356294904E-3</v>
      </c>
      <c r="F2350" s="30">
        <f>IF(B2350="",0,IF($B2350&lt;$F$5,0,IF($B2350&gt;'MSD Calculation'!$D$5,0,IF($N$4="Closed-form",1/2*(1-COS(2*PI()*($B2350-$F$5)/$F$6))*$F$8,IF($N$4="General",1/2*(1-COS(2*PI()*($B2350-$F$5)/$F$6))*$F$9,"Error")))))</f>
        <v>8.2934284655351437E-3</v>
      </c>
      <c r="G2350" s="30">
        <f>IF(B2350="",0,IF($B2350&lt;$G$5,0,IF($B2350&gt;'MSD Calculation'!$D$5,0,IF($N$4="Closed-form",1/2*(1-COS(2*PI()*($B2350-$G$5)/$G$6))*$G$8,IF($N$4="General",1/2*(1-COS(2*PI()*($B2350-$G$5)/$G$6))*$G$9,"Error")))))</f>
        <v>3.5152983540239881E-3</v>
      </c>
      <c r="H2350" s="30">
        <f>IF(B2350="",0,IF($B2350&lt;$H$5,0,IF($B2350&gt;'MSD Calculation'!$D$5,0,IF($N$4="Closed-form",1/2*(1-COS(2*PI()*($B2350-$H$5)/$H$6))*$H$8,IF($N$4="General",1/2*(1-COS(2*PI()*($B2350-$H$5)/$H$6))*$H$9,"Error")))))</f>
        <v>2.0139729071061586E-3</v>
      </c>
      <c r="I2350" s="30">
        <f>IF(B2350="",0,IF($B2350&lt;$I$5,0,IF($B2350&gt;'MSD Calculation'!$D$5,0,IF($N$4="Closed-form",1/2*(1-COS(2*PI()*($B2350-$I$5)/$I$6))*$I$8,IF($N$4="General",1/2*(1-COS(2*PI()*($B2350-$I$5)/$I$6))*$I$9,"Error")))))</f>
        <v>4.2238008377950989E-4</v>
      </c>
      <c r="J2350" s="15" t="s">
        <v>14</v>
      </c>
      <c r="K2350" s="3"/>
      <c r="L2350" s="17">
        <v>23.330000000000847</v>
      </c>
      <c r="M2350" s="34">
        <f>L2350/'MSD Calculation'!$D$5</f>
        <v>0.78817567567570423</v>
      </c>
      <c r="N2350" s="34">
        <f>'MSD Calculation'!$D$24-L2350</f>
        <v>-4.8300000000008474</v>
      </c>
      <c r="O2350" s="35">
        <f t="shared" si="180"/>
        <v>2.998060356294904E-3</v>
      </c>
      <c r="P2350" s="35">
        <f t="shared" si="181"/>
        <v>1.1291488821830047E-2</v>
      </c>
      <c r="Q2350" s="35">
        <f t="shared" si="182"/>
        <v>1.4806787175854035E-2</v>
      </c>
      <c r="R2350" s="35">
        <f t="shared" si="183"/>
        <v>1.6820760082960191E-2</v>
      </c>
      <c r="S2350" s="35">
        <f t="shared" si="184"/>
        <v>1.7243140166739702E-2</v>
      </c>
      <c r="T2350" s="11" t="s">
        <v>14</v>
      </c>
    </row>
    <row r="2351" spans="2:20" x14ac:dyDescent="0.35">
      <c r="B2351" s="63">
        <v>23.340000000000849</v>
      </c>
      <c r="C2351" s="34">
        <f>B2351/'MSD Calculation'!$D$5</f>
        <v>0.78851351351354215</v>
      </c>
      <c r="D2351" s="34">
        <f>'MSD Calculation'!$D$24-B2351</f>
        <v>-4.840000000000849</v>
      </c>
      <c r="E2351" s="30">
        <f>IF(B2351="",0,IF(B2351&lt;'MSD Calculation'!$D$5,$E$7*(1-B2351/'MSD Calculation'!$D$5), 0))</f>
        <v>2.993278760830317E-3</v>
      </c>
      <c r="F2351" s="30">
        <f>IF(B2351="",0,IF($B2351&lt;$F$5,0,IF($B2351&gt;'MSD Calculation'!$D$5,0,IF($N$4="Closed-form",1/2*(1-COS(2*PI()*($B2351-$F$5)/$F$6))*$F$8,IF($N$4="General",1/2*(1-COS(2*PI()*($B2351-$F$5)/$F$6))*$F$9,"Error")))))</f>
        <v>8.2862687299028025E-3</v>
      </c>
      <c r="G2351" s="30">
        <f>IF(B2351="",0,IF($B2351&lt;$G$5,0,IF($B2351&gt;'MSD Calculation'!$D$5,0,IF($N$4="Closed-form",1/2*(1-COS(2*PI()*($B2351-$G$5)/$G$6))*$G$8,IF($N$4="General",1/2*(1-COS(2*PI()*($B2351-$G$5)/$G$6))*$G$9,"Error")))))</f>
        <v>3.5132016044349241E-3</v>
      </c>
      <c r="H2351" s="30">
        <f>IF(B2351="",0,IF($B2351&lt;$H$5,0,IF($B2351&gt;'MSD Calculation'!$D$5,0,IF($N$4="Closed-form",1/2*(1-COS(2*PI()*($B2351-$H$5)/$H$6))*$H$8,IF($N$4="General",1/2*(1-COS(2*PI()*($B2351-$H$5)/$H$6))*$H$9,"Error")))))</f>
        <v>2.0142454904849161E-3</v>
      </c>
      <c r="I2351" s="30">
        <f>IF(B2351="",0,IF($B2351&lt;$I$5,0,IF($B2351&gt;'MSD Calculation'!$D$5,0,IF($N$4="Closed-form",1/2*(1-COS(2*PI()*($B2351-$I$5)/$I$6))*$I$8,IF($N$4="General",1/2*(1-COS(2*PI()*($B2351-$I$5)/$I$6))*$I$9,"Error")))))</f>
        <v>4.2368440224049083E-4</v>
      </c>
      <c r="J2351" s="15" t="s">
        <v>14</v>
      </c>
      <c r="K2351" s="3"/>
      <c r="L2351" s="17">
        <v>23.340000000000849</v>
      </c>
      <c r="M2351" s="34">
        <f>L2351/'MSD Calculation'!$D$5</f>
        <v>0.78851351351354215</v>
      </c>
      <c r="N2351" s="34">
        <f>'MSD Calculation'!$D$24-L2351</f>
        <v>-4.840000000000849</v>
      </c>
      <c r="O2351" s="35">
        <f t="shared" si="180"/>
        <v>2.993278760830317E-3</v>
      </c>
      <c r="P2351" s="35">
        <f t="shared" si="181"/>
        <v>1.127954749073312E-2</v>
      </c>
      <c r="Q2351" s="35">
        <f t="shared" si="182"/>
        <v>1.4792749095168044E-2</v>
      </c>
      <c r="R2351" s="35">
        <f t="shared" si="183"/>
        <v>1.6806994585652962E-2</v>
      </c>
      <c r="S2351" s="35">
        <f t="shared" si="184"/>
        <v>1.7230678987893454E-2</v>
      </c>
      <c r="T2351" s="11" t="s">
        <v>14</v>
      </c>
    </row>
    <row r="2352" spans="2:20" x14ac:dyDescent="0.35">
      <c r="B2352" s="63">
        <v>23.350000000000851</v>
      </c>
      <c r="C2352" s="34">
        <f>B2352/'MSD Calculation'!$D$5</f>
        <v>0.78885135135138007</v>
      </c>
      <c r="D2352" s="34">
        <f>'MSD Calculation'!$D$24-B2352</f>
        <v>-4.8500000000008505</v>
      </c>
      <c r="E2352" s="30">
        <f>IF(B2352="",0,IF(B2352&lt;'MSD Calculation'!$D$5,$E$7*(1-B2352/'MSD Calculation'!$D$5), 0))</f>
        <v>2.9884971653657303E-3</v>
      </c>
      <c r="F2352" s="30">
        <f>IF(B2352="",0,IF($B2352&lt;$F$5,0,IF($B2352&gt;'MSD Calculation'!$D$5,0,IF($N$4="Closed-form",1/2*(1-COS(2*PI()*($B2352-$F$5)/$F$6))*$F$8,IF($N$4="General",1/2*(1-COS(2*PI()*($B2352-$F$5)/$F$6))*$F$9,"Error")))))</f>
        <v>8.2790939201537132E-3</v>
      </c>
      <c r="G2352" s="30">
        <f>IF(B2352="",0,IF($B2352&lt;$G$5,0,IF($B2352&gt;'MSD Calculation'!$D$5,0,IF($N$4="Closed-form",1/2*(1-COS(2*PI()*($B2352-$G$5)/$G$6))*$G$8,IF($N$4="General",1/2*(1-COS(2*PI()*($B2352-$G$5)/$G$6))*$G$9,"Error")))))</f>
        <v>3.5110933231344674E-3</v>
      </c>
      <c r="H2352" s="30">
        <f>IF(B2352="",0,IF($B2352&lt;$H$5,0,IF($B2352&gt;'MSD Calculation'!$D$5,0,IF($N$4="Closed-form",1/2*(1-COS(2*PI()*($B2352-$H$5)/$H$6))*$H$8,IF($N$4="General",1/2*(1-COS(2*PI()*($B2352-$H$5)/$H$6))*$H$9,"Error")))))</f>
        <v>2.0145059820235517E-3</v>
      </c>
      <c r="I2352" s="30">
        <f>IF(B2352="",0,IF($B2352&lt;$I$5,0,IF($B2352&gt;'MSD Calculation'!$D$5,0,IF($N$4="Closed-form",1/2*(1-COS(2*PI()*($B2352-$I$5)/$I$6))*$I$8,IF($N$4="General",1/2*(1-COS(2*PI()*($B2352-$I$5)/$I$6))*$I$9,"Error")))))</f>
        <v>4.2498524868266979E-4</v>
      </c>
      <c r="J2352" s="15" t="s">
        <v>14</v>
      </c>
      <c r="K2352" s="3"/>
      <c r="L2352" s="17">
        <v>23.350000000000851</v>
      </c>
      <c r="M2352" s="34">
        <f>L2352/'MSD Calculation'!$D$5</f>
        <v>0.78885135135138007</v>
      </c>
      <c r="N2352" s="34">
        <f>'MSD Calculation'!$D$24-L2352</f>
        <v>-4.8500000000008505</v>
      </c>
      <c r="O2352" s="35">
        <f t="shared" si="180"/>
        <v>2.9884971653657303E-3</v>
      </c>
      <c r="P2352" s="35">
        <f t="shared" si="181"/>
        <v>1.1267591085519443E-2</v>
      </c>
      <c r="Q2352" s="35">
        <f t="shared" si="182"/>
        <v>1.477868440865391E-2</v>
      </c>
      <c r="R2352" s="35">
        <f t="shared" si="183"/>
        <v>1.6793190390677462E-2</v>
      </c>
      <c r="S2352" s="35">
        <f t="shared" si="184"/>
        <v>1.7218175639360133E-2</v>
      </c>
      <c r="T2352" s="11" t="s">
        <v>14</v>
      </c>
    </row>
    <row r="2353" spans="2:20" x14ac:dyDescent="0.35">
      <c r="B2353" s="63">
        <v>23.360000000000852</v>
      </c>
      <c r="C2353" s="34">
        <f>B2353/'MSD Calculation'!$D$5</f>
        <v>0.78918918918921799</v>
      </c>
      <c r="D2353" s="34">
        <f>'MSD Calculation'!$D$24-B2353</f>
        <v>-4.8600000000008521</v>
      </c>
      <c r="E2353" s="30">
        <f>IF(B2353="",0,IF(B2353&lt;'MSD Calculation'!$D$5,$E$7*(1-B2353/'MSD Calculation'!$D$5), 0))</f>
        <v>2.9837155699011433E-3</v>
      </c>
      <c r="F2353" s="30">
        <f>IF(B2353="",0,IF($B2353&lt;$F$5,0,IF($B2353&gt;'MSD Calculation'!$D$5,0,IF($N$4="Closed-form",1/2*(1-COS(2*PI()*($B2353-$F$5)/$F$6))*$F$8,IF($N$4="General",1/2*(1-COS(2*PI()*($B2353-$F$5)/$F$6))*$F$9,"Error")))))</f>
        <v>8.2719040677601101E-3</v>
      </c>
      <c r="G2353" s="30">
        <f>IF(B2353="",0,IF($B2353&lt;$G$5,0,IF($B2353&gt;'MSD Calculation'!$D$5,0,IF($N$4="Closed-form",1/2*(1-COS(2*PI()*($B2353-$G$5)/$G$6))*$G$8,IF($N$4="General",1/2*(1-COS(2*PI()*($B2353-$G$5)/$G$6))*$G$9,"Error")))))</f>
        <v>3.5089735247181317E-3</v>
      </c>
      <c r="H2353" s="30">
        <f>IF(B2353="",0,IF($B2353&lt;$H$5,0,IF($B2353&gt;'MSD Calculation'!$D$5,0,IF($N$4="Closed-form",1/2*(1-COS(2*PI()*($B2353-$H$5)/$H$6))*$H$8,IF($N$4="General",1/2*(1-COS(2*PI()*($B2353-$H$5)/$H$6))*$H$9,"Error")))))</f>
        <v>2.0147543785899594E-3</v>
      </c>
      <c r="I2353" s="30">
        <f>IF(B2353="",0,IF($B2353&lt;$I$5,0,IF($B2353&gt;'MSD Calculation'!$D$5,0,IF($N$4="Closed-form",1/2*(1-COS(2*PI()*($B2353-$I$5)/$I$6))*$I$8,IF($N$4="General",1/2*(1-COS(2*PI()*($B2353-$I$5)/$I$6))*$I$9,"Error")))))</f>
        <v>4.2628258948990361E-4</v>
      </c>
      <c r="J2353" s="15" t="s">
        <v>14</v>
      </c>
      <c r="K2353" s="3"/>
      <c r="L2353" s="17">
        <v>23.360000000000852</v>
      </c>
      <c r="M2353" s="34">
        <f>L2353/'MSD Calculation'!$D$5</f>
        <v>0.78918918918921799</v>
      </c>
      <c r="N2353" s="34">
        <f>'MSD Calculation'!$D$24-L2353</f>
        <v>-4.8600000000008521</v>
      </c>
      <c r="O2353" s="35">
        <f t="shared" si="180"/>
        <v>2.9837155699011433E-3</v>
      </c>
      <c r="P2353" s="35">
        <f t="shared" si="181"/>
        <v>1.1255619637661253E-2</v>
      </c>
      <c r="Q2353" s="35">
        <f t="shared" si="182"/>
        <v>1.4764593162379385E-2</v>
      </c>
      <c r="R2353" s="35">
        <f t="shared" si="183"/>
        <v>1.6779347540969346E-2</v>
      </c>
      <c r="S2353" s="35">
        <f t="shared" si="184"/>
        <v>1.7205630130459251E-2</v>
      </c>
      <c r="T2353" s="11" t="s">
        <v>14</v>
      </c>
    </row>
    <row r="2354" spans="2:20" x14ac:dyDescent="0.35">
      <c r="B2354" s="63">
        <v>23.370000000000854</v>
      </c>
      <c r="C2354" s="34">
        <f>B2354/'MSD Calculation'!$D$5</f>
        <v>0.78952702702705579</v>
      </c>
      <c r="D2354" s="34">
        <f>'MSD Calculation'!$D$24-B2354</f>
        <v>-4.8700000000008536</v>
      </c>
      <c r="E2354" s="30">
        <f>IF(B2354="",0,IF(B2354&lt;'MSD Calculation'!$D$5,$E$7*(1-B2354/'MSD Calculation'!$D$5), 0))</f>
        <v>2.9789339744365579E-3</v>
      </c>
      <c r="F2354" s="30">
        <f>IF(B2354="",0,IF($B2354&lt;$F$5,0,IF($B2354&gt;'MSD Calculation'!$D$5,0,IF($N$4="Closed-form",1/2*(1-COS(2*PI()*($B2354-$F$5)/$F$6))*$F$8,IF($N$4="General",1/2*(1-COS(2*PI()*($B2354-$F$5)/$F$6))*$F$9,"Error")))))</f>
        <v>8.2646992042601942E-3</v>
      </c>
      <c r="G2354" s="30">
        <f>IF(B2354="",0,IF($B2354&lt;$G$5,0,IF($B2354&gt;'MSD Calculation'!$D$5,0,IF($N$4="Closed-form",1/2*(1-COS(2*PI()*($B2354-$G$5)/$G$6))*$G$8,IF($N$4="General",1/2*(1-COS(2*PI()*($B2354-$G$5)/$G$6))*$G$9,"Error")))))</f>
        <v>3.506842223861164E-3</v>
      </c>
      <c r="H2354" s="30">
        <f>IF(B2354="",0,IF($B2354&lt;$H$5,0,IF($B2354&gt;'MSD Calculation'!$D$5,0,IF($N$4="Closed-form",1/2*(1-COS(2*PI()*($B2354-$H$5)/$H$6))*$H$8,IF($N$4="General",1/2*(1-COS(2*PI()*($B2354-$H$5)/$H$6))*$H$9,"Error")))))</f>
        <v>2.0149906771974604E-3</v>
      </c>
      <c r="I2354" s="30">
        <f>IF(B2354="",0,IF($B2354&lt;$I$5,0,IF($B2354&gt;'MSD Calculation'!$D$5,0,IF($N$4="Closed-form",1/2*(1-COS(2*PI()*($B2354-$I$5)/$I$6))*$I$8,IF($N$4="General",1/2*(1-COS(2*PI()*($B2354-$I$5)/$I$6))*$I$9,"Error")))))</f>
        <v>4.2757639113663983E-4</v>
      </c>
      <c r="J2354" s="15" t="s">
        <v>14</v>
      </c>
      <c r="K2354" s="3"/>
      <c r="L2354" s="17">
        <v>23.370000000000854</v>
      </c>
      <c r="M2354" s="34">
        <f>L2354/'MSD Calculation'!$D$5</f>
        <v>0.78952702702705579</v>
      </c>
      <c r="N2354" s="34">
        <f>'MSD Calculation'!$D$24-L2354</f>
        <v>-4.8700000000008536</v>
      </c>
      <c r="O2354" s="35">
        <f t="shared" si="180"/>
        <v>2.9789339744365579E-3</v>
      </c>
      <c r="P2354" s="35">
        <f t="shared" si="181"/>
        <v>1.1243633178696751E-2</v>
      </c>
      <c r="Q2354" s="35">
        <f t="shared" si="182"/>
        <v>1.4750475402557915E-2</v>
      </c>
      <c r="R2354" s="35">
        <f t="shared" si="183"/>
        <v>1.6765466079755376E-2</v>
      </c>
      <c r="S2354" s="35">
        <f t="shared" si="184"/>
        <v>1.7193042470892015E-2</v>
      </c>
      <c r="T2354" s="11" t="s">
        <v>14</v>
      </c>
    </row>
    <row r="2355" spans="2:20" x14ac:dyDescent="0.35">
      <c r="B2355" s="63">
        <v>23.380000000000855</v>
      </c>
      <c r="C2355" s="34">
        <f>B2355/'MSD Calculation'!$D$5</f>
        <v>0.78986486486489371</v>
      </c>
      <c r="D2355" s="34">
        <f>'MSD Calculation'!$D$24-B2355</f>
        <v>-4.8800000000008552</v>
      </c>
      <c r="E2355" s="30">
        <f>IF(B2355="",0,IF(B2355&lt;'MSD Calculation'!$D$5,$E$7*(1-B2355/'MSD Calculation'!$D$5), 0))</f>
        <v>2.9741523789719709E-3</v>
      </c>
      <c r="F2355" s="30">
        <f>IF(B2355="",0,IF($B2355&lt;$F$5,0,IF($B2355&gt;'MSD Calculation'!$D$5,0,IF($N$4="Closed-form",1/2*(1-COS(2*PI()*($B2355-$F$5)/$F$6))*$F$8,IF($N$4="General",1/2*(1-COS(2*PI()*($B2355-$F$5)/$F$6))*$F$9,"Error")))))</f>
        <v>8.2574793612580303E-3</v>
      </c>
      <c r="G2355" s="30">
        <f>IF(B2355="",0,IF($B2355&lt;$G$5,0,IF($B2355&gt;'MSD Calculation'!$D$5,0,IF($N$4="Closed-form",1/2*(1-COS(2*PI()*($B2355-$G$5)/$G$6))*$G$8,IF($N$4="General",1/2*(1-COS(2*PI()*($B2355-$G$5)/$G$6))*$G$9,"Error")))))</f>
        <v>3.5046994353184406E-3</v>
      </c>
      <c r="H2355" s="30">
        <f>IF(B2355="",0,IF($B2355&lt;$H$5,0,IF($B2355&gt;'MSD Calculation'!$D$5,0,IF($N$4="Closed-form",1/2*(1-COS(2*PI()*($B2355-$H$5)/$H$6))*$H$8,IF($N$4="General",1/2*(1-COS(2*PI()*($B2355-$H$5)/$H$6))*$H$9,"Error")))))</f>
        <v>2.0152148750048394E-3</v>
      </c>
      <c r="I2355" s="30">
        <f>IF(B2355="",0,IF($B2355&lt;$I$5,0,IF($B2355&gt;'MSD Calculation'!$D$5,0,IF($N$4="Closed-form",1/2*(1-COS(2*PI()*($B2355-$I$5)/$I$6))*$I$8,IF($N$4="General",1/2*(1-COS(2*PI()*($B2355-$I$5)/$I$6))*$I$9,"Error")))))</f>
        <v>4.2886662018878425E-4</v>
      </c>
      <c r="J2355" s="15" t="s">
        <v>14</v>
      </c>
      <c r="K2355" s="3"/>
      <c r="L2355" s="17">
        <v>23.380000000000855</v>
      </c>
      <c r="M2355" s="34">
        <f>L2355/'MSD Calculation'!$D$5</f>
        <v>0.78986486486489371</v>
      </c>
      <c r="N2355" s="34">
        <f>'MSD Calculation'!$D$24-L2355</f>
        <v>-4.8800000000008552</v>
      </c>
      <c r="O2355" s="35">
        <f t="shared" si="180"/>
        <v>2.9741523789719709E-3</v>
      </c>
      <c r="P2355" s="35">
        <f t="shared" si="181"/>
        <v>1.1231631740230001E-2</v>
      </c>
      <c r="Q2355" s="35">
        <f t="shared" si="182"/>
        <v>1.4736331175548442E-2</v>
      </c>
      <c r="R2355" s="35">
        <f t="shared" si="183"/>
        <v>1.6751546050553283E-2</v>
      </c>
      <c r="S2355" s="35">
        <f t="shared" si="184"/>
        <v>1.7180412670742069E-2</v>
      </c>
      <c r="T2355" s="11" t="s">
        <v>14</v>
      </c>
    </row>
    <row r="2356" spans="2:20" x14ac:dyDescent="0.35">
      <c r="B2356" s="63">
        <v>23.390000000000857</v>
      </c>
      <c r="C2356" s="34">
        <f>B2356/'MSD Calculation'!$D$5</f>
        <v>0.79020270270273163</v>
      </c>
      <c r="D2356" s="34">
        <f>'MSD Calculation'!$D$24-B2356</f>
        <v>-4.8900000000008568</v>
      </c>
      <c r="E2356" s="30">
        <f>IF(B2356="",0,IF(B2356&lt;'MSD Calculation'!$D$5,$E$7*(1-B2356/'MSD Calculation'!$D$5), 0))</f>
        <v>2.9693707835073838E-3</v>
      </c>
      <c r="F2356" s="30">
        <f>IF(B2356="",0,IF($B2356&lt;$F$5,0,IF($B2356&gt;'MSD Calculation'!$D$5,0,IF($N$4="Closed-form",1/2*(1-COS(2*PI()*($B2356-$F$5)/$F$6))*$F$8,IF($N$4="General",1/2*(1-COS(2*PI()*($B2356-$F$5)/$F$6))*$F$9,"Error")))))</f>
        <v>8.2502445704233738E-3</v>
      </c>
      <c r="G2356" s="30">
        <f>IF(B2356="",0,IF($B2356&lt;$G$5,0,IF($B2356&gt;'MSD Calculation'!$D$5,0,IF($N$4="Closed-form",1/2*(1-COS(2*PI()*($B2356-$G$5)/$G$6))*$G$8,IF($N$4="General",1/2*(1-COS(2*PI()*($B2356-$G$5)/$G$6))*$G$9,"Error")))))</f>
        <v>3.5025451739243685E-3</v>
      </c>
      <c r="H2356" s="30">
        <f>IF(B2356="",0,IF($B2356&lt;$H$5,0,IF($B2356&gt;'MSD Calculation'!$D$5,0,IF($N$4="Closed-form",1/2*(1-COS(2*PI()*($B2356-$H$5)/$H$6))*$H$8,IF($N$4="General",1/2*(1-COS(2*PI()*($B2356-$H$5)/$H$6))*$H$9,"Error")))))</f>
        <v>2.01542696931638E-3</v>
      </c>
      <c r="I2356" s="30">
        <f>IF(B2356="",0,IF($B2356&lt;$I$5,0,IF($B2356&gt;'MSD Calculation'!$D$5,0,IF($N$4="Closed-form",1/2*(1-COS(2*PI()*($B2356-$I$5)/$I$6))*$I$8,IF($N$4="General",1/2*(1-COS(2*PI()*($B2356-$I$5)/$I$6))*$I$9,"Error")))))</f>
        <v>4.3015324330456526E-4</v>
      </c>
      <c r="J2356" s="15" t="s">
        <v>14</v>
      </c>
      <c r="K2356" s="3"/>
      <c r="L2356" s="17">
        <v>23.390000000000857</v>
      </c>
      <c r="M2356" s="34">
        <f>L2356/'MSD Calculation'!$D$5</f>
        <v>0.79020270270273163</v>
      </c>
      <c r="N2356" s="34">
        <f>'MSD Calculation'!$D$24-L2356</f>
        <v>-4.8900000000008568</v>
      </c>
      <c r="O2356" s="35">
        <f t="shared" si="180"/>
        <v>2.9693707835073838E-3</v>
      </c>
      <c r="P2356" s="35">
        <f t="shared" si="181"/>
        <v>1.1219615353930758E-2</v>
      </c>
      <c r="Q2356" s="35">
        <f t="shared" si="182"/>
        <v>1.4722160527855127E-2</v>
      </c>
      <c r="R2356" s="35">
        <f t="shared" si="183"/>
        <v>1.6737587497171507E-2</v>
      </c>
      <c r="S2356" s="35">
        <f t="shared" si="184"/>
        <v>1.7167740740476074E-2</v>
      </c>
      <c r="T2356" s="11" t="s">
        <v>14</v>
      </c>
    </row>
    <row r="2357" spans="2:20" x14ac:dyDescent="0.35">
      <c r="B2357" s="63">
        <v>23.400000000000858</v>
      </c>
      <c r="C2357" s="34">
        <f>B2357/'MSD Calculation'!$D$5</f>
        <v>0.79054054054056955</v>
      </c>
      <c r="D2357" s="34">
        <f>'MSD Calculation'!$D$24-B2357</f>
        <v>-4.9000000000008583</v>
      </c>
      <c r="E2357" s="30">
        <f>IF(B2357="",0,IF(B2357&lt;'MSD Calculation'!$D$5,$E$7*(1-B2357/'MSD Calculation'!$D$5), 0))</f>
        <v>2.9645891880427972E-3</v>
      </c>
      <c r="F2357" s="30">
        <f>IF(B2357="",0,IF($B2357&lt;$F$5,0,IF($B2357&gt;'MSD Calculation'!$D$5,0,IF($N$4="Closed-form",1/2*(1-COS(2*PI()*($B2357-$F$5)/$F$6))*$F$8,IF($N$4="General",1/2*(1-COS(2*PI()*($B2357-$F$5)/$F$6))*$F$9,"Error")))))</f>
        <v>8.2429948634915665E-3</v>
      </c>
      <c r="G2357" s="30">
        <f>IF(B2357="",0,IF($B2357&lt;$G$5,0,IF($B2357&gt;'MSD Calculation'!$D$5,0,IF($N$4="Closed-form",1/2*(1-COS(2*PI()*($B2357-$G$5)/$G$6))*$G$8,IF($N$4="General",1/2*(1-COS(2*PI()*($B2357-$G$5)/$G$6))*$G$9,"Error")))))</f>
        <v>3.5003794545927789E-3</v>
      </c>
      <c r="H2357" s="30">
        <f>IF(B2357="",0,IF($B2357&lt;$H$5,0,IF($B2357&gt;'MSD Calculation'!$D$5,0,IF($N$4="Closed-form",1/2*(1-COS(2*PI()*($B2357-$H$5)/$H$6))*$H$8,IF($N$4="General",1/2*(1-COS(2*PI()*($B2357-$H$5)/$H$6))*$H$9,"Error")))))</f>
        <v>2.0156269575818953E-3</v>
      </c>
      <c r="I2357" s="30">
        <f>IF(B2357="",0,IF($B2357&lt;$I$5,0,IF($B2357&gt;'MSD Calculation'!$D$5,0,IF($N$4="Closed-form",1/2*(1-COS(2*PI()*($B2357-$I$5)/$I$6))*$I$8,IF($N$4="General",1/2*(1-COS(2*PI()*($B2357-$I$5)/$I$6))*$I$9,"Error")))))</f>
        <v>4.3143622723539429E-4</v>
      </c>
      <c r="J2357" s="15" t="s">
        <v>14</v>
      </c>
      <c r="K2357" s="3"/>
      <c r="L2357" s="17">
        <v>23.400000000000858</v>
      </c>
      <c r="M2357" s="34">
        <f>L2357/'MSD Calculation'!$D$5</f>
        <v>0.79054054054056955</v>
      </c>
      <c r="N2357" s="34">
        <f>'MSD Calculation'!$D$24-L2357</f>
        <v>-4.9000000000008583</v>
      </c>
      <c r="O2357" s="35">
        <f t="shared" si="180"/>
        <v>2.9645891880427972E-3</v>
      </c>
      <c r="P2357" s="35">
        <f t="shared" si="181"/>
        <v>1.1207584051534363E-2</v>
      </c>
      <c r="Q2357" s="35">
        <f t="shared" si="182"/>
        <v>1.4707963506127141E-2</v>
      </c>
      <c r="R2357" s="35">
        <f t="shared" si="183"/>
        <v>1.6723590463709036E-2</v>
      </c>
      <c r="S2357" s="35">
        <f t="shared" si="184"/>
        <v>1.715502669094443E-2</v>
      </c>
      <c r="T2357" s="11" t="s">
        <v>14</v>
      </c>
    </row>
    <row r="2358" spans="2:20" x14ac:dyDescent="0.35">
      <c r="B2358" s="63">
        <v>23.41000000000086</v>
      </c>
      <c r="C2358" s="34">
        <f>B2358/'MSD Calculation'!$D$5</f>
        <v>0.79087837837840735</v>
      </c>
      <c r="D2358" s="34">
        <f>'MSD Calculation'!$D$24-B2358</f>
        <v>-4.9100000000008599</v>
      </c>
      <c r="E2358" s="30">
        <f>IF(B2358="",0,IF(B2358&lt;'MSD Calculation'!$D$5,$E$7*(1-B2358/'MSD Calculation'!$D$5), 0))</f>
        <v>2.9598075925782114E-3</v>
      </c>
      <c r="F2358" s="30">
        <f>IF(B2358="",0,IF($B2358&lt;$F$5,0,IF($B2358&gt;'MSD Calculation'!$D$5,0,IF($N$4="Closed-form",1/2*(1-COS(2*PI()*($B2358-$F$5)/$F$6))*$F$8,IF($N$4="General",1/2*(1-COS(2*PI()*($B2358-$F$5)/$F$6))*$F$9,"Error")))))</f>
        <v>8.2357302722633596E-3</v>
      </c>
      <c r="G2358" s="30">
        <f>IF(B2358="",0,IF($B2358&lt;$G$5,0,IF($B2358&gt;'MSD Calculation'!$D$5,0,IF($N$4="Closed-form",1/2*(1-COS(2*PI()*($B2358-$G$5)/$G$6))*$G$8,IF($N$4="General",1/2*(1-COS(2*PI()*($B2358-$G$5)/$G$6))*$G$9,"Error")))))</f>
        <v>3.4982022923168263E-3</v>
      </c>
      <c r="H2358" s="30">
        <f>IF(B2358="",0,IF($B2358&lt;$H$5,0,IF($B2358&gt;'MSD Calculation'!$D$5,0,IF($N$4="Closed-form",1/2*(1-COS(2*PI()*($B2358-$H$5)/$H$6))*$H$8,IF($N$4="General",1/2*(1-COS(2*PI()*($B2358-$H$5)/$H$6))*$H$9,"Error")))))</f>
        <v>2.0158148373967608E-3</v>
      </c>
      <c r="I2358" s="30">
        <f>IF(B2358="",0,IF($B2358&lt;$I$5,0,IF($B2358&gt;'MSD Calculation'!$D$5,0,IF($N$4="Closed-form",1/2*(1-COS(2*PI()*($B2358-$I$5)/$I$6))*$I$8,IF($N$4="General",1/2*(1-COS(2*PI()*($B2358-$I$5)/$I$6))*$I$9,"Error")))))</f>
        <v>4.3271553882672626E-4</v>
      </c>
      <c r="J2358" s="15" t="s">
        <v>14</v>
      </c>
      <c r="K2358" s="3"/>
      <c r="L2358" s="17">
        <v>23.41000000000086</v>
      </c>
      <c r="M2358" s="34">
        <f>L2358/'MSD Calculation'!$D$5</f>
        <v>0.79087837837840735</v>
      </c>
      <c r="N2358" s="34">
        <f>'MSD Calculation'!$D$24-L2358</f>
        <v>-4.9100000000008599</v>
      </c>
      <c r="O2358" s="35">
        <f t="shared" si="180"/>
        <v>2.9598075925782114E-3</v>
      </c>
      <c r="P2358" s="35">
        <f t="shared" si="181"/>
        <v>1.1195537864841572E-2</v>
      </c>
      <c r="Q2358" s="35">
        <f t="shared" si="182"/>
        <v>1.4693740157158398E-2</v>
      </c>
      <c r="R2358" s="35">
        <f t="shared" si="183"/>
        <v>1.6709554994555158E-2</v>
      </c>
      <c r="S2358" s="35">
        <f t="shared" si="184"/>
        <v>1.7142270533381885E-2</v>
      </c>
      <c r="T2358" s="11" t="s">
        <v>14</v>
      </c>
    </row>
    <row r="2359" spans="2:20" x14ac:dyDescent="0.35">
      <c r="B2359" s="63">
        <v>23.420000000000861</v>
      </c>
      <c r="C2359" s="34">
        <f>B2359/'MSD Calculation'!$D$5</f>
        <v>0.79121621621624527</v>
      </c>
      <c r="D2359" s="34">
        <f>'MSD Calculation'!$D$24-B2359</f>
        <v>-4.9200000000008615</v>
      </c>
      <c r="E2359" s="30">
        <f>IF(B2359="",0,IF(B2359&lt;'MSD Calculation'!$D$5,$E$7*(1-B2359/'MSD Calculation'!$D$5), 0))</f>
        <v>2.9550259971136248E-3</v>
      </c>
      <c r="F2359" s="30">
        <f>IF(B2359="",0,IF($B2359&lt;$F$5,0,IF($B2359&gt;'MSD Calculation'!$D$5,0,IF($N$4="Closed-form",1/2*(1-COS(2*PI()*($B2359-$F$5)/$F$6))*$F$8,IF($N$4="General",1/2*(1-COS(2*PI()*($B2359-$F$5)/$F$6))*$F$9,"Error")))))</f>
        <v>8.2284508286048132E-3</v>
      </c>
      <c r="G2359" s="30">
        <f>IF(B2359="",0,IF($B2359&lt;$G$5,0,IF($B2359&gt;'MSD Calculation'!$D$5,0,IF($N$4="Closed-form",1/2*(1-COS(2*PI()*($B2359-$G$5)/$G$6))*$G$8,IF($N$4="General",1/2*(1-COS(2*PI()*($B2359-$G$5)/$G$6))*$G$9,"Error")))))</f>
        <v>3.4960137021688834E-3</v>
      </c>
      <c r="H2359" s="30">
        <f>IF(B2359="",0,IF($B2359&lt;$H$5,0,IF($B2359&gt;'MSD Calculation'!$D$5,0,IF($N$4="Closed-form",1/2*(1-COS(2*PI()*($B2359-$H$5)/$H$6))*$H$8,IF($N$4="General",1/2*(1-COS(2*PI()*($B2359-$H$5)/$H$6))*$H$9,"Error")))))</f>
        <v>2.0159906065019399E-3</v>
      </c>
      <c r="I2359" s="30">
        <f>IF(B2359="",0,IF($B2359&lt;$I$5,0,IF($B2359&gt;'MSD Calculation'!$D$5,0,IF($N$4="Closed-form",1/2*(1-COS(2*PI()*($B2359-$I$5)/$I$6))*$I$8,IF($N$4="General",1/2*(1-COS(2*PI()*($B2359-$I$5)/$I$6))*$I$9,"Error")))))</f>
        <v>4.3399114501891528E-4</v>
      </c>
      <c r="J2359" s="15" t="s">
        <v>14</v>
      </c>
      <c r="K2359" s="3"/>
      <c r="L2359" s="17">
        <v>23.420000000000861</v>
      </c>
      <c r="M2359" s="34">
        <f>L2359/'MSD Calculation'!$D$5</f>
        <v>0.79121621621624527</v>
      </c>
      <c r="N2359" s="34">
        <f>'MSD Calculation'!$D$24-L2359</f>
        <v>-4.9200000000008615</v>
      </c>
      <c r="O2359" s="35">
        <f t="shared" si="180"/>
        <v>2.9550259971136248E-3</v>
      </c>
      <c r="P2359" s="35">
        <f t="shared" si="181"/>
        <v>1.1183476825718438E-2</v>
      </c>
      <c r="Q2359" s="35">
        <f t="shared" si="182"/>
        <v>1.4679490527887321E-2</v>
      </c>
      <c r="R2359" s="35">
        <f t="shared" si="183"/>
        <v>1.6695481134389262E-2</v>
      </c>
      <c r="S2359" s="35">
        <f t="shared" si="184"/>
        <v>1.7129472279408177E-2</v>
      </c>
      <c r="T2359" s="11" t="s">
        <v>14</v>
      </c>
    </row>
    <row r="2360" spans="2:20" x14ac:dyDescent="0.35">
      <c r="B2360" s="63">
        <v>23.430000000000863</v>
      </c>
      <c r="C2360" s="34">
        <f>B2360/'MSD Calculation'!$D$5</f>
        <v>0.79155405405408319</v>
      </c>
      <c r="D2360" s="34">
        <f>'MSD Calculation'!$D$24-B2360</f>
        <v>-4.930000000000863</v>
      </c>
      <c r="E2360" s="30">
        <f>IF(B2360="",0,IF(B2360&lt;'MSD Calculation'!$D$5,$E$7*(1-B2360/'MSD Calculation'!$D$5), 0))</f>
        <v>2.9502444016490377E-3</v>
      </c>
      <c r="F2360" s="30">
        <f>IF(B2360="",0,IF($B2360&lt;$F$5,0,IF($B2360&gt;'MSD Calculation'!$D$5,0,IF($N$4="Closed-form",1/2*(1-COS(2*PI()*($B2360-$F$5)/$F$6))*$F$8,IF($N$4="General",1/2*(1-COS(2*PI()*($B2360-$F$5)/$F$6))*$F$9,"Error")))))</f>
        <v>8.2211565644471213E-3</v>
      </c>
      <c r="G2360" s="30">
        <f>IF(B2360="",0,IF($B2360&lt;$G$5,0,IF($B2360&gt;'MSD Calculation'!$D$5,0,IF($N$4="Closed-form",1/2*(1-COS(2*PI()*($B2360-$G$5)/$G$6))*$G$8,IF($N$4="General",1/2*(1-COS(2*PI()*($B2360-$G$5)/$G$6))*$G$9,"Error")))))</f>
        <v>3.4938136993004397E-3</v>
      </c>
      <c r="H2360" s="30">
        <f>IF(B2360="",0,IF($B2360&lt;$H$5,0,IF($B2360&gt;'MSD Calculation'!$D$5,0,IF($N$4="Closed-form",1/2*(1-COS(2*PI()*($B2360-$H$5)/$H$6))*$H$8,IF($N$4="General",1/2*(1-COS(2*PI()*($B2360-$H$5)/$H$6))*$H$9,"Error")))))</f>
        <v>2.0161542627840151E-3</v>
      </c>
      <c r="I2360" s="30">
        <f>IF(B2360="",0,IF($B2360&lt;$I$5,0,IF($B2360&gt;'MSD Calculation'!$D$5,0,IF($N$4="Closed-form",1/2*(1-COS(2*PI()*($B2360-$I$5)/$I$6))*$I$8,IF($N$4="General",1/2*(1-COS(2*PI()*($B2360-$I$5)/$I$6))*$I$9,"Error")))))</f>
        <v>4.3526301284806975E-4</v>
      </c>
      <c r="J2360" s="15" t="s">
        <v>14</v>
      </c>
      <c r="K2360" s="3"/>
      <c r="L2360" s="17">
        <v>23.430000000000863</v>
      </c>
      <c r="M2360" s="34">
        <f>L2360/'MSD Calculation'!$D$5</f>
        <v>0.79155405405408319</v>
      </c>
      <c r="N2360" s="34">
        <f>'MSD Calculation'!$D$24-L2360</f>
        <v>-4.930000000000863</v>
      </c>
      <c r="O2360" s="35">
        <f t="shared" si="180"/>
        <v>2.9502444016490377E-3</v>
      </c>
      <c r="P2360" s="35">
        <f t="shared" si="181"/>
        <v>1.1171400966096159E-2</v>
      </c>
      <c r="Q2360" s="35">
        <f t="shared" si="182"/>
        <v>1.4665214665396598E-2</v>
      </c>
      <c r="R2360" s="35">
        <f t="shared" si="183"/>
        <v>1.6681368928180614E-2</v>
      </c>
      <c r="S2360" s="35">
        <f t="shared" si="184"/>
        <v>1.7116631941028682E-2</v>
      </c>
      <c r="T2360" s="11" t="s">
        <v>14</v>
      </c>
    </row>
    <row r="2361" spans="2:20" x14ac:dyDescent="0.35">
      <c r="B2361" s="63">
        <v>23.440000000000865</v>
      </c>
      <c r="C2361" s="34">
        <f>B2361/'MSD Calculation'!$D$5</f>
        <v>0.79189189189192111</v>
      </c>
      <c r="D2361" s="34">
        <f>'MSD Calculation'!$D$24-B2361</f>
        <v>-4.9400000000008646</v>
      </c>
      <c r="E2361" s="30">
        <f>IF(B2361="",0,IF(B2361&lt;'MSD Calculation'!$D$5,$E$7*(1-B2361/'MSD Calculation'!$D$5), 0))</f>
        <v>2.9454628061844506E-3</v>
      </c>
      <c r="F2361" s="30">
        <f>IF(B2361="",0,IF($B2361&lt;$F$5,0,IF($B2361&gt;'MSD Calculation'!$D$5,0,IF($N$4="Closed-form",1/2*(1-COS(2*PI()*($B2361-$F$5)/$F$6))*$F$8,IF($N$4="General",1/2*(1-COS(2*PI()*($B2361-$F$5)/$F$6))*$F$9,"Error")))))</f>
        <v>8.2138475117865036E-3</v>
      </c>
      <c r="G2361" s="30">
        <f>IF(B2361="",0,IF($B2361&lt;$G$5,0,IF($B2361&gt;'MSD Calculation'!$D$5,0,IF($N$4="Closed-form",1/2*(1-COS(2*PI()*($B2361-$G$5)/$G$6))*$G$8,IF($N$4="General",1/2*(1-COS(2*PI()*($B2361-$G$5)/$G$6))*$G$9,"Error")))))</f>
        <v>3.4916022989419913E-3</v>
      </c>
      <c r="H2361" s="30">
        <f>IF(B2361="",0,IF($B2361&lt;$H$5,0,IF($B2361&gt;'MSD Calculation'!$D$5,0,IF($N$4="Closed-form",1/2*(1-COS(2*PI()*($B2361-$H$5)/$H$6))*$H$8,IF($N$4="General",1/2*(1-COS(2*PI()*($B2361-$H$5)/$H$6))*$H$9,"Error")))))</f>
        <v>2.0163058042752102E-3</v>
      </c>
      <c r="I2361" s="30">
        <f>IF(B2361="",0,IF($B2361&lt;$I$5,0,IF($B2361&gt;'MSD Calculation'!$D$5,0,IF($N$4="Closed-form",1/2*(1-COS(2*PI()*($B2361-$I$5)/$I$6))*$I$8,IF($N$4="General",1/2*(1-COS(2*PI()*($B2361-$I$5)/$I$6))*$I$9,"Error")))))</f>
        <v>4.3653110944690378E-4</v>
      </c>
      <c r="J2361" s="15" t="s">
        <v>14</v>
      </c>
      <c r="K2361" s="3"/>
      <c r="L2361" s="17">
        <v>23.440000000000865</v>
      </c>
      <c r="M2361" s="34">
        <f>L2361/'MSD Calculation'!$D$5</f>
        <v>0.79189189189192111</v>
      </c>
      <c r="N2361" s="34">
        <f>'MSD Calculation'!$D$24-L2361</f>
        <v>-4.9400000000008646</v>
      </c>
      <c r="O2361" s="35">
        <f t="shared" si="180"/>
        <v>2.9454628061844506E-3</v>
      </c>
      <c r="P2361" s="35">
        <f t="shared" si="181"/>
        <v>1.1159310317970954E-2</v>
      </c>
      <c r="Q2361" s="35">
        <f t="shared" si="182"/>
        <v>1.4650912616912945E-2</v>
      </c>
      <c r="R2361" s="35">
        <f t="shared" si="183"/>
        <v>1.6667218421188155E-2</v>
      </c>
      <c r="S2361" s="35">
        <f t="shared" si="184"/>
        <v>1.7103749530635058E-2</v>
      </c>
      <c r="T2361" s="11" t="s">
        <v>14</v>
      </c>
    </row>
    <row r="2362" spans="2:20" x14ac:dyDescent="0.35">
      <c r="B2362" s="63">
        <v>23.450000000000866</v>
      </c>
      <c r="C2362" s="34">
        <f>B2362/'MSD Calculation'!$D$5</f>
        <v>0.79222972972975891</v>
      </c>
      <c r="D2362" s="34">
        <f>'MSD Calculation'!$D$24-B2362</f>
        <v>-4.9500000000008662</v>
      </c>
      <c r="E2362" s="30">
        <f>IF(B2362="",0,IF(B2362&lt;'MSD Calculation'!$D$5,$E$7*(1-B2362/'MSD Calculation'!$D$5), 0))</f>
        <v>2.9406812107198653E-3</v>
      </c>
      <c r="F2362" s="30">
        <f>IF(B2362="",0,IF($B2362&lt;$F$5,0,IF($B2362&gt;'MSD Calculation'!$D$5,0,IF($N$4="Closed-form",1/2*(1-COS(2*PI()*($B2362-$F$5)/$F$6))*$F$8,IF($N$4="General",1/2*(1-COS(2*PI()*($B2362-$F$5)/$F$6))*$F$9,"Error")))))</f>
        <v>8.2065237026840293E-3</v>
      </c>
      <c r="G2362" s="30">
        <f>IF(B2362="",0,IF($B2362&lt;$G$5,0,IF($B2362&gt;'MSD Calculation'!$D$5,0,IF($N$4="Closed-form",1/2*(1-COS(2*PI()*($B2362-$G$5)/$G$6))*$G$8,IF($N$4="General",1/2*(1-COS(2*PI()*($B2362-$G$5)/$G$6))*$G$9,"Error")))))</f>
        <v>3.4893795164029399E-3</v>
      </c>
      <c r="H2362" s="30">
        <f>IF(B2362="",0,IF($B2362&lt;$H$5,0,IF($B2362&gt;'MSD Calculation'!$D$5,0,IF($N$4="Closed-form",1/2*(1-COS(2*PI()*($B2362-$H$5)/$H$6))*$H$8,IF($N$4="General",1/2*(1-COS(2*PI()*($B2362-$H$5)/$H$6))*$H$9,"Error")))))</f>
        <v>2.0164452291534167E-3</v>
      </c>
      <c r="I2362" s="30">
        <f>IF(B2362="",0,IF($B2362&lt;$I$5,0,IF($B2362&gt;'MSD Calculation'!$D$5,0,IF($N$4="Closed-form",1/2*(1-COS(2*PI()*($B2362-$I$5)/$I$6))*$I$8,IF($N$4="General",1/2*(1-COS(2*PI()*($B2362-$I$5)/$I$6))*$I$9,"Error")))))</f>
        <v>4.3779540204558665E-4</v>
      </c>
      <c r="J2362" s="15" t="s">
        <v>14</v>
      </c>
      <c r="K2362" s="3"/>
      <c r="L2362" s="17">
        <v>23.450000000000866</v>
      </c>
      <c r="M2362" s="34">
        <f>L2362/'MSD Calculation'!$D$5</f>
        <v>0.79222972972975891</v>
      </c>
      <c r="N2362" s="34">
        <f>'MSD Calculation'!$D$24-L2362</f>
        <v>-4.9500000000008662</v>
      </c>
      <c r="O2362" s="35">
        <f t="shared" si="180"/>
        <v>2.9406812107198653E-3</v>
      </c>
      <c r="P2362" s="35">
        <f t="shared" si="181"/>
        <v>1.1147204913403895E-2</v>
      </c>
      <c r="Q2362" s="35">
        <f t="shared" si="182"/>
        <v>1.4636584429806835E-2</v>
      </c>
      <c r="R2362" s="35">
        <f t="shared" si="183"/>
        <v>1.6653029658960251E-2</v>
      </c>
      <c r="S2362" s="35">
        <f t="shared" si="184"/>
        <v>1.7090825061005836E-2</v>
      </c>
      <c r="T2362" s="11" t="s">
        <v>14</v>
      </c>
    </row>
    <row r="2363" spans="2:20" x14ac:dyDescent="0.35">
      <c r="B2363" s="63">
        <v>23.460000000000868</v>
      </c>
      <c r="C2363" s="34">
        <f>B2363/'MSD Calculation'!$D$5</f>
        <v>0.79256756756759683</v>
      </c>
      <c r="D2363" s="34">
        <f>'MSD Calculation'!$D$24-B2363</f>
        <v>-4.9600000000008677</v>
      </c>
      <c r="E2363" s="30">
        <f>IF(B2363="",0,IF(B2363&lt;'MSD Calculation'!$D$5,$E$7*(1-B2363/'MSD Calculation'!$D$5), 0))</f>
        <v>2.9358996152552782E-3</v>
      </c>
      <c r="F2363" s="30">
        <f>IF(B2363="",0,IF($B2363&lt;$F$5,0,IF($B2363&gt;'MSD Calculation'!$D$5,0,IF($N$4="Closed-form",1/2*(1-COS(2*PI()*($B2363-$F$5)/$F$6))*$F$8,IF($N$4="General",1/2*(1-COS(2*PI()*($B2363-$F$5)/$F$6))*$F$9,"Error")))))</f>
        <v>8.1991851692655212E-3</v>
      </c>
      <c r="G2363" s="30">
        <f>IF(B2363="",0,IF($B2363&lt;$G$5,0,IF($B2363&gt;'MSD Calculation'!$D$5,0,IF($N$4="Closed-form",1/2*(1-COS(2*PI()*($B2363-$G$5)/$G$6))*$G$8,IF($N$4="General",1/2*(1-COS(2*PI()*($B2363-$G$5)/$G$6))*$G$9,"Error")))))</f>
        <v>3.4871453670714857E-3</v>
      </c>
      <c r="H2363" s="30">
        <f>IF(B2363="",0,IF($B2363&lt;$H$5,0,IF($B2363&gt;'MSD Calculation'!$D$5,0,IF($N$4="Closed-form",1/2*(1-COS(2*PI()*($B2363-$H$5)/$H$6))*$H$8,IF($N$4="General",1/2*(1-COS(2*PI()*($B2363-$H$5)/$H$6))*$H$9,"Error")))))</f>
        <v>2.0165725357422118E-3</v>
      </c>
      <c r="I2363" s="30">
        <f>IF(B2363="",0,IF($B2363&lt;$I$5,0,IF($B2363&gt;'MSD Calculation'!$D$5,0,IF($N$4="Closed-form",1/2*(1-COS(2*PI()*($B2363-$I$5)/$I$6))*$I$8,IF($N$4="General",1/2*(1-COS(2*PI()*($B2363-$I$5)/$I$6))*$I$9,"Error")))))</f>
        <v>4.3905585797258956E-4</v>
      </c>
      <c r="J2363" s="15" t="s">
        <v>14</v>
      </c>
      <c r="K2363" s="3"/>
      <c r="L2363" s="17">
        <v>23.460000000000868</v>
      </c>
      <c r="M2363" s="34">
        <f>L2363/'MSD Calculation'!$D$5</f>
        <v>0.79256756756759683</v>
      </c>
      <c r="N2363" s="34">
        <f>'MSD Calculation'!$D$24-L2363</f>
        <v>-4.9600000000008677</v>
      </c>
      <c r="O2363" s="35">
        <f t="shared" si="180"/>
        <v>2.9358996152552782E-3</v>
      </c>
      <c r="P2363" s="35">
        <f t="shared" si="181"/>
        <v>1.1135084784520799E-2</v>
      </c>
      <c r="Q2363" s="35">
        <f t="shared" si="182"/>
        <v>1.4622230151592284E-2</v>
      </c>
      <c r="R2363" s="35">
        <f t="shared" si="183"/>
        <v>1.6638802687334496E-2</v>
      </c>
      <c r="S2363" s="35">
        <f t="shared" si="184"/>
        <v>1.7077858545307086E-2</v>
      </c>
      <c r="T2363" s="11" t="s">
        <v>14</v>
      </c>
    </row>
    <row r="2364" spans="2:20" x14ac:dyDescent="0.35">
      <c r="B2364" s="63">
        <v>23.470000000000869</v>
      </c>
      <c r="C2364" s="34">
        <f>B2364/'MSD Calculation'!$D$5</f>
        <v>0.79290540540543475</v>
      </c>
      <c r="D2364" s="34">
        <f>'MSD Calculation'!$D$24-B2364</f>
        <v>-4.9700000000008693</v>
      </c>
      <c r="E2364" s="30">
        <f>IF(B2364="",0,IF(B2364&lt;'MSD Calculation'!$D$5,$E$7*(1-B2364/'MSD Calculation'!$D$5), 0))</f>
        <v>2.9311180197906916E-3</v>
      </c>
      <c r="F2364" s="30">
        <f>IF(B2364="",0,IF($B2364&lt;$F$5,0,IF($B2364&gt;'MSD Calculation'!$D$5,0,IF($N$4="Closed-form",1/2*(1-COS(2*PI()*($B2364-$F$5)/$F$6))*$F$8,IF($N$4="General",1/2*(1-COS(2*PI()*($B2364-$F$5)/$F$6))*$F$9,"Error")))))</f>
        <v>8.1918319437213651E-3</v>
      </c>
      <c r="G2364" s="30">
        <f>IF(B2364="",0,IF($B2364&lt;$G$5,0,IF($B2364&gt;'MSD Calculation'!$D$5,0,IF($N$4="Closed-form",1/2*(1-COS(2*PI()*($B2364-$G$5)/$G$6))*$G$8,IF($N$4="General",1/2*(1-COS(2*PI()*($B2364-$G$5)/$G$6))*$G$9,"Error")))))</f>
        <v>3.4848998664145192E-3</v>
      </c>
      <c r="H2364" s="30">
        <f>IF(B2364="",0,IF($B2364&lt;$H$5,0,IF($B2364&gt;'MSD Calculation'!$D$5,0,IF($N$4="Closed-form",1/2*(1-COS(2*PI()*($B2364-$H$5)/$H$6))*$H$8,IF($N$4="General",1/2*(1-COS(2*PI()*($B2364-$H$5)/$H$6))*$H$9,"Error")))))</f>
        <v>2.0166877225108837E-3</v>
      </c>
      <c r="I2364" s="30">
        <f>IF(B2364="",0,IF($B2364&lt;$I$5,0,IF($B2364&gt;'MSD Calculation'!$D$5,0,IF($N$4="Closed-form",1/2*(1-COS(2*PI()*($B2364-$I$5)/$I$6))*$I$8,IF($N$4="General",1/2*(1-COS(2*PI()*($B2364-$I$5)/$I$6))*$I$9,"Error")))))</f>
        <v>4.4031244465553038E-4</v>
      </c>
      <c r="J2364" s="15" t="s">
        <v>14</v>
      </c>
      <c r="K2364" s="3"/>
      <c r="L2364" s="17">
        <v>23.470000000000869</v>
      </c>
      <c r="M2364" s="34">
        <f>L2364/'MSD Calculation'!$D$5</f>
        <v>0.79290540540543475</v>
      </c>
      <c r="N2364" s="34">
        <f>'MSD Calculation'!$D$24-L2364</f>
        <v>-4.9700000000008693</v>
      </c>
      <c r="O2364" s="35">
        <f t="shared" si="180"/>
        <v>2.9311180197906916E-3</v>
      </c>
      <c r="P2364" s="35">
        <f t="shared" si="181"/>
        <v>1.1122949963512057E-2</v>
      </c>
      <c r="Q2364" s="35">
        <f t="shared" si="182"/>
        <v>1.4607849829926576E-2</v>
      </c>
      <c r="R2364" s="35">
        <f t="shared" si="183"/>
        <v>1.6624537552437459E-2</v>
      </c>
      <c r="S2364" s="35">
        <f t="shared" si="184"/>
        <v>1.7064849997092988E-2</v>
      </c>
      <c r="T2364" s="11" t="s">
        <v>14</v>
      </c>
    </row>
    <row r="2365" spans="2:20" x14ac:dyDescent="0.35">
      <c r="B2365" s="63">
        <v>23.480000000000871</v>
      </c>
      <c r="C2365" s="34">
        <f>B2365/'MSD Calculation'!$D$5</f>
        <v>0.79324324324327267</v>
      </c>
      <c r="D2365" s="34">
        <f>'MSD Calculation'!$D$24-B2365</f>
        <v>-4.9800000000008708</v>
      </c>
      <c r="E2365" s="30">
        <f>IF(B2365="",0,IF(B2365&lt;'MSD Calculation'!$D$5,$E$7*(1-B2365/'MSD Calculation'!$D$5), 0))</f>
        <v>2.9263364243261045E-3</v>
      </c>
      <c r="F2365" s="30">
        <f>IF(B2365="",0,IF($B2365&lt;$F$5,0,IF($B2365&gt;'MSD Calculation'!$D$5,0,IF($N$4="Closed-form",1/2*(1-COS(2*PI()*($B2365-$F$5)/$F$6))*$F$8,IF($N$4="General",1/2*(1-COS(2*PI()*($B2365-$F$5)/$F$6))*$F$9,"Error")))))</f>
        <v>8.1844640583064177E-3</v>
      </c>
      <c r="G2365" s="30">
        <f>IF(B2365="",0,IF($B2365&lt;$G$5,0,IF($B2365&gt;'MSD Calculation'!$D$5,0,IF($N$4="Closed-form",1/2*(1-COS(2*PI()*($B2365-$G$5)/$G$6))*$G$8,IF($N$4="General",1/2*(1-COS(2*PI()*($B2365-$G$5)/$G$6))*$G$9,"Error")))))</f>
        <v>3.4826430299775184E-3</v>
      </c>
      <c r="H2365" s="30">
        <f>IF(B2365="",0,IF($B2365&lt;$H$5,0,IF($B2365&gt;'MSD Calculation'!$D$5,0,IF($N$4="Closed-form",1/2*(1-COS(2*PI()*($B2365-$H$5)/$H$6))*$H$8,IF($N$4="General",1/2*(1-COS(2*PI()*($B2365-$H$5)/$H$6))*$H$9,"Error")))))</f>
        <v>2.0167907880744452E-3</v>
      </c>
      <c r="I2365" s="30">
        <f>IF(B2365="",0,IF($B2365&lt;$I$5,0,IF($B2365&gt;'MSD Calculation'!$D$5,0,IF($N$4="Closed-form",1/2*(1-COS(2*PI()*($B2365-$I$5)/$I$6))*$I$8,IF($N$4="General",1/2*(1-COS(2*PI()*($B2365-$I$5)/$I$6))*$I$9,"Error")))))</f>
        <v>4.4156512962201439E-4</v>
      </c>
      <c r="J2365" s="15" t="s">
        <v>14</v>
      </c>
      <c r="K2365" s="3"/>
      <c r="L2365" s="17">
        <v>23.480000000000871</v>
      </c>
      <c r="M2365" s="34">
        <f>L2365/'MSD Calculation'!$D$5</f>
        <v>0.79324324324327267</v>
      </c>
      <c r="N2365" s="34">
        <f>'MSD Calculation'!$D$24-L2365</f>
        <v>-4.9800000000008708</v>
      </c>
      <c r="O2365" s="35">
        <f t="shared" si="180"/>
        <v>2.9263364243261045E-3</v>
      </c>
      <c r="P2365" s="35">
        <f t="shared" si="181"/>
        <v>1.1110800482632521E-2</v>
      </c>
      <c r="Q2365" s="35">
        <f t="shared" si="182"/>
        <v>1.4593443512610039E-2</v>
      </c>
      <c r="R2365" s="35">
        <f t="shared" si="183"/>
        <v>1.6610234300684486E-2</v>
      </c>
      <c r="S2365" s="35">
        <f t="shared" si="184"/>
        <v>1.7051799430306502E-2</v>
      </c>
      <c r="T2365" s="11" t="s">
        <v>14</v>
      </c>
    </row>
    <row r="2366" spans="2:20" x14ac:dyDescent="0.35">
      <c r="B2366" s="63">
        <v>23.490000000000872</v>
      </c>
      <c r="C2366" s="34">
        <f>B2366/'MSD Calculation'!$D$5</f>
        <v>0.79358108108111047</v>
      </c>
      <c r="D2366" s="34">
        <f>'MSD Calculation'!$D$24-B2366</f>
        <v>-4.9900000000008724</v>
      </c>
      <c r="E2366" s="30">
        <f>IF(B2366="",0,IF(B2366&lt;'MSD Calculation'!$D$5,$E$7*(1-B2366/'MSD Calculation'!$D$5), 0))</f>
        <v>2.9215548288615192E-3</v>
      </c>
      <c r="F2366" s="30">
        <f>IF(B2366="",0,IF($B2366&lt;$F$5,0,IF($B2366&gt;'MSD Calculation'!$D$5,0,IF($N$4="Closed-form",1/2*(1-COS(2*PI()*($B2366-$F$5)/$F$6))*$F$8,IF($N$4="General",1/2*(1-COS(2*PI()*($B2366-$F$5)/$F$6))*$F$9,"Error")))))</f>
        <v>8.1770815453398177E-3</v>
      </c>
      <c r="G2366" s="30">
        <f>IF(B2366="",0,IF($B2366&lt;$G$5,0,IF($B2366&gt;'MSD Calculation'!$D$5,0,IF($N$4="Closed-form",1/2*(1-COS(2*PI()*($B2366-$G$5)/$G$6))*$G$8,IF($N$4="General",1/2*(1-COS(2*PI()*($B2366-$G$5)/$G$6))*$G$9,"Error")))))</f>
        <v>3.4803748733844347E-3</v>
      </c>
      <c r="H2366" s="30">
        <f>IF(B2366="",0,IF($B2366&lt;$H$5,0,IF($B2366&gt;'MSD Calculation'!$D$5,0,IF($N$4="Closed-form",1/2*(1-COS(2*PI()*($B2366-$H$5)/$H$6))*$H$8,IF($N$4="General",1/2*(1-COS(2*PI()*($B2366-$H$5)/$H$6))*$H$9,"Error")))))</f>
        <v>2.0168817311936533E-3</v>
      </c>
      <c r="I2366" s="30">
        <f>IF(B2366="",0,IF($B2366&lt;$I$5,0,IF($B2366&gt;'MSD Calculation'!$D$5,0,IF($N$4="Closed-form",1/2*(1-COS(2*PI()*($B2366-$I$5)/$I$6))*$I$8,IF($N$4="General",1/2*(1-COS(2*PI()*($B2366-$I$5)/$I$6))*$I$9,"Error")))))</f>
        <v>4.4281388050047469E-4</v>
      </c>
      <c r="J2366" s="15" t="s">
        <v>14</v>
      </c>
      <c r="K2366" s="3"/>
      <c r="L2366" s="17">
        <v>23.490000000000872</v>
      </c>
      <c r="M2366" s="34">
        <f>L2366/'MSD Calculation'!$D$5</f>
        <v>0.79358108108111047</v>
      </c>
      <c r="N2366" s="34">
        <f>'MSD Calculation'!$D$24-L2366</f>
        <v>-4.9900000000008724</v>
      </c>
      <c r="O2366" s="35">
        <f t="shared" si="180"/>
        <v>2.9215548288615192E-3</v>
      </c>
      <c r="P2366" s="35">
        <f t="shared" si="181"/>
        <v>1.1098636374201337E-2</v>
      </c>
      <c r="Q2366" s="35">
        <f t="shared" si="182"/>
        <v>1.4579011247585771E-2</v>
      </c>
      <c r="R2366" s="35">
        <f t="shared" si="183"/>
        <v>1.6595892978779423E-2</v>
      </c>
      <c r="S2366" s="35">
        <f t="shared" si="184"/>
        <v>1.7038706859279898E-2</v>
      </c>
      <c r="T2366" s="11" t="s">
        <v>14</v>
      </c>
    </row>
    <row r="2367" spans="2:20" x14ac:dyDescent="0.35">
      <c r="B2367" s="63">
        <v>23.500000000000874</v>
      </c>
      <c r="C2367" s="34">
        <f>B2367/'MSD Calculation'!$D$5</f>
        <v>0.79391891891894839</v>
      </c>
      <c r="D2367" s="34">
        <f>'MSD Calculation'!$D$24-B2367</f>
        <v>-5.000000000000874</v>
      </c>
      <c r="E2367" s="30">
        <f>IF(B2367="",0,IF(B2367&lt;'MSD Calculation'!$D$5,$E$7*(1-B2367/'MSD Calculation'!$D$5), 0))</f>
        <v>2.9167732333969321E-3</v>
      </c>
      <c r="F2367" s="30">
        <f>IF(B2367="",0,IF($B2367&lt;$F$5,0,IF($B2367&gt;'MSD Calculation'!$D$5,0,IF($N$4="Closed-form",1/2*(1-COS(2*PI()*($B2367-$F$5)/$F$6))*$F$8,IF($N$4="General",1/2*(1-COS(2*PI()*($B2367-$F$5)/$F$6))*$F$9,"Error")))))</f>
        <v>8.1696844372048886E-3</v>
      </c>
      <c r="G2367" s="30">
        <f>IF(B2367="",0,IF($B2367&lt;$G$5,0,IF($B2367&gt;'MSD Calculation'!$D$5,0,IF($N$4="Closed-form",1/2*(1-COS(2*PI()*($B2367-$G$5)/$G$6))*$G$8,IF($N$4="General",1/2*(1-COS(2*PI()*($B2367-$G$5)/$G$6))*$G$9,"Error")))))</f>
        <v>3.4780954123375912E-3</v>
      </c>
      <c r="H2367" s="30">
        <f>IF(B2367="",0,IF($B2367&lt;$H$5,0,IF($B2367&gt;'MSD Calculation'!$D$5,0,IF($N$4="Closed-form",1/2*(1-COS(2*PI()*($B2367-$H$5)/$H$6))*$H$8,IF($N$4="General",1/2*(1-COS(2*PI()*($B2367-$H$5)/$H$6))*$H$9,"Error")))))</f>
        <v>2.0169605507750236E-3</v>
      </c>
      <c r="I2367" s="30">
        <f>IF(B2367="",0,IF($B2367&lt;$I$5,0,IF($B2367&gt;'MSD Calculation'!$D$5,0,IF($N$4="Closed-form",1/2*(1-COS(2*PI()*($B2367-$I$5)/$I$6))*$I$8,IF($N$4="General",1/2*(1-COS(2*PI()*($B2367-$I$5)/$I$6))*$I$9,"Error")))))</f>
        <v>4.4405866502100755E-4</v>
      </c>
      <c r="J2367" s="15" t="s">
        <v>14</v>
      </c>
      <c r="K2367" s="3"/>
      <c r="L2367" s="17">
        <v>23.500000000000874</v>
      </c>
      <c r="M2367" s="34">
        <f>L2367/'MSD Calculation'!$D$5</f>
        <v>0.79391891891894839</v>
      </c>
      <c r="N2367" s="34">
        <f>'MSD Calculation'!$D$24-L2367</f>
        <v>-5.000000000000874</v>
      </c>
      <c r="O2367" s="35">
        <f t="shared" si="180"/>
        <v>2.9167732333969321E-3</v>
      </c>
      <c r="P2367" s="35">
        <f t="shared" si="181"/>
        <v>1.1086457670601822E-2</v>
      </c>
      <c r="Q2367" s="35">
        <f t="shared" si="182"/>
        <v>1.4564553082939413E-2</v>
      </c>
      <c r="R2367" s="35">
        <f t="shared" si="183"/>
        <v>1.6581513633714438E-2</v>
      </c>
      <c r="S2367" s="35">
        <f t="shared" si="184"/>
        <v>1.7025572298735445E-2</v>
      </c>
      <c r="T2367" s="11" t="s">
        <v>14</v>
      </c>
    </row>
    <row r="2368" spans="2:20" x14ac:dyDescent="0.35">
      <c r="B2368" s="63">
        <v>23.510000000000876</v>
      </c>
      <c r="C2368" s="34">
        <f>B2368/'MSD Calculation'!$D$5</f>
        <v>0.79425675675678631</v>
      </c>
      <c r="D2368" s="34">
        <f>'MSD Calculation'!$D$24-B2368</f>
        <v>-5.0100000000008755</v>
      </c>
      <c r="E2368" s="30">
        <f>IF(B2368="",0,IF(B2368&lt;'MSD Calculation'!$D$5,$E$7*(1-B2368/'MSD Calculation'!$D$5), 0))</f>
        <v>2.9119916379323455E-3</v>
      </c>
      <c r="F2368" s="30">
        <f>IF(B2368="",0,IF($B2368&lt;$F$5,0,IF($B2368&gt;'MSD Calculation'!$D$5,0,IF($N$4="Closed-form",1/2*(1-COS(2*PI()*($B2368-$F$5)/$F$6))*$F$8,IF($N$4="General",1/2*(1-COS(2*PI()*($B2368-$F$5)/$F$6))*$F$9,"Error")))))</f>
        <v>8.1622727663489547E-3</v>
      </c>
      <c r="G2368" s="30">
        <f>IF(B2368="",0,IF($B2368&lt;$G$5,0,IF($B2368&gt;'MSD Calculation'!$D$5,0,IF($N$4="Closed-form",1/2*(1-COS(2*PI()*($B2368-$G$5)/$G$6))*$G$8,IF($N$4="General",1/2*(1-COS(2*PI()*($B2368-$G$5)/$G$6))*$G$9,"Error")))))</f>
        <v>3.4758046626175688E-3</v>
      </c>
      <c r="H2368" s="30">
        <f>IF(B2368="",0,IF($B2368&lt;$H$5,0,IF($B2368&gt;'MSD Calculation'!$D$5,0,IF($N$4="Closed-form",1/2*(1-COS(2*PI()*($B2368-$H$5)/$H$6))*$H$8,IF($N$4="General",1/2*(1-COS(2*PI()*($B2368-$H$5)/$H$6))*$H$9,"Error")))))</f>
        <v>2.0170272458708421E-3</v>
      </c>
      <c r="I2368" s="30">
        <f>IF(B2368="",0,IF($B2368&lt;$I$5,0,IF($B2368&gt;'MSD Calculation'!$D$5,0,IF($N$4="Closed-form",1/2*(1-COS(2*PI()*($B2368-$I$5)/$I$6))*$I$8,IF($N$4="General",1/2*(1-COS(2*PI()*($B2368-$I$5)/$I$6))*$I$9,"Error")))))</f>
        <v>4.452994510162072E-4</v>
      </c>
      <c r="J2368" s="15" t="s">
        <v>14</v>
      </c>
      <c r="K2368" s="3"/>
      <c r="L2368" s="17">
        <v>23.510000000000876</v>
      </c>
      <c r="M2368" s="34">
        <f>L2368/'MSD Calculation'!$D$5</f>
        <v>0.79425675675678631</v>
      </c>
      <c r="N2368" s="34">
        <f>'MSD Calculation'!$D$24-L2368</f>
        <v>-5.0100000000008755</v>
      </c>
      <c r="O2368" s="35">
        <f t="shared" si="180"/>
        <v>2.9119916379323455E-3</v>
      </c>
      <c r="P2368" s="35">
        <f t="shared" si="181"/>
        <v>1.10742644042813E-2</v>
      </c>
      <c r="Q2368" s="35">
        <f t="shared" si="182"/>
        <v>1.4550069066898869E-2</v>
      </c>
      <c r="R2368" s="35">
        <f t="shared" si="183"/>
        <v>1.6567096312769709E-2</v>
      </c>
      <c r="S2368" s="35">
        <f t="shared" si="184"/>
        <v>1.7012395763785916E-2</v>
      </c>
      <c r="T2368" s="11" t="s">
        <v>14</v>
      </c>
    </row>
    <row r="2369" spans="2:20" x14ac:dyDescent="0.35">
      <c r="B2369" s="63">
        <v>23.520000000000877</v>
      </c>
      <c r="C2369" s="34">
        <f>B2369/'MSD Calculation'!$D$5</f>
        <v>0.79459459459462423</v>
      </c>
      <c r="D2369" s="34">
        <f>'MSD Calculation'!$D$24-B2369</f>
        <v>-5.0200000000008771</v>
      </c>
      <c r="E2369" s="30">
        <f>IF(B2369="",0,IF(B2369&lt;'MSD Calculation'!$D$5,$E$7*(1-B2369/'MSD Calculation'!$D$5), 0))</f>
        <v>2.9072100424677584E-3</v>
      </c>
      <c r="F2369" s="30">
        <f>IF(B2369="",0,IF($B2369&lt;$F$5,0,IF($B2369&gt;'MSD Calculation'!$D$5,0,IF($N$4="Closed-form",1/2*(1-COS(2*PI()*($B2369-$F$5)/$F$6))*$F$8,IF($N$4="General",1/2*(1-COS(2*PI()*($B2369-$F$5)/$F$6))*$F$9,"Error")))))</f>
        <v>8.1548465652832459E-3</v>
      </c>
      <c r="G2369" s="30">
        <f>IF(B2369="",0,IF($B2369&lt;$G$5,0,IF($B2369&gt;'MSD Calculation'!$D$5,0,IF($N$4="Closed-form",1/2*(1-COS(2*PI()*($B2369-$G$5)/$G$6))*$G$8,IF($N$4="General",1/2*(1-COS(2*PI()*($B2369-$G$5)/$G$6))*$G$9,"Error")))))</f>
        <v>3.4735026400831018E-3</v>
      </c>
      <c r="H2369" s="30">
        <f>IF(B2369="",0,IF($B2369&lt;$H$5,0,IF($B2369&gt;'MSD Calculation'!$D$5,0,IF($N$4="Closed-form",1/2*(1-COS(2*PI()*($B2369-$H$5)/$H$6))*$H$8,IF($N$4="General",1/2*(1-COS(2*PI()*($B2369-$H$5)/$H$6))*$H$9,"Error")))))</f>
        <v>2.0170818156791787E-3</v>
      </c>
      <c r="I2369" s="30">
        <f>IF(B2369="",0,IF($B2369&lt;$I$5,0,IF($B2369&gt;'MSD Calculation'!$D$5,0,IF($N$4="Closed-form",1/2*(1-COS(2*PI()*($B2369-$I$5)/$I$6))*$I$8,IF($N$4="General",1/2*(1-COS(2*PI()*($B2369-$I$5)/$I$6))*$I$9,"Error")))))</f>
        <v>4.4653620642199672E-4</v>
      </c>
      <c r="J2369" s="15" t="s">
        <v>14</v>
      </c>
      <c r="K2369" s="3"/>
      <c r="L2369" s="17">
        <v>23.520000000000877</v>
      </c>
      <c r="M2369" s="34">
        <f>L2369/'MSD Calculation'!$D$5</f>
        <v>0.79459459459462423</v>
      </c>
      <c r="N2369" s="34">
        <f>'MSD Calculation'!$D$24-L2369</f>
        <v>-5.0200000000008771</v>
      </c>
      <c r="O2369" s="35">
        <f t="shared" si="180"/>
        <v>2.9072100424677584E-3</v>
      </c>
      <c r="P2369" s="35">
        <f t="shared" si="181"/>
        <v>1.1062056607751005E-2</v>
      </c>
      <c r="Q2369" s="35">
        <f t="shared" si="182"/>
        <v>1.4535559247834107E-2</v>
      </c>
      <c r="R2369" s="35">
        <f t="shared" si="183"/>
        <v>1.6552641063513285E-2</v>
      </c>
      <c r="S2369" s="35">
        <f t="shared" si="184"/>
        <v>1.6999177269935283E-2</v>
      </c>
      <c r="T2369" s="11" t="s">
        <v>14</v>
      </c>
    </row>
    <row r="2370" spans="2:20" x14ac:dyDescent="0.35">
      <c r="B2370" s="63">
        <v>23.530000000000879</v>
      </c>
      <c r="C2370" s="34">
        <f>B2370/'MSD Calculation'!$D$5</f>
        <v>0.79493243243246203</v>
      </c>
      <c r="D2370" s="34">
        <f>'MSD Calculation'!$D$24-B2370</f>
        <v>-5.0300000000008787</v>
      </c>
      <c r="E2370" s="30">
        <f>IF(B2370="",0,IF(B2370&lt;'MSD Calculation'!$D$5,$E$7*(1-B2370/'MSD Calculation'!$D$5), 0))</f>
        <v>2.9024284470031731E-3</v>
      </c>
      <c r="F2370" s="30">
        <f>IF(B2370="",0,IF($B2370&lt;$F$5,0,IF($B2370&gt;'MSD Calculation'!$D$5,0,IF($N$4="Closed-form",1/2*(1-COS(2*PI()*($B2370-$F$5)/$F$6))*$F$8,IF($N$4="General",1/2*(1-COS(2*PI()*($B2370-$F$5)/$F$6))*$F$9,"Error")))))</f>
        <v>8.1474058665826944E-3</v>
      </c>
      <c r="G2370" s="30">
        <f>IF(B2370="",0,IF($B2370&lt;$G$5,0,IF($B2370&gt;'MSD Calculation'!$D$5,0,IF($N$4="Closed-form",1/2*(1-COS(2*PI()*($B2370-$G$5)/$G$6))*$G$8,IF($N$4="General",1/2*(1-COS(2*PI()*($B2370-$G$5)/$G$6))*$G$9,"Error")))))</f>
        <v>3.4711893606709627E-3</v>
      </c>
      <c r="H2370" s="30">
        <f>IF(B2370="",0,IF($B2370&lt;$H$5,0,IF($B2370&gt;'MSD Calculation'!$D$5,0,IF($N$4="Closed-form",1/2*(1-COS(2*PI()*($B2370-$H$5)/$H$6))*$H$8,IF($N$4="General",1/2*(1-COS(2*PI()*($B2370-$H$5)/$H$6))*$H$9,"Error")))))</f>
        <v>2.017124259543895E-3</v>
      </c>
      <c r="I2370" s="30">
        <f>IF(B2370="",0,IF($B2370&lt;$I$5,0,IF($B2370&gt;'MSD Calculation'!$D$5,0,IF($N$4="Closed-form",1/2*(1-COS(2*PI()*($B2370-$I$5)/$I$6))*$I$8,IF($N$4="General",1/2*(1-COS(2*PI()*($B2370-$I$5)/$I$6))*$I$9,"Error")))))</f>
        <v>4.4776889927845636E-4</v>
      </c>
      <c r="J2370" s="15" t="s">
        <v>14</v>
      </c>
      <c r="K2370" s="3"/>
      <c r="L2370" s="17">
        <v>23.530000000000879</v>
      </c>
      <c r="M2370" s="34">
        <f>L2370/'MSD Calculation'!$D$5</f>
        <v>0.79493243243246203</v>
      </c>
      <c r="N2370" s="34">
        <f>'MSD Calculation'!$D$24-L2370</f>
        <v>-5.0300000000008787</v>
      </c>
      <c r="O2370" s="35">
        <f t="shared" si="180"/>
        <v>2.9024284470031731E-3</v>
      </c>
      <c r="P2370" s="35">
        <f t="shared" si="181"/>
        <v>1.1049834313585867E-2</v>
      </c>
      <c r="Q2370" s="35">
        <f t="shared" si="182"/>
        <v>1.452102367425683E-2</v>
      </c>
      <c r="R2370" s="35">
        <f t="shared" si="183"/>
        <v>1.6538147933800724E-2</v>
      </c>
      <c r="S2370" s="35">
        <f t="shared" si="184"/>
        <v>1.6985916833079179E-2</v>
      </c>
      <c r="T2370" s="11" t="s">
        <v>14</v>
      </c>
    </row>
    <row r="2371" spans="2:20" x14ac:dyDescent="0.35">
      <c r="B2371" s="63">
        <v>23.54000000000088</v>
      </c>
      <c r="C2371" s="34">
        <f>B2371/'MSD Calculation'!$D$5</f>
        <v>0.79527027027029995</v>
      </c>
      <c r="D2371" s="34">
        <f>'MSD Calculation'!$D$24-B2371</f>
        <v>-5.0400000000008802</v>
      </c>
      <c r="E2371" s="30">
        <f>IF(B2371="",0,IF(B2371&lt;'MSD Calculation'!$D$5,$E$7*(1-B2371/'MSD Calculation'!$D$5), 0))</f>
        <v>2.897646851538586E-3</v>
      </c>
      <c r="F2371" s="30">
        <f>IF(B2371="",0,IF($B2371&lt;$F$5,0,IF($B2371&gt;'MSD Calculation'!$D$5,0,IF($N$4="Closed-form",1/2*(1-COS(2*PI()*($B2371-$F$5)/$F$6))*$F$8,IF($N$4="General",1/2*(1-COS(2*PI()*($B2371-$F$5)/$F$6))*$F$9,"Error")))))</f>
        <v>8.1399507028858623E-3</v>
      </c>
      <c r="G2371" s="30">
        <f>IF(B2371="",0,IF($B2371&lt;$G$5,0,IF($B2371&gt;'MSD Calculation'!$D$5,0,IF($N$4="Closed-form",1/2*(1-COS(2*PI()*($B2371-$G$5)/$G$6))*$G$8,IF($N$4="General",1/2*(1-COS(2*PI()*($B2371-$G$5)/$G$6))*$G$9,"Error")))))</f>
        <v>3.468864840395857E-3</v>
      </c>
      <c r="H2371" s="30">
        <f>IF(B2371="",0,IF($B2371&lt;$H$5,0,IF($B2371&gt;'MSD Calculation'!$D$5,0,IF($N$4="Closed-form",1/2*(1-COS(2*PI()*($B2371-$H$5)/$H$6))*$H$8,IF($N$4="General",1/2*(1-COS(2*PI()*($B2371-$H$5)/$H$6))*$H$9,"Error")))))</f>
        <v>2.0171545769546526E-3</v>
      </c>
      <c r="I2371" s="30">
        <f>IF(B2371="",0,IF($B2371&lt;$I$5,0,IF($B2371&gt;'MSD Calculation'!$D$5,0,IF($N$4="Closed-form",1/2*(1-COS(2*PI()*($B2371-$I$5)/$I$6))*$I$8,IF($N$4="General",1/2*(1-COS(2*PI()*($B2371-$I$5)/$I$6))*$I$9,"Error")))))</f>
        <v>4.4899749773065012E-4</v>
      </c>
      <c r="J2371" s="15" t="s">
        <v>14</v>
      </c>
      <c r="K2371" s="3"/>
      <c r="L2371" s="17">
        <v>23.54000000000088</v>
      </c>
      <c r="M2371" s="34">
        <f>L2371/'MSD Calculation'!$D$5</f>
        <v>0.79527027027029995</v>
      </c>
      <c r="N2371" s="34">
        <f>'MSD Calculation'!$D$24-L2371</f>
        <v>-5.0400000000008802</v>
      </c>
      <c r="O2371" s="35">
        <f t="shared" si="180"/>
        <v>2.897646851538586E-3</v>
      </c>
      <c r="P2371" s="35">
        <f t="shared" si="181"/>
        <v>1.1037597554424449E-2</v>
      </c>
      <c r="Q2371" s="35">
        <f t="shared" si="182"/>
        <v>1.4506462394820306E-2</v>
      </c>
      <c r="R2371" s="35">
        <f t="shared" si="183"/>
        <v>1.6523616971774957E-2</v>
      </c>
      <c r="S2371" s="35">
        <f t="shared" si="184"/>
        <v>1.6972614469505608E-2</v>
      </c>
      <c r="T2371" s="11" t="s">
        <v>14</v>
      </c>
    </row>
    <row r="2372" spans="2:20" x14ac:dyDescent="0.35">
      <c r="B2372" s="63">
        <v>23.550000000000882</v>
      </c>
      <c r="C2372" s="34">
        <f>B2372/'MSD Calculation'!$D$5</f>
        <v>0.79560810810813787</v>
      </c>
      <c r="D2372" s="34">
        <f>'MSD Calculation'!$D$24-B2372</f>
        <v>-5.0500000000008818</v>
      </c>
      <c r="E2372" s="30">
        <f>IF(B2372="",0,IF(B2372&lt;'MSD Calculation'!$D$5,$E$7*(1-B2372/'MSD Calculation'!$D$5), 0))</f>
        <v>2.8928652560739989E-3</v>
      </c>
      <c r="F2372" s="30">
        <f>IF(B2372="",0,IF($B2372&lt;$F$5,0,IF($B2372&gt;'MSD Calculation'!$D$5,0,IF($N$4="Closed-form",1/2*(1-COS(2*PI()*($B2372-$F$5)/$F$6))*$F$8,IF($N$4="General",1/2*(1-COS(2*PI()*($B2372-$F$5)/$F$6))*$F$9,"Error")))))</f>
        <v>8.1324811068947331E-3</v>
      </c>
      <c r="G2372" s="30">
        <f>IF(B2372="",0,IF($B2372&lt;$G$5,0,IF($B2372&gt;'MSD Calculation'!$D$5,0,IF($N$4="Closed-form",1/2*(1-COS(2*PI()*($B2372-$G$5)/$G$6))*$G$8,IF($N$4="General",1/2*(1-COS(2*PI()*($B2372-$G$5)/$G$6))*$G$9,"Error")))))</f>
        <v>3.4665290953503074E-3</v>
      </c>
      <c r="H2372" s="30">
        <f>IF(B2372="",0,IF($B2372&lt;$H$5,0,IF($B2372&gt;'MSD Calculation'!$D$5,0,IF($N$4="Closed-form",1/2*(1-COS(2*PI()*($B2372-$H$5)/$H$6))*$H$8,IF($N$4="General",1/2*(1-COS(2*PI()*($B2372-$H$5)/$H$6))*$H$9,"Error")))))</f>
        <v>2.0171727675469208E-3</v>
      </c>
      <c r="I2372" s="30">
        <f>IF(B2372="",0,IF($B2372&lt;$I$5,0,IF($B2372&gt;'MSD Calculation'!$D$5,0,IF($N$4="Closed-form",1/2*(1-COS(2*PI()*($B2372-$I$5)/$I$6))*$I$8,IF($N$4="General",1/2*(1-COS(2*PI()*($B2372-$I$5)/$I$6))*$I$9,"Error")))))</f>
        <v>4.5022197002944837E-4</v>
      </c>
      <c r="J2372" s="15" t="s">
        <v>14</v>
      </c>
      <c r="K2372" s="3"/>
      <c r="L2372" s="17">
        <v>23.550000000000882</v>
      </c>
      <c r="M2372" s="34">
        <f>L2372/'MSD Calculation'!$D$5</f>
        <v>0.79560810810813787</v>
      </c>
      <c r="N2372" s="34">
        <f>'MSD Calculation'!$D$24-L2372</f>
        <v>-5.0500000000008818</v>
      </c>
      <c r="O2372" s="35">
        <f t="shared" si="180"/>
        <v>2.8928652560739989E-3</v>
      </c>
      <c r="P2372" s="35">
        <f t="shared" si="181"/>
        <v>1.1025346362968732E-2</v>
      </c>
      <c r="Q2372" s="35">
        <f t="shared" si="182"/>
        <v>1.4491875458319039E-2</v>
      </c>
      <c r="R2372" s="35">
        <f t="shared" si="183"/>
        <v>1.650904822586596E-2</v>
      </c>
      <c r="S2372" s="35">
        <f t="shared" si="184"/>
        <v>1.695927019589541E-2</v>
      </c>
      <c r="T2372" s="11" t="s">
        <v>14</v>
      </c>
    </row>
    <row r="2373" spans="2:20" x14ac:dyDescent="0.35">
      <c r="B2373" s="63">
        <v>23.560000000000883</v>
      </c>
      <c r="C2373" s="34">
        <f>B2373/'MSD Calculation'!$D$5</f>
        <v>0.79594594594597579</v>
      </c>
      <c r="D2373" s="34">
        <f>'MSD Calculation'!$D$24-B2373</f>
        <v>-5.0600000000008833</v>
      </c>
      <c r="E2373" s="30">
        <f>IF(B2373="",0,IF(B2373&lt;'MSD Calculation'!$D$5,$E$7*(1-B2373/'MSD Calculation'!$D$5), 0))</f>
        <v>2.8880836606094123E-3</v>
      </c>
      <c r="F2373" s="30">
        <f>IF(B2373="",0,IF($B2373&lt;$F$5,0,IF($B2373&gt;'MSD Calculation'!$D$5,0,IF($N$4="Closed-form",1/2*(1-COS(2*PI()*($B2373-$F$5)/$F$6))*$F$8,IF($N$4="General",1/2*(1-COS(2*PI()*($B2373-$F$5)/$F$6))*$F$9,"Error")))))</f>
        <v>8.124997111374618E-3</v>
      </c>
      <c r="G2373" s="30">
        <f>IF(B2373="",0,IF($B2373&lt;$G$5,0,IF($B2373&gt;'MSD Calculation'!$D$5,0,IF($N$4="Closed-form",1/2*(1-COS(2*PI()*($B2373-$G$5)/$G$6))*$G$8,IF($N$4="General",1/2*(1-COS(2*PI()*($B2373-$G$5)/$G$6))*$G$9,"Error")))))</f>
        <v>3.4641821417045505E-3</v>
      </c>
      <c r="H2373" s="30">
        <f>IF(B2373="",0,IF($B2373&lt;$H$5,0,IF($B2373&gt;'MSD Calculation'!$D$5,0,IF($N$4="Closed-form",1/2*(1-COS(2*PI()*($B2373-$H$5)/$H$6))*$H$8,IF($N$4="General",1/2*(1-COS(2*PI()*($B2373-$H$5)/$H$6))*$H$9,"Error")))))</f>
        <v>2.0171788311019786E-3</v>
      </c>
      <c r="I2373" s="30">
        <f>IF(B2373="",0,IF($B2373&lt;$I$5,0,IF($B2373&gt;'MSD Calculation'!$D$5,0,IF($N$4="Closed-form",1/2*(1-COS(2*PI()*($B2373-$I$5)/$I$6))*$I$8,IF($N$4="General",1/2*(1-COS(2*PI()*($B2373-$I$5)/$I$6))*$I$9,"Error")))))</f>
        <v>4.5144228453234834E-4</v>
      </c>
      <c r="J2373" s="15" t="s">
        <v>14</v>
      </c>
      <c r="K2373" s="3"/>
      <c r="L2373" s="17">
        <v>23.560000000000883</v>
      </c>
      <c r="M2373" s="34">
        <f>L2373/'MSD Calculation'!$D$5</f>
        <v>0.79594594594597579</v>
      </c>
      <c r="N2373" s="34">
        <f>'MSD Calculation'!$D$24-L2373</f>
        <v>-5.0600000000008833</v>
      </c>
      <c r="O2373" s="35">
        <f t="shared" si="180"/>
        <v>2.8880836606094123E-3</v>
      </c>
      <c r="P2373" s="35">
        <f t="shared" si="181"/>
        <v>1.101308077198403E-2</v>
      </c>
      <c r="Q2373" s="35">
        <f t="shared" si="182"/>
        <v>1.4477262913688581E-2</v>
      </c>
      <c r="R2373" s="35">
        <f t="shared" si="183"/>
        <v>1.6494441744790561E-2</v>
      </c>
      <c r="S2373" s="35">
        <f t="shared" si="184"/>
        <v>1.694588402932291E-2</v>
      </c>
      <c r="T2373" s="11" t="s">
        <v>14</v>
      </c>
    </row>
    <row r="2374" spans="2:20" x14ac:dyDescent="0.35">
      <c r="B2374" s="63">
        <v>23.570000000000885</v>
      </c>
      <c r="C2374" s="34">
        <f>B2374/'MSD Calculation'!$D$5</f>
        <v>0.79628378378381359</v>
      </c>
      <c r="D2374" s="34">
        <f>'MSD Calculation'!$D$24-B2374</f>
        <v>-5.0700000000008849</v>
      </c>
      <c r="E2374" s="30">
        <f>IF(B2374="",0,IF(B2374&lt;'MSD Calculation'!$D$5,$E$7*(1-B2374/'MSD Calculation'!$D$5), 0))</f>
        <v>2.8833020651448265E-3</v>
      </c>
      <c r="F2374" s="30">
        <f>IF(B2374="",0,IF($B2374&lt;$F$5,0,IF($B2374&gt;'MSD Calculation'!$D$5,0,IF($N$4="Closed-form",1/2*(1-COS(2*PI()*($B2374-$F$5)/$F$6))*$F$8,IF($N$4="General",1/2*(1-COS(2*PI()*($B2374-$F$5)/$F$6))*$F$9,"Error")))))</f>
        <v>8.117498749153974E-3</v>
      </c>
      <c r="G2374" s="30">
        <f>IF(B2374="",0,IF($B2374&lt;$G$5,0,IF($B2374&gt;'MSD Calculation'!$D$5,0,IF($N$4="Closed-form",1/2*(1-COS(2*PI()*($B2374-$G$5)/$G$6))*$G$8,IF($N$4="General",1/2*(1-COS(2*PI()*($B2374-$G$5)/$G$6))*$G$9,"Error")))))</f>
        <v>3.4618239957064129E-3</v>
      </c>
      <c r="H2374" s="30">
        <f>IF(B2374="",0,IF($B2374&lt;$H$5,0,IF($B2374&gt;'MSD Calculation'!$D$5,0,IF($N$4="Closed-form",1/2*(1-COS(2*PI()*($B2374-$H$5)/$H$6))*$H$8,IF($N$4="General",1/2*(1-COS(2*PI()*($B2374-$H$5)/$H$6))*$H$9,"Error")))))</f>
        <v>2.0171727675469186E-3</v>
      </c>
      <c r="I2374" s="30">
        <f>IF(B2374="",0,IF($B2374&lt;$I$5,0,IF($B2374&gt;'MSD Calculation'!$D$5,0,IF($N$4="Closed-form",1/2*(1-COS(2*PI()*($B2374-$I$5)/$I$6))*$I$8,IF($N$4="General",1/2*(1-COS(2*PI()*($B2374-$I$5)/$I$6))*$I$9,"Error")))))</f>
        <v>4.5265840970429224E-4</v>
      </c>
      <c r="J2374" s="15" t="s">
        <v>14</v>
      </c>
      <c r="K2374" s="3"/>
      <c r="L2374" s="17">
        <v>23.570000000000885</v>
      </c>
      <c r="M2374" s="34">
        <f>L2374/'MSD Calculation'!$D$5</f>
        <v>0.79628378378381359</v>
      </c>
      <c r="N2374" s="34">
        <f>'MSD Calculation'!$D$24-L2374</f>
        <v>-5.0700000000008849</v>
      </c>
      <c r="O2374" s="35">
        <f t="shared" si="180"/>
        <v>2.8833020651448265E-3</v>
      </c>
      <c r="P2374" s="35">
        <f t="shared" si="181"/>
        <v>1.10008008142988E-2</v>
      </c>
      <c r="Q2374" s="35">
        <f t="shared" si="182"/>
        <v>1.4462624810005213E-2</v>
      </c>
      <c r="R2374" s="35">
        <f t="shared" si="183"/>
        <v>1.6479797577552132E-2</v>
      </c>
      <c r="S2374" s="35">
        <f t="shared" si="184"/>
        <v>1.6932455987256425E-2</v>
      </c>
      <c r="T2374" s="11" t="s">
        <v>14</v>
      </c>
    </row>
    <row r="2375" spans="2:20" x14ac:dyDescent="0.35">
      <c r="B2375" s="63">
        <v>23.580000000000886</v>
      </c>
      <c r="C2375" s="34">
        <f>B2375/'MSD Calculation'!$D$5</f>
        <v>0.79662162162165151</v>
      </c>
      <c r="D2375" s="34">
        <f>'MSD Calculation'!$D$24-B2375</f>
        <v>-5.0800000000008865</v>
      </c>
      <c r="E2375" s="30">
        <f>IF(B2375="",0,IF(B2375&lt;'MSD Calculation'!$D$5,$E$7*(1-B2375/'MSD Calculation'!$D$5), 0))</f>
        <v>2.8785204696802399E-3</v>
      </c>
      <c r="F2375" s="30">
        <f>IF(B2375="",0,IF($B2375&lt;$F$5,0,IF($B2375&gt;'MSD Calculation'!$D$5,0,IF($N$4="Closed-form",1/2*(1-COS(2*PI()*($B2375-$F$5)/$F$6))*$F$8,IF($N$4="General",1/2*(1-COS(2*PI()*($B2375-$F$5)/$F$6))*$F$9,"Error")))))</f>
        <v>8.1099860531242945E-3</v>
      </c>
      <c r="G2375" s="30">
        <f>IF(B2375="",0,IF($B2375&lt;$G$5,0,IF($B2375&gt;'MSD Calculation'!$D$5,0,IF($N$4="Closed-form",1/2*(1-COS(2*PI()*($B2375-$G$5)/$G$6))*$G$8,IF($N$4="General",1/2*(1-COS(2*PI()*($B2375-$G$5)/$G$6))*$G$9,"Error")))))</f>
        <v>3.4594546736812092E-3</v>
      </c>
      <c r="H2375" s="30">
        <f>IF(B2375="",0,IF($B2375&lt;$H$5,0,IF($B2375&gt;'MSD Calculation'!$D$5,0,IF($N$4="Closed-form",1/2*(1-COS(2*PI()*($B2375-$H$5)/$H$6))*$H$8,IF($N$4="General",1/2*(1-COS(2*PI()*($B2375-$H$5)/$H$6))*$H$9,"Error")))))</f>
        <v>2.0171545769546483E-3</v>
      </c>
      <c r="I2375" s="30">
        <f>IF(B2375="",0,IF($B2375&lt;$I$5,0,IF($B2375&gt;'MSD Calculation'!$D$5,0,IF($N$4="Closed-form",1/2*(1-COS(2*PI()*($B2375-$I$5)/$I$6))*$I$8,IF($N$4="General",1/2*(1-COS(2*PI()*($B2375-$I$5)/$I$6))*$I$9,"Error")))))</f>
        <v>4.5387031411848192E-4</v>
      </c>
      <c r="J2375" s="15" t="s">
        <v>14</v>
      </c>
      <c r="K2375" s="3"/>
      <c r="L2375" s="17">
        <v>23.580000000000886</v>
      </c>
      <c r="M2375" s="34">
        <f>L2375/'MSD Calculation'!$D$5</f>
        <v>0.79662162162165151</v>
      </c>
      <c r="N2375" s="34">
        <f>'MSD Calculation'!$D$24-L2375</f>
        <v>-5.0800000000008865</v>
      </c>
      <c r="O2375" s="35">
        <f t="shared" si="180"/>
        <v>2.8785204696802399E-3</v>
      </c>
      <c r="P2375" s="35">
        <f t="shared" si="181"/>
        <v>1.0988506522804534E-2</v>
      </c>
      <c r="Q2375" s="35">
        <f t="shared" si="182"/>
        <v>1.4447961196485743E-2</v>
      </c>
      <c r="R2375" s="35">
        <f t="shared" si="183"/>
        <v>1.6465115773440391E-2</v>
      </c>
      <c r="S2375" s="35">
        <f t="shared" si="184"/>
        <v>1.6918986087558874E-2</v>
      </c>
      <c r="T2375" s="11" t="s">
        <v>14</v>
      </c>
    </row>
    <row r="2376" spans="2:20" x14ac:dyDescent="0.35">
      <c r="B2376" s="63">
        <v>23.590000000000888</v>
      </c>
      <c r="C2376" s="34">
        <f>B2376/'MSD Calculation'!$D$5</f>
        <v>0.79695945945948943</v>
      </c>
      <c r="D2376" s="34">
        <f>'MSD Calculation'!$D$24-B2376</f>
        <v>-5.090000000000888</v>
      </c>
      <c r="E2376" s="30">
        <f>IF(B2376="",0,IF(B2376&lt;'MSD Calculation'!$D$5,$E$7*(1-B2376/'MSD Calculation'!$D$5), 0))</f>
        <v>2.8737388742156528E-3</v>
      </c>
      <c r="F2376" s="30">
        <f>IF(B2376="",0,IF($B2376&lt;$F$5,0,IF($B2376&gt;'MSD Calculation'!$D$5,0,IF($N$4="Closed-form",1/2*(1-COS(2*PI()*($B2376-$F$5)/$F$6))*$F$8,IF($N$4="General",1/2*(1-COS(2*PI()*($B2376-$F$5)/$F$6))*$F$9,"Error")))))</f>
        <v>8.1024590562399287E-3</v>
      </c>
      <c r="G2376" s="30">
        <f>IF(B2376="",0,IF($B2376&lt;$G$5,0,IF($B2376&gt;'MSD Calculation'!$D$5,0,IF($N$4="Closed-form",1/2*(1-COS(2*PI()*($B2376-$G$5)/$G$6))*$G$8,IF($N$4="General",1/2*(1-COS(2*PI()*($B2376-$G$5)/$G$6))*$G$9,"Error")))))</f>
        <v>3.4570741920316233E-3</v>
      </c>
      <c r="H2376" s="30">
        <f>IF(B2376="",0,IF($B2376&lt;$H$5,0,IF($B2376&gt;'MSD Calculation'!$D$5,0,IF($N$4="Closed-form",1/2*(1-COS(2*PI()*($B2376-$H$5)/$H$6))*$H$8,IF($N$4="General",1/2*(1-COS(2*PI()*($B2376-$H$5)/$H$6))*$H$9,"Error")))))</f>
        <v>2.0171242595438885E-3</v>
      </c>
      <c r="I2376" s="30">
        <f>IF(B2376="",0,IF($B2376&lt;$I$5,0,IF($B2376&gt;'MSD Calculation'!$D$5,0,IF($N$4="Closed-form",1/2*(1-COS(2*PI()*($B2376-$I$5)/$I$6))*$I$8,IF($N$4="General",1/2*(1-COS(2*PI()*($B2376-$I$5)/$I$6))*$I$9,"Error")))))</f>
        <v>4.5507796645719072E-4</v>
      </c>
      <c r="J2376" s="15" t="s">
        <v>14</v>
      </c>
      <c r="K2376" s="3"/>
      <c r="L2376" s="17">
        <v>23.590000000000888</v>
      </c>
      <c r="M2376" s="34">
        <f>L2376/'MSD Calculation'!$D$5</f>
        <v>0.79695945945948943</v>
      </c>
      <c r="N2376" s="34">
        <f>'MSD Calculation'!$D$24-L2376</f>
        <v>-5.090000000000888</v>
      </c>
      <c r="O2376" s="35">
        <f t="shared" si="180"/>
        <v>2.8737388742156528E-3</v>
      </c>
      <c r="P2376" s="35">
        <f t="shared" si="181"/>
        <v>1.0976197930455581E-2</v>
      </c>
      <c r="Q2376" s="35">
        <f t="shared" si="182"/>
        <v>1.4433272122487205E-2</v>
      </c>
      <c r="R2376" s="35">
        <f t="shared" si="183"/>
        <v>1.6450396382031093E-2</v>
      </c>
      <c r="S2376" s="35">
        <f t="shared" si="184"/>
        <v>1.6905474348488284E-2</v>
      </c>
      <c r="T2376" s="11" t="s">
        <v>14</v>
      </c>
    </row>
    <row r="2377" spans="2:20" x14ac:dyDescent="0.35">
      <c r="B2377" s="63">
        <v>23.60000000000089</v>
      </c>
      <c r="C2377" s="34">
        <f>B2377/'MSD Calculation'!$D$5</f>
        <v>0.79729729729732735</v>
      </c>
      <c r="D2377" s="34">
        <f>'MSD Calculation'!$D$24-B2377</f>
        <v>-5.1000000000008896</v>
      </c>
      <c r="E2377" s="30">
        <f>IF(B2377="",0,IF(B2377&lt;'MSD Calculation'!$D$5,$E$7*(1-B2377/'MSD Calculation'!$D$5), 0))</f>
        <v>2.8689572787510657E-3</v>
      </c>
      <c r="F2377" s="30">
        <f>IF(B2377="",0,IF($B2377&lt;$F$5,0,IF($B2377&gt;'MSD Calculation'!$D$5,0,IF($N$4="Closed-form",1/2*(1-COS(2*PI()*($B2377-$F$5)/$F$6))*$F$8,IF($N$4="General",1/2*(1-COS(2*PI()*($B2377-$F$5)/$F$6))*$F$9,"Error")))))</f>
        <v>8.0949177915179832E-3</v>
      </c>
      <c r="G2377" s="30">
        <f>IF(B2377="",0,IF($B2377&lt;$G$5,0,IF($B2377&gt;'MSD Calculation'!$D$5,0,IF($N$4="Closed-form",1/2*(1-COS(2*PI()*($B2377-$G$5)/$G$6))*$G$8,IF($N$4="General",1/2*(1-COS(2*PI()*($B2377-$G$5)/$G$6))*$G$9,"Error")))))</f>
        <v>3.4546825672375978E-3</v>
      </c>
      <c r="H2377" s="30">
        <f>IF(B2377="",0,IF($B2377&lt;$H$5,0,IF($B2377&gt;'MSD Calculation'!$D$5,0,IF($N$4="Closed-form",1/2*(1-COS(2*PI()*($B2377-$H$5)/$H$6))*$H$8,IF($N$4="General",1/2*(1-COS(2*PI()*($B2377-$H$5)/$H$6))*$H$9,"Error")))))</f>
        <v>2.01708181567917E-3</v>
      </c>
      <c r="I2377" s="30">
        <f>IF(B2377="",0,IF($B2377&lt;$I$5,0,IF($B2377&gt;'MSD Calculation'!$D$5,0,IF($N$4="Closed-form",1/2*(1-COS(2*PI()*($B2377-$I$5)/$I$6))*$I$8,IF($N$4="General",1/2*(1-COS(2*PI()*($B2377-$I$5)/$I$6))*$I$9,"Error")))))</f>
        <v>4.5628133551257335E-4</v>
      </c>
      <c r="J2377" s="15" t="s">
        <v>14</v>
      </c>
      <c r="K2377" s="3"/>
      <c r="L2377" s="17">
        <v>23.60000000000089</v>
      </c>
      <c r="M2377" s="34">
        <f>L2377/'MSD Calculation'!$D$5</f>
        <v>0.79729729729732735</v>
      </c>
      <c r="N2377" s="34">
        <f>'MSD Calculation'!$D$24-L2377</f>
        <v>-5.1000000000008896</v>
      </c>
      <c r="O2377" s="35">
        <f t="shared" si="180"/>
        <v>2.8689572787510657E-3</v>
      </c>
      <c r="P2377" s="35">
        <f t="shared" si="181"/>
        <v>1.0963875070269049E-2</v>
      </c>
      <c r="Q2377" s="35">
        <f t="shared" si="182"/>
        <v>1.4418557637506647E-2</v>
      </c>
      <c r="R2377" s="35">
        <f t="shared" si="183"/>
        <v>1.6435639453185817E-2</v>
      </c>
      <c r="S2377" s="35">
        <f t="shared" si="184"/>
        <v>1.6891920788698389E-2</v>
      </c>
      <c r="T2377" s="11" t="s">
        <v>14</v>
      </c>
    </row>
    <row r="2378" spans="2:20" x14ac:dyDescent="0.35">
      <c r="B2378" s="63">
        <v>23.610000000000891</v>
      </c>
      <c r="C2378" s="34">
        <f>B2378/'MSD Calculation'!$D$5</f>
        <v>0.79763513513516515</v>
      </c>
      <c r="D2378" s="34">
        <f>'MSD Calculation'!$D$24-B2378</f>
        <v>-5.1100000000008912</v>
      </c>
      <c r="E2378" s="30">
        <f>IF(B2378="",0,IF(B2378&lt;'MSD Calculation'!$D$5,$E$7*(1-B2378/'MSD Calculation'!$D$5), 0))</f>
        <v>2.8641756832864804E-3</v>
      </c>
      <c r="F2378" s="30">
        <f>IF(B2378="",0,IF($B2378&lt;$F$5,0,IF($B2378&gt;'MSD Calculation'!$D$5,0,IF($N$4="Closed-form",1/2*(1-COS(2*PI()*($B2378-$F$5)/$F$6))*$F$8,IF($N$4="General",1/2*(1-COS(2*PI()*($B2378-$F$5)/$F$6))*$F$9,"Error")))))</f>
        <v>8.0873622920381201E-3</v>
      </c>
      <c r="G2378" s="30">
        <f>IF(B2378="",0,IF($B2378&lt;$G$5,0,IF($B2378&gt;'MSD Calculation'!$D$5,0,IF($N$4="Closed-form",1/2*(1-COS(2*PI()*($B2378-$G$5)/$G$6))*$G$8,IF($N$4="General",1/2*(1-COS(2*PI()*($B2378-$G$5)/$G$6))*$G$9,"Error")))))</f>
        <v>3.4522798158562176E-3</v>
      </c>
      <c r="H2378" s="30">
        <f>IF(B2378="",0,IF($B2378&lt;$H$5,0,IF($B2378&gt;'MSD Calculation'!$D$5,0,IF($N$4="Closed-form",1/2*(1-COS(2*PI()*($B2378-$H$5)/$H$6))*$H$8,IF($N$4="General",1/2*(1-COS(2*PI()*($B2378-$H$5)/$H$6))*$H$9,"Error")))))</f>
        <v>2.0170272458708313E-3</v>
      </c>
      <c r="I2378" s="30">
        <f>IF(B2378="",0,IF($B2378&lt;$I$5,0,IF($B2378&gt;'MSD Calculation'!$D$5,0,IF($N$4="Closed-form",1/2*(1-COS(2*PI()*($B2378-$I$5)/$I$6))*$I$8,IF($N$4="General",1/2*(1-COS(2*PI()*($B2378-$I$5)/$I$6))*$I$9,"Error")))))</f>
        <v>4.574803901874716E-4</v>
      </c>
      <c r="J2378" s="15" t="s">
        <v>14</v>
      </c>
      <c r="K2378" s="3"/>
      <c r="L2378" s="17">
        <v>23.610000000000891</v>
      </c>
      <c r="M2378" s="34">
        <f>L2378/'MSD Calculation'!$D$5</f>
        <v>0.79763513513516515</v>
      </c>
      <c r="N2378" s="34">
        <f>'MSD Calculation'!$D$24-L2378</f>
        <v>-5.1100000000008912</v>
      </c>
      <c r="O2378" s="35">
        <f t="shared" si="180"/>
        <v>2.8641756832864804E-3</v>
      </c>
      <c r="P2378" s="35">
        <f t="shared" si="181"/>
        <v>1.09515379753246E-2</v>
      </c>
      <c r="Q2378" s="35">
        <f t="shared" si="182"/>
        <v>1.4403817791180818E-2</v>
      </c>
      <c r="R2378" s="35">
        <f t="shared" si="183"/>
        <v>1.642084503705165E-2</v>
      </c>
      <c r="S2378" s="35">
        <f t="shared" si="184"/>
        <v>1.6878325427239122E-2</v>
      </c>
      <c r="T2378" s="11" t="s">
        <v>14</v>
      </c>
    </row>
    <row r="2379" spans="2:20" x14ac:dyDescent="0.35">
      <c r="B2379" s="63">
        <v>23.620000000000893</v>
      </c>
      <c r="C2379" s="34">
        <f>B2379/'MSD Calculation'!$D$5</f>
        <v>0.79797297297300307</v>
      </c>
      <c r="D2379" s="34">
        <f>'MSD Calculation'!$D$24-B2379</f>
        <v>-5.1200000000008927</v>
      </c>
      <c r="E2379" s="30">
        <f>IF(B2379="",0,IF(B2379&lt;'MSD Calculation'!$D$5,$E$7*(1-B2379/'MSD Calculation'!$D$5), 0))</f>
        <v>2.8593940878218933E-3</v>
      </c>
      <c r="F2379" s="30">
        <f>IF(B2379="",0,IF($B2379&lt;$F$5,0,IF($B2379&gt;'MSD Calculation'!$D$5,0,IF($N$4="Closed-form",1/2*(1-COS(2*PI()*($B2379-$F$5)/$F$6))*$F$8,IF($N$4="General",1/2*(1-COS(2*PI()*($B2379-$F$5)/$F$6))*$F$9,"Error")))))</f>
        <v>8.0797925909424709E-3</v>
      </c>
      <c r="G2379" s="30">
        <f>IF(B2379="",0,IF($B2379&lt;$G$5,0,IF($B2379&gt;'MSD Calculation'!$D$5,0,IF($N$4="Closed-form",1/2*(1-COS(2*PI()*($B2379-$G$5)/$G$6))*$G$8,IF($N$4="General",1/2*(1-COS(2*PI()*($B2379-$G$5)/$G$6))*$G$9,"Error")))))</f>
        <v>3.4498659545215975E-3</v>
      </c>
      <c r="H2379" s="30">
        <f>IF(B2379="",0,IF($B2379&lt;$H$5,0,IF($B2379&gt;'MSD Calculation'!$D$5,0,IF($N$4="Closed-form",1/2*(1-COS(2*PI()*($B2379-$H$5)/$H$6))*$H$8,IF($N$4="General",1/2*(1-COS(2*PI()*($B2379-$H$5)/$H$6))*$H$9,"Error")))))</f>
        <v>2.0169605507750106E-3</v>
      </c>
      <c r="I2379" s="30">
        <f>IF(B2379="",0,IF($B2379&lt;$I$5,0,IF($B2379&gt;'MSD Calculation'!$D$5,0,IF($N$4="Closed-form",1/2*(1-COS(2*PI()*($B2379-$I$5)/$I$6))*$I$8,IF($N$4="General",1/2*(1-COS(2*PI()*($B2379-$I$5)/$I$6))*$I$9,"Error")))))</f>
        <v>4.5867509949621874E-4</v>
      </c>
      <c r="J2379" s="15" t="s">
        <v>14</v>
      </c>
      <c r="K2379" s="3"/>
      <c r="L2379" s="17">
        <v>23.620000000000893</v>
      </c>
      <c r="M2379" s="34">
        <f>L2379/'MSD Calculation'!$D$5</f>
        <v>0.79797297297300307</v>
      </c>
      <c r="N2379" s="34">
        <f>'MSD Calculation'!$D$24-L2379</f>
        <v>-5.1200000000008927</v>
      </c>
      <c r="O2379" s="35">
        <f t="shared" si="180"/>
        <v>2.8593940878218933E-3</v>
      </c>
      <c r="P2379" s="35">
        <f t="shared" si="181"/>
        <v>1.0939186678764364E-2</v>
      </c>
      <c r="Q2379" s="35">
        <f t="shared" si="182"/>
        <v>1.4389052633285961E-2</v>
      </c>
      <c r="R2379" s="35">
        <f t="shared" si="183"/>
        <v>1.6406013184060972E-2</v>
      </c>
      <c r="S2379" s="35">
        <f t="shared" si="184"/>
        <v>1.6864688283557191E-2</v>
      </c>
      <c r="T2379" s="11" t="s">
        <v>14</v>
      </c>
    </row>
    <row r="2380" spans="2:20" x14ac:dyDescent="0.35">
      <c r="B2380" s="63">
        <v>23.630000000000894</v>
      </c>
      <c r="C2380" s="34">
        <f>B2380/'MSD Calculation'!$D$5</f>
        <v>0.79831081081084099</v>
      </c>
      <c r="D2380" s="34">
        <f>'MSD Calculation'!$D$24-B2380</f>
        <v>-5.1300000000008943</v>
      </c>
      <c r="E2380" s="30">
        <f>IF(B2380="",0,IF(B2380&lt;'MSD Calculation'!$D$5,$E$7*(1-B2380/'MSD Calculation'!$D$5), 0))</f>
        <v>2.8546124923573067E-3</v>
      </c>
      <c r="F2380" s="30">
        <f>IF(B2380="",0,IF($B2380&lt;$F$5,0,IF($B2380&gt;'MSD Calculation'!$D$5,0,IF($N$4="Closed-form",1/2*(1-COS(2*PI()*($B2380-$F$5)/$F$6))*$F$8,IF($N$4="General",1/2*(1-COS(2*PI()*($B2380-$F$5)/$F$6))*$F$9,"Error")))))</f>
        <v>8.0722087214354313E-3</v>
      </c>
      <c r="G2380" s="30">
        <f>IF(B2380="",0,IF($B2380&lt;$G$5,0,IF($B2380&gt;'MSD Calculation'!$D$5,0,IF($N$4="Closed-form",1/2*(1-COS(2*PI()*($B2380-$G$5)/$G$6))*$G$8,IF($N$4="General",1/2*(1-COS(2*PI()*($B2380-$G$5)/$G$6))*$G$9,"Error")))))</f>
        <v>3.4474409999447654E-3</v>
      </c>
      <c r="H2380" s="30">
        <f>IF(B2380="",0,IF($B2380&lt;$H$5,0,IF($B2380&gt;'MSD Calculation'!$D$5,0,IF($N$4="Closed-form",1/2*(1-COS(2*PI()*($B2380-$H$5)/$H$6))*$H$8,IF($N$4="General",1/2*(1-COS(2*PI()*($B2380-$H$5)/$H$6))*$H$9,"Error")))))</f>
        <v>2.0168817311936385E-3</v>
      </c>
      <c r="I2380" s="30">
        <f>IF(B2380="",0,IF($B2380&lt;$I$5,0,IF($B2380&gt;'MSD Calculation'!$D$5,0,IF($N$4="Closed-form",1/2*(1-COS(2*PI()*($B2380-$I$5)/$I$6))*$I$8,IF($N$4="General",1/2*(1-COS(2*PI()*($B2380-$I$5)/$I$6))*$I$9,"Error")))))</f>
        <v>4.5986543256544001E-4</v>
      </c>
      <c r="J2380" s="15" t="s">
        <v>14</v>
      </c>
      <c r="K2380" s="3"/>
      <c r="L2380" s="17">
        <v>23.630000000000894</v>
      </c>
      <c r="M2380" s="34">
        <f>L2380/'MSD Calculation'!$D$5</f>
        <v>0.79831081081084099</v>
      </c>
      <c r="N2380" s="34">
        <f>'MSD Calculation'!$D$24-L2380</f>
        <v>-5.1300000000008943</v>
      </c>
      <c r="O2380" s="35">
        <f t="shared" si="180"/>
        <v>2.8546124923573067E-3</v>
      </c>
      <c r="P2380" s="35">
        <f t="shared" si="181"/>
        <v>1.0926821213792738E-2</v>
      </c>
      <c r="Q2380" s="35">
        <f t="shared" si="182"/>
        <v>1.4374262213737504E-2</v>
      </c>
      <c r="R2380" s="35">
        <f t="shared" si="183"/>
        <v>1.6391143944931144E-2</v>
      </c>
      <c r="S2380" s="35">
        <f t="shared" si="184"/>
        <v>1.6851009377496583E-2</v>
      </c>
      <c r="T2380" s="11" t="s">
        <v>14</v>
      </c>
    </row>
    <row r="2381" spans="2:20" x14ac:dyDescent="0.35">
      <c r="B2381" s="63">
        <v>23.640000000000896</v>
      </c>
      <c r="C2381" s="34">
        <f>B2381/'MSD Calculation'!$D$5</f>
        <v>0.7986486486486789</v>
      </c>
      <c r="D2381" s="34">
        <f>'MSD Calculation'!$D$24-B2381</f>
        <v>-5.1400000000008959</v>
      </c>
      <c r="E2381" s="30">
        <f>IF(B2381="",0,IF(B2381&lt;'MSD Calculation'!$D$5,$E$7*(1-B2381/'MSD Calculation'!$D$5), 0))</f>
        <v>2.8498308968927196E-3</v>
      </c>
      <c r="F2381" s="30">
        <f>IF(B2381="",0,IF($B2381&lt;$F$5,0,IF($B2381&gt;'MSD Calculation'!$D$5,0,IF($N$4="Closed-form",1/2*(1-COS(2*PI()*($B2381-$F$5)/$F$6))*$F$8,IF($N$4="General",1/2*(1-COS(2*PI()*($B2381-$F$5)/$F$6))*$F$9,"Error")))))</f>
        <v>8.0646107167835768E-3</v>
      </c>
      <c r="G2381" s="30">
        <f>IF(B2381="",0,IF($B2381&lt;$G$5,0,IF($B2381&gt;'MSD Calculation'!$D$5,0,IF($N$4="Closed-form",1/2*(1-COS(2*PI()*($B2381-$G$5)/$G$6))*$G$8,IF($N$4="General",1/2*(1-COS(2*PI()*($B2381-$G$5)/$G$6))*$G$9,"Error")))))</f>
        <v>3.4450049689135451E-3</v>
      </c>
      <c r="H2381" s="30">
        <f>IF(B2381="",0,IF($B2381&lt;$H$5,0,IF($B2381&gt;'MSD Calculation'!$D$5,0,IF($N$4="Closed-form",1/2*(1-COS(2*PI()*($B2381-$H$5)/$H$6))*$H$8,IF($N$4="General",1/2*(1-COS(2*PI()*($B2381-$H$5)/$H$6))*$H$9,"Error")))))</f>
        <v>2.0167907880744278E-3</v>
      </c>
      <c r="I2381" s="30">
        <f>IF(B2381="",0,IF($B2381&lt;$I$5,0,IF($B2381&gt;'MSD Calculation'!$D$5,0,IF($N$4="Closed-form",1/2*(1-COS(2*PI()*($B2381-$I$5)/$I$6))*$I$8,IF($N$4="General",1/2*(1-COS(2*PI()*($B2381-$I$5)/$I$6))*$I$9,"Error")))))</f>
        <v>4.6105135863484993E-4</v>
      </c>
      <c r="J2381" s="15" t="s">
        <v>14</v>
      </c>
      <c r="K2381" s="3"/>
      <c r="L2381" s="17">
        <v>23.640000000000896</v>
      </c>
      <c r="M2381" s="34">
        <f>L2381/'MSD Calculation'!$D$5</f>
        <v>0.7986486486486789</v>
      </c>
      <c r="N2381" s="34">
        <f>'MSD Calculation'!$D$24-L2381</f>
        <v>-5.1400000000008959</v>
      </c>
      <c r="O2381" s="35">
        <f t="shared" si="180"/>
        <v>2.8498308968927196E-3</v>
      </c>
      <c r="P2381" s="35">
        <f t="shared" si="181"/>
        <v>1.0914441613676296E-2</v>
      </c>
      <c r="Q2381" s="35">
        <f t="shared" si="182"/>
        <v>1.4359446582589841E-2</v>
      </c>
      <c r="R2381" s="35">
        <f t="shared" si="183"/>
        <v>1.6376237370664268E-2</v>
      </c>
      <c r="S2381" s="35">
        <f t="shared" si="184"/>
        <v>1.683728872929912E-2</v>
      </c>
      <c r="T2381" s="11" t="s">
        <v>14</v>
      </c>
    </row>
    <row r="2382" spans="2:20" x14ac:dyDescent="0.35">
      <c r="B2382" s="63">
        <v>23.650000000000897</v>
      </c>
      <c r="C2382" s="34">
        <f>B2382/'MSD Calculation'!$D$5</f>
        <v>0.79898648648651671</v>
      </c>
      <c r="D2382" s="34">
        <f>'MSD Calculation'!$D$24-B2382</f>
        <v>-5.1500000000008974</v>
      </c>
      <c r="E2382" s="30">
        <f>IF(B2382="",0,IF(B2382&lt;'MSD Calculation'!$D$5,$E$7*(1-B2382/'MSD Calculation'!$D$5), 0))</f>
        <v>2.8450493014281343E-3</v>
      </c>
      <c r="F2382" s="30">
        <f>IF(B2382="",0,IF($B2382&lt;$F$5,0,IF($B2382&gt;'MSD Calculation'!$D$5,0,IF($N$4="Closed-form",1/2*(1-COS(2*PI()*($B2382-$F$5)/$F$6))*$F$8,IF($N$4="General",1/2*(1-COS(2*PI()*($B2382-$F$5)/$F$6))*$F$9,"Error")))))</f>
        <v>8.0569986103154641E-3</v>
      </c>
      <c r="G2382" s="30">
        <f>IF(B2382="",0,IF($B2382&lt;$G$5,0,IF($B2382&gt;'MSD Calculation'!$D$5,0,IF($N$4="Closed-form",1/2*(1-COS(2*PI()*($B2382-$G$5)/$G$6))*$G$8,IF($N$4="General",1/2*(1-COS(2*PI()*($B2382-$G$5)/$G$6))*$G$9,"Error")))))</f>
        <v>3.4425578782924463E-3</v>
      </c>
      <c r="H2382" s="30">
        <f>IF(B2382="",0,IF($B2382&lt;$H$5,0,IF($B2382&gt;'MSD Calculation'!$D$5,0,IF($N$4="Closed-form",1/2*(1-COS(2*PI()*($B2382-$H$5)/$H$6))*$H$8,IF($N$4="General",1/2*(1-COS(2*PI()*($B2382-$H$5)/$H$6))*$H$9,"Error")))))</f>
        <v>2.0166877225108642E-3</v>
      </c>
      <c r="I2382" s="30">
        <f>IF(B2382="",0,IF($B2382&lt;$I$5,0,IF($B2382&gt;'MSD Calculation'!$D$5,0,IF($N$4="Closed-form",1/2*(1-COS(2*PI()*($B2382-$I$5)/$I$6))*$I$8,IF($N$4="General",1/2*(1-COS(2*PI()*($B2382-$I$5)/$I$6))*$I$9,"Error")))))</f>
        <v>4.622328470580477E-4</v>
      </c>
      <c r="J2382" s="15" t="s">
        <v>14</v>
      </c>
      <c r="K2382" s="3"/>
      <c r="L2382" s="17">
        <v>23.650000000000897</v>
      </c>
      <c r="M2382" s="34">
        <f>L2382/'MSD Calculation'!$D$5</f>
        <v>0.79898648648651671</v>
      </c>
      <c r="N2382" s="34">
        <f>'MSD Calculation'!$D$24-L2382</f>
        <v>-5.1500000000008974</v>
      </c>
      <c r="O2382" s="35">
        <f t="shared" si="180"/>
        <v>2.8450493014281343E-3</v>
      </c>
      <c r="P2382" s="35">
        <f t="shared" si="181"/>
        <v>1.0902047911743599E-2</v>
      </c>
      <c r="Q2382" s="35">
        <f t="shared" si="182"/>
        <v>1.4344605790036045E-2</v>
      </c>
      <c r="R2382" s="35">
        <f t="shared" si="183"/>
        <v>1.636129351254691E-2</v>
      </c>
      <c r="S2382" s="35">
        <f t="shared" si="184"/>
        <v>1.6823526359604959E-2</v>
      </c>
      <c r="T2382" s="11" t="s">
        <v>14</v>
      </c>
    </row>
    <row r="2383" spans="2:20" x14ac:dyDescent="0.35">
      <c r="B2383" s="63">
        <v>23.660000000000899</v>
      </c>
      <c r="C2383" s="34">
        <f>B2383/'MSD Calculation'!$D$5</f>
        <v>0.79932432432435463</v>
      </c>
      <c r="D2383" s="34">
        <f>'MSD Calculation'!$D$24-B2383</f>
        <v>-5.160000000000899</v>
      </c>
      <c r="E2383" s="30">
        <f>IF(B2383="",0,IF(B2383&lt;'MSD Calculation'!$D$5,$E$7*(1-B2383/'MSD Calculation'!$D$5), 0))</f>
        <v>2.8402677059635472E-3</v>
      </c>
      <c r="F2383" s="30">
        <f>IF(B2383="",0,IF($B2383&lt;$F$5,0,IF($B2383&gt;'MSD Calculation'!$D$5,0,IF($N$4="Closed-form",1/2*(1-COS(2*PI()*($B2383-$F$5)/$F$6))*$F$8,IF($N$4="General",1/2*(1-COS(2*PI()*($B2383-$F$5)/$F$6))*$F$9,"Error")))))</f>
        <v>8.0493724354215243E-3</v>
      </c>
      <c r="G2383" s="30">
        <f>IF(B2383="",0,IF($B2383&lt;$G$5,0,IF($B2383&gt;'MSD Calculation'!$D$5,0,IF($N$4="Closed-form",1/2*(1-COS(2*PI()*($B2383-$G$5)/$G$6))*$G$8,IF($N$4="General",1/2*(1-COS(2*PI()*($B2383-$G$5)/$G$6))*$G$9,"Error")))))</f>
        <v>3.4400997450225396E-3</v>
      </c>
      <c r="H2383" s="30">
        <f>IF(B2383="",0,IF($B2383&lt;$H$5,0,IF($B2383&gt;'MSD Calculation'!$D$5,0,IF($N$4="Closed-form",1/2*(1-COS(2*PI()*($B2383-$H$5)/$H$6))*$H$8,IF($N$4="General",1/2*(1-COS(2*PI()*($B2383-$H$5)/$H$6))*$H$9,"Error")))))</f>
        <v>2.0165725357421905E-3</v>
      </c>
      <c r="I2383" s="30">
        <f>IF(B2383="",0,IF($B2383&lt;$I$5,0,IF($B2383&gt;'MSD Calculation'!$D$5,0,IF($N$4="Closed-form",1/2*(1-COS(2*PI()*($B2383-$I$5)/$I$6))*$I$8,IF($N$4="General",1/2*(1-COS(2*PI()*($B2383-$I$5)/$I$6))*$I$9,"Error")))))</f>
        <v>4.6340986730330943E-4</v>
      </c>
      <c r="J2383" s="15" t="s">
        <v>14</v>
      </c>
      <c r="K2383" s="3"/>
      <c r="L2383" s="17">
        <v>23.660000000000899</v>
      </c>
      <c r="M2383" s="34">
        <f>L2383/'MSD Calculation'!$D$5</f>
        <v>0.79932432432435463</v>
      </c>
      <c r="N2383" s="34">
        <f>'MSD Calculation'!$D$24-L2383</f>
        <v>-5.160000000000899</v>
      </c>
      <c r="O2383" s="35">
        <f t="shared" si="180"/>
        <v>2.8402677059635472E-3</v>
      </c>
      <c r="P2383" s="35">
        <f t="shared" si="181"/>
        <v>1.0889640141385071E-2</v>
      </c>
      <c r="Q2383" s="35">
        <f t="shared" si="182"/>
        <v>1.4329739886407612E-2</v>
      </c>
      <c r="R2383" s="35">
        <f t="shared" si="183"/>
        <v>1.6346312422149803E-2</v>
      </c>
      <c r="S2383" s="35">
        <f t="shared" si="184"/>
        <v>1.6809722289453113E-2</v>
      </c>
      <c r="T2383" s="11" t="s">
        <v>14</v>
      </c>
    </row>
    <row r="2384" spans="2:20" x14ac:dyDescent="0.35">
      <c r="B2384" s="63">
        <v>23.670000000000901</v>
      </c>
      <c r="C2384" s="34">
        <f>B2384/'MSD Calculation'!$D$5</f>
        <v>0.79966216216219255</v>
      </c>
      <c r="D2384" s="34">
        <f>'MSD Calculation'!$D$24-B2384</f>
        <v>-5.1700000000009005</v>
      </c>
      <c r="E2384" s="30">
        <f>IF(B2384="",0,IF(B2384&lt;'MSD Calculation'!$D$5,$E$7*(1-B2384/'MSD Calculation'!$D$5), 0))</f>
        <v>2.8354861104989602E-3</v>
      </c>
      <c r="F2384" s="30">
        <f>IF(B2384="",0,IF($B2384&lt;$F$5,0,IF($B2384&gt;'MSD Calculation'!$D$5,0,IF($N$4="Closed-form",1/2*(1-COS(2*PI()*($B2384-$F$5)/$F$6))*$F$8,IF($N$4="General",1/2*(1-COS(2*PI()*($B2384-$F$5)/$F$6))*$F$9,"Error")))))</f>
        <v>8.041732225553884E-3</v>
      </c>
      <c r="G2384" s="30">
        <f>IF(B2384="",0,IF($B2384&lt;$G$5,0,IF($B2384&gt;'MSD Calculation'!$D$5,0,IF($N$4="Closed-form",1/2*(1-COS(2*PI()*($B2384-$G$5)/$G$6))*$G$8,IF($N$4="General",1/2*(1-COS(2*PI()*($B2384-$G$5)/$G$6))*$G$9,"Error")))))</f>
        <v>3.437630586121346E-3</v>
      </c>
      <c r="H2384" s="30">
        <f>IF(B2384="",0,IF($B2384&lt;$H$5,0,IF($B2384&gt;'MSD Calculation'!$D$5,0,IF($N$4="Closed-form",1/2*(1-COS(2*PI()*($B2384-$H$5)/$H$6))*$H$8,IF($N$4="General",1/2*(1-COS(2*PI()*($B2384-$H$5)/$H$6))*$H$9,"Error")))))</f>
        <v>2.0164452291533928E-3</v>
      </c>
      <c r="I2384" s="30">
        <f>IF(B2384="",0,IF($B2384&lt;$I$5,0,IF($B2384&gt;'MSD Calculation'!$D$5,0,IF($N$4="Closed-form",1/2*(1-COS(2*PI()*($B2384-$I$5)/$I$6))*$I$8,IF($N$4="General",1/2*(1-COS(2*PI()*($B2384-$I$5)/$I$6))*$I$9,"Error")))))</f>
        <v>4.6458238895437614E-4</v>
      </c>
      <c r="J2384" s="15" t="s">
        <v>14</v>
      </c>
      <c r="K2384" s="3"/>
      <c r="L2384" s="17">
        <v>23.670000000000901</v>
      </c>
      <c r="M2384" s="34">
        <f>L2384/'MSD Calculation'!$D$5</f>
        <v>0.79966216216219255</v>
      </c>
      <c r="N2384" s="34">
        <f>'MSD Calculation'!$D$24-L2384</f>
        <v>-5.1700000000009005</v>
      </c>
      <c r="O2384" s="35">
        <f t="shared" si="180"/>
        <v>2.8354861104989602E-3</v>
      </c>
      <c r="P2384" s="35">
        <f t="shared" si="181"/>
        <v>1.0877218336052845E-2</v>
      </c>
      <c r="Q2384" s="35">
        <f t="shared" si="182"/>
        <v>1.4314848922174191E-2</v>
      </c>
      <c r="R2384" s="35">
        <f t="shared" si="183"/>
        <v>1.6331294151327586E-2</v>
      </c>
      <c r="S2384" s="35">
        <f t="shared" si="184"/>
        <v>1.6795876540281963E-2</v>
      </c>
      <c r="T2384" s="11" t="s">
        <v>14</v>
      </c>
    </row>
    <row r="2385" spans="2:20" x14ac:dyDescent="0.35">
      <c r="B2385" s="63">
        <v>23.680000000000902</v>
      </c>
      <c r="C2385" s="34">
        <f>B2385/'MSD Calculation'!$D$5</f>
        <v>0.80000000000003046</v>
      </c>
      <c r="D2385" s="34">
        <f>'MSD Calculation'!$D$24-B2385</f>
        <v>-5.1800000000009021</v>
      </c>
      <c r="E2385" s="30">
        <f>IF(B2385="",0,IF(B2385&lt;'MSD Calculation'!$D$5,$E$7*(1-B2385/'MSD Calculation'!$D$5), 0))</f>
        <v>2.8307045150343735E-3</v>
      </c>
      <c r="F2385" s="30">
        <f>IF(B2385="",0,IF($B2385&lt;$F$5,0,IF($B2385&gt;'MSD Calculation'!$D$5,0,IF($N$4="Closed-form",1/2*(1-COS(2*PI()*($B2385-$F$5)/$F$6))*$F$8,IF($N$4="General",1/2*(1-COS(2*PI()*($B2385-$F$5)/$F$6))*$F$9,"Error")))))</f>
        <v>8.0340780142262487E-3</v>
      </c>
      <c r="G2385" s="30">
        <f>IF(B2385="",0,IF($B2385&lt;$G$5,0,IF($B2385&gt;'MSD Calculation'!$D$5,0,IF($N$4="Closed-form",1/2*(1-COS(2*PI()*($B2385-$G$5)/$G$6))*$G$8,IF($N$4="General",1/2*(1-COS(2*PI()*($B2385-$G$5)/$G$6))*$G$9,"Error")))))</f>
        <v>3.4351504186827132E-3</v>
      </c>
      <c r="H2385" s="30">
        <f>IF(B2385="",0,IF($B2385&lt;$H$5,0,IF($B2385&gt;'MSD Calculation'!$D$5,0,IF($N$4="Closed-form",1/2*(1-COS(2*PI()*($B2385-$H$5)/$H$6))*$H$8,IF($N$4="General",1/2*(1-COS(2*PI()*($B2385-$H$5)/$H$6))*$H$9,"Error")))))</f>
        <v>2.0163058042751846E-3</v>
      </c>
      <c r="I2385" s="30">
        <f>IF(B2385="",0,IF($B2385&lt;$I$5,0,IF($B2385&gt;'MSD Calculation'!$D$5,0,IF($N$4="Closed-form",1/2*(1-COS(2*PI()*($B2385-$I$5)/$I$6))*$I$8,IF($N$4="General",1/2*(1-COS(2*PI()*($B2385-$I$5)/$I$6))*$I$9,"Error")))))</f>
        <v>4.6575038171124098E-4</v>
      </c>
      <c r="J2385" s="15" t="s">
        <v>14</v>
      </c>
      <c r="K2385" s="3"/>
      <c r="L2385" s="17">
        <v>23.680000000000902</v>
      </c>
      <c r="M2385" s="34">
        <f>L2385/'MSD Calculation'!$D$5</f>
        <v>0.80000000000003046</v>
      </c>
      <c r="N2385" s="34">
        <f>'MSD Calculation'!$D$24-L2385</f>
        <v>-5.1800000000009021</v>
      </c>
      <c r="O2385" s="35">
        <f t="shared" si="180"/>
        <v>2.8307045150343735E-3</v>
      </c>
      <c r="P2385" s="35">
        <f t="shared" si="181"/>
        <v>1.0864782529260621E-2</v>
      </c>
      <c r="Q2385" s="35">
        <f t="shared" si="182"/>
        <v>1.4299932947943335E-2</v>
      </c>
      <c r="R2385" s="35">
        <f t="shared" si="183"/>
        <v>1.631623875221852E-2</v>
      </c>
      <c r="S2385" s="35">
        <f t="shared" si="184"/>
        <v>1.678198913392976E-2</v>
      </c>
      <c r="T2385" s="11" t="s">
        <v>14</v>
      </c>
    </row>
    <row r="2386" spans="2:20" x14ac:dyDescent="0.35">
      <c r="B2386" s="63">
        <v>23.690000000000904</v>
      </c>
      <c r="C2386" s="34">
        <f>B2386/'MSD Calculation'!$D$5</f>
        <v>0.80033783783786838</v>
      </c>
      <c r="D2386" s="34">
        <f>'MSD Calculation'!$D$24-B2386</f>
        <v>-5.1900000000009037</v>
      </c>
      <c r="E2386" s="30">
        <f>IF(B2386="",0,IF(B2386&lt;'MSD Calculation'!$D$5,$E$7*(1-B2386/'MSD Calculation'!$D$5), 0))</f>
        <v>2.8259229195697864E-3</v>
      </c>
      <c r="F2386" s="30">
        <f>IF(B2386="",0,IF($B2386&lt;$F$5,0,IF($B2386&gt;'MSD Calculation'!$D$5,0,IF($N$4="Closed-form",1/2*(1-COS(2*PI()*($B2386-$F$5)/$F$6))*$F$8,IF($N$4="General",1/2*(1-COS(2*PI()*($B2386-$F$5)/$F$6))*$F$9,"Error")))))</f>
        <v>8.0264098350137265E-3</v>
      </c>
      <c r="G2386" s="30">
        <f>IF(B2386="",0,IF($B2386&lt;$G$5,0,IF($B2386&gt;'MSD Calculation'!$D$5,0,IF($N$4="Closed-form",1/2*(1-COS(2*PI()*($B2386-$G$5)/$G$6))*$G$8,IF($N$4="General",1/2*(1-COS(2*PI()*($B2386-$G$5)/$G$6))*$G$9,"Error")))))</f>
        <v>3.432659259876705E-3</v>
      </c>
      <c r="H2386" s="30">
        <f>IF(B2386="",0,IF($B2386&lt;$H$5,0,IF($B2386&gt;'MSD Calculation'!$D$5,0,IF($N$4="Closed-form",1/2*(1-COS(2*PI()*($B2386-$H$5)/$H$6))*$H$8,IF($N$4="General",1/2*(1-COS(2*PI()*($B2386-$H$5)/$H$6))*$H$9,"Error")))))</f>
        <v>2.0161542627839869E-3</v>
      </c>
      <c r="I2386" s="30">
        <f>IF(B2386="",0,IF($B2386&lt;$I$5,0,IF($B2386&gt;'MSD Calculation'!$D$5,0,IF($N$4="Closed-form",1/2*(1-COS(2*PI()*($B2386-$I$5)/$I$6))*$I$8,IF($N$4="General",1/2*(1-COS(2*PI()*($B2386-$I$5)/$I$6))*$I$9,"Error")))))</f>
        <v>4.6691381539093116E-4</v>
      </c>
      <c r="J2386" s="15" t="s">
        <v>14</v>
      </c>
      <c r="K2386" s="3"/>
      <c r="L2386" s="17">
        <v>23.690000000000904</v>
      </c>
      <c r="M2386" s="34">
        <f>L2386/'MSD Calculation'!$D$5</f>
        <v>0.80033783783786838</v>
      </c>
      <c r="N2386" s="34">
        <f>'MSD Calculation'!$D$24-L2386</f>
        <v>-5.1900000000009037</v>
      </c>
      <c r="O2386" s="35">
        <f t="shared" ref="O2386:O2449" si="185">E2386</f>
        <v>2.8259229195697864E-3</v>
      </c>
      <c r="P2386" s="35">
        <f t="shared" ref="P2386:P2449" si="186">E2386+F2386</f>
        <v>1.0852332754583513E-2</v>
      </c>
      <c r="Q2386" s="35">
        <f t="shared" ref="Q2386:Q2449" si="187">E2386+F2386+G2386</f>
        <v>1.4284992014460218E-2</v>
      </c>
      <c r="R2386" s="35">
        <f t="shared" ref="R2386:R2449" si="188">+E2386+F2386+G2386+H2386</f>
        <v>1.6301146277244206E-2</v>
      </c>
      <c r="S2386" s="35">
        <f t="shared" ref="S2386:S2449" si="189">E2386+F2386+G2386+H2386+I2386</f>
        <v>1.6768060092635137E-2</v>
      </c>
      <c r="T2386" s="11" t="s">
        <v>14</v>
      </c>
    </row>
    <row r="2387" spans="2:20" x14ac:dyDescent="0.35">
      <c r="B2387" s="63">
        <v>23.700000000000905</v>
      </c>
      <c r="C2387" s="34">
        <f>B2387/'MSD Calculation'!$D$5</f>
        <v>0.80067567567570619</v>
      </c>
      <c r="D2387" s="34">
        <f>'MSD Calculation'!$D$24-B2387</f>
        <v>-5.2000000000009052</v>
      </c>
      <c r="E2387" s="30">
        <f>IF(B2387="",0,IF(B2387&lt;'MSD Calculation'!$D$5,$E$7*(1-B2387/'MSD Calculation'!$D$5), 0))</f>
        <v>2.8211413241052011E-3</v>
      </c>
      <c r="F2387" s="30">
        <f>IF(B2387="",0,IF($B2387&lt;$F$5,0,IF($B2387&gt;'MSD Calculation'!$D$5,0,IF($N$4="Closed-form",1/2*(1-COS(2*PI()*($B2387-$F$5)/$F$6))*$F$8,IF($N$4="General",1/2*(1-COS(2*PI()*($B2387-$F$5)/$F$6))*$F$9,"Error")))))</f>
        <v>8.0187277215527132E-3</v>
      </c>
      <c r="G2387" s="30">
        <f>IF(B2387="",0,IF($B2387&lt;$G$5,0,IF($B2387&gt;'MSD Calculation'!$D$5,0,IF($N$4="Closed-form",1/2*(1-COS(2*PI()*($B2387-$G$5)/$G$6))*$G$8,IF($N$4="General",1/2*(1-COS(2*PI()*($B2387-$G$5)/$G$6))*$G$9,"Error")))))</f>
        <v>3.4301571269494732E-3</v>
      </c>
      <c r="H2387" s="30">
        <f>IF(B2387="",0,IF($B2387&lt;$H$5,0,IF($B2387&gt;'MSD Calculation'!$D$5,0,IF($N$4="Closed-form",1/2*(1-COS(2*PI()*($B2387-$H$5)/$H$6))*$H$8,IF($N$4="General",1/2*(1-COS(2*PI()*($B2387-$H$5)/$H$6))*$H$9,"Error")))))</f>
        <v>2.0159906065019099E-3</v>
      </c>
      <c r="I2387" s="30">
        <f>IF(B2387="",0,IF($B2387&lt;$I$5,0,IF($B2387&gt;'MSD Calculation'!$D$5,0,IF($N$4="Closed-form",1/2*(1-COS(2*PI()*($B2387-$I$5)/$I$6))*$I$8,IF($N$4="General",1/2*(1-COS(2*PI()*($B2387-$I$5)/$I$6))*$I$9,"Error")))))</f>
        <v>4.6807265992828843E-4</v>
      </c>
      <c r="J2387" s="15" t="s">
        <v>14</v>
      </c>
      <c r="K2387" s="3"/>
      <c r="L2387" s="17">
        <v>23.700000000000905</v>
      </c>
      <c r="M2387" s="34">
        <f>L2387/'MSD Calculation'!$D$5</f>
        <v>0.80067567567570619</v>
      </c>
      <c r="N2387" s="34">
        <f>'MSD Calculation'!$D$24-L2387</f>
        <v>-5.2000000000009052</v>
      </c>
      <c r="O2387" s="35">
        <f t="shared" si="185"/>
        <v>2.8211413241052011E-3</v>
      </c>
      <c r="P2387" s="35">
        <f t="shared" si="186"/>
        <v>1.0839869045657913E-2</v>
      </c>
      <c r="Q2387" s="35">
        <f t="shared" si="187"/>
        <v>1.4270026172607387E-2</v>
      </c>
      <c r="R2387" s="35">
        <f t="shared" si="188"/>
        <v>1.6286016779109298E-2</v>
      </c>
      <c r="S2387" s="35">
        <f t="shared" si="189"/>
        <v>1.6754089439037587E-2</v>
      </c>
      <c r="T2387" s="11" t="s">
        <v>14</v>
      </c>
    </row>
    <row r="2388" spans="2:20" x14ac:dyDescent="0.35">
      <c r="B2388" s="63">
        <v>23.710000000000907</v>
      </c>
      <c r="C2388" s="34">
        <f>B2388/'MSD Calculation'!$D$5</f>
        <v>0.80101351351354411</v>
      </c>
      <c r="D2388" s="34">
        <f>'MSD Calculation'!$D$24-B2388</f>
        <v>-5.2100000000009068</v>
      </c>
      <c r="E2388" s="30">
        <f>IF(B2388="",0,IF(B2388&lt;'MSD Calculation'!$D$5,$E$7*(1-B2388/'MSD Calculation'!$D$5), 0))</f>
        <v>2.816359728640614E-3</v>
      </c>
      <c r="F2388" s="30">
        <f>IF(B2388="",0,IF($B2388&lt;$F$5,0,IF($B2388&gt;'MSD Calculation'!$D$5,0,IF($N$4="Closed-form",1/2*(1-COS(2*PI()*($B2388-$F$5)/$F$6))*$F$8,IF($N$4="General",1/2*(1-COS(2*PI()*($B2388-$F$5)/$F$6))*$F$9,"Error")))))</f>
        <v>8.0110317075407014E-3</v>
      </c>
      <c r="G2388" s="30">
        <f>IF(B2388="",0,IF($B2388&lt;$G$5,0,IF($B2388&gt;'MSD Calculation'!$D$5,0,IF($N$4="Closed-form",1/2*(1-COS(2*PI()*($B2388-$G$5)/$G$6))*$G$8,IF($N$4="General",1/2*(1-COS(2*PI()*($B2388-$G$5)/$G$6))*$G$9,"Error")))))</f>
        <v>3.4276440372231461E-3</v>
      </c>
      <c r="H2388" s="30">
        <f>IF(B2388="",0,IF($B2388&lt;$H$5,0,IF($B2388&gt;'MSD Calculation'!$D$5,0,IF($N$4="Closed-form",1/2*(1-COS(2*PI()*($B2388-$H$5)/$H$6))*$H$8,IF($N$4="General",1/2*(1-COS(2*PI()*($B2388-$H$5)/$H$6))*$H$9,"Error")))))</f>
        <v>2.0158148373967282E-3</v>
      </c>
      <c r="I2388" s="30">
        <f>IF(B2388="",0,IF($B2388&lt;$I$5,0,IF($B2388&gt;'MSD Calculation'!$D$5,0,IF($N$4="Closed-form",1/2*(1-COS(2*PI()*($B2388-$I$5)/$I$6))*$I$8,IF($N$4="General",1/2*(1-COS(2*PI()*($B2388-$I$5)/$I$6))*$I$9,"Error")))))</f>
        <v>4.6922688537674658E-4</v>
      </c>
      <c r="J2388" s="15" t="s">
        <v>14</v>
      </c>
      <c r="K2388" s="3"/>
      <c r="L2388" s="17">
        <v>23.710000000000907</v>
      </c>
      <c r="M2388" s="34">
        <f>L2388/'MSD Calculation'!$D$5</f>
        <v>0.80101351351354411</v>
      </c>
      <c r="N2388" s="34">
        <f>'MSD Calculation'!$D$24-L2388</f>
        <v>-5.2100000000009068</v>
      </c>
      <c r="O2388" s="35">
        <f t="shared" si="185"/>
        <v>2.816359728640614E-3</v>
      </c>
      <c r="P2388" s="35">
        <f t="shared" si="186"/>
        <v>1.0827391436181315E-2</v>
      </c>
      <c r="Q2388" s="35">
        <f t="shared" si="187"/>
        <v>1.4255035473404461E-2</v>
      </c>
      <c r="R2388" s="35">
        <f t="shared" si="188"/>
        <v>1.627085031080119E-2</v>
      </c>
      <c r="S2388" s="35">
        <f t="shared" si="189"/>
        <v>1.6740077196177938E-2</v>
      </c>
      <c r="T2388" s="11" t="s">
        <v>14</v>
      </c>
    </row>
    <row r="2389" spans="2:20" x14ac:dyDescent="0.35">
      <c r="B2389" s="63">
        <v>23.720000000000908</v>
      </c>
      <c r="C2389" s="34">
        <f>B2389/'MSD Calculation'!$D$5</f>
        <v>0.80135135135138202</v>
      </c>
      <c r="D2389" s="34">
        <f>'MSD Calculation'!$D$24-B2389</f>
        <v>-5.2200000000009084</v>
      </c>
      <c r="E2389" s="30">
        <f>IF(B2389="",0,IF(B2389&lt;'MSD Calculation'!$D$5,$E$7*(1-B2389/'MSD Calculation'!$D$5), 0))</f>
        <v>2.8115781331760274E-3</v>
      </c>
      <c r="F2389" s="30">
        <f>IF(B2389="",0,IF($B2389&lt;$F$5,0,IF($B2389&gt;'MSD Calculation'!$D$5,0,IF($N$4="Closed-form",1/2*(1-COS(2*PI()*($B2389-$F$5)/$F$6))*$F$8,IF($N$4="General",1/2*(1-COS(2*PI()*($B2389-$F$5)/$F$6))*$F$9,"Error")))))</f>
        <v>8.0033218267361941E-3</v>
      </c>
      <c r="G2389" s="30">
        <f>IF(B2389="",0,IF($B2389&lt;$G$5,0,IF($B2389&gt;'MSD Calculation'!$D$5,0,IF($N$4="Closed-form",1/2*(1-COS(2*PI()*($B2389-$G$5)/$G$6))*$G$8,IF($N$4="General",1/2*(1-COS(2*PI()*($B2389-$G$5)/$G$6))*$G$9,"Error")))))</f>
        <v>3.4251200080957036E-3</v>
      </c>
      <c r="H2389" s="30">
        <f>IF(B2389="",0,IF($B2389&lt;$H$5,0,IF($B2389&gt;'MSD Calculation'!$D$5,0,IF($N$4="Closed-form",1/2*(1-COS(2*PI()*($B2389-$H$5)/$H$6))*$H$8,IF($N$4="General",1/2*(1-COS(2*PI()*($B2389-$H$5)/$H$6))*$H$9,"Error")))))</f>
        <v>2.015626957581861E-3</v>
      </c>
      <c r="I2389" s="30">
        <f>IF(B2389="",0,IF($B2389&lt;$I$5,0,IF($B2389&gt;'MSD Calculation'!$D$5,0,IF($N$4="Closed-form",1/2*(1-COS(2*PI()*($B2389-$I$5)/$I$6))*$I$8,IF($N$4="General",1/2*(1-COS(2*PI()*($B2389-$I$5)/$I$6))*$I$9,"Error")))))</f>
        <v>4.703764619091039E-4</v>
      </c>
      <c r="J2389" s="15" t="s">
        <v>14</v>
      </c>
      <c r="K2389" s="3"/>
      <c r="L2389" s="17">
        <v>23.720000000000908</v>
      </c>
      <c r="M2389" s="34">
        <f>L2389/'MSD Calculation'!$D$5</f>
        <v>0.80135135135138202</v>
      </c>
      <c r="N2389" s="34">
        <f>'MSD Calculation'!$D$24-L2389</f>
        <v>-5.2200000000009084</v>
      </c>
      <c r="O2389" s="35">
        <f t="shared" si="185"/>
        <v>2.8115781331760274E-3</v>
      </c>
      <c r="P2389" s="35">
        <f t="shared" si="186"/>
        <v>1.0814899959912222E-2</v>
      </c>
      <c r="Q2389" s="35">
        <f t="shared" si="187"/>
        <v>1.4240019968007925E-2</v>
      </c>
      <c r="R2389" s="35">
        <f t="shared" si="188"/>
        <v>1.6255646925589787E-2</v>
      </c>
      <c r="S2389" s="35">
        <f t="shared" si="189"/>
        <v>1.672602338749889E-2</v>
      </c>
      <c r="T2389" s="11" t="s">
        <v>14</v>
      </c>
    </row>
    <row r="2390" spans="2:20" x14ac:dyDescent="0.35">
      <c r="B2390" s="63">
        <v>23.73000000000091</v>
      </c>
      <c r="C2390" s="34">
        <f>B2390/'MSD Calculation'!$D$5</f>
        <v>0.80168918918921994</v>
      </c>
      <c r="D2390" s="34">
        <f>'MSD Calculation'!$D$24-B2390</f>
        <v>-5.2300000000009099</v>
      </c>
      <c r="E2390" s="30">
        <f>IF(B2390="",0,IF(B2390&lt;'MSD Calculation'!$D$5,$E$7*(1-B2390/'MSD Calculation'!$D$5), 0))</f>
        <v>2.8067965377114403E-3</v>
      </c>
      <c r="F2390" s="30">
        <f>IF(B2390="",0,IF($B2390&lt;$F$5,0,IF($B2390&gt;'MSD Calculation'!$D$5,0,IF($N$4="Closed-form",1/2*(1-COS(2*PI()*($B2390-$F$5)/$F$6))*$F$8,IF($N$4="General",1/2*(1-COS(2*PI()*($B2390-$F$5)/$F$6))*$F$9,"Error")))))</f>
        <v>7.9955981129584772E-3</v>
      </c>
      <c r="G2390" s="30">
        <f>IF(B2390="",0,IF($B2390&lt;$G$5,0,IF($B2390&gt;'MSD Calculation'!$D$5,0,IF($N$4="Closed-form",1/2*(1-COS(2*PI()*($B2390-$G$5)/$G$6))*$G$8,IF($N$4="General",1/2*(1-COS(2*PI()*($B2390-$G$5)/$G$6))*$G$9,"Error")))))</f>
        <v>3.4225850570408578E-3</v>
      </c>
      <c r="H2390" s="30">
        <f>IF(B2390="",0,IF($B2390&lt;$H$5,0,IF($B2390&gt;'MSD Calculation'!$D$5,0,IF($N$4="Closed-form",1/2*(1-COS(2*PI()*($B2390-$H$5)/$H$6))*$H$8,IF($N$4="General",1/2*(1-COS(2*PI()*($B2390-$H$5)/$H$6))*$H$9,"Error")))))</f>
        <v>2.0154269693163436E-3</v>
      </c>
      <c r="I2390" s="30">
        <f>IF(B2390="",0,IF($B2390&lt;$I$5,0,IF($B2390&gt;'MSD Calculation'!$D$5,0,IF($N$4="Closed-form",1/2*(1-COS(2*PI()*($B2390-$I$5)/$I$6))*$I$8,IF($N$4="General",1/2*(1-COS(2*PI()*($B2390-$I$5)/$I$6))*$I$9,"Error")))))</f>
        <v>4.7152135981829536E-4</v>
      </c>
      <c r="J2390" s="15" t="s">
        <v>14</v>
      </c>
      <c r="K2390" s="3"/>
      <c r="L2390" s="17">
        <v>23.73000000000091</v>
      </c>
      <c r="M2390" s="34">
        <f>L2390/'MSD Calculation'!$D$5</f>
        <v>0.80168918918921994</v>
      </c>
      <c r="N2390" s="34">
        <f>'MSD Calculation'!$D$24-L2390</f>
        <v>-5.2300000000009099</v>
      </c>
      <c r="O2390" s="35">
        <f t="shared" si="185"/>
        <v>2.8067965377114403E-3</v>
      </c>
      <c r="P2390" s="35">
        <f t="shared" si="186"/>
        <v>1.0802394650669917E-2</v>
      </c>
      <c r="Q2390" s="35">
        <f t="shared" si="187"/>
        <v>1.4224979707710774E-2</v>
      </c>
      <c r="R2390" s="35">
        <f t="shared" si="188"/>
        <v>1.6240406677027117E-2</v>
      </c>
      <c r="S2390" s="35">
        <f t="shared" si="189"/>
        <v>1.6711928036845413E-2</v>
      </c>
      <c r="T2390" s="11" t="s">
        <v>14</v>
      </c>
    </row>
    <row r="2391" spans="2:20" x14ac:dyDescent="0.35">
      <c r="B2391" s="63">
        <v>23.740000000000911</v>
      </c>
      <c r="C2391" s="34">
        <f>B2391/'MSD Calculation'!$D$5</f>
        <v>0.80202702702705775</v>
      </c>
      <c r="D2391" s="34">
        <f>'MSD Calculation'!$D$24-B2391</f>
        <v>-5.2400000000009115</v>
      </c>
      <c r="E2391" s="30">
        <f>IF(B2391="",0,IF(B2391&lt;'MSD Calculation'!$D$5,$E$7*(1-B2391/'MSD Calculation'!$D$5), 0))</f>
        <v>2.802014942246855E-3</v>
      </c>
      <c r="F2391" s="30">
        <f>IF(B2391="",0,IF($B2391&lt;$F$5,0,IF($B2391&gt;'MSD Calculation'!$D$5,0,IF($N$4="Closed-form",1/2*(1-COS(2*PI()*($B2391-$F$5)/$F$6))*$F$8,IF($N$4="General",1/2*(1-COS(2*PI()*($B2391-$F$5)/$F$6))*$F$9,"Error")))))</f>
        <v>7.9878606000875606E-3</v>
      </c>
      <c r="G2391" s="30">
        <f>IF(B2391="",0,IF($B2391&lt;$G$5,0,IF($B2391&gt;'MSD Calculation'!$D$5,0,IF($N$4="Closed-form",1/2*(1-COS(2*PI()*($B2391-$G$5)/$G$6))*$G$8,IF($N$4="General",1/2*(1-COS(2*PI()*($B2391-$G$5)/$G$6))*$G$9,"Error")))))</f>
        <v>3.4200392016079358E-3</v>
      </c>
      <c r="H2391" s="30">
        <f>IF(B2391="",0,IF($B2391&lt;$H$5,0,IF($B2391&gt;'MSD Calculation'!$D$5,0,IF($N$4="Closed-form",1/2*(1-COS(2*PI()*($B2391-$H$5)/$H$6))*$H$8,IF($N$4="General",1/2*(1-COS(2*PI()*($B2391-$H$5)/$H$6))*$H$9,"Error")))))</f>
        <v>2.0152148750048008E-3</v>
      </c>
      <c r="I2391" s="30">
        <f>IF(B2391="",0,IF($B2391&lt;$I$5,0,IF($B2391&gt;'MSD Calculation'!$D$5,0,IF($N$4="Closed-form",1/2*(1-COS(2*PI()*($B2391-$I$5)/$I$6))*$I$8,IF($N$4="General",1/2*(1-COS(2*PI()*($B2391-$I$5)/$I$6))*$I$9,"Error")))))</f>
        <v>4.7266154951815963E-4</v>
      </c>
      <c r="J2391" s="15" t="s">
        <v>14</v>
      </c>
      <c r="K2391" s="3"/>
      <c r="L2391" s="17">
        <v>23.740000000000911</v>
      </c>
      <c r="M2391" s="34">
        <f>L2391/'MSD Calculation'!$D$5</f>
        <v>0.80202702702705775</v>
      </c>
      <c r="N2391" s="34">
        <f>'MSD Calculation'!$D$24-L2391</f>
        <v>-5.2400000000009115</v>
      </c>
      <c r="O2391" s="35">
        <f t="shared" si="185"/>
        <v>2.802014942246855E-3</v>
      </c>
      <c r="P2391" s="35">
        <f t="shared" si="186"/>
        <v>1.0789875542334416E-2</v>
      </c>
      <c r="Q2391" s="35">
        <f t="shared" si="187"/>
        <v>1.4209914743942353E-2</v>
      </c>
      <c r="R2391" s="35">
        <f t="shared" si="188"/>
        <v>1.6225129618947155E-2</v>
      </c>
      <c r="S2391" s="35">
        <f t="shared" si="189"/>
        <v>1.6697791168465315E-2</v>
      </c>
      <c r="T2391" s="11" t="s">
        <v>14</v>
      </c>
    </row>
    <row r="2392" spans="2:20" x14ac:dyDescent="0.35">
      <c r="B2392" s="63">
        <v>23.750000000000913</v>
      </c>
      <c r="C2392" s="34">
        <f>B2392/'MSD Calculation'!$D$5</f>
        <v>0.80236486486489567</v>
      </c>
      <c r="D2392" s="34">
        <f>'MSD Calculation'!$D$24-B2392</f>
        <v>-5.250000000000913</v>
      </c>
      <c r="E2392" s="30">
        <f>IF(B2392="",0,IF(B2392&lt;'MSD Calculation'!$D$5,$E$7*(1-B2392/'MSD Calculation'!$D$5), 0))</f>
        <v>2.7972333467822679E-3</v>
      </c>
      <c r="F2392" s="30">
        <f>IF(B2392="",0,IF($B2392&lt;$F$5,0,IF($B2392&gt;'MSD Calculation'!$D$5,0,IF($N$4="Closed-form",1/2*(1-COS(2*PI()*($B2392-$F$5)/$F$6))*$F$8,IF($N$4="General",1/2*(1-COS(2*PI()*($B2392-$F$5)/$F$6))*$F$9,"Error")))))</f>
        <v>7.9801093220639441E-3</v>
      </c>
      <c r="G2392" s="30">
        <f>IF(B2392="",0,IF($B2392&lt;$G$5,0,IF($B2392&gt;'MSD Calculation'!$D$5,0,IF($N$4="Closed-form",1/2*(1-COS(2*PI()*($B2392-$G$5)/$G$6))*$G$8,IF($N$4="General",1/2*(1-COS(2*PI()*($B2392-$G$5)/$G$6))*$G$9,"Error")))))</f>
        <v>3.4174824594217518E-3</v>
      </c>
      <c r="H2392" s="30">
        <f>IF(B2392="",0,IF($B2392&lt;$H$5,0,IF($B2392&gt;'MSD Calculation'!$D$5,0,IF($N$4="Closed-form",1/2*(1-COS(2*PI()*($B2392-$H$5)/$H$6))*$H$8,IF($N$4="General",1/2*(1-COS(2*PI()*($B2392-$H$5)/$H$6))*$H$9,"Error")))))</f>
        <v>2.01499067719742E-3</v>
      </c>
      <c r="I2392" s="30">
        <f>IF(B2392="",0,IF($B2392&lt;$I$5,0,IF($B2392&gt;'MSD Calculation'!$D$5,0,IF($N$4="Closed-form",1/2*(1-COS(2*PI()*($B2392-$I$5)/$I$6))*$I$8,IF($N$4="General",1/2*(1-COS(2*PI()*($B2392-$I$5)/$I$6))*$I$9,"Error")))))</f>
        <v>4.7379700154420349E-4</v>
      </c>
      <c r="J2392" s="15" t="s">
        <v>14</v>
      </c>
      <c r="K2392" s="3"/>
      <c r="L2392" s="17">
        <v>23.750000000000913</v>
      </c>
      <c r="M2392" s="34">
        <f>L2392/'MSD Calculation'!$D$5</f>
        <v>0.80236486486489567</v>
      </c>
      <c r="N2392" s="34">
        <f>'MSD Calculation'!$D$24-L2392</f>
        <v>-5.250000000000913</v>
      </c>
      <c r="O2392" s="35">
        <f t="shared" si="185"/>
        <v>2.7972333467822679E-3</v>
      </c>
      <c r="P2392" s="35">
        <f t="shared" si="186"/>
        <v>1.0777342668846212E-2</v>
      </c>
      <c r="Q2392" s="35">
        <f t="shared" si="187"/>
        <v>1.4194825128267963E-2</v>
      </c>
      <c r="R2392" s="35">
        <f t="shared" si="188"/>
        <v>1.6209815805465384E-2</v>
      </c>
      <c r="S2392" s="35">
        <f t="shared" si="189"/>
        <v>1.6683612807009588E-2</v>
      </c>
      <c r="T2392" s="11" t="s">
        <v>14</v>
      </c>
    </row>
    <row r="2393" spans="2:20" x14ac:dyDescent="0.35">
      <c r="B2393" s="63">
        <v>23.760000000000915</v>
      </c>
      <c r="C2393" s="34">
        <f>B2393/'MSD Calculation'!$D$5</f>
        <v>0.80270270270273358</v>
      </c>
      <c r="D2393" s="34">
        <f>'MSD Calculation'!$D$24-B2393</f>
        <v>-5.2600000000009146</v>
      </c>
      <c r="E2393" s="30">
        <f>IF(B2393="",0,IF(B2393&lt;'MSD Calculation'!$D$5,$E$7*(1-B2393/'MSD Calculation'!$D$5), 0))</f>
        <v>2.7924517513176809E-3</v>
      </c>
      <c r="F2393" s="30">
        <f>IF(B2393="",0,IF($B2393&lt;$F$5,0,IF($B2393&gt;'MSD Calculation'!$D$5,0,IF($N$4="Closed-form",1/2*(1-COS(2*PI()*($B2393-$F$5)/$F$6))*$F$8,IF($N$4="General",1/2*(1-COS(2*PI()*($B2393-$F$5)/$F$6))*$F$9,"Error")))))</f>
        <v>7.9723443128885373E-3</v>
      </c>
      <c r="G2393" s="30">
        <f>IF(B2393="",0,IF($B2393&lt;$G$5,0,IF($B2393&gt;'MSD Calculation'!$D$5,0,IF($N$4="Closed-form",1/2*(1-COS(2*PI()*($B2393-$G$5)/$G$6))*$G$8,IF($N$4="General",1/2*(1-COS(2*PI()*($B2393-$G$5)/$G$6))*$G$9,"Error")))))</f>
        <v>3.4149148481824911E-3</v>
      </c>
      <c r="H2393" s="30">
        <f>IF(B2393="",0,IF($B2393&lt;$H$5,0,IF($B2393&gt;'MSD Calculation'!$D$5,0,IF($N$4="Closed-form",1/2*(1-COS(2*PI()*($B2393-$H$5)/$H$6))*$H$8,IF($N$4="General",1/2*(1-COS(2*PI()*($B2393-$H$5)/$H$6))*$H$9,"Error")))))</f>
        <v>2.0147543785899165E-3</v>
      </c>
      <c r="I2393" s="30">
        <f>IF(B2393="",0,IF($B2393&lt;$I$5,0,IF($B2393&gt;'MSD Calculation'!$D$5,0,IF($N$4="Closed-form",1/2*(1-COS(2*PI()*($B2393-$I$5)/$I$6))*$I$8,IF($N$4="General",1/2*(1-COS(2*PI()*($B2393-$I$5)/$I$6))*$I$9,"Error")))))</f>
        <v>4.749276865543638E-4</v>
      </c>
      <c r="J2393" s="15" t="s">
        <v>14</v>
      </c>
      <c r="K2393" s="3"/>
      <c r="L2393" s="17">
        <v>23.760000000000915</v>
      </c>
      <c r="M2393" s="34">
        <f>L2393/'MSD Calculation'!$D$5</f>
        <v>0.80270270270273358</v>
      </c>
      <c r="N2393" s="34">
        <f>'MSD Calculation'!$D$24-L2393</f>
        <v>-5.2600000000009146</v>
      </c>
      <c r="O2393" s="35">
        <f t="shared" si="185"/>
        <v>2.7924517513176809E-3</v>
      </c>
      <c r="P2393" s="35">
        <f t="shared" si="186"/>
        <v>1.0764796064206219E-2</v>
      </c>
      <c r="Q2393" s="35">
        <f t="shared" si="187"/>
        <v>1.417971091238871E-2</v>
      </c>
      <c r="R2393" s="35">
        <f t="shared" si="188"/>
        <v>1.6194465290978625E-2</v>
      </c>
      <c r="S2393" s="35">
        <f t="shared" si="189"/>
        <v>1.666939297753299E-2</v>
      </c>
      <c r="T2393" s="11" t="s">
        <v>14</v>
      </c>
    </row>
    <row r="2394" spans="2:20" x14ac:dyDescent="0.35">
      <c r="B2394" s="63">
        <v>23.770000000000916</v>
      </c>
      <c r="C2394" s="34">
        <f>B2394/'MSD Calculation'!$D$5</f>
        <v>0.8030405405405715</v>
      </c>
      <c r="D2394" s="34">
        <f>'MSD Calculation'!$D$24-B2394</f>
        <v>-5.2700000000009162</v>
      </c>
      <c r="E2394" s="30">
        <f>IF(B2394="",0,IF(B2394&lt;'MSD Calculation'!$D$5,$E$7*(1-B2394/'MSD Calculation'!$D$5), 0))</f>
        <v>2.7876701558530942E-3</v>
      </c>
      <c r="F2394" s="30">
        <f>IF(B2394="",0,IF($B2394&lt;$F$5,0,IF($B2394&gt;'MSD Calculation'!$D$5,0,IF($N$4="Closed-form",1/2*(1-COS(2*PI()*($B2394-$F$5)/$F$6))*$F$8,IF($N$4="General",1/2*(1-COS(2*PI()*($B2394-$F$5)/$F$6))*$F$9,"Error")))))</f>
        <v>7.9645656066224587E-3</v>
      </c>
      <c r="G2394" s="30">
        <f>IF(B2394="",0,IF($B2394&lt;$G$5,0,IF($B2394&gt;'MSD Calculation'!$D$5,0,IF($N$4="Closed-form",1/2*(1-COS(2*PI()*($B2394-$G$5)/$G$6))*$G$8,IF($N$4="General",1/2*(1-COS(2*PI()*($B2394-$G$5)/$G$6))*$G$9,"Error")))))</f>
        <v>3.41233638566558E-3</v>
      </c>
      <c r="H2394" s="30">
        <f>IF(B2394="",0,IF($B2394&lt;$H$5,0,IF($B2394&gt;'MSD Calculation'!$D$5,0,IF($N$4="Closed-form",1/2*(1-COS(2*PI()*($B2394-$H$5)/$H$6))*$H$8,IF($N$4="General",1/2*(1-COS(2*PI()*($B2394-$H$5)/$H$6))*$H$9,"Error")))))</f>
        <v>2.014505982023507E-3</v>
      </c>
      <c r="I2394" s="30">
        <f>IF(B2394="",0,IF($B2394&lt;$I$5,0,IF($B2394&gt;'MSD Calculation'!$D$5,0,IF($N$4="Closed-form",1/2*(1-COS(2*PI()*($B2394-$I$5)/$I$6))*$I$8,IF($N$4="General",1/2*(1-COS(2*PI()*($B2394-$I$5)/$I$6))*$I$9,"Error")))))</f>
        <v>4.7605357532976521E-4</v>
      </c>
      <c r="J2394" s="15" t="s">
        <v>14</v>
      </c>
      <c r="K2394" s="3"/>
      <c r="L2394" s="17">
        <v>23.770000000000916</v>
      </c>
      <c r="M2394" s="34">
        <f>L2394/'MSD Calculation'!$D$5</f>
        <v>0.8030405405405715</v>
      </c>
      <c r="N2394" s="34">
        <f>'MSD Calculation'!$D$24-L2394</f>
        <v>-5.2700000000009162</v>
      </c>
      <c r="O2394" s="35">
        <f t="shared" si="185"/>
        <v>2.7876701558530942E-3</v>
      </c>
      <c r="P2394" s="35">
        <f t="shared" si="186"/>
        <v>1.0752235762475554E-2</v>
      </c>
      <c r="Q2394" s="35">
        <f t="shared" si="187"/>
        <v>1.4164572148141133E-2</v>
      </c>
      <c r="R2394" s="35">
        <f t="shared" si="188"/>
        <v>1.6179078130164639E-2</v>
      </c>
      <c r="S2394" s="35">
        <f t="shared" si="189"/>
        <v>1.6655131705494403E-2</v>
      </c>
      <c r="T2394" s="11" t="s">
        <v>14</v>
      </c>
    </row>
    <row r="2395" spans="2:20" x14ac:dyDescent="0.35">
      <c r="B2395" s="63">
        <v>23.780000000000918</v>
      </c>
      <c r="C2395" s="34">
        <f>B2395/'MSD Calculation'!$D$5</f>
        <v>0.80337837837840931</v>
      </c>
      <c r="D2395" s="34">
        <f>'MSD Calculation'!$D$24-B2395</f>
        <v>-5.2800000000009177</v>
      </c>
      <c r="E2395" s="30">
        <f>IF(B2395="",0,IF(B2395&lt;'MSD Calculation'!$D$5,$E$7*(1-B2395/'MSD Calculation'!$D$5), 0))</f>
        <v>2.7828885603885085E-3</v>
      </c>
      <c r="F2395" s="30">
        <f>IF(B2395="",0,IF($B2395&lt;$F$5,0,IF($B2395&gt;'MSD Calculation'!$D$5,0,IF($N$4="Closed-form",1/2*(1-COS(2*PI()*($B2395-$F$5)/$F$6))*$F$8,IF($N$4="General",1/2*(1-COS(2*PI()*($B2395-$F$5)/$F$6))*$F$9,"Error")))))</f>
        <v>7.9567732373869299E-3</v>
      </c>
      <c r="G2395" s="30">
        <f>IF(B2395="",0,IF($B2395&lt;$G$5,0,IF($B2395&gt;'MSD Calculation'!$D$5,0,IF($N$4="Closed-form",1/2*(1-COS(2*PI()*($B2395-$G$5)/$G$6))*$G$8,IF($N$4="General",1/2*(1-COS(2*PI()*($B2395-$G$5)/$G$6))*$G$9,"Error")))))</f>
        <v>3.409747089721576E-3</v>
      </c>
      <c r="H2395" s="30">
        <f>IF(B2395="",0,IF($B2395&lt;$H$5,0,IF($B2395&gt;'MSD Calculation'!$D$5,0,IF($N$4="Closed-form",1/2*(1-COS(2*PI()*($B2395-$H$5)/$H$6))*$H$8,IF($N$4="General",1/2*(1-COS(2*PI()*($B2395-$H$5)/$H$6))*$H$9,"Error")))))</f>
        <v>2.0142454904848689E-3</v>
      </c>
      <c r="I2395" s="30">
        <f>IF(B2395="",0,IF($B2395&lt;$I$5,0,IF($B2395&gt;'MSD Calculation'!$D$5,0,IF($N$4="Closed-form",1/2*(1-COS(2*PI()*($B2395-$I$5)/$I$6))*$I$8,IF($N$4="General",1/2*(1-COS(2*PI()*($B2395-$I$5)/$I$6))*$I$9,"Error")))))</f>
        <v>4.7717463877547535E-4</v>
      </c>
      <c r="J2395" s="15" t="s">
        <v>14</v>
      </c>
      <c r="K2395" s="3"/>
      <c r="L2395" s="17">
        <v>23.780000000000918</v>
      </c>
      <c r="M2395" s="34">
        <f>L2395/'MSD Calculation'!$D$5</f>
        <v>0.80337837837840931</v>
      </c>
      <c r="N2395" s="34">
        <f>'MSD Calculation'!$D$24-L2395</f>
        <v>-5.2800000000009177</v>
      </c>
      <c r="O2395" s="35">
        <f t="shared" si="185"/>
        <v>2.7828885603885085E-3</v>
      </c>
      <c r="P2395" s="35">
        <f t="shared" si="186"/>
        <v>1.0739661797775439E-2</v>
      </c>
      <c r="Q2395" s="35">
        <f t="shared" si="187"/>
        <v>1.4149408887497016E-2</v>
      </c>
      <c r="R2395" s="35">
        <f t="shared" si="188"/>
        <v>1.6163654377981885E-2</v>
      </c>
      <c r="S2395" s="35">
        <f t="shared" si="189"/>
        <v>1.6640829016757359E-2</v>
      </c>
      <c r="T2395" s="11" t="s">
        <v>14</v>
      </c>
    </row>
    <row r="2396" spans="2:20" x14ac:dyDescent="0.35">
      <c r="B2396" s="63">
        <v>23.790000000000919</v>
      </c>
      <c r="C2396" s="34">
        <f>B2396/'MSD Calculation'!$D$5</f>
        <v>0.80371621621624723</v>
      </c>
      <c r="D2396" s="34">
        <f>'MSD Calculation'!$D$24-B2396</f>
        <v>-5.2900000000009193</v>
      </c>
      <c r="E2396" s="30">
        <f>IF(B2396="",0,IF(B2396&lt;'MSD Calculation'!$D$5,$E$7*(1-B2396/'MSD Calculation'!$D$5), 0))</f>
        <v>2.7781069649239218E-3</v>
      </c>
      <c r="F2396" s="30">
        <f>IF(B2396="",0,IF($B2396&lt;$F$5,0,IF($B2396&gt;'MSD Calculation'!$D$5,0,IF($N$4="Closed-form",1/2*(1-COS(2*PI()*($B2396-$F$5)/$F$6))*$F$8,IF($N$4="General",1/2*(1-COS(2*PI()*($B2396-$F$5)/$F$6))*$F$9,"Error")))))</f>
        <v>7.9489672393630879E-3</v>
      </c>
      <c r="G2396" s="30">
        <f>IF(B2396="",0,IF($B2396&lt;$G$5,0,IF($B2396&gt;'MSD Calculation'!$D$5,0,IF($N$4="Closed-form",1/2*(1-COS(2*PI()*($B2396-$G$5)/$G$6))*$G$8,IF($N$4="General",1/2*(1-COS(2*PI()*($B2396-$G$5)/$G$6))*$G$9,"Error")))))</f>
        <v>3.4071469782760268E-3</v>
      </c>
      <c r="H2396" s="30">
        <f>IF(B2396="",0,IF($B2396&lt;$H$5,0,IF($B2396&gt;'MSD Calculation'!$D$5,0,IF($N$4="Closed-form",1/2*(1-COS(2*PI()*($B2396-$H$5)/$H$6))*$H$8,IF($N$4="General",1/2*(1-COS(2*PI()*($B2396-$H$5)/$H$6))*$H$9,"Error")))))</f>
        <v>2.0139729071061096E-3</v>
      </c>
      <c r="I2396" s="30">
        <f>IF(B2396="",0,IF($B2396&lt;$I$5,0,IF($B2396&gt;'MSD Calculation'!$D$5,0,IF($N$4="Closed-form",1/2*(1-COS(2*PI()*($B2396-$I$5)/$I$6))*$I$8,IF($N$4="General",1/2*(1-COS(2*PI()*($B2396-$I$5)/$I$6))*$I$9,"Error")))))</f>
        <v>4.7829084792125733E-4</v>
      </c>
      <c r="J2396" s="15" t="s">
        <v>14</v>
      </c>
      <c r="K2396" s="3"/>
      <c r="L2396" s="17">
        <v>23.790000000000919</v>
      </c>
      <c r="M2396" s="34">
        <f>L2396/'MSD Calculation'!$D$5</f>
        <v>0.80371621621624723</v>
      </c>
      <c r="N2396" s="34">
        <f>'MSD Calculation'!$D$24-L2396</f>
        <v>-5.2900000000009193</v>
      </c>
      <c r="O2396" s="35">
        <f t="shared" si="185"/>
        <v>2.7781069649239218E-3</v>
      </c>
      <c r="P2396" s="35">
        <f t="shared" si="186"/>
        <v>1.0727074204287011E-2</v>
      </c>
      <c r="Q2396" s="35">
        <f t="shared" si="187"/>
        <v>1.4134221182563037E-2</v>
      </c>
      <c r="R2396" s="35">
        <f t="shared" si="188"/>
        <v>1.6148194089669145E-2</v>
      </c>
      <c r="S2396" s="35">
        <f t="shared" si="189"/>
        <v>1.6626484937590402E-2</v>
      </c>
      <c r="T2396" s="11" t="s">
        <v>14</v>
      </c>
    </row>
    <row r="2397" spans="2:20" x14ac:dyDescent="0.35">
      <c r="B2397" s="63">
        <v>23.800000000000921</v>
      </c>
      <c r="C2397" s="34">
        <f>B2397/'MSD Calculation'!$D$5</f>
        <v>0.80405405405408514</v>
      </c>
      <c r="D2397" s="34">
        <f>'MSD Calculation'!$D$24-B2397</f>
        <v>-5.3000000000009209</v>
      </c>
      <c r="E2397" s="30">
        <f>IF(B2397="",0,IF(B2397&lt;'MSD Calculation'!$D$5,$E$7*(1-B2397/'MSD Calculation'!$D$5), 0))</f>
        <v>2.7733253694593347E-3</v>
      </c>
      <c r="F2397" s="30">
        <f>IF(B2397="",0,IF($B2397&lt;$F$5,0,IF($B2397&gt;'MSD Calculation'!$D$5,0,IF($N$4="Closed-form",1/2*(1-COS(2*PI()*($B2397-$F$5)/$F$6))*$F$8,IF($N$4="General",1/2*(1-COS(2*PI()*($B2397-$F$5)/$F$6))*$F$9,"Error")))))</f>
        <v>7.9411476467918622E-3</v>
      </c>
      <c r="G2397" s="30">
        <f>IF(B2397="",0,IF($B2397&lt;$G$5,0,IF($B2397&gt;'MSD Calculation'!$D$5,0,IF($N$4="Closed-form",1/2*(1-COS(2*PI()*($B2397-$G$5)/$G$6))*$G$8,IF($N$4="General",1/2*(1-COS(2*PI()*($B2397-$G$5)/$G$6))*$G$9,"Error")))))</f>
        <v>3.4045360693293614E-3</v>
      </c>
      <c r="H2397" s="30">
        <f>IF(B2397="",0,IF($B2397&lt;$H$5,0,IF($B2397&gt;'MSD Calculation'!$D$5,0,IF($N$4="Closed-form",1/2*(1-COS(2*PI()*($B2397-$H$5)/$H$6))*$H$8,IF($N$4="General",1/2*(1-COS(2*PI()*($B2397-$H$5)/$H$6))*$H$9,"Error")))))</f>
        <v>2.013688235164725E-3</v>
      </c>
      <c r="I2397" s="30">
        <f>IF(B2397="",0,IF($B2397&lt;$I$5,0,IF($B2397&gt;'MSD Calculation'!$D$5,0,IF($N$4="Closed-form",1/2*(1-COS(2*PI()*($B2397-$I$5)/$I$6))*$I$8,IF($N$4="General",1/2*(1-COS(2*PI()*($B2397-$I$5)/$I$6))*$I$9,"Error")))))</f>
        <v>4.7940217392231728E-4</v>
      </c>
      <c r="J2397" s="15" t="s">
        <v>14</v>
      </c>
      <c r="K2397" s="3"/>
      <c r="L2397" s="17">
        <v>23.800000000000921</v>
      </c>
      <c r="M2397" s="34">
        <f>L2397/'MSD Calculation'!$D$5</f>
        <v>0.80405405405408514</v>
      </c>
      <c r="N2397" s="34">
        <f>'MSD Calculation'!$D$24-L2397</f>
        <v>-5.3000000000009209</v>
      </c>
      <c r="O2397" s="35">
        <f t="shared" si="185"/>
        <v>2.7733253694593347E-3</v>
      </c>
      <c r="P2397" s="35">
        <f t="shared" si="186"/>
        <v>1.0714473016251197E-2</v>
      </c>
      <c r="Q2397" s="35">
        <f t="shared" si="187"/>
        <v>1.4119009085580558E-2</v>
      </c>
      <c r="R2397" s="35">
        <f t="shared" si="188"/>
        <v>1.6132697320745282E-2</v>
      </c>
      <c r="S2397" s="35">
        <f t="shared" si="189"/>
        <v>1.66120994946676E-2</v>
      </c>
      <c r="T2397" s="11" t="s">
        <v>14</v>
      </c>
    </row>
    <row r="2398" spans="2:20" x14ac:dyDescent="0.35">
      <c r="B2398" s="63">
        <v>23.810000000000922</v>
      </c>
      <c r="C2398" s="34">
        <f>B2398/'MSD Calculation'!$D$5</f>
        <v>0.80439189189192306</v>
      </c>
      <c r="D2398" s="34">
        <f>'MSD Calculation'!$D$24-B2398</f>
        <v>-5.3100000000009224</v>
      </c>
      <c r="E2398" s="30">
        <f>IF(B2398="",0,IF(B2398&lt;'MSD Calculation'!$D$5,$E$7*(1-B2398/'MSD Calculation'!$D$5), 0))</f>
        <v>2.7685437739947477E-3</v>
      </c>
      <c r="F2398" s="30">
        <f>IF(B2398="",0,IF($B2398&lt;$F$5,0,IF($B2398&gt;'MSD Calculation'!$D$5,0,IF($N$4="Closed-form",1/2*(1-COS(2*PI()*($B2398-$F$5)/$F$6))*$F$8,IF($N$4="General",1/2*(1-COS(2*PI()*($B2398-$F$5)/$F$6))*$F$9,"Error")))))</f>
        <v>7.9333144939738101E-3</v>
      </c>
      <c r="G2398" s="30">
        <f>IF(B2398="",0,IF($B2398&lt;$G$5,0,IF($B2398&gt;'MSD Calculation'!$D$5,0,IF($N$4="Closed-form",1/2*(1-COS(2*PI()*($B2398-$G$5)/$G$6))*$G$8,IF($N$4="General",1/2*(1-COS(2*PI()*($B2398-$G$5)/$G$6))*$G$9,"Error")))))</f>
        <v>3.401914380956756E-3</v>
      </c>
      <c r="H2398" s="30">
        <f>IF(B2398="",0,IF($B2398&lt;$H$5,0,IF($B2398&gt;'MSD Calculation'!$D$5,0,IF($N$4="Closed-form",1/2*(1-COS(2*PI()*($B2398-$H$5)/$H$6))*$H$8,IF($N$4="General",1/2*(1-COS(2*PI()*($B2398-$H$5)/$H$6))*$H$9,"Error")))))</f>
        <v>2.0133914780835643E-3</v>
      </c>
      <c r="I2398" s="30">
        <f>IF(B2398="",0,IF($B2398&lt;$I$5,0,IF($B2398&gt;'MSD Calculation'!$D$5,0,IF($N$4="Closed-form",1/2*(1-COS(2*PI()*($B2398-$I$5)/$I$6))*$I$8,IF($N$4="General",1/2*(1-COS(2*PI()*($B2398-$I$5)/$I$6))*$I$9,"Error")))))</f>
        <v>4.8050858806005046E-4</v>
      </c>
      <c r="J2398" s="15" t="s">
        <v>14</v>
      </c>
      <c r="K2398" s="3"/>
      <c r="L2398" s="17">
        <v>23.810000000000922</v>
      </c>
      <c r="M2398" s="34">
        <f>L2398/'MSD Calculation'!$D$5</f>
        <v>0.80439189189192306</v>
      </c>
      <c r="N2398" s="34">
        <f>'MSD Calculation'!$D$24-L2398</f>
        <v>-5.3100000000009224</v>
      </c>
      <c r="O2398" s="35">
        <f t="shared" si="185"/>
        <v>2.7685437739947477E-3</v>
      </c>
      <c r="P2398" s="35">
        <f t="shared" si="186"/>
        <v>1.0701858267968559E-2</v>
      </c>
      <c r="Q2398" s="35">
        <f t="shared" si="187"/>
        <v>1.4103772648925315E-2</v>
      </c>
      <c r="R2398" s="35">
        <f t="shared" si="188"/>
        <v>1.6117164127008879E-2</v>
      </c>
      <c r="S2398" s="35">
        <f t="shared" si="189"/>
        <v>1.6597672715068928E-2</v>
      </c>
      <c r="T2398" s="11" t="s">
        <v>14</v>
      </c>
    </row>
    <row r="2399" spans="2:20" x14ac:dyDescent="0.35">
      <c r="B2399" s="63">
        <v>23.820000000000924</v>
      </c>
      <c r="C2399" s="34">
        <f>B2399/'MSD Calculation'!$D$5</f>
        <v>0.80472972972976087</v>
      </c>
      <c r="D2399" s="34">
        <f>'MSD Calculation'!$D$24-B2399</f>
        <v>-5.320000000000924</v>
      </c>
      <c r="E2399" s="30">
        <f>IF(B2399="",0,IF(B2399&lt;'MSD Calculation'!$D$5,$E$7*(1-B2399/'MSD Calculation'!$D$5), 0))</f>
        <v>2.7637621785301623E-3</v>
      </c>
      <c r="F2399" s="30">
        <f>IF(B2399="",0,IF($B2399&lt;$F$5,0,IF($B2399&gt;'MSD Calculation'!$D$5,0,IF($N$4="Closed-form",1/2*(1-COS(2*PI()*($B2399-$F$5)/$F$6))*$F$8,IF($N$4="General",1/2*(1-COS(2*PI()*($B2399-$F$5)/$F$6))*$F$9,"Error")))))</f>
        <v>7.9254678152689776E-3</v>
      </c>
      <c r="G2399" s="30">
        <f>IF(B2399="",0,IF($B2399&lt;$G$5,0,IF($B2399&gt;'MSD Calculation'!$D$5,0,IF($N$4="Closed-form",1/2*(1-COS(2*PI()*($B2399-$G$5)/$G$6))*$G$8,IF($N$4="General",1/2*(1-COS(2*PI()*($B2399-$G$5)/$G$6))*$G$9,"Error")))))</f>
        <v>3.3992819313080147E-3</v>
      </c>
      <c r="H2399" s="30">
        <f>IF(B2399="",0,IF($B2399&lt;$H$5,0,IF($B2399&gt;'MSD Calculation'!$D$5,0,IF($N$4="Closed-form",1/2*(1-COS(2*PI()*($B2399-$H$5)/$H$6))*$H$8,IF($N$4="General",1/2*(1-COS(2*PI()*($B2399-$H$5)/$H$6))*$H$9,"Error")))))</f>
        <v>2.0130826394307837E-3</v>
      </c>
      <c r="I2399" s="30">
        <f>IF(B2399="",0,IF($B2399&lt;$I$5,0,IF($B2399&gt;'MSD Calculation'!$D$5,0,IF($N$4="Closed-form",1/2*(1-COS(2*PI()*($B2399-$I$5)/$I$6))*$I$8,IF($N$4="General",1/2*(1-COS(2*PI()*($B2399-$I$5)/$I$6))*$I$9,"Error")))))</f>
        <v>4.8161006174278351E-4</v>
      </c>
      <c r="J2399" s="15" t="s">
        <v>14</v>
      </c>
      <c r="K2399" s="3"/>
      <c r="L2399" s="17">
        <v>23.820000000000924</v>
      </c>
      <c r="M2399" s="34">
        <f>L2399/'MSD Calculation'!$D$5</f>
        <v>0.80472972972976087</v>
      </c>
      <c r="N2399" s="34">
        <f>'MSD Calculation'!$D$24-L2399</f>
        <v>-5.320000000000924</v>
      </c>
      <c r="O2399" s="35">
        <f t="shared" si="185"/>
        <v>2.7637621785301623E-3</v>
      </c>
      <c r="P2399" s="35">
        <f t="shared" si="186"/>
        <v>1.068922999379914E-2</v>
      </c>
      <c r="Q2399" s="35">
        <f t="shared" si="187"/>
        <v>1.4088511925107156E-2</v>
      </c>
      <c r="R2399" s="35">
        <f t="shared" si="188"/>
        <v>1.6101594564537941E-2</v>
      </c>
      <c r="S2399" s="35">
        <f t="shared" si="189"/>
        <v>1.6583204626280726E-2</v>
      </c>
      <c r="T2399" s="11" t="s">
        <v>14</v>
      </c>
    </row>
    <row r="2400" spans="2:20" x14ac:dyDescent="0.35">
      <c r="B2400" s="63">
        <v>23.830000000000926</v>
      </c>
      <c r="C2400" s="34">
        <f>B2400/'MSD Calculation'!$D$5</f>
        <v>0.80506756756759879</v>
      </c>
      <c r="D2400" s="34">
        <f>'MSD Calculation'!$D$24-B2400</f>
        <v>-5.3300000000009256</v>
      </c>
      <c r="E2400" s="30">
        <f>IF(B2400="",0,IF(B2400&lt;'MSD Calculation'!$D$5,$E$7*(1-B2400/'MSD Calculation'!$D$5), 0))</f>
        <v>2.7589805830655753E-3</v>
      </c>
      <c r="F2400" s="30">
        <f>IF(B2400="",0,IF($B2400&lt;$F$5,0,IF($B2400&gt;'MSD Calculation'!$D$5,0,IF($N$4="Closed-form",1/2*(1-COS(2*PI()*($B2400-$F$5)/$F$6))*$F$8,IF($N$4="General",1/2*(1-COS(2*PI()*($B2400-$F$5)/$F$6))*$F$9,"Error")))))</f>
        <v>7.917607645096721E-3</v>
      </c>
      <c r="G2400" s="30">
        <f>IF(B2400="",0,IF($B2400&lt;$G$5,0,IF($B2400&gt;'MSD Calculation'!$D$5,0,IF($N$4="Closed-form",1/2*(1-COS(2*PI()*($B2400-$G$5)/$G$6))*$G$8,IF($N$4="General",1/2*(1-COS(2*PI()*($B2400-$G$5)/$G$6))*$G$9,"Error")))))</f>
        <v>3.3966387386074387E-3</v>
      </c>
      <c r="H2400" s="30">
        <f>IF(B2400="",0,IF($B2400&lt;$H$5,0,IF($B2400&gt;'MSD Calculation'!$D$5,0,IF($N$4="Closed-form",1/2*(1-COS(2*PI()*($B2400-$H$5)/$H$6))*$H$8,IF($N$4="General",1/2*(1-COS(2*PI()*($B2400-$H$5)/$H$6))*$H$9,"Error")))))</f>
        <v>2.0127617229198074E-3</v>
      </c>
      <c r="I2400" s="30">
        <f>IF(B2400="",0,IF($B2400&lt;$I$5,0,IF($B2400&gt;'MSD Calculation'!$D$5,0,IF($N$4="Closed-form",1/2*(1-COS(2*PI()*($B2400-$I$5)/$I$6))*$I$8,IF($N$4="General",1/2*(1-COS(2*PI()*($B2400-$I$5)/$I$6))*$I$9,"Error")))))</f>
        <v>4.8270656650651272E-4</v>
      </c>
      <c r="J2400" s="15" t="s">
        <v>14</v>
      </c>
      <c r="K2400" s="3"/>
      <c r="L2400" s="17">
        <v>23.830000000000926</v>
      </c>
      <c r="M2400" s="34">
        <f>L2400/'MSD Calculation'!$D$5</f>
        <v>0.80506756756759879</v>
      </c>
      <c r="N2400" s="34">
        <f>'MSD Calculation'!$D$24-L2400</f>
        <v>-5.3300000000009256</v>
      </c>
      <c r="O2400" s="35">
        <f t="shared" si="185"/>
        <v>2.7589805830655753E-3</v>
      </c>
      <c r="P2400" s="35">
        <f t="shared" si="186"/>
        <v>1.0676588228162295E-2</v>
      </c>
      <c r="Q2400" s="35">
        <f t="shared" si="187"/>
        <v>1.4073226966769735E-2</v>
      </c>
      <c r="R2400" s="35">
        <f t="shared" si="188"/>
        <v>1.6085988689689544E-2</v>
      </c>
      <c r="S2400" s="35">
        <f t="shared" si="189"/>
        <v>1.6568695256196055E-2</v>
      </c>
      <c r="T2400" s="11" t="s">
        <v>14</v>
      </c>
    </row>
    <row r="2401" spans="2:20" x14ac:dyDescent="0.35">
      <c r="B2401" s="63">
        <v>23.840000000000927</v>
      </c>
      <c r="C2401" s="34">
        <f>B2401/'MSD Calculation'!$D$5</f>
        <v>0.8054054054054367</v>
      </c>
      <c r="D2401" s="34">
        <f>'MSD Calculation'!$D$24-B2401</f>
        <v>-5.3400000000009271</v>
      </c>
      <c r="E2401" s="30">
        <f>IF(B2401="",0,IF(B2401&lt;'MSD Calculation'!$D$5,$E$7*(1-B2401/'MSD Calculation'!$D$5), 0))</f>
        <v>2.7541989876009886E-3</v>
      </c>
      <c r="F2401" s="30">
        <f>IF(B2401="",0,IF($B2401&lt;$F$5,0,IF($B2401&gt;'MSD Calculation'!$D$5,0,IF($N$4="Closed-form",1/2*(1-COS(2*PI()*($B2401-$F$5)/$F$6))*$F$8,IF($N$4="General",1/2*(1-COS(2*PI()*($B2401-$F$5)/$F$6))*$F$9,"Error")))))</f>
        <v>7.9097340179356147E-3</v>
      </c>
      <c r="G2401" s="30">
        <f>IF(B2401="",0,IF($B2401&lt;$G$5,0,IF($B2401&gt;'MSD Calculation'!$D$5,0,IF($N$4="Closed-form",1/2*(1-COS(2*PI()*($B2401-$G$5)/$G$6))*$G$8,IF($N$4="General",1/2*(1-COS(2*PI()*($B2401-$G$5)/$G$6))*$G$9,"Error")))))</f>
        <v>3.3939848211537046E-3</v>
      </c>
      <c r="H2401" s="30">
        <f>IF(B2401="",0,IF($B2401&lt;$H$5,0,IF($B2401&gt;'MSD Calculation'!$D$5,0,IF($N$4="Closed-form",1/2*(1-COS(2*PI()*($B2401-$H$5)/$H$6))*$H$8,IF($N$4="General",1/2*(1-COS(2*PI()*($B2401-$H$5)/$H$6))*$H$9,"Error")))))</f>
        <v>2.0124287324092822E-3</v>
      </c>
      <c r="I2401" s="30">
        <f>IF(B2401="",0,IF($B2401&lt;$I$5,0,IF($B2401&gt;'MSD Calculation'!$D$5,0,IF($N$4="Closed-form",1/2*(1-COS(2*PI()*($B2401-$I$5)/$I$6))*$I$8,IF($N$4="General",1/2*(1-COS(2*PI()*($B2401-$I$5)/$I$6))*$I$9,"Error")))))</f>
        <v>4.8379807401564026E-4</v>
      </c>
      <c r="J2401" s="15" t="s">
        <v>14</v>
      </c>
      <c r="K2401" s="3"/>
      <c r="L2401" s="17">
        <v>23.840000000000927</v>
      </c>
      <c r="M2401" s="34">
        <f>L2401/'MSD Calculation'!$D$5</f>
        <v>0.8054054054054367</v>
      </c>
      <c r="N2401" s="34">
        <f>'MSD Calculation'!$D$24-L2401</f>
        <v>-5.3400000000009271</v>
      </c>
      <c r="O2401" s="35">
        <f t="shared" si="185"/>
        <v>2.7541989876009886E-3</v>
      </c>
      <c r="P2401" s="35">
        <f t="shared" si="186"/>
        <v>1.0663933005536603E-2</v>
      </c>
      <c r="Q2401" s="35">
        <f t="shared" si="187"/>
        <v>1.4057917826690308E-2</v>
      </c>
      <c r="R2401" s="35">
        <f t="shared" si="188"/>
        <v>1.6070346559099589E-2</v>
      </c>
      <c r="S2401" s="35">
        <f t="shared" si="189"/>
        <v>1.655414463311523E-2</v>
      </c>
      <c r="T2401" s="11" t="s">
        <v>14</v>
      </c>
    </row>
    <row r="2402" spans="2:20" x14ac:dyDescent="0.35">
      <c r="B2402" s="63">
        <v>23.850000000000929</v>
      </c>
      <c r="C2402" s="34">
        <f>B2402/'MSD Calculation'!$D$5</f>
        <v>0.80574324324327462</v>
      </c>
      <c r="D2402" s="34">
        <f>'MSD Calculation'!$D$24-B2402</f>
        <v>-5.3500000000009287</v>
      </c>
      <c r="E2402" s="30">
        <f>IF(B2402="",0,IF(B2402&lt;'MSD Calculation'!$D$5,$E$7*(1-B2402/'MSD Calculation'!$D$5), 0))</f>
        <v>2.7494173921364016E-3</v>
      </c>
      <c r="F2402" s="30">
        <f>IF(B2402="",0,IF($B2402&lt;$F$5,0,IF($B2402&gt;'MSD Calculation'!$D$5,0,IF($N$4="Closed-form",1/2*(1-COS(2*PI()*($B2402-$F$5)/$F$6))*$F$8,IF($N$4="General",1/2*(1-COS(2*PI()*($B2402-$F$5)/$F$6))*$F$9,"Error")))))</f>
        <v>7.9018469683232138E-3</v>
      </c>
      <c r="G2402" s="30">
        <f>IF(B2402="",0,IF($B2402&lt;$G$5,0,IF($B2402&gt;'MSD Calculation'!$D$5,0,IF($N$4="Closed-form",1/2*(1-COS(2*PI()*($B2402-$G$5)/$G$6))*$G$8,IF($N$4="General",1/2*(1-COS(2*PI()*($B2402-$G$5)/$G$6))*$G$9,"Error")))))</f>
        <v>3.3913201973197341E-3</v>
      </c>
      <c r="H2402" s="30">
        <f>IF(B2402="",0,IF($B2402&lt;$H$5,0,IF($B2402&gt;'MSD Calculation'!$D$5,0,IF($N$4="Closed-form",1/2*(1-COS(2*PI()*($B2402-$H$5)/$H$6))*$H$8,IF($N$4="General",1/2*(1-COS(2*PI()*($B2402-$H$5)/$H$6))*$H$9,"Error")))))</f>
        <v>2.0120836719030306E-3</v>
      </c>
      <c r="I2402" s="30">
        <f>IF(B2402="",0,IF($B2402&lt;$I$5,0,IF($B2402&gt;'MSD Calculation'!$D$5,0,IF($N$4="Closed-form",1/2*(1-COS(2*PI()*($B2402-$I$5)/$I$6))*$I$8,IF($N$4="General",1/2*(1-COS(2*PI()*($B2402-$I$5)/$I$6))*$I$9,"Error")))))</f>
        <v>4.8488455606370554E-4</v>
      </c>
      <c r="J2402" s="15" t="s">
        <v>14</v>
      </c>
      <c r="K2402" s="3"/>
      <c r="L2402" s="17">
        <v>23.850000000000929</v>
      </c>
      <c r="M2402" s="34">
        <f>L2402/'MSD Calculation'!$D$5</f>
        <v>0.80574324324327462</v>
      </c>
      <c r="N2402" s="34">
        <f>'MSD Calculation'!$D$24-L2402</f>
        <v>-5.3500000000009287</v>
      </c>
      <c r="O2402" s="35">
        <f t="shared" si="185"/>
        <v>2.7494173921364016E-3</v>
      </c>
      <c r="P2402" s="35">
        <f t="shared" si="186"/>
        <v>1.0651264360459616E-2</v>
      </c>
      <c r="Q2402" s="35">
        <f t="shared" si="187"/>
        <v>1.4042584557779351E-2</v>
      </c>
      <c r="R2402" s="35">
        <f t="shared" si="188"/>
        <v>1.6054668229682382E-2</v>
      </c>
      <c r="S2402" s="35">
        <f t="shared" si="189"/>
        <v>1.6539552785746089E-2</v>
      </c>
      <c r="T2402" s="11" t="s">
        <v>14</v>
      </c>
    </row>
    <row r="2403" spans="2:20" x14ac:dyDescent="0.35">
      <c r="B2403" s="63">
        <v>23.86000000000093</v>
      </c>
      <c r="C2403" s="34">
        <f>B2403/'MSD Calculation'!$D$5</f>
        <v>0.80608108108111243</v>
      </c>
      <c r="D2403" s="34">
        <f>'MSD Calculation'!$D$24-B2403</f>
        <v>-5.3600000000009302</v>
      </c>
      <c r="E2403" s="30">
        <f>IF(B2403="",0,IF(B2403&lt;'MSD Calculation'!$D$5,$E$7*(1-B2403/'MSD Calculation'!$D$5), 0))</f>
        <v>2.7446357966718162E-3</v>
      </c>
      <c r="F2403" s="30">
        <f>IF(B2403="",0,IF($B2403&lt;$F$5,0,IF($B2403&gt;'MSD Calculation'!$D$5,0,IF($N$4="Closed-form",1/2*(1-COS(2*PI()*($B2403-$F$5)/$F$6))*$F$8,IF($N$4="General",1/2*(1-COS(2*PI()*($B2403-$F$5)/$F$6))*$F$9,"Error")))))</f>
        <v>7.8939465308560039E-3</v>
      </c>
      <c r="G2403" s="30">
        <f>IF(B2403="",0,IF($B2403&lt;$G$5,0,IF($B2403&gt;'MSD Calculation'!$D$5,0,IF($N$4="Closed-form",1/2*(1-COS(2*PI()*($B2403-$G$5)/$G$6))*$G$8,IF($N$4="General",1/2*(1-COS(2*PI()*($B2403-$G$5)/$G$6))*$G$9,"Error")))))</f>
        <v>3.3886448855525715E-3</v>
      </c>
      <c r="H2403" s="30">
        <f>IF(B2403="",0,IF($B2403&lt;$H$5,0,IF($B2403&gt;'MSD Calculation'!$D$5,0,IF($N$4="Closed-form",1/2*(1-COS(2*PI()*($B2403-$H$5)/$H$6))*$H$8,IF($N$4="General",1/2*(1-COS(2*PI()*($B2403-$H$5)/$H$6))*$H$9,"Error")))))</f>
        <v>2.011726545550002E-3</v>
      </c>
      <c r="I2403" s="30">
        <f>IF(B2403="",0,IF($B2403&lt;$I$5,0,IF($B2403&gt;'MSD Calculation'!$D$5,0,IF($N$4="Closed-form",1/2*(1-COS(2*PI()*($B2403-$I$5)/$I$6))*$I$8,IF($N$4="General",1/2*(1-COS(2*PI()*($B2403-$I$5)/$I$6))*$I$9,"Error")))))</f>
        <v>4.8596598457411547E-4</v>
      </c>
      <c r="J2403" s="15" t="s">
        <v>14</v>
      </c>
      <c r="K2403" s="3"/>
      <c r="L2403" s="17">
        <v>23.86000000000093</v>
      </c>
      <c r="M2403" s="34">
        <f>L2403/'MSD Calculation'!$D$5</f>
        <v>0.80608108108111243</v>
      </c>
      <c r="N2403" s="34">
        <f>'MSD Calculation'!$D$24-L2403</f>
        <v>-5.3600000000009302</v>
      </c>
      <c r="O2403" s="35">
        <f t="shared" si="185"/>
        <v>2.7446357966718162E-3</v>
      </c>
      <c r="P2403" s="35">
        <f t="shared" si="186"/>
        <v>1.063858232752782E-2</v>
      </c>
      <c r="Q2403" s="35">
        <f t="shared" si="187"/>
        <v>1.4027227213080392E-2</v>
      </c>
      <c r="R2403" s="35">
        <f t="shared" si="188"/>
        <v>1.6038953758630393E-2</v>
      </c>
      <c r="S2403" s="35">
        <f t="shared" si="189"/>
        <v>1.6524919743204507E-2</v>
      </c>
      <c r="T2403" s="11" t="s">
        <v>14</v>
      </c>
    </row>
    <row r="2404" spans="2:20" x14ac:dyDescent="0.35">
      <c r="B2404" s="63">
        <v>23.870000000000932</v>
      </c>
      <c r="C2404" s="34">
        <f>B2404/'MSD Calculation'!$D$5</f>
        <v>0.80641891891895034</v>
      </c>
      <c r="D2404" s="34">
        <f>'MSD Calculation'!$D$24-B2404</f>
        <v>-5.3700000000009318</v>
      </c>
      <c r="E2404" s="30">
        <f>IF(B2404="",0,IF(B2404&lt;'MSD Calculation'!$D$5,$E$7*(1-B2404/'MSD Calculation'!$D$5), 0))</f>
        <v>2.7398542012072292E-3</v>
      </c>
      <c r="F2404" s="30">
        <f>IF(B2404="",0,IF($B2404&lt;$F$5,0,IF($B2404&gt;'MSD Calculation'!$D$5,0,IF($N$4="Closed-form",1/2*(1-COS(2*PI()*($B2404-$F$5)/$F$6))*$F$8,IF($N$4="General",1/2*(1-COS(2*PI()*($B2404-$F$5)/$F$6))*$F$9,"Error")))))</f>
        <v>7.886032740189142E-3</v>
      </c>
      <c r="G2404" s="30">
        <f>IF(B2404="",0,IF($B2404&lt;$G$5,0,IF($B2404&gt;'MSD Calculation'!$D$5,0,IF($N$4="Closed-form",1/2*(1-COS(2*PI()*($B2404-$G$5)/$G$6))*$G$8,IF($N$4="General",1/2*(1-COS(2*PI()*($B2404-$G$5)/$G$6))*$G$9,"Error")))))</f>
        <v>3.3859589043732513E-3</v>
      </c>
      <c r="H2404" s="30">
        <f>IF(B2404="",0,IF($B2404&lt;$H$5,0,IF($B2404&gt;'MSD Calculation'!$D$5,0,IF($N$4="Closed-form",1/2*(1-COS(2*PI()*($B2404-$H$5)/$H$6))*$H$8,IF($N$4="General",1/2*(1-COS(2*PI()*($B2404-$H$5)/$H$6))*$H$9,"Error")))))</f>
        <v>2.0113573576442229E-3</v>
      </c>
      <c r="I2404" s="30">
        <f>IF(B2404="",0,IF($B2404&lt;$I$5,0,IF($B2404&gt;'MSD Calculation'!$D$5,0,IF($N$4="Closed-form",1/2*(1-COS(2*PI()*($B2404-$I$5)/$I$6))*$I$8,IF($N$4="General",1/2*(1-COS(2*PI()*($B2404-$I$5)/$I$6))*$I$9,"Error")))))</f>
        <v>4.8704233160086838E-4</v>
      </c>
      <c r="J2404" s="15" t="s">
        <v>14</v>
      </c>
      <c r="K2404" s="3"/>
      <c r="L2404" s="17">
        <v>23.870000000000932</v>
      </c>
      <c r="M2404" s="34">
        <f>L2404/'MSD Calculation'!$D$5</f>
        <v>0.80641891891895034</v>
      </c>
      <c r="N2404" s="34">
        <f>'MSD Calculation'!$D$24-L2404</f>
        <v>-5.3700000000009318</v>
      </c>
      <c r="O2404" s="35">
        <f t="shared" si="185"/>
        <v>2.7398542012072292E-3</v>
      </c>
      <c r="P2404" s="35">
        <f t="shared" si="186"/>
        <v>1.0625886941396372E-2</v>
      </c>
      <c r="Q2404" s="35">
        <f t="shared" si="187"/>
        <v>1.4011845845769623E-2</v>
      </c>
      <c r="R2404" s="35">
        <f t="shared" si="188"/>
        <v>1.6023203203413845E-2</v>
      </c>
      <c r="S2404" s="35">
        <f t="shared" si="189"/>
        <v>1.6510245535014713E-2</v>
      </c>
      <c r="T2404" s="11" t="s">
        <v>14</v>
      </c>
    </row>
    <row r="2405" spans="2:20" x14ac:dyDescent="0.35">
      <c r="B2405" s="63">
        <v>23.880000000000933</v>
      </c>
      <c r="C2405" s="34">
        <f>B2405/'MSD Calculation'!$D$5</f>
        <v>0.80675675675678826</v>
      </c>
      <c r="D2405" s="34">
        <f>'MSD Calculation'!$D$24-B2405</f>
        <v>-5.3800000000009334</v>
      </c>
      <c r="E2405" s="30">
        <f>IF(B2405="",0,IF(B2405&lt;'MSD Calculation'!$D$5,$E$7*(1-B2405/'MSD Calculation'!$D$5), 0))</f>
        <v>2.7350726057426421E-3</v>
      </c>
      <c r="F2405" s="30">
        <f>IF(B2405="",0,IF($B2405&lt;$F$5,0,IF($B2405&gt;'MSD Calculation'!$D$5,0,IF($N$4="Closed-form",1/2*(1-COS(2*PI()*($B2405-$F$5)/$F$6))*$F$8,IF($N$4="General",1/2*(1-COS(2*PI()*($B2405-$F$5)/$F$6))*$F$9,"Error")))))</f>
        <v>7.8781056310364122E-3</v>
      </c>
      <c r="G2405" s="30">
        <f>IF(B2405="",0,IF($B2405&lt;$G$5,0,IF($B2405&gt;'MSD Calculation'!$D$5,0,IF($N$4="Closed-form",1/2*(1-COS(2*PI()*($B2405-$G$5)/$G$6))*$G$8,IF($N$4="General",1/2*(1-COS(2*PI()*($B2405-$G$5)/$G$6))*$G$9,"Error")))))</f>
        <v>3.38326227237667E-3</v>
      </c>
      <c r="H2405" s="30">
        <f>IF(B2405="",0,IF($B2405&lt;$H$5,0,IF($B2405&gt;'MSD Calculation'!$D$5,0,IF($N$4="Closed-form",1/2*(1-COS(2*PI()*($B2405-$H$5)/$H$6))*$H$8,IF($N$4="General",1/2*(1-COS(2*PI()*($B2405-$H$5)/$H$6))*$H$9,"Error")))))</f>
        <v>2.0109761126247479E-3</v>
      </c>
      <c r="I2405" s="30">
        <f>IF(B2405="",0,IF($B2405&lt;$I$5,0,IF($B2405&gt;'MSD Calculation'!$D$5,0,IF($N$4="Closed-form",1/2*(1-COS(2*PI()*($B2405-$I$5)/$I$6))*$I$8,IF($N$4="General",1/2*(1-COS(2*PI()*($B2405-$I$5)/$I$6))*$I$9,"Error")))))</f>
        <v>4.881135693292776E-4</v>
      </c>
      <c r="J2405" s="15" t="s">
        <v>14</v>
      </c>
      <c r="K2405" s="3"/>
      <c r="L2405" s="17">
        <v>23.880000000000933</v>
      </c>
      <c r="M2405" s="34">
        <f>L2405/'MSD Calculation'!$D$5</f>
        <v>0.80675675675678826</v>
      </c>
      <c r="N2405" s="34">
        <f>'MSD Calculation'!$D$24-L2405</f>
        <v>-5.3800000000009334</v>
      </c>
      <c r="O2405" s="35">
        <f t="shared" si="185"/>
        <v>2.7350726057426421E-3</v>
      </c>
      <c r="P2405" s="35">
        <f t="shared" si="186"/>
        <v>1.0613178236779054E-2</v>
      </c>
      <c r="Q2405" s="35">
        <f t="shared" si="187"/>
        <v>1.3996440509155723E-2</v>
      </c>
      <c r="R2405" s="35">
        <f t="shared" si="188"/>
        <v>1.6007416621780471E-2</v>
      </c>
      <c r="S2405" s="35">
        <f t="shared" si="189"/>
        <v>1.6495530191109747E-2</v>
      </c>
      <c r="T2405" s="11" t="s">
        <v>14</v>
      </c>
    </row>
    <row r="2406" spans="2:20" x14ac:dyDescent="0.35">
      <c r="B2406" s="63">
        <v>23.890000000000935</v>
      </c>
      <c r="C2406" s="34">
        <f>B2406/'MSD Calculation'!$D$5</f>
        <v>0.80709459459462618</v>
      </c>
      <c r="D2406" s="34">
        <f>'MSD Calculation'!$D$24-B2406</f>
        <v>-5.3900000000009349</v>
      </c>
      <c r="E2406" s="30">
        <f>IF(B2406="",0,IF(B2406&lt;'MSD Calculation'!$D$5,$E$7*(1-B2406/'MSD Calculation'!$D$5), 0))</f>
        <v>2.7302910102780555E-3</v>
      </c>
      <c r="F2406" s="30">
        <f>IF(B2406="",0,IF($B2406&lt;$F$5,0,IF($B2406&gt;'MSD Calculation'!$D$5,0,IF($N$4="Closed-form",1/2*(1-COS(2*PI()*($B2406-$F$5)/$F$6))*$F$8,IF($N$4="General",1/2*(1-COS(2*PI()*($B2406-$F$5)/$F$6))*$F$9,"Error")))))</f>
        <v>7.8701652381699683E-3</v>
      </c>
      <c r="G2406" s="30">
        <f>IF(B2406="",0,IF($B2406&lt;$G$5,0,IF($B2406&gt;'MSD Calculation'!$D$5,0,IF($N$4="Closed-form",1/2*(1-COS(2*PI()*($B2406-$G$5)/$G$6))*$G$8,IF($N$4="General",1/2*(1-COS(2*PI()*($B2406-$G$5)/$G$6))*$G$9,"Error")))))</f>
        <v>3.3805550082314628E-3</v>
      </c>
      <c r="H2406" s="30">
        <f>IF(B2406="",0,IF($B2406&lt;$H$5,0,IF($B2406&gt;'MSD Calculation'!$D$5,0,IF($N$4="Closed-form",1/2*(1-COS(2*PI()*($B2406-$H$5)/$H$6))*$H$8,IF($N$4="General",1/2*(1-COS(2*PI()*($B2406-$H$5)/$H$6))*$H$9,"Error")))))</f>
        <v>2.0105828150756028E-3</v>
      </c>
      <c r="I2406" s="30">
        <f>IF(B2406="",0,IF($B2406&lt;$I$5,0,IF($B2406&gt;'MSD Calculation'!$D$5,0,IF($N$4="Closed-form",1/2*(1-COS(2*PI()*($B2406-$I$5)/$I$6))*$I$8,IF($N$4="General",1/2*(1-COS(2*PI()*($B2406-$I$5)/$I$6))*$I$9,"Error")))))</f>
        <v>4.891796700766893E-4</v>
      </c>
      <c r="J2406" s="15" t="s">
        <v>14</v>
      </c>
      <c r="K2406" s="3"/>
      <c r="L2406" s="17">
        <v>23.890000000000935</v>
      </c>
      <c r="M2406" s="34">
        <f>L2406/'MSD Calculation'!$D$5</f>
        <v>0.80709459459462618</v>
      </c>
      <c r="N2406" s="34">
        <f>'MSD Calculation'!$D$24-L2406</f>
        <v>-5.3900000000009349</v>
      </c>
      <c r="O2406" s="35">
        <f t="shared" si="185"/>
        <v>2.7302910102780555E-3</v>
      </c>
      <c r="P2406" s="35">
        <f t="shared" si="186"/>
        <v>1.0600456248448024E-2</v>
      </c>
      <c r="Q2406" s="35">
        <f t="shared" si="187"/>
        <v>1.3981011256679486E-2</v>
      </c>
      <c r="R2406" s="35">
        <f t="shared" si="188"/>
        <v>1.5991594071755089E-2</v>
      </c>
      <c r="S2406" s="35">
        <f t="shared" si="189"/>
        <v>1.6480773741831777E-2</v>
      </c>
      <c r="T2406" s="11" t="s">
        <v>14</v>
      </c>
    </row>
    <row r="2407" spans="2:20" x14ac:dyDescent="0.35">
      <c r="B2407" s="63">
        <v>23.900000000000936</v>
      </c>
      <c r="C2407" s="34">
        <f>B2407/'MSD Calculation'!$D$5</f>
        <v>0.80743243243246399</v>
      </c>
      <c r="D2407" s="34">
        <f>'MSD Calculation'!$D$24-B2407</f>
        <v>-5.4000000000009365</v>
      </c>
      <c r="E2407" s="30">
        <f>IF(B2407="",0,IF(B2407&lt;'MSD Calculation'!$D$5,$E$7*(1-B2407/'MSD Calculation'!$D$5), 0))</f>
        <v>2.7255094148134701E-3</v>
      </c>
      <c r="F2407" s="30">
        <f>IF(B2407="",0,IF($B2407&lt;$F$5,0,IF($B2407&gt;'MSD Calculation'!$D$5,0,IF($N$4="Closed-form",1/2*(1-COS(2*PI()*($B2407-$F$5)/$F$6))*$F$8,IF($N$4="General",1/2*(1-COS(2*PI()*($B2407-$F$5)/$F$6))*$F$9,"Error")))))</f>
        <v>7.8622115964202804E-3</v>
      </c>
      <c r="G2407" s="30">
        <f>IF(B2407="",0,IF($B2407&lt;$G$5,0,IF($B2407&gt;'MSD Calculation'!$D$5,0,IF($N$4="Closed-form",1/2*(1-COS(2*PI()*($B2407-$G$5)/$G$6))*$G$8,IF($N$4="General",1/2*(1-COS(2*PI()*($B2407-$G$5)/$G$6))*$G$9,"Error")))))</f>
        <v>3.3778371306798665E-3</v>
      </c>
      <c r="H2407" s="30">
        <f>IF(B2407="",0,IF($B2407&lt;$H$5,0,IF($B2407&gt;'MSD Calculation'!$D$5,0,IF($N$4="Closed-form",1/2*(1-COS(2*PI()*($B2407-$H$5)/$H$6))*$H$8,IF($N$4="General",1/2*(1-COS(2*PI()*($B2407-$H$5)/$H$6))*$H$9,"Error")))))</f>
        <v>2.0101774697257315E-3</v>
      </c>
      <c r="I2407" s="30">
        <f>IF(B2407="",0,IF($B2407&lt;$I$5,0,IF($B2407&gt;'MSD Calculation'!$D$5,0,IF($N$4="Closed-form",1/2*(1-COS(2*PI()*($B2407-$I$5)/$I$6))*$I$8,IF($N$4="General",1/2*(1-COS(2*PI()*($B2407-$I$5)/$I$6))*$I$9,"Error")))))</f>
        <v>4.9024060629319856E-4</v>
      </c>
      <c r="J2407" s="15" t="s">
        <v>14</v>
      </c>
      <c r="K2407" s="3"/>
      <c r="L2407" s="17">
        <v>23.900000000000936</v>
      </c>
      <c r="M2407" s="34">
        <f>L2407/'MSD Calculation'!$D$5</f>
        <v>0.80743243243246399</v>
      </c>
      <c r="N2407" s="34">
        <f>'MSD Calculation'!$D$24-L2407</f>
        <v>-5.4000000000009365</v>
      </c>
      <c r="O2407" s="35">
        <f t="shared" si="185"/>
        <v>2.7255094148134701E-3</v>
      </c>
      <c r="P2407" s="35">
        <f t="shared" si="186"/>
        <v>1.0587721011233751E-2</v>
      </c>
      <c r="Q2407" s="35">
        <f t="shared" si="187"/>
        <v>1.3965558141913617E-2</v>
      </c>
      <c r="R2407" s="35">
        <f t="shared" si="188"/>
        <v>1.5975735611639348E-2</v>
      </c>
      <c r="S2407" s="35">
        <f t="shared" si="189"/>
        <v>1.6465976217932547E-2</v>
      </c>
      <c r="T2407" s="11" t="s">
        <v>14</v>
      </c>
    </row>
    <row r="2408" spans="2:20" x14ac:dyDescent="0.35">
      <c r="B2408" s="63">
        <v>23.910000000000938</v>
      </c>
      <c r="C2408" s="34">
        <f>B2408/'MSD Calculation'!$D$5</f>
        <v>0.8077702702703019</v>
      </c>
      <c r="D2408" s="34">
        <f>'MSD Calculation'!$D$24-B2408</f>
        <v>-5.4100000000009381</v>
      </c>
      <c r="E2408" s="30">
        <f>IF(B2408="",0,IF(B2408&lt;'MSD Calculation'!$D$5,$E$7*(1-B2408/'MSD Calculation'!$D$5), 0))</f>
        <v>2.7207278193488831E-3</v>
      </c>
      <c r="F2408" s="30">
        <f>IF(B2408="",0,IF($B2408&lt;$F$5,0,IF($B2408&gt;'MSD Calculation'!$D$5,0,IF($N$4="Closed-form",1/2*(1-COS(2*PI()*($B2408-$F$5)/$F$6))*$F$8,IF($N$4="General",1/2*(1-COS(2*PI()*($B2408-$F$5)/$F$6))*$F$9,"Error")))))</f>
        <v>7.854244740675892E-3</v>
      </c>
      <c r="G2408" s="30">
        <f>IF(B2408="",0,IF($B2408&lt;$G$5,0,IF($B2408&gt;'MSD Calculation'!$D$5,0,IF($N$4="Closed-form",1/2*(1-COS(2*PI()*($B2408-$G$5)/$G$6))*$G$8,IF($N$4="General",1/2*(1-COS(2*PI()*($B2408-$G$5)/$G$6))*$G$9,"Error")))))</f>
        <v>3.3751086585375989E-3</v>
      </c>
      <c r="H2408" s="30">
        <f>IF(B2408="",0,IF($B2408&lt;$H$5,0,IF($B2408&gt;'MSD Calculation'!$D$5,0,IF($N$4="Closed-form",1/2*(1-COS(2*PI()*($B2408-$H$5)/$H$6))*$H$8,IF($N$4="General",1/2*(1-COS(2*PI()*($B2408-$H$5)/$H$6))*$H$9,"Error")))))</f>
        <v>2.0097600814489385E-3</v>
      </c>
      <c r="I2408" s="30">
        <f>IF(B2408="",0,IF($B2408&lt;$I$5,0,IF($B2408&gt;'MSD Calculation'!$D$5,0,IF($N$4="Closed-form",1/2*(1-COS(2*PI()*($B2408-$I$5)/$I$6))*$I$8,IF($N$4="General",1/2*(1-COS(2*PI()*($B2408-$I$5)/$I$6))*$I$9,"Error")))))</f>
        <v>4.912963505623604E-4</v>
      </c>
      <c r="J2408" s="15" t="s">
        <v>14</v>
      </c>
      <c r="K2408" s="3"/>
      <c r="L2408" s="17">
        <v>23.910000000000938</v>
      </c>
      <c r="M2408" s="34">
        <f>L2408/'MSD Calculation'!$D$5</f>
        <v>0.8077702702703019</v>
      </c>
      <c r="N2408" s="34">
        <f>'MSD Calculation'!$D$24-L2408</f>
        <v>-5.4100000000009381</v>
      </c>
      <c r="O2408" s="35">
        <f t="shared" si="185"/>
        <v>2.7207278193488831E-3</v>
      </c>
      <c r="P2408" s="35">
        <f t="shared" si="186"/>
        <v>1.0574972560024775E-2</v>
      </c>
      <c r="Q2408" s="35">
        <f t="shared" si="187"/>
        <v>1.3950081218562374E-2</v>
      </c>
      <c r="R2408" s="35">
        <f t="shared" si="188"/>
        <v>1.5959841300011313E-2</v>
      </c>
      <c r="S2408" s="35">
        <f t="shared" si="189"/>
        <v>1.6451137650573672E-2</v>
      </c>
      <c r="T2408" s="11" t="s">
        <v>14</v>
      </c>
    </row>
    <row r="2409" spans="2:20" x14ac:dyDescent="0.35">
      <c r="B2409" s="63">
        <v>23.92000000000094</v>
      </c>
      <c r="C2409" s="34">
        <f>B2409/'MSD Calculation'!$D$5</f>
        <v>0.80810810810813982</v>
      </c>
      <c r="D2409" s="34">
        <f>'MSD Calculation'!$D$24-B2409</f>
        <v>-5.4200000000009396</v>
      </c>
      <c r="E2409" s="30">
        <f>IF(B2409="",0,IF(B2409&lt;'MSD Calculation'!$D$5,$E$7*(1-B2409/'MSD Calculation'!$D$5), 0))</f>
        <v>2.715946223884296E-3</v>
      </c>
      <c r="F2409" s="30">
        <f>IF(B2409="",0,IF($B2409&lt;$F$5,0,IF($B2409&gt;'MSD Calculation'!$D$5,0,IF($N$4="Closed-form",1/2*(1-COS(2*PI()*($B2409-$F$5)/$F$6))*$F$8,IF($N$4="General",1/2*(1-COS(2*PI()*($B2409-$F$5)/$F$6))*$F$9,"Error")))))</f>
        <v>7.8462647058833487E-3</v>
      </c>
      <c r="G2409" s="30">
        <f>IF(B2409="",0,IF($B2409&lt;$G$5,0,IF($B2409&gt;'MSD Calculation'!$D$5,0,IF($N$4="Closed-form",1/2*(1-COS(2*PI()*($B2409-$G$5)/$G$6))*$G$8,IF($N$4="General",1/2*(1-COS(2*PI()*($B2409-$G$5)/$G$6))*$G$9,"Error")))))</f>
        <v>3.3723696106937192E-3</v>
      </c>
      <c r="H2409" s="30">
        <f>IF(B2409="",0,IF($B2409&lt;$H$5,0,IF($B2409&gt;'MSD Calculation'!$D$5,0,IF($N$4="Closed-form",1/2*(1-COS(2*PI()*($B2409-$H$5)/$H$6))*$H$8,IF($N$4="General",1/2*(1-COS(2*PI()*($B2409-$H$5)/$H$6))*$H$9,"Error")))))</f>
        <v>2.0093306552638308E-3</v>
      </c>
      <c r="I2409" s="30">
        <f>IF(B2409="",0,IF($B2409&lt;$I$5,0,IF($B2409&gt;'MSD Calculation'!$D$5,0,IF($N$4="Closed-form",1/2*(1-COS(2*PI()*($B2409-$I$5)/$I$6))*$I$8,IF($N$4="General",1/2*(1-COS(2*PI()*($B2409-$I$5)/$I$6))*$I$9,"Error")))))</f>
        <v>4.9234687560189942E-4</v>
      </c>
      <c r="J2409" s="15" t="s">
        <v>14</v>
      </c>
      <c r="K2409" s="3"/>
      <c r="L2409" s="17">
        <v>23.92000000000094</v>
      </c>
      <c r="M2409" s="34">
        <f>L2409/'MSD Calculation'!$D$5</f>
        <v>0.80810810810813982</v>
      </c>
      <c r="N2409" s="34">
        <f>'MSD Calculation'!$D$24-L2409</f>
        <v>-5.4200000000009396</v>
      </c>
      <c r="O2409" s="35">
        <f t="shared" si="185"/>
        <v>2.715946223884296E-3</v>
      </c>
      <c r="P2409" s="35">
        <f t="shared" si="186"/>
        <v>1.0562210929767644E-2</v>
      </c>
      <c r="Q2409" s="35">
        <f t="shared" si="187"/>
        <v>1.3934580540461363E-2</v>
      </c>
      <c r="R2409" s="35">
        <f t="shared" si="188"/>
        <v>1.5943911195725195E-2</v>
      </c>
      <c r="S2409" s="35">
        <f t="shared" si="189"/>
        <v>1.6436258071327092E-2</v>
      </c>
      <c r="T2409" s="11" t="s">
        <v>14</v>
      </c>
    </row>
    <row r="2410" spans="2:20" x14ac:dyDescent="0.35">
      <c r="B2410" s="63">
        <v>23.930000000000941</v>
      </c>
      <c r="C2410" s="34">
        <f>B2410/'MSD Calculation'!$D$5</f>
        <v>0.80844594594597774</v>
      </c>
      <c r="D2410" s="34">
        <f>'MSD Calculation'!$D$24-B2410</f>
        <v>-5.4300000000009412</v>
      </c>
      <c r="E2410" s="30">
        <f>IF(B2410="",0,IF(B2410&lt;'MSD Calculation'!$D$5,$E$7*(1-B2410/'MSD Calculation'!$D$5), 0))</f>
        <v>2.7111646284197093E-3</v>
      </c>
      <c r="F2410" s="30">
        <f>IF(B2410="",0,IF($B2410&lt;$F$5,0,IF($B2410&gt;'MSD Calculation'!$D$5,0,IF($N$4="Closed-form",1/2*(1-COS(2*PI()*($B2410-$F$5)/$F$6))*$F$8,IF($N$4="General",1/2*(1-COS(2*PI()*($B2410-$F$5)/$F$6))*$F$9,"Error")))))</f>
        <v>7.8382715270469729E-3</v>
      </c>
      <c r="G2410" s="30">
        <f>IF(B2410="",0,IF($B2410&lt;$G$5,0,IF($B2410&gt;'MSD Calculation'!$D$5,0,IF($N$4="Closed-form",1/2*(1-COS(2*PI()*($B2410-$G$5)/$G$6))*$G$8,IF($N$4="General",1/2*(1-COS(2*PI()*($B2410-$G$5)/$G$6))*$G$9,"Error")))))</f>
        <v>3.369620006110503E-3</v>
      </c>
      <c r="H2410" s="30">
        <f>IF(B2410="",0,IF($B2410&lt;$H$5,0,IF($B2410&gt;'MSD Calculation'!$D$5,0,IF($N$4="Closed-form",1/2*(1-COS(2*PI()*($B2410-$H$5)/$H$6))*$H$8,IF($N$4="General",1/2*(1-COS(2*PI()*($B2410-$H$5)/$H$6))*$H$9,"Error")))))</f>
        <v>2.0088891963337564E-3</v>
      </c>
      <c r="I2410" s="30">
        <f>IF(B2410="",0,IF($B2410&lt;$I$5,0,IF($B2410&gt;'MSD Calculation'!$D$5,0,IF($N$4="Closed-form",1/2*(1-COS(2*PI()*($B2410-$I$5)/$I$6))*$I$8,IF($N$4="General",1/2*(1-COS(2*PI()*($B2410-$I$5)/$I$6))*$I$9,"Error")))))</f>
        <v>4.933921542644139E-4</v>
      </c>
      <c r="J2410" s="15" t="s">
        <v>14</v>
      </c>
      <c r="K2410" s="3"/>
      <c r="L2410" s="17">
        <v>23.930000000000941</v>
      </c>
      <c r="M2410" s="34">
        <f>L2410/'MSD Calculation'!$D$5</f>
        <v>0.80844594594597774</v>
      </c>
      <c r="N2410" s="34">
        <f>'MSD Calculation'!$D$24-L2410</f>
        <v>-5.4300000000009412</v>
      </c>
      <c r="O2410" s="35">
        <f t="shared" si="185"/>
        <v>2.7111646284197093E-3</v>
      </c>
      <c r="P2410" s="35">
        <f t="shared" si="186"/>
        <v>1.0549436155466682E-2</v>
      </c>
      <c r="Q2410" s="35">
        <f t="shared" si="187"/>
        <v>1.3919056161577185E-2</v>
      </c>
      <c r="R2410" s="35">
        <f t="shared" si="188"/>
        <v>1.5927945357910943E-2</v>
      </c>
      <c r="S2410" s="35">
        <f t="shared" si="189"/>
        <v>1.6421337512175355E-2</v>
      </c>
      <c r="T2410" s="11" t="s">
        <v>14</v>
      </c>
    </row>
    <row r="2411" spans="2:20" x14ac:dyDescent="0.35">
      <c r="B2411" s="63">
        <v>23.940000000000943</v>
      </c>
      <c r="C2411" s="34">
        <f>B2411/'MSD Calculation'!$D$5</f>
        <v>0.80878378378381555</v>
      </c>
      <c r="D2411" s="34">
        <f>'MSD Calculation'!$D$24-B2411</f>
        <v>-5.4400000000009427</v>
      </c>
      <c r="E2411" s="30">
        <f>IF(B2411="",0,IF(B2411&lt;'MSD Calculation'!$D$5,$E$7*(1-B2411/'MSD Calculation'!$D$5), 0))</f>
        <v>2.7063830329551236E-3</v>
      </c>
      <c r="F2411" s="30">
        <f>IF(B2411="",0,IF($B2411&lt;$F$5,0,IF($B2411&gt;'MSD Calculation'!$D$5,0,IF($N$4="Closed-form",1/2*(1-COS(2*PI()*($B2411-$F$5)/$F$6))*$F$8,IF($N$4="General",1/2*(1-COS(2*PI()*($B2411-$F$5)/$F$6))*$F$9,"Error")))))</f>
        <v>7.8302652392287699E-3</v>
      </c>
      <c r="G2411" s="30">
        <f>IF(B2411="",0,IF($B2411&lt;$G$5,0,IF($B2411&gt;'MSD Calculation'!$D$5,0,IF($N$4="Closed-form",1/2*(1-COS(2*PI()*($B2411-$G$5)/$G$6))*$G$8,IF($N$4="General",1/2*(1-COS(2*PI()*($B2411-$G$5)/$G$6))*$G$9,"Error")))))</f>
        <v>3.36685986382331E-3</v>
      </c>
      <c r="H2411" s="30">
        <f>IF(B2411="",0,IF($B2411&lt;$H$5,0,IF($B2411&gt;'MSD Calculation'!$D$5,0,IF($N$4="Closed-form",1/2*(1-COS(2*PI()*($B2411-$H$5)/$H$6))*$H$8,IF($N$4="General",1/2*(1-COS(2*PI()*($B2411-$H$5)/$H$6))*$H$9,"Error")))))</f>
        <v>2.0084357099667441E-3</v>
      </c>
      <c r="I2411" s="30">
        <f>IF(B2411="",0,IF($B2411&lt;$I$5,0,IF($B2411&gt;'MSD Calculation'!$D$5,0,IF($N$4="Closed-form",1/2*(1-COS(2*PI()*($B2411-$I$5)/$I$6))*$I$8,IF($N$4="General",1/2*(1-COS(2*PI()*($B2411-$I$5)/$I$6))*$I$9,"Error")))))</f>
        <v>4.9443215953807768E-4</v>
      </c>
      <c r="J2411" s="15" t="s">
        <v>14</v>
      </c>
      <c r="K2411" s="3"/>
      <c r="L2411" s="17">
        <v>23.940000000000943</v>
      </c>
      <c r="M2411" s="34">
        <f>L2411/'MSD Calculation'!$D$5</f>
        <v>0.80878378378381555</v>
      </c>
      <c r="N2411" s="34">
        <f>'MSD Calculation'!$D$24-L2411</f>
        <v>-5.4400000000009427</v>
      </c>
      <c r="O2411" s="35">
        <f t="shared" si="185"/>
        <v>2.7063830329551236E-3</v>
      </c>
      <c r="P2411" s="35">
        <f t="shared" si="186"/>
        <v>1.0536648272183893E-2</v>
      </c>
      <c r="Q2411" s="35">
        <f t="shared" si="187"/>
        <v>1.3903508136007202E-2</v>
      </c>
      <c r="R2411" s="35">
        <f t="shared" si="188"/>
        <v>1.5911943845973945E-2</v>
      </c>
      <c r="S2411" s="35">
        <f t="shared" si="189"/>
        <v>1.6406376005512022E-2</v>
      </c>
      <c r="T2411" s="11" t="s">
        <v>14</v>
      </c>
    </row>
    <row r="2412" spans="2:20" x14ac:dyDescent="0.35">
      <c r="B2412" s="63">
        <v>23.950000000000944</v>
      </c>
      <c r="C2412" s="34">
        <f>B2412/'MSD Calculation'!$D$5</f>
        <v>0.80912162162165346</v>
      </c>
      <c r="D2412" s="34">
        <f>'MSD Calculation'!$D$24-B2412</f>
        <v>-5.4500000000009443</v>
      </c>
      <c r="E2412" s="30">
        <f>IF(B2412="",0,IF(B2412&lt;'MSD Calculation'!$D$5,$E$7*(1-B2412/'MSD Calculation'!$D$5), 0))</f>
        <v>2.7016014374905369E-3</v>
      </c>
      <c r="F2412" s="30">
        <f>IF(B2412="",0,IF($B2412&lt;$F$5,0,IF($B2412&gt;'MSD Calculation'!$D$5,0,IF($N$4="Closed-form",1/2*(1-COS(2*PI()*($B2412-$F$5)/$F$6))*$F$8,IF($N$4="General",1/2*(1-COS(2*PI()*($B2412-$F$5)/$F$6))*$F$9,"Error")))))</f>
        <v>7.8222458775482218E-3</v>
      </c>
      <c r="G2412" s="30">
        <f>IF(B2412="",0,IF($B2412&lt;$G$5,0,IF($B2412&gt;'MSD Calculation'!$D$5,0,IF($N$4="Closed-form",1/2*(1-COS(2*PI()*($B2412-$G$5)/$G$6))*$G$8,IF($N$4="General",1/2*(1-COS(2*PI()*($B2412-$G$5)/$G$6))*$G$9,"Error")))))</f>
        <v>3.3640892029404529E-3</v>
      </c>
      <c r="H2412" s="30">
        <f>IF(B2412="",0,IF($B2412&lt;$H$5,0,IF($B2412&gt;'MSD Calculation'!$D$5,0,IF($N$4="Closed-form",1/2*(1-COS(2*PI()*($B2412-$H$5)/$H$6))*$H$8,IF($N$4="General",1/2*(1-COS(2*PI()*($B2412-$H$5)/$H$6))*$H$9,"Error")))))</f>
        <v>2.0079702016154374E-3</v>
      </c>
      <c r="I2412" s="30">
        <f>IF(B2412="",0,IF($B2412&lt;$I$5,0,IF($B2412&gt;'MSD Calculation'!$D$5,0,IF($N$4="Closed-form",1/2*(1-COS(2*PI()*($B2412-$I$5)/$I$6))*$I$8,IF($N$4="General",1/2*(1-COS(2*PI()*($B2412-$I$5)/$I$6))*$I$9,"Error")))))</f>
        <v>4.9546686454733841E-4</v>
      </c>
      <c r="J2412" s="15" t="s">
        <v>14</v>
      </c>
      <c r="K2412" s="3"/>
      <c r="L2412" s="17">
        <v>23.950000000000944</v>
      </c>
      <c r="M2412" s="34">
        <f>L2412/'MSD Calculation'!$D$5</f>
        <v>0.80912162162165346</v>
      </c>
      <c r="N2412" s="34">
        <f>'MSD Calculation'!$D$24-L2412</f>
        <v>-5.4500000000009443</v>
      </c>
      <c r="O2412" s="35">
        <f t="shared" si="185"/>
        <v>2.7016014374905369E-3</v>
      </c>
      <c r="P2412" s="35">
        <f t="shared" si="186"/>
        <v>1.0523847315038758E-2</v>
      </c>
      <c r="Q2412" s="35">
        <f t="shared" si="187"/>
        <v>1.3887936517979212E-2</v>
      </c>
      <c r="R2412" s="35">
        <f t="shared" si="188"/>
        <v>1.5895906719594649E-2</v>
      </c>
      <c r="S2412" s="35">
        <f t="shared" si="189"/>
        <v>1.6391373584141989E-2</v>
      </c>
      <c r="T2412" s="11" t="s">
        <v>14</v>
      </c>
    </row>
    <row r="2413" spans="2:20" x14ac:dyDescent="0.35">
      <c r="B2413" s="63">
        <v>23.960000000000946</v>
      </c>
      <c r="C2413" s="34">
        <f>B2413/'MSD Calculation'!$D$5</f>
        <v>0.80945945945949138</v>
      </c>
      <c r="D2413" s="34">
        <f>'MSD Calculation'!$D$24-B2413</f>
        <v>-5.4600000000009459</v>
      </c>
      <c r="E2413" s="30">
        <f>IF(B2413="",0,IF(B2413&lt;'MSD Calculation'!$D$5,$E$7*(1-B2413/'MSD Calculation'!$D$5), 0))</f>
        <v>2.6968198420259499E-3</v>
      </c>
      <c r="F2413" s="30">
        <f>IF(B2413="",0,IF($B2413&lt;$F$5,0,IF($B2413&gt;'MSD Calculation'!$D$5,0,IF($N$4="Closed-form",1/2*(1-COS(2*PI()*($B2413-$F$5)/$F$6))*$F$8,IF($N$4="General",1/2*(1-COS(2*PI()*($B2413-$F$5)/$F$6))*$F$9,"Error")))))</f>
        <v>7.8142134771821848E-3</v>
      </c>
      <c r="G2413" s="30">
        <f>IF(B2413="",0,IF($B2413&lt;$G$5,0,IF($B2413&gt;'MSD Calculation'!$D$5,0,IF($N$4="Closed-form",1/2*(1-COS(2*PI()*($B2413-$G$5)/$G$6))*$G$8,IF($N$4="General",1/2*(1-COS(2*PI()*($B2413-$G$5)/$G$6))*$G$9,"Error")))))</f>
        <v>3.3613080426430613E-3</v>
      </c>
      <c r="H2413" s="30">
        <f>IF(B2413="",0,IF($B2413&lt;$H$5,0,IF($B2413&gt;'MSD Calculation'!$D$5,0,IF($N$4="Closed-form",1/2*(1-COS(2*PI()*($B2413-$H$5)/$H$6))*$H$8,IF($N$4="General",1/2*(1-COS(2*PI()*($B2413-$H$5)/$H$6))*$H$9,"Error")))))</f>
        <v>2.0074926768770306E-3</v>
      </c>
      <c r="I2413" s="30">
        <f>IF(B2413="",0,IF($B2413&lt;$I$5,0,IF($B2413&gt;'MSD Calculation'!$D$5,0,IF($N$4="Closed-form",1/2*(1-COS(2*PI()*($B2413-$I$5)/$I$6))*$I$8,IF($N$4="General",1/2*(1-COS(2*PI()*($B2413-$I$5)/$I$6))*$I$9,"Error")))))</f>
        <v>4.9649624255361155E-4</v>
      </c>
      <c r="J2413" s="15" t="s">
        <v>14</v>
      </c>
      <c r="K2413" s="3"/>
      <c r="L2413" s="17">
        <v>23.960000000000946</v>
      </c>
      <c r="M2413" s="34">
        <f>L2413/'MSD Calculation'!$D$5</f>
        <v>0.80945945945949138</v>
      </c>
      <c r="N2413" s="34">
        <f>'MSD Calculation'!$D$24-L2413</f>
        <v>-5.4600000000009459</v>
      </c>
      <c r="O2413" s="35">
        <f t="shared" si="185"/>
        <v>2.6968198420259499E-3</v>
      </c>
      <c r="P2413" s="35">
        <f t="shared" si="186"/>
        <v>1.0511033319208135E-2</v>
      </c>
      <c r="Q2413" s="35">
        <f t="shared" si="187"/>
        <v>1.3872341361851196E-2</v>
      </c>
      <c r="R2413" s="35">
        <f t="shared" si="188"/>
        <v>1.5879834038728228E-2</v>
      </c>
      <c r="S2413" s="35">
        <f t="shared" si="189"/>
        <v>1.637633028128184E-2</v>
      </c>
      <c r="T2413" s="11" t="s">
        <v>14</v>
      </c>
    </row>
    <row r="2414" spans="2:20" x14ac:dyDescent="0.35">
      <c r="B2414" s="63">
        <v>23.970000000000947</v>
      </c>
      <c r="C2414" s="34">
        <f>B2414/'MSD Calculation'!$D$5</f>
        <v>0.8097972972973293</v>
      </c>
      <c r="D2414" s="34">
        <f>'MSD Calculation'!$D$24-B2414</f>
        <v>-5.4700000000009474</v>
      </c>
      <c r="E2414" s="30">
        <f>IF(B2414="",0,IF(B2414&lt;'MSD Calculation'!$D$5,$E$7*(1-B2414/'MSD Calculation'!$D$5), 0))</f>
        <v>2.6920382465613628E-3</v>
      </c>
      <c r="F2414" s="30">
        <f>IF(B2414="",0,IF($B2414&lt;$F$5,0,IF($B2414&gt;'MSD Calculation'!$D$5,0,IF($N$4="Closed-form",1/2*(1-COS(2*PI()*($B2414-$F$5)/$F$6))*$F$8,IF($N$4="General",1/2*(1-COS(2*PI()*($B2414-$F$5)/$F$6))*$F$9,"Error")))))</f>
        <v>7.8061680733646881E-3</v>
      </c>
      <c r="G2414" s="30">
        <f>IF(B2414="",0,IF($B2414&lt;$G$5,0,IF($B2414&gt;'MSD Calculation'!$D$5,0,IF($N$4="Closed-form",1/2*(1-COS(2*PI()*($B2414-$G$5)/$G$6))*$G$8,IF($N$4="General",1/2*(1-COS(2*PI()*($B2414-$G$5)/$G$6))*$G$9,"Error")))))</f>
        <v>3.3585164021849544E-3</v>
      </c>
      <c r="H2414" s="30">
        <f>IF(B2414="",0,IF($B2414&lt;$H$5,0,IF($B2414&gt;'MSD Calculation'!$D$5,0,IF($N$4="Closed-form",1/2*(1-COS(2*PI()*($B2414-$H$5)/$H$6))*$H$8,IF($N$4="General",1/2*(1-COS(2*PI()*($B2414-$H$5)/$H$6))*$H$9,"Error")))))</f>
        <v>2.007003141493202E-3</v>
      </c>
      <c r="I2414" s="30">
        <f>IF(B2414="",0,IF($B2414&lt;$I$5,0,IF($B2414&gt;'MSD Calculation'!$D$5,0,IF($N$4="Closed-form",1/2*(1-COS(2*PI()*($B2414-$I$5)/$I$6))*$I$8,IF($N$4="General",1/2*(1-COS(2*PI()*($B2414-$I$5)/$I$6))*$I$9,"Error")))))</f>
        <v>4.9752026695597164E-4</v>
      </c>
      <c r="J2414" s="15" t="s">
        <v>14</v>
      </c>
      <c r="K2414" s="3"/>
      <c r="L2414" s="17">
        <v>23.970000000000947</v>
      </c>
      <c r="M2414" s="34">
        <f>L2414/'MSD Calculation'!$D$5</f>
        <v>0.8097972972973293</v>
      </c>
      <c r="N2414" s="34">
        <f>'MSD Calculation'!$D$24-L2414</f>
        <v>-5.4700000000009474</v>
      </c>
      <c r="O2414" s="35">
        <f t="shared" si="185"/>
        <v>2.6920382465613628E-3</v>
      </c>
      <c r="P2414" s="35">
        <f t="shared" si="186"/>
        <v>1.049820631992605E-2</v>
      </c>
      <c r="Q2414" s="35">
        <f t="shared" si="187"/>
        <v>1.3856722722111005E-2</v>
      </c>
      <c r="R2414" s="35">
        <f t="shared" si="188"/>
        <v>1.5863725863604208E-2</v>
      </c>
      <c r="S2414" s="35">
        <f t="shared" si="189"/>
        <v>1.636124613056018E-2</v>
      </c>
      <c r="T2414" s="11" t="s">
        <v>14</v>
      </c>
    </row>
    <row r="2415" spans="2:20" x14ac:dyDescent="0.35">
      <c r="B2415" s="63">
        <v>23.980000000000949</v>
      </c>
      <c r="C2415" s="34">
        <f>B2415/'MSD Calculation'!$D$5</f>
        <v>0.81013513513516711</v>
      </c>
      <c r="D2415" s="34">
        <f>'MSD Calculation'!$D$24-B2415</f>
        <v>-5.480000000000949</v>
      </c>
      <c r="E2415" s="30">
        <f>IF(B2415="",0,IF(B2415&lt;'MSD Calculation'!$D$5,$E$7*(1-B2415/'MSD Calculation'!$D$5), 0))</f>
        <v>2.6872566510967775E-3</v>
      </c>
      <c r="F2415" s="30">
        <f>IF(B2415="",0,IF($B2415&lt;$F$5,0,IF($B2415&gt;'MSD Calculation'!$D$5,0,IF($N$4="Closed-form",1/2*(1-COS(2*PI()*($B2415-$F$5)/$F$6))*$F$8,IF($N$4="General",1/2*(1-COS(2*PI()*($B2415-$F$5)/$F$6))*$F$9,"Error")))))</f>
        <v>7.7981097013868159E-3</v>
      </c>
      <c r="G2415" s="30">
        <f>IF(B2415="",0,IF($B2415&lt;$G$5,0,IF($B2415&gt;'MSD Calculation'!$D$5,0,IF($N$4="Closed-form",1/2*(1-COS(2*PI()*($B2415-$G$5)/$G$6))*$G$8,IF($N$4="General",1/2*(1-COS(2*PI()*($B2415-$G$5)/$G$6))*$G$9,"Error")))))</f>
        <v>3.3557143008925028E-3</v>
      </c>
      <c r="H2415" s="30">
        <f>IF(B2415="",0,IF($B2415&lt;$H$5,0,IF($B2415&gt;'MSD Calculation'!$D$5,0,IF($N$4="Closed-form",1/2*(1-COS(2*PI()*($B2415-$H$5)/$H$6))*$H$8,IF($N$4="General",1/2*(1-COS(2*PI()*($B2415-$H$5)/$H$6))*$H$9,"Error")))))</f>
        <v>2.0065016013500422E-3</v>
      </c>
      <c r="I2415" s="30">
        <f>IF(B2415="",0,IF($B2415&lt;$I$5,0,IF($B2415&gt;'MSD Calculation'!$D$5,0,IF($N$4="Closed-form",1/2*(1-COS(2*PI()*($B2415-$I$5)/$I$6))*$I$8,IF($N$4="General",1/2*(1-COS(2*PI()*($B2415-$I$5)/$I$6))*$I$9,"Error")))))</f>
        <v>4.9853891129183993E-4</v>
      </c>
      <c r="J2415" s="15" t="s">
        <v>14</v>
      </c>
      <c r="K2415" s="3"/>
      <c r="L2415" s="17">
        <v>23.980000000000949</v>
      </c>
      <c r="M2415" s="34">
        <f>L2415/'MSD Calculation'!$D$5</f>
        <v>0.81013513513516711</v>
      </c>
      <c r="N2415" s="34">
        <f>'MSD Calculation'!$D$24-L2415</f>
        <v>-5.480000000000949</v>
      </c>
      <c r="O2415" s="35">
        <f t="shared" si="185"/>
        <v>2.6872566510967775E-3</v>
      </c>
      <c r="P2415" s="35">
        <f t="shared" si="186"/>
        <v>1.0485366352483594E-2</v>
      </c>
      <c r="Q2415" s="35">
        <f t="shared" si="187"/>
        <v>1.3841080653376097E-2</v>
      </c>
      <c r="R2415" s="35">
        <f t="shared" si="188"/>
        <v>1.5847582254726138E-2</v>
      </c>
      <c r="S2415" s="35">
        <f t="shared" si="189"/>
        <v>1.6346121166017979E-2</v>
      </c>
      <c r="T2415" s="11" t="s">
        <v>14</v>
      </c>
    </row>
    <row r="2416" spans="2:20" x14ac:dyDescent="0.35">
      <c r="B2416" s="63">
        <v>23.990000000000951</v>
      </c>
      <c r="C2416" s="34">
        <f>B2416/'MSD Calculation'!$D$5</f>
        <v>0.81047297297300502</v>
      </c>
      <c r="D2416" s="34">
        <f>'MSD Calculation'!$D$24-B2416</f>
        <v>-5.4900000000009506</v>
      </c>
      <c r="E2416" s="30">
        <f>IF(B2416="",0,IF(B2416&lt;'MSD Calculation'!$D$5,$E$7*(1-B2416/'MSD Calculation'!$D$5), 0))</f>
        <v>2.6824750556321904E-3</v>
      </c>
      <c r="F2416" s="30">
        <f>IF(B2416="",0,IF($B2416&lt;$F$5,0,IF($B2416&gt;'MSD Calculation'!$D$5,0,IF($N$4="Closed-form",1/2*(1-COS(2*PI()*($B2416-$F$5)/$F$6))*$F$8,IF($N$4="General",1/2*(1-COS(2*PI()*($B2416-$F$5)/$F$6))*$F$9,"Error")))))</f>
        <v>7.7900383965965212E-3</v>
      </c>
      <c r="G2416" s="30">
        <f>IF(B2416="",0,IF($B2416&lt;$G$5,0,IF($B2416&gt;'MSD Calculation'!$D$5,0,IF($N$4="Closed-form",1/2*(1-COS(2*PI()*($B2416-$G$5)/$G$6))*$G$8,IF($N$4="General",1/2*(1-COS(2*PI()*($B2416-$G$5)/$G$6))*$G$9,"Error")))))</f>
        <v>3.3529017581644983E-3</v>
      </c>
      <c r="H2416" s="30">
        <f>IF(B2416="",0,IF($B2416&lt;$H$5,0,IF($B2416&gt;'MSD Calculation'!$D$5,0,IF($N$4="Closed-form",1/2*(1-COS(2*PI()*($B2416-$H$5)/$H$6))*$H$8,IF($N$4="General",1/2*(1-COS(2*PI()*($B2416-$H$5)/$H$6))*$H$9,"Error")))))</f>
        <v>2.0059880624779861E-3</v>
      </c>
      <c r="I2416" s="30">
        <f>IF(B2416="",0,IF($B2416&lt;$I$5,0,IF($B2416&gt;'MSD Calculation'!$D$5,0,IF($N$4="Closed-form",1/2*(1-COS(2*PI()*($B2416-$I$5)/$I$6))*$I$8,IF($N$4="General",1/2*(1-COS(2*PI()*($B2416-$I$5)/$I$6))*$I$9,"Error")))))</f>
        <v>4.9955214923766769E-4</v>
      </c>
      <c r="J2416" s="15" t="s">
        <v>14</v>
      </c>
      <c r="K2416" s="3"/>
      <c r="L2416" s="17">
        <v>23.990000000000951</v>
      </c>
      <c r="M2416" s="34">
        <f>L2416/'MSD Calculation'!$D$5</f>
        <v>0.81047297297300502</v>
      </c>
      <c r="N2416" s="34">
        <f>'MSD Calculation'!$D$24-L2416</f>
        <v>-5.4900000000009506</v>
      </c>
      <c r="O2416" s="35">
        <f t="shared" si="185"/>
        <v>2.6824750556321904E-3</v>
      </c>
      <c r="P2416" s="35">
        <f t="shared" si="186"/>
        <v>1.0472513452228712E-2</v>
      </c>
      <c r="Q2416" s="35">
        <f t="shared" si="187"/>
        <v>1.382541521039321E-2</v>
      </c>
      <c r="R2416" s="35">
        <f t="shared" si="188"/>
        <v>1.5831403272871195E-2</v>
      </c>
      <c r="S2416" s="35">
        <f t="shared" si="189"/>
        <v>1.6330955422108863E-2</v>
      </c>
      <c r="T2416" s="11" t="s">
        <v>14</v>
      </c>
    </row>
    <row r="2417" spans="2:20" x14ac:dyDescent="0.35">
      <c r="B2417" s="63">
        <v>24.000000000000952</v>
      </c>
      <c r="C2417" s="34">
        <f>B2417/'MSD Calculation'!$D$5</f>
        <v>0.81081081081084294</v>
      </c>
      <c r="D2417" s="34">
        <f>'MSD Calculation'!$D$24-B2417</f>
        <v>-5.5000000000009521</v>
      </c>
      <c r="E2417" s="30">
        <f>IF(B2417="",0,IF(B2417&lt;'MSD Calculation'!$D$5,$E$7*(1-B2417/'MSD Calculation'!$D$5), 0))</f>
        <v>2.6776934601676038E-3</v>
      </c>
      <c r="F2417" s="30">
        <f>IF(B2417="",0,IF($B2417&lt;$F$5,0,IF($B2417&gt;'MSD Calculation'!$D$5,0,IF($N$4="Closed-form",1/2*(1-COS(2*PI()*($B2417-$F$5)/$F$6))*$F$8,IF($N$4="General",1/2*(1-COS(2*PI()*($B2417-$F$5)/$F$6))*$F$9,"Error")))))</f>
        <v>7.7819541943985049E-3</v>
      </c>
      <c r="G2417" s="30">
        <f>IF(B2417="",0,IF($B2417&lt;$G$5,0,IF($B2417&gt;'MSD Calculation'!$D$5,0,IF($N$4="Closed-form",1/2*(1-COS(2*PI()*($B2417-$G$5)/$G$6))*$G$8,IF($N$4="General",1/2*(1-COS(2*PI()*($B2417-$G$5)/$G$6))*$G$9,"Error")))))</f>
        <v>3.3500787934720171E-3</v>
      </c>
      <c r="H2417" s="30">
        <f>IF(B2417="",0,IF($B2417&lt;$H$5,0,IF($B2417&gt;'MSD Calculation'!$D$5,0,IF($N$4="Closed-form",1/2*(1-COS(2*PI()*($B2417-$H$5)/$H$6))*$H$8,IF($N$4="General",1/2*(1-COS(2*PI()*($B2417-$H$5)/$H$6))*$H$9,"Error")))))</f>
        <v>2.0054625310517394E-3</v>
      </c>
      <c r="I2417" s="30">
        <f>IF(B2417="",0,IF($B2417&lt;$I$5,0,IF($B2417&gt;'MSD Calculation'!$D$5,0,IF($N$4="Closed-form",1/2*(1-COS(2*PI()*($B2417-$I$5)/$I$6))*$I$8,IF($N$4="General",1/2*(1-COS(2*PI()*($B2417-$I$5)/$I$6))*$I$9,"Error")))))</f>
        <v>5.0055995460961708E-4</v>
      </c>
      <c r="J2417" s="15" t="s">
        <v>14</v>
      </c>
      <c r="K2417" s="3"/>
      <c r="L2417" s="17">
        <v>24.000000000000952</v>
      </c>
      <c r="M2417" s="34">
        <f>L2417/'MSD Calculation'!$D$5</f>
        <v>0.81081081081084294</v>
      </c>
      <c r="N2417" s="34">
        <f>'MSD Calculation'!$D$24-L2417</f>
        <v>-5.5000000000009521</v>
      </c>
      <c r="O2417" s="35">
        <f t="shared" si="185"/>
        <v>2.6776934601676038E-3</v>
      </c>
      <c r="P2417" s="35">
        <f t="shared" si="186"/>
        <v>1.0459647654566109E-2</v>
      </c>
      <c r="Q2417" s="35">
        <f t="shared" si="187"/>
        <v>1.3809726448038125E-2</v>
      </c>
      <c r="R2417" s="35">
        <f t="shared" si="188"/>
        <v>1.5815188979089866E-2</v>
      </c>
      <c r="S2417" s="35">
        <f t="shared" si="189"/>
        <v>1.6315748933699484E-2</v>
      </c>
      <c r="T2417" s="11" t="s">
        <v>14</v>
      </c>
    </row>
    <row r="2418" spans="2:20" x14ac:dyDescent="0.35">
      <c r="B2418" s="63">
        <v>24.010000000000954</v>
      </c>
      <c r="C2418" s="34">
        <f>B2418/'MSD Calculation'!$D$5</f>
        <v>0.81114864864868086</v>
      </c>
      <c r="D2418" s="34">
        <f>'MSD Calculation'!$D$24-B2418</f>
        <v>-5.5100000000009537</v>
      </c>
      <c r="E2418" s="30">
        <f>IF(B2418="",0,IF(B2418&lt;'MSD Calculation'!$D$5,$E$7*(1-B2418/'MSD Calculation'!$D$5), 0))</f>
        <v>2.6729118647030167E-3</v>
      </c>
      <c r="F2418" s="30">
        <f>IF(B2418="",0,IF($B2418&lt;$F$5,0,IF($B2418&gt;'MSD Calculation'!$D$5,0,IF($N$4="Closed-form",1/2*(1-COS(2*PI()*($B2418-$F$5)/$F$6))*$F$8,IF($N$4="General",1/2*(1-COS(2*PI()*($B2418-$F$5)/$F$6))*$F$9,"Error")))))</f>
        <v>7.7738571302540258E-3</v>
      </c>
      <c r="G2418" s="30">
        <f>IF(B2418="",0,IF($B2418&lt;$G$5,0,IF($B2418&gt;'MSD Calculation'!$D$5,0,IF($N$4="Closed-form",1/2*(1-COS(2*PI()*($B2418-$G$5)/$G$6))*$G$8,IF($N$4="General",1/2*(1-COS(2*PI()*($B2418-$G$5)/$G$6))*$G$9,"Error")))))</f>
        <v>3.3472454263582881E-3</v>
      </c>
      <c r="H2418" s="30">
        <f>IF(B2418="",0,IF($B2418&lt;$H$5,0,IF($B2418&gt;'MSD Calculation'!$D$5,0,IF($N$4="Closed-form",1/2*(1-COS(2*PI()*($B2418-$H$5)/$H$6))*$H$8,IF($N$4="General",1/2*(1-COS(2*PI()*($B2418-$H$5)/$H$6))*$H$9,"Error")))))</f>
        <v>2.0049250133902033E-3</v>
      </c>
      <c r="I2418" s="30">
        <f>IF(B2418="",0,IF($B2418&lt;$I$5,0,IF($B2418&gt;'MSD Calculation'!$D$5,0,IF($N$4="Closed-form",1/2*(1-COS(2*PI()*($B2418-$I$5)/$I$6))*$I$8,IF($N$4="General",1/2*(1-COS(2*PI()*($B2418-$I$5)/$I$6))*$I$9,"Error")))))</f>
        <v>5.0156230136423705E-4</v>
      </c>
      <c r="J2418" s="15" t="s">
        <v>14</v>
      </c>
      <c r="K2418" s="3"/>
      <c r="L2418" s="17">
        <v>24.010000000000954</v>
      </c>
      <c r="M2418" s="34">
        <f>L2418/'MSD Calculation'!$D$5</f>
        <v>0.81114864864868086</v>
      </c>
      <c r="N2418" s="34">
        <f>'MSD Calculation'!$D$24-L2418</f>
        <v>-5.5100000000009537</v>
      </c>
      <c r="O2418" s="35">
        <f t="shared" si="185"/>
        <v>2.6729118647030167E-3</v>
      </c>
      <c r="P2418" s="35">
        <f t="shared" si="186"/>
        <v>1.0446768994957042E-2</v>
      </c>
      <c r="Q2418" s="35">
        <f t="shared" si="187"/>
        <v>1.379401442131533E-2</v>
      </c>
      <c r="R2418" s="35">
        <f t="shared" si="188"/>
        <v>1.5798939434705533E-2</v>
      </c>
      <c r="S2418" s="35">
        <f t="shared" si="189"/>
        <v>1.630050173606977E-2</v>
      </c>
      <c r="T2418" s="11" t="s">
        <v>14</v>
      </c>
    </row>
    <row r="2419" spans="2:20" x14ac:dyDescent="0.35">
      <c r="B2419" s="63">
        <v>24.020000000000955</v>
      </c>
      <c r="C2419" s="34">
        <f>B2419/'MSD Calculation'!$D$5</f>
        <v>0.81148648648651867</v>
      </c>
      <c r="D2419" s="34">
        <f>'MSD Calculation'!$D$24-B2419</f>
        <v>-5.5200000000009553</v>
      </c>
      <c r="E2419" s="30">
        <f>IF(B2419="",0,IF(B2419&lt;'MSD Calculation'!$D$5,$E$7*(1-B2419/'MSD Calculation'!$D$5), 0))</f>
        <v>2.6681302692384314E-3</v>
      </c>
      <c r="F2419" s="30">
        <f>IF(B2419="",0,IF($B2419&lt;$F$5,0,IF($B2419&gt;'MSD Calculation'!$D$5,0,IF($N$4="Closed-form",1/2*(1-COS(2*PI()*($B2419-$F$5)/$F$6))*$F$8,IF($N$4="General",1/2*(1-COS(2*PI()*($B2419-$F$5)/$F$6))*$F$9,"Error")))))</f>
        <v>7.7657472396807752E-3</v>
      </c>
      <c r="G2419" s="30">
        <f>IF(B2419="",0,IF($B2419&lt;$G$5,0,IF($B2419&gt;'MSD Calculation'!$D$5,0,IF($N$4="Closed-form",1/2*(1-COS(2*PI()*($B2419-$G$5)/$G$6))*$G$8,IF($N$4="General",1/2*(1-COS(2*PI()*($B2419-$G$5)/$G$6))*$G$9,"Error")))))</f>
        <v>3.3444016764385539E-3</v>
      </c>
      <c r="H2419" s="30">
        <f>IF(B2419="",0,IF($B2419&lt;$H$5,0,IF($B2419&gt;'MSD Calculation'!$D$5,0,IF($N$4="Closed-form",1/2*(1-COS(2*PI()*($B2419-$H$5)/$H$6))*$H$8,IF($N$4="General",1/2*(1-COS(2*PI()*($B2419-$H$5)/$H$6))*$H$9,"Error")))))</f>
        <v>2.0043755159564001E-3</v>
      </c>
      <c r="I2419" s="30">
        <f>IF(B2419="",0,IF($B2419&lt;$I$5,0,IF($B2419&gt;'MSD Calculation'!$D$5,0,IF($N$4="Closed-form",1/2*(1-COS(2*PI()*($B2419-$I$5)/$I$6))*$I$8,IF($N$4="General",1/2*(1-COS(2*PI()*($B2419-$I$5)/$I$6))*$I$9,"Error")))))</f>
        <v>5.0255916359913714E-4</v>
      </c>
      <c r="J2419" s="15" t="s">
        <v>14</v>
      </c>
      <c r="K2419" s="3"/>
      <c r="L2419" s="17">
        <v>24.020000000000955</v>
      </c>
      <c r="M2419" s="34">
        <f>L2419/'MSD Calculation'!$D$5</f>
        <v>0.81148648648651867</v>
      </c>
      <c r="N2419" s="34">
        <f>'MSD Calculation'!$D$24-L2419</f>
        <v>-5.5200000000009553</v>
      </c>
      <c r="O2419" s="35">
        <f t="shared" si="185"/>
        <v>2.6681302692384314E-3</v>
      </c>
      <c r="P2419" s="35">
        <f t="shared" si="186"/>
        <v>1.0433877508919207E-2</v>
      </c>
      <c r="Q2419" s="35">
        <f t="shared" si="187"/>
        <v>1.3778279185357761E-2</v>
      </c>
      <c r="R2419" s="35">
        <f t="shared" si="188"/>
        <v>1.578265470131416E-2</v>
      </c>
      <c r="S2419" s="35">
        <f t="shared" si="189"/>
        <v>1.6285213864913297E-2</v>
      </c>
      <c r="T2419" s="11" t="s">
        <v>14</v>
      </c>
    </row>
    <row r="2420" spans="2:20" x14ac:dyDescent="0.35">
      <c r="B2420" s="63">
        <v>24.030000000000957</v>
      </c>
      <c r="C2420" s="34">
        <f>B2420/'MSD Calculation'!$D$5</f>
        <v>0.81182432432435658</v>
      </c>
      <c r="D2420" s="34">
        <f>'MSD Calculation'!$D$24-B2420</f>
        <v>-5.5300000000009568</v>
      </c>
      <c r="E2420" s="30">
        <f>IF(B2420="",0,IF(B2420&lt;'MSD Calculation'!$D$5,$E$7*(1-B2420/'MSD Calculation'!$D$5), 0))</f>
        <v>2.6633486737738443E-3</v>
      </c>
      <c r="F2420" s="30">
        <f>IF(B2420="",0,IF($B2420&lt;$F$5,0,IF($B2420&gt;'MSD Calculation'!$D$5,0,IF($N$4="Closed-form",1/2*(1-COS(2*PI()*($B2420-$F$5)/$F$6))*$F$8,IF($N$4="General",1/2*(1-COS(2*PI()*($B2420-$F$5)/$F$6))*$F$9,"Error")))))</f>
        <v>7.7576245582526935E-3</v>
      </c>
      <c r="G2420" s="30">
        <f>IF(B2420="",0,IF($B2420&lt;$G$5,0,IF($B2420&gt;'MSD Calculation'!$D$5,0,IF($N$4="Closed-form",1/2*(1-COS(2*PI()*($B2420-$G$5)/$G$6))*$G$8,IF($N$4="General",1/2*(1-COS(2*PI()*($B2420-$G$5)/$G$6))*$G$9,"Error")))))</f>
        <v>3.341547563399935E-3</v>
      </c>
      <c r="H2420" s="30">
        <f>IF(B2420="",0,IF($B2420&lt;$H$5,0,IF($B2420&gt;'MSD Calculation'!$D$5,0,IF($N$4="Closed-form",1/2*(1-COS(2*PI()*($B2420-$H$5)/$H$6))*$H$8,IF($N$4="General",1/2*(1-COS(2*PI()*($B2420-$H$5)/$H$6))*$H$9,"Error")))))</f>
        <v>2.0038140453573958E-3</v>
      </c>
      <c r="I2420" s="30">
        <f>IF(B2420="",0,IF($B2420&lt;$I$5,0,IF($B2420&gt;'MSD Calculation'!$D$5,0,IF($N$4="Closed-form",1/2*(1-COS(2*PI()*($B2420-$I$5)/$I$6))*$I$8,IF($N$4="General",1/2*(1-COS(2*PI()*($B2420-$I$5)/$I$6))*$I$9,"Error")))))</f>
        <v>5.0355051555365626E-4</v>
      </c>
      <c r="J2420" s="15" t="s">
        <v>14</v>
      </c>
      <c r="K2420" s="3"/>
      <c r="L2420" s="17">
        <v>24.030000000000957</v>
      </c>
      <c r="M2420" s="34">
        <f>L2420/'MSD Calculation'!$D$5</f>
        <v>0.81182432432435658</v>
      </c>
      <c r="N2420" s="34">
        <f>'MSD Calculation'!$D$24-L2420</f>
        <v>-5.5300000000009568</v>
      </c>
      <c r="O2420" s="35">
        <f t="shared" si="185"/>
        <v>2.6633486737738443E-3</v>
      </c>
      <c r="P2420" s="35">
        <f t="shared" si="186"/>
        <v>1.0420973232026537E-2</v>
      </c>
      <c r="Q2420" s="35">
        <f t="shared" si="187"/>
        <v>1.3762520795426472E-2</v>
      </c>
      <c r="R2420" s="35">
        <f t="shared" si="188"/>
        <v>1.5766334840783866E-2</v>
      </c>
      <c r="S2420" s="35">
        <f t="shared" si="189"/>
        <v>1.6269885356337523E-2</v>
      </c>
      <c r="T2420" s="11" t="s">
        <v>14</v>
      </c>
    </row>
    <row r="2421" spans="2:20" x14ac:dyDescent="0.35">
      <c r="B2421" s="63">
        <v>24.040000000000958</v>
      </c>
      <c r="C2421" s="34">
        <f>B2421/'MSD Calculation'!$D$5</f>
        <v>0.8121621621621945</v>
      </c>
      <c r="D2421" s="34">
        <f>'MSD Calculation'!$D$24-B2421</f>
        <v>-5.5400000000009584</v>
      </c>
      <c r="E2421" s="30">
        <f>IF(B2421="",0,IF(B2421&lt;'MSD Calculation'!$D$5,$E$7*(1-B2421/'MSD Calculation'!$D$5), 0))</f>
        <v>2.6585670783092572E-3</v>
      </c>
      <c r="F2421" s="30">
        <f>IF(B2421="",0,IF($B2421&lt;$F$5,0,IF($B2421&gt;'MSD Calculation'!$D$5,0,IF($N$4="Closed-form",1/2*(1-COS(2*PI()*($B2421-$F$5)/$F$6))*$F$8,IF($N$4="General",1/2*(1-COS(2*PI()*($B2421-$F$5)/$F$6))*$F$9,"Error")))))</f>
        <v>7.7494891215998431E-3</v>
      </c>
      <c r="G2421" s="30">
        <f>IF(B2421="",0,IF($B2421&lt;$G$5,0,IF($B2421&gt;'MSD Calculation'!$D$5,0,IF($N$4="Closed-form",1/2*(1-COS(2*PI()*($B2421-$G$5)/$G$6))*$G$8,IF($N$4="General",1/2*(1-COS(2*PI()*($B2421-$G$5)/$G$6))*$G$9,"Error")))))</f>
        <v>3.3386831070012992E-3</v>
      </c>
      <c r="H2421" s="30">
        <f>IF(B2421="",0,IF($B2421&lt;$H$5,0,IF($B2421&gt;'MSD Calculation'!$D$5,0,IF($N$4="Closed-form",1/2*(1-COS(2*PI()*($B2421-$H$5)/$H$6))*$H$8,IF($N$4="General",1/2*(1-COS(2*PI()*($B2421-$H$5)/$H$6))*$H$9,"Error")))))</f>
        <v>2.0032406083442178E-3</v>
      </c>
      <c r="I2421" s="30">
        <f>IF(B2421="",0,IF($B2421&lt;$I$5,0,IF($B2421&gt;'MSD Calculation'!$D$5,0,IF($N$4="Closed-form",1/2*(1-COS(2*PI()*($B2421-$I$5)/$I$6))*$I$8,IF($N$4="General",1/2*(1-COS(2*PI()*($B2421-$I$5)/$I$6))*$I$9,"Error")))))</f>
        <v>5.0453633160952866E-4</v>
      </c>
      <c r="J2421" s="15" t="s">
        <v>14</v>
      </c>
      <c r="K2421" s="3"/>
      <c r="L2421" s="17">
        <v>24.040000000000958</v>
      </c>
      <c r="M2421" s="34">
        <f>L2421/'MSD Calculation'!$D$5</f>
        <v>0.8121621621621945</v>
      </c>
      <c r="N2421" s="34">
        <f>'MSD Calculation'!$D$24-L2421</f>
        <v>-5.5400000000009584</v>
      </c>
      <c r="O2421" s="35">
        <f t="shared" si="185"/>
        <v>2.6585670783092572E-3</v>
      </c>
      <c r="P2421" s="35">
        <f t="shared" si="186"/>
        <v>1.04080561999091E-2</v>
      </c>
      <c r="Q2421" s="35">
        <f t="shared" si="187"/>
        <v>1.3746739306910399E-2</v>
      </c>
      <c r="R2421" s="35">
        <f t="shared" si="188"/>
        <v>1.5749979915254616E-2</v>
      </c>
      <c r="S2421" s="35">
        <f t="shared" si="189"/>
        <v>1.6254516246864144E-2</v>
      </c>
      <c r="T2421" s="11" t="s">
        <v>14</v>
      </c>
    </row>
    <row r="2422" spans="2:20" x14ac:dyDescent="0.35">
      <c r="B2422" s="63">
        <v>24.05000000000096</v>
      </c>
      <c r="C2422" s="34">
        <f>B2422/'MSD Calculation'!$D$5</f>
        <v>0.81250000000003242</v>
      </c>
      <c r="D2422" s="34">
        <f>'MSD Calculation'!$D$24-B2422</f>
        <v>-5.5500000000009599</v>
      </c>
      <c r="E2422" s="30">
        <f>IF(B2422="",0,IF(B2422&lt;'MSD Calculation'!$D$5,$E$7*(1-B2422/'MSD Calculation'!$D$5), 0))</f>
        <v>2.6537854828446706E-3</v>
      </c>
      <c r="F2422" s="30">
        <f>IF(B2422="",0,IF($B2422&lt;$F$5,0,IF($B2422&gt;'MSD Calculation'!$D$5,0,IF($N$4="Closed-form",1/2*(1-COS(2*PI()*($B2422-$F$5)/$F$6))*$F$8,IF($N$4="General",1/2*(1-COS(2*PI()*($B2422-$F$5)/$F$6))*$F$9,"Error")))))</f>
        <v>7.7413409654082214E-3</v>
      </c>
      <c r="G2422" s="30">
        <f>IF(B2422="",0,IF($B2422&lt;$G$5,0,IF($B2422&gt;'MSD Calculation'!$D$5,0,IF($N$4="Closed-form",1/2*(1-COS(2*PI()*($B2422-$G$5)/$G$6))*$G$8,IF($N$4="General",1/2*(1-COS(2*PI()*($B2422-$G$5)/$G$6))*$G$9,"Error")))))</f>
        <v>3.3358083270731186E-3</v>
      </c>
      <c r="H2422" s="30">
        <f>IF(B2422="",0,IF($B2422&lt;$H$5,0,IF($B2422&gt;'MSD Calculation'!$D$5,0,IF($N$4="Closed-form",1/2*(1-COS(2*PI()*($B2422-$H$5)/$H$6))*$H$8,IF($N$4="General",1/2*(1-COS(2*PI()*($B2422-$H$5)/$H$6))*$H$9,"Error")))))</f>
        <v>2.0026552118117763E-3</v>
      </c>
      <c r="I2422" s="30">
        <f>IF(B2422="",0,IF($B2422&lt;$I$5,0,IF($B2422&gt;'MSD Calculation'!$D$5,0,IF($N$4="Closed-form",1/2*(1-COS(2*PI()*($B2422-$I$5)/$I$6))*$I$8,IF($N$4="General",1/2*(1-COS(2*PI()*($B2422-$I$5)/$I$6))*$I$9,"Error")))))</f>
        <v>5.0551658629154571E-4</v>
      </c>
      <c r="J2422" s="15" t="s">
        <v>14</v>
      </c>
      <c r="K2422" s="3"/>
      <c r="L2422" s="17">
        <v>24.05000000000096</v>
      </c>
      <c r="M2422" s="34">
        <f>L2422/'MSD Calculation'!$D$5</f>
        <v>0.81250000000003242</v>
      </c>
      <c r="N2422" s="34">
        <f>'MSD Calculation'!$D$24-L2422</f>
        <v>-5.5500000000009599</v>
      </c>
      <c r="O2422" s="35">
        <f t="shared" si="185"/>
        <v>2.6537854828446706E-3</v>
      </c>
      <c r="P2422" s="35">
        <f t="shared" si="186"/>
        <v>1.0395126448252892E-2</v>
      </c>
      <c r="Q2422" s="35">
        <f t="shared" si="187"/>
        <v>1.3730934775326012E-2</v>
      </c>
      <c r="R2422" s="35">
        <f t="shared" si="188"/>
        <v>1.5733589987137787E-2</v>
      </c>
      <c r="S2422" s="35">
        <f t="shared" si="189"/>
        <v>1.6239106573429331E-2</v>
      </c>
      <c r="T2422" s="11" t="s">
        <v>14</v>
      </c>
    </row>
    <row r="2423" spans="2:20" x14ac:dyDescent="0.35">
      <c r="B2423" s="63">
        <v>24.060000000000962</v>
      </c>
      <c r="C2423" s="34">
        <f>B2423/'MSD Calculation'!$D$5</f>
        <v>0.81283783783787034</v>
      </c>
      <c r="D2423" s="34">
        <f>'MSD Calculation'!$D$24-B2423</f>
        <v>-5.5600000000009615</v>
      </c>
      <c r="E2423" s="30">
        <f>IF(B2423="",0,IF(B2423&lt;'MSD Calculation'!$D$5,$E$7*(1-B2423/'MSD Calculation'!$D$5), 0))</f>
        <v>2.6490038873800835E-3</v>
      </c>
      <c r="F2423" s="30">
        <f>IF(B2423="",0,IF($B2423&lt;$F$5,0,IF($B2423&gt;'MSD Calculation'!$D$5,0,IF($N$4="Closed-form",1/2*(1-COS(2*PI()*($B2423-$F$5)/$F$6))*$F$8,IF($N$4="General",1/2*(1-COS(2*PI()*($B2423-$F$5)/$F$6))*$F$9,"Error")))))</f>
        <v>7.7331801254196366E-3</v>
      </c>
      <c r="G2423" s="30">
        <f>IF(B2423="",0,IF($B2423&lt;$G$5,0,IF($B2423&gt;'MSD Calculation'!$D$5,0,IF($N$4="Closed-form",1/2*(1-COS(2*PI()*($B2423-$G$5)/$G$6))*$G$8,IF($N$4="General",1/2*(1-COS(2*PI()*($B2423-$G$5)/$G$6))*$G$9,"Error")))))</f>
        <v>3.3329232435173337E-3</v>
      </c>
      <c r="H2423" s="30">
        <f>IF(B2423="",0,IF($B2423&lt;$H$5,0,IF($B2423&gt;'MSD Calculation'!$D$5,0,IF($N$4="Closed-form",1/2*(1-COS(2*PI()*($B2423-$H$5)/$H$6))*$H$8,IF($N$4="General",1/2*(1-COS(2*PI()*($B2423-$H$5)/$H$6))*$H$9,"Error")))))</f>
        <v>2.0020578627987827E-3</v>
      </c>
      <c r="I2423" s="30">
        <f>IF(B2423="",0,IF($B2423&lt;$I$5,0,IF($B2423&gt;'MSD Calculation'!$D$5,0,IF($N$4="Closed-form",1/2*(1-COS(2*PI()*($B2423-$I$5)/$I$6))*$I$8,IF($N$4="General",1/2*(1-COS(2*PI()*($B2423-$I$5)/$I$6))*$I$9,"Error")))))</f>
        <v>5.0649125426821453E-4</v>
      </c>
      <c r="J2423" s="15" t="s">
        <v>14</v>
      </c>
      <c r="K2423" s="3"/>
      <c r="L2423" s="17">
        <v>24.060000000000962</v>
      </c>
      <c r="M2423" s="34">
        <f>L2423/'MSD Calculation'!$D$5</f>
        <v>0.81283783783787034</v>
      </c>
      <c r="N2423" s="34">
        <f>'MSD Calculation'!$D$24-L2423</f>
        <v>-5.5600000000009615</v>
      </c>
      <c r="O2423" s="35">
        <f t="shared" si="185"/>
        <v>2.6490038873800835E-3</v>
      </c>
      <c r="P2423" s="35">
        <f t="shared" si="186"/>
        <v>1.0382184012799721E-2</v>
      </c>
      <c r="Q2423" s="35">
        <f t="shared" si="187"/>
        <v>1.3715107256317055E-2</v>
      </c>
      <c r="R2423" s="35">
        <f t="shared" si="188"/>
        <v>1.5717165119115837E-2</v>
      </c>
      <c r="S2423" s="35">
        <f t="shared" si="189"/>
        <v>1.6223656373384052E-2</v>
      </c>
      <c r="T2423" s="11" t="s">
        <v>14</v>
      </c>
    </row>
    <row r="2424" spans="2:20" x14ac:dyDescent="0.35">
      <c r="B2424" s="63">
        <v>24.070000000000963</v>
      </c>
      <c r="C2424" s="34">
        <f>B2424/'MSD Calculation'!$D$5</f>
        <v>0.81317567567570814</v>
      </c>
      <c r="D2424" s="34">
        <f>'MSD Calculation'!$D$24-B2424</f>
        <v>-5.5700000000009631</v>
      </c>
      <c r="E2424" s="30">
        <f>IF(B2424="",0,IF(B2424&lt;'MSD Calculation'!$D$5,$E$7*(1-B2424/'MSD Calculation'!$D$5), 0))</f>
        <v>2.6442222919154982E-3</v>
      </c>
      <c r="F2424" s="30">
        <f>IF(B2424="",0,IF($B2424&lt;$F$5,0,IF($B2424&gt;'MSD Calculation'!$D$5,0,IF($N$4="Closed-form",1/2*(1-COS(2*PI()*($B2424-$F$5)/$F$6))*$F$8,IF($N$4="General",1/2*(1-COS(2*PI()*($B2424-$F$5)/$F$6))*$F$9,"Error")))))</f>
        <v>7.7250066374315168E-3</v>
      </c>
      <c r="G2424" s="30">
        <f>IF(B2424="",0,IF($B2424&lt;$G$5,0,IF($B2424&gt;'MSD Calculation'!$D$5,0,IF($N$4="Closed-form",1/2*(1-COS(2*PI()*($B2424-$G$5)/$G$6))*$G$8,IF($N$4="General",1/2*(1-COS(2*PI()*($B2424-$G$5)/$G$6))*$G$9,"Error")))))</f>
        <v>3.3300278763072184E-3</v>
      </c>
      <c r="H2424" s="30">
        <f>IF(B2424="",0,IF($B2424&lt;$H$5,0,IF($B2424&gt;'MSD Calculation'!$D$5,0,IF($N$4="Closed-form",1/2*(1-COS(2*PI()*($B2424-$H$5)/$H$6))*$H$8,IF($N$4="General",1/2*(1-COS(2*PI()*($B2424-$H$5)/$H$6))*$H$9,"Error")))))</f>
        <v>2.00144856848766E-3</v>
      </c>
      <c r="I2424" s="30">
        <f>IF(B2424="",0,IF($B2424&lt;$I$5,0,IF($B2424&gt;'MSD Calculation'!$D$5,0,IF($N$4="Closed-form",1/2*(1-COS(2*PI()*($B2424-$I$5)/$I$6))*$I$8,IF($N$4="General",1/2*(1-COS(2*PI()*($B2424-$I$5)/$I$6))*$I$9,"Error")))))</f>
        <v>5.0746031035241255E-4</v>
      </c>
      <c r="J2424" s="15" t="s">
        <v>14</v>
      </c>
      <c r="K2424" s="3"/>
      <c r="L2424" s="17">
        <v>24.070000000000963</v>
      </c>
      <c r="M2424" s="34">
        <f>L2424/'MSD Calculation'!$D$5</f>
        <v>0.81317567567570814</v>
      </c>
      <c r="N2424" s="34">
        <f>'MSD Calculation'!$D$24-L2424</f>
        <v>-5.5700000000009631</v>
      </c>
      <c r="O2424" s="35">
        <f t="shared" si="185"/>
        <v>2.6442222919154982E-3</v>
      </c>
      <c r="P2424" s="35">
        <f t="shared" si="186"/>
        <v>1.0369228929347015E-2</v>
      </c>
      <c r="Q2424" s="35">
        <f t="shared" si="187"/>
        <v>1.3699256805654234E-2</v>
      </c>
      <c r="R2424" s="35">
        <f t="shared" si="188"/>
        <v>1.5700705374141893E-2</v>
      </c>
      <c r="S2424" s="35">
        <f t="shared" si="189"/>
        <v>1.6208165684494305E-2</v>
      </c>
      <c r="T2424" s="11" t="s">
        <v>14</v>
      </c>
    </row>
    <row r="2425" spans="2:20" x14ac:dyDescent="0.35">
      <c r="B2425" s="63">
        <v>24.080000000000965</v>
      </c>
      <c r="C2425" s="34">
        <f>B2425/'MSD Calculation'!$D$5</f>
        <v>0.81351351351354606</v>
      </c>
      <c r="D2425" s="34">
        <f>'MSD Calculation'!$D$24-B2425</f>
        <v>-5.5800000000009646</v>
      </c>
      <c r="E2425" s="30">
        <f>IF(B2425="",0,IF(B2425&lt;'MSD Calculation'!$D$5,$E$7*(1-B2425/'MSD Calculation'!$D$5), 0))</f>
        <v>2.6394406964509111E-3</v>
      </c>
      <c r="F2425" s="30">
        <f>IF(B2425="",0,IF($B2425&lt;$F$5,0,IF($B2425&gt;'MSD Calculation'!$D$5,0,IF($N$4="Closed-form",1/2*(1-COS(2*PI()*($B2425-$F$5)/$F$6))*$F$8,IF($N$4="General",1/2*(1-COS(2*PI()*($B2425-$F$5)/$F$6))*$F$9,"Error")))))</f>
        <v>7.7168205372967853E-3</v>
      </c>
      <c r="G2425" s="30">
        <f>IF(B2425="",0,IF($B2425&lt;$G$5,0,IF($B2425&gt;'MSD Calculation'!$D$5,0,IF($N$4="Closed-form",1/2*(1-COS(2*PI()*($B2425-$G$5)/$G$6))*$G$8,IF($N$4="General",1/2*(1-COS(2*PI()*($B2425-$G$5)/$G$6))*$G$9,"Error")))))</f>
        <v>3.3271222454872382E-3</v>
      </c>
      <c r="H2425" s="30">
        <f>IF(B2425="",0,IF($B2425&lt;$H$5,0,IF($B2425&gt;'MSD Calculation'!$D$5,0,IF($N$4="Closed-form",1/2*(1-COS(2*PI()*($B2425-$H$5)/$H$6))*$H$8,IF($N$4="General",1/2*(1-COS(2*PI()*($B2425-$H$5)/$H$6))*$H$9,"Error")))))</f>
        <v>2.0008273362044616E-3</v>
      </c>
      <c r="I2425" s="30">
        <f>IF(B2425="",0,IF($B2425&lt;$I$5,0,IF($B2425&gt;'MSD Calculation'!$D$5,0,IF($N$4="Closed-form",1/2*(1-COS(2*PI()*($B2425-$I$5)/$I$6))*$I$8,IF($N$4="General",1/2*(1-COS(2*PI()*($B2425-$I$5)/$I$6))*$I$9,"Error")))))</f>
        <v>5.0842372950203824E-4</v>
      </c>
      <c r="J2425" s="15" t="s">
        <v>14</v>
      </c>
      <c r="K2425" s="3"/>
      <c r="L2425" s="17">
        <v>24.080000000000965</v>
      </c>
      <c r="M2425" s="34">
        <f>L2425/'MSD Calculation'!$D$5</f>
        <v>0.81351351351354606</v>
      </c>
      <c r="N2425" s="34">
        <f>'MSD Calculation'!$D$24-L2425</f>
        <v>-5.5800000000009646</v>
      </c>
      <c r="O2425" s="35">
        <f t="shared" si="185"/>
        <v>2.6394406964509111E-3</v>
      </c>
      <c r="P2425" s="35">
        <f t="shared" si="186"/>
        <v>1.0356261233747697E-2</v>
      </c>
      <c r="Q2425" s="35">
        <f t="shared" si="187"/>
        <v>1.3683383479234935E-2</v>
      </c>
      <c r="R2425" s="35">
        <f t="shared" si="188"/>
        <v>1.5684210815439397E-2</v>
      </c>
      <c r="S2425" s="35">
        <f t="shared" si="189"/>
        <v>1.6192634544941437E-2</v>
      </c>
      <c r="T2425" s="11" t="s">
        <v>14</v>
      </c>
    </row>
    <row r="2426" spans="2:20" x14ac:dyDescent="0.35">
      <c r="B2426" s="63">
        <v>24.090000000000966</v>
      </c>
      <c r="C2426" s="34">
        <f>B2426/'MSD Calculation'!$D$5</f>
        <v>0.81385135135138398</v>
      </c>
      <c r="D2426" s="34">
        <f>'MSD Calculation'!$D$24-B2426</f>
        <v>-5.5900000000009662</v>
      </c>
      <c r="E2426" s="30">
        <f>IF(B2426="",0,IF(B2426&lt;'MSD Calculation'!$D$5,$E$7*(1-B2426/'MSD Calculation'!$D$5), 0))</f>
        <v>2.634659100986324E-3</v>
      </c>
      <c r="F2426" s="30">
        <f>IF(B2426="",0,IF($B2426&lt;$F$5,0,IF($B2426&gt;'MSD Calculation'!$D$5,0,IF($N$4="Closed-form",1/2*(1-COS(2*PI()*($B2426-$F$5)/$F$6))*$F$8,IF($N$4="General",1/2*(1-COS(2*PI()*($B2426-$F$5)/$F$6))*$F$9,"Error")))))</f>
        <v>7.7086218609236784E-3</v>
      </c>
      <c r="G2426" s="30">
        <f>IF(B2426="",0,IF($B2426&lt;$G$5,0,IF($B2426&gt;'MSD Calculation'!$D$5,0,IF($N$4="Closed-form",1/2*(1-COS(2*PI()*($B2426-$G$5)/$G$6))*$G$8,IF($N$4="General",1/2*(1-COS(2*PI()*($B2426-$G$5)/$G$6))*$G$9,"Error")))))</f>
        <v>3.3242063711729133E-3</v>
      </c>
      <c r="H2426" s="30">
        <f>IF(B2426="",0,IF($B2426&lt;$H$5,0,IF($B2426&gt;'MSD Calculation'!$D$5,0,IF($N$4="Closed-form",1/2*(1-COS(2*PI()*($B2426-$H$5)/$H$6))*$H$8,IF($N$4="General",1/2*(1-COS(2*PI()*($B2426-$H$5)/$H$6))*$H$9,"Error")))))</f>
        <v>2.0001941734187805E-3</v>
      </c>
      <c r="I2426" s="30">
        <f>IF(B2426="",0,IF($B2426&lt;$I$5,0,IF($B2426&gt;'MSD Calculation'!$D$5,0,IF($N$4="Closed-form",1/2*(1-COS(2*PI()*($B2426-$I$5)/$I$6))*$I$8,IF($N$4="General",1/2*(1-COS(2*PI()*($B2426-$I$5)/$I$6))*$I$9,"Error")))))</f>
        <v>5.0938148682065816E-4</v>
      </c>
      <c r="J2426" s="15" t="s">
        <v>14</v>
      </c>
      <c r="K2426" s="3"/>
      <c r="L2426" s="17">
        <v>24.090000000000966</v>
      </c>
      <c r="M2426" s="34">
        <f>L2426/'MSD Calculation'!$D$5</f>
        <v>0.81385135135138398</v>
      </c>
      <c r="N2426" s="34">
        <f>'MSD Calculation'!$D$24-L2426</f>
        <v>-5.5900000000009662</v>
      </c>
      <c r="O2426" s="35">
        <f t="shared" si="185"/>
        <v>2.634659100986324E-3</v>
      </c>
      <c r="P2426" s="35">
        <f t="shared" si="186"/>
        <v>1.0343280961910003E-2</v>
      </c>
      <c r="Q2426" s="35">
        <f t="shared" si="187"/>
        <v>1.3667487333082916E-2</v>
      </c>
      <c r="R2426" s="35">
        <f t="shared" si="188"/>
        <v>1.5667681506501697E-2</v>
      </c>
      <c r="S2426" s="35">
        <f t="shared" si="189"/>
        <v>1.6177062993322354E-2</v>
      </c>
      <c r="T2426" s="11" t="s">
        <v>14</v>
      </c>
    </row>
    <row r="2427" spans="2:20" x14ac:dyDescent="0.35">
      <c r="B2427" s="63">
        <v>24.100000000000968</v>
      </c>
      <c r="C2427" s="34">
        <f>B2427/'MSD Calculation'!$D$5</f>
        <v>0.8141891891892219</v>
      </c>
      <c r="D2427" s="34">
        <f>'MSD Calculation'!$D$24-B2427</f>
        <v>-5.6000000000009678</v>
      </c>
      <c r="E2427" s="30">
        <f>IF(B2427="",0,IF(B2427&lt;'MSD Calculation'!$D$5,$E$7*(1-B2427/'MSD Calculation'!$D$5), 0))</f>
        <v>2.6298775055217374E-3</v>
      </c>
      <c r="F2427" s="30">
        <f>IF(B2427="",0,IF($B2427&lt;$F$5,0,IF($B2427&gt;'MSD Calculation'!$D$5,0,IF($N$4="Closed-form",1/2*(1-COS(2*PI()*($B2427-$F$5)/$F$6))*$F$8,IF($N$4="General",1/2*(1-COS(2*PI()*($B2427-$F$5)/$F$6))*$F$9,"Error")))))</f>
        <v>7.7004106442756072E-3</v>
      </c>
      <c r="G2427" s="30">
        <f>IF(B2427="",0,IF($B2427&lt;$G$5,0,IF($B2427&gt;'MSD Calculation'!$D$5,0,IF($N$4="Closed-form",1/2*(1-COS(2*PI()*($B2427-$G$5)/$G$6))*$G$8,IF($N$4="General",1/2*(1-COS(2*PI()*($B2427-$G$5)/$G$6))*$G$9,"Error")))))</f>
        <v>3.3212802735506802E-3</v>
      </c>
      <c r="H2427" s="30">
        <f>IF(B2427="",0,IF($B2427&lt;$H$5,0,IF($B2427&gt;'MSD Calculation'!$D$5,0,IF($N$4="Closed-form",1/2*(1-COS(2*PI()*($B2427-$H$5)/$H$6))*$H$8,IF($N$4="General",1/2*(1-COS(2*PI()*($B2427-$H$5)/$H$6))*$H$9,"Error")))))</f>
        <v>1.9995490877436589E-3</v>
      </c>
      <c r="I2427" s="30">
        <f>IF(B2427="",0,IF($B2427&lt;$I$5,0,IF($B2427&gt;'MSD Calculation'!$D$5,0,IF($N$4="Closed-form",1/2*(1-COS(2*PI()*($B2427-$I$5)/$I$6))*$I$8,IF($N$4="General",1/2*(1-COS(2*PI()*($B2427-$I$5)/$I$6))*$I$9,"Error")))))</f>
        <v>5.1033355755815066E-4</v>
      </c>
      <c r="J2427" s="15" t="s">
        <v>14</v>
      </c>
      <c r="K2427" s="3"/>
      <c r="L2427" s="17">
        <v>24.100000000000968</v>
      </c>
      <c r="M2427" s="34">
        <f>L2427/'MSD Calculation'!$D$5</f>
        <v>0.8141891891892219</v>
      </c>
      <c r="N2427" s="34">
        <f>'MSD Calculation'!$D$24-L2427</f>
        <v>-5.6000000000009678</v>
      </c>
      <c r="O2427" s="35">
        <f t="shared" si="185"/>
        <v>2.6298775055217374E-3</v>
      </c>
      <c r="P2427" s="35">
        <f t="shared" si="186"/>
        <v>1.0330288149797345E-2</v>
      </c>
      <c r="Q2427" s="35">
        <f t="shared" si="187"/>
        <v>1.3651568423348024E-2</v>
      </c>
      <c r="R2427" s="35">
        <f t="shared" si="188"/>
        <v>1.5651117511091682E-2</v>
      </c>
      <c r="S2427" s="35">
        <f t="shared" si="189"/>
        <v>1.6161451068649833E-2</v>
      </c>
      <c r="T2427" s="11" t="s">
        <v>14</v>
      </c>
    </row>
    <row r="2428" spans="2:20" x14ac:dyDescent="0.35">
      <c r="B2428" s="63">
        <v>24.110000000000969</v>
      </c>
      <c r="C2428" s="34">
        <f>B2428/'MSD Calculation'!$D$5</f>
        <v>0.8145270270270597</v>
      </c>
      <c r="D2428" s="34">
        <f>'MSD Calculation'!$D$24-B2428</f>
        <v>-5.6100000000009693</v>
      </c>
      <c r="E2428" s="30">
        <f>IF(B2428="",0,IF(B2428&lt;'MSD Calculation'!$D$5,$E$7*(1-B2428/'MSD Calculation'!$D$5), 0))</f>
        <v>2.6250959100571521E-3</v>
      </c>
      <c r="F2428" s="30">
        <f>IF(B2428="",0,IF($B2428&lt;$F$5,0,IF($B2428&gt;'MSD Calculation'!$D$5,0,IF($N$4="Closed-form",1/2*(1-COS(2*PI()*($B2428-$F$5)/$F$6))*$F$8,IF($N$4="General",1/2*(1-COS(2*PI()*($B2428-$F$5)/$F$6))*$F$9,"Error")))))</f>
        <v>7.6921869233709771E-3</v>
      </c>
      <c r="G2428" s="30">
        <f>IF(B2428="",0,IF($B2428&lt;$G$5,0,IF($B2428&gt;'MSD Calculation'!$D$5,0,IF($N$4="Closed-form",1/2*(1-COS(2*PI()*($B2428-$G$5)/$G$6))*$G$8,IF($N$4="General",1/2*(1-COS(2*PI()*($B2428-$G$5)/$G$6))*$G$9,"Error")))))</f>
        <v>3.3183439728777494E-3</v>
      </c>
      <c r="H2428" s="30">
        <f>IF(B2428="",0,IF($B2428&lt;$H$5,0,IF($B2428&gt;'MSD Calculation'!$D$5,0,IF($N$4="Closed-form",1/2*(1-COS(2*PI()*($B2428-$H$5)/$H$6))*$H$8,IF($N$4="General",1/2*(1-COS(2*PI()*($B2428-$H$5)/$H$6))*$H$9,"Error")))))</f>
        <v>1.9988920869355E-3</v>
      </c>
      <c r="I2428" s="30">
        <f>IF(B2428="",0,IF($B2428&lt;$I$5,0,IF($B2428&gt;'MSD Calculation'!$D$5,0,IF($N$4="Closed-form",1/2*(1-COS(2*PI()*($B2428-$I$5)/$I$6))*$I$8,IF($N$4="General",1/2*(1-COS(2*PI()*($B2428-$I$5)/$I$6))*$I$9,"Error")))))</f>
        <v>5.1127991711134521E-4</v>
      </c>
      <c r="J2428" s="15" t="s">
        <v>14</v>
      </c>
      <c r="K2428" s="3"/>
      <c r="L2428" s="17">
        <v>24.110000000000969</v>
      </c>
      <c r="M2428" s="34">
        <f>L2428/'MSD Calculation'!$D$5</f>
        <v>0.8145270270270597</v>
      </c>
      <c r="N2428" s="34">
        <f>'MSD Calculation'!$D$24-L2428</f>
        <v>-5.6100000000009693</v>
      </c>
      <c r="O2428" s="35">
        <f t="shared" si="185"/>
        <v>2.6250959100571521E-3</v>
      </c>
      <c r="P2428" s="35">
        <f t="shared" si="186"/>
        <v>1.0317282833428129E-2</v>
      </c>
      <c r="Q2428" s="35">
        <f t="shared" si="187"/>
        <v>1.3635626806305878E-2</v>
      </c>
      <c r="R2428" s="35">
        <f t="shared" si="188"/>
        <v>1.5634518893241377E-2</v>
      </c>
      <c r="S2428" s="35">
        <f t="shared" si="189"/>
        <v>1.6145798810352722E-2</v>
      </c>
      <c r="T2428" s="11" t="s">
        <v>14</v>
      </c>
    </row>
    <row r="2429" spans="2:20" x14ac:dyDescent="0.35">
      <c r="B2429" s="63">
        <v>24.120000000000971</v>
      </c>
      <c r="C2429" s="34">
        <f>B2429/'MSD Calculation'!$D$5</f>
        <v>0.81486486486489762</v>
      </c>
      <c r="D2429" s="34">
        <f>'MSD Calculation'!$D$24-B2429</f>
        <v>-5.6200000000009709</v>
      </c>
      <c r="E2429" s="30">
        <f>IF(B2429="",0,IF(B2429&lt;'MSD Calculation'!$D$5,$E$7*(1-B2429/'MSD Calculation'!$D$5), 0))</f>
        <v>2.620314314592565E-3</v>
      </c>
      <c r="F2429" s="30">
        <f>IF(B2429="",0,IF($B2429&lt;$F$5,0,IF($B2429&gt;'MSD Calculation'!$D$5,0,IF($N$4="Closed-form",1/2*(1-COS(2*PI()*($B2429-$F$5)/$F$6))*$F$8,IF($N$4="General",1/2*(1-COS(2*PI()*($B2429-$F$5)/$F$6))*$F$9,"Error")))))</f>
        <v>7.683950734283059E-3</v>
      </c>
      <c r="G2429" s="30">
        <f>IF(B2429="",0,IF($B2429&lt;$G$5,0,IF($B2429&gt;'MSD Calculation'!$D$5,0,IF($N$4="Closed-form",1/2*(1-COS(2*PI()*($B2429-$G$5)/$G$6))*$G$8,IF($N$4="General",1/2*(1-COS(2*PI()*($B2429-$G$5)/$G$6))*$G$9,"Error")))))</f>
        <v>3.3153974894819679E-3</v>
      </c>
      <c r="H2429" s="30">
        <f>IF(B2429="",0,IF($B2429&lt;$H$5,0,IF($B2429&gt;'MSD Calculation'!$D$5,0,IF($N$4="Closed-form",1/2*(1-COS(2*PI()*($B2429-$H$5)/$H$6))*$H$8,IF($N$4="General",1/2*(1-COS(2*PI()*($B2429-$H$5)/$H$6))*$H$9,"Error")))))</f>
        <v>1.9982231788939707E-3</v>
      </c>
      <c r="I2429" s="30">
        <f>IF(B2429="",0,IF($B2429&lt;$I$5,0,IF($B2429&gt;'MSD Calculation'!$D$5,0,IF($N$4="Closed-form",1/2*(1-COS(2*PI()*($B2429-$I$5)/$I$6))*$I$8,IF($N$4="General",1/2*(1-COS(2*PI()*($B2429-$I$5)/$I$6))*$I$9,"Error")))))</f>
        <v>5.122205410246581E-4</v>
      </c>
      <c r="J2429" s="15" t="s">
        <v>14</v>
      </c>
      <c r="K2429" s="3"/>
      <c r="L2429" s="17">
        <v>24.120000000000971</v>
      </c>
      <c r="M2429" s="34">
        <f>L2429/'MSD Calculation'!$D$5</f>
        <v>0.81486486486489762</v>
      </c>
      <c r="N2429" s="34">
        <f>'MSD Calculation'!$D$24-L2429</f>
        <v>-5.6200000000009709</v>
      </c>
      <c r="O2429" s="35">
        <f t="shared" si="185"/>
        <v>2.620314314592565E-3</v>
      </c>
      <c r="P2429" s="35">
        <f t="shared" si="186"/>
        <v>1.0304265048875624E-2</v>
      </c>
      <c r="Q2429" s="35">
        <f t="shared" si="187"/>
        <v>1.3619662538357592E-2</v>
      </c>
      <c r="R2429" s="35">
        <f t="shared" si="188"/>
        <v>1.5617885717251563E-2</v>
      </c>
      <c r="S2429" s="35">
        <f t="shared" si="189"/>
        <v>1.6130106258276222E-2</v>
      </c>
      <c r="T2429" s="11" t="s">
        <v>14</v>
      </c>
    </row>
    <row r="2430" spans="2:20" x14ac:dyDescent="0.35">
      <c r="B2430" s="63">
        <v>24.130000000000972</v>
      </c>
      <c r="C2430" s="34">
        <f>B2430/'MSD Calculation'!$D$5</f>
        <v>0.81520270270273554</v>
      </c>
      <c r="D2430" s="34">
        <f>'MSD Calculation'!$D$24-B2430</f>
        <v>-5.6300000000009724</v>
      </c>
      <c r="E2430" s="30">
        <f>IF(B2430="",0,IF(B2430&lt;'MSD Calculation'!$D$5,$E$7*(1-B2430/'MSD Calculation'!$D$5), 0))</f>
        <v>2.6155327191279779E-3</v>
      </c>
      <c r="F2430" s="30">
        <f>IF(B2430="",0,IF($B2430&lt;$F$5,0,IF($B2430&gt;'MSD Calculation'!$D$5,0,IF($N$4="Closed-form",1/2*(1-COS(2*PI()*($B2430-$F$5)/$F$6))*$F$8,IF($N$4="General",1/2*(1-COS(2*PI()*($B2430-$F$5)/$F$6))*$F$9,"Error")))))</f>
        <v>7.6757021131398026E-3</v>
      </c>
      <c r="G2430" s="30">
        <f>IF(B2430="",0,IF($B2430&lt;$G$5,0,IF($B2430&gt;'MSD Calculation'!$D$5,0,IF($N$4="Closed-form",1/2*(1-COS(2*PI()*($B2430-$G$5)/$G$6))*$G$8,IF($N$4="General",1/2*(1-COS(2*PI()*($B2430-$G$5)/$G$6))*$G$9,"Error")))))</f>
        <v>3.3124408437616745E-3</v>
      </c>
      <c r="H2430" s="30">
        <f>IF(B2430="",0,IF($B2430&lt;$H$5,0,IF($B2430&gt;'MSD Calculation'!$D$5,0,IF($N$4="Closed-form",1/2*(1-COS(2*PI()*($B2430-$H$5)/$H$6))*$H$8,IF($N$4="General",1/2*(1-COS(2*PI()*($B2430-$H$5)/$H$6))*$H$9,"Error")))))</f>
        <v>1.9975423716619097E-3</v>
      </c>
      <c r="I2430" s="30">
        <f>IF(B2430="",0,IF($B2430&lt;$I$5,0,IF($B2430&gt;'MSD Calculation'!$D$5,0,IF($N$4="Closed-form",1/2*(1-COS(2*PI()*($B2430-$I$5)/$I$6))*$I$8,IF($N$4="General",1/2*(1-COS(2*PI()*($B2430-$I$5)/$I$6))*$I$9,"Error")))))</f>
        <v>5.1315540499072482E-4</v>
      </c>
      <c r="J2430" s="15" t="s">
        <v>14</v>
      </c>
      <c r="K2430" s="3"/>
      <c r="L2430" s="17">
        <v>24.130000000000972</v>
      </c>
      <c r="M2430" s="34">
        <f>L2430/'MSD Calculation'!$D$5</f>
        <v>0.81520270270273554</v>
      </c>
      <c r="N2430" s="34">
        <f>'MSD Calculation'!$D$24-L2430</f>
        <v>-5.6300000000009724</v>
      </c>
      <c r="O2430" s="35">
        <f t="shared" si="185"/>
        <v>2.6155327191279779E-3</v>
      </c>
      <c r="P2430" s="35">
        <f t="shared" si="186"/>
        <v>1.0291234832267781E-2</v>
      </c>
      <c r="Q2430" s="35">
        <f t="shared" si="187"/>
        <v>1.3603675676029455E-2</v>
      </c>
      <c r="R2430" s="35">
        <f t="shared" si="188"/>
        <v>1.5601218047691365E-2</v>
      </c>
      <c r="S2430" s="35">
        <f t="shared" si="189"/>
        <v>1.6114373452682091E-2</v>
      </c>
      <c r="T2430" s="11" t="s">
        <v>14</v>
      </c>
    </row>
    <row r="2431" spans="2:20" x14ac:dyDescent="0.35">
      <c r="B2431" s="63">
        <v>24.140000000000974</v>
      </c>
      <c r="C2431" s="34">
        <f>B2431/'MSD Calculation'!$D$5</f>
        <v>0.81554054054057346</v>
      </c>
      <c r="D2431" s="34">
        <f>'MSD Calculation'!$D$24-B2431</f>
        <v>-5.640000000000974</v>
      </c>
      <c r="E2431" s="30">
        <f>IF(B2431="",0,IF(B2431&lt;'MSD Calculation'!$D$5,$E$7*(1-B2431/'MSD Calculation'!$D$5), 0))</f>
        <v>2.6107511236633913E-3</v>
      </c>
      <c r="F2431" s="30">
        <f>IF(B2431="",0,IF($B2431&lt;$F$5,0,IF($B2431&gt;'MSD Calculation'!$D$5,0,IF($N$4="Closed-form",1/2*(1-COS(2*PI()*($B2431-$F$5)/$F$6))*$F$8,IF($N$4="General",1/2*(1-COS(2*PI()*($B2431-$F$5)/$F$6))*$F$9,"Error")))))</f>
        <v>7.6674410961236998E-3</v>
      </c>
      <c r="G2431" s="30">
        <f>IF(B2431="",0,IF($B2431&lt;$G$5,0,IF($B2431&gt;'MSD Calculation'!$D$5,0,IF($N$4="Closed-form",1/2*(1-COS(2*PI()*($B2431-$G$5)/$G$6))*$G$8,IF($N$4="General",1/2*(1-COS(2*PI()*($B2431-$G$5)/$G$6))*$G$9,"Error")))))</f>
        <v>3.3094740561855655E-3</v>
      </c>
      <c r="H2431" s="30">
        <f>IF(B2431="",0,IF($B2431&lt;$H$5,0,IF($B2431&gt;'MSD Calculation'!$D$5,0,IF($N$4="Closed-form",1/2*(1-COS(2*PI()*($B2431-$H$5)/$H$6))*$H$8,IF($N$4="General",1/2*(1-COS(2*PI()*($B2431-$H$5)/$H$6))*$H$9,"Error")))))</f>
        <v>1.996849673425229E-3</v>
      </c>
      <c r="I2431" s="30">
        <f>IF(B2431="",0,IF($B2431&lt;$I$5,0,IF($B2431&gt;'MSD Calculation'!$D$5,0,IF($N$4="Closed-form",1/2*(1-COS(2*PI()*($B2431-$I$5)/$I$6))*$I$8,IF($N$4="General",1/2*(1-COS(2*PI()*($B2431-$I$5)/$I$6))*$I$9,"Error")))))</f>
        <v>5.1408448485102808E-4</v>
      </c>
      <c r="J2431" s="15" t="s">
        <v>14</v>
      </c>
      <c r="K2431" s="3"/>
      <c r="L2431" s="17">
        <v>24.140000000000974</v>
      </c>
      <c r="M2431" s="34">
        <f>L2431/'MSD Calculation'!$D$5</f>
        <v>0.81554054054057346</v>
      </c>
      <c r="N2431" s="34">
        <f>'MSD Calculation'!$D$24-L2431</f>
        <v>-5.640000000000974</v>
      </c>
      <c r="O2431" s="35">
        <f t="shared" si="185"/>
        <v>2.6107511236633913E-3</v>
      </c>
      <c r="P2431" s="35">
        <f t="shared" si="186"/>
        <v>1.0278192219787092E-2</v>
      </c>
      <c r="Q2431" s="35">
        <f t="shared" si="187"/>
        <v>1.3587666275972656E-2</v>
      </c>
      <c r="R2431" s="35">
        <f t="shared" si="188"/>
        <v>1.5584515949397885E-2</v>
      </c>
      <c r="S2431" s="35">
        <f t="shared" si="189"/>
        <v>1.6098600434248912E-2</v>
      </c>
      <c r="T2431" s="11" t="s">
        <v>14</v>
      </c>
    </row>
    <row r="2432" spans="2:20" x14ac:dyDescent="0.35">
      <c r="B2432" s="63">
        <v>24.150000000000976</v>
      </c>
      <c r="C2432" s="34">
        <f>B2432/'MSD Calculation'!$D$5</f>
        <v>0.81587837837841126</v>
      </c>
      <c r="D2432" s="34">
        <f>'MSD Calculation'!$D$24-B2432</f>
        <v>-5.6500000000009756</v>
      </c>
      <c r="E2432" s="30">
        <f>IF(B2432="",0,IF(B2432&lt;'MSD Calculation'!$D$5,$E$7*(1-B2432/'MSD Calculation'!$D$5), 0))</f>
        <v>2.6059695281988055E-3</v>
      </c>
      <c r="F2432" s="30">
        <f>IF(B2432="",0,IF($B2432&lt;$F$5,0,IF($B2432&gt;'MSD Calculation'!$D$5,0,IF($N$4="Closed-form",1/2*(1-COS(2*PI()*($B2432-$F$5)/$F$6))*$F$8,IF($N$4="General",1/2*(1-COS(2*PI()*($B2432-$F$5)/$F$6))*$F$9,"Error")))))</f>
        <v>7.6591677194716087E-3</v>
      </c>
      <c r="G2432" s="30">
        <f>IF(B2432="",0,IF($B2432&lt;$G$5,0,IF($B2432&gt;'MSD Calculation'!$D$5,0,IF($N$4="Closed-form",1/2*(1-COS(2*PI()*($B2432-$G$5)/$G$6))*$G$8,IF($N$4="General",1/2*(1-COS(2*PI()*($B2432-$G$5)/$G$6))*$G$9,"Error")))))</f>
        <v>3.3064971472925443E-3</v>
      </c>
      <c r="H2432" s="30">
        <f>IF(B2432="",0,IF($B2432&lt;$H$5,0,IF($B2432&gt;'MSD Calculation'!$D$5,0,IF($N$4="Closed-form",1/2*(1-COS(2*PI()*($B2432-$H$5)/$H$6))*$H$8,IF($N$4="General",1/2*(1-COS(2*PI()*($B2432-$H$5)/$H$6))*$H$9,"Error")))))</f>
        <v>1.9961450925128159E-3</v>
      </c>
      <c r="I2432" s="30">
        <f>IF(B2432="",0,IF($B2432&lt;$I$5,0,IF($B2432&gt;'MSD Calculation'!$D$5,0,IF($N$4="Closed-form",1/2*(1-COS(2*PI()*($B2432-$I$5)/$I$6))*$I$8,IF($N$4="General",1/2*(1-COS(2*PI()*($B2432-$I$5)/$I$6))*$I$9,"Error")))))</f>
        <v>5.1500775659652127E-4</v>
      </c>
      <c r="J2432" s="15" t="s">
        <v>14</v>
      </c>
      <c r="K2432" s="3"/>
      <c r="L2432" s="17">
        <v>24.150000000000976</v>
      </c>
      <c r="M2432" s="34">
        <f>L2432/'MSD Calculation'!$D$5</f>
        <v>0.81587837837841126</v>
      </c>
      <c r="N2432" s="34">
        <f>'MSD Calculation'!$D$24-L2432</f>
        <v>-5.6500000000009756</v>
      </c>
      <c r="O2432" s="35">
        <f t="shared" si="185"/>
        <v>2.6059695281988055E-3</v>
      </c>
      <c r="P2432" s="35">
        <f t="shared" si="186"/>
        <v>1.0265137247670414E-2</v>
      </c>
      <c r="Q2432" s="35">
        <f t="shared" si="187"/>
        <v>1.3571634394962959E-2</v>
      </c>
      <c r="R2432" s="35">
        <f t="shared" si="188"/>
        <v>1.5567779487475775E-2</v>
      </c>
      <c r="S2432" s="35">
        <f t="shared" si="189"/>
        <v>1.6082787244072298E-2</v>
      </c>
      <c r="T2432" s="11" t="s">
        <v>14</v>
      </c>
    </row>
    <row r="2433" spans="2:20" x14ac:dyDescent="0.35">
      <c r="B2433" s="63">
        <v>24.160000000000977</v>
      </c>
      <c r="C2433" s="34">
        <f>B2433/'MSD Calculation'!$D$5</f>
        <v>0.81621621621624918</v>
      </c>
      <c r="D2433" s="34">
        <f>'MSD Calculation'!$D$24-B2433</f>
        <v>-5.6600000000009771</v>
      </c>
      <c r="E2433" s="30">
        <f>IF(B2433="",0,IF(B2433&lt;'MSD Calculation'!$D$5,$E$7*(1-B2433/'MSD Calculation'!$D$5), 0))</f>
        <v>2.6011879327342189E-3</v>
      </c>
      <c r="F2433" s="30">
        <f>IF(B2433="",0,IF($B2433&lt;$F$5,0,IF($B2433&gt;'MSD Calculation'!$D$5,0,IF($N$4="Closed-form",1/2*(1-COS(2*PI()*($B2433-$F$5)/$F$6))*$F$8,IF($N$4="General",1/2*(1-COS(2*PI()*($B2433-$F$5)/$F$6))*$F$9,"Error")))))</f>
        <v>7.6508820194746124E-3</v>
      </c>
      <c r="G2433" s="30">
        <f>IF(B2433="",0,IF($B2433&lt;$G$5,0,IF($B2433&gt;'MSD Calculation'!$D$5,0,IF($N$4="Closed-form",1/2*(1-COS(2*PI()*($B2433-$G$5)/$G$6))*$G$8,IF($N$4="General",1/2*(1-COS(2*PI()*($B2433-$G$5)/$G$6))*$G$9,"Error")))))</f>
        <v>3.303510137691586E-3</v>
      </c>
      <c r="H2433" s="30">
        <f>IF(B2433="",0,IF($B2433&lt;$H$5,0,IF($B2433&gt;'MSD Calculation'!$D$5,0,IF($N$4="Closed-form",1/2*(1-COS(2*PI()*($B2433-$H$5)/$H$6))*$H$8,IF($N$4="General",1/2*(1-COS(2*PI()*($B2433-$H$5)/$H$6))*$H$9,"Error")))))</f>
        <v>1.995428637396433E-3</v>
      </c>
      <c r="I2433" s="30">
        <f>IF(B2433="",0,IF($B2433&lt;$I$5,0,IF($B2433&gt;'MSD Calculation'!$D$5,0,IF($N$4="Closed-form",1/2*(1-COS(2*PI()*($B2433-$I$5)/$I$6))*$I$8,IF($N$4="General",1/2*(1-COS(2*PI()*($B2433-$I$5)/$I$6))*$I$9,"Error")))))</f>
        <v>5.1592519636825041E-4</v>
      </c>
      <c r="J2433" s="15" t="s">
        <v>14</v>
      </c>
      <c r="K2433" s="3"/>
      <c r="L2433" s="17">
        <v>24.160000000000977</v>
      </c>
      <c r="M2433" s="34">
        <f>L2433/'MSD Calculation'!$D$5</f>
        <v>0.81621621621624918</v>
      </c>
      <c r="N2433" s="34">
        <f>'MSD Calculation'!$D$24-L2433</f>
        <v>-5.6600000000009771</v>
      </c>
      <c r="O2433" s="35">
        <f t="shared" si="185"/>
        <v>2.6011879327342189E-3</v>
      </c>
      <c r="P2433" s="35">
        <f t="shared" si="186"/>
        <v>1.0252069952208832E-2</v>
      </c>
      <c r="Q2433" s="35">
        <f t="shared" si="187"/>
        <v>1.3555580089900418E-2</v>
      </c>
      <c r="R2433" s="35">
        <f t="shared" si="188"/>
        <v>1.5551008727296851E-2</v>
      </c>
      <c r="S2433" s="35">
        <f t="shared" si="189"/>
        <v>1.6066933923665101E-2</v>
      </c>
      <c r="T2433" s="11" t="s">
        <v>14</v>
      </c>
    </row>
    <row r="2434" spans="2:20" x14ac:dyDescent="0.35">
      <c r="B2434" s="63">
        <v>24.170000000000979</v>
      </c>
      <c r="C2434" s="34">
        <f>B2434/'MSD Calculation'!$D$5</f>
        <v>0.8165540540540871</v>
      </c>
      <c r="D2434" s="34">
        <f>'MSD Calculation'!$D$24-B2434</f>
        <v>-5.6700000000009787</v>
      </c>
      <c r="E2434" s="30">
        <f>IF(B2434="",0,IF(B2434&lt;'MSD Calculation'!$D$5,$E$7*(1-B2434/'MSD Calculation'!$D$5), 0))</f>
        <v>2.5964063372696318E-3</v>
      </c>
      <c r="F2434" s="30">
        <f>IF(B2434="",0,IF($B2434&lt;$F$5,0,IF($B2434&gt;'MSD Calculation'!$D$5,0,IF($N$4="Closed-form",1/2*(1-COS(2*PI()*($B2434-$F$5)/$F$6))*$F$8,IF($N$4="General",1/2*(1-COS(2*PI()*($B2434-$F$5)/$F$6))*$F$9,"Error")))))</f>
        <v>7.6425840324778364E-3</v>
      </c>
      <c r="G2434" s="30">
        <f>IF(B2434="",0,IF($B2434&lt;$G$5,0,IF($B2434&gt;'MSD Calculation'!$D$5,0,IF($N$4="Closed-form",1/2*(1-COS(2*PI()*($B2434-$G$5)/$G$6))*$G$8,IF($N$4="General",1/2*(1-COS(2*PI()*($B2434-$G$5)/$G$6))*$G$9,"Error")))))</f>
        <v>3.3005130480615926E-3</v>
      </c>
      <c r="H2434" s="30">
        <f>IF(B2434="",0,IF($B2434&lt;$H$5,0,IF($B2434&gt;'MSD Calculation'!$D$5,0,IF($N$4="Closed-form",1/2*(1-COS(2*PI()*($B2434-$H$5)/$H$6))*$H$8,IF($N$4="General",1/2*(1-COS(2*PI()*($B2434-$H$5)/$H$6))*$H$9,"Error")))))</f>
        <v>1.9947003166906172E-3</v>
      </c>
      <c r="I2434" s="30">
        <f>IF(B2434="",0,IF($B2434&lt;$I$5,0,IF($B2434&gt;'MSD Calculation'!$D$5,0,IF($N$4="Closed-form",1/2*(1-COS(2*PI()*($B2434-$I$5)/$I$6))*$I$8,IF($N$4="General",1/2*(1-COS(2*PI()*($B2434-$I$5)/$I$6))*$I$9,"Error")))))</f>
        <v>5.1683678045796953E-4</v>
      </c>
      <c r="J2434" s="15" t="s">
        <v>14</v>
      </c>
      <c r="K2434" s="3"/>
      <c r="L2434" s="17">
        <v>24.170000000000979</v>
      </c>
      <c r="M2434" s="34">
        <f>L2434/'MSD Calculation'!$D$5</f>
        <v>0.8165540540540871</v>
      </c>
      <c r="N2434" s="34">
        <f>'MSD Calculation'!$D$24-L2434</f>
        <v>-5.6700000000009787</v>
      </c>
      <c r="O2434" s="35">
        <f t="shared" si="185"/>
        <v>2.5964063372696318E-3</v>
      </c>
      <c r="P2434" s="35">
        <f t="shared" si="186"/>
        <v>1.0238990369747469E-2</v>
      </c>
      <c r="Q2434" s="35">
        <f t="shared" si="187"/>
        <v>1.3539503417809061E-2</v>
      </c>
      <c r="R2434" s="35">
        <f t="shared" si="188"/>
        <v>1.5534203734499678E-2</v>
      </c>
      <c r="S2434" s="35">
        <f t="shared" si="189"/>
        <v>1.6051040514957648E-2</v>
      </c>
      <c r="T2434" s="11" t="s">
        <v>14</v>
      </c>
    </row>
    <row r="2435" spans="2:20" x14ac:dyDescent="0.35">
      <c r="B2435" s="63">
        <v>24.18000000000098</v>
      </c>
      <c r="C2435" s="34">
        <f>B2435/'MSD Calculation'!$D$5</f>
        <v>0.81689189189192501</v>
      </c>
      <c r="D2435" s="34">
        <f>'MSD Calculation'!$D$24-B2435</f>
        <v>-5.6800000000009803</v>
      </c>
      <c r="E2435" s="30">
        <f>IF(B2435="",0,IF(B2435&lt;'MSD Calculation'!$D$5,$E$7*(1-B2435/'MSD Calculation'!$D$5), 0))</f>
        <v>2.5916247418050447E-3</v>
      </c>
      <c r="F2435" s="30">
        <f>IF(B2435="",0,IF($B2435&lt;$F$5,0,IF($B2435&gt;'MSD Calculation'!$D$5,0,IF($N$4="Closed-form",1/2*(1-COS(2*PI()*($B2435-$F$5)/$F$6))*$F$8,IF($N$4="General",1/2*(1-COS(2*PI()*($B2435-$F$5)/$F$6))*$F$9,"Error")))))</f>
        <v>7.6342737948803217E-3</v>
      </c>
      <c r="G2435" s="30">
        <f>IF(B2435="",0,IF($B2435&lt;$G$5,0,IF($B2435&gt;'MSD Calculation'!$D$5,0,IF($N$4="Closed-form",1/2*(1-COS(2*PI()*($B2435-$G$5)/$G$6))*$G$8,IF($N$4="General",1/2*(1-COS(2*PI()*($B2435-$G$5)/$G$6))*$G$9,"Error")))))</f>
        <v>3.2975058991512474E-3</v>
      </c>
      <c r="H2435" s="30">
        <f>IF(B2435="",0,IF($B2435&lt;$H$5,0,IF($B2435&gt;'MSD Calculation'!$D$5,0,IF($N$4="Closed-form",1/2*(1-COS(2*PI()*($B2435-$H$5)/$H$6))*$H$8,IF($N$4="General",1/2*(1-COS(2*PI()*($B2435-$H$5)/$H$6))*$H$9,"Error")))))</f>
        <v>1.9939601391525739E-3</v>
      </c>
      <c r="I2435" s="30">
        <f>IF(B2435="",0,IF($B2435&lt;$I$5,0,IF($B2435&gt;'MSD Calculation'!$D$5,0,IF($N$4="Closed-form",1/2*(1-COS(2*PI()*($B2435-$I$5)/$I$6))*$I$8,IF($N$4="General",1/2*(1-COS(2*PI()*($B2435-$I$5)/$I$6))*$I$9,"Error")))))</f>
        <v>5.1774248530875376E-4</v>
      </c>
      <c r="J2435" s="15" t="s">
        <v>14</v>
      </c>
      <c r="K2435" s="3"/>
      <c r="L2435" s="17">
        <v>24.18000000000098</v>
      </c>
      <c r="M2435" s="34">
        <f>L2435/'MSD Calculation'!$D$5</f>
        <v>0.81689189189192501</v>
      </c>
      <c r="N2435" s="34">
        <f>'MSD Calculation'!$D$24-L2435</f>
        <v>-5.6800000000009803</v>
      </c>
      <c r="O2435" s="35">
        <f t="shared" si="185"/>
        <v>2.5916247418050447E-3</v>
      </c>
      <c r="P2435" s="35">
        <f t="shared" si="186"/>
        <v>1.0225898536685367E-2</v>
      </c>
      <c r="Q2435" s="35">
        <f t="shared" si="187"/>
        <v>1.3523404435836614E-2</v>
      </c>
      <c r="R2435" s="35">
        <f t="shared" si="188"/>
        <v>1.5517364574989189E-2</v>
      </c>
      <c r="S2435" s="35">
        <f t="shared" si="189"/>
        <v>1.6035107060297944E-2</v>
      </c>
      <c r="T2435" s="11" t="s">
        <v>14</v>
      </c>
    </row>
    <row r="2436" spans="2:20" x14ac:dyDescent="0.35">
      <c r="B2436" s="63">
        <v>24.190000000000982</v>
      </c>
      <c r="C2436" s="34">
        <f>B2436/'MSD Calculation'!$D$5</f>
        <v>0.81722972972976282</v>
      </c>
      <c r="D2436" s="34">
        <f>'MSD Calculation'!$D$24-B2436</f>
        <v>-5.6900000000009818</v>
      </c>
      <c r="E2436" s="30">
        <f>IF(B2436="",0,IF(B2436&lt;'MSD Calculation'!$D$5,$E$7*(1-B2436/'MSD Calculation'!$D$5), 0))</f>
        <v>2.5868431463404594E-3</v>
      </c>
      <c r="F2436" s="30">
        <f>IF(B2436="",0,IF($B2436&lt;$F$5,0,IF($B2436&gt;'MSD Calculation'!$D$5,0,IF($N$4="Closed-form",1/2*(1-COS(2*PI()*($B2436-$F$5)/$F$6))*$F$8,IF($N$4="General",1/2*(1-COS(2*PI()*($B2436-$F$5)/$F$6))*$F$9,"Error")))))</f>
        <v>7.6259513431348267E-3</v>
      </c>
      <c r="G2436" s="30">
        <f>IF(B2436="",0,IF($B2436&lt;$G$5,0,IF($B2436&gt;'MSD Calculation'!$D$5,0,IF($N$4="Closed-form",1/2*(1-COS(2*PI()*($B2436-$G$5)/$G$6))*$G$8,IF($N$4="General",1/2*(1-COS(2*PI()*($B2436-$G$5)/$G$6))*$G$9,"Error")))))</f>
        <v>3.2944887117788762E-3</v>
      </c>
      <c r="H2436" s="30">
        <f>IF(B2436="",0,IF($B2436&lt;$H$5,0,IF($B2436&gt;'MSD Calculation'!$D$5,0,IF($N$4="Closed-form",1/2*(1-COS(2*PI()*($B2436-$H$5)/$H$6))*$H$8,IF($N$4="General",1/2*(1-COS(2*PI()*($B2436-$H$5)/$H$6))*$H$9,"Error")))))</f>
        <v>1.9932081136820744E-3</v>
      </c>
      <c r="I2436" s="30">
        <f>IF(B2436="",0,IF($B2436&lt;$I$5,0,IF($B2436&gt;'MSD Calculation'!$D$5,0,IF($N$4="Closed-form",1/2*(1-COS(2*PI()*($B2436-$I$5)/$I$6))*$I$8,IF($N$4="General",1/2*(1-COS(2*PI()*($B2436-$I$5)/$I$6))*$I$9,"Error")))))</f>
        <v>5.1864228751560826E-4</v>
      </c>
      <c r="J2436" s="15" t="s">
        <v>14</v>
      </c>
      <c r="K2436" s="3"/>
      <c r="L2436" s="17">
        <v>24.190000000000982</v>
      </c>
      <c r="M2436" s="34">
        <f>L2436/'MSD Calculation'!$D$5</f>
        <v>0.81722972972976282</v>
      </c>
      <c r="N2436" s="34">
        <f>'MSD Calculation'!$D$24-L2436</f>
        <v>-5.6900000000009818</v>
      </c>
      <c r="O2436" s="35">
        <f t="shared" si="185"/>
        <v>2.5868431463404594E-3</v>
      </c>
      <c r="P2436" s="35">
        <f t="shared" si="186"/>
        <v>1.0212794489475286E-2</v>
      </c>
      <c r="Q2436" s="35">
        <f t="shared" si="187"/>
        <v>1.3507283201254161E-2</v>
      </c>
      <c r="R2436" s="35">
        <f t="shared" si="188"/>
        <v>1.5500491314936235E-2</v>
      </c>
      <c r="S2436" s="35">
        <f t="shared" si="189"/>
        <v>1.6019133602451843E-2</v>
      </c>
      <c r="T2436" s="11" t="s">
        <v>14</v>
      </c>
    </row>
    <row r="2437" spans="2:20" x14ac:dyDescent="0.35">
      <c r="B2437" s="63">
        <v>24.200000000000983</v>
      </c>
      <c r="C2437" s="34">
        <f>B2437/'MSD Calculation'!$D$5</f>
        <v>0.81756756756760074</v>
      </c>
      <c r="D2437" s="34">
        <f>'MSD Calculation'!$D$24-B2437</f>
        <v>-5.7000000000009834</v>
      </c>
      <c r="E2437" s="30">
        <f>IF(B2437="",0,IF(B2437&lt;'MSD Calculation'!$D$5,$E$7*(1-B2437/'MSD Calculation'!$D$5), 0))</f>
        <v>2.5820615508758723E-3</v>
      </c>
      <c r="F2437" s="30">
        <f>IF(B2437="",0,IF($B2437&lt;$F$5,0,IF($B2437&gt;'MSD Calculation'!$D$5,0,IF($N$4="Closed-form",1/2*(1-COS(2*PI()*($B2437-$F$5)/$F$6))*$F$8,IF($N$4="General",1/2*(1-COS(2*PI()*($B2437-$F$5)/$F$6))*$F$9,"Error")))))</f>
        <v>7.6176167137477048E-3</v>
      </c>
      <c r="G2437" s="30">
        <f>IF(B2437="",0,IF($B2437&lt;$G$5,0,IF($B2437&gt;'MSD Calculation'!$D$5,0,IF($N$4="Closed-form",1/2*(1-COS(2*PI()*($B2437-$G$5)/$G$6))*$G$8,IF($N$4="General",1/2*(1-COS(2*PI()*($B2437-$G$5)/$G$6))*$G$9,"Error")))))</f>
        <v>3.2914615068322987E-3</v>
      </c>
      <c r="H2437" s="30">
        <f>IF(B2437="",0,IF($B2437&lt;$H$5,0,IF($B2437&gt;'MSD Calculation'!$D$5,0,IF($N$4="Closed-form",1/2*(1-COS(2*PI()*($B2437-$H$5)/$H$6))*$H$8,IF($N$4="General",1/2*(1-COS(2*PI()*($B2437-$H$5)/$H$6))*$H$9,"Error")))))</f>
        <v>1.9924442493213465E-3</v>
      </c>
      <c r="I2437" s="30">
        <f>IF(B2437="",0,IF($B2437&lt;$I$5,0,IF($B2437&gt;'MSD Calculation'!$D$5,0,IF($N$4="Closed-form",1/2*(1-COS(2*PI()*($B2437-$I$5)/$I$6))*$I$8,IF($N$4="General",1/2*(1-COS(2*PI()*($B2437-$I$5)/$I$6))*$I$9,"Error")))))</f>
        <v>5.195361638260723E-4</v>
      </c>
      <c r="J2437" s="15" t="s">
        <v>14</v>
      </c>
      <c r="K2437" s="3"/>
      <c r="L2437" s="17">
        <v>24.200000000000983</v>
      </c>
      <c r="M2437" s="34">
        <f>L2437/'MSD Calculation'!$D$5</f>
        <v>0.81756756756760074</v>
      </c>
      <c r="N2437" s="34">
        <f>'MSD Calculation'!$D$24-L2437</f>
        <v>-5.7000000000009834</v>
      </c>
      <c r="O2437" s="35">
        <f t="shared" si="185"/>
        <v>2.5820615508758723E-3</v>
      </c>
      <c r="P2437" s="35">
        <f t="shared" si="186"/>
        <v>1.0199678264623577E-2</v>
      </c>
      <c r="Q2437" s="35">
        <f t="shared" si="187"/>
        <v>1.3491139771455876E-2</v>
      </c>
      <c r="R2437" s="35">
        <f t="shared" si="188"/>
        <v>1.5483584020777222E-2</v>
      </c>
      <c r="S2437" s="35">
        <f t="shared" si="189"/>
        <v>1.6003120184603294E-2</v>
      </c>
      <c r="T2437" s="11" t="s">
        <v>14</v>
      </c>
    </row>
    <row r="2438" spans="2:20" x14ac:dyDescent="0.35">
      <c r="B2438" s="63">
        <v>24.210000000000985</v>
      </c>
      <c r="C2438" s="34">
        <f>B2438/'MSD Calculation'!$D$5</f>
        <v>0.81790540540543866</v>
      </c>
      <c r="D2438" s="34">
        <f>'MSD Calculation'!$D$24-B2438</f>
        <v>-5.710000000000985</v>
      </c>
      <c r="E2438" s="30">
        <f>IF(B2438="",0,IF(B2438&lt;'MSD Calculation'!$D$5,$E$7*(1-B2438/'MSD Calculation'!$D$5), 0))</f>
        <v>2.5772799554112857E-3</v>
      </c>
      <c r="F2438" s="30">
        <f>IF(B2438="",0,IF($B2438&lt;$F$5,0,IF($B2438&gt;'MSD Calculation'!$D$5,0,IF($N$4="Closed-form",1/2*(1-COS(2*PI()*($B2438-$F$5)/$F$6))*$F$8,IF($N$4="General",1/2*(1-COS(2*PI()*($B2438-$F$5)/$F$6))*$F$9,"Error")))))</f>
        <v>7.6092699432787105E-3</v>
      </c>
      <c r="G2438" s="30">
        <f>IF(B2438="",0,IF($B2438&lt;$G$5,0,IF($B2438&gt;'MSD Calculation'!$D$5,0,IF($N$4="Closed-form",1/2*(1-COS(2*PI()*($B2438-$G$5)/$G$6))*$G$8,IF($N$4="General",1/2*(1-COS(2*PI()*($B2438-$G$5)/$G$6))*$G$9,"Error")))))</f>
        <v>3.2884243052686878E-3</v>
      </c>
      <c r="H2438" s="30">
        <f>IF(B2438="",0,IF($B2438&lt;$H$5,0,IF($B2438&gt;'MSD Calculation'!$D$5,0,IF($N$4="Closed-form",1/2*(1-COS(2*PI()*($B2438-$H$5)/$H$6))*$H$8,IF($N$4="General",1/2*(1-COS(2*PI()*($B2438-$H$5)/$H$6))*$H$9,"Error")))))</f>
        <v>1.9916685552549677E-3</v>
      </c>
      <c r="I2438" s="30">
        <f>IF(B2438="",0,IF($B2438&lt;$I$5,0,IF($B2438&gt;'MSD Calculation'!$D$5,0,IF($N$4="Closed-form",1/2*(1-COS(2*PI()*($B2438-$I$5)/$I$6))*$I$8,IF($N$4="General",1/2*(1-COS(2*PI()*($B2438-$I$5)/$I$6))*$I$9,"Error")))))</f>
        <v>5.2042409114082114E-4</v>
      </c>
      <c r="J2438" s="15" t="s">
        <v>14</v>
      </c>
      <c r="K2438" s="3"/>
      <c r="L2438" s="17">
        <v>24.210000000000985</v>
      </c>
      <c r="M2438" s="34">
        <f>L2438/'MSD Calculation'!$D$5</f>
        <v>0.81790540540543866</v>
      </c>
      <c r="N2438" s="34">
        <f>'MSD Calculation'!$D$24-L2438</f>
        <v>-5.710000000000985</v>
      </c>
      <c r="O2438" s="35">
        <f t="shared" si="185"/>
        <v>2.5772799554112857E-3</v>
      </c>
      <c r="P2438" s="35">
        <f t="shared" si="186"/>
        <v>1.0186549898689997E-2</v>
      </c>
      <c r="Q2438" s="35">
        <f t="shared" si="187"/>
        <v>1.3474974203958684E-2</v>
      </c>
      <c r="R2438" s="35">
        <f t="shared" si="188"/>
        <v>1.5466642759213651E-2</v>
      </c>
      <c r="S2438" s="35">
        <f t="shared" si="189"/>
        <v>1.5987066850354472E-2</v>
      </c>
      <c r="T2438" s="11" t="s">
        <v>14</v>
      </c>
    </row>
    <row r="2439" spans="2:20" x14ac:dyDescent="0.35">
      <c r="B2439" s="63">
        <v>24.220000000000987</v>
      </c>
      <c r="C2439" s="34">
        <f>B2439/'MSD Calculation'!$D$5</f>
        <v>0.81824324324327657</v>
      </c>
      <c r="D2439" s="34">
        <f>'MSD Calculation'!$D$24-B2439</f>
        <v>-5.7200000000009865</v>
      </c>
      <c r="E2439" s="30">
        <f>IF(B2439="",0,IF(B2439&lt;'MSD Calculation'!$D$5,$E$7*(1-B2439/'MSD Calculation'!$D$5), 0))</f>
        <v>2.5724983599466986E-3</v>
      </c>
      <c r="F2439" s="30">
        <f>IF(B2439="",0,IF($B2439&lt;$F$5,0,IF($B2439&gt;'MSD Calculation'!$D$5,0,IF($N$4="Closed-form",1/2*(1-COS(2*PI()*($B2439-$F$5)/$F$6))*$F$8,IF($N$4="General",1/2*(1-COS(2*PI()*($B2439-$F$5)/$F$6))*$F$9,"Error")))))</f>
        <v>7.6009110683408687E-3</v>
      </c>
      <c r="G2439" s="30">
        <f>IF(B2439="",0,IF($B2439&lt;$G$5,0,IF($B2439&gt;'MSD Calculation'!$D$5,0,IF($N$4="Closed-form",1/2*(1-COS(2*PI()*($B2439-$G$5)/$G$6))*$G$8,IF($N$4="General",1/2*(1-COS(2*PI()*($B2439-$G$5)/$G$6))*$G$9,"Error")))))</f>
        <v>3.2853771281144174E-3</v>
      </c>
      <c r="H2439" s="30">
        <f>IF(B2439="",0,IF($B2439&lt;$H$5,0,IF($B2439&gt;'MSD Calculation'!$D$5,0,IF($N$4="Closed-form",1/2*(1-COS(2*PI()*($B2439-$H$5)/$H$6))*$H$8,IF($N$4="General",1/2*(1-COS(2*PI()*($B2439-$H$5)/$H$6))*$H$9,"Error")))))</f>
        <v>1.990881040809753E-3</v>
      </c>
      <c r="I2439" s="30">
        <f>IF(B2439="",0,IF($B2439&lt;$I$5,0,IF($B2439&gt;'MSD Calculation'!$D$5,0,IF($N$4="Closed-form",1/2*(1-COS(2*PI()*($B2439-$I$5)/$I$6))*$I$8,IF($N$4="General",1/2*(1-COS(2*PI()*($B2439-$I$5)/$I$6))*$I$9,"Error")))))</f>
        <v>5.2130604651426209E-4</v>
      </c>
      <c r="J2439" s="15" t="s">
        <v>14</v>
      </c>
      <c r="K2439" s="3"/>
      <c r="L2439" s="17">
        <v>24.220000000000987</v>
      </c>
      <c r="M2439" s="34">
        <f>L2439/'MSD Calculation'!$D$5</f>
        <v>0.81824324324327657</v>
      </c>
      <c r="N2439" s="34">
        <f>'MSD Calculation'!$D$24-L2439</f>
        <v>-5.7200000000009865</v>
      </c>
      <c r="O2439" s="35">
        <f t="shared" si="185"/>
        <v>2.5724983599466986E-3</v>
      </c>
      <c r="P2439" s="35">
        <f t="shared" si="186"/>
        <v>1.0173409428287566E-2</v>
      </c>
      <c r="Q2439" s="35">
        <f t="shared" si="187"/>
        <v>1.3458786556401984E-2</v>
      </c>
      <c r="R2439" s="35">
        <f t="shared" si="188"/>
        <v>1.5449667597211737E-2</v>
      </c>
      <c r="S2439" s="35">
        <f t="shared" si="189"/>
        <v>1.5970973643725999E-2</v>
      </c>
      <c r="T2439" s="11" t="s">
        <v>14</v>
      </c>
    </row>
    <row r="2440" spans="2:20" x14ac:dyDescent="0.35">
      <c r="B2440" s="63">
        <v>24.230000000000988</v>
      </c>
      <c r="C2440" s="34">
        <f>B2440/'MSD Calculation'!$D$5</f>
        <v>0.81858108108111438</v>
      </c>
      <c r="D2440" s="34">
        <f>'MSD Calculation'!$D$24-B2440</f>
        <v>-5.7300000000009881</v>
      </c>
      <c r="E2440" s="30">
        <f>IF(B2440="",0,IF(B2440&lt;'MSD Calculation'!$D$5,$E$7*(1-B2440/'MSD Calculation'!$D$5), 0))</f>
        <v>2.5677167644821133E-3</v>
      </c>
      <c r="F2440" s="30">
        <f>IF(B2440="",0,IF($B2440&lt;$F$5,0,IF($B2440&gt;'MSD Calculation'!$D$5,0,IF($N$4="Closed-form",1/2*(1-COS(2*PI()*($B2440-$F$5)/$F$6))*$F$8,IF($N$4="General",1/2*(1-COS(2*PI()*($B2440-$F$5)/$F$6))*$F$9,"Error")))))</f>
        <v>7.5925401256002889E-3</v>
      </c>
      <c r="G2440" s="30">
        <f>IF(B2440="",0,IF($B2440&lt;$G$5,0,IF($B2440&gt;'MSD Calculation'!$D$5,0,IF($N$4="Closed-form",1/2*(1-COS(2*PI()*($B2440-$G$5)/$G$6))*$G$8,IF($N$4="General",1/2*(1-COS(2*PI()*($B2440-$G$5)/$G$6))*$G$9,"Error")))))</f>
        <v>3.2823199964649298E-3</v>
      </c>
      <c r="H2440" s="30">
        <f>IF(B2440="",0,IF($B2440&lt;$H$5,0,IF($B2440&gt;'MSD Calculation'!$D$5,0,IF($N$4="Closed-form",1/2*(1-COS(2*PI()*($B2440-$H$5)/$H$6))*$H$8,IF($N$4="General",1/2*(1-COS(2*PI()*($B2440-$H$5)/$H$6))*$H$9,"Error")))))</f>
        <v>1.9900817154546442E-3</v>
      </c>
      <c r="I2440" s="30">
        <f>IF(B2440="",0,IF($B2440&lt;$I$5,0,IF($B2440&gt;'MSD Calculation'!$D$5,0,IF($N$4="Closed-form",1/2*(1-COS(2*PI()*($B2440-$I$5)/$I$6))*$I$8,IF($N$4="General",1/2*(1-COS(2*PI()*($B2440-$I$5)/$I$6))*$I$9,"Error")))))</f>
        <v>5.2218200715512832E-4</v>
      </c>
      <c r="J2440" s="15" t="s">
        <v>14</v>
      </c>
      <c r="K2440" s="3"/>
      <c r="L2440" s="17">
        <v>24.230000000000988</v>
      </c>
      <c r="M2440" s="34">
        <f>L2440/'MSD Calculation'!$D$5</f>
        <v>0.81858108108111438</v>
      </c>
      <c r="N2440" s="34">
        <f>'MSD Calculation'!$D$24-L2440</f>
        <v>-5.7300000000009881</v>
      </c>
      <c r="O2440" s="35">
        <f t="shared" si="185"/>
        <v>2.5677167644821133E-3</v>
      </c>
      <c r="P2440" s="35">
        <f t="shared" si="186"/>
        <v>1.0160256890082403E-2</v>
      </c>
      <c r="Q2440" s="35">
        <f t="shared" si="187"/>
        <v>1.3442576886547333E-2</v>
      </c>
      <c r="R2440" s="35">
        <f t="shared" si="188"/>
        <v>1.5432658602001978E-2</v>
      </c>
      <c r="S2440" s="35">
        <f t="shared" si="189"/>
        <v>1.5954840609157105E-2</v>
      </c>
      <c r="T2440" s="11" t="s">
        <v>14</v>
      </c>
    </row>
    <row r="2441" spans="2:20" x14ac:dyDescent="0.35">
      <c r="B2441" s="63">
        <v>24.24000000000099</v>
      </c>
      <c r="C2441" s="34">
        <f>B2441/'MSD Calculation'!$D$5</f>
        <v>0.8189189189189523</v>
      </c>
      <c r="D2441" s="34">
        <f>'MSD Calculation'!$D$24-B2441</f>
        <v>-5.7400000000009896</v>
      </c>
      <c r="E2441" s="30">
        <f>IF(B2441="",0,IF(B2441&lt;'MSD Calculation'!$D$5,$E$7*(1-B2441/'MSD Calculation'!$D$5), 0))</f>
        <v>2.5629351690175262E-3</v>
      </c>
      <c r="F2441" s="30">
        <f>IF(B2441="",0,IF($B2441&lt;$F$5,0,IF($B2441&gt;'MSD Calculation'!$D$5,0,IF($N$4="Closed-form",1/2*(1-COS(2*PI()*($B2441-$F$5)/$F$6))*$F$8,IF($N$4="General",1/2*(1-COS(2*PI()*($B2441-$F$5)/$F$6))*$F$9,"Error")))))</f>
        <v>7.5841571517760277E-3</v>
      </c>
      <c r="G2441" s="30">
        <f>IF(B2441="",0,IF($B2441&lt;$G$5,0,IF($B2441&gt;'MSD Calculation'!$D$5,0,IF($N$4="Closed-form",1/2*(1-COS(2*PI()*($B2441-$G$5)/$G$6))*$G$8,IF($N$4="General",1/2*(1-COS(2*PI()*($B2441-$G$5)/$G$6))*$G$9,"Error")))))</f>
        <v>3.2792529314845742E-3</v>
      </c>
      <c r="H2441" s="30">
        <f>IF(B2441="",0,IF($B2441&lt;$H$5,0,IF($B2441&gt;'MSD Calculation'!$D$5,0,IF($N$4="Closed-form",1/2*(1-COS(2*PI()*($B2441-$H$5)/$H$6))*$H$8,IF($N$4="General",1/2*(1-COS(2*PI()*($B2441-$H$5)/$H$6))*$H$9,"Error")))))</f>
        <v>1.989270588800596E-3</v>
      </c>
      <c r="I2441" s="30">
        <f>IF(B2441="",0,IF($B2441&lt;$I$5,0,IF($B2441&gt;'MSD Calculation'!$D$5,0,IF($N$4="Closed-form",1/2*(1-COS(2*PI()*($B2441-$I$5)/$I$6))*$I$8,IF($N$4="General",1/2*(1-COS(2*PI()*($B2441-$I$5)/$I$6))*$I$9,"Error")))))</f>
        <v>5.2305195042706687E-4</v>
      </c>
      <c r="J2441" s="15" t="s">
        <v>14</v>
      </c>
      <c r="K2441" s="3"/>
      <c r="L2441" s="17">
        <v>24.24000000000099</v>
      </c>
      <c r="M2441" s="34">
        <f>L2441/'MSD Calculation'!$D$5</f>
        <v>0.8189189189189523</v>
      </c>
      <c r="N2441" s="34">
        <f>'MSD Calculation'!$D$24-L2441</f>
        <v>-5.7400000000009896</v>
      </c>
      <c r="O2441" s="35">
        <f t="shared" si="185"/>
        <v>2.5629351690175262E-3</v>
      </c>
      <c r="P2441" s="35">
        <f t="shared" si="186"/>
        <v>1.0147092320793555E-2</v>
      </c>
      <c r="Q2441" s="35">
        <f t="shared" si="187"/>
        <v>1.3426345252278128E-2</v>
      </c>
      <c r="R2441" s="35">
        <f t="shared" si="188"/>
        <v>1.5415615841078725E-2</v>
      </c>
      <c r="S2441" s="35">
        <f t="shared" si="189"/>
        <v>1.5938667791505792E-2</v>
      </c>
      <c r="T2441" s="11" t="s">
        <v>14</v>
      </c>
    </row>
    <row r="2442" spans="2:20" x14ac:dyDescent="0.35">
      <c r="B2442" s="63">
        <v>24.250000000000991</v>
      </c>
      <c r="C2442" s="34">
        <f>B2442/'MSD Calculation'!$D$5</f>
        <v>0.81925675675679022</v>
      </c>
      <c r="D2442" s="34">
        <f>'MSD Calculation'!$D$24-B2442</f>
        <v>-5.7500000000009912</v>
      </c>
      <c r="E2442" s="30">
        <f>IF(B2442="",0,IF(B2442&lt;'MSD Calculation'!$D$5,$E$7*(1-B2442/'MSD Calculation'!$D$5), 0))</f>
        <v>2.5581535735529392E-3</v>
      </c>
      <c r="F2442" s="30">
        <f>IF(B2442="",0,IF($B2442&lt;$F$5,0,IF($B2442&gt;'MSD Calculation'!$D$5,0,IF($N$4="Closed-form",1/2*(1-COS(2*PI()*($B2442-$F$5)/$F$6))*$F$8,IF($N$4="General",1/2*(1-COS(2*PI()*($B2442-$F$5)/$F$6))*$F$9,"Error")))))</f>
        <v>7.5757621836399025E-3</v>
      </c>
      <c r="G2442" s="30">
        <f>IF(B2442="",0,IF($B2442&lt;$G$5,0,IF($B2442&gt;'MSD Calculation'!$D$5,0,IF($N$4="Closed-form",1/2*(1-COS(2*PI()*($B2442-$G$5)/$G$6))*$G$8,IF($N$4="General",1/2*(1-COS(2*PI()*($B2442-$G$5)/$G$6))*$G$9,"Error")))))</f>
        <v>3.2761759544064724E-3</v>
      </c>
      <c r="H2442" s="30">
        <f>IF(B2442="",0,IF($B2442&lt;$H$5,0,IF($B2442&gt;'MSD Calculation'!$D$5,0,IF($N$4="Closed-form",1/2*(1-COS(2*PI()*($B2442-$H$5)/$H$6))*$H$8,IF($N$4="General",1/2*(1-COS(2*PI()*($B2442-$H$5)/$H$6))*$H$9,"Error")))))</f>
        <v>1.9884476706004584E-3</v>
      </c>
      <c r="I2442" s="30">
        <f>IF(B2442="",0,IF($B2442&lt;$I$5,0,IF($B2442&gt;'MSD Calculation'!$D$5,0,IF($N$4="Closed-form",1/2*(1-COS(2*PI()*($B2442-$I$5)/$I$6))*$I$8,IF($N$4="General",1/2*(1-COS(2*PI()*($B2442-$I$5)/$I$6))*$I$9,"Error")))))</f>
        <v>5.2391585384922463E-4</v>
      </c>
      <c r="J2442" s="15" t="s">
        <v>14</v>
      </c>
      <c r="K2442" s="3"/>
      <c r="L2442" s="17">
        <v>24.250000000000991</v>
      </c>
      <c r="M2442" s="34">
        <f>L2442/'MSD Calculation'!$D$5</f>
        <v>0.81925675675679022</v>
      </c>
      <c r="N2442" s="34">
        <f>'MSD Calculation'!$D$24-L2442</f>
        <v>-5.7500000000009912</v>
      </c>
      <c r="O2442" s="35">
        <f t="shared" si="185"/>
        <v>2.5581535735529392E-3</v>
      </c>
      <c r="P2442" s="35">
        <f t="shared" si="186"/>
        <v>1.0133915757192842E-2</v>
      </c>
      <c r="Q2442" s="35">
        <f t="shared" si="187"/>
        <v>1.3410091711599313E-2</v>
      </c>
      <c r="R2442" s="35">
        <f t="shared" si="188"/>
        <v>1.5398539382199771E-2</v>
      </c>
      <c r="S2442" s="35">
        <f t="shared" si="189"/>
        <v>1.5922455236048995E-2</v>
      </c>
      <c r="T2442" s="11" t="s">
        <v>14</v>
      </c>
    </row>
    <row r="2443" spans="2:20" x14ac:dyDescent="0.35">
      <c r="B2443" s="63">
        <v>24.260000000000993</v>
      </c>
      <c r="C2443" s="34">
        <f>B2443/'MSD Calculation'!$D$5</f>
        <v>0.81959459459462813</v>
      </c>
      <c r="D2443" s="34">
        <f>'MSD Calculation'!$D$24-B2443</f>
        <v>-5.7600000000009928</v>
      </c>
      <c r="E2443" s="30">
        <f>IF(B2443="",0,IF(B2443&lt;'MSD Calculation'!$D$5,$E$7*(1-B2443/'MSD Calculation'!$D$5), 0))</f>
        <v>2.5533719780883525E-3</v>
      </c>
      <c r="F2443" s="30">
        <f>IF(B2443="",0,IF($B2443&lt;$F$5,0,IF($B2443&gt;'MSD Calculation'!$D$5,0,IF($N$4="Closed-form",1/2*(1-COS(2*PI()*($B2443-$F$5)/$F$6))*$F$8,IF($N$4="General",1/2*(1-COS(2*PI()*($B2443-$F$5)/$F$6))*$F$9,"Error")))))</f>
        <v>7.5673552580163578E-3</v>
      </c>
      <c r="G2443" s="30">
        <f>IF(B2443="",0,IF($B2443&lt;$G$5,0,IF($B2443&gt;'MSD Calculation'!$D$5,0,IF($N$4="Closed-form",1/2*(1-COS(2*PI()*($B2443-$G$5)/$G$6))*$G$8,IF($N$4="General",1/2*(1-COS(2*PI()*($B2443-$G$5)/$G$6))*$G$9,"Error")))))</f>
        <v>3.273089086532364E-3</v>
      </c>
      <c r="H2443" s="30">
        <f>IF(B2443="",0,IF($B2443&lt;$H$5,0,IF($B2443&gt;'MSD Calculation'!$D$5,0,IF($N$4="Closed-form",1/2*(1-COS(2*PI()*($B2443-$H$5)/$H$6))*$H$8,IF($N$4="General",1/2*(1-COS(2*PI()*($B2443-$H$5)/$H$6))*$H$9,"Error")))))</f>
        <v>1.987612970748863E-3</v>
      </c>
      <c r="I2443" s="30">
        <f>IF(B2443="",0,IF($B2443&lt;$I$5,0,IF($B2443&gt;'MSD Calculation'!$D$5,0,IF($N$4="Closed-form",1/2*(1-COS(2*PI()*($B2443-$I$5)/$I$6))*$I$8,IF($N$4="General",1/2*(1-COS(2*PI()*($B2443-$I$5)/$I$6))*$I$9,"Error")))))</f>
        <v>5.2477369509682816E-4</v>
      </c>
      <c r="J2443" s="15" t="s">
        <v>14</v>
      </c>
      <c r="K2443" s="3"/>
      <c r="L2443" s="17">
        <v>24.260000000000993</v>
      </c>
      <c r="M2443" s="34">
        <f>L2443/'MSD Calculation'!$D$5</f>
        <v>0.81959459459462813</v>
      </c>
      <c r="N2443" s="34">
        <f>'MSD Calculation'!$D$24-L2443</f>
        <v>-5.7600000000009928</v>
      </c>
      <c r="O2443" s="35">
        <f t="shared" si="185"/>
        <v>2.5533719780883525E-3</v>
      </c>
      <c r="P2443" s="35">
        <f t="shared" si="186"/>
        <v>1.012072723610471E-2</v>
      </c>
      <c r="Q2443" s="35">
        <f t="shared" si="187"/>
        <v>1.3393816322637074E-2</v>
      </c>
      <c r="R2443" s="35">
        <f t="shared" si="188"/>
        <v>1.5381429293385937E-2</v>
      </c>
      <c r="S2443" s="35">
        <f t="shared" si="189"/>
        <v>1.5906202988482766E-2</v>
      </c>
      <c r="T2443" s="11" t="s">
        <v>14</v>
      </c>
    </row>
    <row r="2444" spans="2:20" x14ac:dyDescent="0.35">
      <c r="B2444" s="63">
        <v>24.270000000000994</v>
      </c>
      <c r="C2444" s="34">
        <f>B2444/'MSD Calculation'!$D$5</f>
        <v>0.81993243243246594</v>
      </c>
      <c r="D2444" s="34">
        <f>'MSD Calculation'!$D$24-B2444</f>
        <v>-5.7700000000009943</v>
      </c>
      <c r="E2444" s="30">
        <f>IF(B2444="",0,IF(B2444&lt;'MSD Calculation'!$D$5,$E$7*(1-B2444/'MSD Calculation'!$D$5), 0))</f>
        <v>2.5485903826237672E-3</v>
      </c>
      <c r="F2444" s="30">
        <f>IF(B2444="",0,IF($B2444&lt;$F$5,0,IF($B2444&gt;'MSD Calculation'!$D$5,0,IF($N$4="Closed-form",1/2*(1-COS(2*PI()*($B2444-$F$5)/$F$6))*$F$8,IF($N$4="General",1/2*(1-COS(2*PI()*($B2444-$F$5)/$F$6))*$F$9,"Error")))))</f>
        <v>7.5589364117822772E-3</v>
      </c>
      <c r="G2444" s="30">
        <f>IF(B2444="",0,IF($B2444&lt;$G$5,0,IF($B2444&gt;'MSD Calculation'!$D$5,0,IF($N$4="Closed-form",1/2*(1-COS(2*PI()*($B2444-$G$5)/$G$6))*$G$8,IF($N$4="General",1/2*(1-COS(2*PI()*($B2444-$G$5)/$G$6))*$G$9,"Error")))))</f>
        <v>3.2699923492324656E-3</v>
      </c>
      <c r="H2444" s="30">
        <f>IF(B2444="",0,IF($B2444&lt;$H$5,0,IF($B2444&gt;'MSD Calculation'!$D$5,0,IF($N$4="Closed-form",1/2*(1-COS(2*PI()*($B2444-$H$5)/$H$6))*$H$8,IF($N$4="General",1/2*(1-COS(2*PI()*($B2444-$H$5)/$H$6))*$H$9,"Error")))))</f>
        <v>1.9867664992821001E-3</v>
      </c>
      <c r="I2444" s="30">
        <f>IF(B2444="",0,IF($B2444&lt;$I$5,0,IF($B2444&gt;'MSD Calculation'!$D$5,0,IF($N$4="Closed-form",1/2*(1-COS(2*PI()*($B2444-$I$5)/$I$6))*$I$8,IF($N$4="General",1/2*(1-COS(2*PI()*($B2444-$I$5)/$I$6))*$I$9,"Error")))))</f>
        <v>5.2562545200176181E-4</v>
      </c>
      <c r="J2444" s="15" t="s">
        <v>14</v>
      </c>
      <c r="K2444" s="3"/>
      <c r="L2444" s="17">
        <v>24.270000000000994</v>
      </c>
      <c r="M2444" s="34">
        <f>L2444/'MSD Calculation'!$D$5</f>
        <v>0.81993243243246594</v>
      </c>
      <c r="N2444" s="34">
        <f>'MSD Calculation'!$D$24-L2444</f>
        <v>-5.7700000000009943</v>
      </c>
      <c r="O2444" s="35">
        <f t="shared" si="185"/>
        <v>2.5485903826237672E-3</v>
      </c>
      <c r="P2444" s="35">
        <f t="shared" si="186"/>
        <v>1.0107526794406045E-2</v>
      </c>
      <c r="Q2444" s="35">
        <f t="shared" si="187"/>
        <v>1.337751914363851E-2</v>
      </c>
      <c r="R2444" s="35">
        <f t="shared" si="188"/>
        <v>1.5364285642920611E-2</v>
      </c>
      <c r="S2444" s="35">
        <f t="shared" si="189"/>
        <v>1.5889911094922372E-2</v>
      </c>
      <c r="T2444" s="11" t="s">
        <v>14</v>
      </c>
    </row>
    <row r="2445" spans="2:20" x14ac:dyDescent="0.35">
      <c r="B2445" s="63">
        <v>24.280000000000996</v>
      </c>
      <c r="C2445" s="34">
        <f>B2445/'MSD Calculation'!$D$5</f>
        <v>0.82027027027030386</v>
      </c>
      <c r="D2445" s="34">
        <f>'MSD Calculation'!$D$24-B2445</f>
        <v>-5.7800000000009959</v>
      </c>
      <c r="E2445" s="30">
        <f>IF(B2445="",0,IF(B2445&lt;'MSD Calculation'!$D$5,$E$7*(1-B2445/'MSD Calculation'!$D$5), 0))</f>
        <v>2.5438087871591801E-3</v>
      </c>
      <c r="F2445" s="30">
        <f>IF(B2445="",0,IF($B2445&lt;$F$5,0,IF($B2445&gt;'MSD Calculation'!$D$5,0,IF($N$4="Closed-form",1/2*(1-COS(2*PI()*($B2445-$F$5)/$F$6))*$F$8,IF($N$4="General",1/2*(1-COS(2*PI()*($B2445-$F$5)/$F$6))*$F$9,"Error")))))</f>
        <v>7.5505056818668415E-3</v>
      </c>
      <c r="G2445" s="30">
        <f>IF(B2445="",0,IF($B2445&lt;$G$5,0,IF($B2445&gt;'MSD Calculation'!$D$5,0,IF($N$4="Closed-form",1/2*(1-COS(2*PI()*($B2445-$G$5)/$G$6))*$G$8,IF($N$4="General",1/2*(1-COS(2*PI()*($B2445-$G$5)/$G$6))*$G$9,"Error")))))</f>
        <v>3.2668857639453156E-3</v>
      </c>
      <c r="H2445" s="30">
        <f>IF(B2445="",0,IF($B2445&lt;$H$5,0,IF($B2445&gt;'MSD Calculation'!$D$5,0,IF($N$4="Closed-form",1/2*(1-COS(2*PI()*($B2445-$H$5)/$H$6))*$H$8,IF($N$4="General",1/2*(1-COS(2*PI()*($B2445-$H$5)/$H$6))*$H$9,"Error")))))</f>
        <v>1.985908266378001E-3</v>
      </c>
      <c r="I2445" s="30">
        <f>IF(B2445="",0,IF($B2445&lt;$I$5,0,IF($B2445&gt;'MSD Calculation'!$D$5,0,IF($N$4="Closed-form",1/2*(1-COS(2*PI()*($B2445-$I$5)/$I$6))*$I$8,IF($N$4="General",1/2*(1-COS(2*PI()*($B2445-$I$5)/$I$6))*$I$9,"Error")))))</f>
        <v>5.2647110255313919E-4</v>
      </c>
      <c r="J2445" s="15" t="s">
        <v>14</v>
      </c>
      <c r="K2445" s="3"/>
      <c r="L2445" s="17">
        <v>24.280000000000996</v>
      </c>
      <c r="M2445" s="34">
        <f>L2445/'MSD Calculation'!$D$5</f>
        <v>0.82027027027030386</v>
      </c>
      <c r="N2445" s="34">
        <f>'MSD Calculation'!$D$24-L2445</f>
        <v>-5.7800000000009959</v>
      </c>
      <c r="O2445" s="35">
        <f t="shared" si="185"/>
        <v>2.5438087871591801E-3</v>
      </c>
      <c r="P2445" s="35">
        <f t="shared" si="186"/>
        <v>1.0094314469026021E-2</v>
      </c>
      <c r="Q2445" s="35">
        <f t="shared" si="187"/>
        <v>1.3361200232971337E-2</v>
      </c>
      <c r="R2445" s="35">
        <f t="shared" si="188"/>
        <v>1.5347108499349338E-2</v>
      </c>
      <c r="S2445" s="35">
        <f t="shared" si="189"/>
        <v>1.5873579601902478E-2</v>
      </c>
      <c r="T2445" s="11" t="s">
        <v>14</v>
      </c>
    </row>
    <row r="2446" spans="2:20" x14ac:dyDescent="0.35">
      <c r="B2446" s="63">
        <v>24.290000000000997</v>
      </c>
      <c r="C2446" s="34">
        <f>B2446/'MSD Calculation'!$D$5</f>
        <v>0.82060810810814178</v>
      </c>
      <c r="D2446" s="34">
        <f>'MSD Calculation'!$D$24-B2446</f>
        <v>-5.7900000000009975</v>
      </c>
      <c r="E2446" s="30">
        <f>IF(B2446="",0,IF(B2446&lt;'MSD Calculation'!$D$5,$E$7*(1-B2446/'MSD Calculation'!$D$5), 0))</f>
        <v>2.539027191694593E-3</v>
      </c>
      <c r="F2446" s="30">
        <f>IF(B2446="",0,IF($B2446&lt;$F$5,0,IF($B2446&gt;'MSD Calculation'!$D$5,0,IF($N$4="Closed-form",1/2*(1-COS(2*PI()*($B2446-$F$5)/$F$6))*$F$8,IF($N$4="General",1/2*(1-COS(2*PI()*($B2446-$F$5)/$F$6))*$F$9,"Error")))))</f>
        <v>7.5420631052513518E-3</v>
      </c>
      <c r="G2446" s="30">
        <f>IF(B2446="",0,IF($B2446&lt;$G$5,0,IF($B2446&gt;'MSD Calculation'!$D$5,0,IF($N$4="Closed-form",1/2*(1-COS(2*PI()*($B2446-$G$5)/$G$6))*$G$8,IF($N$4="General",1/2*(1-COS(2*PI()*($B2446-$G$5)/$G$6))*$G$9,"Error")))))</f>
        <v>3.2637693521776322E-3</v>
      </c>
      <c r="H2446" s="30">
        <f>IF(B2446="",0,IF($B2446&lt;$H$5,0,IF($B2446&gt;'MSD Calculation'!$D$5,0,IF($N$4="Closed-form",1/2*(1-COS(2*PI()*($B2446-$H$5)/$H$6))*$H$8,IF($N$4="General",1/2*(1-COS(2*PI()*($B2446-$H$5)/$H$6))*$H$9,"Error")))))</f>
        <v>1.9850382823558147E-3</v>
      </c>
      <c r="I2446" s="30">
        <f>IF(B2446="",0,IF($B2446&lt;$I$5,0,IF($B2446&gt;'MSD Calculation'!$D$5,0,IF($N$4="Closed-form",1/2*(1-COS(2*PI()*($B2446-$I$5)/$I$6))*$I$8,IF($N$4="General",1/2*(1-COS(2*PI()*($B2446-$I$5)/$I$6))*$I$9,"Error")))))</f>
        <v>5.2731062489787381E-4</v>
      </c>
      <c r="J2446" s="15" t="s">
        <v>14</v>
      </c>
      <c r="K2446" s="3"/>
      <c r="L2446" s="17">
        <v>24.290000000000997</v>
      </c>
      <c r="M2446" s="34">
        <f>L2446/'MSD Calculation'!$D$5</f>
        <v>0.82060810810814178</v>
      </c>
      <c r="N2446" s="34">
        <f>'MSD Calculation'!$D$24-L2446</f>
        <v>-5.7900000000009975</v>
      </c>
      <c r="O2446" s="35">
        <f t="shared" si="185"/>
        <v>2.539027191694593E-3</v>
      </c>
      <c r="P2446" s="35">
        <f t="shared" si="186"/>
        <v>1.0081090296945944E-2</v>
      </c>
      <c r="Q2446" s="35">
        <f t="shared" si="187"/>
        <v>1.3344859649123577E-2</v>
      </c>
      <c r="R2446" s="35">
        <f t="shared" si="188"/>
        <v>1.5329897931479392E-2</v>
      </c>
      <c r="S2446" s="35">
        <f t="shared" si="189"/>
        <v>1.5857208556377265E-2</v>
      </c>
      <c r="T2446" s="11" t="s">
        <v>14</v>
      </c>
    </row>
    <row r="2447" spans="2:20" x14ac:dyDescent="0.35">
      <c r="B2447" s="63">
        <v>24.300000000000999</v>
      </c>
      <c r="C2447" s="34">
        <f>B2447/'MSD Calculation'!$D$5</f>
        <v>0.82094594594597969</v>
      </c>
      <c r="D2447" s="34">
        <f>'MSD Calculation'!$D$24-B2447</f>
        <v>-5.800000000000999</v>
      </c>
      <c r="E2447" s="30">
        <f>IF(B2447="",0,IF(B2447&lt;'MSD Calculation'!$D$5,$E$7*(1-B2447/'MSD Calculation'!$D$5), 0))</f>
        <v>2.534245596230006E-3</v>
      </c>
      <c r="F2447" s="30">
        <f>IF(B2447="",0,IF($B2447&lt;$F$5,0,IF($B2447&gt;'MSD Calculation'!$D$5,0,IF($N$4="Closed-form",1/2*(1-COS(2*PI()*($B2447-$F$5)/$F$6))*$F$8,IF($N$4="General",1/2*(1-COS(2*PI()*($B2447-$F$5)/$F$6))*$F$9,"Error")))))</f>
        <v>7.5336087189690941E-3</v>
      </c>
      <c r="G2447" s="30">
        <f>IF(B2447="",0,IF($B2447&lt;$G$5,0,IF($B2447&gt;'MSD Calculation'!$D$5,0,IF($N$4="Closed-form",1/2*(1-COS(2*PI()*($B2447-$G$5)/$G$6))*$G$8,IF($N$4="General",1/2*(1-COS(2*PI()*($B2447-$G$5)/$G$6))*$G$9,"Error")))))</f>
        <v>3.2606431355041584E-3</v>
      </c>
      <c r="H2447" s="30">
        <f>IF(B2447="",0,IF($B2447&lt;$H$5,0,IF($B2447&gt;'MSD Calculation'!$D$5,0,IF($N$4="Closed-form",1/2*(1-COS(2*PI()*($B2447-$H$5)/$H$6))*$H$8,IF($N$4="General",1/2*(1-COS(2*PI()*($B2447-$H$5)/$H$6))*$H$9,"Error")))))</f>
        <v>1.9841565576760828E-3</v>
      </c>
      <c r="I2447" s="30">
        <f>IF(B2447="",0,IF($B2447&lt;$I$5,0,IF($B2447&gt;'MSD Calculation'!$D$5,0,IF($N$4="Closed-form",1/2*(1-COS(2*PI()*($B2447-$I$5)/$I$6))*$I$8,IF($N$4="General",1/2*(1-COS(2*PI()*($B2447-$I$5)/$I$6))*$I$9,"Error")))))</f>
        <v>5.2814399734124173E-4</v>
      </c>
      <c r="J2447" s="15" t="s">
        <v>14</v>
      </c>
      <c r="K2447" s="3"/>
      <c r="L2447" s="17">
        <v>24.300000000000999</v>
      </c>
      <c r="M2447" s="34">
        <f>L2447/'MSD Calculation'!$D$5</f>
        <v>0.82094594594597969</v>
      </c>
      <c r="N2447" s="34">
        <f>'MSD Calculation'!$D$24-L2447</f>
        <v>-5.800000000000999</v>
      </c>
      <c r="O2447" s="35">
        <f t="shared" si="185"/>
        <v>2.534245596230006E-3</v>
      </c>
      <c r="P2447" s="35">
        <f t="shared" si="186"/>
        <v>1.0067854315199101E-2</v>
      </c>
      <c r="Q2447" s="35">
        <f t="shared" si="187"/>
        <v>1.3328497450703259E-2</v>
      </c>
      <c r="R2447" s="35">
        <f t="shared" si="188"/>
        <v>1.5312654008379343E-2</v>
      </c>
      <c r="S2447" s="35">
        <f t="shared" si="189"/>
        <v>1.5840798005720583E-2</v>
      </c>
      <c r="T2447" s="11" t="s">
        <v>14</v>
      </c>
    </row>
    <row r="2448" spans="2:20" x14ac:dyDescent="0.35">
      <c r="B2448" s="63">
        <v>24.310000000001001</v>
      </c>
      <c r="C2448" s="34">
        <f>B2448/'MSD Calculation'!$D$5</f>
        <v>0.8212837837838175</v>
      </c>
      <c r="D2448" s="34">
        <f>'MSD Calculation'!$D$24-B2448</f>
        <v>-5.8100000000010006</v>
      </c>
      <c r="E2448" s="30">
        <f>IF(B2448="",0,IF(B2448&lt;'MSD Calculation'!$D$5,$E$7*(1-B2448/'MSD Calculation'!$D$5), 0))</f>
        <v>2.5294640007654206E-3</v>
      </c>
      <c r="F2448" s="30">
        <f>IF(B2448="",0,IF($B2448&lt;$F$5,0,IF($B2448&gt;'MSD Calculation'!$D$5,0,IF($N$4="Closed-form",1/2*(1-COS(2*PI()*($B2448-$F$5)/$F$6))*$F$8,IF($N$4="General",1/2*(1-COS(2*PI()*($B2448-$F$5)/$F$6))*$F$9,"Error")))))</f>
        <v>7.5251425601051214E-3</v>
      </c>
      <c r="G2448" s="30">
        <f>IF(B2448="",0,IF($B2448&lt;$G$5,0,IF($B2448&gt;'MSD Calculation'!$D$5,0,IF($N$4="Closed-form",1/2*(1-COS(2*PI()*($B2448-$G$5)/$G$6))*$G$8,IF($N$4="General",1/2*(1-COS(2*PI()*($B2448-$G$5)/$G$6))*$G$9,"Error")))))</f>
        <v>3.2575071355675218E-3</v>
      </c>
      <c r="H2448" s="30">
        <f>IF(B2448="",0,IF($B2448&lt;$H$5,0,IF($B2448&gt;'MSD Calculation'!$D$5,0,IF($N$4="Closed-form",1/2*(1-COS(2*PI()*($B2448-$H$5)/$H$6))*$H$8,IF($N$4="General",1/2*(1-COS(2*PI()*($B2448-$H$5)/$H$6))*$H$9,"Error")))))</f>
        <v>1.9832631029405154E-3</v>
      </c>
      <c r="I2448" s="30">
        <f>IF(B2448="",0,IF($B2448&lt;$I$5,0,IF($B2448&gt;'MSD Calculation'!$D$5,0,IF($N$4="Closed-form",1/2*(1-COS(2*PI()*($B2448-$I$5)/$I$6))*$I$8,IF($N$4="General",1/2*(1-COS(2*PI()*($B2448-$I$5)/$I$6))*$I$9,"Error")))))</f>
        <v>5.2897119834744365E-4</v>
      </c>
      <c r="J2448" s="15" t="s">
        <v>14</v>
      </c>
      <c r="K2448" s="3"/>
      <c r="L2448" s="17">
        <v>24.310000000001001</v>
      </c>
      <c r="M2448" s="34">
        <f>L2448/'MSD Calculation'!$D$5</f>
        <v>0.8212837837838175</v>
      </c>
      <c r="N2448" s="34">
        <f>'MSD Calculation'!$D$24-L2448</f>
        <v>-5.8100000000010006</v>
      </c>
      <c r="O2448" s="35">
        <f t="shared" si="185"/>
        <v>2.5294640007654206E-3</v>
      </c>
      <c r="P2448" s="35">
        <f t="shared" si="186"/>
        <v>1.0054606560870542E-2</v>
      </c>
      <c r="Q2448" s="35">
        <f t="shared" si="187"/>
        <v>1.3312113696438064E-2</v>
      </c>
      <c r="R2448" s="35">
        <f t="shared" si="188"/>
        <v>1.529537679937858E-2</v>
      </c>
      <c r="S2448" s="35">
        <f t="shared" si="189"/>
        <v>1.5824347997726022E-2</v>
      </c>
      <c r="T2448" s="11" t="s">
        <v>14</v>
      </c>
    </row>
    <row r="2449" spans="2:20" x14ac:dyDescent="0.35">
      <c r="B2449" s="63">
        <v>24.320000000001002</v>
      </c>
      <c r="C2449" s="34">
        <f>B2449/'MSD Calculation'!$D$5</f>
        <v>0.82162162162165542</v>
      </c>
      <c r="D2449" s="34">
        <f>'MSD Calculation'!$D$24-B2449</f>
        <v>-5.8200000000010021</v>
      </c>
      <c r="E2449" s="30">
        <f>IF(B2449="",0,IF(B2449&lt;'MSD Calculation'!$D$5,$E$7*(1-B2449/'MSD Calculation'!$D$5), 0))</f>
        <v>2.524682405300834E-3</v>
      </c>
      <c r="F2449" s="30">
        <f>IF(B2449="",0,IF($B2449&lt;$F$5,0,IF($B2449&gt;'MSD Calculation'!$D$5,0,IF($N$4="Closed-form",1/2*(1-COS(2*PI()*($B2449-$F$5)/$F$6))*$F$8,IF($N$4="General",1/2*(1-COS(2*PI()*($B2449-$F$5)/$F$6))*$F$9,"Error")))))</f>
        <v>7.5166646657961701E-3</v>
      </c>
      <c r="G2449" s="30">
        <f>IF(B2449="",0,IF($B2449&lt;$G$5,0,IF($B2449&gt;'MSD Calculation'!$D$5,0,IF($N$4="Closed-form",1/2*(1-COS(2*PI()*($B2449-$G$5)/$G$6))*$G$8,IF($N$4="General",1/2*(1-COS(2*PI()*($B2449-$G$5)/$G$6))*$G$9,"Error")))))</f>
        <v>3.2543613740780735E-3</v>
      </c>
      <c r="H2449" s="30">
        <f>IF(B2449="",0,IF($B2449&lt;$H$5,0,IF($B2449&gt;'MSD Calculation'!$D$5,0,IF($N$4="Closed-form",1/2*(1-COS(2*PI()*($B2449-$H$5)/$H$6))*$H$8,IF($N$4="General",1/2*(1-COS(2*PI()*($B2449-$H$5)/$H$6))*$H$9,"Error")))))</f>
        <v>1.982357928891862E-3</v>
      </c>
      <c r="I2449" s="30">
        <f>IF(B2449="",0,IF($B2449&lt;$I$5,0,IF($B2449&gt;'MSD Calculation'!$D$5,0,IF($N$4="Closed-form",1/2*(1-COS(2*PI()*($B2449-$I$5)/$I$6))*$I$8,IF($N$4="General",1/2*(1-COS(2*PI()*($B2449-$I$5)/$I$6))*$I$9,"Error")))))</f>
        <v>5.2979220654016123E-4</v>
      </c>
      <c r="J2449" s="15" t="s">
        <v>14</v>
      </c>
      <c r="K2449" s="3"/>
      <c r="L2449" s="17">
        <v>24.320000000001002</v>
      </c>
      <c r="M2449" s="34">
        <f>L2449/'MSD Calculation'!$D$5</f>
        <v>0.82162162162165542</v>
      </c>
      <c r="N2449" s="34">
        <f>'MSD Calculation'!$D$24-L2449</f>
        <v>-5.8200000000010021</v>
      </c>
      <c r="O2449" s="35">
        <f t="shared" si="185"/>
        <v>2.524682405300834E-3</v>
      </c>
      <c r="P2449" s="35">
        <f t="shared" si="186"/>
        <v>1.0041347071097004E-2</v>
      </c>
      <c r="Q2449" s="35">
        <f t="shared" si="187"/>
        <v>1.3295708445175077E-2</v>
      </c>
      <c r="R2449" s="35">
        <f t="shared" si="188"/>
        <v>1.5278066374066939E-2</v>
      </c>
      <c r="S2449" s="35">
        <f t="shared" si="189"/>
        <v>1.5807858580607102E-2</v>
      </c>
      <c r="T2449" s="11" t="s">
        <v>14</v>
      </c>
    </row>
    <row r="2450" spans="2:20" x14ac:dyDescent="0.35">
      <c r="B2450" s="63">
        <v>24.330000000001004</v>
      </c>
      <c r="C2450" s="34">
        <f>B2450/'MSD Calculation'!$D$5</f>
        <v>0.82195945945949334</v>
      </c>
      <c r="D2450" s="34">
        <f>'MSD Calculation'!$D$24-B2450</f>
        <v>-5.8300000000010037</v>
      </c>
      <c r="E2450" s="30">
        <f>IF(B2450="",0,IF(B2450&lt;'MSD Calculation'!$D$5,$E$7*(1-B2450/'MSD Calculation'!$D$5), 0))</f>
        <v>2.5199008098362469E-3</v>
      </c>
      <c r="F2450" s="30">
        <f>IF(B2450="",0,IF($B2450&lt;$F$5,0,IF($B2450&gt;'MSD Calculation'!$D$5,0,IF($N$4="Closed-form",1/2*(1-COS(2*PI()*($B2450-$F$5)/$F$6))*$F$8,IF($N$4="General",1/2*(1-COS(2*PI()*($B2450-$F$5)/$F$6))*$F$9,"Error")))))</f>
        <v>7.5081750732304137E-3</v>
      </c>
      <c r="G2450" s="30">
        <f>IF(B2450="",0,IF($B2450&lt;$G$5,0,IF($B2450&gt;'MSD Calculation'!$D$5,0,IF($N$4="Closed-form",1/2*(1-COS(2*PI()*($B2450-$G$5)/$G$6))*$G$8,IF($N$4="General",1/2*(1-COS(2*PI()*($B2450-$G$5)/$G$6))*$G$9,"Error")))))</f>
        <v>3.251205872813745E-3</v>
      </c>
      <c r="H2450" s="30">
        <f>IF(B2450="",0,IF($B2450&lt;$H$5,0,IF($B2450&gt;'MSD Calculation'!$D$5,0,IF($N$4="Closed-form",1/2*(1-COS(2*PI()*($B2450-$H$5)/$H$6))*$H$8,IF($N$4="General",1/2*(1-COS(2*PI()*($B2450-$H$5)/$H$6))*$H$9,"Error")))))</f>
        <v>1.9814410464137843E-3</v>
      </c>
      <c r="I2450" s="30">
        <f>IF(B2450="",0,IF($B2450&lt;$I$5,0,IF($B2450&gt;'MSD Calculation'!$D$5,0,IF($N$4="Closed-form",1/2*(1-COS(2*PI()*($B2450-$I$5)/$I$6))*$I$8,IF($N$4="General",1/2*(1-COS(2*PI()*($B2450-$I$5)/$I$6))*$I$9,"Error")))))</f>
        <v>5.3060700070310879E-4</v>
      </c>
      <c r="J2450" s="15" t="s">
        <v>14</v>
      </c>
      <c r="K2450" s="3"/>
      <c r="L2450" s="17">
        <v>24.330000000001004</v>
      </c>
      <c r="M2450" s="34">
        <f>L2450/'MSD Calculation'!$D$5</f>
        <v>0.82195945945949334</v>
      </c>
      <c r="N2450" s="34">
        <f>'MSD Calculation'!$D$24-L2450</f>
        <v>-5.8300000000010037</v>
      </c>
      <c r="O2450" s="35">
        <f t="shared" ref="O2450:O2513" si="190">E2450</f>
        <v>2.5199008098362469E-3</v>
      </c>
      <c r="P2450" s="35">
        <f t="shared" ref="P2450:P2513" si="191">E2450+F2450</f>
        <v>1.0028075883066661E-2</v>
      </c>
      <c r="Q2450" s="35">
        <f t="shared" ref="Q2450:Q2513" si="192">E2450+F2450+G2450</f>
        <v>1.3279281755880406E-2</v>
      </c>
      <c r="R2450" s="35">
        <f t="shared" ref="R2450:R2513" si="193">+E2450+F2450+G2450+H2450</f>
        <v>1.526072280229419E-2</v>
      </c>
      <c r="S2450" s="35">
        <f t="shared" ref="S2450:S2513" si="194">E2450+F2450+G2450+H2450+I2450</f>
        <v>1.57913298029973E-2</v>
      </c>
      <c r="T2450" s="11" t="s">
        <v>14</v>
      </c>
    </row>
    <row r="2451" spans="2:20" x14ac:dyDescent="0.35">
      <c r="B2451" s="63">
        <v>24.340000000001005</v>
      </c>
      <c r="C2451" s="34">
        <f>B2451/'MSD Calculation'!$D$5</f>
        <v>0.82229729729733125</v>
      </c>
      <c r="D2451" s="34">
        <f>'MSD Calculation'!$D$24-B2451</f>
        <v>-5.8400000000010053</v>
      </c>
      <c r="E2451" s="30">
        <f>IF(B2451="",0,IF(B2451&lt;'MSD Calculation'!$D$5,$E$7*(1-B2451/'MSD Calculation'!$D$5), 0))</f>
        <v>2.5151192143716599E-3</v>
      </c>
      <c r="F2451" s="30">
        <f>IF(B2451="",0,IF($B2451&lt;$F$5,0,IF($B2451&gt;'MSD Calculation'!$D$5,0,IF($N$4="Closed-form",1/2*(1-COS(2*PI()*($B2451-$F$5)/$F$6))*$F$8,IF($N$4="General",1/2*(1-COS(2*PI()*($B2451-$F$5)/$F$6))*$F$9,"Error")))))</f>
        <v>7.4996738196473752E-3</v>
      </c>
      <c r="G2451" s="30">
        <f>IF(B2451="",0,IF($B2451&lt;$G$5,0,IF($B2451&gt;'MSD Calculation'!$D$5,0,IF($N$4="Closed-form",1/2*(1-COS(2*PI()*($B2451-$G$5)/$G$6))*$G$8,IF($N$4="General",1/2*(1-COS(2*PI()*($B2451-$G$5)/$G$6))*$G$9,"Error")))))</f>
        <v>3.2480406536198967E-3</v>
      </c>
      <c r="H2451" s="30">
        <f>IF(B2451="",0,IF($B2451&lt;$H$5,0,IF($B2451&gt;'MSD Calculation'!$D$5,0,IF($N$4="Closed-form",1/2*(1-COS(2*PI()*($B2451-$H$5)/$H$6))*$H$8,IF($N$4="General",1/2*(1-COS(2*PI()*($B2451-$H$5)/$H$6))*$H$9,"Error")))))</f>
        <v>1.9805124665307232E-3</v>
      </c>
      <c r="I2451" s="30">
        <f>IF(B2451="",0,IF($B2451&lt;$I$5,0,IF($B2451&gt;'MSD Calculation'!$D$5,0,IF($N$4="Closed-form",1/2*(1-COS(2*PI()*($B2451-$I$5)/$I$6))*$I$8,IF($N$4="General",1/2*(1-COS(2*PI()*($B2451-$I$5)/$I$6))*$I$9,"Error")))))</f>
        <v>5.3141555978058195E-4</v>
      </c>
      <c r="J2451" s="15" t="s">
        <v>14</v>
      </c>
      <c r="K2451" s="3"/>
      <c r="L2451" s="17">
        <v>24.340000000001005</v>
      </c>
      <c r="M2451" s="34">
        <f>L2451/'MSD Calculation'!$D$5</f>
        <v>0.82229729729733125</v>
      </c>
      <c r="N2451" s="34">
        <f>'MSD Calculation'!$D$24-L2451</f>
        <v>-5.8400000000010053</v>
      </c>
      <c r="O2451" s="35">
        <f t="shared" si="190"/>
        <v>2.5151192143716599E-3</v>
      </c>
      <c r="P2451" s="35">
        <f t="shared" si="191"/>
        <v>1.0014793034019035E-2</v>
      </c>
      <c r="Q2451" s="35">
        <f t="shared" si="192"/>
        <v>1.3262833687638932E-2</v>
      </c>
      <c r="R2451" s="35">
        <f t="shared" si="193"/>
        <v>1.5243346154169654E-2</v>
      </c>
      <c r="S2451" s="35">
        <f t="shared" si="194"/>
        <v>1.5774761713950237E-2</v>
      </c>
      <c r="T2451" s="11" t="s">
        <v>14</v>
      </c>
    </row>
    <row r="2452" spans="2:20" x14ac:dyDescent="0.35">
      <c r="B2452" s="63">
        <v>24.350000000001007</v>
      </c>
      <c r="C2452" s="34">
        <f>B2452/'MSD Calculation'!$D$5</f>
        <v>0.82263513513516906</v>
      </c>
      <c r="D2452" s="34">
        <f>'MSD Calculation'!$D$24-B2452</f>
        <v>-5.8500000000010068</v>
      </c>
      <c r="E2452" s="30">
        <f>IF(B2452="",0,IF(B2452&lt;'MSD Calculation'!$D$5,$E$7*(1-B2452/'MSD Calculation'!$D$5), 0))</f>
        <v>2.5103376189070745E-3</v>
      </c>
      <c r="F2452" s="30">
        <f>IF(B2452="",0,IF($B2452&lt;$F$5,0,IF($B2452&gt;'MSD Calculation'!$D$5,0,IF($N$4="Closed-form",1/2*(1-COS(2*PI()*($B2452-$F$5)/$F$6))*$F$8,IF($N$4="General",1/2*(1-COS(2*PI()*($B2452-$F$5)/$F$6))*$F$9,"Error")))))</f>
        <v>7.491160942337695E-3</v>
      </c>
      <c r="G2452" s="30">
        <f>IF(B2452="",0,IF($B2452&lt;$G$5,0,IF($B2452&gt;'MSD Calculation'!$D$5,0,IF($N$4="Closed-form",1/2*(1-COS(2*PI()*($B2452-$G$5)/$G$6))*$G$8,IF($N$4="General",1/2*(1-COS(2*PI()*($B2452-$G$5)/$G$6))*$G$9,"Error")))))</f>
        <v>3.2448657384091632E-3</v>
      </c>
      <c r="H2452" s="30">
        <f>IF(B2452="",0,IF($B2452&lt;$H$5,0,IF($B2452&gt;'MSD Calculation'!$D$5,0,IF($N$4="Closed-form",1/2*(1-COS(2*PI()*($B2452-$H$5)/$H$6))*$H$8,IF($N$4="General",1/2*(1-COS(2*PI()*($B2452-$H$5)/$H$6))*$H$9,"Error")))))</f>
        <v>1.9795722004077683E-3</v>
      </c>
      <c r="I2452" s="30">
        <f>IF(B2452="",0,IF($B2452&lt;$I$5,0,IF($B2452&gt;'MSD Calculation'!$D$5,0,IF($N$4="Closed-form",1/2*(1-COS(2*PI()*($B2452-$I$5)/$I$6))*$I$8,IF($N$4="General",1/2*(1-COS(2*PI()*($B2452-$I$5)/$I$6))*$I$9,"Error")))))</f>
        <v>5.3221786287800264E-4</v>
      </c>
      <c r="J2452" s="15" t="s">
        <v>14</v>
      </c>
      <c r="K2452" s="3"/>
      <c r="L2452" s="17">
        <v>24.350000000001007</v>
      </c>
      <c r="M2452" s="34">
        <f>L2452/'MSD Calculation'!$D$5</f>
        <v>0.82263513513516906</v>
      </c>
      <c r="N2452" s="34">
        <f>'MSD Calculation'!$D$24-L2452</f>
        <v>-5.8500000000010068</v>
      </c>
      <c r="O2452" s="35">
        <f t="shared" si="190"/>
        <v>2.5103376189070745E-3</v>
      </c>
      <c r="P2452" s="35">
        <f t="shared" si="191"/>
        <v>1.000149856124477E-2</v>
      </c>
      <c r="Q2452" s="35">
        <f t="shared" si="192"/>
        <v>1.3246364299653934E-2</v>
      </c>
      <c r="R2452" s="35">
        <f t="shared" si="193"/>
        <v>1.5225936500061703E-2</v>
      </c>
      <c r="S2452" s="35">
        <f t="shared" si="194"/>
        <v>1.5758154362939706E-2</v>
      </c>
      <c r="T2452" s="11" t="s">
        <v>14</v>
      </c>
    </row>
    <row r="2453" spans="2:20" x14ac:dyDescent="0.35">
      <c r="B2453" s="63">
        <v>24.360000000001008</v>
      </c>
      <c r="C2453" s="34">
        <f>B2453/'MSD Calculation'!$D$5</f>
        <v>0.82297297297300698</v>
      </c>
      <c r="D2453" s="34">
        <f>'MSD Calculation'!$D$24-B2453</f>
        <v>-5.8600000000010084</v>
      </c>
      <c r="E2453" s="30">
        <f>IF(B2453="",0,IF(B2453&lt;'MSD Calculation'!$D$5,$E$7*(1-B2453/'MSD Calculation'!$D$5), 0))</f>
        <v>2.5055560234424875E-3</v>
      </c>
      <c r="F2453" s="30">
        <f>IF(B2453="",0,IF($B2453&lt;$F$5,0,IF($B2453&gt;'MSD Calculation'!$D$5,0,IF($N$4="Closed-form",1/2*(1-COS(2*PI()*($B2453-$F$5)/$F$6))*$F$8,IF($N$4="General",1/2*(1-COS(2*PI()*($B2453-$F$5)/$F$6))*$F$9,"Error")))))</f>
        <v>7.4826364786430366E-3</v>
      </c>
      <c r="G2453" s="30">
        <f>IF(B2453="",0,IF($B2453&lt;$G$5,0,IF($B2453&gt;'MSD Calculation'!$D$5,0,IF($N$4="Closed-form",1/2*(1-COS(2*PI()*($B2453-$G$5)/$G$6))*$G$8,IF($N$4="General",1/2*(1-COS(2*PI()*($B2453-$G$5)/$G$6))*$G$9,"Error")))))</f>
        <v>3.2416811491613089E-3</v>
      </c>
      <c r="H2453" s="30">
        <f>IF(B2453="",0,IF($B2453&lt;$H$5,0,IF($B2453&gt;'MSD Calculation'!$D$5,0,IF($N$4="Closed-form",1/2*(1-COS(2*PI()*($B2453-$H$5)/$H$6))*$H$8,IF($N$4="General",1/2*(1-COS(2*PI()*($B2453-$H$5)/$H$6))*$H$9,"Error")))))</f>
        <v>1.978620259350521E-3</v>
      </c>
      <c r="I2453" s="30">
        <f>IF(B2453="",0,IF($B2453&lt;$I$5,0,IF($B2453&gt;'MSD Calculation'!$D$5,0,IF($N$4="Closed-form",1/2*(1-COS(2*PI()*($B2453-$I$5)/$I$6))*$I$8,IF($N$4="General",1/2*(1-COS(2*PI()*($B2453-$I$5)/$I$6))*$I$9,"Error")))))</f>
        <v>5.3301388926245733E-4</v>
      </c>
      <c r="J2453" s="15" t="s">
        <v>14</v>
      </c>
      <c r="K2453" s="3"/>
      <c r="L2453" s="17">
        <v>24.360000000001008</v>
      </c>
      <c r="M2453" s="34">
        <f>L2453/'MSD Calculation'!$D$5</f>
        <v>0.82297297297300698</v>
      </c>
      <c r="N2453" s="34">
        <f>'MSD Calculation'!$D$24-L2453</f>
        <v>-5.8600000000010084</v>
      </c>
      <c r="O2453" s="35">
        <f t="shared" si="190"/>
        <v>2.5055560234424875E-3</v>
      </c>
      <c r="P2453" s="35">
        <f t="shared" si="191"/>
        <v>9.9881925020855241E-3</v>
      </c>
      <c r="Q2453" s="35">
        <f t="shared" si="192"/>
        <v>1.3229873651246834E-2</v>
      </c>
      <c r="R2453" s="35">
        <f t="shared" si="193"/>
        <v>1.5208493910597354E-2</v>
      </c>
      <c r="S2453" s="35">
        <f t="shared" si="194"/>
        <v>1.5741507799859812E-2</v>
      </c>
      <c r="T2453" s="11" t="s">
        <v>14</v>
      </c>
    </row>
    <row r="2454" spans="2:20" x14ac:dyDescent="0.35">
      <c r="B2454" s="63">
        <v>24.37000000000101</v>
      </c>
      <c r="C2454" s="34">
        <f>B2454/'MSD Calculation'!$D$5</f>
        <v>0.8233108108108449</v>
      </c>
      <c r="D2454" s="34">
        <f>'MSD Calculation'!$D$24-B2454</f>
        <v>-5.87000000000101</v>
      </c>
      <c r="E2454" s="30">
        <f>IF(B2454="",0,IF(B2454&lt;'MSD Calculation'!$D$5,$E$7*(1-B2454/'MSD Calculation'!$D$5), 0))</f>
        <v>2.5007744279779008E-3</v>
      </c>
      <c r="F2454" s="30">
        <f>IF(B2454="",0,IF($B2454&lt;$F$5,0,IF($B2454&gt;'MSD Calculation'!$D$5,0,IF($N$4="Closed-form",1/2*(1-COS(2*PI()*($B2454-$F$5)/$F$6))*$F$8,IF($N$4="General",1/2*(1-COS(2*PI()*($B2454-$F$5)/$F$6))*$F$9,"Error")))))</f>
        <v>7.4741004659558477E-3</v>
      </c>
      <c r="G2454" s="30">
        <f>IF(B2454="",0,IF($B2454&lt;$G$5,0,IF($B2454&gt;'MSD Calculation'!$D$5,0,IF($N$4="Closed-form",1/2*(1-COS(2*PI()*($B2454-$G$5)/$G$6))*$G$8,IF($N$4="General",1/2*(1-COS(2*PI()*($B2454-$G$5)/$G$6))*$G$9,"Error")))))</f>
        <v>3.2384869079230653E-3</v>
      </c>
      <c r="H2454" s="30">
        <f>IF(B2454="",0,IF($B2454&lt;$H$5,0,IF($B2454&gt;'MSD Calculation'!$D$5,0,IF($N$4="Closed-form",1/2*(1-COS(2*PI()*($B2454-$H$5)/$H$6))*$H$8,IF($N$4="General",1/2*(1-COS(2*PI()*($B2454-$H$5)/$H$6))*$H$9,"Error")))))</f>
        <v>1.9776566548049611E-3</v>
      </c>
      <c r="I2454" s="30">
        <f>IF(B2454="",0,IF($B2454&lt;$I$5,0,IF($B2454&gt;'MSD Calculation'!$D$5,0,IF($N$4="Closed-form",1/2*(1-COS(2*PI()*($B2454-$I$5)/$I$6))*$I$8,IF($N$4="General",1/2*(1-COS(2*PI()*($B2454-$I$5)/$I$6))*$I$9,"Error")))))</f>
        <v>5.3380361836323411E-4</v>
      </c>
      <c r="J2454" s="15" t="s">
        <v>14</v>
      </c>
      <c r="K2454" s="3"/>
      <c r="L2454" s="17">
        <v>24.37000000000101</v>
      </c>
      <c r="M2454" s="34">
        <f>L2454/'MSD Calculation'!$D$5</f>
        <v>0.8233108108108449</v>
      </c>
      <c r="N2454" s="34">
        <f>'MSD Calculation'!$D$24-L2454</f>
        <v>-5.87000000000101</v>
      </c>
      <c r="O2454" s="35">
        <f t="shared" si="190"/>
        <v>2.5007744279779008E-3</v>
      </c>
      <c r="P2454" s="35">
        <f t="shared" si="191"/>
        <v>9.9748748939337481E-3</v>
      </c>
      <c r="Q2454" s="35">
        <f t="shared" si="192"/>
        <v>1.3213361801856813E-2</v>
      </c>
      <c r="R2454" s="35">
        <f t="shared" si="193"/>
        <v>1.5191018456661775E-2</v>
      </c>
      <c r="S2454" s="35">
        <f t="shared" si="194"/>
        <v>1.572482207502501E-2</v>
      </c>
      <c r="T2454" s="11" t="s">
        <v>14</v>
      </c>
    </row>
    <row r="2455" spans="2:20" x14ac:dyDescent="0.35">
      <c r="B2455" s="63">
        <v>24.380000000001012</v>
      </c>
      <c r="C2455" s="34">
        <f>B2455/'MSD Calculation'!$D$5</f>
        <v>0.82364864864868281</v>
      </c>
      <c r="D2455" s="34">
        <f>'MSD Calculation'!$D$24-B2455</f>
        <v>-5.8800000000010115</v>
      </c>
      <c r="E2455" s="30">
        <f>IF(B2455="",0,IF(B2455&lt;'MSD Calculation'!$D$5,$E$7*(1-B2455/'MSD Calculation'!$D$5), 0))</f>
        <v>2.4959928325133138E-3</v>
      </c>
      <c r="F2455" s="30">
        <f>IF(B2455="",0,IF($B2455&lt;$F$5,0,IF($B2455&gt;'MSD Calculation'!$D$5,0,IF($N$4="Closed-form",1/2*(1-COS(2*PI()*($B2455-$F$5)/$F$6))*$F$8,IF($N$4="General",1/2*(1-COS(2*PI()*($B2455-$F$5)/$F$6))*$F$9,"Error")))))</f>
        <v>7.465552941719274E-3</v>
      </c>
      <c r="G2455" s="30">
        <f>IF(B2455="",0,IF($B2455&lt;$G$5,0,IF($B2455&gt;'MSD Calculation'!$D$5,0,IF($N$4="Closed-form",1/2*(1-COS(2*PI()*($B2455-$G$5)/$G$6))*$G$8,IF($N$4="General",1/2*(1-COS(2*PI()*($B2455-$G$5)/$G$6))*$G$9,"Error")))))</f>
        <v>3.2352830368079892E-3</v>
      </c>
      <c r="H2455" s="30">
        <f>IF(B2455="",0,IF($B2455&lt;$H$5,0,IF($B2455&gt;'MSD Calculation'!$D$5,0,IF($N$4="Closed-form",1/2*(1-COS(2*PI()*($B2455-$H$5)/$H$6))*$H$8,IF($N$4="General",1/2*(1-COS(2*PI()*($B2455-$H$5)/$H$6))*$H$9,"Error")))))</f>
        <v>1.9766813983573086E-3</v>
      </c>
      <c r="I2455" s="30">
        <f>IF(B2455="",0,IF($B2455&lt;$I$5,0,IF($B2455&gt;'MSD Calculation'!$D$5,0,IF($N$4="Closed-form",1/2*(1-COS(2*PI()*($B2455-$I$5)/$I$6))*$I$8,IF($N$4="General",1/2*(1-COS(2*PI()*($B2455-$I$5)/$I$6))*$I$9,"Error")))))</f>
        <v>5.3458702977235396E-4</v>
      </c>
      <c r="J2455" s="15" t="s">
        <v>14</v>
      </c>
      <c r="K2455" s="3"/>
      <c r="L2455" s="17">
        <v>24.380000000001012</v>
      </c>
      <c r="M2455" s="34">
        <f>L2455/'MSD Calculation'!$D$5</f>
        <v>0.82364864864868281</v>
      </c>
      <c r="N2455" s="34">
        <f>'MSD Calculation'!$D$24-L2455</f>
        <v>-5.8800000000010115</v>
      </c>
      <c r="O2455" s="35">
        <f t="shared" si="190"/>
        <v>2.4959928325133138E-3</v>
      </c>
      <c r="P2455" s="35">
        <f t="shared" si="191"/>
        <v>9.9615457742325882E-3</v>
      </c>
      <c r="Q2455" s="35">
        <f t="shared" si="192"/>
        <v>1.3196828811040577E-2</v>
      </c>
      <c r="R2455" s="35">
        <f t="shared" si="193"/>
        <v>1.5173510209397886E-2</v>
      </c>
      <c r="S2455" s="35">
        <f t="shared" si="194"/>
        <v>1.570809723917024E-2</v>
      </c>
      <c r="T2455" s="11" t="s">
        <v>14</v>
      </c>
    </row>
    <row r="2456" spans="2:20" x14ac:dyDescent="0.35">
      <c r="B2456" s="63">
        <v>24.390000000001013</v>
      </c>
      <c r="C2456" s="34">
        <f>B2456/'MSD Calculation'!$D$5</f>
        <v>0.82398648648652062</v>
      </c>
      <c r="D2456" s="34">
        <f>'MSD Calculation'!$D$24-B2456</f>
        <v>-5.8900000000010131</v>
      </c>
      <c r="E2456" s="30">
        <f>IF(B2456="",0,IF(B2456&lt;'MSD Calculation'!$D$5,$E$7*(1-B2456/'MSD Calculation'!$D$5), 0))</f>
        <v>2.4912112370487284E-3</v>
      </c>
      <c r="F2456" s="30">
        <f>IF(B2456="",0,IF($B2456&lt;$F$5,0,IF($B2456&gt;'MSD Calculation'!$D$5,0,IF($N$4="Closed-form",1/2*(1-COS(2*PI()*($B2456-$F$5)/$F$6))*$F$8,IF($N$4="General",1/2*(1-COS(2*PI()*($B2456-$F$5)/$F$6))*$F$9,"Error")))))</f>
        <v>7.456993943426928E-3</v>
      </c>
      <c r="G2456" s="30">
        <f>IF(B2456="",0,IF($B2456&lt;$G$5,0,IF($B2456&gt;'MSD Calculation'!$D$5,0,IF($N$4="Closed-form",1/2*(1-COS(2*PI()*($B2456-$G$5)/$G$6))*$G$8,IF($N$4="General",1/2*(1-COS(2*PI()*($B2456-$G$5)/$G$6))*$G$9,"Error")))))</f>
        <v>3.2320695579962995E-3</v>
      </c>
      <c r="H2456" s="30">
        <f>IF(B2456="",0,IF($B2456&lt;$H$5,0,IF($B2456&gt;'MSD Calculation'!$D$5,0,IF($N$4="Closed-form",1/2*(1-COS(2*PI()*($B2456-$H$5)/$H$6))*$H$8,IF($N$4="General",1/2*(1-COS(2*PI()*($B2456-$H$5)/$H$6))*$H$9,"Error")))))</f>
        <v>1.9756945017338841E-3</v>
      </c>
      <c r="I2456" s="30">
        <f>IF(B2456="",0,IF($B2456&lt;$I$5,0,IF($B2456&gt;'MSD Calculation'!$D$5,0,IF($N$4="Closed-form",1/2*(1-COS(2*PI()*($B2456-$I$5)/$I$6))*$I$8,IF($N$4="General",1/2*(1-COS(2*PI()*($B2456-$I$5)/$I$6))*$I$9,"Error")))))</f>
        <v>5.3536410324509778E-4</v>
      </c>
      <c r="J2456" s="15" t="s">
        <v>14</v>
      </c>
      <c r="K2456" s="3"/>
      <c r="L2456" s="17">
        <v>24.390000000001013</v>
      </c>
      <c r="M2456" s="34">
        <f>L2456/'MSD Calculation'!$D$5</f>
        <v>0.82398648648652062</v>
      </c>
      <c r="N2456" s="34">
        <f>'MSD Calculation'!$D$24-L2456</f>
        <v>-5.8900000000010131</v>
      </c>
      <c r="O2456" s="35">
        <f t="shared" si="190"/>
        <v>2.4912112370487284E-3</v>
      </c>
      <c r="P2456" s="35">
        <f t="shared" si="191"/>
        <v>9.9482051804756569E-3</v>
      </c>
      <c r="Q2456" s="35">
        <f t="shared" si="192"/>
        <v>1.3180274738471956E-2</v>
      </c>
      <c r="R2456" s="35">
        <f t="shared" si="193"/>
        <v>1.515596924020584E-2</v>
      </c>
      <c r="S2456" s="35">
        <f t="shared" si="194"/>
        <v>1.5691333343450936E-2</v>
      </c>
      <c r="T2456" s="11" t="s">
        <v>14</v>
      </c>
    </row>
    <row r="2457" spans="2:20" x14ac:dyDescent="0.35">
      <c r="B2457" s="63">
        <v>24.400000000001015</v>
      </c>
      <c r="C2457" s="34">
        <f>B2457/'MSD Calculation'!$D$5</f>
        <v>0.82432432432435854</v>
      </c>
      <c r="D2457" s="34">
        <f>'MSD Calculation'!$D$24-B2457</f>
        <v>-5.9000000000010147</v>
      </c>
      <c r="E2457" s="30">
        <f>IF(B2457="",0,IF(B2457&lt;'MSD Calculation'!$D$5,$E$7*(1-B2457/'MSD Calculation'!$D$5), 0))</f>
        <v>2.4864296415841414E-3</v>
      </c>
      <c r="F2457" s="30">
        <f>IF(B2457="",0,IF($B2457&lt;$F$5,0,IF($B2457&gt;'MSD Calculation'!$D$5,0,IF($N$4="Closed-form",1/2*(1-COS(2*PI()*($B2457-$F$5)/$F$6))*$F$8,IF($N$4="General",1/2*(1-COS(2*PI()*($B2457-$F$5)/$F$6))*$F$9,"Error")))))</f>
        <v>7.4484235086227733E-3</v>
      </c>
      <c r="G2457" s="30">
        <f>IF(B2457="",0,IF($B2457&lt;$G$5,0,IF($B2457&gt;'MSD Calculation'!$D$5,0,IF($N$4="Closed-form",1/2*(1-COS(2*PI()*($B2457-$G$5)/$G$6))*$G$8,IF($N$4="General",1/2*(1-COS(2*PI()*($B2457-$G$5)/$G$6))*$G$9,"Error")))))</f>
        <v>3.2288464937347333E-3</v>
      </c>
      <c r="H2457" s="30">
        <f>IF(B2457="",0,IF($B2457&lt;$H$5,0,IF($B2457&gt;'MSD Calculation'!$D$5,0,IF($N$4="Closed-form",1/2*(1-COS(2*PI()*($B2457-$H$5)/$H$6))*$H$8,IF($N$4="General",1/2*(1-COS(2*PI()*($B2457-$H$5)/$H$6))*$H$9,"Error")))))</f>
        <v>1.9746959768009659E-3</v>
      </c>
      <c r="I2457" s="30">
        <f>IF(B2457="",0,IF($B2457&lt;$I$5,0,IF($B2457&gt;'MSD Calculation'!$D$5,0,IF($N$4="Closed-form",1/2*(1-COS(2*PI()*($B2457-$I$5)/$I$6))*$I$8,IF($N$4="General",1/2*(1-COS(2*PI()*($B2457-$I$5)/$I$6))*$I$9,"Error")))))</f>
        <v>5.3613481870053007E-4</v>
      </c>
      <c r="J2457" s="15" t="s">
        <v>14</v>
      </c>
      <c r="K2457" s="3"/>
      <c r="L2457" s="17">
        <v>24.400000000001015</v>
      </c>
      <c r="M2457" s="34">
        <f>L2457/'MSD Calculation'!$D$5</f>
        <v>0.82432432432435854</v>
      </c>
      <c r="N2457" s="34">
        <f>'MSD Calculation'!$D$24-L2457</f>
        <v>-5.9000000000010147</v>
      </c>
      <c r="O2457" s="35">
        <f t="shared" si="190"/>
        <v>2.4864296415841414E-3</v>
      </c>
      <c r="P2457" s="35">
        <f t="shared" si="191"/>
        <v>9.934853150206915E-3</v>
      </c>
      <c r="Q2457" s="35">
        <f t="shared" si="192"/>
        <v>1.3163699643941647E-2</v>
      </c>
      <c r="R2457" s="35">
        <f t="shared" si="193"/>
        <v>1.5138395620742612E-2</v>
      </c>
      <c r="S2457" s="35">
        <f t="shared" si="194"/>
        <v>1.5674530439443144E-2</v>
      </c>
      <c r="T2457" s="11" t="s">
        <v>14</v>
      </c>
    </row>
    <row r="2458" spans="2:20" x14ac:dyDescent="0.35">
      <c r="B2458" s="63">
        <v>24.410000000001016</v>
      </c>
      <c r="C2458" s="34">
        <f>B2458/'MSD Calculation'!$D$5</f>
        <v>0.82466216216219645</v>
      </c>
      <c r="D2458" s="34">
        <f>'MSD Calculation'!$D$24-B2458</f>
        <v>-5.9100000000010162</v>
      </c>
      <c r="E2458" s="30">
        <f>IF(B2458="",0,IF(B2458&lt;'MSD Calculation'!$D$5,$E$7*(1-B2458/'MSD Calculation'!$D$5), 0))</f>
        <v>2.4816480461195543E-3</v>
      </c>
      <c r="F2458" s="30">
        <f>IF(B2458="",0,IF($B2458&lt;$F$5,0,IF($B2458&gt;'MSD Calculation'!$D$5,0,IF($N$4="Closed-form",1/2*(1-COS(2*PI()*($B2458-$F$5)/$F$6))*$F$8,IF($N$4="General",1/2*(1-COS(2*PI()*($B2458-$F$5)/$F$6))*$F$9,"Error")))))</f>
        <v>7.4398416749009138E-3</v>
      </c>
      <c r="G2458" s="30">
        <f>IF(B2458="",0,IF($B2458&lt;$G$5,0,IF($B2458&gt;'MSD Calculation'!$D$5,0,IF($N$4="Closed-form",1/2*(1-COS(2*PI()*($B2458-$G$5)/$G$6))*$G$8,IF($N$4="General",1/2*(1-COS(2*PI()*($B2458-$G$5)/$G$6))*$G$9,"Error")))))</f>
        <v>3.2256138663363837E-3</v>
      </c>
      <c r="H2458" s="30">
        <f>IF(B2458="",0,IF($B2458&lt;$H$5,0,IF($B2458&gt;'MSD Calculation'!$D$5,0,IF($N$4="Closed-form",1/2*(1-COS(2*PI()*($B2458-$H$5)/$H$6))*$H$8,IF($N$4="General",1/2*(1-COS(2*PI()*($B2458-$H$5)/$H$6))*$H$9,"Error")))))</f>
        <v>1.9736858355646515E-3</v>
      </c>
      <c r="I2458" s="30">
        <f>IF(B2458="",0,IF($B2458&lt;$I$5,0,IF($B2458&gt;'MSD Calculation'!$D$5,0,IF($N$4="Closed-form",1/2*(1-COS(2*PI()*($B2458-$I$5)/$I$6))*$I$8,IF($N$4="General",1/2*(1-COS(2*PI()*($B2458-$I$5)/$I$6))*$I$9,"Error")))))</f>
        <v>5.368991562220175E-4</v>
      </c>
      <c r="J2458" s="15" t="s">
        <v>14</v>
      </c>
      <c r="K2458" s="3"/>
      <c r="L2458" s="17">
        <v>24.410000000001016</v>
      </c>
      <c r="M2458" s="34">
        <f>L2458/'MSD Calculation'!$D$5</f>
        <v>0.82466216216219645</v>
      </c>
      <c r="N2458" s="34">
        <f>'MSD Calculation'!$D$24-L2458</f>
        <v>-5.9100000000010162</v>
      </c>
      <c r="O2458" s="35">
        <f t="shared" si="190"/>
        <v>2.4816480461195543E-3</v>
      </c>
      <c r="P2458" s="35">
        <f t="shared" si="191"/>
        <v>9.9214897210204676E-3</v>
      </c>
      <c r="Q2458" s="35">
        <f t="shared" si="192"/>
        <v>1.3147103587356851E-2</v>
      </c>
      <c r="R2458" s="35">
        <f t="shared" si="193"/>
        <v>1.5120789422921502E-2</v>
      </c>
      <c r="S2458" s="35">
        <f t="shared" si="194"/>
        <v>1.5657688579143521E-2</v>
      </c>
      <c r="T2458" s="11" t="s">
        <v>14</v>
      </c>
    </row>
    <row r="2459" spans="2:20" x14ac:dyDescent="0.35">
      <c r="B2459" s="63">
        <v>24.420000000001018</v>
      </c>
      <c r="C2459" s="34">
        <f>B2459/'MSD Calculation'!$D$5</f>
        <v>0.82500000000003437</v>
      </c>
      <c r="D2459" s="34">
        <f>'MSD Calculation'!$D$24-B2459</f>
        <v>-5.9200000000010178</v>
      </c>
      <c r="E2459" s="30">
        <f>IF(B2459="",0,IF(B2459&lt;'MSD Calculation'!$D$5,$E$7*(1-B2459/'MSD Calculation'!$D$5), 0))</f>
        <v>2.4768664506549676E-3</v>
      </c>
      <c r="F2459" s="30">
        <f>IF(B2459="",0,IF($B2459&lt;$F$5,0,IF($B2459&gt;'MSD Calculation'!$D$5,0,IF($N$4="Closed-form",1/2*(1-COS(2*PI()*($B2459-$F$5)/$F$6))*$F$8,IF($N$4="General",1/2*(1-COS(2*PI()*($B2459-$F$5)/$F$6))*$F$9,"Error")))))</f>
        <v>7.4312484799054918E-3</v>
      </c>
      <c r="G2459" s="30">
        <f>IF(B2459="",0,IF($B2459&lt;$G$5,0,IF($B2459&gt;'MSD Calculation'!$D$5,0,IF($N$4="Closed-form",1/2*(1-COS(2*PI()*($B2459-$G$5)/$G$6))*$G$8,IF($N$4="General",1/2*(1-COS(2*PI()*($B2459-$G$5)/$G$6))*$G$9,"Error")))))</f>
        <v>3.2223716981805519E-3</v>
      </c>
      <c r="H2459" s="30">
        <f>IF(B2459="",0,IF($B2459&lt;$H$5,0,IF($B2459&gt;'MSD Calculation'!$D$5,0,IF($N$4="Closed-form",1/2*(1-COS(2*PI()*($B2459-$H$5)/$H$6))*$H$8,IF($N$4="General",1/2*(1-COS(2*PI()*($B2459-$H$5)/$H$6))*$H$9,"Error")))))</f>
        <v>1.9726640901707093E-3</v>
      </c>
      <c r="I2459" s="30">
        <f>IF(B2459="",0,IF($B2459&lt;$I$5,0,IF($B2459&gt;'MSD Calculation'!$D$5,0,IF($N$4="Closed-form",1/2*(1-COS(2*PI()*($B2459-$I$5)/$I$6))*$I$8,IF($N$4="General",1/2*(1-COS(2*PI()*($B2459-$I$5)/$I$6))*$I$9,"Error")))))</f>
        <v>5.3765709605774355E-4</v>
      </c>
      <c r="J2459" s="15" t="s">
        <v>14</v>
      </c>
      <c r="K2459" s="3"/>
      <c r="L2459" s="17">
        <v>24.420000000001018</v>
      </c>
      <c r="M2459" s="34">
        <f>L2459/'MSD Calculation'!$D$5</f>
        <v>0.82500000000003437</v>
      </c>
      <c r="N2459" s="34">
        <f>'MSD Calculation'!$D$24-L2459</f>
        <v>-5.9200000000010178</v>
      </c>
      <c r="O2459" s="35">
        <f t="shared" si="190"/>
        <v>2.4768664506549676E-3</v>
      </c>
      <c r="P2459" s="35">
        <f t="shared" si="191"/>
        <v>9.9081149305604594E-3</v>
      </c>
      <c r="Q2459" s="35">
        <f t="shared" si="192"/>
        <v>1.3130486628741011E-2</v>
      </c>
      <c r="R2459" s="35">
        <f t="shared" si="193"/>
        <v>1.5103150718911721E-2</v>
      </c>
      <c r="S2459" s="35">
        <f t="shared" si="194"/>
        <v>1.5640807814969463E-2</v>
      </c>
      <c r="T2459" s="11" t="s">
        <v>14</v>
      </c>
    </row>
    <row r="2460" spans="2:20" x14ac:dyDescent="0.35">
      <c r="B2460" s="63">
        <v>24.430000000001019</v>
      </c>
      <c r="C2460" s="34">
        <f>B2460/'MSD Calculation'!$D$5</f>
        <v>0.82533783783787229</v>
      </c>
      <c r="D2460" s="34">
        <f>'MSD Calculation'!$D$24-B2460</f>
        <v>-5.9300000000010193</v>
      </c>
      <c r="E2460" s="30">
        <f>IF(B2460="",0,IF(B2460&lt;'MSD Calculation'!$D$5,$E$7*(1-B2460/'MSD Calculation'!$D$5), 0))</f>
        <v>2.4720848551903806E-3</v>
      </c>
      <c r="F2460" s="30">
        <f>IF(B2460="",0,IF($B2460&lt;$F$5,0,IF($B2460&gt;'MSD Calculation'!$D$5,0,IF($N$4="Closed-form",1/2*(1-COS(2*PI()*($B2460-$F$5)/$F$6))*$F$8,IF($N$4="General",1/2*(1-COS(2*PI()*($B2460-$F$5)/$F$6))*$F$9,"Error")))))</f>
        <v>7.4226439613304454E-3</v>
      </c>
      <c r="G2460" s="30">
        <f>IF(B2460="",0,IF($B2460&lt;$G$5,0,IF($B2460&gt;'MSD Calculation'!$D$5,0,IF($N$4="Closed-form",1/2*(1-COS(2*PI()*($B2460-$G$5)/$G$6))*$G$8,IF($N$4="General",1/2*(1-COS(2*PI()*($B2460-$G$5)/$G$6))*$G$9,"Error")))))</f>
        <v>3.2191200117125851E-3</v>
      </c>
      <c r="H2460" s="30">
        <f>IF(B2460="",0,IF($B2460&lt;$H$5,0,IF($B2460&gt;'MSD Calculation'!$D$5,0,IF($N$4="Closed-form",1/2*(1-COS(2*PI()*($B2460-$H$5)/$H$6))*$H$8,IF($N$4="General",1/2*(1-COS(2*PI()*($B2460-$H$5)/$H$6))*$H$9,"Error")))))</f>
        <v>1.9716307529044348E-3</v>
      </c>
      <c r="I2460" s="30">
        <f>IF(B2460="",0,IF($B2460&lt;$I$5,0,IF($B2460&gt;'MSD Calculation'!$D$5,0,IF($N$4="Closed-form",1/2*(1-COS(2*PI()*($B2460-$I$5)/$I$6))*$I$8,IF($N$4="General",1/2*(1-COS(2*PI()*($B2460-$I$5)/$I$6))*$I$9,"Error")))))</f>
        <v>5.3840861862121945E-4</v>
      </c>
      <c r="J2460" s="15" t="s">
        <v>14</v>
      </c>
      <c r="K2460" s="3"/>
      <c r="L2460" s="17">
        <v>24.430000000001019</v>
      </c>
      <c r="M2460" s="34">
        <f>L2460/'MSD Calculation'!$D$5</f>
        <v>0.82533783783787229</v>
      </c>
      <c r="N2460" s="34">
        <f>'MSD Calculation'!$D$24-L2460</f>
        <v>-5.9300000000010193</v>
      </c>
      <c r="O2460" s="35">
        <f t="shared" si="190"/>
        <v>2.4720848551903806E-3</v>
      </c>
      <c r="P2460" s="35">
        <f t="shared" si="191"/>
        <v>9.8947288165208251E-3</v>
      </c>
      <c r="Q2460" s="35">
        <f t="shared" si="192"/>
        <v>1.311384882823341E-2</v>
      </c>
      <c r="R2460" s="35">
        <f t="shared" si="193"/>
        <v>1.5085479581137845E-2</v>
      </c>
      <c r="S2460" s="35">
        <f t="shared" si="194"/>
        <v>1.5623888199759064E-2</v>
      </c>
      <c r="T2460" s="11" t="s">
        <v>14</v>
      </c>
    </row>
    <row r="2461" spans="2:20" x14ac:dyDescent="0.35">
      <c r="B2461" s="63">
        <v>24.440000000001021</v>
      </c>
      <c r="C2461" s="34">
        <f>B2461/'MSD Calculation'!$D$5</f>
        <v>0.8256756756757101</v>
      </c>
      <c r="D2461" s="34">
        <f>'MSD Calculation'!$D$24-B2461</f>
        <v>-5.9400000000010209</v>
      </c>
      <c r="E2461" s="30">
        <f>IF(B2461="",0,IF(B2461&lt;'MSD Calculation'!$D$5,$E$7*(1-B2461/'MSD Calculation'!$D$5), 0))</f>
        <v>2.4673032597257952E-3</v>
      </c>
      <c r="F2461" s="30">
        <f>IF(B2461="",0,IF($B2461&lt;$F$5,0,IF($B2461&gt;'MSD Calculation'!$D$5,0,IF($N$4="Closed-form",1/2*(1-COS(2*PI()*($B2461-$F$5)/$F$6))*$F$8,IF($N$4="General",1/2*(1-COS(2*PI()*($B2461-$F$5)/$F$6))*$F$9,"Error")))))</f>
        <v>7.4140281569194154E-3</v>
      </c>
      <c r="G2461" s="30">
        <f>IF(B2461="",0,IF($B2461&lt;$G$5,0,IF($B2461&gt;'MSD Calculation'!$D$5,0,IF($N$4="Closed-form",1/2*(1-COS(2*PI()*($B2461-$G$5)/$G$6))*$G$8,IF($N$4="General",1/2*(1-COS(2*PI()*($B2461-$G$5)/$G$6))*$G$9,"Error")))))</f>
        <v>3.2158588294437305E-3</v>
      </c>
      <c r="H2461" s="30">
        <f>IF(B2461="",0,IF($B2461&lt;$H$5,0,IF($B2461&gt;'MSD Calculation'!$D$5,0,IF($N$4="Closed-form",1/2*(1-COS(2*PI()*($B2461-$H$5)/$H$6))*$H$8,IF($N$4="General",1/2*(1-COS(2*PI()*($B2461-$H$5)/$H$6))*$H$9,"Error")))))</f>
        <v>1.9705858361905026E-3</v>
      </c>
      <c r="I2461" s="30">
        <f>IF(B2461="",0,IF($B2461&lt;$I$5,0,IF($B2461&gt;'MSD Calculation'!$D$5,0,IF($N$4="Closed-form",1/2*(1-COS(2*PI()*($B2461-$I$5)/$I$6))*$I$8,IF($N$4="General",1/2*(1-COS(2*PI()*($B2461-$I$5)/$I$6))*$I$9,"Error")))))</f>
        <v>5.3915370449178946E-4</v>
      </c>
      <c r="J2461" s="15" t="s">
        <v>14</v>
      </c>
      <c r="K2461" s="3"/>
      <c r="L2461" s="17">
        <v>24.440000000001021</v>
      </c>
      <c r="M2461" s="34">
        <f>L2461/'MSD Calculation'!$D$5</f>
        <v>0.8256756756757101</v>
      </c>
      <c r="N2461" s="34">
        <f>'MSD Calculation'!$D$24-L2461</f>
        <v>-5.9400000000010209</v>
      </c>
      <c r="O2461" s="35">
        <f t="shared" si="190"/>
        <v>2.4673032597257952E-3</v>
      </c>
      <c r="P2461" s="35">
        <f t="shared" si="191"/>
        <v>9.8813314166452115E-3</v>
      </c>
      <c r="Q2461" s="35">
        <f t="shared" si="192"/>
        <v>1.3097190246088943E-2</v>
      </c>
      <c r="R2461" s="35">
        <f t="shared" si="193"/>
        <v>1.5067776082279445E-2</v>
      </c>
      <c r="S2461" s="35">
        <f t="shared" si="194"/>
        <v>1.5606929786771235E-2</v>
      </c>
      <c r="T2461" s="11" t="s">
        <v>14</v>
      </c>
    </row>
    <row r="2462" spans="2:20" x14ac:dyDescent="0.35">
      <c r="B2462" s="63">
        <v>24.450000000001022</v>
      </c>
      <c r="C2462" s="34">
        <f>B2462/'MSD Calculation'!$D$5</f>
        <v>0.82601351351354801</v>
      </c>
      <c r="D2462" s="34">
        <f>'MSD Calculation'!$D$24-B2462</f>
        <v>-5.9500000000010225</v>
      </c>
      <c r="E2462" s="30">
        <f>IF(B2462="",0,IF(B2462&lt;'MSD Calculation'!$D$5,$E$7*(1-B2462/'MSD Calculation'!$D$5), 0))</f>
        <v>2.4625216642612082E-3</v>
      </c>
      <c r="F2462" s="30">
        <f>IF(B2462="",0,IF($B2462&lt;$F$5,0,IF($B2462&gt;'MSD Calculation'!$D$5,0,IF($N$4="Closed-form",1/2*(1-COS(2*PI()*($B2462-$F$5)/$F$6))*$F$8,IF($N$4="General",1/2*(1-COS(2*PI()*($B2462-$F$5)/$F$6))*$F$9,"Error")))))</f>
        <v>7.4054011044655229E-3</v>
      </c>
      <c r="G2462" s="30">
        <f>IF(B2462="",0,IF($B2462&lt;$G$5,0,IF($B2462&gt;'MSD Calculation'!$D$5,0,IF($N$4="Closed-form",1/2*(1-COS(2*PI()*($B2462-$G$5)/$G$6))*$G$8,IF($N$4="General",1/2*(1-COS(2*PI()*($B2462-$G$5)/$G$6))*$G$9,"Error")))))</f>
        <v>3.2125881739509705E-3</v>
      </c>
      <c r="H2462" s="30">
        <f>IF(B2462="",0,IF($B2462&lt;$H$5,0,IF($B2462&gt;'MSD Calculation'!$D$5,0,IF($N$4="Closed-form",1/2*(1-COS(2*PI()*($B2462-$H$5)/$H$6))*$H$8,IF($N$4="General",1/2*(1-COS(2*PI()*($B2462-$H$5)/$H$6))*$H$9,"Error")))))</f>
        <v>1.9695293525928154E-3</v>
      </c>
      <c r="I2462" s="30">
        <f>IF(B2462="",0,IF($B2462&lt;$I$5,0,IF($B2462&gt;'MSD Calculation'!$D$5,0,IF($N$4="Closed-form",1/2*(1-COS(2*PI()*($B2462-$I$5)/$I$6))*$I$8,IF($N$4="General",1/2*(1-COS(2*PI()*($B2462-$I$5)/$I$6))*$I$9,"Error")))))</f>
        <v>5.3989233441513365E-4</v>
      </c>
      <c r="J2462" s="15" t="s">
        <v>14</v>
      </c>
      <c r="K2462" s="3"/>
      <c r="L2462" s="17">
        <v>24.450000000001022</v>
      </c>
      <c r="M2462" s="34">
        <f>L2462/'MSD Calculation'!$D$5</f>
        <v>0.82601351351354801</v>
      </c>
      <c r="N2462" s="34">
        <f>'MSD Calculation'!$D$24-L2462</f>
        <v>-5.9500000000010225</v>
      </c>
      <c r="O2462" s="35">
        <f t="shared" si="190"/>
        <v>2.4625216642612082E-3</v>
      </c>
      <c r="P2462" s="35">
        <f t="shared" si="191"/>
        <v>9.867922768726731E-3</v>
      </c>
      <c r="Q2462" s="35">
        <f t="shared" si="192"/>
        <v>1.3080510942677702E-2</v>
      </c>
      <c r="R2462" s="35">
        <f t="shared" si="193"/>
        <v>1.5050040295270517E-2</v>
      </c>
      <c r="S2462" s="35">
        <f t="shared" si="194"/>
        <v>1.558993262968565E-2</v>
      </c>
      <c r="T2462" s="11" t="s">
        <v>14</v>
      </c>
    </row>
    <row r="2463" spans="2:20" x14ac:dyDescent="0.35">
      <c r="B2463" s="63">
        <v>24.460000000001024</v>
      </c>
      <c r="C2463" s="34">
        <f>B2463/'MSD Calculation'!$D$5</f>
        <v>0.82635135135138593</v>
      </c>
      <c r="D2463" s="34">
        <f>'MSD Calculation'!$D$24-B2463</f>
        <v>-5.960000000001024</v>
      </c>
      <c r="E2463" s="30">
        <f>IF(B2463="",0,IF(B2463&lt;'MSD Calculation'!$D$5,$E$7*(1-B2463/'MSD Calculation'!$D$5), 0))</f>
        <v>2.4577400687966211E-3</v>
      </c>
      <c r="F2463" s="30">
        <f>IF(B2463="",0,IF($B2463&lt;$F$5,0,IF($B2463&gt;'MSD Calculation'!$D$5,0,IF($N$4="Closed-form",1/2*(1-COS(2*PI()*($B2463-$F$5)/$F$6))*$F$8,IF($N$4="General",1/2*(1-COS(2*PI()*($B2463-$F$5)/$F$6))*$F$9,"Error")))))</f>
        <v>7.3967628418112599E-3</v>
      </c>
      <c r="G2463" s="30">
        <f>IF(B2463="",0,IF($B2463&lt;$G$5,0,IF($B2463&gt;'MSD Calculation'!$D$5,0,IF($N$4="Closed-form",1/2*(1-COS(2*PI()*($B2463-$G$5)/$G$6))*$G$8,IF($N$4="General",1/2*(1-COS(2*PI()*($B2463-$G$5)/$G$6))*$G$9,"Error")))))</f>
        <v>3.2093080678768714E-3</v>
      </c>
      <c r="H2463" s="30">
        <f>IF(B2463="",0,IF($B2463&lt;$H$5,0,IF($B2463&gt;'MSD Calculation'!$D$5,0,IF($N$4="Closed-form",1/2*(1-COS(2*PI()*($B2463-$H$5)/$H$6))*$H$8,IF($N$4="General",1/2*(1-COS(2*PI()*($B2463-$H$5)/$H$6))*$H$9,"Error")))))</f>
        <v>1.9684613148143559E-3</v>
      </c>
      <c r="I2463" s="30">
        <f>IF(B2463="",0,IF($B2463&lt;$I$5,0,IF($B2463&gt;'MSD Calculation'!$D$5,0,IF($N$4="Closed-form",1/2*(1-COS(2*PI()*($B2463-$I$5)/$I$6))*$I$8,IF($N$4="General",1/2*(1-COS(2*PI()*($B2463-$I$5)/$I$6))*$I$9,"Error")))))</f>
        <v>5.406244893037649E-4</v>
      </c>
      <c r="J2463" s="15" t="s">
        <v>14</v>
      </c>
      <c r="K2463" s="3"/>
      <c r="L2463" s="17">
        <v>24.460000000001024</v>
      </c>
      <c r="M2463" s="34">
        <f>L2463/'MSD Calculation'!$D$5</f>
        <v>0.82635135135138593</v>
      </c>
      <c r="N2463" s="34">
        <f>'MSD Calculation'!$D$24-L2463</f>
        <v>-5.960000000001024</v>
      </c>
      <c r="O2463" s="35">
        <f t="shared" si="190"/>
        <v>2.4577400687966211E-3</v>
      </c>
      <c r="P2463" s="35">
        <f t="shared" si="191"/>
        <v>9.8545029106078819E-3</v>
      </c>
      <c r="Q2463" s="35">
        <f t="shared" si="192"/>
        <v>1.3063810978484754E-2</v>
      </c>
      <c r="R2463" s="35">
        <f t="shared" si="193"/>
        <v>1.503227229329911E-2</v>
      </c>
      <c r="S2463" s="35">
        <f t="shared" si="194"/>
        <v>1.5572896782602874E-2</v>
      </c>
      <c r="T2463" s="11" t="s">
        <v>14</v>
      </c>
    </row>
    <row r="2464" spans="2:20" x14ac:dyDescent="0.35">
      <c r="B2464" s="63">
        <v>24.470000000001026</v>
      </c>
      <c r="C2464" s="34">
        <f>B2464/'MSD Calculation'!$D$5</f>
        <v>0.82668918918922385</v>
      </c>
      <c r="D2464" s="34">
        <f>'MSD Calculation'!$D$24-B2464</f>
        <v>-5.9700000000010256</v>
      </c>
      <c r="E2464" s="30">
        <f>IF(B2464="",0,IF(B2464&lt;'MSD Calculation'!$D$5,$E$7*(1-B2464/'MSD Calculation'!$D$5), 0))</f>
        <v>2.4529584733320345E-3</v>
      </c>
      <c r="F2464" s="30">
        <f>IF(B2464="",0,IF($B2464&lt;$F$5,0,IF($B2464&gt;'MSD Calculation'!$D$5,0,IF($N$4="Closed-form",1/2*(1-COS(2*PI()*($B2464-$F$5)/$F$6))*$F$8,IF($N$4="General",1/2*(1-COS(2*PI()*($B2464-$F$5)/$F$6))*$F$9,"Error")))))</f>
        <v>7.3881134068482512E-3</v>
      </c>
      <c r="G2464" s="30">
        <f>IF(B2464="",0,IF($B2464&lt;$G$5,0,IF($B2464&gt;'MSD Calculation'!$D$5,0,IF($N$4="Closed-form",1/2*(1-COS(2*PI()*($B2464-$G$5)/$G$6))*$G$8,IF($N$4="General",1/2*(1-COS(2*PI()*($B2464-$G$5)/$G$6))*$G$9,"Error")))))</f>
        <v>3.2060185339294243E-3</v>
      </c>
      <c r="H2464" s="30">
        <f>IF(B2464="",0,IF($B2464&lt;$H$5,0,IF($B2464&gt;'MSD Calculation'!$D$5,0,IF($N$4="Closed-form",1/2*(1-COS(2*PI()*($B2464-$H$5)/$H$6))*$H$8,IF($N$4="General",1/2*(1-COS(2*PI()*($B2464-$H$5)/$H$6))*$H$9,"Error")))))</f>
        <v>1.9673817356970305E-3</v>
      </c>
      <c r="I2464" s="30">
        <f>IF(B2464="",0,IF($B2464&lt;$I$5,0,IF($B2464&gt;'MSD Calculation'!$D$5,0,IF($N$4="Closed-form",1/2*(1-COS(2*PI()*($B2464-$I$5)/$I$6))*$I$8,IF($N$4="General",1/2*(1-COS(2*PI()*($B2464-$I$5)/$I$6))*$I$9,"Error")))))</f>
        <v>5.4135015023752198E-4</v>
      </c>
      <c r="J2464" s="15" t="s">
        <v>14</v>
      </c>
      <c r="K2464" s="3"/>
      <c r="L2464" s="17">
        <v>24.470000000001026</v>
      </c>
      <c r="M2464" s="34">
        <f>L2464/'MSD Calculation'!$D$5</f>
        <v>0.82668918918922385</v>
      </c>
      <c r="N2464" s="34">
        <f>'MSD Calculation'!$D$24-L2464</f>
        <v>-5.9700000000010256</v>
      </c>
      <c r="O2464" s="35">
        <f t="shared" si="190"/>
        <v>2.4529584733320345E-3</v>
      </c>
      <c r="P2464" s="35">
        <f t="shared" si="191"/>
        <v>9.8410718801802861E-3</v>
      </c>
      <c r="Q2464" s="35">
        <f t="shared" si="192"/>
        <v>1.3047090414109711E-2</v>
      </c>
      <c r="R2464" s="35">
        <f t="shared" si="193"/>
        <v>1.5014472149806741E-2</v>
      </c>
      <c r="S2464" s="35">
        <f t="shared" si="194"/>
        <v>1.5555822300044262E-2</v>
      </c>
      <c r="T2464" s="11" t="s">
        <v>14</v>
      </c>
    </row>
    <row r="2465" spans="2:20" x14ac:dyDescent="0.35">
      <c r="B2465" s="63">
        <v>24.480000000001027</v>
      </c>
      <c r="C2465" s="34">
        <f>B2465/'MSD Calculation'!$D$5</f>
        <v>0.82702702702706166</v>
      </c>
      <c r="D2465" s="34">
        <f>'MSD Calculation'!$D$24-B2465</f>
        <v>-5.9800000000010272</v>
      </c>
      <c r="E2465" s="30">
        <f>IF(B2465="",0,IF(B2465&lt;'MSD Calculation'!$D$5,$E$7*(1-B2465/'MSD Calculation'!$D$5), 0))</f>
        <v>2.4481768778674491E-3</v>
      </c>
      <c r="F2465" s="30">
        <f>IF(B2465="",0,IF($B2465&lt;$F$5,0,IF($B2465&gt;'MSD Calculation'!$D$5,0,IF($N$4="Closed-form",1/2*(1-COS(2*PI()*($B2465-$F$5)/$F$6))*$F$8,IF($N$4="General",1/2*(1-COS(2*PI()*($B2465-$F$5)/$F$6))*$F$9,"Error")))))</f>
        <v>7.3794528375171692E-3</v>
      </c>
      <c r="G2465" s="30">
        <f>IF(B2465="",0,IF($B2465&lt;$G$5,0,IF($B2465&gt;'MSD Calculation'!$D$5,0,IF($N$4="Closed-form",1/2*(1-COS(2*PI()*($B2465-$G$5)/$G$6))*$G$8,IF($N$4="General",1/2*(1-COS(2*PI()*($B2465-$G$5)/$G$6))*$G$9,"Error")))))</f>
        <v>3.2027195948818882E-3</v>
      </c>
      <c r="H2465" s="30">
        <f>IF(B2465="",0,IF($B2465&lt;$H$5,0,IF($B2465&gt;'MSD Calculation'!$D$5,0,IF($N$4="Closed-form",1/2*(1-COS(2*PI()*($B2465-$H$5)/$H$6))*$H$8,IF($N$4="General",1/2*(1-COS(2*PI()*($B2465-$H$5)/$H$6))*$H$9,"Error")))))</f>
        <v>1.9662906282215177E-3</v>
      </c>
      <c r="I2465" s="30">
        <f>IF(B2465="",0,IF($B2465&lt;$I$5,0,IF($B2465&gt;'MSD Calculation'!$D$5,0,IF($N$4="Closed-form",1/2*(1-COS(2*PI()*($B2465-$I$5)/$I$6))*$I$8,IF($N$4="General",1/2*(1-COS(2*PI()*($B2465-$I$5)/$I$6))*$I$9,"Error")))))</f>
        <v>5.4206929846405941E-4</v>
      </c>
      <c r="J2465" s="15" t="s">
        <v>14</v>
      </c>
      <c r="K2465" s="3"/>
      <c r="L2465" s="17">
        <v>24.480000000001027</v>
      </c>
      <c r="M2465" s="34">
        <f>L2465/'MSD Calculation'!$D$5</f>
        <v>0.82702702702706166</v>
      </c>
      <c r="N2465" s="34">
        <f>'MSD Calculation'!$D$24-L2465</f>
        <v>-5.9800000000010272</v>
      </c>
      <c r="O2465" s="35">
        <f t="shared" si="190"/>
        <v>2.4481768778674491E-3</v>
      </c>
      <c r="P2465" s="35">
        <f t="shared" si="191"/>
        <v>9.8276297153846188E-3</v>
      </c>
      <c r="Q2465" s="35">
        <f t="shared" si="192"/>
        <v>1.3030349310266507E-2</v>
      </c>
      <c r="R2465" s="35">
        <f t="shared" si="193"/>
        <v>1.4996639938488024E-2</v>
      </c>
      <c r="S2465" s="35">
        <f t="shared" si="194"/>
        <v>1.5538709236952084E-2</v>
      </c>
      <c r="T2465" s="11" t="s">
        <v>14</v>
      </c>
    </row>
    <row r="2466" spans="2:20" x14ac:dyDescent="0.35">
      <c r="B2466" s="63">
        <v>24.490000000001029</v>
      </c>
      <c r="C2466" s="34">
        <f>B2466/'MSD Calculation'!$D$5</f>
        <v>0.82736486486489957</v>
      </c>
      <c r="D2466" s="34">
        <f>'MSD Calculation'!$D$24-B2466</f>
        <v>-5.9900000000010287</v>
      </c>
      <c r="E2466" s="30">
        <f>IF(B2466="",0,IF(B2466&lt;'MSD Calculation'!$D$5,$E$7*(1-B2466/'MSD Calculation'!$D$5), 0))</f>
        <v>2.4433952824028621E-3</v>
      </c>
      <c r="F2466" s="30">
        <f>IF(B2466="",0,IF($B2466&lt;$F$5,0,IF($B2466&gt;'MSD Calculation'!$D$5,0,IF($N$4="Closed-form",1/2*(1-COS(2*PI()*($B2466-$F$5)/$F$6))*$F$8,IF($N$4="General",1/2*(1-COS(2*PI()*($B2466-$F$5)/$F$6))*$F$9,"Error")))))</f>
        <v>7.3707811718074891E-3</v>
      </c>
      <c r="G2466" s="30">
        <f>IF(B2466="",0,IF($B2466&lt;$G$5,0,IF($B2466&gt;'MSD Calculation'!$D$5,0,IF($N$4="Closed-form",1/2*(1-COS(2*PI()*($B2466-$G$5)/$G$6))*$G$8,IF($N$4="General",1/2*(1-COS(2*PI()*($B2466-$G$5)/$G$6))*$G$9,"Error")))))</f>
        <v>3.1994112735726386E-3</v>
      </c>
      <c r="H2466" s="30">
        <f>IF(B2466="",0,IF($B2466&lt;$H$5,0,IF($B2466&gt;'MSD Calculation'!$D$5,0,IF($N$4="Closed-form",1/2*(1-COS(2*PI()*($B2466-$H$5)/$H$6))*$H$8,IF($N$4="General",1/2*(1-COS(2*PI()*($B2466-$H$5)/$H$6))*$H$9,"Error")))))</f>
        <v>1.9651880055071109E-3</v>
      </c>
      <c r="I2466" s="30">
        <f>IF(B2466="",0,IF($B2466&lt;$I$5,0,IF($B2466&gt;'MSD Calculation'!$D$5,0,IF($N$4="Closed-form",1/2*(1-COS(2*PI()*($B2466-$I$5)/$I$6))*$I$8,IF($N$4="General",1/2*(1-COS(2*PI()*($B2466-$I$5)/$I$6))*$I$9,"Error")))))</f>
        <v>5.4278191539933087E-4</v>
      </c>
      <c r="J2466" s="15" t="s">
        <v>14</v>
      </c>
      <c r="K2466" s="3"/>
      <c r="L2466" s="17">
        <v>24.490000000001029</v>
      </c>
      <c r="M2466" s="34">
        <f>L2466/'MSD Calculation'!$D$5</f>
        <v>0.82736486486489957</v>
      </c>
      <c r="N2466" s="34">
        <f>'MSD Calculation'!$D$24-L2466</f>
        <v>-5.9900000000010287</v>
      </c>
      <c r="O2466" s="35">
        <f t="shared" si="190"/>
        <v>2.4433952824028621E-3</v>
      </c>
      <c r="P2466" s="35">
        <f t="shared" si="191"/>
        <v>9.8141764542103507E-3</v>
      </c>
      <c r="Q2466" s="35">
        <f t="shared" si="192"/>
        <v>1.301358772778299E-2</v>
      </c>
      <c r="R2466" s="35">
        <f t="shared" si="193"/>
        <v>1.4978775733290102E-2</v>
      </c>
      <c r="S2466" s="35">
        <f t="shared" si="194"/>
        <v>1.5521557648689432E-2</v>
      </c>
      <c r="T2466" s="11" t="s">
        <v>14</v>
      </c>
    </row>
    <row r="2467" spans="2:20" x14ac:dyDescent="0.35">
      <c r="B2467" s="63">
        <v>24.50000000000103</v>
      </c>
      <c r="C2467" s="34">
        <f>B2467/'MSD Calculation'!$D$5</f>
        <v>0.82770270270273749</v>
      </c>
      <c r="D2467" s="34">
        <f>'MSD Calculation'!$D$24-B2467</f>
        <v>-6.0000000000010303</v>
      </c>
      <c r="E2467" s="30">
        <f>IF(B2467="",0,IF(B2467&lt;'MSD Calculation'!$D$5,$E$7*(1-B2467/'MSD Calculation'!$D$5), 0))</f>
        <v>2.438613686938275E-3</v>
      </c>
      <c r="F2467" s="30">
        <f>IF(B2467="",0,IF($B2467&lt;$F$5,0,IF($B2467&gt;'MSD Calculation'!$D$5,0,IF($N$4="Closed-form",1/2*(1-COS(2*PI()*($B2467-$F$5)/$F$6))*$F$8,IF($N$4="General",1/2*(1-COS(2*PI()*($B2467-$F$5)/$F$6))*$F$9,"Error")))))</f>
        <v>7.3620984477573998E-3</v>
      </c>
      <c r="G2467" s="30">
        <f>IF(B2467="",0,IF($B2467&lt;$G$5,0,IF($B2467&gt;'MSD Calculation'!$D$5,0,IF($N$4="Closed-form",1/2*(1-COS(2*PI()*($B2467-$G$5)/$G$6))*$G$8,IF($N$4="General",1/2*(1-COS(2*PI()*($B2467-$G$5)/$G$6))*$G$9,"Error")))))</f>
        <v>3.1960935929049969E-3</v>
      </c>
      <c r="H2467" s="30">
        <f>IF(B2467="",0,IF($B2467&lt;$H$5,0,IF($B2467&gt;'MSD Calculation'!$D$5,0,IF($N$4="Closed-form",1/2*(1-COS(2*PI()*($B2467-$H$5)/$H$6))*$H$8,IF($N$4="General",1/2*(1-COS(2*PI()*($B2467-$H$5)/$H$6))*$H$9,"Error")))))</f>
        <v>1.9640738808115615E-3</v>
      </c>
      <c r="I2467" s="30">
        <f>IF(B2467="",0,IF($B2467&lt;$I$5,0,IF($B2467&gt;'MSD Calculation'!$D$5,0,IF($N$4="Closed-form",1/2*(1-COS(2*PI()*($B2467-$I$5)/$I$6))*$I$8,IF($N$4="General",1/2*(1-COS(2*PI()*($B2467-$I$5)/$I$6))*$I$9,"Error")))))</f>
        <v>5.4348798262807022E-4</v>
      </c>
      <c r="J2467" s="15" t="s">
        <v>14</v>
      </c>
      <c r="K2467" s="3"/>
      <c r="L2467" s="17">
        <v>24.50000000000103</v>
      </c>
      <c r="M2467" s="34">
        <f>L2467/'MSD Calculation'!$D$5</f>
        <v>0.82770270270273749</v>
      </c>
      <c r="N2467" s="34">
        <f>'MSD Calculation'!$D$24-L2467</f>
        <v>-6.0000000000010303</v>
      </c>
      <c r="O2467" s="35">
        <f t="shared" si="190"/>
        <v>2.438613686938275E-3</v>
      </c>
      <c r="P2467" s="35">
        <f t="shared" si="191"/>
        <v>9.8007121346956744E-3</v>
      </c>
      <c r="Q2467" s="35">
        <f t="shared" si="192"/>
        <v>1.2996805727600671E-2</v>
      </c>
      <c r="R2467" s="35">
        <f t="shared" si="193"/>
        <v>1.4960879608412232E-2</v>
      </c>
      <c r="S2467" s="35">
        <f t="shared" si="194"/>
        <v>1.5504367591040302E-2</v>
      </c>
      <c r="T2467" s="11" t="s">
        <v>14</v>
      </c>
    </row>
    <row r="2468" spans="2:20" x14ac:dyDescent="0.35">
      <c r="B2468" s="63">
        <v>24.510000000001032</v>
      </c>
      <c r="C2468" s="34">
        <f>B2468/'MSD Calculation'!$D$5</f>
        <v>0.82804054054057541</v>
      </c>
      <c r="D2468" s="34">
        <f>'MSD Calculation'!$D$24-B2468</f>
        <v>-6.0100000000010319</v>
      </c>
      <c r="E2468" s="30">
        <f>IF(B2468="",0,IF(B2468&lt;'MSD Calculation'!$D$5,$E$7*(1-B2468/'MSD Calculation'!$D$5), 0))</f>
        <v>2.4338320914736879E-3</v>
      </c>
      <c r="F2468" s="30">
        <f>IF(B2468="",0,IF($B2468&lt;$F$5,0,IF($B2468&gt;'MSD Calculation'!$D$5,0,IF($N$4="Closed-form",1/2*(1-COS(2*PI()*($B2468-$F$5)/$F$6))*$F$8,IF($N$4="General",1/2*(1-COS(2*PI()*($B2468-$F$5)/$F$6))*$F$9,"Error")))))</f>
        <v>7.3534047034535558E-3</v>
      </c>
      <c r="G2468" s="30">
        <f>IF(B2468="",0,IF($B2468&lt;$G$5,0,IF($B2468&gt;'MSD Calculation'!$D$5,0,IF($N$4="Closed-form",1/2*(1-COS(2*PI()*($B2468-$G$5)/$G$6))*$G$8,IF($N$4="General",1/2*(1-COS(2*PI()*($B2468-$G$5)/$G$6))*$G$9,"Error")))))</f>
        <v>3.1927665758470828E-3</v>
      </c>
      <c r="H2468" s="30">
        <f>IF(B2468="",0,IF($B2468&lt;$H$5,0,IF($B2468&gt;'MSD Calculation'!$D$5,0,IF($N$4="Closed-form",1/2*(1-COS(2*PI()*($B2468-$H$5)/$H$6))*$H$8,IF($N$4="General",1/2*(1-COS(2*PI()*($B2468-$H$5)/$H$6))*$H$9,"Error")))))</f>
        <v>1.9629482675309179E-3</v>
      </c>
      <c r="I2468" s="30">
        <f>IF(B2468="",0,IF($B2468&lt;$I$5,0,IF($B2468&gt;'MSD Calculation'!$D$5,0,IF($N$4="Closed-form",1/2*(1-COS(2*PI()*($B2468-$I$5)/$I$6))*$I$8,IF($N$4="General",1/2*(1-COS(2*PI()*($B2468-$I$5)/$I$6))*$I$9,"Error")))))</f>
        <v>5.4418748190426748E-4</v>
      </c>
      <c r="J2468" s="15" t="s">
        <v>14</v>
      </c>
      <c r="K2468" s="3"/>
      <c r="L2468" s="17">
        <v>24.510000000001032</v>
      </c>
      <c r="M2468" s="34">
        <f>L2468/'MSD Calculation'!$D$5</f>
        <v>0.82804054054057541</v>
      </c>
      <c r="N2468" s="34">
        <f>'MSD Calculation'!$D$24-L2468</f>
        <v>-6.0100000000010319</v>
      </c>
      <c r="O2468" s="35">
        <f t="shared" si="190"/>
        <v>2.4338320914736879E-3</v>
      </c>
      <c r="P2468" s="35">
        <f t="shared" si="191"/>
        <v>9.7872367949272433E-3</v>
      </c>
      <c r="Q2468" s="35">
        <f t="shared" si="192"/>
        <v>1.2980003370774327E-2</v>
      </c>
      <c r="R2468" s="35">
        <f t="shared" si="193"/>
        <v>1.4942951638305245E-2</v>
      </c>
      <c r="S2468" s="35">
        <f t="shared" si="194"/>
        <v>1.5487139120209513E-2</v>
      </c>
      <c r="T2468" s="11" t="s">
        <v>14</v>
      </c>
    </row>
    <row r="2469" spans="2:20" x14ac:dyDescent="0.35">
      <c r="B2469" s="63">
        <v>24.520000000001033</v>
      </c>
      <c r="C2469" s="34">
        <f>B2469/'MSD Calculation'!$D$5</f>
        <v>0.82837837837841322</v>
      </c>
      <c r="D2469" s="34">
        <f>'MSD Calculation'!$D$24-B2469</f>
        <v>-6.0200000000010334</v>
      </c>
      <c r="E2469" s="30">
        <f>IF(B2469="",0,IF(B2469&lt;'MSD Calculation'!$D$5,$E$7*(1-B2469/'MSD Calculation'!$D$5), 0))</f>
        <v>2.4290504960091026E-3</v>
      </c>
      <c r="F2469" s="30">
        <f>IF(B2469="",0,IF($B2469&lt;$F$5,0,IF($B2469&gt;'MSD Calculation'!$D$5,0,IF($N$4="Closed-form",1/2*(1-COS(2*PI()*($B2469-$F$5)/$F$6))*$F$8,IF($N$4="General",1/2*(1-COS(2*PI()*($B2469-$F$5)/$F$6))*$F$9,"Error")))))</f>
        <v>7.3446999770309948E-3</v>
      </c>
      <c r="G2469" s="30">
        <f>IF(B2469="",0,IF($B2469&lt;$G$5,0,IF($B2469&gt;'MSD Calculation'!$D$5,0,IF($N$4="Closed-form",1/2*(1-COS(2*PI()*($B2469-$G$5)/$G$6))*$G$8,IF($N$4="General",1/2*(1-COS(2*PI()*($B2469-$G$5)/$G$6))*$G$9,"Error")))))</f>
        <v>3.189430245431649E-3</v>
      </c>
      <c r="H2469" s="30">
        <f>IF(B2469="",0,IF($B2469&lt;$H$5,0,IF($B2469&gt;'MSD Calculation'!$D$5,0,IF($N$4="Closed-form",1/2*(1-COS(2*PI()*($B2469-$H$5)/$H$6))*$H$8,IF($N$4="General",1/2*(1-COS(2*PI()*($B2469-$H$5)/$H$6))*$H$9,"Error")))))</f>
        <v>1.9618111791993654E-3</v>
      </c>
      <c r="I2469" s="30">
        <f>IF(B2469="",0,IF($B2469&lt;$I$5,0,IF($B2469&gt;'MSD Calculation'!$D$5,0,IF($N$4="Closed-form",1/2*(1-COS(2*PI()*($B2469-$I$5)/$I$6))*$I$8,IF($N$4="General",1/2*(1-COS(2*PI()*($B2469-$I$5)/$I$6))*$I$9,"Error")))))</f>
        <v>5.4488039515163957E-4</v>
      </c>
      <c r="J2469" s="15" t="s">
        <v>14</v>
      </c>
      <c r="K2469" s="3"/>
      <c r="L2469" s="17">
        <v>24.520000000001033</v>
      </c>
      <c r="M2469" s="34">
        <f>L2469/'MSD Calculation'!$D$5</f>
        <v>0.82837837837841322</v>
      </c>
      <c r="N2469" s="34">
        <f>'MSD Calculation'!$D$24-L2469</f>
        <v>-6.0200000000010334</v>
      </c>
      <c r="O2469" s="35">
        <f t="shared" si="190"/>
        <v>2.4290504960091026E-3</v>
      </c>
      <c r="P2469" s="35">
        <f t="shared" si="191"/>
        <v>9.7737504730400979E-3</v>
      </c>
      <c r="Q2469" s="35">
        <f t="shared" si="192"/>
        <v>1.2963180718471747E-2</v>
      </c>
      <c r="R2469" s="35">
        <f t="shared" si="193"/>
        <v>1.4924991897671113E-2</v>
      </c>
      <c r="S2469" s="35">
        <f t="shared" si="194"/>
        <v>1.5469872292822753E-2</v>
      </c>
      <c r="T2469" s="11" t="s">
        <v>14</v>
      </c>
    </row>
    <row r="2470" spans="2:20" x14ac:dyDescent="0.35">
      <c r="B2470" s="63">
        <v>24.530000000001035</v>
      </c>
      <c r="C2470" s="34">
        <f>B2470/'MSD Calculation'!$D$5</f>
        <v>0.82871621621625113</v>
      </c>
      <c r="D2470" s="34">
        <f>'MSD Calculation'!$D$24-B2470</f>
        <v>-6.030000000001035</v>
      </c>
      <c r="E2470" s="30">
        <f>IF(B2470="",0,IF(B2470&lt;'MSD Calculation'!$D$5,$E$7*(1-B2470/'MSD Calculation'!$D$5), 0))</f>
        <v>2.424268900544516E-3</v>
      </c>
      <c r="F2470" s="30">
        <f>IF(B2470="",0,IF($B2470&lt;$F$5,0,IF($B2470&gt;'MSD Calculation'!$D$5,0,IF($N$4="Closed-form",1/2*(1-COS(2*PI()*($B2470-$F$5)/$F$6))*$F$8,IF($N$4="General",1/2*(1-COS(2*PI()*($B2470-$F$5)/$F$6))*$F$9,"Error")))))</f>
        <v>7.3359843066728827E-3</v>
      </c>
      <c r="G2470" s="30">
        <f>IF(B2470="",0,IF($B2470&lt;$G$5,0,IF($B2470&gt;'MSD Calculation'!$D$5,0,IF($N$4="Closed-form",1/2*(1-COS(2*PI()*($B2470-$G$5)/$G$6))*$G$8,IF($N$4="General",1/2*(1-COS(2*PI()*($B2470-$G$5)/$G$6))*$G$9,"Error")))))</f>
        <v>3.1860846247559276E-3</v>
      </c>
      <c r="H2470" s="30">
        <f>IF(B2470="",0,IF($B2470&lt;$H$5,0,IF($B2470&gt;'MSD Calculation'!$D$5,0,IF($N$4="Closed-form",1/2*(1-COS(2*PI()*($B2470-$H$5)/$H$6))*$H$8,IF($N$4="General",1/2*(1-COS(2*PI()*($B2470-$H$5)/$H$6))*$H$9,"Error")))))</f>
        <v>1.960662629489063E-3</v>
      </c>
      <c r="I2470" s="30">
        <f>IF(B2470="",0,IF($B2470&lt;$I$5,0,IF($B2470&gt;'MSD Calculation'!$D$5,0,IF($N$4="Closed-form",1/2*(1-COS(2*PI()*($B2470-$I$5)/$I$6))*$I$8,IF($N$4="General",1/2*(1-COS(2*PI()*($B2470-$I$5)/$I$6))*$I$9,"Error")))))</f>
        <v>5.4556670446409799E-4</v>
      </c>
      <c r="J2470" s="15" t="s">
        <v>14</v>
      </c>
      <c r="K2470" s="3"/>
      <c r="L2470" s="17">
        <v>24.530000000001035</v>
      </c>
      <c r="M2470" s="34">
        <f>L2470/'MSD Calculation'!$D$5</f>
        <v>0.82871621621625113</v>
      </c>
      <c r="N2470" s="34">
        <f>'MSD Calculation'!$D$24-L2470</f>
        <v>-6.030000000001035</v>
      </c>
      <c r="O2470" s="35">
        <f t="shared" si="190"/>
        <v>2.424268900544516E-3</v>
      </c>
      <c r="P2470" s="35">
        <f t="shared" si="191"/>
        <v>9.7602532072173995E-3</v>
      </c>
      <c r="Q2470" s="35">
        <f t="shared" si="192"/>
        <v>1.2946337831973328E-2</v>
      </c>
      <c r="R2470" s="35">
        <f t="shared" si="193"/>
        <v>1.4907000461462391E-2</v>
      </c>
      <c r="S2470" s="35">
        <f t="shared" si="194"/>
        <v>1.5452567165926488E-2</v>
      </c>
      <c r="T2470" s="11" t="s">
        <v>14</v>
      </c>
    </row>
    <row r="2471" spans="2:20" x14ac:dyDescent="0.35">
      <c r="B2471" s="63">
        <v>24.540000000001037</v>
      </c>
      <c r="C2471" s="34">
        <f>B2471/'MSD Calculation'!$D$5</f>
        <v>0.82905405405408905</v>
      </c>
      <c r="D2471" s="34">
        <f>'MSD Calculation'!$D$24-B2471</f>
        <v>-6.0400000000010365</v>
      </c>
      <c r="E2471" s="30">
        <f>IF(B2471="",0,IF(B2471&lt;'MSD Calculation'!$D$5,$E$7*(1-B2471/'MSD Calculation'!$D$5), 0))</f>
        <v>2.4194873050799289E-3</v>
      </c>
      <c r="F2471" s="30">
        <f>IF(B2471="",0,IF($B2471&lt;$F$5,0,IF($B2471&gt;'MSD Calculation'!$D$5,0,IF($N$4="Closed-form",1/2*(1-COS(2*PI()*($B2471-$F$5)/$F$6))*$F$8,IF($N$4="General",1/2*(1-COS(2*PI()*($B2471-$F$5)/$F$6))*$F$9,"Error")))))</f>
        <v>7.3272577306104317E-3</v>
      </c>
      <c r="G2471" s="30">
        <f>IF(B2471="",0,IF($B2471&lt;$G$5,0,IF($B2471&gt;'MSD Calculation'!$D$5,0,IF($N$4="Closed-form",1/2*(1-COS(2*PI()*($B2471-$G$5)/$G$6))*$G$8,IF($N$4="General",1/2*(1-COS(2*PI()*($B2471-$G$5)/$G$6))*$G$9,"Error")))))</f>
        <v>3.1827297369814624E-3</v>
      </c>
      <c r="H2471" s="30">
        <f>IF(B2471="",0,IF($B2471&lt;$H$5,0,IF($B2471&gt;'MSD Calculation'!$D$5,0,IF($N$4="Closed-form",1/2*(1-COS(2*PI()*($B2471-$H$5)/$H$6))*$H$8,IF($N$4="General",1/2*(1-COS(2*PI()*($B2471-$H$5)/$H$6))*$H$9,"Error")))))</f>
        <v>1.9595026322099807E-3</v>
      </c>
      <c r="I2471" s="30">
        <f>IF(B2471="",0,IF($B2471&lt;$I$5,0,IF($B2471&gt;'MSD Calculation'!$D$5,0,IF($N$4="Closed-form",1/2*(1-COS(2*PI()*($B2471-$I$5)/$I$6))*$I$8,IF($N$4="General",1/2*(1-COS(2*PI()*($B2471-$I$5)/$I$6))*$I$9,"Error")))))</f>
        <v>5.4624639210621188E-4</v>
      </c>
      <c r="J2471" s="15" t="s">
        <v>14</v>
      </c>
      <c r="K2471" s="3"/>
      <c r="L2471" s="17">
        <v>24.540000000001037</v>
      </c>
      <c r="M2471" s="34">
        <f>L2471/'MSD Calculation'!$D$5</f>
        <v>0.82905405405408905</v>
      </c>
      <c r="N2471" s="34">
        <f>'MSD Calculation'!$D$24-L2471</f>
        <v>-6.0400000000010365</v>
      </c>
      <c r="O2471" s="35">
        <f t="shared" si="190"/>
        <v>2.4194873050799289E-3</v>
      </c>
      <c r="P2471" s="35">
        <f t="shared" si="191"/>
        <v>9.7467450356903615E-3</v>
      </c>
      <c r="Q2471" s="35">
        <f t="shared" si="192"/>
        <v>1.2929474772671824E-2</v>
      </c>
      <c r="R2471" s="35">
        <f t="shared" si="193"/>
        <v>1.4888977404881805E-2</v>
      </c>
      <c r="S2471" s="35">
        <f t="shared" si="194"/>
        <v>1.5435223796988017E-2</v>
      </c>
      <c r="T2471" s="11" t="s">
        <v>14</v>
      </c>
    </row>
    <row r="2472" spans="2:20" x14ac:dyDescent="0.35">
      <c r="B2472" s="63">
        <v>24.550000000001038</v>
      </c>
      <c r="C2472" s="34">
        <f>B2472/'MSD Calculation'!$D$5</f>
        <v>0.82939189189192697</v>
      </c>
      <c r="D2472" s="34">
        <f>'MSD Calculation'!$D$24-B2472</f>
        <v>-6.0500000000010381</v>
      </c>
      <c r="E2472" s="30">
        <f>IF(B2472="",0,IF(B2472&lt;'MSD Calculation'!$D$5,$E$7*(1-B2472/'MSD Calculation'!$D$5), 0))</f>
        <v>2.4147057096153418E-3</v>
      </c>
      <c r="F2472" s="30">
        <f>IF(B2472="",0,IF($B2472&lt;$F$5,0,IF($B2472&gt;'MSD Calculation'!$D$5,0,IF($N$4="Closed-form",1/2*(1-COS(2*PI()*($B2472-$F$5)/$F$6))*$F$8,IF($N$4="General",1/2*(1-COS(2*PI()*($B2472-$F$5)/$F$6))*$F$9,"Error")))))</f>
        <v>7.3185202871226662E-3</v>
      </c>
      <c r="G2472" s="30">
        <f>IF(B2472="",0,IF($B2472&lt;$G$5,0,IF($B2472&gt;'MSD Calculation'!$D$5,0,IF($N$4="Closed-form",1/2*(1-COS(2*PI()*($B2472-$G$5)/$G$6))*$G$8,IF($N$4="General",1/2*(1-COS(2*PI()*($B2472-$G$5)/$G$6))*$G$9,"Error")))))</f>
        <v>3.1793656053339561E-3</v>
      </c>
      <c r="H2472" s="30">
        <f>IF(B2472="",0,IF($B2472&lt;$H$5,0,IF($B2472&gt;'MSD Calculation'!$D$5,0,IF($N$4="Closed-form",1/2*(1-COS(2*PI()*($B2472-$H$5)/$H$6))*$H$8,IF($N$4="General",1/2*(1-COS(2*PI()*($B2472-$H$5)/$H$6))*$H$9,"Error")))))</f>
        <v>1.9583312013097317E-3</v>
      </c>
      <c r="I2472" s="30">
        <f>IF(B2472="",0,IF($B2472&lt;$I$5,0,IF($B2472&gt;'MSD Calculation'!$D$5,0,IF($N$4="Closed-form",1/2*(1-COS(2*PI()*($B2472-$I$5)/$I$6))*$I$8,IF($N$4="General",1/2*(1-COS(2*PI()*($B2472-$I$5)/$I$6))*$I$9,"Error")))))</f>
        <v>5.4691944051366514E-4</v>
      </c>
      <c r="J2472" s="15" t="s">
        <v>14</v>
      </c>
      <c r="K2472" s="3"/>
      <c r="L2472" s="17">
        <v>24.550000000001038</v>
      </c>
      <c r="M2472" s="34">
        <f>L2472/'MSD Calculation'!$D$5</f>
        <v>0.82939189189192697</v>
      </c>
      <c r="N2472" s="34">
        <f>'MSD Calculation'!$D$24-L2472</f>
        <v>-6.0500000000010381</v>
      </c>
      <c r="O2472" s="35">
        <f t="shared" si="190"/>
        <v>2.4147057096153418E-3</v>
      </c>
      <c r="P2472" s="35">
        <f t="shared" si="191"/>
        <v>9.733225996738008E-3</v>
      </c>
      <c r="Q2472" s="35">
        <f t="shared" si="192"/>
        <v>1.2912591602071965E-2</v>
      </c>
      <c r="R2472" s="35">
        <f t="shared" si="193"/>
        <v>1.4870922803381696E-2</v>
      </c>
      <c r="S2472" s="35">
        <f t="shared" si="194"/>
        <v>1.5417842243895362E-2</v>
      </c>
      <c r="T2472" s="11" t="s">
        <v>14</v>
      </c>
    </row>
    <row r="2473" spans="2:20" x14ac:dyDescent="0.35">
      <c r="B2473" s="63">
        <v>24.56000000000104</v>
      </c>
      <c r="C2473" s="34">
        <f>B2473/'MSD Calculation'!$D$5</f>
        <v>0.82972972972976478</v>
      </c>
      <c r="D2473" s="34">
        <f>'MSD Calculation'!$D$24-B2473</f>
        <v>-6.0600000000010397</v>
      </c>
      <c r="E2473" s="30">
        <f>IF(B2473="",0,IF(B2473&lt;'MSD Calculation'!$D$5,$E$7*(1-B2473/'MSD Calculation'!$D$5), 0))</f>
        <v>2.4099241141507565E-3</v>
      </c>
      <c r="F2473" s="30">
        <f>IF(B2473="",0,IF($B2473&lt;$F$5,0,IF($B2473&gt;'MSD Calculation'!$D$5,0,IF($N$4="Closed-form",1/2*(1-COS(2*PI()*($B2473-$F$5)/$F$6))*$F$8,IF($N$4="General",1/2*(1-COS(2*PI()*($B2473-$F$5)/$F$6))*$F$9,"Error")))))</f>
        <v>7.3097720145362923E-3</v>
      </c>
      <c r="G2473" s="30">
        <f>IF(B2473="",0,IF($B2473&lt;$G$5,0,IF($B2473&gt;'MSD Calculation'!$D$5,0,IF($N$4="Closed-form",1/2*(1-COS(2*PI()*($B2473-$G$5)/$G$6))*$G$8,IF($N$4="General",1/2*(1-COS(2*PI()*($B2473-$G$5)/$G$6))*$G$9,"Error")))))</f>
        <v>3.1759922531031039E-3</v>
      </c>
      <c r="H2473" s="30">
        <f>IF(B2473="",0,IF($B2473&lt;$H$5,0,IF($B2473&gt;'MSD Calculation'!$D$5,0,IF($N$4="Closed-form",1/2*(1-COS(2*PI()*($B2473-$H$5)/$H$6))*$H$8,IF($N$4="General",1/2*(1-COS(2*PI()*($B2473-$H$5)/$H$6))*$H$9,"Error")))))</f>
        <v>1.9571483508734038E-3</v>
      </c>
      <c r="I2473" s="30">
        <f>IF(B2473="",0,IF($B2473&lt;$I$5,0,IF($B2473&gt;'MSD Calculation'!$D$5,0,IF($N$4="Closed-form",1/2*(1-COS(2*PI()*($B2473-$I$5)/$I$6))*$I$8,IF($N$4="General",1/2*(1-COS(2*PI()*($B2473-$I$5)/$I$6))*$I$9,"Error")))))</f>
        <v>5.4758583229371188E-4</v>
      </c>
      <c r="J2473" s="15" t="s">
        <v>14</v>
      </c>
      <c r="K2473" s="3"/>
      <c r="L2473" s="17">
        <v>24.56000000000104</v>
      </c>
      <c r="M2473" s="34">
        <f>L2473/'MSD Calculation'!$D$5</f>
        <v>0.82972972972976478</v>
      </c>
      <c r="N2473" s="34">
        <f>'MSD Calculation'!$D$24-L2473</f>
        <v>-6.0600000000010397</v>
      </c>
      <c r="O2473" s="35">
        <f t="shared" si="190"/>
        <v>2.4099241141507565E-3</v>
      </c>
      <c r="P2473" s="35">
        <f t="shared" si="191"/>
        <v>9.7196961286870488E-3</v>
      </c>
      <c r="Q2473" s="35">
        <f t="shared" si="192"/>
        <v>1.2895688381790152E-2</v>
      </c>
      <c r="R2473" s="35">
        <f t="shared" si="193"/>
        <v>1.4852836732663556E-2</v>
      </c>
      <c r="S2473" s="35">
        <f t="shared" si="194"/>
        <v>1.5400422564957267E-2</v>
      </c>
      <c r="T2473" s="11" t="s">
        <v>14</v>
      </c>
    </row>
    <row r="2474" spans="2:20" x14ac:dyDescent="0.35">
      <c r="B2474" s="63">
        <v>24.570000000001041</v>
      </c>
      <c r="C2474" s="34">
        <f>B2474/'MSD Calculation'!$D$5</f>
        <v>0.83006756756760269</v>
      </c>
      <c r="D2474" s="34">
        <f>'MSD Calculation'!$D$24-B2474</f>
        <v>-6.0700000000010412</v>
      </c>
      <c r="E2474" s="30">
        <f>IF(B2474="",0,IF(B2474&lt;'MSD Calculation'!$D$5,$E$7*(1-B2474/'MSD Calculation'!$D$5), 0))</f>
        <v>2.4051425186861694E-3</v>
      </c>
      <c r="F2474" s="30">
        <f>IF(B2474="",0,IF($B2474&lt;$F$5,0,IF($B2474&gt;'MSD Calculation'!$D$5,0,IF($N$4="Closed-form",1/2*(1-COS(2*PI()*($B2474-$F$5)/$F$6))*$F$8,IF($N$4="General",1/2*(1-COS(2*PI()*($B2474-$F$5)/$F$6))*$F$9,"Error")))))</f>
        <v>7.3010129512255063E-3</v>
      </c>
      <c r="G2474" s="30">
        <f>IF(B2474="",0,IF($B2474&lt;$G$5,0,IF($B2474&gt;'MSD Calculation'!$D$5,0,IF($N$4="Closed-form",1/2*(1-COS(2*PI()*($B2474-$G$5)/$G$6))*$G$8,IF($N$4="General",1/2*(1-COS(2*PI()*($B2474-$G$5)/$G$6))*$G$9,"Error")))))</f>
        <v>3.1726097036424363E-3</v>
      </c>
      <c r="H2474" s="30">
        <f>IF(B2474="",0,IF($B2474&lt;$H$5,0,IF($B2474&gt;'MSD Calculation'!$D$5,0,IF($N$4="Closed-form",1/2*(1-COS(2*PI()*($B2474-$H$5)/$H$6))*$H$8,IF($N$4="General",1/2*(1-COS(2*PI()*($B2474-$H$5)/$H$6))*$H$9,"Error")))))</f>
        <v>1.9559540951233929E-3</v>
      </c>
      <c r="I2474" s="30">
        <f>IF(B2474="",0,IF($B2474&lt;$I$5,0,IF($B2474&gt;'MSD Calculation'!$D$5,0,IF($N$4="Closed-form",1/2*(1-COS(2*PI()*($B2474-$I$5)/$I$6))*$I$8,IF($N$4="General",1/2*(1-COS(2*PI()*($B2474-$I$5)/$I$6))*$I$9,"Error")))))</f>
        <v>5.4824555022562466E-4</v>
      </c>
      <c r="J2474" s="15" t="s">
        <v>14</v>
      </c>
      <c r="K2474" s="3"/>
      <c r="L2474" s="17">
        <v>24.570000000001041</v>
      </c>
      <c r="M2474" s="34">
        <f>L2474/'MSD Calculation'!$D$5</f>
        <v>0.83006756756760269</v>
      </c>
      <c r="N2474" s="34">
        <f>'MSD Calculation'!$D$24-L2474</f>
        <v>-6.0700000000010412</v>
      </c>
      <c r="O2474" s="35">
        <f t="shared" si="190"/>
        <v>2.4051425186861694E-3</v>
      </c>
      <c r="P2474" s="35">
        <f t="shared" si="191"/>
        <v>9.7061554699116766E-3</v>
      </c>
      <c r="Q2474" s="35">
        <f t="shared" si="192"/>
        <v>1.2878765173554112E-2</v>
      </c>
      <c r="R2474" s="35">
        <f t="shared" si="193"/>
        <v>1.4834719268677505E-2</v>
      </c>
      <c r="S2474" s="35">
        <f t="shared" si="194"/>
        <v>1.538296481890313E-2</v>
      </c>
      <c r="T2474" s="11" t="s">
        <v>14</v>
      </c>
    </row>
    <row r="2475" spans="2:20" x14ac:dyDescent="0.35">
      <c r="B2475" s="63">
        <v>24.580000000001043</v>
      </c>
      <c r="C2475" s="34">
        <f>B2475/'MSD Calculation'!$D$5</f>
        <v>0.83040540540544061</v>
      </c>
      <c r="D2475" s="34">
        <f>'MSD Calculation'!$D$24-B2475</f>
        <v>-6.0800000000010428</v>
      </c>
      <c r="E2475" s="30">
        <f>IF(B2475="",0,IF(B2475&lt;'MSD Calculation'!$D$5,$E$7*(1-B2475/'MSD Calculation'!$D$5), 0))</f>
        <v>2.4003609232215828E-3</v>
      </c>
      <c r="F2475" s="30">
        <f>IF(B2475="",0,IF($B2475&lt;$F$5,0,IF($B2475&gt;'MSD Calculation'!$D$5,0,IF($N$4="Closed-form",1/2*(1-COS(2*PI()*($B2475-$F$5)/$F$6))*$F$8,IF($N$4="General",1/2*(1-COS(2*PI()*($B2475-$F$5)/$F$6))*$F$9,"Error")))))</f>
        <v>7.2922431356118537E-3</v>
      </c>
      <c r="G2475" s="30">
        <f>IF(B2475="",0,IF($B2475&lt;$G$5,0,IF($B2475&gt;'MSD Calculation'!$D$5,0,IF($N$4="Closed-form",1/2*(1-COS(2*PI()*($B2475-$G$5)/$G$6))*$G$8,IF($N$4="General",1/2*(1-COS(2*PI()*($B2475-$G$5)/$G$6))*$G$9,"Error")))))</f>
        <v>3.1692179803691546E-3</v>
      </c>
      <c r="H2475" s="30">
        <f>IF(B2475="",0,IF($B2475&lt;$H$5,0,IF($B2475&gt;'MSD Calculation'!$D$5,0,IF($N$4="Closed-form",1/2*(1-COS(2*PI()*($B2475-$H$5)/$H$6))*$H$8,IF($N$4="General",1/2*(1-COS(2*PI()*($B2475-$H$5)/$H$6))*$H$9,"Error")))))</f>
        <v>1.9547484484192306E-3</v>
      </c>
      <c r="I2475" s="30">
        <f>IF(B2475="",0,IF($B2475&lt;$I$5,0,IF($B2475&gt;'MSD Calculation'!$D$5,0,IF($N$4="Closed-form",1/2*(1-COS(2*PI()*($B2475-$I$5)/$I$6))*$I$8,IF($N$4="General",1/2*(1-COS(2*PI()*($B2475-$I$5)/$I$6))*$I$9,"Error")))))</f>
        <v>5.4889857726113974E-4</v>
      </c>
      <c r="J2475" s="15" t="s">
        <v>14</v>
      </c>
      <c r="K2475" s="3"/>
      <c r="L2475" s="17">
        <v>24.580000000001043</v>
      </c>
      <c r="M2475" s="34">
        <f>L2475/'MSD Calculation'!$D$5</f>
        <v>0.83040540540544061</v>
      </c>
      <c r="N2475" s="34">
        <f>'MSD Calculation'!$D$24-L2475</f>
        <v>-6.0800000000010428</v>
      </c>
      <c r="O2475" s="35">
        <f t="shared" si="190"/>
        <v>2.4003609232215828E-3</v>
      </c>
      <c r="P2475" s="35">
        <f t="shared" si="191"/>
        <v>9.6926040588334369E-3</v>
      </c>
      <c r="Q2475" s="35">
        <f t="shared" si="192"/>
        <v>1.2861822039202591E-2</v>
      </c>
      <c r="R2475" s="35">
        <f t="shared" si="193"/>
        <v>1.4816570487621823E-2</v>
      </c>
      <c r="S2475" s="35">
        <f t="shared" si="194"/>
        <v>1.5365469064882962E-2</v>
      </c>
      <c r="T2475" s="11" t="s">
        <v>14</v>
      </c>
    </row>
    <row r="2476" spans="2:20" x14ac:dyDescent="0.35">
      <c r="B2476" s="63">
        <v>24.590000000001044</v>
      </c>
      <c r="C2476" s="34">
        <f>B2476/'MSD Calculation'!$D$5</f>
        <v>0.83074324324327853</v>
      </c>
      <c r="D2476" s="34">
        <f>'MSD Calculation'!$D$24-B2476</f>
        <v>-6.0900000000010444</v>
      </c>
      <c r="E2476" s="30">
        <f>IF(B2476="",0,IF(B2476&lt;'MSD Calculation'!$D$5,$E$7*(1-B2476/'MSD Calculation'!$D$5), 0))</f>
        <v>2.3955793277569957E-3</v>
      </c>
      <c r="F2476" s="30">
        <f>IF(B2476="",0,IF($B2476&lt;$F$5,0,IF($B2476&gt;'MSD Calculation'!$D$5,0,IF($N$4="Closed-form",1/2*(1-COS(2*PI()*($B2476-$F$5)/$F$6))*$F$8,IF($N$4="General",1/2*(1-COS(2*PI()*($B2476-$F$5)/$F$6))*$F$9,"Error")))))</f>
        <v>7.2834626061640279E-3</v>
      </c>
      <c r="G2476" s="30">
        <f>IF(B2476="",0,IF($B2476&lt;$G$5,0,IF($B2476&gt;'MSD Calculation'!$D$5,0,IF($N$4="Closed-form",1/2*(1-COS(2*PI()*($B2476-$G$5)/$G$6))*$G$8,IF($N$4="General",1/2*(1-COS(2*PI()*($B2476-$G$5)/$G$6))*$G$9,"Error")))))</f>
        <v>3.1658171067639705E-3</v>
      </c>
      <c r="H2476" s="30">
        <f>IF(B2476="",0,IF($B2476&lt;$H$5,0,IF($B2476&gt;'MSD Calculation'!$D$5,0,IF($N$4="Closed-form",1/2*(1-COS(2*PI()*($B2476-$H$5)/$H$6))*$H$8,IF($N$4="General",1/2*(1-COS(2*PI()*($B2476-$H$5)/$H$6))*$H$9,"Error")))))</f>
        <v>1.9535314252574101E-3</v>
      </c>
      <c r="I2476" s="30">
        <f>IF(B2476="",0,IF($B2476&lt;$I$5,0,IF($B2476&gt;'MSD Calculation'!$D$5,0,IF($N$4="Closed-form",1/2*(1-COS(2*PI()*($B2476-$I$5)/$I$6))*$I$8,IF($N$4="General",1/2*(1-COS(2*PI()*($B2476-$I$5)/$I$6))*$I$9,"Error")))))</f>
        <v>5.4954489652489827E-4</v>
      </c>
      <c r="J2476" s="15" t="s">
        <v>14</v>
      </c>
      <c r="K2476" s="3"/>
      <c r="L2476" s="17">
        <v>24.590000000001044</v>
      </c>
      <c r="M2476" s="34">
        <f>L2476/'MSD Calculation'!$D$5</f>
        <v>0.83074324324327853</v>
      </c>
      <c r="N2476" s="34">
        <f>'MSD Calculation'!$D$24-L2476</f>
        <v>-6.0900000000010444</v>
      </c>
      <c r="O2476" s="35">
        <f t="shared" si="190"/>
        <v>2.3955793277569957E-3</v>
      </c>
      <c r="P2476" s="35">
        <f t="shared" si="191"/>
        <v>9.6790419339210232E-3</v>
      </c>
      <c r="Q2476" s="35">
        <f t="shared" si="192"/>
        <v>1.2844859040684994E-2</v>
      </c>
      <c r="R2476" s="35">
        <f t="shared" si="193"/>
        <v>1.4798390465942404E-2</v>
      </c>
      <c r="S2476" s="35">
        <f t="shared" si="194"/>
        <v>1.5347935362467303E-2</v>
      </c>
      <c r="T2476" s="11" t="s">
        <v>14</v>
      </c>
    </row>
    <row r="2477" spans="2:20" x14ac:dyDescent="0.35">
      <c r="B2477" s="63">
        <v>24.600000000001046</v>
      </c>
      <c r="C2477" s="34">
        <f>B2477/'MSD Calculation'!$D$5</f>
        <v>0.83108108108111634</v>
      </c>
      <c r="D2477" s="34">
        <f>'MSD Calculation'!$D$24-B2477</f>
        <v>-6.1000000000010459</v>
      </c>
      <c r="E2477" s="30">
        <f>IF(B2477="",0,IF(B2477&lt;'MSD Calculation'!$D$5,$E$7*(1-B2477/'MSD Calculation'!$D$5), 0))</f>
        <v>2.3907977322924104E-3</v>
      </c>
      <c r="F2477" s="30">
        <f>IF(B2477="",0,IF($B2477&lt;$F$5,0,IF($B2477&gt;'MSD Calculation'!$D$5,0,IF($N$4="Closed-form",1/2*(1-COS(2*PI()*($B2477-$F$5)/$F$6))*$F$8,IF($N$4="General",1/2*(1-COS(2*PI()*($B2477-$F$5)/$F$6))*$F$9,"Error")))))</f>
        <v>7.2746714013977344E-3</v>
      </c>
      <c r="G2477" s="30">
        <f>IF(B2477="",0,IF($B2477&lt;$G$5,0,IF($B2477&gt;'MSD Calculation'!$D$5,0,IF($N$4="Closed-form",1/2*(1-COS(2*PI()*($B2477-$G$5)/$G$6))*$G$8,IF($N$4="General",1/2*(1-COS(2*PI()*($B2477-$G$5)/$G$6))*$G$9,"Error")))))</f>
        <v>3.1624071063709428E-3</v>
      </c>
      <c r="H2477" s="30">
        <f>IF(B2477="",0,IF($B2477&lt;$H$5,0,IF($B2477&gt;'MSD Calculation'!$D$5,0,IF($N$4="Closed-form",1/2*(1-COS(2*PI()*($B2477-$H$5)/$H$6))*$H$8,IF($N$4="General",1/2*(1-COS(2*PI()*($B2477-$H$5)/$H$6))*$H$9,"Error")))))</f>
        <v>1.9523030402712139E-3</v>
      </c>
      <c r="I2477" s="30">
        <f>IF(B2477="",0,IF($B2477&lt;$I$5,0,IF($B2477&gt;'MSD Calculation'!$D$5,0,IF($N$4="Closed-form",1/2*(1-COS(2*PI()*($B2477-$I$5)/$I$6))*$I$8,IF($N$4="General",1/2*(1-COS(2*PI()*($B2477-$I$5)/$I$6))*$I$9,"Error")))))</f>
        <v>5.5018449131488179E-4</v>
      </c>
      <c r="J2477" s="15" t="s">
        <v>14</v>
      </c>
      <c r="K2477" s="3"/>
      <c r="L2477" s="17">
        <v>24.600000000001046</v>
      </c>
      <c r="M2477" s="34">
        <f>L2477/'MSD Calculation'!$D$5</f>
        <v>0.83108108108111634</v>
      </c>
      <c r="N2477" s="34">
        <f>'MSD Calculation'!$D$24-L2477</f>
        <v>-6.1000000000010459</v>
      </c>
      <c r="O2477" s="35">
        <f t="shared" si="190"/>
        <v>2.3907977322924104E-3</v>
      </c>
      <c r="P2477" s="35">
        <f t="shared" si="191"/>
        <v>9.6654691336901452E-3</v>
      </c>
      <c r="Q2477" s="35">
        <f t="shared" si="192"/>
        <v>1.2827876240061088E-2</v>
      </c>
      <c r="R2477" s="35">
        <f t="shared" si="193"/>
        <v>1.4780179280332302E-2</v>
      </c>
      <c r="S2477" s="35">
        <f t="shared" si="194"/>
        <v>1.5330363771647183E-2</v>
      </c>
      <c r="T2477" s="11" t="s">
        <v>14</v>
      </c>
    </row>
    <row r="2478" spans="2:20" x14ac:dyDescent="0.35">
      <c r="B2478" s="63">
        <v>24.610000000001047</v>
      </c>
      <c r="C2478" s="34">
        <f>B2478/'MSD Calculation'!$D$5</f>
        <v>0.83141891891895425</v>
      </c>
      <c r="D2478" s="34">
        <f>'MSD Calculation'!$D$24-B2478</f>
        <v>-6.1100000000010475</v>
      </c>
      <c r="E2478" s="30">
        <f>IF(B2478="",0,IF(B2478&lt;'MSD Calculation'!$D$5,$E$7*(1-B2478/'MSD Calculation'!$D$5), 0))</f>
        <v>2.3860161368278233E-3</v>
      </c>
      <c r="F2478" s="30">
        <f>IF(B2478="",0,IF($B2478&lt;$F$5,0,IF($B2478&gt;'MSD Calculation'!$D$5,0,IF($N$4="Closed-form",1/2*(1-COS(2*PI()*($B2478-$F$5)/$F$6))*$F$8,IF($N$4="General",1/2*(1-COS(2*PI()*($B2478-$F$5)/$F$6))*$F$9,"Error")))))</f>
        <v>7.2658695598754918E-3</v>
      </c>
      <c r="G2478" s="30">
        <f>IF(B2478="",0,IF($B2478&lt;$G$5,0,IF($B2478&gt;'MSD Calculation'!$D$5,0,IF($N$4="Closed-form",1/2*(1-COS(2*PI()*($B2478-$G$5)/$G$6))*$G$8,IF($N$4="General",1/2*(1-COS(2*PI()*($B2478-$G$5)/$G$6))*$G$9,"Error")))))</f>
        <v>3.1589880027973146E-3</v>
      </c>
      <c r="H2478" s="30">
        <f>IF(B2478="",0,IF($B2478&lt;$H$5,0,IF($B2478&gt;'MSD Calculation'!$D$5,0,IF($N$4="Closed-form",1/2*(1-COS(2*PI()*($B2478-$H$5)/$H$6))*$H$8,IF($N$4="General",1/2*(1-COS(2*PI()*($B2478-$H$5)/$H$6))*$H$9,"Error")))))</f>
        <v>1.9510633082305375E-3</v>
      </c>
      <c r="I2478" s="30">
        <f>IF(B2478="",0,IF($B2478&lt;$I$5,0,IF($B2478&gt;'MSD Calculation'!$D$5,0,IF($N$4="Closed-form",1/2*(1-COS(2*PI()*($B2478-$I$5)/$I$6))*$I$8,IF($N$4="General",1/2*(1-COS(2*PI()*($B2478-$I$5)/$I$6))*$I$9,"Error")))))</f>
        <v>5.5081734510284387E-4</v>
      </c>
      <c r="J2478" s="15" t="s">
        <v>14</v>
      </c>
      <c r="K2478" s="3"/>
      <c r="L2478" s="17">
        <v>24.610000000001047</v>
      </c>
      <c r="M2478" s="34">
        <f>L2478/'MSD Calculation'!$D$5</f>
        <v>0.83141891891895425</v>
      </c>
      <c r="N2478" s="34">
        <f>'MSD Calculation'!$D$24-L2478</f>
        <v>-6.1100000000010475</v>
      </c>
      <c r="O2478" s="35">
        <f t="shared" si="190"/>
        <v>2.3860161368278233E-3</v>
      </c>
      <c r="P2478" s="35">
        <f t="shared" si="191"/>
        <v>9.6518856967033155E-3</v>
      </c>
      <c r="Q2478" s="35">
        <f t="shared" si="192"/>
        <v>1.281087369950063E-2</v>
      </c>
      <c r="R2478" s="35">
        <f t="shared" si="193"/>
        <v>1.4761937007731167E-2</v>
      </c>
      <c r="S2478" s="35">
        <f t="shared" si="194"/>
        <v>1.5312754352834012E-2</v>
      </c>
      <c r="T2478" s="11" t="s">
        <v>14</v>
      </c>
    </row>
    <row r="2479" spans="2:20" x14ac:dyDescent="0.35">
      <c r="B2479" s="63">
        <v>24.620000000001049</v>
      </c>
      <c r="C2479" s="34">
        <f>B2479/'MSD Calculation'!$D$5</f>
        <v>0.83175675675679217</v>
      </c>
      <c r="D2479" s="34">
        <f>'MSD Calculation'!$D$24-B2479</f>
        <v>-6.120000000001049</v>
      </c>
      <c r="E2479" s="30">
        <f>IF(B2479="",0,IF(B2479&lt;'MSD Calculation'!$D$5,$E$7*(1-B2479/'MSD Calculation'!$D$5), 0))</f>
        <v>2.3812345413632362E-3</v>
      </c>
      <c r="F2479" s="30">
        <f>IF(B2479="",0,IF($B2479&lt;$F$5,0,IF($B2479&gt;'MSD Calculation'!$D$5,0,IF($N$4="Closed-form",1/2*(1-COS(2*PI()*($B2479-$F$5)/$F$6))*$F$8,IF($N$4="General",1/2*(1-COS(2*PI()*($B2479-$F$5)/$F$6))*$F$9,"Error")))))</f>
        <v>7.2570571202064914E-3</v>
      </c>
      <c r="G2479" s="30">
        <f>IF(B2479="",0,IF($B2479&lt;$G$5,0,IF($B2479&gt;'MSD Calculation'!$D$5,0,IF($N$4="Closed-form",1/2*(1-COS(2*PI()*($B2479-$G$5)/$G$6))*$G$8,IF($N$4="General",1/2*(1-COS(2*PI()*($B2479-$G$5)/$G$6))*$G$9,"Error")))))</f>
        <v>3.1555598197133493E-3</v>
      </c>
      <c r="H2479" s="30">
        <f>IF(B2479="",0,IF($B2479&lt;$H$5,0,IF($B2479&gt;'MSD Calculation'!$D$5,0,IF($N$4="Closed-form",1/2*(1-COS(2*PI()*($B2479-$H$5)/$H$6))*$H$8,IF($N$4="General",1/2*(1-COS(2*PI()*($B2479-$H$5)/$H$6))*$H$9,"Error")))))</f>
        <v>1.9498122440417115E-3</v>
      </c>
      <c r="I2479" s="30">
        <f>IF(B2479="",0,IF($B2479&lt;$I$5,0,IF($B2479&gt;'MSD Calculation'!$D$5,0,IF($N$4="Closed-form",1/2*(1-COS(2*PI()*($B2479-$I$5)/$I$6))*$I$8,IF($N$4="General",1/2*(1-COS(2*PI()*($B2479-$I$5)/$I$6))*$I$9,"Error")))))</f>
        <v>5.5144344153473747E-4</v>
      </c>
      <c r="J2479" s="15" t="s">
        <v>14</v>
      </c>
      <c r="K2479" s="3"/>
      <c r="L2479" s="17">
        <v>24.620000000001049</v>
      </c>
      <c r="M2479" s="34">
        <f>L2479/'MSD Calculation'!$D$5</f>
        <v>0.83175675675679217</v>
      </c>
      <c r="N2479" s="34">
        <f>'MSD Calculation'!$D$24-L2479</f>
        <v>-6.120000000001049</v>
      </c>
      <c r="O2479" s="35">
        <f t="shared" si="190"/>
        <v>2.3812345413632362E-3</v>
      </c>
      <c r="P2479" s="35">
        <f t="shared" si="191"/>
        <v>9.638291661569728E-3</v>
      </c>
      <c r="Q2479" s="35">
        <f t="shared" si="192"/>
        <v>1.2793851481283078E-2</v>
      </c>
      <c r="R2479" s="35">
        <f t="shared" si="193"/>
        <v>1.4743663725324789E-2</v>
      </c>
      <c r="S2479" s="35">
        <f t="shared" si="194"/>
        <v>1.5295107166859527E-2</v>
      </c>
      <c r="T2479" s="11" t="s">
        <v>14</v>
      </c>
    </row>
    <row r="2480" spans="2:20" x14ac:dyDescent="0.35">
      <c r="B2480" s="63">
        <v>24.630000000001051</v>
      </c>
      <c r="C2480" s="34">
        <f>B2480/'MSD Calculation'!$D$5</f>
        <v>0.83209459459463009</v>
      </c>
      <c r="D2480" s="34">
        <f>'MSD Calculation'!$D$24-B2480</f>
        <v>-6.1300000000010506</v>
      </c>
      <c r="E2480" s="30">
        <f>IF(B2480="",0,IF(B2480&lt;'MSD Calculation'!$D$5,$E$7*(1-B2480/'MSD Calculation'!$D$5), 0))</f>
        <v>2.3764529458986496E-3</v>
      </c>
      <c r="F2480" s="30">
        <f>IF(B2480="",0,IF($B2480&lt;$F$5,0,IF($B2480&gt;'MSD Calculation'!$D$5,0,IF($N$4="Closed-form",1/2*(1-COS(2*PI()*($B2480-$F$5)/$F$6))*$F$8,IF($N$4="General",1/2*(1-COS(2*PI()*($B2480-$F$5)/$F$6))*$F$9,"Error")))))</f>
        <v>7.2482341210463952E-3</v>
      </c>
      <c r="G2480" s="30">
        <f>IF(B2480="",0,IF($B2480&lt;$G$5,0,IF($B2480&gt;'MSD Calculation'!$D$5,0,IF($N$4="Closed-form",1/2*(1-COS(2*PI()*($B2480-$G$5)/$G$6))*$G$8,IF($N$4="General",1/2*(1-COS(2*PI()*($B2480-$G$5)/$G$6))*$G$9,"Error")))))</f>
        <v>3.1521225808521674E-3</v>
      </c>
      <c r="H2480" s="30">
        <f>IF(B2480="",0,IF($B2480&lt;$H$5,0,IF($B2480&gt;'MSD Calculation'!$D$5,0,IF($N$4="Closed-form",1/2*(1-COS(2*PI()*($B2480-$H$5)/$H$6))*$H$8,IF($N$4="General",1/2*(1-COS(2*PI()*($B2480-$H$5)/$H$6))*$H$9,"Error")))))</f>
        <v>1.9485498627473212E-3</v>
      </c>
      <c r="I2480" s="30">
        <f>IF(B2480="",0,IF($B2480&lt;$I$5,0,IF($B2480&gt;'MSD Calculation'!$D$5,0,IF($N$4="Closed-form",1/2*(1-COS(2*PI()*($B2480-$I$5)/$I$6))*$I$8,IF($N$4="General",1/2*(1-COS(2*PI()*($B2480-$I$5)/$I$6))*$I$9,"Error")))))</f>
        <v>5.520627644311374E-4</v>
      </c>
      <c r="J2480" s="15" t="s">
        <v>14</v>
      </c>
      <c r="K2480" s="3"/>
      <c r="L2480" s="17">
        <v>24.630000000001051</v>
      </c>
      <c r="M2480" s="34">
        <f>L2480/'MSD Calculation'!$D$5</f>
        <v>0.83209459459463009</v>
      </c>
      <c r="N2480" s="34">
        <f>'MSD Calculation'!$D$24-L2480</f>
        <v>-6.1300000000010506</v>
      </c>
      <c r="O2480" s="35">
        <f t="shared" si="190"/>
        <v>2.3764529458986496E-3</v>
      </c>
      <c r="P2480" s="35">
        <f t="shared" si="191"/>
        <v>9.6246870669450448E-3</v>
      </c>
      <c r="Q2480" s="35">
        <f t="shared" si="192"/>
        <v>1.2776809647797212E-2</v>
      </c>
      <c r="R2480" s="35">
        <f t="shared" si="193"/>
        <v>1.4725359510544532E-2</v>
      </c>
      <c r="S2480" s="35">
        <f t="shared" si="194"/>
        <v>1.527742227497567E-2</v>
      </c>
      <c r="T2480" s="11" t="s">
        <v>14</v>
      </c>
    </row>
    <row r="2481" spans="2:20" x14ac:dyDescent="0.35">
      <c r="B2481" s="63">
        <v>24.640000000001052</v>
      </c>
      <c r="C2481" s="34">
        <f>B2481/'MSD Calculation'!$D$5</f>
        <v>0.83243243243246789</v>
      </c>
      <c r="D2481" s="34">
        <f>'MSD Calculation'!$D$24-B2481</f>
        <v>-6.1400000000010522</v>
      </c>
      <c r="E2481" s="30">
        <f>IF(B2481="",0,IF(B2481&lt;'MSD Calculation'!$D$5,$E$7*(1-B2481/'MSD Calculation'!$D$5), 0))</f>
        <v>2.3716713504340643E-3</v>
      </c>
      <c r="F2481" s="30">
        <f>IF(B2481="",0,IF($B2481&lt;$F$5,0,IF($B2481&gt;'MSD Calculation'!$D$5,0,IF($N$4="Closed-form",1/2*(1-COS(2*PI()*($B2481-$F$5)/$F$6))*$F$8,IF($N$4="General",1/2*(1-COS(2*PI()*($B2481-$F$5)/$F$6))*$F$9,"Error")))))</f>
        <v>7.2394006010972024E-3</v>
      </c>
      <c r="G2481" s="30">
        <f>IF(B2481="",0,IF($B2481&lt;$G$5,0,IF($B2481&gt;'MSD Calculation'!$D$5,0,IF($N$4="Closed-form",1/2*(1-COS(2*PI()*($B2481-$G$5)/$G$6))*$G$8,IF($N$4="General",1/2*(1-COS(2*PI()*($B2481-$G$5)/$G$6))*$G$9,"Error")))))</f>
        <v>3.148676310009584E-3</v>
      </c>
      <c r="H2481" s="30">
        <f>IF(B2481="",0,IF($B2481&lt;$H$5,0,IF($B2481&gt;'MSD Calculation'!$D$5,0,IF($N$4="Closed-form",1/2*(1-COS(2*PI()*($B2481-$H$5)/$H$6))*$H$8,IF($N$4="General",1/2*(1-COS(2*PI()*($B2481-$H$5)/$H$6))*$H$9,"Error")))))</f>
        <v>1.9472761795260288E-3</v>
      </c>
      <c r="I2481" s="30">
        <f>IF(B2481="",0,IF($B2481&lt;$I$5,0,IF($B2481&gt;'MSD Calculation'!$D$5,0,IF($N$4="Closed-form",1/2*(1-COS(2*PI()*($B2481-$I$5)/$I$6))*$I$8,IF($N$4="General",1/2*(1-COS(2*PI()*($B2481-$I$5)/$I$6))*$I$9,"Error")))))</f>
        <v>5.5267529778765822E-4</v>
      </c>
      <c r="J2481" s="15" t="s">
        <v>14</v>
      </c>
      <c r="K2481" s="3"/>
      <c r="L2481" s="17">
        <v>24.640000000001052</v>
      </c>
      <c r="M2481" s="34">
        <f>L2481/'MSD Calculation'!$D$5</f>
        <v>0.83243243243246789</v>
      </c>
      <c r="N2481" s="34">
        <f>'MSD Calculation'!$D$24-L2481</f>
        <v>-6.1400000000010522</v>
      </c>
      <c r="O2481" s="35">
        <f t="shared" si="190"/>
        <v>2.3716713504340643E-3</v>
      </c>
      <c r="P2481" s="35">
        <f t="shared" si="191"/>
        <v>9.6110719515312658E-3</v>
      </c>
      <c r="Q2481" s="35">
        <f t="shared" si="192"/>
        <v>1.2759748261540849E-2</v>
      </c>
      <c r="R2481" s="35">
        <f t="shared" si="193"/>
        <v>1.4707024441066878E-2</v>
      </c>
      <c r="S2481" s="35">
        <f t="shared" si="194"/>
        <v>1.5259699738854536E-2</v>
      </c>
      <c r="T2481" s="11" t="s">
        <v>14</v>
      </c>
    </row>
    <row r="2482" spans="2:20" x14ac:dyDescent="0.35">
      <c r="B2482" s="63">
        <v>24.650000000001054</v>
      </c>
      <c r="C2482" s="34">
        <f>B2482/'MSD Calculation'!$D$5</f>
        <v>0.83277027027030581</v>
      </c>
      <c r="D2482" s="34">
        <f>'MSD Calculation'!$D$24-B2482</f>
        <v>-6.1500000000010537</v>
      </c>
      <c r="E2482" s="30">
        <f>IF(B2482="",0,IF(B2482&lt;'MSD Calculation'!$D$5,$E$7*(1-B2482/'MSD Calculation'!$D$5), 0))</f>
        <v>2.3668897549694772E-3</v>
      </c>
      <c r="F2482" s="30">
        <f>IF(B2482="",0,IF($B2482&lt;$F$5,0,IF($B2482&gt;'MSD Calculation'!$D$5,0,IF($N$4="Closed-form",1/2*(1-COS(2*PI()*($B2482-$F$5)/$F$6))*$F$8,IF($N$4="General",1/2*(1-COS(2*PI()*($B2482-$F$5)/$F$6))*$F$9,"Error")))))</f>
        <v>7.2305565991070469E-3</v>
      </c>
      <c r="G2482" s="30">
        <f>IF(B2482="",0,IF($B2482&lt;$G$5,0,IF($B2482&gt;'MSD Calculation'!$D$5,0,IF($N$4="Closed-form",1/2*(1-COS(2*PI()*($B2482-$G$5)/$G$6))*$G$8,IF($N$4="General",1/2*(1-COS(2*PI()*($B2482-$G$5)/$G$6))*$G$9,"Error")))))</f>
        <v>3.1452210310439384E-3</v>
      </c>
      <c r="H2482" s="30">
        <f>IF(B2482="",0,IF($B2482&lt;$H$5,0,IF($B2482&gt;'MSD Calculation'!$D$5,0,IF($N$4="Closed-form",1/2*(1-COS(2*PI()*($B2482-$H$5)/$H$6))*$H$8,IF($N$4="General",1/2*(1-COS(2*PI()*($B2482-$H$5)/$H$6))*$H$9,"Error")))))</f>
        <v>1.9459912096923874E-3</v>
      </c>
      <c r="I2482" s="30">
        <f>IF(B2482="",0,IF($B2482&lt;$I$5,0,IF($B2482&gt;'MSD Calculation'!$D$5,0,IF($N$4="Closed-form",1/2*(1-COS(2*PI()*($B2482-$I$5)/$I$6))*$I$8,IF($N$4="General",1/2*(1-COS(2*PI()*($B2482-$I$5)/$I$6))*$I$9,"Error")))))</f>
        <v>5.5328102577536858E-4</v>
      </c>
      <c r="J2482" s="15" t="s">
        <v>14</v>
      </c>
      <c r="K2482" s="3"/>
      <c r="L2482" s="17">
        <v>24.650000000001054</v>
      </c>
      <c r="M2482" s="34">
        <f>L2482/'MSD Calculation'!$D$5</f>
        <v>0.83277027027030581</v>
      </c>
      <c r="N2482" s="34">
        <f>'MSD Calculation'!$D$24-L2482</f>
        <v>-6.1500000000010537</v>
      </c>
      <c r="O2482" s="35">
        <f t="shared" si="190"/>
        <v>2.3668897549694772E-3</v>
      </c>
      <c r="P2482" s="35">
        <f t="shared" si="191"/>
        <v>9.5974463540765241E-3</v>
      </c>
      <c r="Q2482" s="35">
        <f t="shared" si="192"/>
        <v>1.2742667385120462E-2</v>
      </c>
      <c r="R2482" s="35">
        <f t="shared" si="193"/>
        <v>1.468865859481285E-2</v>
      </c>
      <c r="S2482" s="35">
        <f t="shared" si="194"/>
        <v>1.5241939620588219E-2</v>
      </c>
      <c r="T2482" s="11" t="s">
        <v>14</v>
      </c>
    </row>
    <row r="2483" spans="2:20" x14ac:dyDescent="0.35">
      <c r="B2483" s="63">
        <v>24.660000000001055</v>
      </c>
      <c r="C2483" s="34">
        <f>B2483/'MSD Calculation'!$D$5</f>
        <v>0.83310810810814373</v>
      </c>
      <c r="D2483" s="34">
        <f>'MSD Calculation'!$D$24-B2483</f>
        <v>-6.1600000000010553</v>
      </c>
      <c r="E2483" s="30">
        <f>IF(B2483="",0,IF(B2483&lt;'MSD Calculation'!$D$5,$E$7*(1-B2483/'MSD Calculation'!$D$5), 0))</f>
        <v>2.3621081595048901E-3</v>
      </c>
      <c r="F2483" s="30">
        <f>IF(B2483="",0,IF($B2483&lt;$F$5,0,IF($B2483&gt;'MSD Calculation'!$D$5,0,IF($N$4="Closed-form",1/2*(1-COS(2*PI()*($B2483-$F$5)/$F$6))*$F$8,IF($N$4="General",1/2*(1-COS(2*PI()*($B2483-$F$5)/$F$6))*$F$9,"Error")))))</f>
        <v>7.2217021538700538E-3</v>
      </c>
      <c r="G2483" s="30">
        <f>IF(B2483="",0,IF($B2483&lt;$G$5,0,IF($B2483&gt;'MSD Calculation'!$D$5,0,IF($N$4="Closed-form",1/2*(1-COS(2*PI()*($B2483-$G$5)/$G$6))*$G$8,IF($N$4="General",1/2*(1-COS(2*PI()*($B2483-$G$5)/$G$6))*$G$9,"Error")))))</f>
        <v>3.1417567678759355E-3</v>
      </c>
      <c r="H2483" s="30">
        <f>IF(B2483="",0,IF($B2483&lt;$H$5,0,IF($B2483&gt;'MSD Calculation'!$D$5,0,IF($N$4="Closed-form",1/2*(1-COS(2*PI()*($B2483-$H$5)/$H$6))*$H$8,IF($N$4="General",1/2*(1-COS(2*PI()*($B2483-$H$5)/$H$6))*$H$9,"Error")))))</f>
        <v>1.9446949686966585E-3</v>
      </c>
      <c r="I2483" s="30">
        <f>IF(B2483="",0,IF($B2483&lt;$I$5,0,IF($B2483&gt;'MSD Calculation'!$D$5,0,IF($N$4="Closed-form",1/2*(1-COS(2*PI()*($B2483-$I$5)/$I$6))*$I$8,IF($N$4="General",1/2*(1-COS(2*PI()*($B2483-$I$5)/$I$6))*$I$9,"Error")))))</f>
        <v>5.5387993274119934E-4</v>
      </c>
      <c r="J2483" s="15" t="s">
        <v>14</v>
      </c>
      <c r="K2483" s="3"/>
      <c r="L2483" s="17">
        <v>24.660000000001055</v>
      </c>
      <c r="M2483" s="34">
        <f>L2483/'MSD Calculation'!$D$5</f>
        <v>0.83310810810814373</v>
      </c>
      <c r="N2483" s="34">
        <f>'MSD Calculation'!$D$24-L2483</f>
        <v>-6.1600000000010553</v>
      </c>
      <c r="O2483" s="35">
        <f t="shared" si="190"/>
        <v>2.3621081595048901E-3</v>
      </c>
      <c r="P2483" s="35">
        <f t="shared" si="191"/>
        <v>9.5838103133749439E-3</v>
      </c>
      <c r="Q2483" s="35">
        <f t="shared" si="192"/>
        <v>1.2725567081250879E-2</v>
      </c>
      <c r="R2483" s="35">
        <f t="shared" si="193"/>
        <v>1.4670262049947537E-2</v>
      </c>
      <c r="S2483" s="35">
        <f t="shared" si="194"/>
        <v>1.5224141982688736E-2</v>
      </c>
      <c r="T2483" s="11" t="s">
        <v>14</v>
      </c>
    </row>
    <row r="2484" spans="2:20" x14ac:dyDescent="0.35">
      <c r="B2484" s="63">
        <v>24.670000000001057</v>
      </c>
      <c r="C2484" s="34">
        <f>B2484/'MSD Calculation'!$D$5</f>
        <v>0.83344594594598165</v>
      </c>
      <c r="D2484" s="34">
        <f>'MSD Calculation'!$D$24-B2484</f>
        <v>-6.1700000000010569</v>
      </c>
      <c r="E2484" s="30">
        <f>IF(B2484="",0,IF(B2484&lt;'MSD Calculation'!$D$5,$E$7*(1-B2484/'MSD Calculation'!$D$5), 0))</f>
        <v>2.357326564040303E-3</v>
      </c>
      <c r="F2484" s="30">
        <f>IF(B2484="",0,IF($B2484&lt;$F$5,0,IF($B2484&gt;'MSD Calculation'!$D$5,0,IF($N$4="Closed-form",1/2*(1-COS(2*PI()*($B2484-$F$5)/$F$6))*$F$8,IF($N$4="General",1/2*(1-COS(2*PI()*($B2484-$F$5)/$F$6))*$F$9,"Error")))))</f>
        <v>7.2128373042261466E-3</v>
      </c>
      <c r="G2484" s="30">
        <f>IF(B2484="",0,IF($B2484&lt;$G$5,0,IF($B2484&gt;'MSD Calculation'!$D$5,0,IF($N$4="Closed-form",1/2*(1-COS(2*PI()*($B2484-$G$5)/$G$6))*$G$8,IF($N$4="General",1/2*(1-COS(2*PI()*($B2484-$G$5)/$G$6))*$G$9,"Error")))))</f>
        <v>3.1382835444884755E-3</v>
      </c>
      <c r="H2484" s="30">
        <f>IF(B2484="",0,IF($B2484&lt;$H$5,0,IF($B2484&gt;'MSD Calculation'!$D$5,0,IF($N$4="Closed-form",1/2*(1-COS(2*PI()*($B2484-$H$5)/$H$6))*$H$8,IF($N$4="General",1/2*(1-COS(2*PI()*($B2484-$H$5)/$H$6))*$H$9,"Error")))))</f>
        <v>1.9433874721246273E-3</v>
      </c>
      <c r="I2484" s="30">
        <f>IF(B2484="",0,IF($B2484&lt;$I$5,0,IF($B2484&gt;'MSD Calculation'!$D$5,0,IF($N$4="Closed-form",1/2*(1-COS(2*PI()*($B2484-$I$5)/$I$6))*$I$8,IF($N$4="General",1/2*(1-COS(2*PI()*($B2484-$I$5)/$I$6))*$I$9,"Error")))))</f>
        <v>5.544720032083486E-4</v>
      </c>
      <c r="J2484" s="15" t="s">
        <v>14</v>
      </c>
      <c r="K2484" s="3"/>
      <c r="L2484" s="17">
        <v>24.670000000001057</v>
      </c>
      <c r="M2484" s="34">
        <f>L2484/'MSD Calculation'!$D$5</f>
        <v>0.83344594594598165</v>
      </c>
      <c r="N2484" s="34">
        <f>'MSD Calculation'!$D$24-L2484</f>
        <v>-6.1700000000010569</v>
      </c>
      <c r="O2484" s="35">
        <f t="shared" si="190"/>
        <v>2.357326564040303E-3</v>
      </c>
      <c r="P2484" s="35">
        <f t="shared" si="191"/>
        <v>9.5701638682664496E-3</v>
      </c>
      <c r="Q2484" s="35">
        <f t="shared" si="192"/>
        <v>1.2708447412754925E-2</v>
      </c>
      <c r="R2484" s="35">
        <f t="shared" si="193"/>
        <v>1.4651834884879552E-2</v>
      </c>
      <c r="S2484" s="35">
        <f t="shared" si="194"/>
        <v>1.5206306888087901E-2</v>
      </c>
      <c r="T2484" s="11" t="s">
        <v>14</v>
      </c>
    </row>
    <row r="2485" spans="2:20" x14ac:dyDescent="0.35">
      <c r="B2485" s="63">
        <v>24.680000000001058</v>
      </c>
      <c r="C2485" s="34">
        <f>B2485/'MSD Calculation'!$D$5</f>
        <v>0.83378378378381945</v>
      </c>
      <c r="D2485" s="34">
        <f>'MSD Calculation'!$D$24-B2485</f>
        <v>-6.1800000000010584</v>
      </c>
      <c r="E2485" s="30">
        <f>IF(B2485="",0,IF(B2485&lt;'MSD Calculation'!$D$5,$E$7*(1-B2485/'MSD Calculation'!$D$5), 0))</f>
        <v>2.3525449685757177E-3</v>
      </c>
      <c r="F2485" s="30">
        <f>IF(B2485="",0,IF($B2485&lt;$F$5,0,IF($B2485&gt;'MSD Calculation'!$D$5,0,IF($N$4="Closed-form",1/2*(1-COS(2*PI()*($B2485-$F$5)/$F$6))*$F$8,IF($N$4="General",1/2*(1-COS(2*PI()*($B2485-$F$5)/$F$6))*$F$9,"Error")))))</f>
        <v>7.2039620890608988E-3</v>
      </c>
      <c r="G2485" s="30">
        <f>IF(B2485="",0,IF($B2485&lt;$G$5,0,IF($B2485&gt;'MSD Calculation'!$D$5,0,IF($N$4="Closed-form",1/2*(1-COS(2*PI()*($B2485-$G$5)/$G$6))*$G$8,IF($N$4="General",1/2*(1-COS(2*PI()*($B2485-$G$5)/$G$6))*$G$9,"Error")))))</f>
        <v>3.134801384926493E-3</v>
      </c>
      <c r="H2485" s="30">
        <f>IF(B2485="",0,IF($B2485&lt;$H$5,0,IF($B2485&gt;'MSD Calculation'!$D$5,0,IF($N$4="Closed-form",1/2*(1-COS(2*PI()*($B2485-$H$5)/$H$6))*$H$8,IF($N$4="General",1/2*(1-COS(2*PI()*($B2485-$H$5)/$H$6))*$H$9,"Error")))))</f>
        <v>1.9420687356974133E-3</v>
      </c>
      <c r="I2485" s="30">
        <f>IF(B2485="",0,IF($B2485&lt;$I$5,0,IF($B2485&gt;'MSD Calculation'!$D$5,0,IF($N$4="Closed-form",1/2*(1-COS(2*PI()*($B2485-$I$5)/$I$6))*$I$8,IF($N$4="General",1/2*(1-COS(2*PI()*($B2485-$I$5)/$I$6))*$I$9,"Error")))))</f>
        <v>5.5505722187668138E-4</v>
      </c>
      <c r="J2485" s="15" t="s">
        <v>14</v>
      </c>
      <c r="K2485" s="3"/>
      <c r="L2485" s="17">
        <v>24.680000000001058</v>
      </c>
      <c r="M2485" s="34">
        <f>L2485/'MSD Calculation'!$D$5</f>
        <v>0.83378378378381945</v>
      </c>
      <c r="N2485" s="34">
        <f>'MSD Calculation'!$D$24-L2485</f>
        <v>-6.1800000000010584</v>
      </c>
      <c r="O2485" s="35">
        <f t="shared" si="190"/>
        <v>2.3525449685757177E-3</v>
      </c>
      <c r="P2485" s="35">
        <f t="shared" si="191"/>
        <v>9.5565070576366165E-3</v>
      </c>
      <c r="Q2485" s="35">
        <f t="shared" si="192"/>
        <v>1.269130844256311E-2</v>
      </c>
      <c r="R2485" s="35">
        <f t="shared" si="193"/>
        <v>1.4633377178260522E-2</v>
      </c>
      <c r="S2485" s="35">
        <f t="shared" si="194"/>
        <v>1.5188434400137204E-2</v>
      </c>
      <c r="T2485" s="11" t="s">
        <v>14</v>
      </c>
    </row>
    <row r="2486" spans="2:20" x14ac:dyDescent="0.35">
      <c r="B2486" s="63">
        <v>24.69000000000106</v>
      </c>
      <c r="C2486" s="34">
        <f>B2486/'MSD Calculation'!$D$5</f>
        <v>0.83412162162165737</v>
      </c>
      <c r="D2486" s="34">
        <f>'MSD Calculation'!$D$24-B2486</f>
        <v>-6.19000000000106</v>
      </c>
      <c r="E2486" s="30">
        <f>IF(B2486="",0,IF(B2486&lt;'MSD Calculation'!$D$5,$E$7*(1-B2486/'MSD Calculation'!$D$5), 0))</f>
        <v>2.3477633731111311E-3</v>
      </c>
      <c r="F2486" s="30">
        <f>IF(B2486="",0,IF($B2486&lt;$F$5,0,IF($B2486&gt;'MSD Calculation'!$D$5,0,IF($N$4="Closed-form",1/2*(1-COS(2*PI()*($B2486-$F$5)/$F$6))*$F$8,IF($N$4="General",1/2*(1-COS(2*PI()*($B2486-$F$5)/$F$6))*$F$9,"Error")))))</f>
        <v>7.1950765473053398E-3</v>
      </c>
      <c r="G2486" s="30">
        <f>IF(B2486="",0,IF($B2486&lt;$G$5,0,IF($B2486&gt;'MSD Calculation'!$D$5,0,IF($N$4="Closed-form",1/2*(1-COS(2*PI()*($B2486-$G$5)/$G$6))*$G$8,IF($N$4="General",1/2*(1-COS(2*PI()*($B2486-$G$5)/$G$6))*$G$9,"Error")))))</f>
        <v>3.1313103132967822E-3</v>
      </c>
      <c r="H2486" s="30">
        <f>IF(B2486="",0,IF($B2486&lt;$H$5,0,IF($B2486&gt;'MSD Calculation'!$D$5,0,IF($N$4="Closed-form",1/2*(1-COS(2*PI()*($B2486-$H$5)/$H$6))*$H$8,IF($N$4="General",1/2*(1-COS(2*PI()*($B2486-$H$5)/$H$6))*$H$9,"Error")))))</f>
        <v>1.9407387752712825E-3</v>
      </c>
      <c r="I2486" s="30">
        <f>IF(B2486="",0,IF($B2486&lt;$I$5,0,IF($B2486&gt;'MSD Calculation'!$D$5,0,IF($N$4="Closed-form",1/2*(1-COS(2*PI()*($B2486-$I$5)/$I$6))*$I$8,IF($N$4="General",1/2*(1-COS(2*PI()*($B2486-$I$5)/$I$6))*$I$9,"Error")))))</f>
        <v>5.5563557362312531E-4</v>
      </c>
      <c r="J2486" s="15" t="s">
        <v>14</v>
      </c>
      <c r="K2486" s="3"/>
      <c r="L2486" s="17">
        <v>24.69000000000106</v>
      </c>
      <c r="M2486" s="34">
        <f>L2486/'MSD Calculation'!$D$5</f>
        <v>0.83412162162165737</v>
      </c>
      <c r="N2486" s="34">
        <f>'MSD Calculation'!$D$24-L2486</f>
        <v>-6.19000000000106</v>
      </c>
      <c r="O2486" s="35">
        <f t="shared" si="190"/>
        <v>2.3477633731111311E-3</v>
      </c>
      <c r="P2486" s="35">
        <f t="shared" si="191"/>
        <v>9.5428399204164713E-3</v>
      </c>
      <c r="Q2486" s="35">
        <f t="shared" si="192"/>
        <v>1.2674150233713254E-2</v>
      </c>
      <c r="R2486" s="35">
        <f t="shared" si="193"/>
        <v>1.4614889008984536E-2</v>
      </c>
      <c r="S2486" s="35">
        <f t="shared" si="194"/>
        <v>1.5170524582607661E-2</v>
      </c>
      <c r="T2486" s="11" t="s">
        <v>14</v>
      </c>
    </row>
    <row r="2487" spans="2:20" x14ac:dyDescent="0.35">
      <c r="B2487" s="63">
        <v>24.700000000001062</v>
      </c>
      <c r="C2487" s="34">
        <f>B2487/'MSD Calculation'!$D$5</f>
        <v>0.83445945945949529</v>
      </c>
      <c r="D2487" s="34">
        <f>'MSD Calculation'!$D$24-B2487</f>
        <v>-6.2000000000010616</v>
      </c>
      <c r="E2487" s="30">
        <f>IF(B2487="",0,IF(B2487&lt;'MSD Calculation'!$D$5,$E$7*(1-B2487/'MSD Calculation'!$D$5), 0))</f>
        <v>2.342981777646544E-3</v>
      </c>
      <c r="F2487" s="30">
        <f>IF(B2487="",0,IF($B2487&lt;$F$5,0,IF($B2487&gt;'MSD Calculation'!$D$5,0,IF($N$4="Closed-form",1/2*(1-COS(2*PI()*($B2487-$F$5)/$F$6))*$F$8,IF($N$4="General",1/2*(1-COS(2*PI()*($B2487-$F$5)/$F$6))*$F$9,"Error")))))</f>
        <v>7.1861807179358092E-3</v>
      </c>
      <c r="G2487" s="30">
        <f>IF(B2487="",0,IF($B2487&lt;$G$5,0,IF($B2487&gt;'MSD Calculation'!$D$5,0,IF($N$4="Closed-form",1/2*(1-COS(2*PI()*($B2487-$G$5)/$G$6))*$G$8,IF($N$4="General",1/2*(1-COS(2*PI()*($B2487-$G$5)/$G$6))*$G$9,"Error")))))</f>
        <v>3.1278103537678401E-3</v>
      </c>
      <c r="H2487" s="30">
        <f>IF(B2487="",0,IF($B2487&lt;$H$5,0,IF($B2487&gt;'MSD Calculation'!$D$5,0,IF($N$4="Closed-form",1/2*(1-COS(2*PI()*($B2487-$H$5)/$H$6))*$H$8,IF($N$4="General",1/2*(1-COS(2*PI()*($B2487-$H$5)/$H$6))*$H$9,"Error")))))</f>
        <v>1.9393976068374555E-3</v>
      </c>
      <c r="I2487" s="30">
        <f>IF(B2487="",0,IF($B2487&lt;$I$5,0,IF($B2487&gt;'MSD Calculation'!$D$5,0,IF($N$4="Closed-form",1/2*(1-COS(2*PI()*($B2487-$I$5)/$I$6))*$I$8,IF($N$4="General",1/2*(1-COS(2*PI()*($B2487-$I$5)/$I$6))*$I$9,"Error")))))</f>
        <v>5.5620704350206141E-4</v>
      </c>
      <c r="J2487" s="15" t="s">
        <v>14</v>
      </c>
      <c r="K2487" s="3"/>
      <c r="L2487" s="17">
        <v>24.700000000001062</v>
      </c>
      <c r="M2487" s="34">
        <f>L2487/'MSD Calculation'!$D$5</f>
        <v>0.83445945945949529</v>
      </c>
      <c r="N2487" s="34">
        <f>'MSD Calculation'!$D$24-L2487</f>
        <v>-6.2000000000010616</v>
      </c>
      <c r="O2487" s="35">
        <f t="shared" si="190"/>
        <v>2.342981777646544E-3</v>
      </c>
      <c r="P2487" s="35">
        <f t="shared" si="191"/>
        <v>9.5291624955823537E-3</v>
      </c>
      <c r="Q2487" s="35">
        <f t="shared" si="192"/>
        <v>1.2656972849350193E-2</v>
      </c>
      <c r="R2487" s="35">
        <f t="shared" si="193"/>
        <v>1.4596370456187649E-2</v>
      </c>
      <c r="S2487" s="35">
        <f t="shared" si="194"/>
        <v>1.515257749968971E-2</v>
      </c>
      <c r="T2487" s="11" t="s">
        <v>14</v>
      </c>
    </row>
    <row r="2488" spans="2:20" x14ac:dyDescent="0.35">
      <c r="B2488" s="63">
        <v>24.710000000001063</v>
      </c>
      <c r="C2488" s="34">
        <f>B2488/'MSD Calculation'!$D$5</f>
        <v>0.83479729729733321</v>
      </c>
      <c r="D2488" s="34">
        <f>'MSD Calculation'!$D$24-B2488</f>
        <v>-6.2100000000010631</v>
      </c>
      <c r="E2488" s="30">
        <f>IF(B2488="",0,IF(B2488&lt;'MSD Calculation'!$D$5,$E$7*(1-B2488/'MSD Calculation'!$D$5), 0))</f>
        <v>2.3382001821819569E-3</v>
      </c>
      <c r="F2488" s="30">
        <f>IF(B2488="",0,IF($B2488&lt;$F$5,0,IF($B2488&gt;'MSD Calculation'!$D$5,0,IF($N$4="Closed-form",1/2*(1-COS(2*PI()*($B2488-$F$5)/$F$6))*$F$8,IF($N$4="General",1/2*(1-COS(2*PI()*($B2488-$F$5)/$F$6))*$F$9,"Error")))))</f>
        <v>7.1772746399737606E-3</v>
      </c>
      <c r="G2488" s="30">
        <f>IF(B2488="",0,IF($B2488&lt;$G$5,0,IF($B2488&gt;'MSD Calculation'!$D$5,0,IF($N$4="Closed-form",1/2*(1-COS(2*PI()*($B2488-$G$5)/$G$6))*$G$8,IF($N$4="General",1/2*(1-COS(2*PI()*($B2488-$G$5)/$G$6))*$G$9,"Error")))))</f>
        <v>3.1243015305696892E-3</v>
      </c>
      <c r="H2488" s="30">
        <f>IF(B2488="",0,IF($B2488&lt;$H$5,0,IF($B2488&gt;'MSD Calculation'!$D$5,0,IF($N$4="Closed-form",1/2*(1-COS(2*PI()*($B2488-$H$5)/$H$6))*$H$8,IF($N$4="General",1/2*(1-COS(2*PI()*($B2488-$H$5)/$H$6))*$H$9,"Error")))))</f>
        <v>1.9380452465219175E-3</v>
      </c>
      <c r="I2488" s="30">
        <f>IF(B2488="",0,IF($B2488&lt;$I$5,0,IF($B2488&gt;'MSD Calculation'!$D$5,0,IF($N$4="Closed-form",1/2*(1-COS(2*PI()*($B2488-$I$5)/$I$6))*$I$8,IF($N$4="General",1/2*(1-COS(2*PI()*($B2488-$I$5)/$I$6))*$I$9,"Error")))))</f>
        <v>5.567716167457098E-4</v>
      </c>
      <c r="J2488" s="15" t="s">
        <v>14</v>
      </c>
      <c r="K2488" s="3"/>
      <c r="L2488" s="17">
        <v>24.710000000001063</v>
      </c>
      <c r="M2488" s="34">
        <f>L2488/'MSD Calculation'!$D$5</f>
        <v>0.83479729729733321</v>
      </c>
      <c r="N2488" s="34">
        <f>'MSD Calculation'!$D$24-L2488</f>
        <v>-6.2100000000010631</v>
      </c>
      <c r="O2488" s="35">
        <f t="shared" si="190"/>
        <v>2.3382001821819569E-3</v>
      </c>
      <c r="P2488" s="35">
        <f t="shared" si="191"/>
        <v>9.515474822155718E-3</v>
      </c>
      <c r="Q2488" s="35">
        <f t="shared" si="192"/>
        <v>1.2639776352725406E-2</v>
      </c>
      <c r="R2488" s="35">
        <f t="shared" si="193"/>
        <v>1.4577821599247323E-2</v>
      </c>
      <c r="S2488" s="35">
        <f t="shared" si="194"/>
        <v>1.5134593215993032E-2</v>
      </c>
      <c r="T2488" s="11" t="s">
        <v>14</v>
      </c>
    </row>
    <row r="2489" spans="2:20" x14ac:dyDescent="0.35">
      <c r="B2489" s="63">
        <v>24.720000000001065</v>
      </c>
      <c r="C2489" s="34">
        <f>B2489/'MSD Calculation'!$D$5</f>
        <v>0.83513513513517101</v>
      </c>
      <c r="D2489" s="34">
        <f>'MSD Calculation'!$D$24-B2489</f>
        <v>-6.2200000000010647</v>
      </c>
      <c r="E2489" s="30">
        <f>IF(B2489="",0,IF(B2489&lt;'MSD Calculation'!$D$5,$E$7*(1-B2489/'MSD Calculation'!$D$5), 0))</f>
        <v>2.3334185867173716E-3</v>
      </c>
      <c r="F2489" s="30">
        <f>IF(B2489="",0,IF($B2489&lt;$F$5,0,IF($B2489&gt;'MSD Calculation'!$D$5,0,IF($N$4="Closed-form",1/2*(1-COS(2*PI()*($B2489-$F$5)/$F$6))*$F$8,IF($N$4="General",1/2*(1-COS(2*PI()*($B2489-$F$5)/$F$6))*$F$9,"Error")))))</f>
        <v>7.1683583524856159E-3</v>
      </c>
      <c r="G2489" s="30">
        <f>IF(B2489="",0,IF($B2489&lt;$G$5,0,IF($B2489&gt;'MSD Calculation'!$D$5,0,IF($N$4="Closed-form",1/2*(1-COS(2*PI()*($B2489-$G$5)/$G$6))*$G$8,IF($N$4="General",1/2*(1-COS(2*PI()*($B2489-$G$5)/$G$6))*$G$9,"Error")))))</f>
        <v>3.1207838679937201E-3</v>
      </c>
      <c r="H2489" s="30">
        <f>IF(B2489="",0,IF($B2489&lt;$H$5,0,IF($B2489&gt;'MSD Calculation'!$D$5,0,IF($N$4="Closed-form",1/2*(1-COS(2*PI()*($B2489-$H$5)/$H$6))*$H$8,IF($N$4="General",1/2*(1-COS(2*PI()*($B2489-$H$5)/$H$6))*$H$9,"Error")))))</f>
        <v>1.9366817105852219E-3</v>
      </c>
      <c r="I2489" s="30">
        <f>IF(B2489="",0,IF($B2489&lt;$I$5,0,IF($B2489&gt;'MSD Calculation'!$D$5,0,IF($N$4="Closed-form",1/2*(1-COS(2*PI()*($B2489-$I$5)/$I$6))*$I$8,IF($N$4="General",1/2*(1-COS(2*PI()*($B2489-$I$5)/$I$6))*$I$9,"Error")))))</f>
        <v>5.5732927876451209E-4</v>
      </c>
      <c r="J2489" s="15" t="s">
        <v>14</v>
      </c>
      <c r="K2489" s="3"/>
      <c r="L2489" s="17">
        <v>24.720000000001065</v>
      </c>
      <c r="M2489" s="34">
        <f>L2489/'MSD Calculation'!$D$5</f>
        <v>0.83513513513517101</v>
      </c>
      <c r="N2489" s="34">
        <f>'MSD Calculation'!$D$24-L2489</f>
        <v>-6.2200000000010647</v>
      </c>
      <c r="O2489" s="35">
        <f t="shared" si="190"/>
        <v>2.3334185867173716E-3</v>
      </c>
      <c r="P2489" s="35">
        <f t="shared" si="191"/>
        <v>9.5017769392029879E-3</v>
      </c>
      <c r="Q2489" s="35">
        <f t="shared" si="192"/>
        <v>1.2622560807196708E-2</v>
      </c>
      <c r="R2489" s="35">
        <f t="shared" si="193"/>
        <v>1.455924251778193E-2</v>
      </c>
      <c r="S2489" s="35">
        <f t="shared" si="194"/>
        <v>1.5116571796546442E-2</v>
      </c>
      <c r="T2489" s="11" t="s">
        <v>14</v>
      </c>
    </row>
    <row r="2490" spans="2:20" x14ac:dyDescent="0.35">
      <c r="B2490" s="63">
        <v>24.730000000001066</v>
      </c>
      <c r="C2490" s="34">
        <f>B2490/'MSD Calculation'!$D$5</f>
        <v>0.83547297297300893</v>
      </c>
      <c r="D2490" s="34">
        <f>'MSD Calculation'!$D$24-B2490</f>
        <v>-6.2300000000010662</v>
      </c>
      <c r="E2490" s="30">
        <f>IF(B2490="",0,IF(B2490&lt;'MSD Calculation'!$D$5,$E$7*(1-B2490/'MSD Calculation'!$D$5), 0))</f>
        <v>2.3286369912527845E-3</v>
      </c>
      <c r="F2490" s="30">
        <f>IF(B2490="",0,IF($B2490&lt;$F$5,0,IF($B2490&gt;'MSD Calculation'!$D$5,0,IF($N$4="Closed-form",1/2*(1-COS(2*PI()*($B2490-$F$5)/$F$6))*$F$8,IF($N$4="General",1/2*(1-COS(2*PI()*($B2490-$F$5)/$F$6))*$F$9,"Error")))))</f>
        <v>7.159431894582566E-3</v>
      </c>
      <c r="G2490" s="30">
        <f>IF(B2490="",0,IF($B2490&lt;$G$5,0,IF($B2490&gt;'MSD Calculation'!$D$5,0,IF($N$4="Closed-form",1/2*(1-COS(2*PI()*($B2490-$G$5)/$G$6))*$G$8,IF($N$4="General",1/2*(1-COS(2*PI()*($B2490-$G$5)/$G$6))*$G$9,"Error")))))</f>
        <v>3.1172573903925135E-3</v>
      </c>
      <c r="H2490" s="30">
        <f>IF(B2490="",0,IF($B2490&lt;$H$5,0,IF($B2490&gt;'MSD Calculation'!$D$5,0,IF($N$4="Closed-form",1/2*(1-COS(2*PI()*($B2490-$H$5)/$H$6))*$H$8,IF($N$4="General",1/2*(1-COS(2*PI()*($B2490-$H$5)/$H$6))*$H$9,"Error")))))</f>
        <v>1.9353070154222967E-3</v>
      </c>
      <c r="I2490" s="30">
        <f>IF(B2490="",0,IF($B2490&lt;$I$5,0,IF($B2490&gt;'MSD Calculation'!$D$5,0,IF($N$4="Closed-form",1/2*(1-COS(2*PI()*($B2490-$I$5)/$I$6))*$I$8,IF($N$4="General",1/2*(1-COS(2*PI()*($B2490-$I$5)/$I$6))*$I$9,"Error")))))</f>
        <v>5.5788001514750756E-4</v>
      </c>
      <c r="J2490" s="15" t="s">
        <v>14</v>
      </c>
      <c r="K2490" s="3"/>
      <c r="L2490" s="17">
        <v>24.730000000001066</v>
      </c>
      <c r="M2490" s="34">
        <f>L2490/'MSD Calculation'!$D$5</f>
        <v>0.83547297297300893</v>
      </c>
      <c r="N2490" s="34">
        <f>'MSD Calculation'!$D$24-L2490</f>
        <v>-6.2300000000010662</v>
      </c>
      <c r="O2490" s="35">
        <f t="shared" si="190"/>
        <v>2.3286369912527845E-3</v>
      </c>
      <c r="P2490" s="35">
        <f t="shared" si="191"/>
        <v>9.4880688858353501E-3</v>
      </c>
      <c r="Q2490" s="35">
        <f t="shared" si="192"/>
        <v>1.2605326276227864E-2</v>
      </c>
      <c r="R2490" s="35">
        <f t="shared" si="193"/>
        <v>1.454063329165016E-2</v>
      </c>
      <c r="S2490" s="35">
        <f t="shared" si="194"/>
        <v>1.5098513306797668E-2</v>
      </c>
      <c r="T2490" s="11" t="s">
        <v>14</v>
      </c>
    </row>
    <row r="2491" spans="2:20" x14ac:dyDescent="0.35">
      <c r="B2491" s="63">
        <v>24.740000000001068</v>
      </c>
      <c r="C2491" s="34">
        <f>B2491/'MSD Calculation'!$D$5</f>
        <v>0.83581081081084685</v>
      </c>
      <c r="D2491" s="34">
        <f>'MSD Calculation'!$D$24-B2491</f>
        <v>-6.2400000000010678</v>
      </c>
      <c r="E2491" s="30">
        <f>IF(B2491="",0,IF(B2491&lt;'MSD Calculation'!$D$5,$E$7*(1-B2491/'MSD Calculation'!$D$5), 0))</f>
        <v>2.3238553957881979E-3</v>
      </c>
      <c r="F2491" s="30">
        <f>IF(B2491="",0,IF($B2491&lt;$F$5,0,IF($B2491&gt;'MSD Calculation'!$D$5,0,IF($N$4="Closed-form",1/2*(1-COS(2*PI()*($B2491-$F$5)/$F$6))*$F$8,IF($N$4="General",1/2*(1-COS(2*PI()*($B2491-$F$5)/$F$6))*$F$9,"Error")))))</f>
        <v>7.1504953054204318E-3</v>
      </c>
      <c r="G2491" s="30">
        <f>IF(B2491="",0,IF($B2491&lt;$G$5,0,IF($B2491&gt;'MSD Calculation'!$D$5,0,IF($N$4="Closed-form",1/2*(1-COS(2*PI()*($B2491-$G$5)/$G$6))*$G$8,IF($N$4="General",1/2*(1-COS(2*PI()*($B2491-$G$5)/$G$6))*$G$9,"Error")))))</f>
        <v>3.113722122179678E-3</v>
      </c>
      <c r="H2491" s="30">
        <f>IF(B2491="",0,IF($B2491&lt;$H$5,0,IF($B2491&gt;'MSD Calculation'!$D$5,0,IF($N$4="Closed-form",1/2*(1-COS(2*PI()*($B2491-$H$5)/$H$6))*$H$8,IF($N$4="General",1/2*(1-COS(2*PI()*($B2491-$H$5)/$H$6))*$H$9,"Error")))))</f>
        <v>1.9339211775622456E-3</v>
      </c>
      <c r="I2491" s="30">
        <f>IF(B2491="",0,IF($B2491&lt;$I$5,0,IF($B2491&gt;'MSD Calculation'!$D$5,0,IF($N$4="Closed-form",1/2*(1-COS(2*PI()*($B2491-$I$5)/$I$6))*$I$8,IF($N$4="General",1/2*(1-COS(2*PI()*($B2491-$I$5)/$I$6))*$I$9,"Error")))))</f>
        <v>5.584238116627065E-4</v>
      </c>
      <c r="J2491" s="15" t="s">
        <v>14</v>
      </c>
      <c r="K2491" s="3"/>
      <c r="L2491" s="17">
        <v>24.740000000001068</v>
      </c>
      <c r="M2491" s="34">
        <f>L2491/'MSD Calculation'!$D$5</f>
        <v>0.83581081081084685</v>
      </c>
      <c r="N2491" s="34">
        <f>'MSD Calculation'!$D$24-L2491</f>
        <v>-6.2400000000010678</v>
      </c>
      <c r="O2491" s="35">
        <f t="shared" si="190"/>
        <v>2.3238553957881979E-3</v>
      </c>
      <c r="P2491" s="35">
        <f t="shared" si="191"/>
        <v>9.4743507012086288E-3</v>
      </c>
      <c r="Q2491" s="35">
        <f t="shared" si="192"/>
        <v>1.2588072823388308E-2</v>
      </c>
      <c r="R2491" s="35">
        <f t="shared" si="193"/>
        <v>1.4521994000950554E-2</v>
      </c>
      <c r="S2491" s="35">
        <f t="shared" si="194"/>
        <v>1.508041781261326E-2</v>
      </c>
      <c r="T2491" s="11" t="s">
        <v>14</v>
      </c>
    </row>
    <row r="2492" spans="2:20" x14ac:dyDescent="0.35">
      <c r="B2492" s="63">
        <v>24.750000000001069</v>
      </c>
      <c r="C2492" s="34">
        <f>B2492/'MSD Calculation'!$D$5</f>
        <v>0.83614864864868477</v>
      </c>
      <c r="D2492" s="34">
        <f>'MSD Calculation'!$D$24-B2492</f>
        <v>-6.2500000000010694</v>
      </c>
      <c r="E2492" s="30">
        <f>IF(B2492="",0,IF(B2492&lt;'MSD Calculation'!$D$5,$E$7*(1-B2492/'MSD Calculation'!$D$5), 0))</f>
        <v>2.3190738003236108E-3</v>
      </c>
      <c r="F2492" s="30">
        <f>IF(B2492="",0,IF($B2492&lt;$F$5,0,IF($B2492&gt;'MSD Calculation'!$D$5,0,IF($N$4="Closed-form",1/2*(1-COS(2*PI()*($B2492-$F$5)/$F$6))*$F$8,IF($N$4="General",1/2*(1-COS(2*PI()*($B2492-$F$5)/$F$6))*$F$9,"Error")))))</f>
        <v>7.1415486241994562E-3</v>
      </c>
      <c r="G2492" s="30">
        <f>IF(B2492="",0,IF($B2492&lt;$G$5,0,IF($B2492&gt;'MSD Calculation'!$D$5,0,IF($N$4="Closed-form",1/2*(1-COS(2*PI()*($B2492-$G$5)/$G$6))*$G$8,IF($N$4="General",1/2*(1-COS(2*PI()*($B2492-$G$5)/$G$6))*$G$9,"Error")))))</f>
        <v>3.1101780878296783E-3</v>
      </c>
      <c r="H2492" s="30">
        <f>IF(B2492="",0,IF($B2492&lt;$H$5,0,IF($B2492&gt;'MSD Calculation'!$D$5,0,IF($N$4="Closed-form",1/2*(1-COS(2*PI()*($B2492-$H$5)/$H$6))*$H$8,IF($N$4="General",1/2*(1-COS(2*PI()*($B2492-$H$5)/$H$6))*$H$9,"Error")))))</f>
        <v>1.9325242136681517E-3</v>
      </c>
      <c r="I2492" s="30">
        <f>IF(B2492="",0,IF($B2492&lt;$I$5,0,IF($B2492&gt;'MSD Calculation'!$D$5,0,IF($N$4="Closed-form",1/2*(1-COS(2*PI()*($B2492-$I$5)/$I$6))*$I$8,IF($N$4="General",1/2*(1-COS(2*PI()*($B2492-$I$5)/$I$6))*$I$9,"Error")))))</f>
        <v>5.5896065425745719E-4</v>
      </c>
      <c r="J2492" s="15" t="s">
        <v>14</v>
      </c>
      <c r="K2492" s="3"/>
      <c r="L2492" s="17">
        <v>24.750000000001069</v>
      </c>
      <c r="M2492" s="34">
        <f>L2492/'MSD Calculation'!$D$5</f>
        <v>0.83614864864868477</v>
      </c>
      <c r="N2492" s="34">
        <f>'MSD Calculation'!$D$24-L2492</f>
        <v>-6.2500000000010694</v>
      </c>
      <c r="O2492" s="35">
        <f t="shared" si="190"/>
        <v>2.3190738003236108E-3</v>
      </c>
      <c r="P2492" s="35">
        <f t="shared" si="191"/>
        <v>9.4606224245230679E-3</v>
      </c>
      <c r="Q2492" s="35">
        <f t="shared" si="192"/>
        <v>1.2570800512352747E-2</v>
      </c>
      <c r="R2492" s="35">
        <f t="shared" si="193"/>
        <v>1.4503324726020899E-2</v>
      </c>
      <c r="S2492" s="35">
        <f t="shared" si="194"/>
        <v>1.5062285380278357E-2</v>
      </c>
      <c r="T2492" s="11" t="s">
        <v>14</v>
      </c>
    </row>
    <row r="2493" spans="2:20" x14ac:dyDescent="0.35">
      <c r="B2493" s="63">
        <v>24.760000000001071</v>
      </c>
      <c r="C2493" s="34">
        <f>B2493/'MSD Calculation'!$D$5</f>
        <v>0.83648648648652257</v>
      </c>
      <c r="D2493" s="34">
        <f>'MSD Calculation'!$D$24-B2493</f>
        <v>-6.2600000000010709</v>
      </c>
      <c r="E2493" s="30">
        <f>IF(B2493="",0,IF(B2493&lt;'MSD Calculation'!$D$5,$E$7*(1-B2493/'MSD Calculation'!$D$5), 0))</f>
        <v>2.3142922048590255E-3</v>
      </c>
      <c r="F2493" s="30">
        <f>IF(B2493="",0,IF($B2493&lt;$F$5,0,IF($B2493&gt;'MSD Calculation'!$D$5,0,IF($N$4="Closed-form",1/2*(1-COS(2*PI()*($B2493-$F$5)/$F$6))*$F$8,IF($N$4="General",1/2*(1-COS(2*PI()*($B2493-$F$5)/$F$6))*$F$9,"Error")))))</f>
        <v>7.1325918901641687E-3</v>
      </c>
      <c r="G2493" s="30">
        <f>IF(B2493="",0,IF($B2493&lt;$G$5,0,IF($B2493&gt;'MSD Calculation'!$D$5,0,IF($N$4="Closed-form",1/2*(1-COS(2*PI()*($B2493-$G$5)/$G$6))*$G$8,IF($N$4="General",1/2*(1-COS(2*PI()*($B2493-$G$5)/$G$6))*$G$9,"Error")))))</f>
        <v>3.1066253118776669E-3</v>
      </c>
      <c r="H2493" s="30">
        <f>IF(B2493="",0,IF($B2493&lt;$H$5,0,IF($B2493&gt;'MSD Calculation'!$D$5,0,IF($N$4="Closed-form",1/2*(1-COS(2*PI()*($B2493-$H$5)/$H$6))*$H$8,IF($N$4="General",1/2*(1-COS(2*PI()*($B2493-$H$5)/$H$6))*$H$9,"Error")))))</f>
        <v>1.9311161405368735E-3</v>
      </c>
      <c r="I2493" s="30">
        <f>IF(B2493="",0,IF($B2493&lt;$I$5,0,IF($B2493&gt;'MSD Calculation'!$D$5,0,IF($N$4="Closed-form",1/2*(1-COS(2*PI()*($B2493-$I$5)/$I$6))*$I$8,IF($N$4="General",1/2*(1-COS(2*PI()*($B2493-$I$5)/$I$6))*$I$9,"Error")))))</f>
        <v>5.594905290588094E-4</v>
      </c>
      <c r="J2493" s="15" t="s">
        <v>14</v>
      </c>
      <c r="K2493" s="3"/>
      <c r="L2493" s="17">
        <v>24.760000000001071</v>
      </c>
      <c r="M2493" s="34">
        <f>L2493/'MSD Calculation'!$D$5</f>
        <v>0.83648648648652257</v>
      </c>
      <c r="N2493" s="34">
        <f>'MSD Calculation'!$D$24-L2493</f>
        <v>-6.2600000000010709</v>
      </c>
      <c r="O2493" s="35">
        <f t="shared" si="190"/>
        <v>2.3142922048590255E-3</v>
      </c>
      <c r="P2493" s="35">
        <f t="shared" si="191"/>
        <v>9.4468840950231933E-3</v>
      </c>
      <c r="Q2493" s="35">
        <f t="shared" si="192"/>
        <v>1.2553509406900861E-2</v>
      </c>
      <c r="R2493" s="35">
        <f t="shared" si="193"/>
        <v>1.4484625547437735E-2</v>
      </c>
      <c r="S2493" s="35">
        <f t="shared" si="194"/>
        <v>1.5044116076496545E-2</v>
      </c>
      <c r="T2493" s="11" t="s">
        <v>14</v>
      </c>
    </row>
    <row r="2494" spans="2:20" x14ac:dyDescent="0.35">
      <c r="B2494" s="63">
        <v>24.770000000001072</v>
      </c>
      <c r="C2494" s="34">
        <f>B2494/'MSD Calculation'!$D$5</f>
        <v>0.83682432432436049</v>
      </c>
      <c r="D2494" s="34">
        <f>'MSD Calculation'!$D$24-B2494</f>
        <v>-6.2700000000010725</v>
      </c>
      <c r="E2494" s="30">
        <f>IF(B2494="",0,IF(B2494&lt;'MSD Calculation'!$D$5,$E$7*(1-B2494/'MSD Calculation'!$D$5), 0))</f>
        <v>2.3095106093944384E-3</v>
      </c>
      <c r="F2494" s="30">
        <f>IF(B2494="",0,IF($B2494&lt;$F$5,0,IF($B2494&gt;'MSD Calculation'!$D$5,0,IF($N$4="Closed-form",1/2*(1-COS(2*PI()*($B2494-$F$5)/$F$6))*$F$8,IF($N$4="General",1/2*(1-COS(2*PI()*($B2494-$F$5)/$F$6))*$F$9,"Error")))))</f>
        <v>7.123625142603179E-3</v>
      </c>
      <c r="G2494" s="30">
        <f>IF(B2494="",0,IF($B2494&lt;$G$5,0,IF($B2494&gt;'MSD Calculation'!$D$5,0,IF($N$4="Closed-form",1/2*(1-COS(2*PI()*($B2494-$G$5)/$G$6))*$G$8,IF($N$4="General",1/2*(1-COS(2*PI()*($B2494-$G$5)/$G$6))*$G$9,"Error")))))</f>
        <v>3.1030638189193153E-3</v>
      </c>
      <c r="H2494" s="30">
        <f>IF(B2494="",0,IF($B2494&lt;$H$5,0,IF($B2494&gt;'MSD Calculation'!$D$5,0,IF($N$4="Closed-form",1/2*(1-COS(2*PI()*($B2494-$H$5)/$H$6))*$H$8,IF($N$4="General",1/2*(1-COS(2*PI()*($B2494-$H$5)/$H$6))*$H$9,"Error")))))</f>
        <v>1.9296969750988476E-3</v>
      </c>
      <c r="I2494" s="30">
        <f>IF(B2494="",0,IF($B2494&lt;$I$5,0,IF($B2494&gt;'MSD Calculation'!$D$5,0,IF($N$4="Closed-form",1/2*(1-COS(2*PI()*($B2494-$I$5)/$I$6))*$I$8,IF($N$4="General",1/2*(1-COS(2*PI()*($B2494-$I$5)/$I$6))*$I$9,"Error")))))</f>
        <v>5.6001342237387301E-4</v>
      </c>
      <c r="J2494" s="15" t="s">
        <v>14</v>
      </c>
      <c r="K2494" s="3"/>
      <c r="L2494" s="17">
        <v>24.770000000001072</v>
      </c>
      <c r="M2494" s="34">
        <f>L2494/'MSD Calculation'!$D$5</f>
        <v>0.83682432432436049</v>
      </c>
      <c r="N2494" s="34">
        <f>'MSD Calculation'!$D$24-L2494</f>
        <v>-6.2700000000010725</v>
      </c>
      <c r="O2494" s="35">
        <f t="shared" si="190"/>
        <v>2.3095106093944384E-3</v>
      </c>
      <c r="P2494" s="35">
        <f t="shared" si="191"/>
        <v>9.4331357519976174E-3</v>
      </c>
      <c r="Q2494" s="35">
        <f t="shared" si="192"/>
        <v>1.2536199570916933E-2</v>
      </c>
      <c r="R2494" s="35">
        <f t="shared" si="193"/>
        <v>1.446589654601578E-2</v>
      </c>
      <c r="S2494" s="35">
        <f t="shared" si="194"/>
        <v>1.5025909968389654E-2</v>
      </c>
      <c r="T2494" s="11" t="s">
        <v>14</v>
      </c>
    </row>
    <row r="2495" spans="2:20" x14ac:dyDescent="0.35">
      <c r="B2495" s="63">
        <v>24.780000000001074</v>
      </c>
      <c r="C2495" s="34">
        <f>B2495/'MSD Calculation'!$D$5</f>
        <v>0.83716216216219841</v>
      </c>
      <c r="D2495" s="34">
        <f>'MSD Calculation'!$D$24-B2495</f>
        <v>-6.2800000000010741</v>
      </c>
      <c r="E2495" s="30">
        <f>IF(B2495="",0,IF(B2495&lt;'MSD Calculation'!$D$5,$E$7*(1-B2495/'MSD Calculation'!$D$5), 0))</f>
        <v>2.3047290139298513E-3</v>
      </c>
      <c r="F2495" s="30">
        <f>IF(B2495="",0,IF($B2495&lt;$F$5,0,IF($B2495&gt;'MSD Calculation'!$D$5,0,IF($N$4="Closed-form",1/2*(1-COS(2*PI()*($B2495-$F$5)/$F$6))*$F$8,IF($N$4="General",1/2*(1-COS(2*PI()*($B2495-$F$5)/$F$6))*$F$9,"Error")))))</f>
        <v>7.1146484208490374E-3</v>
      </c>
      <c r="G2495" s="30">
        <f>IF(B2495="",0,IF($B2495&lt;$G$5,0,IF($B2495&gt;'MSD Calculation'!$D$5,0,IF($N$4="Closed-form",1/2*(1-COS(2*PI()*($B2495-$G$5)/$G$6))*$G$8,IF($N$4="General",1/2*(1-COS(2*PI()*($B2495-$G$5)/$G$6))*$G$9,"Error")))))</f>
        <v>3.0994936336106393E-3</v>
      </c>
      <c r="H2495" s="30">
        <f>IF(B2495="",0,IF($B2495&lt;$H$5,0,IF($B2495&gt;'MSD Calculation'!$D$5,0,IF($N$4="Closed-form",1/2*(1-COS(2*PI()*($B2495-$H$5)/$H$6))*$H$8,IF($N$4="General",1/2*(1-COS(2*PI()*($B2495-$H$5)/$H$6))*$H$9,"Error")))))</f>
        <v>1.9282667344178806E-3</v>
      </c>
      <c r="I2495" s="30">
        <f>IF(B2495="",0,IF($B2495&lt;$I$5,0,IF($B2495&gt;'MSD Calculation'!$D$5,0,IF($N$4="Closed-form",1/2*(1-COS(2*PI()*($B2495-$I$5)/$I$6))*$I$8,IF($N$4="General",1/2*(1-COS(2*PI()*($B2495-$I$5)/$I$6))*$I$9,"Error")))))</f>
        <v>5.605293206901714E-4</v>
      </c>
      <c r="J2495" s="15" t="s">
        <v>14</v>
      </c>
      <c r="K2495" s="3"/>
      <c r="L2495" s="17">
        <v>24.780000000001074</v>
      </c>
      <c r="M2495" s="34">
        <f>L2495/'MSD Calculation'!$D$5</f>
        <v>0.83716216216219841</v>
      </c>
      <c r="N2495" s="34">
        <f>'MSD Calculation'!$D$24-L2495</f>
        <v>-6.2800000000010741</v>
      </c>
      <c r="O2495" s="35">
        <f t="shared" si="190"/>
        <v>2.3047290139298513E-3</v>
      </c>
      <c r="P2495" s="35">
        <f t="shared" si="191"/>
        <v>9.4193774347788896E-3</v>
      </c>
      <c r="Q2495" s="35">
        <f t="shared" si="192"/>
        <v>1.2518871068389529E-2</v>
      </c>
      <c r="R2495" s="35">
        <f t="shared" si="193"/>
        <v>1.444713780280741E-2</v>
      </c>
      <c r="S2495" s="35">
        <f t="shared" si="194"/>
        <v>1.5007667123497581E-2</v>
      </c>
      <c r="T2495" s="11" t="s">
        <v>14</v>
      </c>
    </row>
    <row r="2496" spans="2:20" x14ac:dyDescent="0.35">
      <c r="B2496" s="63">
        <v>24.790000000001076</v>
      </c>
      <c r="C2496" s="34">
        <f>B2496/'MSD Calculation'!$D$5</f>
        <v>0.83750000000003633</v>
      </c>
      <c r="D2496" s="34">
        <f>'MSD Calculation'!$D$24-B2496</f>
        <v>-6.2900000000010756</v>
      </c>
      <c r="E2496" s="30">
        <f>IF(B2496="",0,IF(B2496&lt;'MSD Calculation'!$D$5,$E$7*(1-B2496/'MSD Calculation'!$D$5), 0))</f>
        <v>2.2999474184652647E-3</v>
      </c>
      <c r="F2496" s="30">
        <f>IF(B2496="",0,IF($B2496&lt;$F$5,0,IF($B2496&gt;'MSD Calculation'!$D$5,0,IF($N$4="Closed-form",1/2*(1-COS(2*PI()*($B2496-$F$5)/$F$6))*$F$8,IF($N$4="General",1/2*(1-COS(2*PI()*($B2496-$F$5)/$F$6))*$F$9,"Error")))))</f>
        <v>7.1056617642780281E-3</v>
      </c>
      <c r="G2496" s="30">
        <f>IF(B2496="",0,IF($B2496&lt;$G$5,0,IF($B2496&gt;'MSD Calculation'!$D$5,0,IF($N$4="Closed-form",1/2*(1-COS(2*PI()*($B2496-$G$5)/$G$6))*$G$8,IF($N$4="General",1/2*(1-COS(2*PI()*($B2496-$G$5)/$G$6))*$G$9,"Error")))))</f>
        <v>3.095914780667835E-3</v>
      </c>
      <c r="H2496" s="30">
        <f>IF(B2496="",0,IF($B2496&lt;$H$5,0,IF($B2496&gt;'MSD Calculation'!$D$5,0,IF($N$4="Closed-form",1/2*(1-COS(2*PI()*($B2496-$H$5)/$H$6))*$H$8,IF($N$4="General",1/2*(1-COS(2*PI()*($B2496-$H$5)/$H$6))*$H$9,"Error")))))</f>
        <v>1.9268254356909474E-3</v>
      </c>
      <c r="I2496" s="30">
        <f>IF(B2496="",0,IF($B2496&lt;$I$5,0,IF($B2496&gt;'MSD Calculation'!$D$5,0,IF($N$4="Closed-form",1/2*(1-COS(2*PI()*($B2496-$I$5)/$I$6))*$I$8,IF($N$4="General",1/2*(1-COS(2*PI()*($B2496-$I$5)/$I$6))*$I$9,"Error")))))</f>
        <v>5.6103821067599133E-4</v>
      </c>
      <c r="J2496" s="15" t="s">
        <v>14</v>
      </c>
      <c r="K2496" s="3"/>
      <c r="L2496" s="17">
        <v>24.790000000001076</v>
      </c>
      <c r="M2496" s="34">
        <f>L2496/'MSD Calculation'!$D$5</f>
        <v>0.83750000000003633</v>
      </c>
      <c r="N2496" s="34">
        <f>'MSD Calculation'!$D$24-L2496</f>
        <v>-6.2900000000010756</v>
      </c>
      <c r="O2496" s="35">
        <f t="shared" si="190"/>
        <v>2.2999474184652647E-3</v>
      </c>
      <c r="P2496" s="35">
        <f t="shared" si="191"/>
        <v>9.4056091827432933E-3</v>
      </c>
      <c r="Q2496" s="35">
        <f t="shared" si="192"/>
        <v>1.2501523963411129E-2</v>
      </c>
      <c r="R2496" s="35">
        <f t="shared" si="193"/>
        <v>1.4428349399102076E-2</v>
      </c>
      <c r="S2496" s="35">
        <f t="shared" si="194"/>
        <v>1.4989387609778068E-2</v>
      </c>
      <c r="T2496" s="11" t="s">
        <v>14</v>
      </c>
    </row>
    <row r="2497" spans="2:20" x14ac:dyDescent="0.35">
      <c r="B2497" s="63">
        <v>24.800000000001077</v>
      </c>
      <c r="C2497" s="34">
        <f>B2497/'MSD Calculation'!$D$5</f>
        <v>0.83783783783787424</v>
      </c>
      <c r="D2497" s="34">
        <f>'MSD Calculation'!$D$24-B2497</f>
        <v>-6.3000000000010772</v>
      </c>
      <c r="E2497" s="30">
        <f>IF(B2497="",0,IF(B2497&lt;'MSD Calculation'!$D$5,$E$7*(1-B2497/'MSD Calculation'!$D$5), 0))</f>
        <v>2.2951658230006776E-3</v>
      </c>
      <c r="F2497" s="30">
        <f>IF(B2497="",0,IF($B2497&lt;$F$5,0,IF($B2497&gt;'MSD Calculation'!$D$5,0,IF($N$4="Closed-form",1/2*(1-COS(2*PI()*($B2497-$F$5)/$F$6))*$F$8,IF($N$4="General",1/2*(1-COS(2*PI()*($B2497-$F$5)/$F$6))*$F$9,"Error")))))</f>
        <v>7.0966652123100318E-3</v>
      </c>
      <c r="G2497" s="30">
        <f>IF(B2497="",0,IF($B2497&lt;$G$5,0,IF($B2497&gt;'MSD Calculation'!$D$5,0,IF($N$4="Closed-form",1/2*(1-COS(2*PI()*($B2497-$G$5)/$G$6))*$G$8,IF($N$4="General",1/2*(1-COS(2*PI()*($B2497-$G$5)/$G$6))*$G$9,"Error")))))</f>
        <v>3.0923272848671001E-3</v>
      </c>
      <c r="H2497" s="30">
        <f>IF(B2497="",0,IF($B2497&lt;$H$5,0,IF($B2497&gt;'MSD Calculation'!$D$5,0,IF($N$4="Closed-form",1/2*(1-COS(2*PI()*($B2497-$H$5)/$H$6))*$H$8,IF($N$4="General",1/2*(1-COS(2*PI()*($B2497-$H$5)/$H$6))*$H$9,"Error")))))</f>
        <v>1.9253730962479816E-3</v>
      </c>
      <c r="I2497" s="30">
        <f>IF(B2497="",0,IF($B2497&lt;$I$5,0,IF($B2497&gt;'MSD Calculation'!$D$5,0,IF($N$4="Closed-form",1/2*(1-COS(2*PI()*($B2497-$I$5)/$I$6))*$I$8,IF($N$4="General",1/2*(1-COS(2*PI()*($B2497-$I$5)/$I$6))*$I$9,"Error")))))</f>
        <v>5.6154007918072667E-4</v>
      </c>
      <c r="J2497" s="15" t="s">
        <v>14</v>
      </c>
      <c r="K2497" s="3"/>
      <c r="L2497" s="17">
        <v>24.800000000001077</v>
      </c>
      <c r="M2497" s="34">
        <f>L2497/'MSD Calculation'!$D$5</f>
        <v>0.83783783783787424</v>
      </c>
      <c r="N2497" s="34">
        <f>'MSD Calculation'!$D$24-L2497</f>
        <v>-6.3000000000010772</v>
      </c>
      <c r="O2497" s="35">
        <f t="shared" si="190"/>
        <v>2.2951658230006776E-3</v>
      </c>
      <c r="P2497" s="35">
        <f t="shared" si="191"/>
        <v>9.391831035310709E-3</v>
      </c>
      <c r="Q2497" s="35">
        <f t="shared" si="192"/>
        <v>1.248415832017781E-2</v>
      </c>
      <c r="R2497" s="35">
        <f t="shared" si="193"/>
        <v>1.4409531416425791E-2</v>
      </c>
      <c r="S2497" s="35">
        <f t="shared" si="194"/>
        <v>1.4971071495606518E-2</v>
      </c>
      <c r="T2497" s="11" t="s">
        <v>14</v>
      </c>
    </row>
    <row r="2498" spans="2:20" x14ac:dyDescent="0.35">
      <c r="B2498" s="63">
        <v>24.810000000001079</v>
      </c>
      <c r="C2498" s="34">
        <f>B2498/'MSD Calculation'!$D$5</f>
        <v>0.83817567567571205</v>
      </c>
      <c r="D2498" s="34">
        <f>'MSD Calculation'!$D$24-B2498</f>
        <v>-6.3100000000010787</v>
      </c>
      <c r="E2498" s="30">
        <f>IF(B2498="",0,IF(B2498&lt;'MSD Calculation'!$D$5,$E$7*(1-B2498/'MSD Calculation'!$D$5), 0))</f>
        <v>2.2903842275360923E-3</v>
      </c>
      <c r="F2498" s="30">
        <f>IF(B2498="",0,IF($B2498&lt;$F$5,0,IF($B2498&gt;'MSD Calculation'!$D$5,0,IF($N$4="Closed-form",1/2*(1-COS(2*PI()*($B2498-$F$5)/$F$6))*$F$8,IF($N$4="General",1/2*(1-COS(2*PI()*($B2498-$F$5)/$F$6))*$F$9,"Error")))))</f>
        <v>7.0876588044083188E-3</v>
      </c>
      <c r="G2498" s="30">
        <f>IF(B2498="",0,IF($B2498&lt;$G$5,0,IF($B2498&gt;'MSD Calculation'!$D$5,0,IF($N$4="Closed-form",1/2*(1-COS(2*PI()*($B2498-$G$5)/$G$6))*$G$8,IF($N$4="General",1/2*(1-COS(2*PI()*($B2498-$G$5)/$G$6))*$G$9,"Error")))))</f>
        <v>3.0887311710444711E-3</v>
      </c>
      <c r="H2498" s="30">
        <f>IF(B2498="",0,IF($B2498&lt;$H$5,0,IF($B2498&gt;'MSD Calculation'!$D$5,0,IF($N$4="Closed-form",1/2*(1-COS(2*PI()*($B2498-$H$5)/$H$6))*$H$8,IF($N$4="General",1/2*(1-COS(2*PI()*($B2498-$H$5)/$H$6))*$H$9,"Error")))))</f>
        <v>1.9239097335516698E-3</v>
      </c>
      <c r="I2498" s="30">
        <f>IF(B2498="",0,IF($B2498&lt;$I$5,0,IF($B2498&gt;'MSD Calculation'!$D$5,0,IF($N$4="Closed-form",1/2*(1-COS(2*PI()*($B2498-$I$5)/$I$6))*$I$8,IF($N$4="General",1/2*(1-COS(2*PI()*($B2498-$I$5)/$I$6))*$I$9,"Error")))))</f>
        <v>5.620349132352191E-4</v>
      </c>
      <c r="J2498" s="15" t="s">
        <v>14</v>
      </c>
      <c r="K2498" s="3"/>
      <c r="L2498" s="17">
        <v>24.810000000001079</v>
      </c>
      <c r="M2498" s="34">
        <f>L2498/'MSD Calculation'!$D$5</f>
        <v>0.83817567567571205</v>
      </c>
      <c r="N2498" s="34">
        <f>'MSD Calculation'!$D$24-L2498</f>
        <v>-6.3100000000010787</v>
      </c>
      <c r="O2498" s="35">
        <f t="shared" si="190"/>
        <v>2.2903842275360923E-3</v>
      </c>
      <c r="P2498" s="35">
        <f t="shared" si="191"/>
        <v>9.3780430319444115E-3</v>
      </c>
      <c r="Q2498" s="35">
        <f t="shared" si="192"/>
        <v>1.2466774202988883E-2</v>
      </c>
      <c r="R2498" s="35">
        <f t="shared" si="193"/>
        <v>1.4390683936540553E-2</v>
      </c>
      <c r="S2498" s="35">
        <f t="shared" si="194"/>
        <v>1.4952718849775773E-2</v>
      </c>
      <c r="T2498" s="11" t="s">
        <v>14</v>
      </c>
    </row>
    <row r="2499" spans="2:20" x14ac:dyDescent="0.35">
      <c r="B2499" s="63">
        <v>24.82000000000108</v>
      </c>
      <c r="C2499" s="34">
        <f>B2499/'MSD Calculation'!$D$5</f>
        <v>0.83851351351354997</v>
      </c>
      <c r="D2499" s="34">
        <f>'MSD Calculation'!$D$24-B2499</f>
        <v>-6.3200000000010803</v>
      </c>
      <c r="E2499" s="30">
        <f>IF(B2499="",0,IF(B2499&lt;'MSD Calculation'!$D$5,$E$7*(1-B2499/'MSD Calculation'!$D$5), 0))</f>
        <v>2.2856026320715052E-3</v>
      </c>
      <c r="F2499" s="30">
        <f>IF(B2499="",0,IF($B2499&lt;$F$5,0,IF($B2499&gt;'MSD Calculation'!$D$5,0,IF($N$4="Closed-form",1/2*(1-COS(2*PI()*($B2499-$F$5)/$F$6))*$F$8,IF($N$4="General",1/2*(1-COS(2*PI()*($B2499-$F$5)/$F$6))*$F$9,"Error")))))</f>
        <v>7.0786425800794086E-3</v>
      </c>
      <c r="G2499" s="30">
        <f>IF(B2499="",0,IF($B2499&lt;$G$5,0,IF($B2499&gt;'MSD Calculation'!$D$5,0,IF($N$4="Closed-form",1/2*(1-COS(2*PI()*($B2499-$G$5)/$G$6))*$G$8,IF($N$4="General",1/2*(1-COS(2*PI()*($B2499-$G$5)/$G$6))*$G$9,"Error")))))</f>
        <v>3.0851264640956414E-3</v>
      </c>
      <c r="H2499" s="30">
        <f>IF(B2499="",0,IF($B2499&lt;$H$5,0,IF($B2499&gt;'MSD Calculation'!$D$5,0,IF($N$4="Closed-form",1/2*(1-COS(2*PI()*($B2499-$H$5)/$H$6))*$H$8,IF($N$4="General",1/2*(1-COS(2*PI()*($B2499-$H$5)/$H$6))*$H$9,"Error")))))</f>
        <v>1.9224353651972402E-3</v>
      </c>
      <c r="I2499" s="30">
        <f>IF(B2499="",0,IF($B2499&lt;$I$5,0,IF($B2499&gt;'MSD Calculation'!$D$5,0,IF($N$4="Closed-form",1/2*(1-COS(2*PI()*($B2499-$I$5)/$I$6))*$I$8,IF($N$4="General",1/2*(1-COS(2*PI()*($B2499-$I$5)/$I$6))*$I$9,"Error")))))</f>
        <v>5.6252270005209223E-4</v>
      </c>
      <c r="J2499" s="15" t="s">
        <v>14</v>
      </c>
      <c r="K2499" s="3"/>
      <c r="L2499" s="17">
        <v>24.82000000000108</v>
      </c>
      <c r="M2499" s="34">
        <f>L2499/'MSD Calculation'!$D$5</f>
        <v>0.83851351351354997</v>
      </c>
      <c r="N2499" s="34">
        <f>'MSD Calculation'!$D$24-L2499</f>
        <v>-6.3200000000010803</v>
      </c>
      <c r="O2499" s="35">
        <f t="shared" si="190"/>
        <v>2.2856026320715052E-3</v>
      </c>
      <c r="P2499" s="35">
        <f t="shared" si="191"/>
        <v>9.3642452121509134E-3</v>
      </c>
      <c r="Q2499" s="35">
        <f t="shared" si="192"/>
        <v>1.2449371676246554E-2</v>
      </c>
      <c r="R2499" s="35">
        <f t="shared" si="193"/>
        <v>1.4371807041443795E-2</v>
      </c>
      <c r="S2499" s="35">
        <f t="shared" si="194"/>
        <v>1.4934329741495887E-2</v>
      </c>
      <c r="T2499" s="11" t="s">
        <v>14</v>
      </c>
    </row>
    <row r="2500" spans="2:20" x14ac:dyDescent="0.35">
      <c r="B2500" s="63">
        <v>24.830000000001082</v>
      </c>
      <c r="C2500" s="34">
        <f>B2500/'MSD Calculation'!$D$5</f>
        <v>0.83885135135138789</v>
      </c>
      <c r="D2500" s="34">
        <f>'MSD Calculation'!$D$24-B2500</f>
        <v>-6.3300000000010819</v>
      </c>
      <c r="E2500" s="30">
        <f>IF(B2500="",0,IF(B2500&lt;'MSD Calculation'!$D$5,$E$7*(1-B2500/'MSD Calculation'!$D$5), 0))</f>
        <v>2.2808210366069182E-3</v>
      </c>
      <c r="F2500" s="30">
        <f>IF(B2500="",0,IF($B2500&lt;$F$5,0,IF($B2500&gt;'MSD Calculation'!$D$5,0,IF($N$4="Closed-form",1/2*(1-COS(2*PI()*($B2500-$F$5)/$F$6))*$F$8,IF($N$4="General",1/2*(1-COS(2*PI()*($B2500-$F$5)/$F$6))*$F$9,"Error")))))</f>
        <v>7.0696165788728645E-3</v>
      </c>
      <c r="G2500" s="30">
        <f>IF(B2500="",0,IF($B2500&lt;$G$5,0,IF($B2500&gt;'MSD Calculation'!$D$5,0,IF($N$4="Closed-form",1/2*(1-COS(2*PI()*($B2500-$G$5)/$G$6))*$G$8,IF($N$4="General",1/2*(1-COS(2*PI()*($B2500-$G$5)/$G$6))*$G$9,"Error")))))</f>
        <v>3.0815131889757983E-3</v>
      </c>
      <c r="H2500" s="30">
        <f>IF(B2500="",0,IF($B2500&lt;$H$5,0,IF($B2500&gt;'MSD Calculation'!$D$5,0,IF($N$4="Closed-form",1/2*(1-COS(2*PI()*($B2500-$H$5)/$H$6))*$H$8,IF($N$4="General",1/2*(1-COS(2*PI()*($B2500-$H$5)/$H$6))*$H$9,"Error")))))</f>
        <v>1.9209500089122501E-3</v>
      </c>
      <c r="I2500" s="30">
        <f>IF(B2500="",0,IF($B2500&lt;$I$5,0,IF($B2500&gt;'MSD Calculation'!$D$5,0,IF($N$4="Closed-form",1/2*(1-COS(2*PI()*($B2500-$I$5)/$I$6))*$I$8,IF($N$4="General",1/2*(1-COS(2*PI()*($B2500-$I$5)/$I$6))*$I$9,"Error")))))</f>
        <v>5.6300342702608275E-4</v>
      </c>
      <c r="J2500" s="15" t="s">
        <v>14</v>
      </c>
      <c r="K2500" s="3"/>
      <c r="L2500" s="17">
        <v>24.830000000001082</v>
      </c>
      <c r="M2500" s="34">
        <f>L2500/'MSD Calculation'!$D$5</f>
        <v>0.83885135135138789</v>
      </c>
      <c r="N2500" s="34">
        <f>'MSD Calculation'!$D$24-L2500</f>
        <v>-6.3300000000010819</v>
      </c>
      <c r="O2500" s="35">
        <f t="shared" si="190"/>
        <v>2.2808210366069182E-3</v>
      </c>
      <c r="P2500" s="35">
        <f t="shared" si="191"/>
        <v>9.3504376154797831E-3</v>
      </c>
      <c r="Q2500" s="35">
        <f t="shared" si="192"/>
        <v>1.2431950804455581E-2</v>
      </c>
      <c r="R2500" s="35">
        <f t="shared" si="193"/>
        <v>1.4352900813367831E-2</v>
      </c>
      <c r="S2500" s="35">
        <f t="shared" si="194"/>
        <v>1.4915904240393914E-2</v>
      </c>
      <c r="T2500" s="11" t="s">
        <v>14</v>
      </c>
    </row>
    <row r="2501" spans="2:20" x14ac:dyDescent="0.35">
      <c r="B2501" s="63">
        <v>24.840000000001083</v>
      </c>
      <c r="C2501" s="34">
        <f>B2501/'MSD Calculation'!$D$5</f>
        <v>0.8391891891892258</v>
      </c>
      <c r="D2501" s="34">
        <f>'MSD Calculation'!$D$24-B2501</f>
        <v>-6.3400000000010834</v>
      </c>
      <c r="E2501" s="30">
        <f>IF(B2501="",0,IF(B2501&lt;'MSD Calculation'!$D$5,$E$7*(1-B2501/'MSD Calculation'!$D$5), 0))</f>
        <v>2.2760394411423315E-3</v>
      </c>
      <c r="F2501" s="30">
        <f>IF(B2501="",0,IF($B2501&lt;$F$5,0,IF($B2501&gt;'MSD Calculation'!$D$5,0,IF($N$4="Closed-form",1/2*(1-COS(2*PI()*($B2501-$F$5)/$F$6))*$F$8,IF($N$4="General",1/2*(1-COS(2*PI()*($B2501-$F$5)/$F$6))*$F$9,"Error")))))</f>
        <v>7.0605808403811504E-3</v>
      </c>
      <c r="G2501" s="30">
        <f>IF(B2501="",0,IF($B2501&lt;$G$5,0,IF($B2501&gt;'MSD Calculation'!$D$5,0,IF($N$4="Closed-form",1/2*(1-COS(2*PI()*($B2501-$G$5)/$G$6))*$G$8,IF($N$4="General",1/2*(1-COS(2*PI()*($B2501-$G$5)/$G$6))*$G$9,"Error")))))</f>
        <v>3.0778913706994431E-3</v>
      </c>
      <c r="H2501" s="30">
        <f>IF(B2501="",0,IF($B2501&lt;$H$5,0,IF($B2501&gt;'MSD Calculation'!$D$5,0,IF($N$4="Closed-form",1/2*(1-COS(2*PI()*($B2501-$H$5)/$H$6))*$H$8,IF($N$4="General",1/2*(1-COS(2*PI()*($B2501-$H$5)/$H$6))*$H$9,"Error")))))</f>
        <v>1.9194536825563749E-3</v>
      </c>
      <c r="I2501" s="30">
        <f>IF(B2501="",0,IF($B2501&lt;$I$5,0,IF($B2501&gt;'MSD Calculation'!$D$5,0,IF($N$4="Closed-form",1/2*(1-COS(2*PI()*($B2501-$I$5)/$I$6))*$I$8,IF($N$4="General",1/2*(1-COS(2*PI()*($B2501-$I$5)/$I$6))*$I$9,"Error")))))</f>
        <v>5.6347708173436629E-4</v>
      </c>
      <c r="J2501" s="15" t="s">
        <v>14</v>
      </c>
      <c r="K2501" s="3"/>
      <c r="L2501" s="17">
        <v>24.840000000001083</v>
      </c>
      <c r="M2501" s="34">
        <f>L2501/'MSD Calculation'!$D$5</f>
        <v>0.8391891891892258</v>
      </c>
      <c r="N2501" s="34">
        <f>'MSD Calculation'!$D$24-L2501</f>
        <v>-6.3400000000010834</v>
      </c>
      <c r="O2501" s="35">
        <f t="shared" si="190"/>
        <v>2.2760394411423315E-3</v>
      </c>
      <c r="P2501" s="35">
        <f t="shared" si="191"/>
        <v>9.3366202815234819E-3</v>
      </c>
      <c r="Q2501" s="35">
        <f t="shared" si="192"/>
        <v>1.2414511652222925E-2</v>
      </c>
      <c r="R2501" s="35">
        <f t="shared" si="193"/>
        <v>1.4333965334779299E-2</v>
      </c>
      <c r="S2501" s="35">
        <f t="shared" si="194"/>
        <v>1.4897442416513664E-2</v>
      </c>
      <c r="T2501" s="11" t="s">
        <v>14</v>
      </c>
    </row>
    <row r="2502" spans="2:20" x14ac:dyDescent="0.35">
      <c r="B2502" s="63">
        <v>24.850000000001085</v>
      </c>
      <c r="C2502" s="34">
        <f>B2502/'MSD Calculation'!$D$5</f>
        <v>0.83952702702706361</v>
      </c>
      <c r="D2502" s="34">
        <f>'MSD Calculation'!$D$24-B2502</f>
        <v>-6.350000000001085</v>
      </c>
      <c r="E2502" s="30">
        <f>IF(B2502="",0,IF(B2502&lt;'MSD Calculation'!$D$5,$E$7*(1-B2502/'MSD Calculation'!$D$5), 0))</f>
        <v>2.2712578456777462E-3</v>
      </c>
      <c r="F2502" s="30">
        <f>IF(B2502="",0,IF($B2502&lt;$F$5,0,IF($B2502&gt;'MSD Calculation'!$D$5,0,IF($N$4="Closed-form",1/2*(1-COS(2*PI()*($B2502-$F$5)/$F$6))*$F$8,IF($N$4="General",1/2*(1-COS(2*PI()*($B2502-$F$5)/$F$6))*$F$9,"Error")))))</f>
        <v>7.0515354042394304E-3</v>
      </c>
      <c r="G2502" s="30">
        <f>IF(B2502="",0,IF($B2502&lt;$G$5,0,IF($B2502&gt;'MSD Calculation'!$D$5,0,IF($N$4="Closed-form",1/2*(1-COS(2*PI()*($B2502-$G$5)/$G$6))*$G$8,IF($N$4="General",1/2*(1-COS(2*PI()*($B2502-$G$5)/$G$6))*$G$9,"Error")))))</f>
        <v>3.0742610343402234E-3</v>
      </c>
      <c r="H2502" s="30">
        <f>IF(B2502="",0,IF($B2502&lt;$H$5,0,IF($B2502&gt;'MSD Calculation'!$D$5,0,IF($N$4="Closed-form",1/2*(1-COS(2*PI()*($B2502-$H$5)/$H$6))*$H$8,IF($N$4="General",1/2*(1-COS(2*PI()*($B2502-$H$5)/$H$6))*$H$9,"Error")))))</f>
        <v>1.9179464041211914E-3</v>
      </c>
      <c r="I2502" s="30">
        <f>IF(B2502="",0,IF($B2502&lt;$I$5,0,IF($B2502&gt;'MSD Calculation'!$D$5,0,IF($N$4="Closed-form",1/2*(1-COS(2*PI()*($B2502-$I$5)/$I$6))*$I$8,IF($N$4="General",1/2*(1-COS(2*PI()*($B2502-$I$5)/$I$6))*$I$9,"Error")))))</f>
        <v>5.6394365193687809E-4</v>
      </c>
      <c r="J2502" s="15" t="s">
        <v>14</v>
      </c>
      <c r="K2502" s="3"/>
      <c r="L2502" s="17">
        <v>24.850000000001085</v>
      </c>
      <c r="M2502" s="34">
        <f>L2502/'MSD Calculation'!$D$5</f>
        <v>0.83952702702706361</v>
      </c>
      <c r="N2502" s="34">
        <f>'MSD Calculation'!$D$24-L2502</f>
        <v>-6.350000000001085</v>
      </c>
      <c r="O2502" s="35">
        <f t="shared" si="190"/>
        <v>2.2712578456777462E-3</v>
      </c>
      <c r="P2502" s="35">
        <f t="shared" si="191"/>
        <v>9.3227932499171766E-3</v>
      </c>
      <c r="Q2502" s="35">
        <f t="shared" si="192"/>
        <v>1.23970542842574E-2</v>
      </c>
      <c r="R2502" s="35">
        <f t="shared" si="193"/>
        <v>1.4315000688378592E-2</v>
      </c>
      <c r="S2502" s="35">
        <f t="shared" si="194"/>
        <v>1.487894434031547E-2</v>
      </c>
      <c r="T2502" s="11" t="s">
        <v>14</v>
      </c>
    </row>
    <row r="2503" spans="2:20" x14ac:dyDescent="0.35">
      <c r="B2503" s="63">
        <v>24.860000000001087</v>
      </c>
      <c r="C2503" s="34">
        <f>B2503/'MSD Calculation'!$D$5</f>
        <v>0.83986486486490153</v>
      </c>
      <c r="D2503" s="34">
        <f>'MSD Calculation'!$D$24-B2503</f>
        <v>-6.3600000000010866</v>
      </c>
      <c r="E2503" s="30">
        <f>IF(B2503="",0,IF(B2503&lt;'MSD Calculation'!$D$5,$E$7*(1-B2503/'MSD Calculation'!$D$5), 0))</f>
        <v>2.2664762502131591E-3</v>
      </c>
      <c r="F2503" s="30">
        <f>IF(B2503="",0,IF($B2503&lt;$F$5,0,IF($B2503&gt;'MSD Calculation'!$D$5,0,IF($N$4="Closed-form",1/2*(1-COS(2*PI()*($B2503-$F$5)/$F$6))*$F$8,IF($N$4="General",1/2*(1-COS(2*PI()*($B2503-$F$5)/$F$6))*$F$9,"Error")))))</f>
        <v>7.0424803101254187E-3</v>
      </c>
      <c r="G2503" s="30">
        <f>IF(B2503="",0,IF($B2503&lt;$G$5,0,IF($B2503&gt;'MSD Calculation'!$D$5,0,IF($N$4="Closed-form",1/2*(1-COS(2*PI()*($B2503-$G$5)/$G$6))*$G$8,IF($N$4="General",1/2*(1-COS(2*PI()*($B2503-$G$5)/$G$6))*$G$9,"Error")))))</f>
        <v>3.0706222050307552E-3</v>
      </c>
      <c r="H2503" s="30">
        <f>IF(B2503="",0,IF($B2503&lt;$H$5,0,IF($B2503&gt;'MSD Calculation'!$D$5,0,IF($N$4="Closed-form",1/2*(1-COS(2*PI()*($B2503-$H$5)/$H$6))*$H$8,IF($N$4="General",1/2*(1-COS(2*PI()*($B2503-$H$5)/$H$6))*$H$9,"Error")))))</f>
        <v>1.9164281917299639E-3</v>
      </c>
      <c r="I2503" s="30">
        <f>IF(B2503="",0,IF($B2503&lt;$I$5,0,IF($B2503&gt;'MSD Calculation'!$D$5,0,IF($N$4="Closed-form",1/2*(1-COS(2*PI()*($B2503-$I$5)/$I$6))*$I$8,IF($N$4="General",1/2*(1-COS(2*PI()*($B2503-$I$5)/$I$6))*$I$9,"Error")))))</f>
        <v>5.6440312557662906E-4</v>
      </c>
      <c r="J2503" s="15" t="s">
        <v>14</v>
      </c>
      <c r="K2503" s="3"/>
      <c r="L2503" s="17">
        <v>24.860000000001087</v>
      </c>
      <c r="M2503" s="34">
        <f>L2503/'MSD Calculation'!$D$5</f>
        <v>0.83986486486490153</v>
      </c>
      <c r="N2503" s="34">
        <f>'MSD Calculation'!$D$24-L2503</f>
        <v>-6.3600000000010866</v>
      </c>
      <c r="O2503" s="35">
        <f t="shared" si="190"/>
        <v>2.2664762502131591E-3</v>
      </c>
      <c r="P2503" s="35">
        <f t="shared" si="191"/>
        <v>9.3089565603385778E-3</v>
      </c>
      <c r="Q2503" s="35">
        <f t="shared" si="192"/>
        <v>1.2379578765369333E-2</v>
      </c>
      <c r="R2503" s="35">
        <f t="shared" si="193"/>
        <v>1.4296006957099296E-2</v>
      </c>
      <c r="S2503" s="35">
        <f t="shared" si="194"/>
        <v>1.4860410082675924E-2</v>
      </c>
      <c r="T2503" s="11" t="s">
        <v>14</v>
      </c>
    </row>
    <row r="2504" spans="2:20" x14ac:dyDescent="0.35">
      <c r="B2504" s="63">
        <v>24.870000000001088</v>
      </c>
      <c r="C2504" s="34">
        <f>B2504/'MSD Calculation'!$D$5</f>
        <v>0.84020270270273945</v>
      </c>
      <c r="D2504" s="34">
        <f>'MSD Calculation'!$D$24-B2504</f>
        <v>-6.3700000000010881</v>
      </c>
      <c r="E2504" s="30">
        <f>IF(B2504="",0,IF(B2504&lt;'MSD Calculation'!$D$5,$E$7*(1-B2504/'MSD Calculation'!$D$5), 0))</f>
        <v>2.2616946547485721E-3</v>
      </c>
      <c r="F2504" s="30">
        <f>IF(B2504="",0,IF($B2504&lt;$F$5,0,IF($B2504&gt;'MSD Calculation'!$D$5,0,IF($N$4="Closed-form",1/2*(1-COS(2*PI()*($B2504-$F$5)/$F$6))*$F$8,IF($N$4="General",1/2*(1-COS(2*PI()*($B2504-$F$5)/$F$6))*$F$9,"Error")))))</f>
        <v>7.0334155977591819E-3</v>
      </c>
      <c r="G2504" s="30">
        <f>IF(B2504="",0,IF($B2504&lt;$G$5,0,IF($B2504&gt;'MSD Calculation'!$D$5,0,IF($N$4="Closed-form",1/2*(1-COS(2*PI()*($B2504-$G$5)/$G$6))*$G$8,IF($N$4="General",1/2*(1-COS(2*PI()*($B2504-$G$5)/$G$6))*$G$9,"Error")))))</f>
        <v>3.0669749079624518E-3</v>
      </c>
      <c r="H2504" s="30">
        <f>IF(B2504="",0,IF($B2504&lt;$H$5,0,IF($B2504&gt;'MSD Calculation'!$D$5,0,IF($N$4="Closed-form",1/2*(1-COS(2*PI()*($B2504-$H$5)/$H$6))*$H$8,IF($N$4="General",1/2*(1-COS(2*PI()*($B2504-$H$5)/$H$6))*$H$9,"Error")))))</f>
        <v>1.9148990636374231E-3</v>
      </c>
      <c r="I2504" s="30">
        <f>IF(B2504="",0,IF($B2504&lt;$I$5,0,IF($B2504&gt;'MSD Calculation'!$D$5,0,IF($N$4="Closed-form",1/2*(1-COS(2*PI()*($B2504-$I$5)/$I$6))*$I$8,IF($N$4="General",1/2*(1-COS(2*PI()*($B2504-$I$5)/$I$6))*$I$9,"Error")))))</f>
        <v>5.6485549078001804E-4</v>
      </c>
      <c r="J2504" s="15" t="s">
        <v>14</v>
      </c>
      <c r="K2504" s="3"/>
      <c r="L2504" s="17">
        <v>24.870000000001088</v>
      </c>
      <c r="M2504" s="34">
        <f>L2504/'MSD Calculation'!$D$5</f>
        <v>0.84020270270273945</v>
      </c>
      <c r="N2504" s="34">
        <f>'MSD Calculation'!$D$24-L2504</f>
        <v>-6.3700000000010881</v>
      </c>
      <c r="O2504" s="35">
        <f t="shared" si="190"/>
        <v>2.2616946547485721E-3</v>
      </c>
      <c r="P2504" s="35">
        <f t="shared" si="191"/>
        <v>9.2951102525077531E-3</v>
      </c>
      <c r="Q2504" s="35">
        <f t="shared" si="192"/>
        <v>1.2362085160470205E-2</v>
      </c>
      <c r="R2504" s="35">
        <f t="shared" si="193"/>
        <v>1.4276984224107628E-2</v>
      </c>
      <c r="S2504" s="35">
        <f t="shared" si="194"/>
        <v>1.4841839714887646E-2</v>
      </c>
      <c r="T2504" s="11" t="s">
        <v>14</v>
      </c>
    </row>
    <row r="2505" spans="2:20" x14ac:dyDescent="0.35">
      <c r="B2505" s="63">
        <v>24.88000000000109</v>
      </c>
      <c r="C2505" s="34">
        <f>B2505/'MSD Calculation'!$D$5</f>
        <v>0.84054054054057736</v>
      </c>
      <c r="D2505" s="34">
        <f>'MSD Calculation'!$D$24-B2505</f>
        <v>-6.3800000000010897</v>
      </c>
      <c r="E2505" s="30">
        <f>IF(B2505="",0,IF(B2505&lt;'MSD Calculation'!$D$5,$E$7*(1-B2505/'MSD Calculation'!$D$5), 0))</f>
        <v>2.256913059283985E-3</v>
      </c>
      <c r="F2505" s="30">
        <f>IF(B2505="",0,IF($B2505&lt;$F$5,0,IF($B2505&gt;'MSD Calculation'!$D$5,0,IF($N$4="Closed-form",1/2*(1-COS(2*PI()*($B2505-$F$5)/$F$6))*$F$8,IF($N$4="General",1/2*(1-COS(2*PI()*($B2505-$F$5)/$F$6))*$F$9,"Error")))))</f>
        <v>7.0243413069029891E-3</v>
      </c>
      <c r="G2505" s="30">
        <f>IF(B2505="",0,IF($B2505&lt;$G$5,0,IF($B2505&gt;'MSD Calculation'!$D$5,0,IF($N$4="Closed-form",1/2*(1-COS(2*PI()*($B2505-$G$5)/$G$6))*$G$8,IF($N$4="General",1/2*(1-COS(2*PI()*($B2505-$G$5)/$G$6))*$G$9,"Error")))))</f>
        <v>3.0633191683853466E-3</v>
      </c>
      <c r="H2505" s="30">
        <f>IF(B2505="",0,IF($B2505&lt;$H$5,0,IF($B2505&gt;'MSD Calculation'!$D$5,0,IF($N$4="Closed-form",1/2*(1-COS(2*PI()*($B2505-$H$5)/$H$6))*$H$8,IF($N$4="General",1/2*(1-COS(2*PI()*($B2505-$H$5)/$H$6))*$H$9,"Error")))))</f>
        <v>1.9133590382295492E-3</v>
      </c>
      <c r="I2505" s="30">
        <f>IF(B2505="",0,IF($B2505&lt;$I$5,0,IF($B2505&gt;'MSD Calculation'!$D$5,0,IF($N$4="Closed-form",1/2*(1-COS(2*PI()*($B2505-$I$5)/$I$6))*$I$8,IF($N$4="General",1/2*(1-COS(2*PI()*($B2505-$I$5)/$I$6))*$I$9,"Error")))))</f>
        <v>5.6530073585713827E-4</v>
      </c>
      <c r="J2505" s="15" t="s">
        <v>14</v>
      </c>
      <c r="K2505" s="3"/>
      <c r="L2505" s="17">
        <v>24.88000000000109</v>
      </c>
      <c r="M2505" s="34">
        <f>L2505/'MSD Calculation'!$D$5</f>
        <v>0.84054054054057736</v>
      </c>
      <c r="N2505" s="34">
        <f>'MSD Calculation'!$D$24-L2505</f>
        <v>-6.3800000000010897</v>
      </c>
      <c r="O2505" s="35">
        <f t="shared" si="190"/>
        <v>2.256913059283985E-3</v>
      </c>
      <c r="P2505" s="35">
        <f t="shared" si="191"/>
        <v>9.281254366186974E-3</v>
      </c>
      <c r="Q2505" s="35">
        <f t="shared" si="192"/>
        <v>1.2344573534572321E-2</v>
      </c>
      <c r="R2505" s="35">
        <f t="shared" si="193"/>
        <v>1.4257932572801871E-2</v>
      </c>
      <c r="S2505" s="35">
        <f t="shared" si="194"/>
        <v>1.482323330865901E-2</v>
      </c>
      <c r="T2505" s="11" t="s">
        <v>14</v>
      </c>
    </row>
    <row r="2506" spans="2:20" x14ac:dyDescent="0.35">
      <c r="B2506" s="63">
        <v>24.890000000001091</v>
      </c>
      <c r="C2506" s="34">
        <f>B2506/'MSD Calculation'!$D$5</f>
        <v>0.84087837837841517</v>
      </c>
      <c r="D2506" s="34">
        <f>'MSD Calculation'!$D$24-B2506</f>
        <v>-6.3900000000010913</v>
      </c>
      <c r="E2506" s="30">
        <f>IF(B2506="",0,IF(B2506&lt;'MSD Calculation'!$D$5,$E$7*(1-B2506/'MSD Calculation'!$D$5), 0))</f>
        <v>2.2521314638193997E-3</v>
      </c>
      <c r="F2506" s="30">
        <f>IF(B2506="",0,IF($B2506&lt;$F$5,0,IF($B2506&gt;'MSD Calculation'!$D$5,0,IF($N$4="Closed-form",1/2*(1-COS(2*PI()*($B2506-$F$5)/$F$6))*$F$8,IF($N$4="General",1/2*(1-COS(2*PI()*($B2506-$F$5)/$F$6))*$F$9,"Error")))))</f>
        <v>7.0152574773611137E-3</v>
      </c>
      <c r="G2506" s="30">
        <f>IF(B2506="",0,IF($B2506&lt;$G$5,0,IF($B2506&gt;'MSD Calculation'!$D$5,0,IF($N$4="Closed-form",1/2*(1-COS(2*PI()*($B2506-$G$5)/$G$6))*$G$8,IF($N$4="General",1/2*(1-COS(2*PI()*($B2506-$G$5)/$G$6))*$G$9,"Error")))))</f>
        <v>3.0596550116079239E-3</v>
      </c>
      <c r="H2506" s="30">
        <f>IF(B2506="",0,IF($B2506&lt;$H$5,0,IF($B2506&gt;'MSD Calculation'!$D$5,0,IF($N$4="Closed-form",1/2*(1-COS(2*PI()*($B2506-$H$5)/$H$6))*$H$8,IF($N$4="General",1/2*(1-COS(2*PI()*($B2506-$H$5)/$H$6))*$H$9,"Error")))))</f>
        <v>1.9118081340233496E-3</v>
      </c>
      <c r="I2506" s="30">
        <f>IF(B2506="",0,IF($B2506&lt;$I$5,0,IF($B2506&gt;'MSD Calculation'!$D$5,0,IF($N$4="Closed-form",1/2*(1-COS(2*PI()*($B2506-$I$5)/$I$6))*$I$8,IF($N$4="General",1/2*(1-COS(2*PI()*($B2506-$I$5)/$I$6))*$I$9,"Error")))))</f>
        <v>5.6573884930207928E-4</v>
      </c>
      <c r="J2506" s="15" t="s">
        <v>14</v>
      </c>
      <c r="K2506" s="3"/>
      <c r="L2506" s="17">
        <v>24.890000000001091</v>
      </c>
      <c r="M2506" s="34">
        <f>L2506/'MSD Calculation'!$D$5</f>
        <v>0.84087837837841517</v>
      </c>
      <c r="N2506" s="34">
        <f>'MSD Calculation'!$D$24-L2506</f>
        <v>-6.3900000000010913</v>
      </c>
      <c r="O2506" s="35">
        <f t="shared" si="190"/>
        <v>2.2521314638193997E-3</v>
      </c>
      <c r="P2506" s="35">
        <f t="shared" si="191"/>
        <v>9.2673889411805134E-3</v>
      </c>
      <c r="Q2506" s="35">
        <f t="shared" si="192"/>
        <v>1.2327043952788438E-2</v>
      </c>
      <c r="R2506" s="35">
        <f t="shared" si="193"/>
        <v>1.4238852086811787E-2</v>
      </c>
      <c r="S2506" s="35">
        <f t="shared" si="194"/>
        <v>1.4804590936113866E-2</v>
      </c>
      <c r="T2506" s="11" t="s">
        <v>14</v>
      </c>
    </row>
    <row r="2507" spans="2:20" x14ac:dyDescent="0.35">
      <c r="B2507" s="63">
        <v>24.900000000001093</v>
      </c>
      <c r="C2507" s="34">
        <f>B2507/'MSD Calculation'!$D$5</f>
        <v>0.84121621621625309</v>
      </c>
      <c r="D2507" s="34">
        <f>'MSD Calculation'!$D$24-B2507</f>
        <v>-6.4000000000010928</v>
      </c>
      <c r="E2507" s="30">
        <f>IF(B2507="",0,IF(B2507&lt;'MSD Calculation'!$D$5,$E$7*(1-B2507/'MSD Calculation'!$D$5), 0))</f>
        <v>2.247349868354813E-3</v>
      </c>
      <c r="F2507" s="30">
        <f>IF(B2507="",0,IF($B2507&lt;$F$5,0,IF($B2507&gt;'MSD Calculation'!$D$5,0,IF($N$4="Closed-form",1/2*(1-COS(2*PI()*($B2507-$F$5)/$F$6))*$F$8,IF($N$4="General",1/2*(1-COS(2*PI()*($B2507-$F$5)/$F$6))*$F$9,"Error")))))</f>
        <v>7.0061641489796832E-3</v>
      </c>
      <c r="G2507" s="30">
        <f>IF(B2507="",0,IF($B2507&lt;$G$5,0,IF($B2507&gt;'MSD Calculation'!$D$5,0,IF($N$4="Closed-form",1/2*(1-COS(2*PI()*($B2507-$G$5)/$G$6))*$G$8,IF($N$4="General",1/2*(1-COS(2*PI()*($B2507-$G$5)/$G$6))*$G$9,"Error")))))</f>
        <v>3.0559824629969351E-3</v>
      </c>
      <c r="H2507" s="30">
        <f>IF(B2507="",0,IF($B2507&lt;$H$5,0,IF($B2507&gt;'MSD Calculation'!$D$5,0,IF($N$4="Closed-form",1/2*(1-COS(2*PI()*($B2507-$H$5)/$H$6))*$H$8,IF($N$4="General",1/2*(1-COS(2*PI()*($B2507-$H$5)/$H$6))*$H$9,"Error")))))</f>
        <v>1.9102463696666367E-3</v>
      </c>
      <c r="I2507" s="30">
        <f>IF(B2507="",0,IF($B2507&lt;$I$5,0,IF($B2507&gt;'MSD Calculation'!$D$5,0,IF($N$4="Closed-form",1/2*(1-COS(2*PI()*($B2507-$I$5)/$I$6))*$I$8,IF($N$4="General",1/2*(1-COS(2*PI()*($B2507-$I$5)/$I$6))*$I$9,"Error")))))</f>
        <v>5.6616981979322456E-4</v>
      </c>
      <c r="J2507" s="15" t="s">
        <v>14</v>
      </c>
      <c r="K2507" s="3"/>
      <c r="L2507" s="17">
        <v>24.900000000001093</v>
      </c>
      <c r="M2507" s="34">
        <f>L2507/'MSD Calculation'!$D$5</f>
        <v>0.84121621621625309</v>
      </c>
      <c r="N2507" s="34">
        <f>'MSD Calculation'!$D$24-L2507</f>
        <v>-6.4000000000010928</v>
      </c>
      <c r="O2507" s="35">
        <f t="shared" si="190"/>
        <v>2.247349868354813E-3</v>
      </c>
      <c r="P2507" s="35">
        <f t="shared" si="191"/>
        <v>9.2535140173344958E-3</v>
      </c>
      <c r="Q2507" s="35">
        <f t="shared" si="192"/>
        <v>1.2309496480331431E-2</v>
      </c>
      <c r="R2507" s="35">
        <f t="shared" si="193"/>
        <v>1.4219742849998067E-2</v>
      </c>
      <c r="S2507" s="35">
        <f t="shared" si="194"/>
        <v>1.4785912669791292E-2</v>
      </c>
      <c r="T2507" s="11" t="s">
        <v>14</v>
      </c>
    </row>
    <row r="2508" spans="2:20" x14ac:dyDescent="0.35">
      <c r="B2508" s="63">
        <v>24.910000000001094</v>
      </c>
      <c r="C2508" s="34">
        <f>B2508/'MSD Calculation'!$D$5</f>
        <v>0.84155405405409101</v>
      </c>
      <c r="D2508" s="34">
        <f>'MSD Calculation'!$D$24-B2508</f>
        <v>-6.4100000000010944</v>
      </c>
      <c r="E2508" s="30">
        <f>IF(B2508="",0,IF(B2508&lt;'MSD Calculation'!$D$5,$E$7*(1-B2508/'MSD Calculation'!$D$5), 0))</f>
        <v>2.2425682728902259E-3</v>
      </c>
      <c r="F2508" s="30">
        <f>IF(B2508="",0,IF($B2508&lt;$F$5,0,IF($B2508&gt;'MSD Calculation'!$D$5,0,IF($N$4="Closed-form",1/2*(1-COS(2*PI()*($B2508-$F$5)/$F$6))*$F$8,IF($N$4="General",1/2*(1-COS(2*PI()*($B2508-$F$5)/$F$6))*$F$9,"Error")))))</f>
        <v>6.997061361646472E-3</v>
      </c>
      <c r="G2508" s="30">
        <f>IF(B2508="",0,IF($B2508&lt;$G$5,0,IF($B2508&gt;'MSD Calculation'!$D$5,0,IF($N$4="Closed-form",1/2*(1-COS(2*PI()*($B2508-$G$5)/$G$6))*$G$8,IF($N$4="General",1/2*(1-COS(2*PI()*($B2508-$G$5)/$G$6))*$G$9,"Error")))))</f>
        <v>3.052301547977229E-3</v>
      </c>
      <c r="H2508" s="30">
        <f>IF(B2508="",0,IF($B2508&lt;$H$5,0,IF($B2508&gt;'MSD Calculation'!$D$5,0,IF($N$4="Closed-form",1/2*(1-COS(2*PI()*($B2508-$H$5)/$H$6))*$H$8,IF($N$4="General",1/2*(1-COS(2*PI()*($B2508-$H$5)/$H$6))*$H$9,"Error")))))</f>
        <v>1.9086737639378028E-3</v>
      </c>
      <c r="I2508" s="30">
        <f>IF(B2508="",0,IF($B2508&lt;$I$5,0,IF($B2508&gt;'MSD Calculation'!$D$5,0,IF($N$4="Closed-form",1/2*(1-COS(2*PI()*($B2508-$I$5)/$I$6))*$I$8,IF($N$4="General",1/2*(1-COS(2*PI()*($B2508-$I$5)/$I$6))*$I$9,"Error")))))</f>
        <v>5.6659363619354392E-4</v>
      </c>
      <c r="J2508" s="15" t="s">
        <v>14</v>
      </c>
      <c r="K2508" s="3"/>
      <c r="L2508" s="17">
        <v>24.910000000001094</v>
      </c>
      <c r="M2508" s="34">
        <f>L2508/'MSD Calculation'!$D$5</f>
        <v>0.84155405405409101</v>
      </c>
      <c r="N2508" s="34">
        <f>'MSD Calculation'!$D$24-L2508</f>
        <v>-6.4100000000010944</v>
      </c>
      <c r="O2508" s="35">
        <f t="shared" si="190"/>
        <v>2.2425682728902259E-3</v>
      </c>
      <c r="P2508" s="35">
        <f t="shared" si="191"/>
        <v>9.2396296345366984E-3</v>
      </c>
      <c r="Q2508" s="35">
        <f t="shared" si="192"/>
        <v>1.2291931182513927E-2</v>
      </c>
      <c r="R2508" s="35">
        <f t="shared" si="193"/>
        <v>1.420060494645173E-2</v>
      </c>
      <c r="S2508" s="35">
        <f t="shared" si="194"/>
        <v>1.4767198582645275E-2</v>
      </c>
      <c r="T2508" s="11" t="s">
        <v>14</v>
      </c>
    </row>
    <row r="2509" spans="2:20" x14ac:dyDescent="0.35">
      <c r="B2509" s="63">
        <v>24.920000000001096</v>
      </c>
      <c r="C2509" s="34">
        <f>B2509/'MSD Calculation'!$D$5</f>
        <v>0.84189189189192892</v>
      </c>
      <c r="D2509" s="34">
        <f>'MSD Calculation'!$D$24-B2509</f>
        <v>-6.4200000000010959</v>
      </c>
      <c r="E2509" s="30">
        <f>IF(B2509="",0,IF(B2509&lt;'MSD Calculation'!$D$5,$E$7*(1-B2509/'MSD Calculation'!$D$5), 0))</f>
        <v>2.2377866774256389E-3</v>
      </c>
      <c r="F2509" s="30">
        <f>IF(B2509="",0,IF($B2509&lt;$F$5,0,IF($B2509&gt;'MSD Calculation'!$D$5,0,IF($N$4="Closed-form",1/2*(1-COS(2*PI()*($B2509-$F$5)/$F$6))*$F$8,IF($N$4="General",1/2*(1-COS(2*PI()*($B2509-$F$5)/$F$6))*$F$9,"Error")))))</f>
        <v>6.9879491552907805E-3</v>
      </c>
      <c r="G2509" s="30">
        <f>IF(B2509="",0,IF($B2509&lt;$G$5,0,IF($B2509&gt;'MSD Calculation'!$D$5,0,IF($N$4="Closed-form",1/2*(1-COS(2*PI()*($B2509-$G$5)/$G$6))*$G$8,IF($N$4="General",1/2*(1-COS(2*PI()*($B2509-$G$5)/$G$6))*$G$9,"Error")))))</f>
        <v>3.0486122920315782E-3</v>
      </c>
      <c r="H2509" s="30">
        <f>IF(B2509="",0,IF($B2509&lt;$H$5,0,IF($B2509&gt;'MSD Calculation'!$D$5,0,IF($N$4="Closed-form",1/2*(1-COS(2*PI()*($B2509-$H$5)/$H$6))*$H$8,IF($N$4="General",1/2*(1-COS(2*PI()*($B2509-$H$5)/$H$6))*$H$9,"Error")))))</f>
        <v>1.9070903357455964E-3</v>
      </c>
      <c r="I2509" s="30">
        <f>IF(B2509="",0,IF($B2509&lt;$I$5,0,IF($B2509&gt;'MSD Calculation'!$D$5,0,IF($N$4="Closed-form",1/2*(1-COS(2*PI()*($B2509-$I$5)/$I$6))*$I$8,IF($N$4="General",1/2*(1-COS(2*PI()*($B2509-$I$5)/$I$6))*$I$9,"Error")))))</f>
        <v>5.6701028755088161E-4</v>
      </c>
      <c r="J2509" s="15" t="s">
        <v>14</v>
      </c>
      <c r="K2509" s="3"/>
      <c r="L2509" s="17">
        <v>24.920000000001096</v>
      </c>
      <c r="M2509" s="34">
        <f>L2509/'MSD Calculation'!$D$5</f>
        <v>0.84189189189192892</v>
      </c>
      <c r="N2509" s="34">
        <f>'MSD Calculation'!$D$24-L2509</f>
        <v>-6.4200000000010959</v>
      </c>
      <c r="O2509" s="35">
        <f t="shared" si="190"/>
        <v>2.2377866774256389E-3</v>
      </c>
      <c r="P2509" s="35">
        <f t="shared" si="191"/>
        <v>9.2257358327164189E-3</v>
      </c>
      <c r="Q2509" s="35">
        <f t="shared" si="192"/>
        <v>1.2274348124747998E-2</v>
      </c>
      <c r="R2509" s="35">
        <f t="shared" si="193"/>
        <v>1.4181438460493594E-2</v>
      </c>
      <c r="S2509" s="35">
        <f t="shared" si="194"/>
        <v>1.4748448748044476E-2</v>
      </c>
      <c r="T2509" s="11" t="s">
        <v>14</v>
      </c>
    </row>
    <row r="2510" spans="2:20" x14ac:dyDescent="0.35">
      <c r="B2510" s="63">
        <v>24.930000000001098</v>
      </c>
      <c r="C2510" s="34">
        <f>B2510/'MSD Calculation'!$D$5</f>
        <v>0.84222972972976673</v>
      </c>
      <c r="D2510" s="34">
        <f>'MSD Calculation'!$D$24-B2510</f>
        <v>-6.4300000000010975</v>
      </c>
      <c r="E2510" s="30">
        <f>IF(B2510="",0,IF(B2510&lt;'MSD Calculation'!$D$5,$E$7*(1-B2510/'MSD Calculation'!$D$5), 0))</f>
        <v>2.2330050819610535E-3</v>
      </c>
      <c r="F2510" s="30">
        <f>IF(B2510="",0,IF($B2510&lt;$F$5,0,IF($B2510&gt;'MSD Calculation'!$D$5,0,IF($N$4="Closed-form",1/2*(1-COS(2*PI()*($B2510-$F$5)/$F$6))*$F$8,IF($N$4="General",1/2*(1-COS(2*PI()*($B2510-$F$5)/$F$6))*$F$9,"Error")))))</f>
        <v>6.9788275698831788E-3</v>
      </c>
      <c r="G2510" s="30">
        <f>IF(B2510="",0,IF($B2510&lt;$G$5,0,IF($B2510&gt;'MSD Calculation'!$D$5,0,IF($N$4="Closed-form",1/2*(1-COS(2*PI()*($B2510-$G$5)/$G$6))*$G$8,IF($N$4="General",1/2*(1-COS(2*PI()*($B2510-$G$5)/$G$6))*$G$9,"Error")))))</f>
        <v>3.0449147207004951E-3</v>
      </c>
      <c r="H2510" s="30">
        <f>IF(B2510="",0,IF($B2510&lt;$H$5,0,IF($B2510&gt;'MSD Calculation'!$D$5,0,IF($N$4="Closed-form",1/2*(1-COS(2*PI()*($B2510-$H$5)/$H$6))*$H$8,IF($N$4="General",1/2*(1-COS(2*PI()*($B2510-$H$5)/$H$6))*$H$9,"Error")))))</f>
        <v>1.9054961041288924E-3</v>
      </c>
      <c r="I2510" s="30">
        <f>IF(B2510="",0,IF($B2510&lt;$I$5,0,IF($B2510&gt;'MSD Calculation'!$D$5,0,IF($N$4="Closed-form",1/2*(1-COS(2*PI()*($B2510-$I$5)/$I$6))*$I$8,IF($N$4="General",1/2*(1-COS(2*PI()*($B2510-$I$5)/$I$6))*$I$9,"Error")))))</f>
        <v>5.6741976309823867E-4</v>
      </c>
      <c r="J2510" s="15" t="s">
        <v>14</v>
      </c>
      <c r="K2510" s="3"/>
      <c r="L2510" s="17">
        <v>24.930000000001098</v>
      </c>
      <c r="M2510" s="34">
        <f>L2510/'MSD Calculation'!$D$5</f>
        <v>0.84222972972976673</v>
      </c>
      <c r="N2510" s="34">
        <f>'MSD Calculation'!$D$24-L2510</f>
        <v>-6.4300000000010975</v>
      </c>
      <c r="O2510" s="35">
        <f t="shared" si="190"/>
        <v>2.2330050819610535E-3</v>
      </c>
      <c r="P2510" s="35">
        <f t="shared" si="191"/>
        <v>9.2118326518442328E-3</v>
      </c>
      <c r="Q2510" s="35">
        <f t="shared" si="192"/>
        <v>1.2256747372544728E-2</v>
      </c>
      <c r="R2510" s="35">
        <f t="shared" si="193"/>
        <v>1.416224347667362E-2</v>
      </c>
      <c r="S2510" s="35">
        <f t="shared" si="194"/>
        <v>1.4729663239771859E-2</v>
      </c>
      <c r="T2510" s="11" t="s">
        <v>14</v>
      </c>
    </row>
    <row r="2511" spans="2:20" x14ac:dyDescent="0.35">
      <c r="B2511" s="63">
        <v>24.940000000001099</v>
      </c>
      <c r="C2511" s="34">
        <f>B2511/'MSD Calculation'!$D$5</f>
        <v>0.84256756756760465</v>
      </c>
      <c r="D2511" s="34">
        <f>'MSD Calculation'!$D$24-B2511</f>
        <v>-6.4400000000010991</v>
      </c>
      <c r="E2511" s="30">
        <f>IF(B2511="",0,IF(B2511&lt;'MSD Calculation'!$D$5,$E$7*(1-B2511/'MSD Calculation'!$D$5), 0))</f>
        <v>2.2282234864964665E-3</v>
      </c>
      <c r="F2511" s="30">
        <f>IF(B2511="",0,IF($B2511&lt;$F$5,0,IF($B2511&gt;'MSD Calculation'!$D$5,0,IF($N$4="Closed-form",1/2*(1-COS(2*PI()*($B2511-$F$5)/$F$6))*$F$8,IF($N$4="General",1/2*(1-COS(2*PI()*($B2511-$F$5)/$F$6))*$F$9,"Error")))))</f>
        <v>6.9696966454354274E-3</v>
      </c>
      <c r="G2511" s="30">
        <f>IF(B2511="",0,IF($B2511&lt;$G$5,0,IF($B2511&gt;'MSD Calculation'!$D$5,0,IF($N$4="Closed-form",1/2*(1-COS(2*PI()*($B2511-$G$5)/$G$6))*$G$8,IF($N$4="General",1/2*(1-COS(2*PI()*($B2511-$G$5)/$G$6))*$G$9,"Error")))))</f>
        <v>3.0412088595820602E-3</v>
      </c>
      <c r="H2511" s="30">
        <f>IF(B2511="",0,IF($B2511&lt;$H$5,0,IF($B2511&gt;'MSD Calculation'!$D$5,0,IF($N$4="Closed-form",1/2*(1-COS(2*PI()*($B2511-$H$5)/$H$6))*$H$8,IF($N$4="General",1/2*(1-COS(2*PI()*($B2511-$H$5)/$H$6))*$H$9,"Error")))))</f>
        <v>1.9038910882564649E-3</v>
      </c>
      <c r="I2511" s="30">
        <f>IF(B2511="",0,IF($B2511&lt;$I$5,0,IF($B2511&gt;'MSD Calculation'!$D$5,0,IF($N$4="Closed-form",1/2*(1-COS(2*PI()*($B2511-$I$5)/$I$6))*$I$8,IF($N$4="General",1/2*(1-COS(2*PI()*($B2511-$I$5)/$I$6))*$I$9,"Error")))))</f>
        <v>5.6782205225405194E-4</v>
      </c>
      <c r="J2511" s="15" t="s">
        <v>14</v>
      </c>
      <c r="K2511" s="3"/>
      <c r="L2511" s="17">
        <v>24.940000000001099</v>
      </c>
      <c r="M2511" s="34">
        <f>L2511/'MSD Calculation'!$D$5</f>
        <v>0.84256756756760465</v>
      </c>
      <c r="N2511" s="34">
        <f>'MSD Calculation'!$D$24-L2511</f>
        <v>-6.4400000000010991</v>
      </c>
      <c r="O2511" s="35">
        <f t="shared" si="190"/>
        <v>2.2282234864964665E-3</v>
      </c>
      <c r="P2511" s="35">
        <f t="shared" si="191"/>
        <v>9.1979201319318943E-3</v>
      </c>
      <c r="Q2511" s="35">
        <f t="shared" si="192"/>
        <v>1.2239128991513954E-2</v>
      </c>
      <c r="R2511" s="35">
        <f t="shared" si="193"/>
        <v>1.4143020079770419E-2</v>
      </c>
      <c r="S2511" s="35">
        <f t="shared" si="194"/>
        <v>1.4710842132024471E-2</v>
      </c>
      <c r="T2511" s="11" t="s">
        <v>14</v>
      </c>
    </row>
    <row r="2512" spans="2:20" x14ac:dyDescent="0.35">
      <c r="B2512" s="63">
        <v>24.950000000001101</v>
      </c>
      <c r="C2512" s="34">
        <f>B2512/'MSD Calculation'!$D$5</f>
        <v>0.84290540540544256</v>
      </c>
      <c r="D2512" s="34">
        <f>'MSD Calculation'!$D$24-B2512</f>
        <v>-6.4500000000011006</v>
      </c>
      <c r="E2512" s="30">
        <f>IF(B2512="",0,IF(B2512&lt;'MSD Calculation'!$D$5,$E$7*(1-B2512/'MSD Calculation'!$D$5), 0))</f>
        <v>2.2234418910318798E-3</v>
      </c>
      <c r="F2512" s="30">
        <f>IF(B2512="",0,IF($B2512&lt;$F$5,0,IF($B2512&gt;'MSD Calculation'!$D$5,0,IF($N$4="Closed-form",1/2*(1-COS(2*PI()*($B2512-$F$5)/$F$6))*$F$8,IF($N$4="General",1/2*(1-COS(2*PI()*($B2512-$F$5)/$F$6))*$F$9,"Error")))))</f>
        <v>6.9605564220002044E-3</v>
      </c>
      <c r="G2512" s="30">
        <f>IF(B2512="",0,IF($B2512&lt;$G$5,0,IF($B2512&gt;'MSD Calculation'!$D$5,0,IF($N$4="Closed-form",1/2*(1-COS(2*PI()*($B2512-$G$5)/$G$6))*$G$8,IF($N$4="General",1/2*(1-COS(2*PI()*($B2512-$G$5)/$G$6))*$G$9,"Error")))))</f>
        <v>3.0374947343317425E-3</v>
      </c>
      <c r="H2512" s="30">
        <f>IF(B2512="",0,IF($B2512&lt;$H$5,0,IF($B2512&gt;'MSD Calculation'!$D$5,0,IF($N$4="Closed-form",1/2*(1-COS(2*PI()*($B2512-$H$5)/$H$6))*$H$8,IF($N$4="General",1/2*(1-COS(2*PI()*($B2512-$H$5)/$H$6))*$H$9,"Error")))))</f>
        <v>1.9022753074267552E-3</v>
      </c>
      <c r="I2512" s="30">
        <f>IF(B2512="",0,IF($B2512&lt;$I$5,0,IF($B2512&gt;'MSD Calculation'!$D$5,0,IF($N$4="Closed-form",1/2*(1-COS(2*PI()*($B2512-$I$5)/$I$6))*$I$8,IF($N$4="General",1/2*(1-COS(2*PI()*($B2512-$I$5)/$I$6))*$I$9,"Error")))))</f>
        <v>5.6821714462246741E-4</v>
      </c>
      <c r="J2512" s="15" t="s">
        <v>14</v>
      </c>
      <c r="K2512" s="3"/>
      <c r="L2512" s="17">
        <v>24.950000000001101</v>
      </c>
      <c r="M2512" s="34">
        <f>L2512/'MSD Calculation'!$D$5</f>
        <v>0.84290540540544256</v>
      </c>
      <c r="N2512" s="34">
        <f>'MSD Calculation'!$D$24-L2512</f>
        <v>-6.4500000000011006</v>
      </c>
      <c r="O2512" s="35">
        <f t="shared" si="190"/>
        <v>2.2234418910318798E-3</v>
      </c>
      <c r="P2512" s="35">
        <f t="shared" si="191"/>
        <v>9.1839983130320851E-3</v>
      </c>
      <c r="Q2512" s="35">
        <f t="shared" si="192"/>
        <v>1.2221493047363828E-2</v>
      </c>
      <c r="R2512" s="35">
        <f t="shared" si="193"/>
        <v>1.4123768354790584E-2</v>
      </c>
      <c r="S2512" s="35">
        <f t="shared" si="194"/>
        <v>1.4691985499413052E-2</v>
      </c>
      <c r="T2512" s="11" t="s">
        <v>14</v>
      </c>
    </row>
    <row r="2513" spans="2:20" x14ac:dyDescent="0.35">
      <c r="B2513" s="63">
        <v>24.960000000001102</v>
      </c>
      <c r="C2513" s="34">
        <f>B2513/'MSD Calculation'!$D$5</f>
        <v>0.84324324324328048</v>
      </c>
      <c r="D2513" s="34">
        <f>'MSD Calculation'!$D$24-B2513</f>
        <v>-6.4600000000011022</v>
      </c>
      <c r="E2513" s="30">
        <f>IF(B2513="",0,IF(B2513&lt;'MSD Calculation'!$D$5,$E$7*(1-B2513/'MSD Calculation'!$D$5), 0))</f>
        <v>2.2186602955672928E-3</v>
      </c>
      <c r="F2513" s="30">
        <f>IF(B2513="",0,IF($B2513&lt;$F$5,0,IF($B2513&gt;'MSD Calculation'!$D$5,0,IF($N$4="Closed-form",1/2*(1-COS(2*PI()*($B2513-$F$5)/$F$6))*$F$8,IF($N$4="General",1/2*(1-COS(2*PI()*($B2513-$F$5)/$F$6))*$F$9,"Error")))))</f>
        <v>6.9514069396710244E-3</v>
      </c>
      <c r="G2513" s="30">
        <f>IF(B2513="",0,IF($B2513&lt;$G$5,0,IF($B2513&gt;'MSD Calculation'!$D$5,0,IF($N$4="Closed-form",1/2*(1-COS(2*PI()*($B2513-$G$5)/$G$6))*$G$8,IF($N$4="General",1/2*(1-COS(2*PI()*($B2513-$G$5)/$G$6))*$G$9,"Error")))))</f>
        <v>3.0337723706622267E-3</v>
      </c>
      <c r="H2513" s="30">
        <f>IF(B2513="",0,IF($B2513&lt;$H$5,0,IF($B2513&gt;'MSD Calculation'!$D$5,0,IF($N$4="Closed-form",1/2*(1-COS(2*PI()*($B2513-$H$5)/$H$6))*$H$8,IF($N$4="General",1/2*(1-COS(2*PI()*($B2513-$H$5)/$H$6))*$H$9,"Error")))))</f>
        <v>1.9006487810676418E-3</v>
      </c>
      <c r="I2513" s="30">
        <f>IF(B2513="",0,IF($B2513&lt;$I$5,0,IF($B2513&gt;'MSD Calculation'!$D$5,0,IF($N$4="Closed-form",1/2*(1-COS(2*PI()*($B2513-$I$5)/$I$6))*$I$8,IF($N$4="General",1/2*(1-COS(2*PI()*($B2513-$I$5)/$I$6))*$I$9,"Error")))))</f>
        <v>5.6860502999360766E-4</v>
      </c>
      <c r="J2513" s="15" t="s">
        <v>14</v>
      </c>
      <c r="K2513" s="3"/>
      <c r="L2513" s="17">
        <v>24.960000000001102</v>
      </c>
      <c r="M2513" s="34">
        <f>L2513/'MSD Calculation'!$D$5</f>
        <v>0.84324324324328048</v>
      </c>
      <c r="N2513" s="34">
        <f>'MSD Calculation'!$D$24-L2513</f>
        <v>-6.4600000000011022</v>
      </c>
      <c r="O2513" s="35">
        <f t="shared" si="190"/>
        <v>2.2186602955672928E-3</v>
      </c>
      <c r="P2513" s="35">
        <f t="shared" si="191"/>
        <v>9.1700672352383172E-3</v>
      </c>
      <c r="Q2513" s="35">
        <f t="shared" si="192"/>
        <v>1.2203839605900544E-2</v>
      </c>
      <c r="R2513" s="35">
        <f t="shared" si="193"/>
        <v>1.4104488386968187E-2</v>
      </c>
      <c r="S2513" s="35">
        <f t="shared" si="194"/>
        <v>1.4673093416961795E-2</v>
      </c>
      <c r="T2513" s="11" t="s">
        <v>14</v>
      </c>
    </row>
    <row r="2514" spans="2:20" x14ac:dyDescent="0.35">
      <c r="B2514" s="63">
        <v>24.970000000001104</v>
      </c>
      <c r="C2514" s="34">
        <f>B2514/'MSD Calculation'!$D$5</f>
        <v>0.84358108108111829</v>
      </c>
      <c r="D2514" s="34">
        <f>'MSD Calculation'!$D$24-B2514</f>
        <v>-6.4700000000011038</v>
      </c>
      <c r="E2514" s="30">
        <f>IF(B2514="",0,IF(B2514&lt;'MSD Calculation'!$D$5,$E$7*(1-B2514/'MSD Calculation'!$D$5), 0))</f>
        <v>2.2138787001027074E-3</v>
      </c>
      <c r="F2514" s="30">
        <f>IF(B2514="",0,IF($B2514&lt;$F$5,0,IF($B2514&gt;'MSD Calculation'!$D$5,0,IF($N$4="Closed-form",1/2*(1-COS(2*PI()*($B2514-$F$5)/$F$6))*$F$8,IF($N$4="General",1/2*(1-COS(2*PI()*($B2514-$F$5)/$F$6))*$F$9,"Error")))))</f>
        <v>6.94224823858197E-3</v>
      </c>
      <c r="G2514" s="30">
        <f>IF(B2514="",0,IF($B2514&lt;$G$5,0,IF($B2514&gt;'MSD Calculation'!$D$5,0,IF($N$4="Closed-form",1/2*(1-COS(2*PI()*($B2514-$G$5)/$G$6))*$G$8,IF($N$4="General",1/2*(1-COS(2*PI()*($B2514-$G$5)/$G$6))*$G$9,"Error")))))</f>
        <v>3.0300417943432277E-3</v>
      </c>
      <c r="H2514" s="30">
        <f>IF(B2514="",0,IF($B2514&lt;$H$5,0,IF($B2514&gt;'MSD Calculation'!$D$5,0,IF($N$4="Closed-form",1/2*(1-COS(2*PI()*($B2514-$H$5)/$H$6))*$H$8,IF($N$4="General",1/2*(1-COS(2*PI()*($B2514-$H$5)/$H$6))*$H$9,"Error")))))</f>
        <v>1.8990115287362049E-3</v>
      </c>
      <c r="I2514" s="30">
        <f>IF(B2514="",0,IF($B2514&lt;$I$5,0,IF($B2514&gt;'MSD Calculation'!$D$5,0,IF($N$4="Closed-form",1/2*(1-COS(2*PI()*($B2514-$I$5)/$I$6))*$I$8,IF($N$4="General",1/2*(1-COS(2*PI()*($B2514-$I$5)/$I$6))*$I$9,"Error")))))</f>
        <v>5.6898569834383788E-4</v>
      </c>
      <c r="J2514" s="15" t="s">
        <v>14</v>
      </c>
      <c r="K2514" s="3"/>
      <c r="L2514" s="17">
        <v>24.970000000001104</v>
      </c>
      <c r="M2514" s="34">
        <f>L2514/'MSD Calculation'!$D$5</f>
        <v>0.84358108108111829</v>
      </c>
      <c r="N2514" s="34">
        <f>'MSD Calculation'!$D$24-L2514</f>
        <v>-6.4700000000011038</v>
      </c>
      <c r="O2514" s="35">
        <f t="shared" ref="O2514:O2577" si="195">E2514</f>
        <v>2.2138787001027074E-3</v>
      </c>
      <c r="P2514" s="35">
        <f t="shared" ref="P2514:P2577" si="196">E2514+F2514</f>
        <v>9.1561269386846774E-3</v>
      </c>
      <c r="Q2514" s="35">
        <f t="shared" ref="Q2514:Q2577" si="197">E2514+F2514+G2514</f>
        <v>1.2186168733027905E-2</v>
      </c>
      <c r="R2514" s="35">
        <f t="shared" ref="R2514:R2577" si="198">+E2514+F2514+G2514+H2514</f>
        <v>1.408518026176411E-2</v>
      </c>
      <c r="S2514" s="35">
        <f t="shared" ref="S2514:S2577" si="199">E2514+F2514+G2514+H2514+I2514</f>
        <v>1.4654165960107948E-2</v>
      </c>
      <c r="T2514" s="11" t="s">
        <v>14</v>
      </c>
    </row>
    <row r="2515" spans="2:20" x14ac:dyDescent="0.35">
      <c r="B2515" s="63">
        <v>24.980000000001105</v>
      </c>
      <c r="C2515" s="34">
        <f>B2515/'MSD Calculation'!$D$5</f>
        <v>0.84391891891895621</v>
      </c>
      <c r="D2515" s="34">
        <f>'MSD Calculation'!$D$24-B2515</f>
        <v>-6.4800000000011053</v>
      </c>
      <c r="E2515" s="30">
        <f>IF(B2515="",0,IF(B2515&lt;'MSD Calculation'!$D$5,$E$7*(1-B2515/'MSD Calculation'!$D$5), 0))</f>
        <v>2.2090971046381204E-3</v>
      </c>
      <c r="F2515" s="30">
        <f>IF(B2515="",0,IF($B2515&lt;$F$5,0,IF($B2515&gt;'MSD Calculation'!$D$5,0,IF($N$4="Closed-form",1/2*(1-COS(2*PI()*($B2515-$F$5)/$F$6))*$F$8,IF($N$4="General",1/2*(1-COS(2*PI()*($B2515-$F$5)/$F$6))*$F$9,"Error")))))</f>
        <v>6.9330803589076097E-3</v>
      </c>
      <c r="G2515" s="30">
        <f>IF(B2515="",0,IF($B2515&lt;$G$5,0,IF($B2515&gt;'MSD Calculation'!$D$5,0,IF($N$4="Closed-form",1/2*(1-COS(2*PI()*($B2515-$G$5)/$G$6))*$G$8,IF($N$4="General",1/2*(1-COS(2*PI()*($B2515-$G$5)/$G$6))*$G$9,"Error")))))</f>
        <v>3.026303031201319E-3</v>
      </c>
      <c r="H2515" s="30">
        <f>IF(B2515="",0,IF($B2515&lt;$H$5,0,IF($B2515&gt;'MSD Calculation'!$D$5,0,IF($N$4="Closed-form",1/2*(1-COS(2*PI()*($B2515-$H$5)/$H$6))*$H$8,IF($N$4="General",1/2*(1-COS(2*PI()*($B2515-$H$5)/$H$6))*$H$9,"Error")))))</f>
        <v>1.8973635701184917E-3</v>
      </c>
      <c r="I2515" s="30">
        <f>IF(B2515="",0,IF($B2515&lt;$I$5,0,IF($B2515&gt;'MSD Calculation'!$D$5,0,IF($N$4="Closed-form",1/2*(1-COS(2*PI()*($B2515-$I$5)/$I$6))*$I$8,IF($N$4="General",1/2*(1-COS(2*PI()*($B2515-$I$5)/$I$6))*$I$9,"Error")))))</f>
        <v>5.6935913983602272E-4</v>
      </c>
      <c r="J2515" s="15" t="s">
        <v>14</v>
      </c>
      <c r="K2515" s="3"/>
      <c r="L2515" s="17">
        <v>24.980000000001105</v>
      </c>
      <c r="M2515" s="34">
        <f>L2515/'MSD Calculation'!$D$5</f>
        <v>0.84391891891895621</v>
      </c>
      <c r="N2515" s="34">
        <f>'MSD Calculation'!$D$24-L2515</f>
        <v>-6.4800000000011053</v>
      </c>
      <c r="O2515" s="35">
        <f t="shared" si="195"/>
        <v>2.2090971046381204E-3</v>
      </c>
      <c r="P2515" s="35">
        <f t="shared" si="196"/>
        <v>9.1421774635457309E-3</v>
      </c>
      <c r="Q2515" s="35">
        <f t="shared" si="197"/>
        <v>1.216848049474705E-2</v>
      </c>
      <c r="R2515" s="35">
        <f t="shared" si="198"/>
        <v>1.4065844064865541E-2</v>
      </c>
      <c r="S2515" s="35">
        <f t="shared" si="199"/>
        <v>1.4635203204701564E-2</v>
      </c>
      <c r="T2515" s="11" t="s">
        <v>14</v>
      </c>
    </row>
    <row r="2516" spans="2:20" x14ac:dyDescent="0.35">
      <c r="B2516" s="63">
        <v>24.990000000001107</v>
      </c>
      <c r="C2516" s="34">
        <f>B2516/'MSD Calculation'!$D$5</f>
        <v>0.84425675675679412</v>
      </c>
      <c r="D2516" s="34">
        <f>'MSD Calculation'!$D$24-B2516</f>
        <v>-6.4900000000011069</v>
      </c>
      <c r="E2516" s="30">
        <f>IF(B2516="",0,IF(B2516&lt;'MSD Calculation'!$D$5,$E$7*(1-B2516/'MSD Calculation'!$D$5), 0))</f>
        <v>2.2043155091735333E-3</v>
      </c>
      <c r="F2516" s="30">
        <f>IF(B2516="",0,IF($B2516&lt;$F$5,0,IF($B2516&gt;'MSD Calculation'!$D$5,0,IF($N$4="Closed-form",1/2*(1-COS(2*PI()*($B2516-$F$5)/$F$6))*$F$8,IF($N$4="General",1/2*(1-COS(2*PI()*($B2516-$F$5)/$F$6))*$F$9,"Error")))))</f>
        <v>6.9239033408627247E-3</v>
      </c>
      <c r="G2516" s="30">
        <f>IF(B2516="",0,IF($B2516&lt;$G$5,0,IF($B2516&gt;'MSD Calculation'!$D$5,0,IF($N$4="Closed-form",1/2*(1-COS(2*PI()*($B2516-$G$5)/$G$6))*$G$8,IF($N$4="General",1/2*(1-COS(2*PI()*($B2516-$G$5)/$G$6))*$G$9,"Error")))))</f>
        <v>3.0225561071197484E-3</v>
      </c>
      <c r="H2516" s="30">
        <f>IF(B2516="",0,IF($B2516&lt;$H$5,0,IF($B2516&gt;'MSD Calculation'!$D$5,0,IF($N$4="Closed-form",1/2*(1-COS(2*PI()*($B2516-$H$5)/$H$6))*$H$8,IF($N$4="General",1/2*(1-COS(2*PI()*($B2516-$H$5)/$H$6))*$H$9,"Error")))))</f>
        <v>1.8957049250292813E-3</v>
      </c>
      <c r="I2516" s="30">
        <f>IF(B2516="",0,IF($B2516&lt;$I$5,0,IF($B2516&gt;'MSD Calculation'!$D$5,0,IF($N$4="Closed-form",1/2*(1-COS(2*PI()*($B2516-$I$5)/$I$6))*$I$8,IF($N$4="General",1/2*(1-COS(2*PI()*($B2516-$I$5)/$I$6))*$I$9,"Error")))))</f>
        <v>5.6972534481978209E-4</v>
      </c>
      <c r="J2516" s="15" t="s">
        <v>14</v>
      </c>
      <c r="K2516" s="3"/>
      <c r="L2516" s="17">
        <v>24.990000000001107</v>
      </c>
      <c r="M2516" s="34">
        <f>L2516/'MSD Calculation'!$D$5</f>
        <v>0.84425675675679412</v>
      </c>
      <c r="N2516" s="34">
        <f>'MSD Calculation'!$D$24-L2516</f>
        <v>-6.4900000000011069</v>
      </c>
      <c r="O2516" s="35">
        <f t="shared" si="195"/>
        <v>2.2043155091735333E-3</v>
      </c>
      <c r="P2516" s="35">
        <f t="shared" si="196"/>
        <v>9.1282188500362571E-3</v>
      </c>
      <c r="Q2516" s="35">
        <f t="shared" si="197"/>
        <v>1.2150774957156005E-2</v>
      </c>
      <c r="R2516" s="35">
        <f t="shared" si="198"/>
        <v>1.4046479882185287E-2</v>
      </c>
      <c r="S2516" s="35">
        <f t="shared" si="199"/>
        <v>1.4616205227005069E-2</v>
      </c>
      <c r="T2516" s="11" t="s">
        <v>14</v>
      </c>
    </row>
    <row r="2517" spans="2:20" x14ac:dyDescent="0.35">
      <c r="B2517" s="63">
        <v>25.000000000001108</v>
      </c>
      <c r="C2517" s="34">
        <f>B2517/'MSD Calculation'!$D$5</f>
        <v>0.84459459459463204</v>
      </c>
      <c r="D2517" s="34">
        <f>'MSD Calculation'!$D$24-B2517</f>
        <v>-6.5000000000011084</v>
      </c>
      <c r="E2517" s="30">
        <f>IF(B2517="",0,IF(B2517&lt;'MSD Calculation'!$D$5,$E$7*(1-B2517/'MSD Calculation'!$D$5), 0))</f>
        <v>2.1995339137089467E-3</v>
      </c>
      <c r="F2517" s="30">
        <f>IF(B2517="",0,IF($B2517&lt;$F$5,0,IF($B2517&gt;'MSD Calculation'!$D$5,0,IF($N$4="Closed-form",1/2*(1-COS(2*PI()*($B2517-$F$5)/$F$6))*$F$8,IF($N$4="General",1/2*(1-COS(2*PI()*($B2517-$F$5)/$F$6))*$F$9,"Error")))))</f>
        <v>6.9147172247022298E-3</v>
      </c>
      <c r="G2517" s="30">
        <f>IF(B2517="",0,IF($B2517&lt;$G$5,0,IF($B2517&gt;'MSD Calculation'!$D$5,0,IF($N$4="Closed-form",1/2*(1-COS(2*PI()*($B2517-$G$5)/$G$6))*$G$8,IF($N$4="General",1/2*(1-COS(2*PI()*($B2517-$G$5)/$G$6))*$G$9,"Error")))))</f>
        <v>3.0188010480382654E-3</v>
      </c>
      <c r="H2517" s="30">
        <f>IF(B2517="",0,IF($B2517&lt;$H$5,0,IF($B2517&gt;'MSD Calculation'!$D$5,0,IF($N$4="Closed-form",1/2*(1-COS(2*PI()*($B2517-$H$5)/$H$6))*$H$8,IF($N$4="General",1/2*(1-COS(2*PI()*($B2517-$H$5)/$H$6))*$H$9,"Error")))))</f>
        <v>1.8940356134118433E-3</v>
      </c>
      <c r="I2517" s="30">
        <f>IF(B2517="",0,IF($B2517&lt;$I$5,0,IF($B2517&gt;'MSD Calculation'!$D$5,0,IF($N$4="Closed-form",1/2*(1-COS(2*PI()*($B2517-$I$5)/$I$6))*$I$8,IF($N$4="General",1/2*(1-COS(2*PI()*($B2517-$I$5)/$I$6))*$I$9,"Error")))))</f>
        <v>5.7008430383173961E-4</v>
      </c>
      <c r="J2517" s="15" t="s">
        <v>14</v>
      </c>
      <c r="K2517" s="3"/>
      <c r="L2517" s="17">
        <v>25.000000000001108</v>
      </c>
      <c r="M2517" s="34">
        <f>L2517/'MSD Calculation'!$D$5</f>
        <v>0.84459459459463204</v>
      </c>
      <c r="N2517" s="34">
        <f>'MSD Calculation'!$D$24-L2517</f>
        <v>-6.5000000000011084</v>
      </c>
      <c r="O2517" s="35">
        <f t="shared" si="195"/>
        <v>2.1995339137089467E-3</v>
      </c>
      <c r="P2517" s="35">
        <f t="shared" si="196"/>
        <v>9.1142511384111769E-3</v>
      </c>
      <c r="Q2517" s="35">
        <f t="shared" si="197"/>
        <v>1.2133052186449443E-2</v>
      </c>
      <c r="R2517" s="35">
        <f t="shared" si="198"/>
        <v>1.4027087799861285E-2</v>
      </c>
      <c r="S2517" s="35">
        <f t="shared" si="199"/>
        <v>1.4597172103693025E-2</v>
      </c>
      <c r="T2517" s="11" t="s">
        <v>14</v>
      </c>
    </row>
    <row r="2518" spans="2:20" x14ac:dyDescent="0.35">
      <c r="B2518" s="63">
        <v>25.01000000000111</v>
      </c>
      <c r="C2518" s="34">
        <f>B2518/'MSD Calculation'!$D$5</f>
        <v>0.84493243243246985</v>
      </c>
      <c r="D2518" s="34">
        <f>'MSD Calculation'!$D$24-B2518</f>
        <v>-6.51000000000111</v>
      </c>
      <c r="E2518" s="30">
        <f>IF(B2518="",0,IF(B2518&lt;'MSD Calculation'!$D$5,$E$7*(1-B2518/'MSD Calculation'!$D$5), 0))</f>
        <v>2.1947523182443613E-3</v>
      </c>
      <c r="F2518" s="30">
        <f>IF(B2518="",0,IF($B2518&lt;$F$5,0,IF($B2518&gt;'MSD Calculation'!$D$5,0,IF($N$4="Closed-form",1/2*(1-COS(2*PI()*($B2518-$F$5)/$F$6))*$F$8,IF($N$4="General",1/2*(1-COS(2*PI()*($B2518-$F$5)/$F$6))*$F$9,"Error")))))</f>
        <v>6.905522050720903E-3</v>
      </c>
      <c r="G2518" s="30">
        <f>IF(B2518="",0,IF($B2518&lt;$G$5,0,IF($B2518&gt;'MSD Calculation'!$D$5,0,IF($N$4="Closed-form",1/2*(1-COS(2*PI()*($B2518-$G$5)/$G$6))*$G$8,IF($N$4="General",1/2*(1-COS(2*PI()*($B2518-$G$5)/$G$6))*$G$9,"Error")))))</f>
        <v>3.0150378799529334E-3</v>
      </c>
      <c r="H2518" s="30">
        <f>IF(B2518="",0,IF($B2518&lt;$H$5,0,IF($B2518&gt;'MSD Calculation'!$D$5,0,IF($N$4="Closed-form",1/2*(1-COS(2*PI()*($B2518-$H$5)/$H$6))*$H$8,IF($N$4="General",1/2*(1-COS(2*PI()*($B2518-$H$5)/$H$6))*$H$9,"Error")))))</f>
        <v>1.8923556553377022E-3</v>
      </c>
      <c r="I2518" s="30">
        <f>IF(B2518="",0,IF($B2518&lt;$I$5,0,IF($B2518&gt;'MSD Calculation'!$D$5,0,IF($N$4="Closed-form",1/2*(1-COS(2*PI()*($B2518-$I$5)/$I$6))*$I$8,IF($N$4="General",1/2*(1-COS(2*PI()*($B2518-$I$5)/$I$6))*$I$9,"Error")))))</f>
        <v>5.7043600759576756E-4</v>
      </c>
      <c r="J2518" s="15" t="s">
        <v>14</v>
      </c>
      <c r="K2518" s="3"/>
      <c r="L2518" s="17">
        <v>25.01000000000111</v>
      </c>
      <c r="M2518" s="34">
        <f>L2518/'MSD Calculation'!$D$5</f>
        <v>0.84493243243246985</v>
      </c>
      <c r="N2518" s="34">
        <f>'MSD Calculation'!$D$24-L2518</f>
        <v>-6.51000000000111</v>
      </c>
      <c r="O2518" s="35">
        <f t="shared" si="195"/>
        <v>2.1947523182443613E-3</v>
      </c>
      <c r="P2518" s="35">
        <f t="shared" si="196"/>
        <v>9.1002743689652648E-3</v>
      </c>
      <c r="Q2518" s="35">
        <f t="shared" si="197"/>
        <v>1.2115312248918198E-2</v>
      </c>
      <c r="R2518" s="35">
        <f t="shared" si="198"/>
        <v>1.4007667904255901E-2</v>
      </c>
      <c r="S2518" s="35">
        <f t="shared" si="199"/>
        <v>1.4578103911851669E-2</v>
      </c>
      <c r="T2518" s="11" t="s">
        <v>14</v>
      </c>
    </row>
    <row r="2519" spans="2:20" x14ac:dyDescent="0.35">
      <c r="B2519" s="63">
        <v>25.020000000001112</v>
      </c>
      <c r="C2519" s="34">
        <f>B2519/'MSD Calculation'!$D$5</f>
        <v>0.84527027027030777</v>
      </c>
      <c r="D2519" s="34">
        <f>'MSD Calculation'!$D$24-B2519</f>
        <v>-6.5200000000011116</v>
      </c>
      <c r="E2519" s="30">
        <f>IF(B2519="",0,IF(B2519&lt;'MSD Calculation'!$D$5,$E$7*(1-B2519/'MSD Calculation'!$D$5), 0))</f>
        <v>2.1899707227797743E-3</v>
      </c>
      <c r="F2519" s="30">
        <f>IF(B2519="",0,IF($B2519&lt;$F$5,0,IF($B2519&gt;'MSD Calculation'!$D$5,0,IF($N$4="Closed-form",1/2*(1-COS(2*PI()*($B2519-$F$5)/$F$6))*$F$8,IF($N$4="General",1/2*(1-COS(2*PI()*($B2519-$F$5)/$F$6))*$F$9,"Error")))))</f>
        <v>6.8963178592532865E-3</v>
      </c>
      <c r="G2519" s="30">
        <f>IF(B2519="",0,IF($B2519&lt;$G$5,0,IF($B2519&gt;'MSD Calculation'!$D$5,0,IF($N$4="Closed-form",1/2*(1-COS(2*PI()*($B2519-$G$5)/$G$6))*$G$8,IF($N$4="General",1/2*(1-COS(2*PI()*($B2519-$G$5)/$G$6))*$G$9,"Error")))))</f>
        <v>3.0112666289159552E-3</v>
      </c>
      <c r="H2519" s="30">
        <f>IF(B2519="",0,IF($B2519&lt;$H$5,0,IF($B2519&gt;'MSD Calculation'!$D$5,0,IF($N$4="Closed-form",1/2*(1-COS(2*PI()*($B2519-$H$5)/$H$6))*$H$8,IF($N$4="General",1/2*(1-COS(2*PI()*($B2519-$H$5)/$H$6))*$H$9,"Error")))))</f>
        <v>1.8906650710063912E-3</v>
      </c>
      <c r="I2519" s="30">
        <f>IF(B2519="",0,IF($B2519&lt;$I$5,0,IF($B2519&gt;'MSD Calculation'!$D$5,0,IF($N$4="Closed-form",1/2*(1-COS(2*PI()*($B2519-$I$5)/$I$6))*$I$8,IF($N$4="General",1/2*(1-COS(2*PI()*($B2519-$I$5)/$I$6))*$I$9,"Error")))))</f>
        <v>5.7078044702322628E-4</v>
      </c>
      <c r="J2519" s="15" t="s">
        <v>14</v>
      </c>
      <c r="K2519" s="3"/>
      <c r="L2519" s="17">
        <v>25.020000000001112</v>
      </c>
      <c r="M2519" s="34">
        <f>L2519/'MSD Calculation'!$D$5</f>
        <v>0.84527027027030777</v>
      </c>
      <c r="N2519" s="34">
        <f>'MSD Calculation'!$D$24-L2519</f>
        <v>-6.5200000000011116</v>
      </c>
      <c r="O2519" s="35">
        <f t="shared" si="195"/>
        <v>2.1899707227797743E-3</v>
      </c>
      <c r="P2519" s="35">
        <f t="shared" si="196"/>
        <v>9.0862885820330603E-3</v>
      </c>
      <c r="Q2519" s="35">
        <f t="shared" si="197"/>
        <v>1.2097555210949015E-2</v>
      </c>
      <c r="R2519" s="35">
        <f t="shared" si="198"/>
        <v>1.3988220281955406E-2</v>
      </c>
      <c r="S2519" s="35">
        <f t="shared" si="199"/>
        <v>1.4559000728978632E-2</v>
      </c>
      <c r="T2519" s="11" t="s">
        <v>14</v>
      </c>
    </row>
    <row r="2520" spans="2:20" x14ac:dyDescent="0.35">
      <c r="B2520" s="63">
        <v>25.030000000001113</v>
      </c>
      <c r="C2520" s="34">
        <f>B2520/'MSD Calculation'!$D$5</f>
        <v>0.84560810810814568</v>
      </c>
      <c r="D2520" s="34">
        <f>'MSD Calculation'!$D$24-B2520</f>
        <v>-6.5300000000011131</v>
      </c>
      <c r="E2520" s="30">
        <f>IF(B2520="",0,IF(B2520&lt;'MSD Calculation'!$D$5,$E$7*(1-B2520/'MSD Calculation'!$D$5), 0))</f>
        <v>2.1851891273151872E-3</v>
      </c>
      <c r="F2520" s="30">
        <f>IF(B2520="",0,IF($B2520&lt;$F$5,0,IF($B2520&gt;'MSD Calculation'!$D$5,0,IF($N$4="Closed-form",1/2*(1-COS(2*PI()*($B2520-$F$5)/$F$6))*$F$8,IF($N$4="General",1/2*(1-COS(2*PI()*($B2520-$F$5)/$F$6))*$F$9,"Error")))))</f>
        <v>6.887104690673467E-3</v>
      </c>
      <c r="G2520" s="30">
        <f>IF(B2520="",0,IF($B2520&lt;$G$5,0,IF($B2520&gt;'MSD Calculation'!$D$5,0,IF($N$4="Closed-form",1/2*(1-COS(2*PI()*($B2520-$G$5)/$G$6))*$G$8,IF($N$4="General",1/2*(1-COS(2*PI()*($B2520-$G$5)/$G$6))*$G$9,"Error")))))</f>
        <v>3.0074873210354921E-3</v>
      </c>
      <c r="H2520" s="30">
        <f>IF(B2520="",0,IF($B2520&lt;$H$5,0,IF($B2520&gt;'MSD Calculation'!$D$5,0,IF($N$4="Closed-form",1/2*(1-COS(2*PI()*($B2520-$H$5)/$H$6))*$H$8,IF($N$4="General",1/2*(1-COS(2*PI()*($B2520-$H$5)/$H$6))*$H$9,"Error")))))</f>
        <v>1.8889638807452135E-3</v>
      </c>
      <c r="I2520" s="30">
        <f>IF(B2520="",0,IF($B2520&lt;$I$5,0,IF($B2520&gt;'MSD Calculation'!$D$5,0,IF($N$4="Closed-form",1/2*(1-COS(2*PI()*($B2520-$I$5)/$I$6))*$I$8,IF($N$4="General",1/2*(1-COS(2*PI()*($B2520-$I$5)/$I$6))*$I$9,"Error")))))</f>
        <v>5.7111761321319962E-4</v>
      </c>
      <c r="J2520" s="15" t="s">
        <v>14</v>
      </c>
      <c r="K2520" s="3"/>
      <c r="L2520" s="17">
        <v>25.030000000001113</v>
      </c>
      <c r="M2520" s="34">
        <f>L2520/'MSD Calculation'!$D$5</f>
        <v>0.84560810810814568</v>
      </c>
      <c r="N2520" s="34">
        <f>'MSD Calculation'!$D$24-L2520</f>
        <v>-6.5300000000011131</v>
      </c>
      <c r="O2520" s="35">
        <f t="shared" si="195"/>
        <v>2.1851891273151872E-3</v>
      </c>
      <c r="P2520" s="35">
        <f t="shared" si="196"/>
        <v>9.0722938179886546E-3</v>
      </c>
      <c r="Q2520" s="35">
        <f t="shared" si="197"/>
        <v>1.2079781139024148E-2</v>
      </c>
      <c r="R2520" s="35">
        <f t="shared" si="198"/>
        <v>1.3968745019769361E-2</v>
      </c>
      <c r="S2520" s="35">
        <f t="shared" si="199"/>
        <v>1.4539862632982561E-2</v>
      </c>
      <c r="T2520" s="11" t="s">
        <v>14</v>
      </c>
    </row>
    <row r="2521" spans="2:20" x14ac:dyDescent="0.35">
      <c r="B2521" s="63">
        <v>25.040000000001115</v>
      </c>
      <c r="C2521" s="34">
        <f>B2521/'MSD Calculation'!$D$5</f>
        <v>0.8459459459459836</v>
      </c>
      <c r="D2521" s="34">
        <f>'MSD Calculation'!$D$24-B2521</f>
        <v>-6.5400000000011147</v>
      </c>
      <c r="E2521" s="30">
        <f>IF(B2521="",0,IF(B2521&lt;'MSD Calculation'!$D$5,$E$7*(1-B2521/'MSD Calculation'!$D$5), 0))</f>
        <v>2.1804075318506001E-3</v>
      </c>
      <c r="F2521" s="30">
        <f>IF(B2521="",0,IF($B2521&lt;$F$5,0,IF($B2521&gt;'MSD Calculation'!$D$5,0,IF($N$4="Closed-form",1/2*(1-COS(2*PI()*($B2521-$F$5)/$F$6))*$F$8,IF($N$4="General",1/2*(1-COS(2*PI()*($B2521-$F$5)/$F$6))*$F$9,"Error")))))</f>
        <v>6.8778825853949158E-3</v>
      </c>
      <c r="G2521" s="30">
        <f>IF(B2521="",0,IF($B2521&lt;$G$5,0,IF($B2521&gt;'MSD Calculation'!$D$5,0,IF($N$4="Closed-form",1/2*(1-COS(2*PI()*($B2521-$G$5)/$G$6))*$G$8,IF($N$4="General",1/2*(1-COS(2*PI()*($B2521-$G$5)/$G$6))*$G$9,"Error")))))</f>
        <v>3.0036999824754832E-3</v>
      </c>
      <c r="H2521" s="30">
        <f>IF(B2521="",0,IF($B2521&lt;$H$5,0,IF($B2521&gt;'MSD Calculation'!$D$5,0,IF($N$4="Closed-form",1/2*(1-COS(2*PI()*($B2521-$H$5)/$H$6))*$H$8,IF($N$4="General",1/2*(1-COS(2*PI()*($B2521-$H$5)/$H$6))*$H$9,"Error")))))</f>
        <v>1.8872521050089953E-3</v>
      </c>
      <c r="I2521" s="30">
        <f>IF(B2521="",0,IF($B2521&lt;$I$5,0,IF($B2521&gt;'MSD Calculation'!$D$5,0,IF($N$4="Closed-form",1/2*(1-COS(2*PI()*($B2521-$I$5)/$I$6))*$I$8,IF($N$4="General",1/2*(1-COS(2*PI()*($B2521-$I$5)/$I$6))*$I$9,"Error")))))</f>
        <v>5.714474974527244E-4</v>
      </c>
      <c r="J2521" s="15" t="s">
        <v>14</v>
      </c>
      <c r="K2521" s="3"/>
      <c r="L2521" s="17">
        <v>25.040000000001115</v>
      </c>
      <c r="M2521" s="34">
        <f>L2521/'MSD Calculation'!$D$5</f>
        <v>0.8459459459459836</v>
      </c>
      <c r="N2521" s="34">
        <f>'MSD Calculation'!$D$24-L2521</f>
        <v>-6.5400000000011147</v>
      </c>
      <c r="O2521" s="35">
        <f t="shared" si="195"/>
        <v>2.1804075318506001E-3</v>
      </c>
      <c r="P2521" s="35">
        <f t="shared" si="196"/>
        <v>9.0582901172455155E-3</v>
      </c>
      <c r="Q2521" s="35">
        <f t="shared" si="197"/>
        <v>1.2061990099720999E-2</v>
      </c>
      <c r="R2521" s="35">
        <f t="shared" si="198"/>
        <v>1.3949242204729994E-2</v>
      </c>
      <c r="S2521" s="35">
        <f t="shared" si="199"/>
        <v>1.4520689702182718E-2</v>
      </c>
      <c r="T2521" s="11" t="s">
        <v>14</v>
      </c>
    </row>
    <row r="2522" spans="2:20" x14ac:dyDescent="0.35">
      <c r="B2522" s="63">
        <v>25.050000000001116</v>
      </c>
      <c r="C2522" s="34">
        <f>B2522/'MSD Calculation'!$D$5</f>
        <v>0.84628378378382141</v>
      </c>
      <c r="D2522" s="34">
        <f>'MSD Calculation'!$D$24-B2522</f>
        <v>-6.5500000000011163</v>
      </c>
      <c r="E2522" s="30">
        <f>IF(B2522="",0,IF(B2522&lt;'MSD Calculation'!$D$5,$E$7*(1-B2522/'MSD Calculation'!$D$5), 0))</f>
        <v>2.1756259363860148E-3</v>
      </c>
      <c r="F2522" s="30">
        <f>IF(B2522="",0,IF($B2522&lt;$F$5,0,IF($B2522&gt;'MSD Calculation'!$D$5,0,IF($N$4="Closed-form",1/2*(1-COS(2*PI()*($B2522-$F$5)/$F$6))*$F$8,IF($N$4="General",1/2*(1-COS(2*PI()*($B2522-$F$5)/$F$6))*$F$9,"Error")))))</f>
        <v>6.8686515838702836E-3</v>
      </c>
      <c r="G2522" s="30">
        <f>IF(B2522="",0,IF($B2522&lt;$G$5,0,IF($B2522&gt;'MSD Calculation'!$D$5,0,IF($N$4="Closed-form",1/2*(1-COS(2*PI()*($B2522-$G$5)/$G$6))*$G$8,IF($N$4="General",1/2*(1-COS(2*PI()*($B2522-$G$5)/$G$6))*$G$9,"Error")))))</f>
        <v>2.9999046394554628E-3</v>
      </c>
      <c r="H2522" s="30">
        <f>IF(B2522="",0,IF($B2522&lt;$H$5,0,IF($B2522&gt;'MSD Calculation'!$D$5,0,IF($N$4="Closed-form",1/2*(1-COS(2*PI()*($B2522-$H$5)/$H$6))*$H$8,IF($N$4="General",1/2*(1-COS(2*PI()*($B2522-$H$5)/$H$6))*$H$9,"Error")))))</f>
        <v>1.8855297643798421E-3</v>
      </c>
      <c r="I2522" s="30">
        <f>IF(B2522="",0,IF($B2522&lt;$I$5,0,IF($B2522&gt;'MSD Calculation'!$D$5,0,IF($N$4="Closed-form",1/2*(1-COS(2*PI()*($B2522-$I$5)/$I$6))*$I$8,IF($N$4="General",1/2*(1-COS(2*PI()*($B2522-$I$5)/$I$6))*$I$9,"Error")))))</f>
        <v>5.717700912170158E-4</v>
      </c>
      <c r="J2522" s="15" t="s">
        <v>14</v>
      </c>
      <c r="K2522" s="3"/>
      <c r="L2522" s="17">
        <v>25.050000000001116</v>
      </c>
      <c r="M2522" s="34">
        <f>L2522/'MSD Calculation'!$D$5</f>
        <v>0.84628378378382141</v>
      </c>
      <c r="N2522" s="34">
        <f>'MSD Calculation'!$D$24-L2522</f>
        <v>-6.5500000000011163</v>
      </c>
      <c r="O2522" s="35">
        <f t="shared" si="195"/>
        <v>2.1756259363860148E-3</v>
      </c>
      <c r="P2522" s="35">
        <f t="shared" si="196"/>
        <v>9.044277520256298E-3</v>
      </c>
      <c r="Q2522" s="35">
        <f t="shared" si="197"/>
        <v>1.2044182159711762E-2</v>
      </c>
      <c r="R2522" s="35">
        <f t="shared" si="198"/>
        <v>1.3929711924091604E-2</v>
      </c>
      <c r="S2522" s="35">
        <f t="shared" si="199"/>
        <v>1.450148201530862E-2</v>
      </c>
      <c r="T2522" s="11" t="s">
        <v>14</v>
      </c>
    </row>
    <row r="2523" spans="2:20" x14ac:dyDescent="0.35">
      <c r="B2523" s="63">
        <v>25.060000000001118</v>
      </c>
      <c r="C2523" s="34">
        <f>B2523/'MSD Calculation'!$D$5</f>
        <v>0.84662162162165933</v>
      </c>
      <c r="D2523" s="34">
        <f>'MSD Calculation'!$D$24-B2523</f>
        <v>-6.5600000000011178</v>
      </c>
      <c r="E2523" s="30">
        <f>IF(B2523="",0,IF(B2523&lt;'MSD Calculation'!$D$5,$E$7*(1-B2523/'MSD Calculation'!$D$5), 0))</f>
        <v>2.1708443409214281E-3</v>
      </c>
      <c r="F2523" s="30">
        <f>IF(B2523="",0,IF($B2523&lt;$F$5,0,IF($B2523&gt;'MSD Calculation'!$D$5,0,IF($N$4="Closed-form",1/2*(1-COS(2*PI()*($B2523-$F$5)/$F$6))*$F$8,IF($N$4="General",1/2*(1-COS(2*PI()*($B2523-$F$5)/$F$6))*$F$9,"Error")))))</f>
        <v>6.8594117265912665E-3</v>
      </c>
      <c r="G2523" s="30">
        <f>IF(B2523="",0,IF($B2523&lt;$G$5,0,IF($B2523&gt;'MSD Calculation'!$D$5,0,IF($N$4="Closed-form",1/2*(1-COS(2*PI()*($B2523-$G$5)/$G$6))*$G$8,IF($N$4="General",1/2*(1-COS(2*PI()*($B2523-$G$5)/$G$6))*$G$9,"Error")))))</f>
        <v>2.9961013182503767E-3</v>
      </c>
      <c r="H2523" s="30">
        <f>IF(B2523="",0,IF($B2523&lt;$H$5,0,IF($B2523&gt;'MSD Calculation'!$D$5,0,IF($N$4="Closed-form",1/2*(1-COS(2*PI()*($B2523-$H$5)/$H$6))*$H$8,IF($N$4="General",1/2*(1-COS(2*PI()*($B2523-$H$5)/$H$6))*$H$9,"Error")))))</f>
        <v>1.8837968795668879E-3</v>
      </c>
      <c r="I2523" s="30">
        <f>IF(B2523="",0,IF($B2523&lt;$I$5,0,IF($B2523&gt;'MSD Calculation'!$D$5,0,IF($N$4="Closed-form",1/2*(1-COS(2*PI()*($B2523-$I$5)/$I$6))*$I$8,IF($N$4="General",1/2*(1-COS(2*PI()*($B2523-$I$5)/$I$6))*$I$9,"Error")))))</f>
        <v>5.7208538616968722E-4</v>
      </c>
      <c r="J2523" s="15" t="s">
        <v>14</v>
      </c>
      <c r="K2523" s="3"/>
      <c r="L2523" s="17">
        <v>25.060000000001118</v>
      </c>
      <c r="M2523" s="34">
        <f>L2523/'MSD Calculation'!$D$5</f>
        <v>0.84662162162165933</v>
      </c>
      <c r="N2523" s="34">
        <f>'MSD Calculation'!$D$24-L2523</f>
        <v>-6.5600000000011178</v>
      </c>
      <c r="O2523" s="35">
        <f t="shared" si="195"/>
        <v>2.1708443409214281E-3</v>
      </c>
      <c r="P2523" s="35">
        <f t="shared" si="196"/>
        <v>9.0302560675126937E-3</v>
      </c>
      <c r="Q2523" s="35">
        <f t="shared" si="197"/>
        <v>1.202635738576307E-2</v>
      </c>
      <c r="R2523" s="35">
        <f t="shared" si="198"/>
        <v>1.3910154265329959E-2</v>
      </c>
      <c r="S2523" s="35">
        <f t="shared" si="199"/>
        <v>1.4482239651499645E-2</v>
      </c>
      <c r="T2523" s="11" t="s">
        <v>14</v>
      </c>
    </row>
    <row r="2524" spans="2:20" x14ac:dyDescent="0.35">
      <c r="B2524" s="63">
        <v>25.070000000001119</v>
      </c>
      <c r="C2524" s="34">
        <f>B2524/'MSD Calculation'!$D$5</f>
        <v>0.84695945945949724</v>
      </c>
      <c r="D2524" s="34">
        <f>'MSD Calculation'!$D$24-B2524</f>
        <v>-6.5700000000011194</v>
      </c>
      <c r="E2524" s="30">
        <f>IF(B2524="",0,IF(B2524&lt;'MSD Calculation'!$D$5,$E$7*(1-B2524/'MSD Calculation'!$D$5), 0))</f>
        <v>2.1660627454568411E-3</v>
      </c>
      <c r="F2524" s="30">
        <f>IF(B2524="",0,IF($B2524&lt;$F$5,0,IF($B2524&gt;'MSD Calculation'!$D$5,0,IF($N$4="Closed-form",1/2*(1-COS(2*PI()*($B2524-$F$5)/$F$6))*$F$8,IF($N$4="General",1/2*(1-COS(2*PI()*($B2524-$F$5)/$F$6))*$F$9,"Error")))))</f>
        <v>6.8501630540883998E-3</v>
      </c>
      <c r="G2524" s="30">
        <f>IF(B2524="",0,IF($B2524&lt;$G$5,0,IF($B2524&gt;'MSD Calculation'!$D$5,0,IF($N$4="Closed-form",1/2*(1-COS(2*PI()*($B2524-$G$5)/$G$6))*$G$8,IF($N$4="General",1/2*(1-COS(2*PI()*($B2524-$G$5)/$G$6))*$G$9,"Error")))))</f>
        <v>2.9922900451904095E-3</v>
      </c>
      <c r="H2524" s="30">
        <f>IF(B2524="",0,IF($B2524&lt;$H$5,0,IF($B2524&gt;'MSD Calculation'!$D$5,0,IF($N$4="Closed-form",1/2*(1-COS(2*PI()*($B2524-$H$5)/$H$6))*$H$8,IF($N$4="General",1/2*(1-COS(2*PI()*($B2524-$H$5)/$H$6))*$H$9,"Error")))))</f>
        <v>1.8820534714060501E-3</v>
      </c>
      <c r="I2524" s="30">
        <f>IF(B2524="",0,IF($B2524&lt;$I$5,0,IF($B2524&gt;'MSD Calculation'!$D$5,0,IF($N$4="Closed-form",1/2*(1-COS(2*PI()*($B2524-$I$5)/$I$6))*$I$8,IF($N$4="General",1/2*(1-COS(2*PI()*($B2524-$I$5)/$I$6))*$I$9,"Error")))))</f>
        <v>5.7239337416296703E-4</v>
      </c>
      <c r="J2524" s="15" t="s">
        <v>14</v>
      </c>
      <c r="K2524" s="3"/>
      <c r="L2524" s="17">
        <v>25.070000000001119</v>
      </c>
      <c r="M2524" s="34">
        <f>L2524/'MSD Calculation'!$D$5</f>
        <v>0.84695945945949724</v>
      </c>
      <c r="N2524" s="34">
        <f>'MSD Calculation'!$D$24-L2524</f>
        <v>-6.5700000000011194</v>
      </c>
      <c r="O2524" s="35">
        <f t="shared" si="195"/>
        <v>2.1660627454568411E-3</v>
      </c>
      <c r="P2524" s="35">
        <f t="shared" si="196"/>
        <v>9.0162257995452418E-3</v>
      </c>
      <c r="Q2524" s="35">
        <f t="shared" si="197"/>
        <v>1.200851584473565E-2</v>
      </c>
      <c r="R2524" s="35">
        <f t="shared" si="198"/>
        <v>1.38905693161417E-2</v>
      </c>
      <c r="S2524" s="35">
        <f t="shared" si="199"/>
        <v>1.4462962690304667E-2</v>
      </c>
      <c r="T2524" s="11" t="s">
        <v>14</v>
      </c>
    </row>
    <row r="2525" spans="2:20" x14ac:dyDescent="0.35">
      <c r="B2525" s="63">
        <v>25.080000000001121</v>
      </c>
      <c r="C2525" s="34">
        <f>B2525/'MSD Calculation'!$D$5</f>
        <v>0.84729729729733516</v>
      </c>
      <c r="D2525" s="34">
        <f>'MSD Calculation'!$D$24-B2525</f>
        <v>-6.580000000001121</v>
      </c>
      <c r="E2525" s="30">
        <f>IF(B2525="",0,IF(B2525&lt;'MSD Calculation'!$D$5,$E$7*(1-B2525/'MSD Calculation'!$D$5), 0))</f>
        <v>2.161281149992254E-3</v>
      </c>
      <c r="F2525" s="30">
        <f>IF(B2525="",0,IF($B2525&lt;$F$5,0,IF($B2525&gt;'MSD Calculation'!$D$5,0,IF($N$4="Closed-form",1/2*(1-COS(2*PI()*($B2525-$F$5)/$F$6))*$F$8,IF($N$4="General",1/2*(1-COS(2*PI()*($B2525-$F$5)/$F$6))*$F$9,"Error")))))</f>
        <v>6.8409056069308923E-3</v>
      </c>
      <c r="G2525" s="30">
        <f>IF(B2525="",0,IF($B2525&lt;$G$5,0,IF($B2525&gt;'MSD Calculation'!$D$5,0,IF($N$4="Closed-form",1/2*(1-COS(2*PI()*($B2525-$G$5)/$G$6))*$G$8,IF($N$4="General",1/2*(1-COS(2*PI()*($B2525-$G$5)/$G$6))*$G$9,"Error")))))</f>
        <v>2.9884708466607897E-3</v>
      </c>
      <c r="H2525" s="30">
        <f>IF(B2525="",0,IF($B2525&lt;$H$5,0,IF($B2525&gt;'MSD Calculation'!$D$5,0,IF($N$4="Closed-form",1/2*(1-COS(2*PI()*($B2525-$H$5)/$H$6))*$H$8,IF($N$4="General",1/2*(1-COS(2*PI()*($B2525-$H$5)/$H$6))*$H$9,"Error")))))</f>
        <v>1.8802995608597757E-3</v>
      </c>
      <c r="I2525" s="30">
        <f>IF(B2525="",0,IF($B2525&lt;$I$5,0,IF($B2525&gt;'MSD Calculation'!$D$5,0,IF($N$4="Closed-form",1/2*(1-COS(2*PI()*($B2525-$I$5)/$I$6))*$I$8,IF($N$4="General",1/2*(1-COS(2*PI()*($B2525-$I$5)/$I$6))*$I$9,"Error")))))</f>
        <v>5.7269404723790716E-4</v>
      </c>
      <c r="J2525" s="15" t="s">
        <v>14</v>
      </c>
      <c r="K2525" s="3"/>
      <c r="L2525" s="17">
        <v>25.080000000001121</v>
      </c>
      <c r="M2525" s="34">
        <f>L2525/'MSD Calculation'!$D$5</f>
        <v>0.84729729729733516</v>
      </c>
      <c r="N2525" s="34">
        <f>'MSD Calculation'!$D$24-L2525</f>
        <v>-6.580000000001121</v>
      </c>
      <c r="O2525" s="35">
        <f t="shared" si="195"/>
        <v>2.161281149992254E-3</v>
      </c>
      <c r="P2525" s="35">
        <f t="shared" si="196"/>
        <v>9.0021867569231463E-3</v>
      </c>
      <c r="Q2525" s="35">
        <f t="shared" si="197"/>
        <v>1.1990657603583936E-2</v>
      </c>
      <c r="R2525" s="35">
        <f t="shared" si="198"/>
        <v>1.3870957164443712E-2</v>
      </c>
      <c r="S2525" s="35">
        <f t="shared" si="199"/>
        <v>1.4443651211681618E-2</v>
      </c>
      <c r="T2525" s="11" t="s">
        <v>14</v>
      </c>
    </row>
    <row r="2526" spans="2:20" x14ac:dyDescent="0.35">
      <c r="B2526" s="63">
        <v>25.090000000001123</v>
      </c>
      <c r="C2526" s="34">
        <f>B2526/'MSD Calculation'!$D$5</f>
        <v>0.84763513513517297</v>
      </c>
      <c r="D2526" s="34">
        <f>'MSD Calculation'!$D$24-B2526</f>
        <v>-6.5900000000011225</v>
      </c>
      <c r="E2526" s="30">
        <f>IF(B2526="",0,IF(B2526&lt;'MSD Calculation'!$D$5,$E$7*(1-B2526/'MSD Calculation'!$D$5), 0))</f>
        <v>2.1564995545276687E-3</v>
      </c>
      <c r="F2526" s="30">
        <f>IF(B2526="",0,IF($B2526&lt;$F$5,0,IF($B2526&gt;'MSD Calculation'!$D$5,0,IF($N$4="Closed-form",1/2*(1-COS(2*PI()*($B2526-$F$5)/$F$6))*$F$8,IF($N$4="General",1/2*(1-COS(2*PI()*($B2526-$F$5)/$F$6))*$F$9,"Error")))))</f>
        <v>6.8316394257264199E-3</v>
      </c>
      <c r="G2526" s="30">
        <f>IF(B2526="",0,IF($B2526&lt;$G$5,0,IF($B2526&gt;'MSD Calculation'!$D$5,0,IF($N$4="Closed-form",1/2*(1-COS(2*PI()*($B2526-$G$5)/$G$6))*$G$8,IF($N$4="General",1/2*(1-COS(2*PI()*($B2526-$G$5)/$G$6))*$G$9,"Error")))))</f>
        <v>2.9846437491016188E-3</v>
      </c>
      <c r="H2526" s="30">
        <f>IF(B2526="",0,IF($B2526&lt;$H$5,0,IF($B2526&gt;'MSD Calculation'!$D$5,0,IF($N$4="Closed-form",1/2*(1-COS(2*PI()*($B2526-$H$5)/$H$6))*$H$8,IF($N$4="General",1/2*(1-COS(2*PI()*($B2526-$H$5)/$H$6))*$H$9,"Error")))))</f>
        <v>1.8785351690167921E-3</v>
      </c>
      <c r="I2526" s="30">
        <f>IF(B2526="",0,IF($B2526&lt;$I$5,0,IF($B2526&gt;'MSD Calculation'!$D$5,0,IF($N$4="Closed-form",1/2*(1-COS(2*PI()*($B2526-$I$5)/$I$6))*$I$8,IF($N$4="General",1/2*(1-COS(2*PI()*($B2526-$I$5)/$I$6))*$I$9,"Error")))))</f>
        <v>5.7298739762459054E-4</v>
      </c>
      <c r="J2526" s="15" t="s">
        <v>14</v>
      </c>
      <c r="K2526" s="3"/>
      <c r="L2526" s="17">
        <v>25.090000000001123</v>
      </c>
      <c r="M2526" s="34">
        <f>L2526/'MSD Calculation'!$D$5</f>
        <v>0.84763513513517297</v>
      </c>
      <c r="N2526" s="34">
        <f>'MSD Calculation'!$D$24-L2526</f>
        <v>-6.5900000000011225</v>
      </c>
      <c r="O2526" s="35">
        <f t="shared" si="195"/>
        <v>2.1564995545276687E-3</v>
      </c>
      <c r="P2526" s="35">
        <f t="shared" si="196"/>
        <v>8.9881389802540894E-3</v>
      </c>
      <c r="Q2526" s="35">
        <f t="shared" si="197"/>
        <v>1.1972782729355709E-2</v>
      </c>
      <c r="R2526" s="35">
        <f t="shared" si="198"/>
        <v>1.3851317898372502E-2</v>
      </c>
      <c r="S2526" s="35">
        <f t="shared" si="199"/>
        <v>1.4424305295997092E-2</v>
      </c>
      <c r="T2526" s="11" t="s">
        <v>14</v>
      </c>
    </row>
    <row r="2527" spans="2:20" x14ac:dyDescent="0.35">
      <c r="B2527" s="63">
        <v>25.100000000001124</v>
      </c>
      <c r="C2527" s="34">
        <f>B2527/'MSD Calculation'!$D$5</f>
        <v>0.84797297297301089</v>
      </c>
      <c r="D2527" s="34">
        <f>'MSD Calculation'!$D$24-B2527</f>
        <v>-6.6000000000011241</v>
      </c>
      <c r="E2527" s="30">
        <f>IF(B2527="",0,IF(B2527&lt;'MSD Calculation'!$D$5,$E$7*(1-B2527/'MSD Calculation'!$D$5), 0))</f>
        <v>2.1517179590630816E-3</v>
      </c>
      <c r="F2527" s="30">
        <f>IF(B2527="",0,IF($B2527&lt;$F$5,0,IF($B2527&gt;'MSD Calculation'!$D$5,0,IF($N$4="Closed-form",1/2*(1-COS(2*PI()*($B2527-$F$5)/$F$6))*$F$8,IF($N$4="General",1/2*(1-COS(2*PI()*($B2527-$F$5)/$F$6))*$F$9,"Error")))))</f>
        <v>6.822364551121003E-3</v>
      </c>
      <c r="G2527" s="30">
        <f>IF(B2527="",0,IF($B2527&lt;$G$5,0,IF($B2527&gt;'MSD Calculation'!$D$5,0,IF($N$4="Closed-form",1/2*(1-COS(2*PI()*($B2527-$G$5)/$G$6))*$G$8,IF($N$4="General",1/2*(1-COS(2*PI()*($B2527-$G$5)/$G$6))*$G$9,"Error")))))</f>
        <v>2.9808087790076797E-3</v>
      </c>
      <c r="H2527" s="30">
        <f>IF(B2527="",0,IF($B2527&lt;$H$5,0,IF($B2527&gt;'MSD Calculation'!$D$5,0,IF($N$4="Closed-form",1/2*(1-COS(2*PI()*($B2527-$H$5)/$H$6))*$H$8,IF($N$4="General",1/2*(1-COS(2*PI()*($B2527-$H$5)/$H$6))*$H$9,"Error")))))</f>
        <v>1.8767603170918503E-3</v>
      </c>
      <c r="I2527" s="30">
        <f>IF(B2527="",0,IF($B2527&lt;$I$5,0,IF($B2527&gt;'MSD Calculation'!$D$5,0,IF($N$4="Closed-form",1/2*(1-COS(2*PI()*($B2527-$I$5)/$I$6))*$I$8,IF($N$4="General",1/2*(1-COS(2*PI()*($B2527-$I$5)/$I$6))*$I$9,"Error")))))</f>
        <v>5.7327341774233065E-4</v>
      </c>
      <c r="J2527" s="15" t="s">
        <v>14</v>
      </c>
      <c r="K2527" s="3"/>
      <c r="L2527" s="17">
        <v>25.100000000001124</v>
      </c>
      <c r="M2527" s="34">
        <f>L2527/'MSD Calculation'!$D$5</f>
        <v>0.84797297297301089</v>
      </c>
      <c r="N2527" s="34">
        <f>'MSD Calculation'!$D$24-L2527</f>
        <v>-6.6000000000011241</v>
      </c>
      <c r="O2527" s="35">
        <f t="shared" si="195"/>
        <v>2.1517179590630816E-3</v>
      </c>
      <c r="P2527" s="35">
        <f t="shared" si="196"/>
        <v>8.9740825101840838E-3</v>
      </c>
      <c r="Q2527" s="35">
        <f t="shared" si="197"/>
        <v>1.1954891289191763E-2</v>
      </c>
      <c r="R2527" s="35">
        <f t="shared" si="198"/>
        <v>1.3831651606283614E-2</v>
      </c>
      <c r="S2527" s="35">
        <f t="shared" si="199"/>
        <v>1.4404925024025945E-2</v>
      </c>
      <c r="T2527" s="11" t="s">
        <v>14</v>
      </c>
    </row>
    <row r="2528" spans="2:20" x14ac:dyDescent="0.35">
      <c r="B2528" s="63">
        <v>25.110000000001126</v>
      </c>
      <c r="C2528" s="34">
        <f>B2528/'MSD Calculation'!$D$5</f>
        <v>0.8483108108108488</v>
      </c>
      <c r="D2528" s="34">
        <f>'MSD Calculation'!$D$24-B2528</f>
        <v>-6.6100000000011256</v>
      </c>
      <c r="E2528" s="30">
        <f>IF(B2528="",0,IF(B2528&lt;'MSD Calculation'!$D$5,$E$7*(1-B2528/'MSD Calculation'!$D$5), 0))</f>
        <v>2.146936363598495E-3</v>
      </c>
      <c r="F2528" s="30">
        <f>IF(B2528="",0,IF($B2528&lt;$F$5,0,IF($B2528&gt;'MSD Calculation'!$D$5,0,IF($N$4="Closed-form",1/2*(1-COS(2*PI()*($B2528-$F$5)/$F$6))*$F$8,IF($N$4="General",1/2*(1-COS(2*PI()*($B2528-$F$5)/$F$6))*$F$9,"Error")))))</f>
        <v>6.8130810237987697E-3</v>
      </c>
      <c r="G2528" s="30">
        <f>IF(B2528="",0,IF($B2528&lt;$G$5,0,IF($B2528&gt;'MSD Calculation'!$D$5,0,IF($N$4="Closed-form",1/2*(1-COS(2*PI()*($B2528-$G$5)/$G$6))*$G$8,IF($N$4="General",1/2*(1-COS(2*PI()*($B2528-$G$5)/$G$6))*$G$9,"Error")))))</f>
        <v>2.9769659629282556E-3</v>
      </c>
      <c r="H2528" s="30">
        <f>IF(B2528="",0,IF($B2528&lt;$H$5,0,IF($B2528&gt;'MSD Calculation'!$D$5,0,IF($N$4="Closed-form",1/2*(1-COS(2*PI()*($B2528-$H$5)/$H$6))*$H$8,IF($N$4="General",1/2*(1-COS(2*PI()*($B2528-$H$5)/$H$6))*$H$9,"Error")))))</f>
        <v>1.8749750264254723E-3</v>
      </c>
      <c r="I2528" s="30">
        <f>IF(B2528="",0,IF($B2528&lt;$I$5,0,IF($B2528&gt;'MSD Calculation'!$D$5,0,IF($N$4="Closed-form",1/2*(1-COS(2*PI()*($B2528-$I$5)/$I$6))*$I$8,IF($N$4="General",1/2*(1-COS(2*PI()*($B2528-$I$5)/$I$6))*$I$9,"Error")))))</f>
        <v>5.7355210019986844E-4</v>
      </c>
      <c r="J2528" s="15" t="s">
        <v>14</v>
      </c>
      <c r="K2528" s="3"/>
      <c r="L2528" s="17">
        <v>25.110000000001126</v>
      </c>
      <c r="M2528" s="34">
        <f>L2528/'MSD Calculation'!$D$5</f>
        <v>0.8483108108108488</v>
      </c>
      <c r="N2528" s="34">
        <f>'MSD Calculation'!$D$24-L2528</f>
        <v>-6.6100000000011256</v>
      </c>
      <c r="O2528" s="35">
        <f t="shared" si="195"/>
        <v>2.146936363598495E-3</v>
      </c>
      <c r="P2528" s="35">
        <f t="shared" si="196"/>
        <v>8.9600173873972642E-3</v>
      </c>
      <c r="Q2528" s="35">
        <f t="shared" si="197"/>
        <v>1.193698335032552E-2</v>
      </c>
      <c r="R2528" s="35">
        <f t="shared" si="198"/>
        <v>1.3811958376750992E-2</v>
      </c>
      <c r="S2528" s="35">
        <f t="shared" si="199"/>
        <v>1.4385510476950861E-2</v>
      </c>
      <c r="T2528" s="11" t="s">
        <v>14</v>
      </c>
    </row>
    <row r="2529" spans="2:20" x14ac:dyDescent="0.35">
      <c r="B2529" s="63">
        <v>25.120000000001127</v>
      </c>
      <c r="C2529" s="34">
        <f>B2529/'MSD Calculation'!$D$5</f>
        <v>0.84864864864868672</v>
      </c>
      <c r="D2529" s="34">
        <f>'MSD Calculation'!$D$24-B2529</f>
        <v>-6.6200000000011272</v>
      </c>
      <c r="E2529" s="30">
        <f>IF(B2529="",0,IF(B2529&lt;'MSD Calculation'!$D$5,$E$7*(1-B2529/'MSD Calculation'!$D$5), 0))</f>
        <v>2.1421547681339079E-3</v>
      </c>
      <c r="F2529" s="30">
        <f>IF(B2529="",0,IF($B2529&lt;$F$5,0,IF($B2529&gt;'MSD Calculation'!$D$5,0,IF($N$4="Closed-form",1/2*(1-COS(2*PI()*($B2529-$F$5)/$F$6))*$F$8,IF($N$4="General",1/2*(1-COS(2*PI()*($B2529-$F$5)/$F$6))*$F$9,"Error")))))</f>
        <v>6.8037888844818236E-3</v>
      </c>
      <c r="G2529" s="30">
        <f>IF(B2529="",0,IF($B2529&lt;$G$5,0,IF($B2529&gt;'MSD Calculation'!$D$5,0,IF($N$4="Closed-form",1/2*(1-COS(2*PI()*($B2529-$G$5)/$G$6))*$G$8,IF($N$4="General",1/2*(1-COS(2*PI()*($B2529-$G$5)/$G$6))*$G$9,"Error")))))</f>
        <v>2.9731153274669478E-3</v>
      </c>
      <c r="H2529" s="30">
        <f>IF(B2529="",0,IF($B2529&lt;$H$5,0,IF($B2529&gt;'MSD Calculation'!$D$5,0,IF($N$4="Closed-form",1/2*(1-COS(2*PI()*($B2529-$H$5)/$H$6))*$H$8,IF($N$4="General",1/2*(1-COS(2*PI()*($B2529-$H$5)/$H$6))*$H$9,"Error")))))</f>
        <v>1.8731793184836949E-3</v>
      </c>
      <c r="I2529" s="30">
        <f>IF(B2529="",0,IF($B2529&lt;$I$5,0,IF($B2529&gt;'MSD Calculation'!$D$5,0,IF($N$4="Closed-form",1/2*(1-COS(2*PI()*($B2529-$I$5)/$I$6))*$I$8,IF($N$4="General",1/2*(1-COS(2*PI()*($B2529-$I$5)/$I$6))*$I$9,"Error")))))</f>
        <v>5.7382343779556217E-4</v>
      </c>
      <c r="J2529" s="15" t="s">
        <v>14</v>
      </c>
      <c r="K2529" s="3"/>
      <c r="L2529" s="17">
        <v>25.120000000001127</v>
      </c>
      <c r="M2529" s="34">
        <f>L2529/'MSD Calculation'!$D$5</f>
        <v>0.84864864864868672</v>
      </c>
      <c r="N2529" s="34">
        <f>'MSD Calculation'!$D$24-L2529</f>
        <v>-6.6200000000011272</v>
      </c>
      <c r="O2529" s="35">
        <f t="shared" si="195"/>
        <v>2.1421547681339079E-3</v>
      </c>
      <c r="P2529" s="35">
        <f t="shared" si="196"/>
        <v>8.9459436526157319E-3</v>
      </c>
      <c r="Q2529" s="35">
        <f t="shared" si="197"/>
        <v>1.191905898008268E-2</v>
      </c>
      <c r="R2529" s="35">
        <f t="shared" si="198"/>
        <v>1.3792238298566375E-2</v>
      </c>
      <c r="S2529" s="35">
        <f t="shared" si="199"/>
        <v>1.4366061736361936E-2</v>
      </c>
      <c r="T2529" s="11" t="s">
        <v>14</v>
      </c>
    </row>
    <row r="2530" spans="2:20" x14ac:dyDescent="0.35">
      <c r="B2530" s="63">
        <v>25.130000000001129</v>
      </c>
      <c r="C2530" s="34">
        <f>B2530/'MSD Calculation'!$D$5</f>
        <v>0.84898648648652453</v>
      </c>
      <c r="D2530" s="34">
        <f>'MSD Calculation'!$D$24-B2530</f>
        <v>-6.6300000000011288</v>
      </c>
      <c r="E2530" s="30">
        <f>IF(B2530="",0,IF(B2530&lt;'MSD Calculation'!$D$5,$E$7*(1-B2530/'MSD Calculation'!$D$5), 0))</f>
        <v>2.1373731726693226E-3</v>
      </c>
      <c r="F2530" s="30">
        <f>IF(B2530="",0,IF($B2530&lt;$F$5,0,IF($B2530&gt;'MSD Calculation'!$D$5,0,IF($N$4="Closed-form",1/2*(1-COS(2*PI()*($B2530-$F$5)/$F$6))*$F$8,IF($N$4="General",1/2*(1-COS(2*PI()*($B2530-$F$5)/$F$6))*$F$9,"Error")))))</f>
        <v>6.7944881739300132E-3</v>
      </c>
      <c r="G2530" s="30">
        <f>IF(B2530="",0,IF($B2530&lt;$G$5,0,IF($B2530&gt;'MSD Calculation'!$D$5,0,IF($N$4="Closed-form",1/2*(1-COS(2*PI()*($B2530-$G$5)/$G$6))*$G$8,IF($N$4="General",1/2*(1-COS(2*PI()*($B2530-$G$5)/$G$6))*$G$9,"Error")))))</f>
        <v>2.9692568992814943E-3</v>
      </c>
      <c r="H2530" s="30">
        <f>IF(B2530="",0,IF($B2530&lt;$H$5,0,IF($B2530&gt;'MSD Calculation'!$D$5,0,IF($N$4="Closed-form",1/2*(1-COS(2*PI()*($B2530-$H$5)/$H$6))*$H$8,IF($N$4="General",1/2*(1-COS(2*PI()*($B2530-$H$5)/$H$6))*$H$9,"Error")))))</f>
        <v>1.8713732148578084E-3</v>
      </c>
      <c r="I2530" s="30">
        <f>IF(B2530="",0,IF($B2530&lt;$I$5,0,IF($B2530&gt;'MSD Calculation'!$D$5,0,IF($N$4="Closed-form",1/2*(1-COS(2*PI()*($B2530-$I$5)/$I$6))*$I$8,IF($N$4="General",1/2*(1-COS(2*PI()*($B2530-$I$5)/$I$6))*$I$9,"Error")))))</f>
        <v>5.7408742351757478E-4</v>
      </c>
      <c r="J2530" s="15" t="s">
        <v>14</v>
      </c>
      <c r="K2530" s="3"/>
      <c r="L2530" s="17">
        <v>25.130000000001129</v>
      </c>
      <c r="M2530" s="34">
        <f>L2530/'MSD Calculation'!$D$5</f>
        <v>0.84898648648652453</v>
      </c>
      <c r="N2530" s="34">
        <f>'MSD Calculation'!$D$24-L2530</f>
        <v>-6.6300000000011288</v>
      </c>
      <c r="O2530" s="35">
        <f t="shared" si="195"/>
        <v>2.1373731726693226E-3</v>
      </c>
      <c r="P2530" s="35">
        <f t="shared" si="196"/>
        <v>8.9318613465993353E-3</v>
      </c>
      <c r="Q2530" s="35">
        <f t="shared" si="197"/>
        <v>1.190111824588083E-2</v>
      </c>
      <c r="R2530" s="35">
        <f t="shared" si="198"/>
        <v>1.3772491460738638E-2</v>
      </c>
      <c r="S2530" s="35">
        <f t="shared" si="199"/>
        <v>1.4346578884256212E-2</v>
      </c>
      <c r="T2530" s="11" t="s">
        <v>14</v>
      </c>
    </row>
    <row r="2531" spans="2:20" x14ac:dyDescent="0.35">
      <c r="B2531" s="63">
        <v>25.14000000000113</v>
      </c>
      <c r="C2531" s="34">
        <f>B2531/'MSD Calculation'!$D$5</f>
        <v>0.84932432432436245</v>
      </c>
      <c r="D2531" s="34">
        <f>'MSD Calculation'!$D$24-B2531</f>
        <v>-6.6400000000011303</v>
      </c>
      <c r="E2531" s="30">
        <f>IF(B2531="",0,IF(B2531&lt;'MSD Calculation'!$D$5,$E$7*(1-B2531/'MSD Calculation'!$D$5), 0))</f>
        <v>2.1325915772047355E-3</v>
      </c>
      <c r="F2531" s="30">
        <f>IF(B2531="",0,IF($B2531&lt;$F$5,0,IF($B2531&gt;'MSD Calculation'!$D$5,0,IF($N$4="Closed-form",1/2*(1-COS(2*PI()*($B2531-$F$5)/$F$6))*$F$8,IF($N$4="General",1/2*(1-COS(2*PI()*($B2531-$F$5)/$F$6))*$F$9,"Error")))))</f>
        <v>6.7851789329408316E-3</v>
      </c>
      <c r="G2531" s="30">
        <f>IF(B2531="",0,IF($B2531&lt;$G$5,0,IF($B2531&gt;'MSD Calculation'!$D$5,0,IF($N$4="Closed-form",1/2*(1-COS(2*PI()*($B2531-$G$5)/$G$6))*$G$8,IF($N$4="General",1/2*(1-COS(2*PI()*($B2531-$G$5)/$G$6))*$G$9,"Error")))))</f>
        <v>2.9653907050835762E-3</v>
      </c>
      <c r="H2531" s="30">
        <f>IF(B2531="",0,IF($B2531&lt;$H$5,0,IF($B2531&gt;'MSD Calculation'!$D$5,0,IF($N$4="Closed-form",1/2*(1-COS(2*PI()*($B2531-$H$5)/$H$6))*$H$8,IF($N$4="General",1/2*(1-COS(2*PI()*($B2531-$H$5)/$H$6))*$H$9,"Error")))))</f>
        <v>1.8695567372641005E-3</v>
      </c>
      <c r="I2531" s="30">
        <f>IF(B2531="",0,IF($B2531&lt;$I$5,0,IF($B2531&gt;'MSD Calculation'!$D$5,0,IF($N$4="Closed-form",1/2*(1-COS(2*PI()*($B2531-$I$5)/$I$6))*$I$8,IF($N$4="General",1/2*(1-COS(2*PI()*($B2531-$I$5)/$I$6))*$I$9,"Error")))))</f>
        <v>5.7434405054405404E-4</v>
      </c>
      <c r="J2531" s="15" t="s">
        <v>14</v>
      </c>
      <c r="K2531" s="3"/>
      <c r="L2531" s="17">
        <v>25.14000000000113</v>
      </c>
      <c r="M2531" s="34">
        <f>L2531/'MSD Calculation'!$D$5</f>
        <v>0.84932432432436245</v>
      </c>
      <c r="N2531" s="34">
        <f>'MSD Calculation'!$D$24-L2531</f>
        <v>-6.6400000000011303</v>
      </c>
      <c r="O2531" s="35">
        <f t="shared" si="195"/>
        <v>2.1325915772047355E-3</v>
      </c>
      <c r="P2531" s="35">
        <f t="shared" si="196"/>
        <v>8.9177705101455666E-3</v>
      </c>
      <c r="Q2531" s="35">
        <f t="shared" si="197"/>
        <v>1.1883161215229143E-2</v>
      </c>
      <c r="R2531" s="35">
        <f t="shared" si="198"/>
        <v>1.3752717952493243E-2</v>
      </c>
      <c r="S2531" s="35">
        <f t="shared" si="199"/>
        <v>1.4327062003037298E-2</v>
      </c>
      <c r="T2531" s="11" t="s">
        <v>14</v>
      </c>
    </row>
    <row r="2532" spans="2:20" x14ac:dyDescent="0.35">
      <c r="B2532" s="63">
        <v>25.150000000001132</v>
      </c>
      <c r="C2532" s="34">
        <f>B2532/'MSD Calculation'!$D$5</f>
        <v>0.84966216216220036</v>
      </c>
      <c r="D2532" s="34">
        <f>'MSD Calculation'!$D$24-B2532</f>
        <v>-6.6500000000011319</v>
      </c>
      <c r="E2532" s="30">
        <f>IF(B2532="",0,IF(B2532&lt;'MSD Calculation'!$D$5,$E$7*(1-B2532/'MSD Calculation'!$D$5), 0))</f>
        <v>2.1278099817401484E-3</v>
      </c>
      <c r="F2532" s="30">
        <f>IF(B2532="",0,IF($B2532&lt;$F$5,0,IF($B2532&gt;'MSD Calculation'!$D$5,0,IF($N$4="Closed-form",1/2*(1-COS(2*PI()*($B2532-$F$5)/$F$6))*$F$8,IF($N$4="General",1/2*(1-COS(2*PI()*($B2532-$F$5)/$F$6))*$F$9,"Error")))))</f>
        <v>6.7758612023491385E-3</v>
      </c>
      <c r="G2532" s="30">
        <f>IF(B2532="",0,IF($B2532&lt;$G$5,0,IF($B2532&gt;'MSD Calculation'!$D$5,0,IF($N$4="Closed-form",1/2*(1-COS(2*PI()*($B2532-$G$5)/$G$6))*$G$8,IF($N$4="General",1/2*(1-COS(2*PI()*($B2532-$G$5)/$G$6))*$G$9,"Error")))))</f>
        <v>2.9615167716386431E-3</v>
      </c>
      <c r="H2532" s="30">
        <f>IF(B2532="",0,IF($B2532&lt;$H$5,0,IF($B2532&gt;'MSD Calculation'!$D$5,0,IF($N$4="Closed-form",1/2*(1-COS(2*PI()*($B2532-$H$5)/$H$6))*$H$8,IF($N$4="General",1/2*(1-COS(2*PI()*($B2532-$H$5)/$H$6))*$H$9,"Error")))))</f>
        <v>1.8677299075435933E-3</v>
      </c>
      <c r="I2532" s="30">
        <f>IF(B2532="",0,IF($B2532&lt;$I$5,0,IF($B2532&gt;'MSD Calculation'!$D$5,0,IF($N$4="Closed-form",1/2*(1-COS(2*PI()*($B2532-$I$5)/$I$6))*$I$8,IF($N$4="General",1/2*(1-COS(2*PI()*($B2532-$I$5)/$I$6))*$I$9,"Error")))))</f>
        <v>5.7459331224330942E-4</v>
      </c>
      <c r="J2532" s="15" t="s">
        <v>14</v>
      </c>
      <c r="K2532" s="3"/>
      <c r="L2532" s="17">
        <v>25.150000000001132</v>
      </c>
      <c r="M2532" s="34">
        <f>L2532/'MSD Calculation'!$D$5</f>
        <v>0.84966216216220036</v>
      </c>
      <c r="N2532" s="34">
        <f>'MSD Calculation'!$D$24-L2532</f>
        <v>-6.6500000000011319</v>
      </c>
      <c r="O2532" s="35">
        <f t="shared" si="195"/>
        <v>2.1278099817401484E-3</v>
      </c>
      <c r="P2532" s="35">
        <f t="shared" si="196"/>
        <v>8.9036711840892874E-3</v>
      </c>
      <c r="Q2532" s="35">
        <f t="shared" si="197"/>
        <v>1.186518795572793E-2</v>
      </c>
      <c r="R2532" s="35">
        <f t="shared" si="198"/>
        <v>1.3732917863271523E-2</v>
      </c>
      <c r="S2532" s="35">
        <f t="shared" si="199"/>
        <v>1.4307511175514832E-2</v>
      </c>
      <c r="T2532" s="11" t="s">
        <v>14</v>
      </c>
    </row>
    <row r="2533" spans="2:20" x14ac:dyDescent="0.35">
      <c r="B2533" s="63">
        <v>25.160000000001133</v>
      </c>
      <c r="C2533" s="34">
        <f>B2533/'MSD Calculation'!$D$5</f>
        <v>0.85000000000003828</v>
      </c>
      <c r="D2533" s="34">
        <f>'MSD Calculation'!$D$24-B2533</f>
        <v>-6.6600000000011335</v>
      </c>
      <c r="E2533" s="30">
        <f>IF(B2533="",0,IF(B2533&lt;'MSD Calculation'!$D$5,$E$7*(1-B2533/'MSD Calculation'!$D$5), 0))</f>
        <v>2.1230283862755618E-3</v>
      </c>
      <c r="F2533" s="30">
        <f>IF(B2533="",0,IF($B2533&lt;$F$5,0,IF($B2533&gt;'MSD Calculation'!$D$5,0,IF($N$4="Closed-form",1/2*(1-COS(2*PI()*($B2533-$F$5)/$F$6))*$F$8,IF($N$4="General",1/2*(1-COS(2*PI()*($B2533-$F$5)/$F$6))*$F$9,"Error")))))</f>
        <v>6.7665350230270782E-3</v>
      </c>
      <c r="G2533" s="30">
        <f>IF(B2533="",0,IF($B2533&lt;$G$5,0,IF($B2533&gt;'MSD Calculation'!$D$5,0,IF($N$4="Closed-form",1/2*(1-COS(2*PI()*($B2533-$G$5)/$G$6))*$G$8,IF($N$4="General",1/2*(1-COS(2*PI()*($B2533-$G$5)/$G$6))*$G$9,"Error")))))</f>
        <v>2.9576351257657187E-3</v>
      </c>
      <c r="H2533" s="30">
        <f>IF(B2533="",0,IF($B2533&lt;$H$5,0,IF($B2533&gt;'MSD Calculation'!$D$5,0,IF($N$4="Closed-form",1/2*(1-COS(2*PI()*($B2533-$H$5)/$H$6))*$H$8,IF($N$4="General",1/2*(1-COS(2*PI()*($B2533-$H$5)/$H$6))*$H$9,"Error")))))</f>
        <v>1.8658927476617824E-3</v>
      </c>
      <c r="I2533" s="30">
        <f>IF(B2533="",0,IF($B2533&lt;$I$5,0,IF($B2533&gt;'MSD Calculation'!$D$5,0,IF($N$4="Closed-form",1/2*(1-COS(2*PI()*($B2533-$I$5)/$I$6))*$I$8,IF($N$4="General",1/2*(1-COS(2*PI()*($B2533-$I$5)/$I$6))*$I$9,"Error")))))</f>
        <v>5.7483520217398339E-4</v>
      </c>
      <c r="J2533" s="15" t="s">
        <v>14</v>
      </c>
      <c r="K2533" s="3"/>
      <c r="L2533" s="17">
        <v>25.160000000001133</v>
      </c>
      <c r="M2533" s="34">
        <f>L2533/'MSD Calculation'!$D$5</f>
        <v>0.85000000000003828</v>
      </c>
      <c r="N2533" s="34">
        <f>'MSD Calculation'!$D$24-L2533</f>
        <v>-6.6600000000011335</v>
      </c>
      <c r="O2533" s="35">
        <f t="shared" si="195"/>
        <v>2.1230283862755618E-3</v>
      </c>
      <c r="P2533" s="35">
        <f t="shared" si="196"/>
        <v>8.88956340930264E-3</v>
      </c>
      <c r="Q2533" s="35">
        <f t="shared" si="197"/>
        <v>1.1847198535068359E-2</v>
      </c>
      <c r="R2533" s="35">
        <f t="shared" si="198"/>
        <v>1.3713091282730142E-2</v>
      </c>
      <c r="S2533" s="35">
        <f t="shared" si="199"/>
        <v>1.4287926484904125E-2</v>
      </c>
      <c r="T2533" s="11" t="s">
        <v>14</v>
      </c>
    </row>
    <row r="2534" spans="2:20" x14ac:dyDescent="0.35">
      <c r="B2534" s="63">
        <v>25.170000000001135</v>
      </c>
      <c r="C2534" s="34">
        <f>B2534/'MSD Calculation'!$D$5</f>
        <v>0.85033783783787609</v>
      </c>
      <c r="D2534" s="34">
        <f>'MSD Calculation'!$D$24-B2534</f>
        <v>-6.670000000001135</v>
      </c>
      <c r="E2534" s="30">
        <f>IF(B2534="",0,IF(B2534&lt;'MSD Calculation'!$D$5,$E$7*(1-B2534/'MSD Calculation'!$D$5), 0))</f>
        <v>2.1182467908109764E-3</v>
      </c>
      <c r="F2534" s="30">
        <f>IF(B2534="",0,IF($B2534&lt;$F$5,0,IF($B2534&gt;'MSD Calculation'!$D$5,0,IF($N$4="Closed-form",1/2*(1-COS(2*PI()*($B2534-$F$5)/$F$6))*$F$8,IF($N$4="General",1/2*(1-COS(2*PI()*($B2534-$F$5)/$F$6))*$F$9,"Error")))))</f>
        <v>6.7572004358838261E-3</v>
      </c>
      <c r="G2534" s="30">
        <f>IF(B2534="",0,IF($B2534&lt;$G$5,0,IF($B2534&gt;'MSD Calculation'!$D$5,0,IF($N$4="Closed-form",1/2*(1-COS(2*PI()*($B2534-$G$5)/$G$6))*$G$8,IF($N$4="General",1/2*(1-COS(2*PI()*($B2534-$G$5)/$G$6))*$G$9,"Error")))))</f>
        <v>2.9537457943372208E-3</v>
      </c>
      <c r="H2534" s="30">
        <f>IF(B2534="",0,IF($B2534&lt;$H$5,0,IF($B2534&gt;'MSD Calculation'!$D$5,0,IF($N$4="Closed-form",1/2*(1-COS(2*PI()*($B2534-$H$5)/$H$6))*$H$8,IF($N$4="General",1/2*(1-COS(2*PI()*($B2534-$H$5)/$H$6))*$H$9,"Error")))))</f>
        <v>1.8640452797083684E-3</v>
      </c>
      <c r="I2534" s="30">
        <f>IF(B2534="",0,IF($B2534&lt;$I$5,0,IF($B2534&gt;'MSD Calculation'!$D$5,0,IF($N$4="Closed-form",1/2*(1-COS(2*PI()*($B2534-$I$5)/$I$6))*$I$8,IF($N$4="General",1/2*(1-COS(2*PI()*($B2534-$I$5)/$I$6))*$I$9,"Error")))))</f>
        <v>5.7506971408521771E-4</v>
      </c>
      <c r="J2534" s="15" t="s">
        <v>14</v>
      </c>
      <c r="K2534" s="3"/>
      <c r="L2534" s="17">
        <v>25.170000000001135</v>
      </c>
      <c r="M2534" s="34">
        <f>L2534/'MSD Calculation'!$D$5</f>
        <v>0.85033783783787609</v>
      </c>
      <c r="N2534" s="34">
        <f>'MSD Calculation'!$D$24-L2534</f>
        <v>-6.670000000001135</v>
      </c>
      <c r="O2534" s="35">
        <f t="shared" si="195"/>
        <v>2.1182467908109764E-3</v>
      </c>
      <c r="P2534" s="35">
        <f t="shared" si="196"/>
        <v>8.8754472266948034E-3</v>
      </c>
      <c r="Q2534" s="35">
        <f t="shared" si="197"/>
        <v>1.1829193021032025E-2</v>
      </c>
      <c r="R2534" s="35">
        <f t="shared" si="198"/>
        <v>1.3693238300740394E-2</v>
      </c>
      <c r="S2534" s="35">
        <f t="shared" si="199"/>
        <v>1.4268308014825612E-2</v>
      </c>
      <c r="T2534" s="11" t="s">
        <v>14</v>
      </c>
    </row>
    <row r="2535" spans="2:20" x14ac:dyDescent="0.35">
      <c r="B2535" s="63">
        <v>25.180000000001137</v>
      </c>
      <c r="C2535" s="34">
        <f>B2535/'MSD Calculation'!$D$5</f>
        <v>0.850675675675714</v>
      </c>
      <c r="D2535" s="34">
        <f>'MSD Calculation'!$D$24-B2535</f>
        <v>-6.6800000000011366</v>
      </c>
      <c r="E2535" s="30">
        <f>IF(B2535="",0,IF(B2535&lt;'MSD Calculation'!$D$5,$E$7*(1-B2535/'MSD Calculation'!$D$5), 0))</f>
        <v>2.1134651953463894E-3</v>
      </c>
      <c r="F2535" s="30">
        <f>IF(B2535="",0,IF($B2535&lt;$F$5,0,IF($B2535&gt;'MSD Calculation'!$D$5,0,IF($N$4="Closed-form",1/2*(1-COS(2*PI()*($B2535-$F$5)/$F$6))*$F$8,IF($N$4="General",1/2*(1-COS(2*PI()*($B2535-$F$5)/$F$6))*$F$9,"Error")))))</f>
        <v>6.7478574818654593E-3</v>
      </c>
      <c r="G2535" s="30">
        <f>IF(B2535="",0,IF($B2535&lt;$G$5,0,IF($B2535&gt;'MSD Calculation'!$D$5,0,IF($N$4="Closed-form",1/2*(1-COS(2*PI()*($B2535-$G$5)/$G$6))*$G$8,IF($N$4="General",1/2*(1-COS(2*PI()*($B2535-$G$5)/$G$6))*$G$9,"Error")))))</f>
        <v>2.9498488042787774E-3</v>
      </c>
      <c r="H2535" s="30">
        <f>IF(B2535="",0,IF($B2535&lt;$H$5,0,IF($B2535&gt;'MSD Calculation'!$D$5,0,IF($N$4="Closed-form",1/2*(1-COS(2*PI()*($B2535-$H$5)/$H$6))*$H$8,IF($N$4="General",1/2*(1-COS(2*PI()*($B2535-$H$5)/$H$6))*$H$9,"Error")))))</f>
        <v>1.8621875258969976E-3</v>
      </c>
      <c r="I2535" s="30">
        <f>IF(B2535="",0,IF($B2535&lt;$I$5,0,IF($B2535&gt;'MSD Calculation'!$D$5,0,IF($N$4="Closed-form",1/2*(1-COS(2*PI()*($B2535-$I$5)/$I$6))*$I$8,IF($N$4="General",1/2*(1-COS(2*PI()*($B2535-$I$5)/$I$6))*$I$9,"Error")))))</f>
        <v>5.7529684191681501E-4</v>
      </c>
      <c r="J2535" s="15" t="s">
        <v>14</v>
      </c>
      <c r="K2535" s="3"/>
      <c r="L2535" s="17">
        <v>25.180000000001137</v>
      </c>
      <c r="M2535" s="34">
        <f>L2535/'MSD Calculation'!$D$5</f>
        <v>0.850675675675714</v>
      </c>
      <c r="N2535" s="34">
        <f>'MSD Calculation'!$D$24-L2535</f>
        <v>-6.6800000000011366</v>
      </c>
      <c r="O2535" s="35">
        <f t="shared" si="195"/>
        <v>2.1134651953463894E-3</v>
      </c>
      <c r="P2535" s="35">
        <f t="shared" si="196"/>
        <v>8.8613226772118487E-3</v>
      </c>
      <c r="Q2535" s="35">
        <f t="shared" si="197"/>
        <v>1.1811171481490626E-2</v>
      </c>
      <c r="R2535" s="35">
        <f t="shared" si="198"/>
        <v>1.3673359007387623E-2</v>
      </c>
      <c r="S2535" s="35">
        <f t="shared" si="199"/>
        <v>1.4248655849304438E-2</v>
      </c>
      <c r="T2535" s="11" t="s">
        <v>14</v>
      </c>
    </row>
    <row r="2536" spans="2:20" x14ac:dyDescent="0.35">
      <c r="B2536" s="63">
        <v>25.190000000001138</v>
      </c>
      <c r="C2536" s="34">
        <f>B2536/'MSD Calculation'!$D$5</f>
        <v>0.85101351351355192</v>
      </c>
      <c r="D2536" s="34">
        <f>'MSD Calculation'!$D$24-B2536</f>
        <v>-6.6900000000011381</v>
      </c>
      <c r="E2536" s="30">
        <f>IF(B2536="",0,IF(B2536&lt;'MSD Calculation'!$D$5,$E$7*(1-B2536/'MSD Calculation'!$D$5), 0))</f>
        <v>2.1086835998818023E-3</v>
      </c>
      <c r="F2536" s="30">
        <f>IF(B2536="",0,IF($B2536&lt;$F$5,0,IF($B2536&gt;'MSD Calculation'!$D$5,0,IF($N$4="Closed-form",1/2*(1-COS(2*PI()*($B2536-$F$5)/$F$6))*$F$8,IF($N$4="General",1/2*(1-COS(2*PI()*($B2536-$F$5)/$F$6))*$F$9,"Error")))))</f>
        <v>6.7385062019547281E-3</v>
      </c>
      <c r="G2536" s="30">
        <f>IF(B2536="",0,IF($B2536&lt;$G$5,0,IF($B2536&gt;'MSD Calculation'!$D$5,0,IF($N$4="Closed-form",1/2*(1-COS(2*PI()*($B2536-$G$5)/$G$6))*$G$8,IF($N$4="General",1/2*(1-COS(2*PI()*($B2536-$G$5)/$G$6))*$G$9,"Error")))))</f>
        <v>2.9459441825690322E-3</v>
      </c>
      <c r="H2536" s="30">
        <f>IF(B2536="",0,IF($B2536&lt;$H$5,0,IF($B2536&gt;'MSD Calculation'!$D$5,0,IF($N$4="Closed-form",1/2*(1-COS(2*PI()*($B2536-$H$5)/$H$6))*$H$8,IF($N$4="General",1/2*(1-COS(2*PI()*($B2536-$H$5)/$H$6))*$H$9,"Error")))))</f>
        <v>1.8603195085649899E-3</v>
      </c>
      <c r="I2536" s="30">
        <f>IF(B2536="",0,IF($B2536&lt;$I$5,0,IF($B2536&gt;'MSD Calculation'!$D$5,0,IF($N$4="Closed-form",1/2*(1-COS(2*PI()*($B2536-$I$5)/$I$6))*$I$8,IF($N$4="General",1/2*(1-COS(2*PI()*($B2536-$I$5)/$I$6))*$I$9,"Error")))))</f>
        <v>5.7551657979939533E-4</v>
      </c>
      <c r="J2536" s="15" t="s">
        <v>14</v>
      </c>
      <c r="K2536" s="3"/>
      <c r="L2536" s="17">
        <v>25.190000000001138</v>
      </c>
      <c r="M2536" s="34">
        <f>L2536/'MSD Calculation'!$D$5</f>
        <v>0.85101351351355192</v>
      </c>
      <c r="N2536" s="34">
        <f>'MSD Calculation'!$D$24-L2536</f>
        <v>-6.6900000000011381</v>
      </c>
      <c r="O2536" s="35">
        <f t="shared" si="195"/>
        <v>2.1086835998818023E-3</v>
      </c>
      <c r="P2536" s="35">
        <f t="shared" si="196"/>
        <v>8.8471898018365296E-3</v>
      </c>
      <c r="Q2536" s="35">
        <f t="shared" si="197"/>
        <v>1.1793133984405561E-2</v>
      </c>
      <c r="R2536" s="35">
        <f t="shared" si="198"/>
        <v>1.3653453492970551E-2</v>
      </c>
      <c r="S2536" s="35">
        <f t="shared" si="199"/>
        <v>1.4228970072769947E-2</v>
      </c>
      <c r="T2536" s="11" t="s">
        <v>14</v>
      </c>
    </row>
    <row r="2537" spans="2:20" x14ac:dyDescent="0.35">
      <c r="B2537" s="63">
        <v>25.20000000000114</v>
      </c>
      <c r="C2537" s="34">
        <f>B2537/'MSD Calculation'!$D$5</f>
        <v>0.85135135135138984</v>
      </c>
      <c r="D2537" s="34">
        <f>'MSD Calculation'!$D$24-B2537</f>
        <v>-6.7000000000011397</v>
      </c>
      <c r="E2537" s="30">
        <f>IF(B2537="",0,IF(B2537&lt;'MSD Calculation'!$D$5,$E$7*(1-B2537/'MSD Calculation'!$D$5), 0))</f>
        <v>2.1039020044172152E-3</v>
      </c>
      <c r="F2537" s="30">
        <f>IF(B2537="",0,IF($B2537&lt;$F$5,0,IF($B2537&gt;'MSD Calculation'!$D$5,0,IF($N$4="Closed-form",1/2*(1-COS(2*PI()*($B2537-$F$5)/$F$6))*$F$8,IF($N$4="General",1/2*(1-COS(2*PI()*($B2537-$F$5)/$F$6))*$F$9,"Error")))))</f>
        <v>6.7291466371709307E-3</v>
      </c>
      <c r="G2537" s="30">
        <f>IF(B2537="",0,IF($B2537&lt;$G$5,0,IF($B2537&gt;'MSD Calculation'!$D$5,0,IF($N$4="Closed-form",1/2*(1-COS(2*PI()*($B2537-$G$5)/$G$6))*$G$8,IF($N$4="General",1/2*(1-COS(2*PI()*($B2537-$G$5)/$G$6))*$G$9,"Error")))))</f>
        <v>2.9420319562394638E-3</v>
      </c>
      <c r="H2537" s="30">
        <f>IF(B2537="",0,IF($B2537&lt;$H$5,0,IF($B2537&gt;'MSD Calculation'!$D$5,0,IF($N$4="Closed-form",1/2*(1-COS(2*PI()*($B2537-$H$5)/$H$6))*$H$8,IF($N$4="General",1/2*(1-COS(2*PI()*($B2537-$H$5)/$H$6))*$H$9,"Error")))))</f>
        <v>1.8584412501730738E-3</v>
      </c>
      <c r="I2537" s="30">
        <f>IF(B2537="",0,IF($B2537&lt;$I$5,0,IF($B2537&gt;'MSD Calculation'!$D$5,0,IF($N$4="Closed-form",1/2*(1-COS(2*PI()*($B2537-$I$5)/$I$6))*$I$8,IF($N$4="General",1/2*(1-COS(2*PI()*($B2537-$I$5)/$I$6))*$I$9,"Error")))))</f>
        <v>5.7572892205454834E-4</v>
      </c>
      <c r="J2537" s="15" t="s">
        <v>14</v>
      </c>
      <c r="K2537" s="3"/>
      <c r="L2537" s="17">
        <v>25.20000000000114</v>
      </c>
      <c r="M2537" s="34">
        <f>L2537/'MSD Calculation'!$D$5</f>
        <v>0.85135135135138984</v>
      </c>
      <c r="N2537" s="34">
        <f>'MSD Calculation'!$D$24-L2537</f>
        <v>-6.7000000000011397</v>
      </c>
      <c r="O2537" s="35">
        <f t="shared" si="195"/>
        <v>2.1039020044172152E-3</v>
      </c>
      <c r="P2537" s="35">
        <f t="shared" si="196"/>
        <v>8.8330486415881468E-3</v>
      </c>
      <c r="Q2537" s="35">
        <f t="shared" si="197"/>
        <v>1.1775080597827611E-2</v>
      </c>
      <c r="R2537" s="35">
        <f t="shared" si="198"/>
        <v>1.3633521848000684E-2</v>
      </c>
      <c r="S2537" s="35">
        <f t="shared" si="199"/>
        <v>1.4209250770055233E-2</v>
      </c>
      <c r="T2537" s="11" t="s">
        <v>14</v>
      </c>
    </row>
    <row r="2538" spans="2:20" x14ac:dyDescent="0.35">
      <c r="B2538" s="63">
        <v>25.210000000001141</v>
      </c>
      <c r="C2538" s="34">
        <f>B2538/'MSD Calculation'!$D$5</f>
        <v>0.85168918918922776</v>
      </c>
      <c r="D2538" s="34">
        <f>'MSD Calculation'!$D$24-B2538</f>
        <v>-6.7100000000011413</v>
      </c>
      <c r="E2538" s="30">
        <f>IF(B2538="",0,IF(B2538&lt;'MSD Calculation'!$D$5,$E$7*(1-B2538/'MSD Calculation'!$D$5), 0))</f>
        <v>2.0991204089526286E-3</v>
      </c>
      <c r="F2538" s="30">
        <f>IF(B2538="",0,IF($B2538&lt;$F$5,0,IF($B2538&gt;'MSD Calculation'!$D$5,0,IF($N$4="Closed-form",1/2*(1-COS(2*PI()*($B2538-$F$5)/$F$6))*$F$8,IF($N$4="General",1/2*(1-COS(2*PI()*($B2538-$F$5)/$F$6))*$F$9,"Error")))))</f>
        <v>6.7197788285696955E-3</v>
      </c>
      <c r="G2538" s="30">
        <f>IF(B2538="",0,IF($B2538&lt;$G$5,0,IF($B2538&gt;'MSD Calculation'!$D$5,0,IF($N$4="Closed-form",1/2*(1-COS(2*PI()*($B2538-$G$5)/$G$6))*$G$8,IF($N$4="General",1/2*(1-COS(2*PI()*($B2538-$G$5)/$G$6))*$G$9,"Error")))))</f>
        <v>2.9381121523741963E-3</v>
      </c>
      <c r="H2538" s="30">
        <f>IF(B2538="",0,IF($B2538&lt;$H$5,0,IF($B2538&gt;'MSD Calculation'!$D$5,0,IF($N$4="Closed-form",1/2*(1-COS(2*PI()*($B2538-$H$5)/$H$6))*$H$8,IF($N$4="General",1/2*(1-COS(2*PI()*($B2538-$H$5)/$H$6))*$H$9,"Error")))))</f>
        <v>1.8565527733051118E-3</v>
      </c>
      <c r="I2538" s="30">
        <f>IF(B2538="",0,IF($B2538&lt;$I$5,0,IF($B2538&gt;'MSD Calculation'!$D$5,0,IF($N$4="Closed-form",1/2*(1-COS(2*PI()*($B2538-$I$5)/$I$6))*$I$8,IF($N$4="General",1/2*(1-COS(2*PI()*($B2538-$I$5)/$I$6))*$I$9,"Error")))))</f>
        <v>5.7593386319497908E-4</v>
      </c>
      <c r="J2538" s="15" t="s">
        <v>14</v>
      </c>
      <c r="K2538" s="3"/>
      <c r="L2538" s="17">
        <v>25.210000000001141</v>
      </c>
      <c r="M2538" s="34">
        <f>L2538/'MSD Calculation'!$D$5</f>
        <v>0.85168918918922776</v>
      </c>
      <c r="N2538" s="34">
        <f>'MSD Calculation'!$D$24-L2538</f>
        <v>-6.7100000000011413</v>
      </c>
      <c r="O2538" s="35">
        <f t="shared" si="195"/>
        <v>2.0991204089526286E-3</v>
      </c>
      <c r="P2538" s="35">
        <f t="shared" si="196"/>
        <v>8.8188992375223246E-3</v>
      </c>
      <c r="Q2538" s="35">
        <f t="shared" si="197"/>
        <v>1.1757011389896521E-2</v>
      </c>
      <c r="R2538" s="35">
        <f t="shared" si="198"/>
        <v>1.3613564163201633E-2</v>
      </c>
      <c r="S2538" s="35">
        <f t="shared" si="199"/>
        <v>1.4189498026396612E-2</v>
      </c>
      <c r="T2538" s="11" t="s">
        <v>14</v>
      </c>
    </row>
    <row r="2539" spans="2:20" x14ac:dyDescent="0.35">
      <c r="B2539" s="63">
        <v>25.220000000001143</v>
      </c>
      <c r="C2539" s="34">
        <f>B2539/'MSD Calculation'!$D$5</f>
        <v>0.85202702702706556</v>
      </c>
      <c r="D2539" s="34">
        <f>'MSD Calculation'!$D$24-B2539</f>
        <v>-6.7200000000011428</v>
      </c>
      <c r="E2539" s="30">
        <f>IF(B2539="",0,IF(B2539&lt;'MSD Calculation'!$D$5,$E$7*(1-B2539/'MSD Calculation'!$D$5), 0))</f>
        <v>2.0943388134880433E-3</v>
      </c>
      <c r="F2539" s="30">
        <f>IF(B2539="",0,IF($B2539&lt;$F$5,0,IF($B2539&gt;'MSD Calculation'!$D$5,0,IF($N$4="Closed-form",1/2*(1-COS(2*PI()*($B2539-$F$5)/$F$6))*$F$8,IF($N$4="General",1/2*(1-COS(2*PI()*($B2539-$F$5)/$F$6))*$F$9,"Error")))))</f>
        <v>6.7104028172428245E-3</v>
      </c>
      <c r="G2539" s="30">
        <f>IF(B2539="",0,IF($B2539&lt;$G$5,0,IF($B2539&gt;'MSD Calculation'!$D$5,0,IF($N$4="Closed-form",1/2*(1-COS(2*PI()*($B2539-$G$5)/$G$6))*$G$8,IF($N$4="General",1/2*(1-COS(2*PI()*($B2539-$G$5)/$G$6))*$G$9,"Error")))))</f>
        <v>2.9341847981098168E-3</v>
      </c>
      <c r="H2539" s="30">
        <f>IF(B2539="",0,IF($B2539&lt;$H$5,0,IF($B2539&gt;'MSD Calculation'!$D$5,0,IF($N$4="Closed-form",1/2*(1-COS(2*PI()*($B2539-$H$5)/$H$6))*$H$8,IF($N$4="General",1/2*(1-COS(2*PI()*($B2539-$H$5)/$H$6))*$H$9,"Error")))))</f>
        <v>1.8546541006678348E-3</v>
      </c>
      <c r="I2539" s="30">
        <f>IF(B2539="",0,IF($B2539&lt;$I$5,0,IF($B2539&gt;'MSD Calculation'!$D$5,0,IF($N$4="Closed-form",1/2*(1-COS(2*PI()*($B2539-$I$5)/$I$6))*$I$8,IF($N$4="General",1/2*(1-COS(2*PI()*($B2539-$I$5)/$I$6))*$I$9,"Error")))))</f>
        <v>5.7613139792465071E-4</v>
      </c>
      <c r="J2539" s="15" t="s">
        <v>14</v>
      </c>
      <c r="K2539" s="3"/>
      <c r="L2539" s="17">
        <v>25.220000000001143</v>
      </c>
      <c r="M2539" s="34">
        <f>L2539/'MSD Calculation'!$D$5</f>
        <v>0.85202702702706556</v>
      </c>
      <c r="N2539" s="34">
        <f>'MSD Calculation'!$D$24-L2539</f>
        <v>-6.7200000000011428</v>
      </c>
      <c r="O2539" s="35">
        <f t="shared" si="195"/>
        <v>2.0943388134880433E-3</v>
      </c>
      <c r="P2539" s="35">
        <f t="shared" si="196"/>
        <v>8.8047416307308682E-3</v>
      </c>
      <c r="Q2539" s="35">
        <f t="shared" si="197"/>
        <v>1.1738926428840685E-2</v>
      </c>
      <c r="R2539" s="35">
        <f t="shared" si="198"/>
        <v>1.359358052950852E-2</v>
      </c>
      <c r="S2539" s="35">
        <f t="shared" si="199"/>
        <v>1.416971192743317E-2</v>
      </c>
      <c r="T2539" s="11" t="s">
        <v>14</v>
      </c>
    </row>
    <row r="2540" spans="2:20" x14ac:dyDescent="0.35">
      <c r="B2540" s="63">
        <v>25.230000000001144</v>
      </c>
      <c r="C2540" s="34">
        <f>B2540/'MSD Calculation'!$D$5</f>
        <v>0.85236486486490348</v>
      </c>
      <c r="D2540" s="34">
        <f>'MSD Calculation'!$D$24-B2540</f>
        <v>-6.7300000000011444</v>
      </c>
      <c r="E2540" s="30">
        <f>IF(B2540="",0,IF(B2540&lt;'MSD Calculation'!$D$5,$E$7*(1-B2540/'MSD Calculation'!$D$5), 0))</f>
        <v>2.0895572180234562E-3</v>
      </c>
      <c r="F2540" s="30">
        <f>IF(B2540="",0,IF($B2540&lt;$F$5,0,IF($B2540&gt;'MSD Calculation'!$D$5,0,IF($N$4="Closed-form",1/2*(1-COS(2*PI()*($B2540-$F$5)/$F$6))*$F$8,IF($N$4="General",1/2*(1-COS(2*PI()*($B2540-$F$5)/$F$6))*$F$9,"Error")))))</f>
        <v>6.7010186443180689E-3</v>
      </c>
      <c r="G2540" s="30">
        <f>IF(B2540="",0,IF($B2540&lt;$G$5,0,IF($B2540&gt;'MSD Calculation'!$D$5,0,IF($N$4="Closed-form",1/2*(1-COS(2*PI()*($B2540-$G$5)/$G$6))*$G$8,IF($N$4="General",1/2*(1-COS(2*PI()*($B2540-$G$5)/$G$6))*$G$9,"Error")))))</f>
        <v>2.9302499206351768E-3</v>
      </c>
      <c r="H2540" s="30">
        <f>IF(B2540="",0,IF($B2540&lt;$H$5,0,IF($B2540&gt;'MSD Calculation'!$D$5,0,IF($N$4="Closed-form",1/2*(1-COS(2*PI()*($B2540-$H$5)/$H$6))*$H$8,IF($N$4="General",1/2*(1-COS(2*PI()*($B2540-$H$5)/$H$6))*$H$9,"Error")))))</f>
        <v>1.8527452550905635E-3</v>
      </c>
      <c r="I2540" s="30">
        <f>IF(B2540="",0,IF($B2540&lt;$I$5,0,IF($B2540&gt;'MSD Calculation'!$D$5,0,IF($N$4="Closed-form",1/2*(1-COS(2*PI()*($B2540-$I$5)/$I$6))*$I$8,IF($N$4="General",1/2*(1-COS(2*PI()*($B2540-$I$5)/$I$6))*$I$9,"Error")))))</f>
        <v>5.7632152113892073E-4</v>
      </c>
      <c r="J2540" s="15" t="s">
        <v>14</v>
      </c>
      <c r="K2540" s="3"/>
      <c r="L2540" s="17">
        <v>25.230000000001144</v>
      </c>
      <c r="M2540" s="34">
        <f>L2540/'MSD Calculation'!$D$5</f>
        <v>0.85236486486490348</v>
      </c>
      <c r="N2540" s="34">
        <f>'MSD Calculation'!$D$24-L2540</f>
        <v>-6.7300000000011444</v>
      </c>
      <c r="O2540" s="35">
        <f t="shared" si="195"/>
        <v>2.0895572180234562E-3</v>
      </c>
      <c r="P2540" s="35">
        <f t="shared" si="196"/>
        <v>8.7905758623415247E-3</v>
      </c>
      <c r="Q2540" s="35">
        <f t="shared" si="197"/>
        <v>1.1720825782976702E-2</v>
      </c>
      <c r="R2540" s="35">
        <f t="shared" si="198"/>
        <v>1.3573571038067264E-2</v>
      </c>
      <c r="S2540" s="35">
        <f t="shared" si="199"/>
        <v>1.4149892559206186E-2</v>
      </c>
      <c r="T2540" s="11" t="s">
        <v>14</v>
      </c>
    </row>
    <row r="2541" spans="2:20" x14ac:dyDescent="0.35">
      <c r="B2541" s="63">
        <v>25.240000000001146</v>
      </c>
      <c r="C2541" s="34">
        <f>B2541/'MSD Calculation'!$D$5</f>
        <v>0.8527027027027414</v>
      </c>
      <c r="D2541" s="34">
        <f>'MSD Calculation'!$D$24-B2541</f>
        <v>-6.740000000001146</v>
      </c>
      <c r="E2541" s="30">
        <f>IF(B2541="",0,IF(B2541&lt;'MSD Calculation'!$D$5,$E$7*(1-B2541/'MSD Calculation'!$D$5), 0))</f>
        <v>2.0847756225588691E-3</v>
      </c>
      <c r="F2541" s="30">
        <f>IF(B2541="",0,IF($B2541&lt;$F$5,0,IF($B2541&gt;'MSD Calculation'!$D$5,0,IF($N$4="Closed-form",1/2*(1-COS(2*PI()*($B2541-$F$5)/$F$6))*$F$8,IF($N$4="General",1/2*(1-COS(2*PI()*($B2541-$F$5)/$F$6))*$F$9,"Error")))))</f>
        <v>6.6916263509590223E-3</v>
      </c>
      <c r="G2541" s="30">
        <f>IF(B2541="",0,IF($B2541&lt;$G$5,0,IF($B2541&gt;'MSD Calculation'!$D$5,0,IF($N$4="Closed-form",1/2*(1-COS(2*PI()*($B2541-$G$5)/$G$6))*$G$8,IF($N$4="General",1/2*(1-COS(2*PI()*($B2541-$G$5)/$G$6))*$G$9,"Error")))))</f>
        <v>2.9263075471912176E-3</v>
      </c>
      <c r="H2541" s="30">
        <f>IF(B2541="",0,IF($B2541&lt;$H$5,0,IF($B2541&gt;'MSD Calculation'!$D$5,0,IF($N$4="Closed-form",1/2*(1-COS(2*PI()*($B2541-$H$5)/$H$6))*$H$8,IF($N$4="General",1/2*(1-COS(2*PI()*($B2541-$H$5)/$H$6))*$H$9,"Error")))))</f>
        <v>1.8508262595249379E-3</v>
      </c>
      <c r="I2541" s="30">
        <f>IF(B2541="",0,IF($B2541&lt;$I$5,0,IF($B2541&gt;'MSD Calculation'!$D$5,0,IF($N$4="Closed-form",1/2*(1-COS(2*PI()*($B2541-$I$5)/$I$6))*$I$8,IF($N$4="General",1/2*(1-COS(2*PI()*($B2541-$I$5)/$I$6))*$I$9,"Error")))))</f>
        <v>5.7650422792467331E-4</v>
      </c>
      <c r="J2541" s="15" t="s">
        <v>14</v>
      </c>
      <c r="K2541" s="3"/>
      <c r="L2541" s="17">
        <v>25.240000000001146</v>
      </c>
      <c r="M2541" s="34">
        <f>L2541/'MSD Calculation'!$D$5</f>
        <v>0.8527027027027414</v>
      </c>
      <c r="N2541" s="34">
        <f>'MSD Calculation'!$D$24-L2541</f>
        <v>-6.740000000001146</v>
      </c>
      <c r="O2541" s="35">
        <f t="shared" si="195"/>
        <v>2.0847756225588691E-3</v>
      </c>
      <c r="P2541" s="35">
        <f t="shared" si="196"/>
        <v>8.7764019735178909E-3</v>
      </c>
      <c r="Q2541" s="35">
        <f t="shared" si="197"/>
        <v>1.1702709520709108E-2</v>
      </c>
      <c r="R2541" s="35">
        <f t="shared" si="198"/>
        <v>1.3553535780234046E-2</v>
      </c>
      <c r="S2541" s="35">
        <f t="shared" si="199"/>
        <v>1.413004000815872E-2</v>
      </c>
      <c r="T2541" s="11" t="s">
        <v>14</v>
      </c>
    </row>
    <row r="2542" spans="2:20" x14ac:dyDescent="0.35">
      <c r="B2542" s="63">
        <v>25.250000000001148</v>
      </c>
      <c r="C2542" s="34">
        <f>B2542/'MSD Calculation'!$D$5</f>
        <v>0.85304054054057932</v>
      </c>
      <c r="D2542" s="34">
        <f>'MSD Calculation'!$D$24-B2542</f>
        <v>-6.7500000000011475</v>
      </c>
      <c r="E2542" s="30">
        <f>IF(B2542="",0,IF(B2542&lt;'MSD Calculation'!$D$5,$E$7*(1-B2542/'MSD Calculation'!$D$5), 0))</f>
        <v>2.0799940270942821E-3</v>
      </c>
      <c r="F2542" s="30">
        <f>IF(B2542="",0,IF($B2542&lt;$F$5,0,IF($B2542&gt;'MSD Calculation'!$D$5,0,IF($N$4="Closed-form",1/2*(1-COS(2*PI()*($B2542-$F$5)/$F$6))*$F$8,IF($N$4="General",1/2*(1-COS(2*PI()*($B2542-$F$5)/$F$6))*$F$9,"Error")))))</f>
        <v>6.6822259783648674E-3</v>
      </c>
      <c r="G2542" s="30">
        <f>IF(B2542="",0,IF($B2542&lt;$G$5,0,IF($B2542&gt;'MSD Calculation'!$D$5,0,IF($N$4="Closed-form",1/2*(1-COS(2*PI()*($B2542-$G$5)/$G$6))*$G$8,IF($N$4="General",1/2*(1-COS(2*PI()*($B2542-$G$5)/$G$6))*$G$9,"Error")))))</f>
        <v>2.92235770507077E-3</v>
      </c>
      <c r="H2542" s="30">
        <f>IF(B2542="",0,IF($B2542&lt;$H$5,0,IF($B2542&gt;'MSD Calculation'!$D$5,0,IF($N$4="Closed-form",1/2*(1-COS(2*PI()*($B2542-$H$5)/$H$6))*$H$8,IF($N$4="General",1/2*(1-COS(2*PI()*($B2542-$H$5)/$H$6))*$H$9,"Error")))))</f>
        <v>1.8488971370446384E-3</v>
      </c>
      <c r="I2542" s="30">
        <f>IF(B2542="",0,IF($B2542&lt;$I$5,0,IF($B2542&gt;'MSD Calculation'!$D$5,0,IF($N$4="Closed-form",1/2*(1-COS(2*PI()*($B2542-$I$5)/$I$6))*$I$8,IF($N$4="General",1/2*(1-COS(2*PI()*($B2542-$I$5)/$I$6))*$I$9,"Error")))))</f>
        <v>5.7667951356044609E-4</v>
      </c>
      <c r="J2542" s="15" t="s">
        <v>14</v>
      </c>
      <c r="K2542" s="3"/>
      <c r="L2542" s="17">
        <v>25.250000000001148</v>
      </c>
      <c r="M2542" s="34">
        <f>L2542/'MSD Calculation'!$D$5</f>
        <v>0.85304054054057932</v>
      </c>
      <c r="N2542" s="34">
        <f>'MSD Calculation'!$D$24-L2542</f>
        <v>-6.7500000000011475</v>
      </c>
      <c r="O2542" s="35">
        <f t="shared" si="195"/>
        <v>2.0799940270942821E-3</v>
      </c>
      <c r="P2542" s="35">
        <f t="shared" si="196"/>
        <v>8.7622200054591499E-3</v>
      </c>
      <c r="Q2542" s="35">
        <f t="shared" si="197"/>
        <v>1.1684577710529919E-2</v>
      </c>
      <c r="R2542" s="35">
        <f t="shared" si="198"/>
        <v>1.3533474847574558E-2</v>
      </c>
      <c r="S2542" s="35">
        <f t="shared" si="199"/>
        <v>1.4110154361135004E-2</v>
      </c>
      <c r="T2542" s="11" t="s">
        <v>14</v>
      </c>
    </row>
    <row r="2543" spans="2:20" x14ac:dyDescent="0.35">
      <c r="B2543" s="63">
        <v>25.260000000001149</v>
      </c>
      <c r="C2543" s="34">
        <f>B2543/'MSD Calculation'!$D$5</f>
        <v>0.85337837837841712</v>
      </c>
      <c r="D2543" s="34">
        <f>'MSD Calculation'!$D$24-B2543</f>
        <v>-6.7600000000011491</v>
      </c>
      <c r="E2543" s="30">
        <f>IF(B2543="",0,IF(B2543&lt;'MSD Calculation'!$D$5,$E$7*(1-B2543/'MSD Calculation'!$D$5), 0))</f>
        <v>2.0752124316296967E-3</v>
      </c>
      <c r="F2543" s="30">
        <f>IF(B2543="",0,IF($B2543&lt;$F$5,0,IF($B2543&gt;'MSD Calculation'!$D$5,0,IF($N$4="Closed-form",1/2*(1-COS(2*PI()*($B2543-$F$5)/$F$6))*$F$8,IF($N$4="General",1/2*(1-COS(2*PI()*($B2543-$F$5)/$F$6))*$F$9,"Error")))))</f>
        <v>6.6728175677702494E-3</v>
      </c>
      <c r="G2543" s="30">
        <f>IF(B2543="",0,IF($B2543&lt;$G$5,0,IF($B2543&gt;'MSD Calculation'!$D$5,0,IF($N$4="Closed-form",1/2*(1-COS(2*PI()*($B2543-$G$5)/$G$6))*$G$8,IF($N$4="General",1/2*(1-COS(2*PI()*($B2543-$G$5)/$G$6))*$G$9,"Error")))))</f>
        <v>2.9184004216183702E-3</v>
      </c>
      <c r="H2543" s="30">
        <f>IF(B2543="",0,IF($B2543&lt;$H$5,0,IF($B2543&gt;'MSD Calculation'!$D$5,0,IF($N$4="Closed-form",1/2*(1-COS(2*PI()*($B2543-$H$5)/$H$6))*$H$8,IF($N$4="General",1/2*(1-COS(2*PI()*($B2543-$H$5)/$H$6))*$H$9,"Error")))))</f>
        <v>1.8469579108451109E-3</v>
      </c>
      <c r="I2543" s="30">
        <f>IF(B2543="",0,IF($B2543&lt;$I$5,0,IF($B2543&gt;'MSD Calculation'!$D$5,0,IF($N$4="Closed-form",1/2*(1-COS(2*PI()*($B2543-$I$5)/$I$6))*$I$8,IF($N$4="General",1/2*(1-COS(2*PI()*($B2543-$I$5)/$I$6))*$I$9,"Error")))))</f>
        <v>5.7684737351655201E-4</v>
      </c>
      <c r="J2543" s="15" t="s">
        <v>14</v>
      </c>
      <c r="K2543" s="3"/>
      <c r="L2543" s="17">
        <v>25.260000000001149</v>
      </c>
      <c r="M2543" s="34">
        <f>L2543/'MSD Calculation'!$D$5</f>
        <v>0.85337837837841712</v>
      </c>
      <c r="N2543" s="34">
        <f>'MSD Calculation'!$D$24-L2543</f>
        <v>-6.7600000000011491</v>
      </c>
      <c r="O2543" s="35">
        <f t="shared" si="195"/>
        <v>2.0752124316296967E-3</v>
      </c>
      <c r="P2543" s="35">
        <f t="shared" si="196"/>
        <v>8.7480299993999457E-3</v>
      </c>
      <c r="Q2543" s="35">
        <f t="shared" si="197"/>
        <v>1.1666430421018316E-2</v>
      </c>
      <c r="R2543" s="35">
        <f t="shared" si="198"/>
        <v>1.3513388331863427E-2</v>
      </c>
      <c r="S2543" s="35">
        <f t="shared" si="199"/>
        <v>1.409023570537998E-2</v>
      </c>
      <c r="T2543" s="11" t="s">
        <v>14</v>
      </c>
    </row>
    <row r="2544" spans="2:20" x14ac:dyDescent="0.35">
      <c r="B2544" s="63">
        <v>25.270000000001151</v>
      </c>
      <c r="C2544" s="34">
        <f>B2544/'MSD Calculation'!$D$5</f>
        <v>0.85371621621625504</v>
      </c>
      <c r="D2544" s="34">
        <f>'MSD Calculation'!$D$24-B2544</f>
        <v>-6.7700000000011507</v>
      </c>
      <c r="E2544" s="30">
        <f>IF(B2544="",0,IF(B2544&lt;'MSD Calculation'!$D$5,$E$7*(1-B2544/'MSD Calculation'!$D$5), 0))</f>
        <v>2.0704308361651101E-3</v>
      </c>
      <c r="F2544" s="30">
        <f>IF(B2544="",0,IF($B2544&lt;$F$5,0,IF($B2544&gt;'MSD Calculation'!$D$5,0,IF($N$4="Closed-form",1/2*(1-COS(2*PI()*($B2544-$F$5)/$F$6))*$F$8,IF($N$4="General",1/2*(1-COS(2*PI()*($B2544-$F$5)/$F$6))*$F$9,"Error")))))</f>
        <v>6.6634011604450394E-3</v>
      </c>
      <c r="G2544" s="30">
        <f>IF(B2544="",0,IF($B2544&lt;$G$5,0,IF($B2544&gt;'MSD Calculation'!$D$5,0,IF($N$4="Closed-form",1/2*(1-COS(2*PI()*($B2544-$G$5)/$G$6))*$G$8,IF($N$4="General",1/2*(1-COS(2*PI()*($B2544-$G$5)/$G$6))*$G$9,"Error")))))</f>
        <v>2.9144357242300713E-3</v>
      </c>
      <c r="H2544" s="30">
        <f>IF(B2544="",0,IF($B2544&lt;$H$5,0,IF($B2544&gt;'MSD Calculation'!$D$5,0,IF($N$4="Closed-form",1/2*(1-COS(2*PI()*($B2544-$H$5)/$H$6))*$H$8,IF($N$4="General",1/2*(1-COS(2*PI()*($B2544-$H$5)/$H$6))*$H$9,"Error")))))</f>
        <v>1.8450086042432862E-3</v>
      </c>
      <c r="I2544" s="30">
        <f>IF(B2544="",0,IF($B2544&lt;$I$5,0,IF($B2544&gt;'MSD Calculation'!$D$5,0,IF($N$4="Closed-form",1/2*(1-COS(2*PI()*($B2544-$I$5)/$I$6))*$I$8,IF($N$4="General",1/2*(1-COS(2*PI()*($B2544-$I$5)/$I$6))*$I$9,"Error")))))</f>
        <v>5.7700780345519673E-4</v>
      </c>
      <c r="J2544" s="15" t="s">
        <v>14</v>
      </c>
      <c r="K2544" s="3"/>
      <c r="L2544" s="17">
        <v>25.270000000001151</v>
      </c>
      <c r="M2544" s="34">
        <f>L2544/'MSD Calculation'!$D$5</f>
        <v>0.85371621621625504</v>
      </c>
      <c r="N2544" s="34">
        <f>'MSD Calculation'!$D$24-L2544</f>
        <v>-6.7700000000011507</v>
      </c>
      <c r="O2544" s="35">
        <f t="shared" si="195"/>
        <v>2.0704308361651101E-3</v>
      </c>
      <c r="P2544" s="35">
        <f t="shared" si="196"/>
        <v>8.7338319966101495E-3</v>
      </c>
      <c r="Q2544" s="35">
        <f t="shared" si="197"/>
        <v>1.1648267720840221E-2</v>
      </c>
      <c r="R2544" s="35">
        <f t="shared" si="198"/>
        <v>1.3493276325083507E-2</v>
      </c>
      <c r="S2544" s="35">
        <f t="shared" si="199"/>
        <v>1.4070284128538705E-2</v>
      </c>
      <c r="T2544" s="11" t="s">
        <v>14</v>
      </c>
    </row>
    <row r="2545" spans="2:20" x14ac:dyDescent="0.35">
      <c r="B2545" s="63">
        <v>25.280000000001152</v>
      </c>
      <c r="C2545" s="34">
        <f>B2545/'MSD Calculation'!$D$5</f>
        <v>0.85405405405409296</v>
      </c>
      <c r="D2545" s="34">
        <f>'MSD Calculation'!$D$24-B2545</f>
        <v>-6.7800000000011522</v>
      </c>
      <c r="E2545" s="30">
        <f>IF(B2545="",0,IF(B2545&lt;'MSD Calculation'!$D$5,$E$7*(1-B2545/'MSD Calculation'!$D$5), 0))</f>
        <v>2.065649240700523E-3</v>
      </c>
      <c r="F2545" s="30">
        <f>IF(B2545="",0,IF($B2545&lt;$F$5,0,IF($B2545&gt;'MSD Calculation'!$D$5,0,IF($N$4="Closed-form",1/2*(1-COS(2*PI()*($B2545-$F$5)/$F$6))*$F$8,IF($N$4="General",1/2*(1-COS(2*PI()*($B2545-$F$5)/$F$6))*$F$9,"Error")))))</f>
        <v>6.6539767976942265E-3</v>
      </c>
      <c r="G2545" s="30">
        <f>IF(B2545="",0,IF($B2545&lt;$G$5,0,IF($B2545&gt;'MSD Calculation'!$D$5,0,IF($N$4="Closed-form",1/2*(1-COS(2*PI()*($B2545-$G$5)/$G$6))*$G$8,IF($N$4="General",1/2*(1-COS(2*PI()*($B2545-$G$5)/$G$6))*$G$9,"Error")))))</f>
        <v>2.9104636403532542E-3</v>
      </c>
      <c r="H2545" s="30">
        <f>IF(B2545="",0,IF($B2545&lt;$H$5,0,IF($B2545&gt;'MSD Calculation'!$D$5,0,IF($N$4="Closed-form",1/2*(1-COS(2*PI()*($B2545-$H$5)/$H$6))*$H$8,IF($N$4="General",1/2*(1-COS(2*PI()*($B2545-$H$5)/$H$6))*$H$9,"Error")))))</f>
        <v>1.8430492406772997E-3</v>
      </c>
      <c r="I2545" s="30">
        <f>IF(B2545="",0,IF($B2545&lt;$I$5,0,IF($B2545&gt;'MSD Calculation'!$D$5,0,IF($N$4="Closed-form",1/2*(1-COS(2*PI()*($B2545-$I$5)/$I$6))*$I$8,IF($N$4="General",1/2*(1-COS(2*PI()*($B2545-$I$5)/$I$6))*$I$9,"Error")))))</f>
        <v>5.7716079923059041E-4</v>
      </c>
      <c r="J2545" s="15" t="s">
        <v>14</v>
      </c>
      <c r="K2545" s="3"/>
      <c r="L2545" s="17">
        <v>25.280000000001152</v>
      </c>
      <c r="M2545" s="34">
        <f>L2545/'MSD Calculation'!$D$5</f>
        <v>0.85405405405409296</v>
      </c>
      <c r="N2545" s="34">
        <f>'MSD Calculation'!$D$24-L2545</f>
        <v>-6.7800000000011522</v>
      </c>
      <c r="O2545" s="35">
        <f t="shared" si="195"/>
        <v>2.065649240700523E-3</v>
      </c>
      <c r="P2545" s="35">
        <f t="shared" si="196"/>
        <v>8.7196260383947503E-3</v>
      </c>
      <c r="Q2545" s="35">
        <f t="shared" si="197"/>
        <v>1.1630089678748005E-2</v>
      </c>
      <c r="R2545" s="35">
        <f t="shared" si="198"/>
        <v>1.3473138919425306E-2</v>
      </c>
      <c r="S2545" s="35">
        <f t="shared" si="199"/>
        <v>1.4050299718655896E-2</v>
      </c>
      <c r="T2545" s="11" t="s">
        <v>14</v>
      </c>
    </row>
    <row r="2546" spans="2:20" x14ac:dyDescent="0.35">
      <c r="B2546" s="63">
        <v>25.290000000001154</v>
      </c>
      <c r="C2546" s="34">
        <f>B2546/'MSD Calculation'!$D$5</f>
        <v>0.85439189189193088</v>
      </c>
      <c r="D2546" s="34">
        <f>'MSD Calculation'!$D$24-B2546</f>
        <v>-6.7900000000011538</v>
      </c>
      <c r="E2546" s="30">
        <f>IF(B2546="",0,IF(B2546&lt;'MSD Calculation'!$D$5,$E$7*(1-B2546/'MSD Calculation'!$D$5), 0))</f>
        <v>2.0608676452359359E-3</v>
      </c>
      <c r="F2546" s="30">
        <f>IF(B2546="",0,IF($B2546&lt;$F$5,0,IF($B2546&gt;'MSD Calculation'!$D$5,0,IF($N$4="Closed-form",1/2*(1-COS(2*PI()*($B2546-$F$5)/$F$6))*$F$8,IF($N$4="General",1/2*(1-COS(2*PI()*($B2546-$F$5)/$F$6))*$F$9,"Error")))))</f>
        <v>6.6445445208576665E-3</v>
      </c>
      <c r="G2546" s="30">
        <f>IF(B2546="",0,IF($B2546&lt;$G$5,0,IF($B2546&gt;'MSD Calculation'!$D$5,0,IF($N$4="Closed-form",1/2*(1-COS(2*PI()*($B2546-$G$5)/$G$6))*$G$8,IF($N$4="General",1/2*(1-COS(2*PI()*($B2546-$G$5)/$G$6))*$G$9,"Error")))))</f>
        <v>2.9064841974864326E-3</v>
      </c>
      <c r="H2546" s="30">
        <f>IF(B2546="",0,IF($B2546&lt;$H$5,0,IF($B2546&gt;'MSD Calculation'!$D$5,0,IF($N$4="Closed-form",1/2*(1-COS(2*PI()*($B2546-$H$5)/$H$6))*$H$8,IF($N$4="General",1/2*(1-COS(2*PI()*($B2546-$H$5)/$H$6))*$H$9,"Error")))))</f>
        <v>1.8410798437062117E-3</v>
      </c>
      <c r="I2546" s="30">
        <f>IF(B2546="",0,IF($B2546&lt;$I$5,0,IF($B2546&gt;'MSD Calculation'!$D$5,0,IF($N$4="Closed-form",1/2*(1-COS(2*PI()*($B2546-$I$5)/$I$6))*$I$8,IF($N$4="General",1/2*(1-COS(2*PI()*($B2546-$I$5)/$I$6))*$I$9,"Error")))))</f>
        <v>5.7730635688905518E-4</v>
      </c>
      <c r="J2546" s="15" t="s">
        <v>14</v>
      </c>
      <c r="K2546" s="3"/>
      <c r="L2546" s="17">
        <v>25.290000000001154</v>
      </c>
      <c r="M2546" s="34">
        <f>L2546/'MSD Calculation'!$D$5</f>
        <v>0.85439189189193088</v>
      </c>
      <c r="N2546" s="34">
        <f>'MSD Calculation'!$D$24-L2546</f>
        <v>-6.7900000000011538</v>
      </c>
      <c r="O2546" s="35">
        <f t="shared" si="195"/>
        <v>2.0608676452359359E-3</v>
      </c>
      <c r="P2546" s="35">
        <f t="shared" si="196"/>
        <v>8.7054121660936033E-3</v>
      </c>
      <c r="Q2546" s="35">
        <f t="shared" si="197"/>
        <v>1.1611896363580036E-2</v>
      </c>
      <c r="R2546" s="35">
        <f t="shared" si="198"/>
        <v>1.3452976207286247E-2</v>
      </c>
      <c r="S2546" s="35">
        <f t="shared" si="199"/>
        <v>1.4030282564175302E-2</v>
      </c>
      <c r="T2546" s="11" t="s">
        <v>14</v>
      </c>
    </row>
    <row r="2547" spans="2:20" x14ac:dyDescent="0.35">
      <c r="B2547" s="63">
        <v>25.300000000001155</v>
      </c>
      <c r="C2547" s="34">
        <f>B2547/'MSD Calculation'!$D$5</f>
        <v>0.85472972972976868</v>
      </c>
      <c r="D2547" s="34">
        <f>'MSD Calculation'!$D$24-B2547</f>
        <v>-6.8000000000011553</v>
      </c>
      <c r="E2547" s="30">
        <f>IF(B2547="",0,IF(B2547&lt;'MSD Calculation'!$D$5,$E$7*(1-B2547/'MSD Calculation'!$D$5), 0))</f>
        <v>2.0560860497713506E-3</v>
      </c>
      <c r="F2547" s="30">
        <f>IF(B2547="",0,IF($B2547&lt;$F$5,0,IF($B2547&gt;'MSD Calculation'!$D$5,0,IF($N$4="Closed-form",1/2*(1-COS(2*PI()*($B2547-$F$5)/$F$6))*$F$8,IF($N$4="General",1/2*(1-COS(2*PI()*($B2547-$F$5)/$F$6))*$F$9,"Error")))))</f>
        <v>6.63510437130995E-3</v>
      </c>
      <c r="G2547" s="30">
        <f>IF(B2547="",0,IF($B2547&lt;$G$5,0,IF($B2547&gt;'MSD Calculation'!$D$5,0,IF($N$4="Closed-form",1/2*(1-COS(2*PI()*($B2547-$G$5)/$G$6))*$G$8,IF($N$4="General",1/2*(1-COS(2*PI()*($B2547-$G$5)/$G$6))*$G$9,"Error")))))</f>
        <v>2.9024974231790712E-3</v>
      </c>
      <c r="H2547" s="30">
        <f>IF(B2547="",0,IF($B2547&lt;$H$5,0,IF($B2547&gt;'MSD Calculation'!$D$5,0,IF($N$4="Closed-form",1/2*(1-COS(2*PI()*($B2547-$H$5)/$H$6))*$H$8,IF($N$4="General",1/2*(1-COS(2*PI()*($B2547-$H$5)/$H$6))*$H$9,"Error")))))</f>
        <v>1.8391004370097201E-3</v>
      </c>
      <c r="I2547" s="30">
        <f>IF(B2547="",0,IF($B2547&lt;$I$5,0,IF($B2547&gt;'MSD Calculation'!$D$5,0,IF($N$4="Closed-form",1/2*(1-COS(2*PI()*($B2547-$I$5)/$I$6))*$I$8,IF($N$4="General",1/2*(1-COS(2*PI()*($B2547-$I$5)/$I$6))*$I$9,"Error")))))</f>
        <v>5.7744447266912669E-4</v>
      </c>
      <c r="J2547" s="15" t="s">
        <v>14</v>
      </c>
      <c r="K2547" s="3"/>
      <c r="L2547" s="17">
        <v>25.300000000001155</v>
      </c>
      <c r="M2547" s="34">
        <f>L2547/'MSD Calculation'!$D$5</f>
        <v>0.85472972972976868</v>
      </c>
      <c r="N2547" s="34">
        <f>'MSD Calculation'!$D$24-L2547</f>
        <v>-6.8000000000011553</v>
      </c>
      <c r="O2547" s="35">
        <f t="shared" si="195"/>
        <v>2.0560860497713506E-3</v>
      </c>
      <c r="P2547" s="35">
        <f t="shared" si="196"/>
        <v>8.6911904210812997E-3</v>
      </c>
      <c r="Q2547" s="35">
        <f t="shared" si="197"/>
        <v>1.1593687844260372E-2</v>
      </c>
      <c r="R2547" s="35">
        <f t="shared" si="198"/>
        <v>1.3432788281270092E-2</v>
      </c>
      <c r="S2547" s="35">
        <f t="shared" si="199"/>
        <v>1.4010232753939218E-2</v>
      </c>
      <c r="T2547" s="11" t="s">
        <v>14</v>
      </c>
    </row>
    <row r="2548" spans="2:20" x14ac:dyDescent="0.35">
      <c r="B2548" s="63">
        <v>25.310000000001157</v>
      </c>
      <c r="C2548" s="34">
        <f>B2548/'MSD Calculation'!$D$5</f>
        <v>0.8550675675676066</v>
      </c>
      <c r="D2548" s="34">
        <f>'MSD Calculation'!$D$24-B2548</f>
        <v>-6.8100000000011569</v>
      </c>
      <c r="E2548" s="30">
        <f>IF(B2548="",0,IF(B2548&lt;'MSD Calculation'!$D$5,$E$7*(1-B2548/'MSD Calculation'!$D$5), 0))</f>
        <v>2.0513044543067635E-3</v>
      </c>
      <c r="F2548" s="30">
        <f>IF(B2548="",0,IF($B2548&lt;$F$5,0,IF($B2548&gt;'MSD Calculation'!$D$5,0,IF($N$4="Closed-form",1/2*(1-COS(2*PI()*($B2548-$F$5)/$F$6))*$F$8,IF($N$4="General",1/2*(1-COS(2*PI()*($B2548-$F$5)/$F$6))*$F$9,"Error")))))</f>
        <v>6.6256563904601717E-3</v>
      </c>
      <c r="G2548" s="30">
        <f>IF(B2548="",0,IF($B2548&lt;$G$5,0,IF($B2548&gt;'MSD Calculation'!$D$5,0,IF($N$4="Closed-form",1/2*(1-COS(2*PI()*($B2548-$G$5)/$G$6))*$G$8,IF($N$4="General",1/2*(1-COS(2*PI()*($B2548-$G$5)/$G$6))*$G$9,"Error")))))</f>
        <v>2.898503345031383E-3</v>
      </c>
      <c r="H2548" s="30">
        <f>IF(B2548="",0,IF($B2548&lt;$H$5,0,IF($B2548&gt;'MSD Calculation'!$D$5,0,IF($N$4="Closed-form",1/2*(1-COS(2*PI()*($B2548-$H$5)/$H$6))*$H$8,IF($N$4="General",1/2*(1-COS(2*PI()*($B2548-$H$5)/$H$6))*$H$9,"Error")))))</f>
        <v>1.8371110443878805E-3</v>
      </c>
      <c r="I2548" s="30">
        <f>IF(B2548="",0,IF($B2548&lt;$I$5,0,IF($B2548&gt;'MSD Calculation'!$D$5,0,IF($N$4="Closed-form",1/2*(1-COS(2*PI()*($B2548-$I$5)/$I$6))*$I$8,IF($N$4="General",1/2*(1-COS(2*PI()*($B2548-$I$5)/$I$6))*$I$9,"Error")))))</f>
        <v>5.7757514300165228E-4</v>
      </c>
      <c r="J2548" s="15" t="s">
        <v>14</v>
      </c>
      <c r="K2548" s="3"/>
      <c r="L2548" s="17">
        <v>25.310000000001157</v>
      </c>
      <c r="M2548" s="34">
        <f>L2548/'MSD Calculation'!$D$5</f>
        <v>0.8550675675676066</v>
      </c>
      <c r="N2548" s="34">
        <f>'MSD Calculation'!$D$24-L2548</f>
        <v>-6.8100000000011569</v>
      </c>
      <c r="O2548" s="35">
        <f t="shared" si="195"/>
        <v>2.0513044543067635E-3</v>
      </c>
      <c r="P2548" s="35">
        <f t="shared" si="196"/>
        <v>8.6769608447669344E-3</v>
      </c>
      <c r="Q2548" s="35">
        <f t="shared" si="197"/>
        <v>1.1575464189798317E-2</v>
      </c>
      <c r="R2548" s="35">
        <f t="shared" si="198"/>
        <v>1.3412575234186198E-2</v>
      </c>
      <c r="S2548" s="35">
        <f t="shared" si="199"/>
        <v>1.399015037718785E-2</v>
      </c>
      <c r="T2548" s="11" t="s">
        <v>14</v>
      </c>
    </row>
    <row r="2549" spans="2:20" x14ac:dyDescent="0.35">
      <c r="B2549" s="63">
        <v>25.320000000001158</v>
      </c>
      <c r="C2549" s="34">
        <f>B2549/'MSD Calculation'!$D$5</f>
        <v>0.85540540540544452</v>
      </c>
      <c r="D2549" s="34">
        <f>'MSD Calculation'!$D$24-B2549</f>
        <v>-6.8200000000011585</v>
      </c>
      <c r="E2549" s="30">
        <f>IF(B2549="",0,IF(B2549&lt;'MSD Calculation'!$D$5,$E$7*(1-B2549/'MSD Calculation'!$D$5), 0))</f>
        <v>2.0465228588421769E-3</v>
      </c>
      <c r="F2549" s="30">
        <f>IF(B2549="",0,IF($B2549&lt;$F$5,0,IF($B2549&gt;'MSD Calculation'!$D$5,0,IF($N$4="Closed-form",1/2*(1-COS(2*PI()*($B2549-$F$5)/$F$6))*$F$8,IF($N$4="General",1/2*(1-COS(2*PI()*($B2549-$F$5)/$F$6))*$F$9,"Error")))))</f>
        <v>6.6162006197518193E-3</v>
      </c>
      <c r="G2549" s="30">
        <f>IF(B2549="",0,IF($B2549&lt;$G$5,0,IF($B2549&gt;'MSD Calculation'!$D$5,0,IF($N$4="Closed-form",1/2*(1-COS(2*PI()*($B2549-$G$5)/$G$6))*$G$8,IF($N$4="General",1/2*(1-COS(2*PI()*($B2549-$G$5)/$G$6))*$G$9,"Error")))))</f>
        <v>2.8945019906941516E-3</v>
      </c>
      <c r="H2549" s="30">
        <f>IF(B2549="",0,IF($B2549&lt;$H$5,0,IF($B2549&gt;'MSD Calculation'!$D$5,0,IF($N$4="Closed-form",1/2*(1-COS(2*PI()*($B2549-$H$5)/$H$6))*$H$8,IF($N$4="General",1/2*(1-COS(2*PI()*($B2549-$H$5)/$H$6))*$H$9,"Error")))))</f>
        <v>1.8351116897608148E-3</v>
      </c>
      <c r="I2549" s="30">
        <f>IF(B2549="",0,IF($B2549&lt;$I$5,0,IF($B2549&gt;'MSD Calculation'!$D$5,0,IF($N$4="Closed-form",1/2*(1-COS(2*PI()*($B2549-$I$5)/$I$6))*$I$8,IF($N$4="General",1/2*(1-COS(2*PI()*($B2549-$I$5)/$I$6))*$I$9,"Error")))))</f>
        <v>5.776983645098821E-4</v>
      </c>
      <c r="J2549" s="15" t="s">
        <v>14</v>
      </c>
      <c r="K2549" s="3"/>
      <c r="L2549" s="17">
        <v>25.320000000001158</v>
      </c>
      <c r="M2549" s="34">
        <f>L2549/'MSD Calculation'!$D$5</f>
        <v>0.85540540540544452</v>
      </c>
      <c r="N2549" s="34">
        <f>'MSD Calculation'!$D$24-L2549</f>
        <v>-6.8200000000011585</v>
      </c>
      <c r="O2549" s="35">
        <f t="shared" si="195"/>
        <v>2.0465228588421769E-3</v>
      </c>
      <c r="P2549" s="35">
        <f t="shared" si="196"/>
        <v>8.6627234785939967E-3</v>
      </c>
      <c r="Q2549" s="35">
        <f t="shared" si="197"/>
        <v>1.1557225469288147E-2</v>
      </c>
      <c r="R2549" s="35">
        <f t="shared" si="198"/>
        <v>1.3392337159048962E-2</v>
      </c>
      <c r="S2549" s="35">
        <f t="shared" si="199"/>
        <v>1.3970035523558844E-2</v>
      </c>
      <c r="T2549" s="11" t="s">
        <v>14</v>
      </c>
    </row>
    <row r="2550" spans="2:20" x14ac:dyDescent="0.35">
      <c r="B2550" s="63">
        <v>25.33000000000116</v>
      </c>
      <c r="C2550" s="34">
        <f>B2550/'MSD Calculation'!$D$5</f>
        <v>0.85574324324328244</v>
      </c>
      <c r="D2550" s="34">
        <f>'MSD Calculation'!$D$24-B2550</f>
        <v>-6.83000000000116</v>
      </c>
      <c r="E2550" s="30">
        <f>IF(B2550="",0,IF(B2550&lt;'MSD Calculation'!$D$5,$E$7*(1-B2550/'MSD Calculation'!$D$5), 0))</f>
        <v>2.0417412633775898E-3</v>
      </c>
      <c r="F2550" s="30">
        <f>IF(B2550="",0,IF($B2550&lt;$F$5,0,IF($B2550&gt;'MSD Calculation'!$D$5,0,IF($N$4="Closed-form",1/2*(1-COS(2*PI()*($B2550-$F$5)/$F$6))*$F$8,IF($N$4="General",1/2*(1-COS(2*PI()*($B2550-$F$5)/$F$6))*$F$9,"Error")))))</f>
        <v>6.6067371006625162E-3</v>
      </c>
      <c r="G2550" s="30">
        <f>IF(B2550="",0,IF($B2550&lt;$G$5,0,IF($B2550&gt;'MSD Calculation'!$D$5,0,IF($N$4="Closed-form",1/2*(1-COS(2*PI()*($B2550-$G$5)/$G$6))*$G$8,IF($N$4="General",1/2*(1-COS(2*PI()*($B2550-$G$5)/$G$6))*$G$9,"Error")))))</f>
        <v>2.8904933878685299E-3</v>
      </c>
      <c r="H2550" s="30">
        <f>IF(B2550="",0,IF($B2550&lt;$H$5,0,IF($B2550&gt;'MSD Calculation'!$D$5,0,IF($N$4="Closed-form",1/2*(1-COS(2*PI()*($B2550-$H$5)/$H$6))*$H$8,IF($N$4="General",1/2*(1-COS(2*PI()*($B2550-$H$5)/$H$6))*$H$9,"Error")))))</f>
        <v>1.83310239716843E-3</v>
      </c>
      <c r="I2550" s="30">
        <f>IF(B2550="",0,IF($B2550&lt;$I$5,0,IF($B2550&gt;'MSD Calculation'!$D$5,0,IF($N$4="Closed-form",1/2*(1-COS(2*PI()*($B2550-$I$5)/$I$6))*$I$8,IF($N$4="General",1/2*(1-COS(2*PI()*($B2550-$I$5)/$I$6))*$I$9,"Error")))))</f>
        <v>5.7781413400955731E-4</v>
      </c>
      <c r="J2550" s="15" t="s">
        <v>14</v>
      </c>
      <c r="K2550" s="3"/>
      <c r="L2550" s="17">
        <v>25.33000000000116</v>
      </c>
      <c r="M2550" s="34">
        <f>L2550/'MSD Calculation'!$D$5</f>
        <v>0.85574324324328244</v>
      </c>
      <c r="N2550" s="34">
        <f>'MSD Calculation'!$D$24-L2550</f>
        <v>-6.83000000000116</v>
      </c>
      <c r="O2550" s="35">
        <f t="shared" si="195"/>
        <v>2.0417412633775898E-3</v>
      </c>
      <c r="P2550" s="35">
        <f t="shared" si="196"/>
        <v>8.6484783640401065E-3</v>
      </c>
      <c r="Q2550" s="35">
        <f t="shared" si="197"/>
        <v>1.1538971751908636E-2</v>
      </c>
      <c r="R2550" s="35">
        <f t="shared" si="198"/>
        <v>1.3372074149077066E-2</v>
      </c>
      <c r="S2550" s="35">
        <f t="shared" si="199"/>
        <v>1.3949888283086624E-2</v>
      </c>
      <c r="T2550" s="11" t="s">
        <v>14</v>
      </c>
    </row>
    <row r="2551" spans="2:20" x14ac:dyDescent="0.35">
      <c r="B2551" s="63">
        <v>25.340000000001162</v>
      </c>
      <c r="C2551" s="34">
        <f>B2551/'MSD Calculation'!$D$5</f>
        <v>0.85608108108112024</v>
      </c>
      <c r="D2551" s="34">
        <f>'MSD Calculation'!$D$24-B2551</f>
        <v>-6.8400000000011616</v>
      </c>
      <c r="E2551" s="30">
        <f>IF(B2551="",0,IF(B2551&lt;'MSD Calculation'!$D$5,$E$7*(1-B2551/'MSD Calculation'!$D$5), 0))</f>
        <v>2.0369596679130045E-3</v>
      </c>
      <c r="F2551" s="30">
        <f>IF(B2551="",0,IF($B2551&lt;$F$5,0,IF($B2551&gt;'MSD Calculation'!$D$5,0,IF($N$4="Closed-form",1/2*(1-COS(2*PI()*($B2551-$F$5)/$F$6))*$F$8,IF($N$4="General",1/2*(1-COS(2*PI()*($B2551-$F$5)/$F$6))*$F$9,"Error")))))</f>
        <v>6.597265874703895E-3</v>
      </c>
      <c r="G2551" s="30">
        <f>IF(B2551="",0,IF($B2551&lt;$G$5,0,IF($B2551&gt;'MSD Calculation'!$D$5,0,IF($N$4="Closed-form",1/2*(1-COS(2*PI()*($B2551-$G$5)/$G$6))*$G$8,IF($N$4="General",1/2*(1-COS(2*PI()*($B2551-$G$5)/$G$6))*$G$9,"Error")))))</f>
        <v>2.8864775643058509E-3</v>
      </c>
      <c r="H2551" s="30">
        <f>IF(B2551="",0,IF($B2551&lt;$H$5,0,IF($B2551&gt;'MSD Calculation'!$D$5,0,IF($N$4="Closed-form",1/2*(1-COS(2*PI()*($B2551-$H$5)/$H$6))*$H$8,IF($N$4="General",1/2*(1-COS(2*PI()*($B2551-$H$5)/$H$6))*$H$9,"Error")))))</f>
        <v>1.8310831907701218E-3</v>
      </c>
      <c r="I2551" s="30">
        <f>IF(B2551="",0,IF($B2551&lt;$I$5,0,IF($B2551&gt;'MSD Calculation'!$D$5,0,IF($N$4="Closed-form",1/2*(1-COS(2*PI()*($B2551-$I$5)/$I$6))*$I$8,IF($N$4="General",1/2*(1-COS(2*PI()*($B2551-$I$5)/$I$6))*$I$9,"Error")))))</f>
        <v>5.779224485089918E-4</v>
      </c>
      <c r="J2551" s="15" t="s">
        <v>14</v>
      </c>
      <c r="K2551" s="3"/>
      <c r="L2551" s="17">
        <v>25.340000000001162</v>
      </c>
      <c r="M2551" s="34">
        <f>L2551/'MSD Calculation'!$D$5</f>
        <v>0.85608108108112024</v>
      </c>
      <c r="N2551" s="34">
        <f>'MSD Calculation'!$D$24-L2551</f>
        <v>-6.8400000000011616</v>
      </c>
      <c r="O2551" s="35">
        <f t="shared" si="195"/>
        <v>2.0369596679130045E-3</v>
      </c>
      <c r="P2551" s="35">
        <f t="shared" si="196"/>
        <v>8.6342255426168999E-3</v>
      </c>
      <c r="Q2551" s="35">
        <f t="shared" si="197"/>
        <v>1.152070310692275E-2</v>
      </c>
      <c r="R2551" s="35">
        <f t="shared" si="198"/>
        <v>1.3351786297692871E-2</v>
      </c>
      <c r="S2551" s="35">
        <f t="shared" si="199"/>
        <v>1.3929708746201863E-2</v>
      </c>
      <c r="T2551" s="11" t="s">
        <v>14</v>
      </c>
    </row>
    <row r="2552" spans="2:20" x14ac:dyDescent="0.35">
      <c r="B2552" s="63">
        <v>25.350000000001163</v>
      </c>
      <c r="C2552" s="34">
        <f>B2552/'MSD Calculation'!$D$5</f>
        <v>0.85641891891895816</v>
      </c>
      <c r="D2552" s="34">
        <f>'MSD Calculation'!$D$24-B2552</f>
        <v>-6.8500000000011632</v>
      </c>
      <c r="E2552" s="30">
        <f>IF(B2552="",0,IF(B2552&lt;'MSD Calculation'!$D$5,$E$7*(1-B2552/'MSD Calculation'!$D$5), 0))</f>
        <v>2.0321780724484174E-3</v>
      </c>
      <c r="F2552" s="30">
        <f>IF(B2552="",0,IF($B2552&lt;$F$5,0,IF($B2552&gt;'MSD Calculation'!$D$5,0,IF($N$4="Closed-form",1/2*(1-COS(2*PI()*($B2552-$F$5)/$F$6))*$F$8,IF($N$4="General",1/2*(1-COS(2*PI()*($B2552-$F$5)/$F$6))*$F$9,"Error")))))</f>
        <v>6.5877869834213799E-3</v>
      </c>
      <c r="G2552" s="30">
        <f>IF(B2552="",0,IF($B2552&lt;$G$5,0,IF($B2552&gt;'MSD Calculation'!$D$5,0,IF($N$4="Closed-form",1/2*(1-COS(2*PI()*($B2552-$G$5)/$G$6))*$G$8,IF($N$4="General",1/2*(1-COS(2*PI()*($B2552-$G$5)/$G$6))*$G$9,"Error")))))</f>
        <v>2.8824545478074396E-3</v>
      </c>
      <c r="H2552" s="30">
        <f>IF(B2552="",0,IF($B2552&lt;$H$5,0,IF($B2552&gt;'MSD Calculation'!$D$5,0,IF($N$4="Closed-form",1/2*(1-COS(2*PI()*($B2552-$H$5)/$H$6))*$H$8,IF($N$4="General",1/2*(1-COS(2*PI()*($B2552-$H$5)/$H$6))*$H$9,"Error")))))</f>
        <v>1.8290540948444909E-3</v>
      </c>
      <c r="I2552" s="30">
        <f>IF(B2552="",0,IF($B2552&lt;$I$5,0,IF($B2552&gt;'MSD Calculation'!$D$5,0,IF($N$4="Closed-form",1/2*(1-COS(2*PI()*($B2552-$I$5)/$I$6))*$I$8,IF($N$4="General",1/2*(1-COS(2*PI()*($B2552-$I$5)/$I$6))*$I$9,"Error")))))</f>
        <v>5.7802330520914972E-4</v>
      </c>
      <c r="J2552" s="15" t="s">
        <v>14</v>
      </c>
      <c r="K2552" s="3"/>
      <c r="L2552" s="17">
        <v>25.350000000001163</v>
      </c>
      <c r="M2552" s="34">
        <f>L2552/'MSD Calculation'!$D$5</f>
        <v>0.85641891891895816</v>
      </c>
      <c r="N2552" s="34">
        <f>'MSD Calculation'!$D$24-L2552</f>
        <v>-6.8500000000011632</v>
      </c>
      <c r="O2552" s="35">
        <f t="shared" si="195"/>
        <v>2.0321780724484174E-3</v>
      </c>
      <c r="P2552" s="35">
        <f t="shared" si="196"/>
        <v>8.6199650558697969E-3</v>
      </c>
      <c r="Q2552" s="35">
        <f t="shared" si="197"/>
        <v>1.1502419603677237E-2</v>
      </c>
      <c r="R2552" s="35">
        <f t="shared" si="198"/>
        <v>1.3331473698521727E-2</v>
      </c>
      <c r="S2552" s="35">
        <f t="shared" si="199"/>
        <v>1.3909497003730877E-2</v>
      </c>
      <c r="T2552" s="11" t="s">
        <v>14</v>
      </c>
    </row>
    <row r="2553" spans="2:20" x14ac:dyDescent="0.35">
      <c r="B2553" s="63">
        <v>25.360000000001165</v>
      </c>
      <c r="C2553" s="34">
        <f>B2553/'MSD Calculation'!$D$5</f>
        <v>0.85675675675679608</v>
      </c>
      <c r="D2553" s="34">
        <f>'MSD Calculation'!$D$24-B2553</f>
        <v>-6.8600000000011647</v>
      </c>
      <c r="E2553" s="30">
        <f>IF(B2553="",0,IF(B2553&lt;'MSD Calculation'!$D$5,$E$7*(1-B2553/'MSD Calculation'!$D$5), 0))</f>
        <v>2.0273964769838304E-3</v>
      </c>
      <c r="F2553" s="30">
        <f>IF(B2553="",0,IF($B2553&lt;$F$5,0,IF($B2553&gt;'MSD Calculation'!$D$5,0,IF($N$4="Closed-form",1/2*(1-COS(2*PI()*($B2553-$F$5)/$F$6))*$F$8,IF($N$4="General",1/2*(1-COS(2*PI()*($B2553-$F$5)/$F$6))*$F$9,"Error")))))</f>
        <v>6.5783004683940324E-3</v>
      </c>
      <c r="G2553" s="30">
        <f>IF(B2553="",0,IF($B2553&lt;$G$5,0,IF($B2553&gt;'MSD Calculation'!$D$5,0,IF($N$4="Closed-form",1/2*(1-COS(2*PI()*($B2553-$G$5)/$G$6))*$G$8,IF($N$4="General",1/2*(1-COS(2*PI()*($B2553-$G$5)/$G$6))*$G$9,"Error")))))</f>
        <v>2.8784243662244129E-3</v>
      </c>
      <c r="H2553" s="30">
        <f>IF(B2553="",0,IF($B2553&lt;$H$5,0,IF($B2553&gt;'MSD Calculation'!$D$5,0,IF($N$4="Closed-form",1/2*(1-COS(2*PI()*($B2553-$H$5)/$H$6))*$H$8,IF($N$4="General",1/2*(1-COS(2*PI()*($B2553-$H$5)/$H$6))*$H$9,"Error")))))</f>
        <v>1.8270151337890454E-3</v>
      </c>
      <c r="I2553" s="30">
        <f>IF(B2553="",0,IF($B2553&lt;$I$5,0,IF($B2553&gt;'MSD Calculation'!$D$5,0,IF($N$4="Closed-form",1/2*(1-COS(2*PI()*($B2553-$I$5)/$I$6))*$I$8,IF($N$4="General",1/2*(1-COS(2*PI()*($B2553-$I$5)/$I$6))*$I$9,"Error")))))</f>
        <v>5.7811670150371801E-4</v>
      </c>
      <c r="J2553" s="15" t="s">
        <v>14</v>
      </c>
      <c r="K2553" s="3"/>
      <c r="L2553" s="17">
        <v>25.360000000001165</v>
      </c>
      <c r="M2553" s="34">
        <f>L2553/'MSD Calculation'!$D$5</f>
        <v>0.85675675675679608</v>
      </c>
      <c r="N2553" s="34">
        <f>'MSD Calculation'!$D$24-L2553</f>
        <v>-6.8600000000011647</v>
      </c>
      <c r="O2553" s="35">
        <f t="shared" si="195"/>
        <v>2.0273964769838304E-3</v>
      </c>
      <c r="P2553" s="35">
        <f t="shared" si="196"/>
        <v>8.6056969453778623E-3</v>
      </c>
      <c r="Q2553" s="35">
        <f t="shared" si="197"/>
        <v>1.1484121311602275E-2</v>
      </c>
      <c r="R2553" s="35">
        <f t="shared" si="198"/>
        <v>1.3311136445391321E-2</v>
      </c>
      <c r="S2553" s="35">
        <f t="shared" si="199"/>
        <v>1.3889253146895039E-2</v>
      </c>
      <c r="T2553" s="11" t="s">
        <v>14</v>
      </c>
    </row>
    <row r="2554" spans="2:20" x14ac:dyDescent="0.35">
      <c r="B2554" s="63">
        <v>25.370000000001166</v>
      </c>
      <c r="C2554" s="34">
        <f>B2554/'MSD Calculation'!$D$5</f>
        <v>0.857094594594634</v>
      </c>
      <c r="D2554" s="34">
        <f>'MSD Calculation'!$D$24-B2554</f>
        <v>-6.8700000000011663</v>
      </c>
      <c r="E2554" s="30">
        <f>IF(B2554="",0,IF(B2554&lt;'MSD Calculation'!$D$5,$E$7*(1-B2554/'MSD Calculation'!$D$5), 0))</f>
        <v>2.0226148815192437E-3</v>
      </c>
      <c r="F2554" s="30">
        <f>IF(B2554="",0,IF($B2554&lt;$F$5,0,IF($B2554&gt;'MSD Calculation'!$D$5,0,IF($N$4="Closed-form",1/2*(1-COS(2*PI()*($B2554-$F$5)/$F$6))*$F$8,IF($N$4="General",1/2*(1-COS(2*PI()*($B2554-$F$5)/$F$6))*$F$9,"Error")))))</f>
        <v>6.5688063712343358E-3</v>
      </c>
      <c r="G2554" s="30">
        <f>IF(B2554="",0,IF($B2554&lt;$G$5,0,IF($B2554&gt;'MSD Calculation'!$D$5,0,IF($N$4="Closed-form",1/2*(1-COS(2*PI()*($B2554-$G$5)/$G$6))*$G$8,IF($N$4="General",1/2*(1-COS(2*PI()*($B2554-$G$5)/$G$6))*$G$9,"Error")))))</f>
        <v>2.8743870474574958E-3</v>
      </c>
      <c r="H2554" s="30">
        <f>IF(B2554="",0,IF($B2554&lt;$H$5,0,IF($B2554&gt;'MSD Calculation'!$D$5,0,IF($N$4="Closed-form",1/2*(1-COS(2*PI()*($B2554-$H$5)/$H$6))*$H$8,IF($N$4="General",1/2*(1-COS(2*PI()*($B2554-$H$5)/$H$6))*$H$9,"Error")))))</f>
        <v>1.8249663321199129E-3</v>
      </c>
      <c r="I2554" s="30">
        <f>IF(B2554="",0,IF($B2554&lt;$I$5,0,IF($B2554&gt;'MSD Calculation'!$D$5,0,IF($N$4="Closed-form",1/2*(1-COS(2*PI()*($B2554-$I$5)/$I$6))*$I$8,IF($N$4="General",1/2*(1-COS(2*PI()*($B2554-$I$5)/$I$6))*$I$9,"Error")))))</f>
        <v>5.7820263497917297E-4</v>
      </c>
      <c r="J2554" s="15" t="s">
        <v>14</v>
      </c>
      <c r="K2554" s="3"/>
      <c r="L2554" s="17">
        <v>25.370000000001166</v>
      </c>
      <c r="M2554" s="34">
        <f>L2554/'MSD Calculation'!$D$5</f>
        <v>0.857094594594634</v>
      </c>
      <c r="N2554" s="34">
        <f>'MSD Calculation'!$D$24-L2554</f>
        <v>-6.8700000000011663</v>
      </c>
      <c r="O2554" s="35">
        <f t="shared" si="195"/>
        <v>2.0226148815192437E-3</v>
      </c>
      <c r="P2554" s="35">
        <f t="shared" si="196"/>
        <v>8.5914212527535803E-3</v>
      </c>
      <c r="Q2554" s="35">
        <f t="shared" si="197"/>
        <v>1.1465808300211076E-2</v>
      </c>
      <c r="R2554" s="35">
        <f t="shared" si="198"/>
        <v>1.3290774632330988E-2</v>
      </c>
      <c r="S2554" s="35">
        <f t="shared" si="199"/>
        <v>1.3868977267310161E-2</v>
      </c>
      <c r="T2554" s="11" t="s">
        <v>14</v>
      </c>
    </row>
    <row r="2555" spans="2:20" x14ac:dyDescent="0.35">
      <c r="B2555" s="63">
        <v>25.380000000001168</v>
      </c>
      <c r="C2555" s="34">
        <f>B2555/'MSD Calculation'!$D$5</f>
        <v>0.8574324324324718</v>
      </c>
      <c r="D2555" s="34">
        <f>'MSD Calculation'!$D$24-B2555</f>
        <v>-6.8800000000011678</v>
      </c>
      <c r="E2555" s="30">
        <f>IF(B2555="",0,IF(B2555&lt;'MSD Calculation'!$D$5,$E$7*(1-B2555/'MSD Calculation'!$D$5), 0))</f>
        <v>2.0178332860546584E-3</v>
      </c>
      <c r="F2555" s="30">
        <f>IF(B2555="",0,IF($B2555&lt;$F$5,0,IF($B2555&gt;'MSD Calculation'!$D$5,0,IF($N$4="Closed-form",1/2*(1-COS(2*PI()*($B2555-$F$5)/$F$6))*$F$8,IF($N$4="General",1/2*(1-COS(2*PI()*($B2555-$F$5)/$F$6))*$F$9,"Error")))))</f>
        <v>6.5593047335880672E-3</v>
      </c>
      <c r="G2555" s="30">
        <f>IF(B2555="",0,IF($B2555&lt;$G$5,0,IF($B2555&gt;'MSD Calculation'!$D$5,0,IF($N$4="Closed-form",1/2*(1-COS(2*PI()*($B2555-$G$5)/$G$6))*$G$8,IF($N$4="General",1/2*(1-COS(2*PI()*($B2555-$G$5)/$G$6))*$G$9,"Error")))))</f>
        <v>2.8703426194568197E-3</v>
      </c>
      <c r="H2555" s="30">
        <f>IF(B2555="",0,IF($B2555&lt;$H$5,0,IF($B2555&gt;'MSD Calculation'!$D$5,0,IF($N$4="Closed-form",1/2*(1-COS(2*PI()*($B2555-$H$5)/$H$6))*$H$8,IF($N$4="General",1/2*(1-COS(2*PI()*($B2555-$H$5)/$H$6))*$H$9,"Error")))))</f>
        <v>1.8229077144715396E-3</v>
      </c>
      <c r="I2555" s="30">
        <f>IF(B2555="",0,IF($B2555&lt;$I$5,0,IF($B2555&gt;'MSD Calculation'!$D$5,0,IF($N$4="Closed-form",1/2*(1-COS(2*PI()*($B2555-$I$5)/$I$6))*$I$8,IF($N$4="General",1/2*(1-COS(2*PI()*($B2555-$I$5)/$I$6))*$I$9,"Error")))))</f>
        <v>5.782811034148439E-4</v>
      </c>
      <c r="J2555" s="15" t="s">
        <v>14</v>
      </c>
      <c r="K2555" s="3"/>
      <c r="L2555" s="17">
        <v>25.380000000001168</v>
      </c>
      <c r="M2555" s="34">
        <f>L2555/'MSD Calculation'!$D$5</f>
        <v>0.8574324324324718</v>
      </c>
      <c r="N2555" s="34">
        <f>'MSD Calculation'!$D$24-L2555</f>
        <v>-6.8800000000011678</v>
      </c>
      <c r="O2555" s="35">
        <f t="shared" si="195"/>
        <v>2.0178332860546584E-3</v>
      </c>
      <c r="P2555" s="35">
        <f t="shared" si="196"/>
        <v>8.5771380196427265E-3</v>
      </c>
      <c r="Q2555" s="35">
        <f t="shared" si="197"/>
        <v>1.1447480639099547E-2</v>
      </c>
      <c r="R2555" s="35">
        <f t="shared" si="198"/>
        <v>1.3270388353571087E-2</v>
      </c>
      <c r="S2555" s="35">
        <f t="shared" si="199"/>
        <v>1.3848669456985931E-2</v>
      </c>
      <c r="T2555" s="11" t="s">
        <v>14</v>
      </c>
    </row>
    <row r="2556" spans="2:20" x14ac:dyDescent="0.35">
      <c r="B2556" s="63">
        <v>25.390000000001169</v>
      </c>
      <c r="C2556" s="34">
        <f>B2556/'MSD Calculation'!$D$5</f>
        <v>0.85777027027030972</v>
      </c>
      <c r="D2556" s="34">
        <f>'MSD Calculation'!$D$24-B2556</f>
        <v>-6.8900000000011694</v>
      </c>
      <c r="E2556" s="30">
        <f>IF(B2556="",0,IF(B2556&lt;'MSD Calculation'!$D$5,$E$7*(1-B2556/'MSD Calculation'!$D$5), 0))</f>
        <v>2.0130516905900713E-3</v>
      </c>
      <c r="F2556" s="30">
        <f>IF(B2556="",0,IF($B2556&lt;$F$5,0,IF($B2556&gt;'MSD Calculation'!$D$5,0,IF($N$4="Closed-form",1/2*(1-COS(2*PI()*($B2556-$F$5)/$F$6))*$F$8,IF($N$4="General",1/2*(1-COS(2*PI()*($B2556-$F$5)/$F$6))*$F$9,"Error")))))</f>
        <v>6.5497955971340373E-3</v>
      </c>
      <c r="G2556" s="30">
        <f>IF(B2556="",0,IF($B2556&lt;$G$5,0,IF($B2556&gt;'MSD Calculation'!$D$5,0,IF($N$4="Closed-form",1/2*(1-COS(2*PI()*($B2556-$G$5)/$G$6))*$G$8,IF($N$4="General",1/2*(1-COS(2*PI()*($B2556-$G$5)/$G$6))*$G$9,"Error")))))</f>
        <v>2.8662911102217371E-3</v>
      </c>
      <c r="H2556" s="30">
        <f>IF(B2556="",0,IF($B2556&lt;$H$5,0,IF($B2556&gt;'MSD Calculation'!$D$5,0,IF($N$4="Closed-form",1/2*(1-COS(2*PI()*($B2556-$H$5)/$H$6))*$H$8,IF($N$4="General",1/2*(1-COS(2*PI()*($B2556-$H$5)/$H$6))*$H$9,"Error")))))</f>
        <v>1.8208393055964005E-3</v>
      </c>
      <c r="I2556" s="30">
        <f>IF(B2556="",0,IF($B2556&lt;$I$5,0,IF($B2556&gt;'MSD Calculation'!$D$5,0,IF($N$4="Closed-form",1/2*(1-COS(2*PI()*($B2556-$I$5)/$I$6))*$I$8,IF($N$4="General",1/2*(1-COS(2*PI()*($B2556-$I$5)/$I$6))*$I$9,"Error")))))</f>
        <v>5.7835210478296894E-4</v>
      </c>
      <c r="J2556" s="15" t="s">
        <v>14</v>
      </c>
      <c r="K2556" s="3"/>
      <c r="L2556" s="17">
        <v>25.390000000001169</v>
      </c>
      <c r="M2556" s="34">
        <f>L2556/'MSD Calculation'!$D$5</f>
        <v>0.85777027027030972</v>
      </c>
      <c r="N2556" s="34">
        <f>'MSD Calculation'!$D$24-L2556</f>
        <v>-6.8900000000011694</v>
      </c>
      <c r="O2556" s="35">
        <f t="shared" si="195"/>
        <v>2.0130516905900713E-3</v>
      </c>
      <c r="P2556" s="35">
        <f t="shared" si="196"/>
        <v>8.5628472877241086E-3</v>
      </c>
      <c r="Q2556" s="35">
        <f t="shared" si="197"/>
        <v>1.1429138397945845E-2</v>
      </c>
      <c r="R2556" s="35">
        <f t="shared" si="198"/>
        <v>1.3249977703542245E-2</v>
      </c>
      <c r="S2556" s="35">
        <f t="shared" si="199"/>
        <v>1.3828329808325214E-2</v>
      </c>
      <c r="T2556" s="11" t="s">
        <v>14</v>
      </c>
    </row>
    <row r="2557" spans="2:20" x14ac:dyDescent="0.35">
      <c r="B2557" s="63">
        <v>25.400000000001171</v>
      </c>
      <c r="C2557" s="34">
        <f>B2557/'MSD Calculation'!$D$5</f>
        <v>0.85810810810814764</v>
      </c>
      <c r="D2557" s="34">
        <f>'MSD Calculation'!$D$24-B2557</f>
        <v>-6.900000000001171</v>
      </c>
      <c r="E2557" s="30">
        <f>IF(B2557="",0,IF(B2557&lt;'MSD Calculation'!$D$5,$E$7*(1-B2557/'MSD Calculation'!$D$5), 0))</f>
        <v>2.0082700951254842E-3</v>
      </c>
      <c r="F2557" s="30">
        <f>IF(B2557="",0,IF($B2557&lt;$F$5,0,IF($B2557&gt;'MSD Calculation'!$D$5,0,IF($N$4="Closed-form",1/2*(1-COS(2*PI()*($B2557-$F$5)/$F$6))*$F$8,IF($N$4="General",1/2*(1-COS(2*PI()*($B2557-$F$5)/$F$6))*$F$9,"Error")))))</f>
        <v>6.5402790035839807E-3</v>
      </c>
      <c r="G2557" s="30">
        <f>IF(B2557="",0,IF($B2557&lt;$G$5,0,IF($B2557&gt;'MSD Calculation'!$D$5,0,IF($N$4="Closed-form",1/2*(1-COS(2*PI()*($B2557-$G$5)/$G$6))*$G$8,IF($N$4="General",1/2*(1-COS(2*PI()*($B2557-$G$5)/$G$6))*$G$9,"Error")))))</f>
        <v>2.8622325478006179E-3</v>
      </c>
      <c r="H2557" s="30">
        <f>IF(B2557="",0,IF($B2557&lt;$H$5,0,IF($B2557&gt;'MSD Calculation'!$D$5,0,IF($N$4="Closed-form",1/2*(1-COS(2*PI()*($B2557-$H$5)/$H$6))*$H$8,IF($N$4="General",1/2*(1-COS(2*PI()*($B2557-$H$5)/$H$6))*$H$9,"Error")))))</f>
        <v>1.818761130364697E-3</v>
      </c>
      <c r="I2557" s="30">
        <f>IF(B2557="",0,IF($B2557&lt;$I$5,0,IF($B2557&gt;'MSD Calculation'!$D$5,0,IF($N$4="Closed-form",1/2*(1-COS(2*PI()*($B2557-$I$5)/$I$6))*$I$8,IF($N$4="General",1/2*(1-COS(2*PI()*($B2557-$I$5)/$I$6))*$I$9,"Error")))))</f>
        <v>5.784156372487492E-4</v>
      </c>
      <c r="J2557" s="15" t="s">
        <v>14</v>
      </c>
      <c r="K2557" s="3"/>
      <c r="L2557" s="17">
        <v>25.400000000001171</v>
      </c>
      <c r="M2557" s="34">
        <f>L2557/'MSD Calculation'!$D$5</f>
        <v>0.85810810810814764</v>
      </c>
      <c r="N2557" s="34">
        <f>'MSD Calculation'!$D$24-L2557</f>
        <v>-6.900000000001171</v>
      </c>
      <c r="O2557" s="35">
        <f t="shared" si="195"/>
        <v>2.0082700951254842E-3</v>
      </c>
      <c r="P2557" s="35">
        <f t="shared" si="196"/>
        <v>8.548549098709465E-3</v>
      </c>
      <c r="Q2557" s="35">
        <f t="shared" si="197"/>
        <v>1.1410781646510083E-2</v>
      </c>
      <c r="R2557" s="35">
        <f t="shared" si="198"/>
        <v>1.322954277687478E-2</v>
      </c>
      <c r="S2557" s="35">
        <f t="shared" si="199"/>
        <v>1.3807958414123529E-2</v>
      </c>
      <c r="T2557" s="11" t="s">
        <v>14</v>
      </c>
    </row>
    <row r="2558" spans="2:20" x14ac:dyDescent="0.35">
      <c r="B2558" s="63">
        <v>25.410000000001173</v>
      </c>
      <c r="C2558" s="34">
        <f>B2558/'MSD Calculation'!$D$5</f>
        <v>0.85844594594598556</v>
      </c>
      <c r="D2558" s="34">
        <f>'MSD Calculation'!$D$24-B2558</f>
        <v>-6.9100000000011725</v>
      </c>
      <c r="E2558" s="30">
        <f>IF(B2558="",0,IF(B2558&lt;'MSD Calculation'!$D$5,$E$7*(1-B2558/'MSD Calculation'!$D$5), 0))</f>
        <v>2.0034884996608972E-3</v>
      </c>
      <c r="F2558" s="30">
        <f>IF(B2558="",0,IF($B2558&lt;$F$5,0,IF($B2558&gt;'MSD Calculation'!$D$5,0,IF($N$4="Closed-form",1/2*(1-COS(2*PI()*($B2558-$F$5)/$F$6))*$F$8,IF($N$4="General",1/2*(1-COS(2*PI()*($B2558-$F$5)/$F$6))*$F$9,"Error")))))</f>
        <v>6.5307549946823232E-3</v>
      </c>
      <c r="G2558" s="30">
        <f>IF(B2558="",0,IF($B2558&lt;$G$5,0,IF($B2558&gt;'MSD Calculation'!$D$5,0,IF($N$4="Closed-form",1/2*(1-COS(2*PI()*($B2558-$G$5)/$G$6))*$G$8,IF($N$4="General",1/2*(1-COS(2*PI()*($B2558-$G$5)/$G$6))*$G$9,"Error")))))</f>
        <v>2.858166960290667E-3</v>
      </c>
      <c r="H2558" s="30">
        <f>IF(B2558="",0,IF($B2558&lt;$H$5,0,IF($B2558&gt;'MSD Calculation'!$D$5,0,IF($N$4="Closed-form",1/2*(1-COS(2*PI()*($B2558-$H$5)/$H$6))*$H$8,IF($N$4="General",1/2*(1-COS(2*PI()*($B2558-$H$5)/$H$6))*$H$9,"Error")))))</f>
        <v>1.8166732137640592E-3</v>
      </c>
      <c r="I2558" s="30">
        <f>IF(B2558="",0,IF($B2558&lt;$I$5,0,IF($B2558&gt;'MSD Calculation'!$D$5,0,IF($N$4="Closed-form",1/2*(1-COS(2*PI()*($B2558-$I$5)/$I$6))*$I$8,IF($N$4="General",1/2*(1-COS(2*PI()*($B2558-$I$5)/$I$6))*$I$9,"Error")))))</f>
        <v>5.7847169917039454E-4</v>
      </c>
      <c r="J2558" s="15" t="s">
        <v>14</v>
      </c>
      <c r="K2558" s="3"/>
      <c r="L2558" s="17">
        <v>25.410000000001173</v>
      </c>
      <c r="M2558" s="34">
        <f>L2558/'MSD Calculation'!$D$5</f>
        <v>0.85844594594598556</v>
      </c>
      <c r="N2558" s="34">
        <f>'MSD Calculation'!$D$24-L2558</f>
        <v>-6.9100000000011725</v>
      </c>
      <c r="O2558" s="35">
        <f t="shared" si="195"/>
        <v>2.0034884996608972E-3</v>
      </c>
      <c r="P2558" s="35">
        <f t="shared" si="196"/>
        <v>8.5342434943432195E-3</v>
      </c>
      <c r="Q2558" s="35">
        <f t="shared" si="197"/>
        <v>1.1392410454633886E-2</v>
      </c>
      <c r="R2558" s="35">
        <f t="shared" si="198"/>
        <v>1.3209083668397946E-2</v>
      </c>
      <c r="S2558" s="35">
        <f t="shared" si="199"/>
        <v>1.378755536756834E-2</v>
      </c>
      <c r="T2558" s="11" t="s">
        <v>14</v>
      </c>
    </row>
    <row r="2559" spans="2:20" x14ac:dyDescent="0.35">
      <c r="B2559" s="63">
        <v>25.420000000001174</v>
      </c>
      <c r="C2559" s="34">
        <f>B2559/'MSD Calculation'!$D$5</f>
        <v>0.85878378378382336</v>
      </c>
      <c r="D2559" s="34">
        <f>'MSD Calculation'!$D$24-B2559</f>
        <v>-6.9200000000011741</v>
      </c>
      <c r="E2559" s="30">
        <f>IF(B2559="",0,IF(B2559&lt;'MSD Calculation'!$D$5,$E$7*(1-B2559/'MSD Calculation'!$D$5), 0))</f>
        <v>1.9987069041963118E-3</v>
      </c>
      <c r="F2559" s="30">
        <f>IF(B2559="",0,IF($B2559&lt;$F$5,0,IF($B2559&gt;'MSD Calculation'!$D$5,0,IF($N$4="Closed-form",1/2*(1-COS(2*PI()*($B2559-$F$5)/$F$6))*$F$8,IF($N$4="General",1/2*(1-COS(2*PI()*($B2559-$F$5)/$F$6))*$F$9,"Error")))))</f>
        <v>6.5212236122060476E-3</v>
      </c>
      <c r="G2559" s="30">
        <f>IF(B2559="",0,IF($B2559&lt;$G$5,0,IF($B2559&gt;'MSD Calculation'!$D$5,0,IF($N$4="Closed-form",1/2*(1-COS(2*PI()*($B2559-$G$5)/$G$6))*$G$8,IF($N$4="General",1/2*(1-COS(2*PI()*($B2559-$G$5)/$G$6))*$G$9,"Error")))))</f>
        <v>2.8540943758377196E-3</v>
      </c>
      <c r="H2559" s="30">
        <f>IF(B2559="",0,IF($B2559&lt;$H$5,0,IF($B2559&gt;'MSD Calculation'!$D$5,0,IF($N$4="Closed-form",1/2*(1-COS(2*PI()*($B2559-$H$5)/$H$6))*$H$8,IF($N$4="General",1/2*(1-COS(2*PI()*($B2559-$H$5)/$H$6))*$H$9,"Error")))))</f>
        <v>1.8145755808992468E-3</v>
      </c>
      <c r="I2559" s="30">
        <f>IF(B2559="",0,IF($B2559&lt;$I$5,0,IF($B2559&gt;'MSD Calculation'!$D$5,0,IF($N$4="Closed-form",1/2*(1-COS(2*PI()*($B2559-$I$5)/$I$6))*$I$8,IF($N$4="General",1/2*(1-COS(2*PI()*($B2559-$I$5)/$I$6))*$I$9,"Error")))))</f>
        <v>5.7852028909916714E-4</v>
      </c>
      <c r="J2559" s="15" t="s">
        <v>14</v>
      </c>
      <c r="K2559" s="3"/>
      <c r="L2559" s="17">
        <v>25.420000000001174</v>
      </c>
      <c r="M2559" s="34">
        <f>L2559/'MSD Calculation'!$D$5</f>
        <v>0.85878378378382336</v>
      </c>
      <c r="N2559" s="34">
        <f>'MSD Calculation'!$D$24-L2559</f>
        <v>-6.9200000000011741</v>
      </c>
      <c r="O2559" s="35">
        <f t="shared" si="195"/>
        <v>1.9987069041963118E-3</v>
      </c>
      <c r="P2559" s="35">
        <f t="shared" si="196"/>
        <v>8.5199305164023603E-3</v>
      </c>
      <c r="Q2559" s="35">
        <f t="shared" si="197"/>
        <v>1.137402489224008E-2</v>
      </c>
      <c r="R2559" s="35">
        <f t="shared" si="198"/>
        <v>1.3188600473139328E-2</v>
      </c>
      <c r="S2559" s="35">
        <f t="shared" si="199"/>
        <v>1.3767120762238495E-2</v>
      </c>
      <c r="T2559" s="11" t="s">
        <v>14</v>
      </c>
    </row>
    <row r="2560" spans="2:20" x14ac:dyDescent="0.35">
      <c r="B2560" s="63">
        <v>25.430000000001176</v>
      </c>
      <c r="C2560" s="34">
        <f>B2560/'MSD Calculation'!$D$5</f>
        <v>0.85912162162166128</v>
      </c>
      <c r="D2560" s="34">
        <f>'MSD Calculation'!$D$24-B2560</f>
        <v>-6.9300000000011757</v>
      </c>
      <c r="E2560" s="30">
        <f>IF(B2560="",0,IF(B2560&lt;'MSD Calculation'!$D$5,$E$7*(1-B2560/'MSD Calculation'!$D$5), 0))</f>
        <v>1.9939253087317252E-3</v>
      </c>
      <c r="F2560" s="30">
        <f>IF(B2560="",0,IF($B2560&lt;$F$5,0,IF($B2560&gt;'MSD Calculation'!$D$5,0,IF($N$4="Closed-form",1/2*(1-COS(2*PI()*($B2560-$F$5)/$F$6))*$F$8,IF($N$4="General",1/2*(1-COS(2*PI()*($B2560-$F$5)/$F$6))*$F$9,"Error")))))</f>
        <v>6.5116848979644374E-3</v>
      </c>
      <c r="G2560" s="30">
        <f>IF(B2560="",0,IF($B2560&lt;$G$5,0,IF($B2560&gt;'MSD Calculation'!$D$5,0,IF($N$4="Closed-form",1/2*(1-COS(2*PI()*($B2560-$G$5)/$G$6))*$G$8,IF($N$4="General",1/2*(1-COS(2*PI()*($B2560-$G$5)/$G$6))*$G$9,"Error")))))</f>
        <v>2.8500148226360505E-3</v>
      </c>
      <c r="H2560" s="30">
        <f>IF(B2560="",0,IF($B2560&lt;$H$5,0,IF($B2560&gt;'MSD Calculation'!$D$5,0,IF($N$4="Closed-form",1/2*(1-COS(2*PI()*($B2560-$H$5)/$H$6))*$H$8,IF($N$4="General",1/2*(1-COS(2*PI()*($B2560-$H$5)/$H$6))*$H$9,"Error")))))</f>
        <v>1.8124682569918458E-3</v>
      </c>
      <c r="I2560" s="30">
        <f>IF(B2560="",0,IF($B2560&lt;$I$5,0,IF($B2560&gt;'MSD Calculation'!$D$5,0,IF($N$4="Closed-form",1/2*(1-COS(2*PI()*($B2560-$I$5)/$I$6))*$I$8,IF($N$4="General",1/2*(1-COS(2*PI()*($B2560-$I$5)/$I$6))*$I$9,"Error")))))</f>
        <v>5.7856140577941832E-4</v>
      </c>
      <c r="J2560" s="15" t="s">
        <v>14</v>
      </c>
      <c r="K2560" s="3"/>
      <c r="L2560" s="17">
        <v>25.430000000001176</v>
      </c>
      <c r="M2560" s="34">
        <f>L2560/'MSD Calculation'!$D$5</f>
        <v>0.85912162162166128</v>
      </c>
      <c r="N2560" s="34">
        <f>'MSD Calculation'!$D$24-L2560</f>
        <v>-6.9300000000011757</v>
      </c>
      <c r="O2560" s="35">
        <f t="shared" si="195"/>
        <v>1.9939253087317252E-3</v>
      </c>
      <c r="P2560" s="35">
        <f t="shared" si="196"/>
        <v>8.5056102066961622E-3</v>
      </c>
      <c r="Q2560" s="35">
        <f t="shared" si="197"/>
        <v>1.1355625029332213E-2</v>
      </c>
      <c r="R2560" s="35">
        <f t="shared" si="198"/>
        <v>1.3168093286324059E-2</v>
      </c>
      <c r="S2560" s="35">
        <f t="shared" si="199"/>
        <v>1.3746654692103477E-2</v>
      </c>
      <c r="T2560" s="11" t="s">
        <v>14</v>
      </c>
    </row>
    <row r="2561" spans="2:20" x14ac:dyDescent="0.35">
      <c r="B2561" s="63">
        <v>25.440000000001177</v>
      </c>
      <c r="C2561" s="34">
        <f>B2561/'MSD Calculation'!$D$5</f>
        <v>0.8594594594594992</v>
      </c>
      <c r="D2561" s="34">
        <f>'MSD Calculation'!$D$24-B2561</f>
        <v>-6.9400000000011772</v>
      </c>
      <c r="E2561" s="30">
        <f>IF(B2561="",0,IF(B2561&lt;'MSD Calculation'!$D$5,$E$7*(1-B2561/'MSD Calculation'!$D$5), 0))</f>
        <v>1.9891437132671381E-3</v>
      </c>
      <c r="F2561" s="30">
        <f>IF(B2561="",0,IF($B2561&lt;$F$5,0,IF($B2561&gt;'MSD Calculation'!$D$5,0,IF($N$4="Closed-form",1/2*(1-COS(2*PI()*($B2561-$F$5)/$F$6))*$F$8,IF($N$4="General",1/2*(1-COS(2*PI()*($B2561-$F$5)/$F$6))*$F$9,"Error")))))</f>
        <v>6.5021388937989795E-3</v>
      </c>
      <c r="G2561" s="30">
        <f>IF(B2561="",0,IF($B2561&lt;$G$5,0,IF($B2561&gt;'MSD Calculation'!$D$5,0,IF($N$4="Closed-form",1/2*(1-COS(2*PI()*($B2561-$G$5)/$G$6))*$G$8,IF($N$4="General",1/2*(1-COS(2*PI()*($B2561-$G$5)/$G$6))*$G$9,"Error")))))</f>
        <v>2.8459283289281783E-3</v>
      </c>
      <c r="H2561" s="30">
        <f>IF(B2561="",0,IF($B2561&lt;$H$5,0,IF($B2561&gt;'MSD Calculation'!$D$5,0,IF($N$4="Closed-form",1/2*(1-COS(2*PI()*($B2561-$H$5)/$H$6))*$H$8,IF($N$4="General",1/2*(1-COS(2*PI()*($B2561-$H$5)/$H$6))*$H$9,"Error")))))</f>
        <v>1.8103512673799667E-3</v>
      </c>
      <c r="I2561" s="30">
        <f>IF(B2561="",0,IF($B2561&lt;$I$5,0,IF($B2561&gt;'MSD Calculation'!$D$5,0,IF($N$4="Closed-form",1/2*(1-COS(2*PI()*($B2561-$I$5)/$I$6))*$I$8,IF($N$4="General",1/2*(1-COS(2*PI()*($B2561-$I$5)/$I$6))*$I$9,"Error")))))</f>
        <v>5.7859504814862116E-4</v>
      </c>
      <c r="J2561" s="15" t="s">
        <v>14</v>
      </c>
      <c r="K2561" s="3"/>
      <c r="L2561" s="17">
        <v>25.440000000001177</v>
      </c>
      <c r="M2561" s="34">
        <f>L2561/'MSD Calculation'!$D$5</f>
        <v>0.8594594594594992</v>
      </c>
      <c r="N2561" s="34">
        <f>'MSD Calculation'!$D$24-L2561</f>
        <v>-6.9400000000011772</v>
      </c>
      <c r="O2561" s="35">
        <f t="shared" si="195"/>
        <v>1.9891437132671381E-3</v>
      </c>
      <c r="P2561" s="35">
        <f t="shared" si="196"/>
        <v>8.4912826070661172E-3</v>
      </c>
      <c r="Q2561" s="35">
        <f t="shared" si="197"/>
        <v>1.1337210935994296E-2</v>
      </c>
      <c r="R2561" s="35">
        <f t="shared" si="198"/>
        <v>1.3147562203374263E-2</v>
      </c>
      <c r="S2561" s="35">
        <f t="shared" si="199"/>
        <v>1.3726157251522885E-2</v>
      </c>
      <c r="T2561" s="11" t="s">
        <v>14</v>
      </c>
    </row>
    <row r="2562" spans="2:20" x14ac:dyDescent="0.35">
      <c r="B2562" s="63">
        <v>25.450000000001179</v>
      </c>
      <c r="C2562" s="34">
        <f>B2562/'MSD Calculation'!$D$5</f>
        <v>0.85979729729733712</v>
      </c>
      <c r="D2562" s="34">
        <f>'MSD Calculation'!$D$24-B2562</f>
        <v>-6.9500000000011788</v>
      </c>
      <c r="E2562" s="30">
        <f>IF(B2562="",0,IF(B2562&lt;'MSD Calculation'!$D$5,$E$7*(1-B2562/'MSD Calculation'!$D$5), 0))</f>
        <v>1.9843621178025511E-3</v>
      </c>
      <c r="F2562" s="30">
        <f>IF(B2562="",0,IF($B2562&lt;$F$5,0,IF($B2562&gt;'MSD Calculation'!$D$5,0,IF($N$4="Closed-form",1/2*(1-COS(2*PI()*($B2562-$F$5)/$F$6))*$F$8,IF($N$4="General",1/2*(1-COS(2*PI()*($B2562-$F$5)/$F$6))*$F$9,"Error")))))</f>
        <v>6.4925856415830917E-3</v>
      </c>
      <c r="G2562" s="30">
        <f>IF(B2562="",0,IF($B2562&lt;$G$5,0,IF($B2562&gt;'MSD Calculation'!$D$5,0,IF($N$4="Closed-form",1/2*(1-COS(2*PI()*($B2562-$G$5)/$G$6))*$G$8,IF($N$4="General",1/2*(1-COS(2*PI()*($B2562-$G$5)/$G$6))*$G$9,"Error")))))</f>
        <v>2.841834923004675E-3</v>
      </c>
      <c r="H2562" s="30">
        <f>IF(B2562="",0,IF($B2562&lt;$H$5,0,IF($B2562&gt;'MSD Calculation'!$D$5,0,IF($N$4="Closed-form",1/2*(1-COS(2*PI()*($B2562-$H$5)/$H$6))*$H$8,IF($N$4="General",1/2*(1-COS(2*PI()*($B2562-$H$5)/$H$6))*$H$9,"Error")))))</f>
        <v>1.8082246375179358E-3</v>
      </c>
      <c r="I2562" s="30">
        <f>IF(B2562="",0,IF($B2562&lt;$I$5,0,IF($B2562&gt;'MSD Calculation'!$D$5,0,IF($N$4="Closed-form",1/2*(1-COS(2*PI()*($B2562-$I$5)/$I$6))*$I$8,IF($N$4="General",1/2*(1-COS(2*PI()*($B2562-$I$5)/$I$6))*$I$9,"Error")))))</f>
        <v>5.7862121533739828E-4</v>
      </c>
      <c r="J2562" s="15" t="s">
        <v>14</v>
      </c>
      <c r="K2562" s="3"/>
      <c r="L2562" s="17">
        <v>25.450000000001179</v>
      </c>
      <c r="M2562" s="34">
        <f>L2562/'MSD Calculation'!$D$5</f>
        <v>0.85979729729733712</v>
      </c>
      <c r="N2562" s="34">
        <f>'MSD Calculation'!$D$24-L2562</f>
        <v>-6.9500000000011788</v>
      </c>
      <c r="O2562" s="35">
        <f t="shared" si="195"/>
        <v>1.9843621178025511E-3</v>
      </c>
      <c r="P2562" s="35">
        <f t="shared" si="196"/>
        <v>8.4769477593856432E-3</v>
      </c>
      <c r="Q2562" s="35">
        <f t="shared" si="197"/>
        <v>1.1318782682390317E-2</v>
      </c>
      <c r="R2562" s="35">
        <f t="shared" si="198"/>
        <v>1.3127007319908252E-2</v>
      </c>
      <c r="S2562" s="35">
        <f t="shared" si="199"/>
        <v>1.3705628535245651E-2</v>
      </c>
      <c r="T2562" s="11" t="s">
        <v>14</v>
      </c>
    </row>
    <row r="2563" spans="2:20" x14ac:dyDescent="0.35">
      <c r="B2563" s="63">
        <v>25.46000000000118</v>
      </c>
      <c r="C2563" s="34">
        <f>B2563/'MSD Calculation'!$D$5</f>
        <v>0.86013513513517492</v>
      </c>
      <c r="D2563" s="34">
        <f>'MSD Calculation'!$D$24-B2563</f>
        <v>-6.9600000000011804</v>
      </c>
      <c r="E2563" s="30">
        <f>IF(B2563="",0,IF(B2563&lt;'MSD Calculation'!$D$5,$E$7*(1-B2563/'MSD Calculation'!$D$5), 0))</f>
        <v>1.9795805223379657E-3</v>
      </c>
      <c r="F2563" s="30">
        <f>IF(B2563="",0,IF($B2563&lt;$F$5,0,IF($B2563&gt;'MSD Calculation'!$D$5,0,IF($N$4="Closed-form",1/2*(1-COS(2*PI()*($B2563-$F$5)/$F$6))*$F$8,IF($N$4="General",1/2*(1-COS(2*PI()*($B2563-$F$5)/$F$6))*$F$9,"Error")))))</f>
        <v>6.4830251832220468E-3</v>
      </c>
      <c r="G2563" s="30">
        <f>IF(B2563="",0,IF($B2563&lt;$G$5,0,IF($B2563&gt;'MSD Calculation'!$D$5,0,IF($N$4="Closed-form",1/2*(1-COS(2*PI()*($B2563-$G$5)/$G$6))*$G$8,IF($N$4="General",1/2*(1-COS(2*PI()*($B2563-$G$5)/$G$6))*$G$9,"Error")))))</f>
        <v>2.8377346332039586E-3</v>
      </c>
      <c r="H2563" s="30">
        <f>IF(B2563="",0,IF($B2563&lt;$H$5,0,IF($B2563&gt;'MSD Calculation'!$D$5,0,IF($N$4="Closed-form",1/2*(1-COS(2*PI()*($B2563-$H$5)/$H$6))*$H$8,IF($N$4="General",1/2*(1-COS(2*PI()*($B2563-$H$5)/$H$6))*$H$9,"Error")))))</f>
        <v>1.8060883929759959E-3</v>
      </c>
      <c r="I2563" s="30">
        <f>IF(B2563="",0,IF($B2563&lt;$I$5,0,IF($B2563&gt;'MSD Calculation'!$D$5,0,IF($N$4="Closed-form",1/2*(1-COS(2*PI()*($B2563-$I$5)/$I$6))*$I$8,IF($N$4="General",1/2*(1-COS(2*PI()*($B2563-$I$5)/$I$6))*$I$9,"Error")))))</f>
        <v>5.7863990666954352E-4</v>
      </c>
      <c r="J2563" s="15" t="s">
        <v>14</v>
      </c>
      <c r="K2563" s="3"/>
      <c r="L2563" s="17">
        <v>25.46000000000118</v>
      </c>
      <c r="M2563" s="34">
        <f>L2563/'MSD Calculation'!$D$5</f>
        <v>0.86013513513517492</v>
      </c>
      <c r="N2563" s="34">
        <f>'MSD Calculation'!$D$24-L2563</f>
        <v>-6.9600000000011804</v>
      </c>
      <c r="O2563" s="35">
        <f t="shared" si="195"/>
        <v>1.9795805223379657E-3</v>
      </c>
      <c r="P2563" s="35">
        <f t="shared" si="196"/>
        <v>8.462605705560013E-3</v>
      </c>
      <c r="Q2563" s="35">
        <f t="shared" si="197"/>
        <v>1.1300340338763971E-2</v>
      </c>
      <c r="R2563" s="35">
        <f t="shared" si="198"/>
        <v>1.3106428731739967E-2</v>
      </c>
      <c r="S2563" s="35">
        <f t="shared" si="199"/>
        <v>1.3685068638409511E-2</v>
      </c>
      <c r="T2563" s="11" t="s">
        <v>14</v>
      </c>
    </row>
    <row r="2564" spans="2:20" x14ac:dyDescent="0.35">
      <c r="B2564" s="63">
        <v>25.470000000001182</v>
      </c>
      <c r="C2564" s="34">
        <f>B2564/'MSD Calculation'!$D$5</f>
        <v>0.86047297297301284</v>
      </c>
      <c r="D2564" s="34">
        <f>'MSD Calculation'!$D$24-B2564</f>
        <v>-6.9700000000011819</v>
      </c>
      <c r="E2564" s="30">
        <f>IF(B2564="",0,IF(B2564&lt;'MSD Calculation'!$D$5,$E$7*(1-B2564/'MSD Calculation'!$D$5), 0))</f>
        <v>1.9747989268733787E-3</v>
      </c>
      <c r="F2564" s="30">
        <f>IF(B2564="",0,IF($B2564&lt;$F$5,0,IF($B2564&gt;'MSD Calculation'!$D$5,0,IF($N$4="Closed-form",1/2*(1-COS(2*PI()*($B2564-$F$5)/$F$6))*$F$8,IF($N$4="General",1/2*(1-COS(2*PI()*($B2564-$F$5)/$F$6))*$F$9,"Error")))))</f>
        <v>6.4734575606526651E-3</v>
      </c>
      <c r="G2564" s="30">
        <f>IF(B2564="",0,IF($B2564&lt;$G$5,0,IF($B2564&gt;'MSD Calculation'!$D$5,0,IF($N$4="Closed-form",1/2*(1-COS(2*PI()*($B2564-$G$5)/$G$6))*$G$8,IF($N$4="General",1/2*(1-COS(2*PI()*($B2564-$G$5)/$G$6))*$G$9,"Error")))))</f>
        <v>2.83362748791211E-3</v>
      </c>
      <c r="H2564" s="30">
        <f>IF(B2564="",0,IF($B2564&lt;$H$5,0,IF($B2564&gt;'MSD Calculation'!$D$5,0,IF($N$4="Closed-form",1/2*(1-COS(2*PI()*($B2564-$H$5)/$H$6))*$H$8,IF($N$4="General",1/2*(1-COS(2*PI()*($B2564-$H$5)/$H$6))*$H$9,"Error")))))</f>
        <v>1.8039425594399928E-3</v>
      </c>
      <c r="I2564" s="30">
        <f>IF(B2564="",0,IF($B2564&lt;$I$5,0,IF($B2564&gt;'MSD Calculation'!$D$5,0,IF($N$4="Closed-form",1/2*(1-COS(2*PI()*($B2564-$I$5)/$I$6))*$I$8,IF($N$4="General",1/2*(1-COS(2*PI()*($B2564-$I$5)/$I$6))*$I$9,"Error")))))</f>
        <v>5.7865112166204059E-4</v>
      </c>
      <c r="J2564" s="15" t="s">
        <v>14</v>
      </c>
      <c r="K2564" s="3"/>
      <c r="L2564" s="17">
        <v>25.470000000001182</v>
      </c>
      <c r="M2564" s="34">
        <f>L2564/'MSD Calculation'!$D$5</f>
        <v>0.86047297297301284</v>
      </c>
      <c r="N2564" s="34">
        <f>'MSD Calculation'!$D$24-L2564</f>
        <v>-6.9700000000011819</v>
      </c>
      <c r="O2564" s="35">
        <f t="shared" si="195"/>
        <v>1.9747989268733787E-3</v>
      </c>
      <c r="P2564" s="35">
        <f t="shared" si="196"/>
        <v>8.4482564875260433E-3</v>
      </c>
      <c r="Q2564" s="35">
        <f t="shared" si="197"/>
        <v>1.1281883975438153E-2</v>
      </c>
      <c r="R2564" s="35">
        <f t="shared" si="198"/>
        <v>1.3085826534878147E-2</v>
      </c>
      <c r="S2564" s="35">
        <f t="shared" si="199"/>
        <v>1.3664477656540188E-2</v>
      </c>
      <c r="T2564" s="11" t="s">
        <v>14</v>
      </c>
    </row>
    <row r="2565" spans="2:20" x14ac:dyDescent="0.35">
      <c r="B2565" s="63">
        <v>25.480000000001183</v>
      </c>
      <c r="C2565" s="34">
        <f>B2565/'MSD Calculation'!$D$5</f>
        <v>0.86081081081085076</v>
      </c>
      <c r="D2565" s="34">
        <f>'MSD Calculation'!$D$24-B2565</f>
        <v>-6.9800000000011835</v>
      </c>
      <c r="E2565" s="30">
        <f>IF(B2565="",0,IF(B2565&lt;'MSD Calculation'!$D$5,$E$7*(1-B2565/'MSD Calculation'!$D$5), 0))</f>
        <v>1.970017331408792E-3</v>
      </c>
      <c r="F2565" s="30">
        <f>IF(B2565="",0,IF($B2565&lt;$F$5,0,IF($B2565&gt;'MSD Calculation'!$D$5,0,IF($N$4="Closed-form",1/2*(1-COS(2*PI()*($B2565-$F$5)/$F$6))*$F$8,IF($N$4="General",1/2*(1-COS(2*PI()*($B2565-$F$5)/$F$6))*$F$9,"Error")))))</f>
        <v>6.4638828158432356E-3</v>
      </c>
      <c r="G2565" s="30">
        <f>IF(B2565="",0,IF($B2565&lt;$G$5,0,IF($B2565&gt;'MSD Calculation'!$D$5,0,IF($N$4="Closed-form",1/2*(1-COS(2*PI()*($B2565-$G$5)/$G$6))*$G$8,IF($N$4="General",1/2*(1-COS(2*PI()*($B2565-$G$5)/$G$6))*$G$9,"Error")))))</f>
        <v>2.8295135155626651E-3</v>
      </c>
      <c r="H2565" s="30">
        <f>IF(B2565="",0,IF($B2565&lt;$H$5,0,IF($B2565&gt;'MSD Calculation'!$D$5,0,IF($N$4="Closed-form",1/2*(1-COS(2*PI()*($B2565-$H$5)/$H$6))*$H$8,IF($N$4="General",1/2*(1-COS(2*PI()*($B2565-$H$5)/$H$6))*$H$9,"Error")))))</f>
        <v>1.8017871627110697E-3</v>
      </c>
      <c r="I2565" s="30">
        <f>IF(B2565="",0,IF($B2565&lt;$I$5,0,IF($B2565&gt;'MSD Calculation'!$D$5,0,IF($N$4="Closed-form",1/2*(1-COS(2*PI()*($B2565-$I$5)/$I$6))*$I$8,IF($N$4="General",1/2*(1-COS(2*PI()*($B2565-$I$5)/$I$6))*$I$9,"Error")))))</f>
        <v>5.7865486002507433E-4</v>
      </c>
      <c r="J2565" s="15" t="s">
        <v>14</v>
      </c>
      <c r="K2565" s="3"/>
      <c r="L2565" s="17">
        <v>25.480000000001183</v>
      </c>
      <c r="M2565" s="34">
        <f>L2565/'MSD Calculation'!$D$5</f>
        <v>0.86081081081085076</v>
      </c>
      <c r="N2565" s="34">
        <f>'MSD Calculation'!$D$24-L2565</f>
        <v>-6.9800000000011835</v>
      </c>
      <c r="O2565" s="35">
        <f t="shared" si="195"/>
        <v>1.970017331408792E-3</v>
      </c>
      <c r="P2565" s="35">
        <f t="shared" si="196"/>
        <v>8.4339001472520277E-3</v>
      </c>
      <c r="Q2565" s="35">
        <f t="shared" si="197"/>
        <v>1.1263413662814692E-2</v>
      </c>
      <c r="R2565" s="35">
        <f t="shared" si="198"/>
        <v>1.3065200825525761E-2</v>
      </c>
      <c r="S2565" s="35">
        <f t="shared" si="199"/>
        <v>1.3643855685550836E-2</v>
      </c>
      <c r="T2565" s="11" t="s">
        <v>14</v>
      </c>
    </row>
    <row r="2566" spans="2:20" x14ac:dyDescent="0.35">
      <c r="B2566" s="63">
        <v>25.490000000001185</v>
      </c>
      <c r="C2566" s="34">
        <f>B2566/'MSD Calculation'!$D$5</f>
        <v>0.86114864864868867</v>
      </c>
      <c r="D2566" s="34">
        <f>'MSD Calculation'!$D$24-B2566</f>
        <v>-6.990000000001185</v>
      </c>
      <c r="E2566" s="30">
        <f>IF(B2566="",0,IF(B2566&lt;'MSD Calculation'!$D$5,$E$7*(1-B2566/'MSD Calculation'!$D$5), 0))</f>
        <v>1.965235735944205E-3</v>
      </c>
      <c r="F2566" s="30">
        <f>IF(B2566="",0,IF($B2566&lt;$F$5,0,IF($B2566&gt;'MSD Calculation'!$D$5,0,IF($N$4="Closed-form",1/2*(1-COS(2*PI()*($B2566-$F$5)/$F$6))*$F$8,IF($N$4="General",1/2*(1-COS(2*PI()*($B2566-$F$5)/$F$6))*$F$9,"Error")))))</f>
        <v>6.4543009907932639E-3</v>
      </c>
      <c r="G2566" s="30">
        <f>IF(B2566="",0,IF($B2566&lt;$G$5,0,IF($B2566&gt;'MSD Calculation'!$D$5,0,IF($N$4="Closed-form",1/2*(1-COS(2*PI()*($B2566-$G$5)/$G$6))*$G$8,IF($N$4="General",1/2*(1-COS(2*PI()*($B2566-$G$5)/$G$6))*$G$9,"Error")))))</f>
        <v>2.8253927446364288E-3</v>
      </c>
      <c r="H2566" s="30">
        <f>IF(B2566="",0,IF($B2566&lt;$H$5,0,IF($B2566&gt;'MSD Calculation'!$D$5,0,IF($N$4="Closed-form",1/2*(1-COS(2*PI()*($B2566-$H$5)/$H$6))*$H$8,IF($N$4="General",1/2*(1-COS(2*PI()*($B2566-$H$5)/$H$6))*$H$9,"Error")))))</f>
        <v>1.7996222287053551E-3</v>
      </c>
      <c r="I2566" s="30">
        <f>IF(B2566="",0,IF($B2566&lt;$I$5,0,IF($B2566&gt;'MSD Calculation'!$D$5,0,IF($N$4="Closed-form",1/2*(1-COS(2*PI()*($B2566-$I$5)/$I$6))*$I$8,IF($N$4="General",1/2*(1-COS(2*PI()*($B2566-$I$5)/$I$6))*$I$9,"Error")))))</f>
        <v>5.7865112166203886E-4</v>
      </c>
      <c r="J2566" s="15" t="s">
        <v>14</v>
      </c>
      <c r="K2566" s="3"/>
      <c r="L2566" s="17">
        <v>25.490000000001185</v>
      </c>
      <c r="M2566" s="34">
        <f>L2566/'MSD Calculation'!$D$5</f>
        <v>0.86114864864868867</v>
      </c>
      <c r="N2566" s="34">
        <f>'MSD Calculation'!$D$24-L2566</f>
        <v>-6.990000000001185</v>
      </c>
      <c r="O2566" s="35">
        <f t="shared" si="195"/>
        <v>1.965235735944205E-3</v>
      </c>
      <c r="P2566" s="35">
        <f t="shared" si="196"/>
        <v>8.4195367267374688E-3</v>
      </c>
      <c r="Q2566" s="35">
        <f t="shared" si="197"/>
        <v>1.1244929471373897E-2</v>
      </c>
      <c r="R2566" s="35">
        <f t="shared" si="198"/>
        <v>1.3044551700079253E-2</v>
      </c>
      <c r="S2566" s="35">
        <f t="shared" si="199"/>
        <v>1.3623202821741292E-2</v>
      </c>
      <c r="T2566" s="11" t="s">
        <v>14</v>
      </c>
    </row>
    <row r="2567" spans="2:20" x14ac:dyDescent="0.35">
      <c r="B2567" s="63">
        <v>25.500000000001187</v>
      </c>
      <c r="C2567" s="34">
        <f>B2567/'MSD Calculation'!$D$5</f>
        <v>0.86148648648652648</v>
      </c>
      <c r="D2567" s="34">
        <f>'MSD Calculation'!$D$24-B2567</f>
        <v>-7.0000000000011866</v>
      </c>
      <c r="E2567" s="30">
        <f>IF(B2567="",0,IF(B2567&lt;'MSD Calculation'!$D$5,$E$7*(1-B2567/'MSD Calculation'!$D$5), 0))</f>
        <v>1.9604541404796196E-3</v>
      </c>
      <c r="F2567" s="30">
        <f>IF(B2567="",0,IF($B2567&lt;$F$5,0,IF($B2567&gt;'MSD Calculation'!$D$5,0,IF($N$4="Closed-form",1/2*(1-COS(2*PI()*($B2567-$F$5)/$F$6))*$F$8,IF($N$4="General",1/2*(1-COS(2*PI()*($B2567-$F$5)/$F$6))*$F$9,"Error")))))</f>
        <v>6.4447121275333303E-3</v>
      </c>
      <c r="G2567" s="30">
        <f>IF(B2567="",0,IF($B2567&lt;$G$5,0,IF($B2567&gt;'MSD Calculation'!$D$5,0,IF($N$4="Closed-form",1/2*(1-COS(2*PI()*($B2567-$G$5)/$G$6))*$G$8,IF($N$4="General",1/2*(1-COS(2*PI()*($B2567-$G$5)/$G$6))*$G$9,"Error")))))</f>
        <v>2.8212652036612666E-3</v>
      </c>
      <c r="H2567" s="30">
        <f>IF(B2567="",0,IF($B2567&lt;$H$5,0,IF($B2567&gt;'MSD Calculation'!$D$5,0,IF($N$4="Closed-form",1/2*(1-COS(2*PI()*($B2567-$H$5)/$H$6))*$H$8,IF($N$4="General",1/2*(1-COS(2*PI()*($B2567-$H$5)/$H$6))*$H$9,"Error")))))</f>
        <v>1.7974477834536526E-3</v>
      </c>
      <c r="I2567" s="30">
        <f>IF(B2567="",0,IF($B2567&lt;$I$5,0,IF($B2567&gt;'MSD Calculation'!$D$5,0,IF($N$4="Closed-form",1/2*(1-COS(2*PI()*($B2567-$I$5)/$I$6))*$I$8,IF($N$4="General",1/2*(1-COS(2*PI()*($B2567-$I$5)/$I$6))*$I$9,"Error")))))</f>
        <v>5.7863990666954005E-4</v>
      </c>
      <c r="J2567" s="15" t="s">
        <v>14</v>
      </c>
      <c r="K2567" s="3"/>
      <c r="L2567" s="17">
        <v>25.500000000001187</v>
      </c>
      <c r="M2567" s="34">
        <f>L2567/'MSD Calculation'!$D$5</f>
        <v>0.86148648648652648</v>
      </c>
      <c r="N2567" s="34">
        <f>'MSD Calculation'!$D$24-L2567</f>
        <v>-7.0000000000011866</v>
      </c>
      <c r="O2567" s="35">
        <f t="shared" si="195"/>
        <v>1.9604541404796196E-3</v>
      </c>
      <c r="P2567" s="35">
        <f t="shared" si="196"/>
        <v>8.4051662680129507E-3</v>
      </c>
      <c r="Q2567" s="35">
        <f t="shared" si="197"/>
        <v>1.1226431471674217E-2</v>
      </c>
      <c r="R2567" s="35">
        <f t="shared" si="198"/>
        <v>1.3023879255127871E-2</v>
      </c>
      <c r="S2567" s="35">
        <f t="shared" si="199"/>
        <v>1.3602519161797411E-2</v>
      </c>
      <c r="T2567" s="11" t="s">
        <v>14</v>
      </c>
    </row>
    <row r="2568" spans="2:20" x14ac:dyDescent="0.35">
      <c r="B2568" s="63">
        <v>25.510000000001188</v>
      </c>
      <c r="C2568" s="34">
        <f>B2568/'MSD Calculation'!$D$5</f>
        <v>0.8618243243243644</v>
      </c>
      <c r="D2568" s="34">
        <f>'MSD Calculation'!$D$24-B2568</f>
        <v>-7.0100000000011882</v>
      </c>
      <c r="E2568" s="30">
        <f>IF(B2568="",0,IF(B2568&lt;'MSD Calculation'!$D$5,$E$7*(1-B2568/'MSD Calculation'!$D$5), 0))</f>
        <v>1.9556725450150325E-3</v>
      </c>
      <c r="F2568" s="30">
        <f>IF(B2568="",0,IF($B2568&lt;$F$5,0,IF($B2568&gt;'MSD Calculation'!$D$5,0,IF($N$4="Closed-form",1/2*(1-COS(2*PI()*($B2568-$F$5)/$F$6))*$F$8,IF($N$4="General",1/2*(1-COS(2*PI()*($B2568-$F$5)/$F$6))*$F$9,"Error")))))</f>
        <v>6.4351162681248733E-3</v>
      </c>
      <c r="G2568" s="30">
        <f>IF(B2568="",0,IF($B2568&lt;$G$5,0,IF($B2568&gt;'MSD Calculation'!$D$5,0,IF($N$4="Closed-form",1/2*(1-COS(2*PI()*($B2568-$G$5)/$G$6))*$G$8,IF($N$4="General",1/2*(1-COS(2*PI()*($B2568-$G$5)/$G$6))*$G$9,"Error")))))</f>
        <v>2.8171309212119151E-3</v>
      </c>
      <c r="H2568" s="30">
        <f>IF(B2568="",0,IF($B2568&lt;$H$5,0,IF($B2568&gt;'MSD Calculation'!$D$5,0,IF($N$4="Closed-form",1/2*(1-COS(2*PI()*($B2568-$H$5)/$H$6))*$H$8,IF($N$4="General",1/2*(1-COS(2*PI()*($B2568-$H$5)/$H$6))*$H$9,"Error")))))</f>
        <v>1.7952638531011282E-3</v>
      </c>
      <c r="I2568" s="30">
        <f>IF(B2568="",0,IF($B2568&lt;$I$5,0,IF($B2568&gt;'MSD Calculation'!$D$5,0,IF($N$4="Closed-form",1/2*(1-COS(2*PI()*($B2568-$I$5)/$I$6))*$I$8,IF($N$4="General",1/2*(1-COS(2*PI()*($B2568-$I$5)/$I$6))*$I$9,"Error")))))</f>
        <v>5.7862121533739297E-4</v>
      </c>
      <c r="J2568" s="15" t="s">
        <v>14</v>
      </c>
      <c r="K2568" s="3"/>
      <c r="L2568" s="17">
        <v>25.510000000001188</v>
      </c>
      <c r="M2568" s="34">
        <f>L2568/'MSD Calculation'!$D$5</f>
        <v>0.8618243243243644</v>
      </c>
      <c r="N2568" s="34">
        <f>'MSD Calculation'!$D$24-L2568</f>
        <v>-7.0100000000011882</v>
      </c>
      <c r="O2568" s="35">
        <f t="shared" si="195"/>
        <v>1.9556725450150325E-3</v>
      </c>
      <c r="P2568" s="35">
        <f t="shared" si="196"/>
        <v>8.3907888131399058E-3</v>
      </c>
      <c r="Q2568" s="35">
        <f t="shared" si="197"/>
        <v>1.1207919734351821E-2</v>
      </c>
      <c r="R2568" s="35">
        <f t="shared" si="198"/>
        <v>1.3003183587452949E-2</v>
      </c>
      <c r="S2568" s="35">
        <f t="shared" si="199"/>
        <v>1.3581804802790342E-2</v>
      </c>
      <c r="T2568" s="11" t="s">
        <v>14</v>
      </c>
    </row>
    <row r="2569" spans="2:20" x14ac:dyDescent="0.35">
      <c r="B2569" s="63">
        <v>25.52000000000119</v>
      </c>
      <c r="C2569" s="34">
        <f>B2569/'MSD Calculation'!$D$5</f>
        <v>0.86216216216220232</v>
      </c>
      <c r="D2569" s="34">
        <f>'MSD Calculation'!$D$24-B2569</f>
        <v>-7.0200000000011897</v>
      </c>
      <c r="E2569" s="30">
        <f>IF(B2569="",0,IF(B2569&lt;'MSD Calculation'!$D$5,$E$7*(1-B2569/'MSD Calculation'!$D$5), 0))</f>
        <v>1.9508909495504457E-3</v>
      </c>
      <c r="F2569" s="30">
        <f>IF(B2569="",0,IF($B2569&lt;$F$5,0,IF($B2569&gt;'MSD Calculation'!$D$5,0,IF($N$4="Closed-form",1/2*(1-COS(2*PI()*($B2569-$F$5)/$F$6))*$F$8,IF($N$4="General",1/2*(1-COS(2*PI()*($B2569-$F$5)/$F$6))*$F$9,"Error")))))</f>
        <v>6.4255134546600335E-3</v>
      </c>
      <c r="G2569" s="30">
        <f>IF(B2569="",0,IF($B2569&lt;$G$5,0,IF($B2569&gt;'MSD Calculation'!$D$5,0,IF($N$4="Closed-form",1/2*(1-COS(2*PI()*($B2569-$G$5)/$G$6))*$G$8,IF($N$4="General",1/2*(1-COS(2*PI()*($B2569-$G$5)/$G$6))*$G$9,"Error")))))</f>
        <v>2.8129899259097821E-3</v>
      </c>
      <c r="H2569" s="30">
        <f>IF(B2569="",0,IF($B2569&lt;$H$5,0,IF($B2569&gt;'MSD Calculation'!$D$5,0,IF($N$4="Closed-form",1/2*(1-COS(2*PI()*($B2569-$H$5)/$H$6))*$H$8,IF($N$4="General",1/2*(1-COS(2*PI()*($B2569-$H$5)/$H$6))*$H$9,"Error")))))</f>
        <v>1.7930704639069943E-3</v>
      </c>
      <c r="I2569" s="30">
        <f>IF(B2569="",0,IF($B2569&lt;$I$5,0,IF($B2569&gt;'MSD Calculation'!$D$5,0,IF($N$4="Closed-form",1/2*(1-COS(2*PI()*($B2569-$I$5)/$I$6))*$I$8,IF($N$4="General",1/2*(1-COS(2*PI()*($B2569-$I$5)/$I$6))*$I$9,"Error")))))</f>
        <v>5.7859504814861411E-4</v>
      </c>
      <c r="J2569" s="15" t="s">
        <v>14</v>
      </c>
      <c r="K2569" s="3"/>
      <c r="L2569" s="17">
        <v>25.52000000000119</v>
      </c>
      <c r="M2569" s="34">
        <f>L2569/'MSD Calculation'!$D$5</f>
        <v>0.86216216216220232</v>
      </c>
      <c r="N2569" s="34">
        <f>'MSD Calculation'!$D$24-L2569</f>
        <v>-7.0200000000011897</v>
      </c>
      <c r="O2569" s="35">
        <f t="shared" si="195"/>
        <v>1.9508909495504457E-3</v>
      </c>
      <c r="P2569" s="35">
        <f t="shared" si="196"/>
        <v>8.3764044042104798E-3</v>
      </c>
      <c r="Q2569" s="35">
        <f t="shared" si="197"/>
        <v>1.1189394330120263E-2</v>
      </c>
      <c r="R2569" s="35">
        <f t="shared" si="198"/>
        <v>1.2982464794027256E-2</v>
      </c>
      <c r="S2569" s="35">
        <f t="shared" si="199"/>
        <v>1.3561059842175871E-2</v>
      </c>
      <c r="T2569" s="11" t="s">
        <v>14</v>
      </c>
    </row>
    <row r="2570" spans="2:20" x14ac:dyDescent="0.35">
      <c r="B2570" s="63">
        <v>25.530000000001191</v>
      </c>
      <c r="C2570" s="34">
        <f>B2570/'MSD Calculation'!$D$5</f>
        <v>0.86250000000004023</v>
      </c>
      <c r="D2570" s="34">
        <f>'MSD Calculation'!$D$24-B2570</f>
        <v>-7.0300000000011913</v>
      </c>
      <c r="E2570" s="30">
        <f>IF(B2570="",0,IF(B2570&lt;'MSD Calculation'!$D$5,$E$7*(1-B2570/'MSD Calculation'!$D$5), 0))</f>
        <v>1.9461093540858586E-3</v>
      </c>
      <c r="F2570" s="30">
        <f>IF(B2570="",0,IF($B2570&lt;$F$5,0,IF($B2570&gt;'MSD Calculation'!$D$5,0,IF($N$4="Closed-form",1/2*(1-COS(2*PI()*($B2570-$F$5)/$F$6))*$F$8,IF($N$4="General",1/2*(1-COS(2*PI()*($B2570-$F$5)/$F$6))*$F$9,"Error")))))</f>
        <v>6.4159037292614409E-3</v>
      </c>
      <c r="G2570" s="30">
        <f>IF(B2570="",0,IF($B2570&lt;$G$5,0,IF($B2570&gt;'MSD Calculation'!$D$5,0,IF($N$4="Closed-form",1/2*(1-COS(2*PI()*($B2570-$G$5)/$G$6))*$G$8,IF($N$4="General",1/2*(1-COS(2*PI()*($B2570-$G$5)/$G$6))*$G$9,"Error")))))</f>
        <v>2.808842246422747E-3</v>
      </c>
      <c r="H2570" s="30">
        <f>IF(B2570="",0,IF($B2570&lt;$H$5,0,IF($B2570&gt;'MSD Calculation'!$D$5,0,IF($N$4="Closed-form",1/2*(1-COS(2*PI()*($B2570-$H$5)/$H$6))*$H$8,IF($N$4="General",1/2*(1-COS(2*PI()*($B2570-$H$5)/$H$6))*$H$9,"Error")))))</f>
        <v>1.7908676422441949E-3</v>
      </c>
      <c r="I2570" s="30">
        <f>IF(B2570="",0,IF($B2570&lt;$I$5,0,IF($B2570&gt;'MSD Calculation'!$D$5,0,IF($N$4="Closed-form",1/2*(1-COS(2*PI()*($B2570-$I$5)/$I$6))*$I$8,IF($N$4="General",1/2*(1-COS(2*PI()*($B2570-$I$5)/$I$6))*$I$9,"Error")))))</f>
        <v>5.7856140577940943E-4</v>
      </c>
      <c r="J2570" s="15" t="s">
        <v>14</v>
      </c>
      <c r="K2570" s="3"/>
      <c r="L2570" s="17">
        <v>25.530000000001191</v>
      </c>
      <c r="M2570" s="34">
        <f>L2570/'MSD Calculation'!$D$5</f>
        <v>0.86250000000004023</v>
      </c>
      <c r="N2570" s="34">
        <f>'MSD Calculation'!$D$24-L2570</f>
        <v>-7.0300000000011913</v>
      </c>
      <c r="O2570" s="35">
        <f t="shared" si="195"/>
        <v>1.9461093540858586E-3</v>
      </c>
      <c r="P2570" s="35">
        <f t="shared" si="196"/>
        <v>8.3620130833472993E-3</v>
      </c>
      <c r="Q2570" s="35">
        <f t="shared" si="197"/>
        <v>1.1170855329770047E-2</v>
      </c>
      <c r="R2570" s="35">
        <f t="shared" si="198"/>
        <v>1.2961722972014242E-2</v>
      </c>
      <c r="S2570" s="35">
        <f t="shared" si="199"/>
        <v>1.3540284377793652E-2</v>
      </c>
      <c r="T2570" s="11" t="s">
        <v>14</v>
      </c>
    </row>
    <row r="2571" spans="2:20" x14ac:dyDescent="0.35">
      <c r="B2571" s="63">
        <v>25.540000000001193</v>
      </c>
      <c r="C2571" s="34">
        <f>B2571/'MSD Calculation'!$D$5</f>
        <v>0.86283783783787804</v>
      </c>
      <c r="D2571" s="34">
        <f>'MSD Calculation'!$D$24-B2571</f>
        <v>-7.0400000000011929</v>
      </c>
      <c r="E2571" s="30">
        <f>IF(B2571="",0,IF(B2571&lt;'MSD Calculation'!$D$5,$E$7*(1-B2571/'MSD Calculation'!$D$5), 0))</f>
        <v>1.9413277586212733E-3</v>
      </c>
      <c r="F2571" s="30">
        <f>IF(B2571="",0,IF($B2571&lt;$F$5,0,IF($B2571&gt;'MSD Calculation'!$D$5,0,IF($N$4="Closed-form",1/2*(1-COS(2*PI()*($B2571-$F$5)/$F$6))*$F$8,IF($N$4="General",1/2*(1-COS(2*PI()*($B2571-$F$5)/$F$6))*$F$9,"Error")))))</f>
        <v>6.4062871340820615E-3</v>
      </c>
      <c r="G2571" s="30">
        <f>IF(B2571="",0,IF($B2571&lt;$G$5,0,IF($B2571&gt;'MSD Calculation'!$D$5,0,IF($N$4="Closed-form",1/2*(1-COS(2*PI()*($B2571-$G$5)/$G$6))*$G$8,IF($N$4="General",1/2*(1-COS(2*PI()*($B2571-$G$5)/$G$6))*$G$9,"Error")))))</f>
        <v>2.8046879114649653E-3</v>
      </c>
      <c r="H2571" s="30">
        <f>IF(B2571="",0,IF($B2571&lt;$H$5,0,IF($B2571&gt;'MSD Calculation'!$D$5,0,IF($N$4="Closed-form",1/2*(1-COS(2*PI()*($B2571-$H$5)/$H$6))*$H$8,IF($N$4="General",1/2*(1-COS(2*PI()*($B2571-$H$5)/$H$6))*$H$9,"Error")))))</f>
        <v>1.7886554145990885E-3</v>
      </c>
      <c r="I2571" s="30">
        <f>IF(B2571="",0,IF($B2571&lt;$I$5,0,IF($B2571&gt;'MSD Calculation'!$D$5,0,IF($N$4="Closed-form",1/2*(1-COS(2*PI()*($B2571-$I$5)/$I$6))*$I$8,IF($N$4="General",1/2*(1-COS(2*PI()*($B2571-$I$5)/$I$6))*$I$9,"Error")))))</f>
        <v>5.7852028909915652E-4</v>
      </c>
      <c r="J2571" s="15" t="s">
        <v>14</v>
      </c>
      <c r="K2571" s="3"/>
      <c r="L2571" s="17">
        <v>25.540000000001193</v>
      </c>
      <c r="M2571" s="34">
        <f>L2571/'MSD Calculation'!$D$5</f>
        <v>0.86283783783787804</v>
      </c>
      <c r="N2571" s="34">
        <f>'MSD Calculation'!$D$24-L2571</f>
        <v>-7.0400000000011929</v>
      </c>
      <c r="O2571" s="35">
        <f t="shared" si="195"/>
        <v>1.9413277586212733E-3</v>
      </c>
      <c r="P2571" s="35">
        <f t="shared" si="196"/>
        <v>8.3476148927033346E-3</v>
      </c>
      <c r="Q2571" s="35">
        <f t="shared" si="197"/>
        <v>1.1152302804168301E-2</v>
      </c>
      <c r="R2571" s="35">
        <f t="shared" si="198"/>
        <v>1.2940958218767389E-2</v>
      </c>
      <c r="S2571" s="35">
        <f t="shared" si="199"/>
        <v>1.3519478507866545E-2</v>
      </c>
      <c r="T2571" s="11" t="s">
        <v>14</v>
      </c>
    </row>
    <row r="2572" spans="2:20" x14ac:dyDescent="0.35">
      <c r="B2572" s="63">
        <v>25.550000000001194</v>
      </c>
      <c r="C2572" s="34">
        <f>B2572/'MSD Calculation'!$D$5</f>
        <v>0.86317567567571596</v>
      </c>
      <c r="D2572" s="34">
        <f>'MSD Calculation'!$D$24-B2572</f>
        <v>-7.0500000000011944</v>
      </c>
      <c r="E2572" s="30">
        <f>IF(B2572="",0,IF(B2572&lt;'MSD Calculation'!$D$5,$E$7*(1-B2572/'MSD Calculation'!$D$5), 0))</f>
        <v>1.9365461631566864E-3</v>
      </c>
      <c r="F2572" s="30">
        <f>IF(B2572="",0,IF($B2572&lt;$F$5,0,IF($B2572&gt;'MSD Calculation'!$D$5,0,IF($N$4="Closed-form",1/2*(1-COS(2*PI()*($B2572-$F$5)/$F$6))*$F$8,IF($N$4="General",1/2*(1-COS(2*PI()*($B2572-$F$5)/$F$6))*$F$9,"Error")))))</f>
        <v>6.3966637113049745E-3</v>
      </c>
      <c r="G2572" s="30">
        <f>IF(B2572="",0,IF($B2572&lt;$G$5,0,IF($B2572&gt;'MSD Calculation'!$D$5,0,IF($N$4="Closed-form",1/2*(1-COS(2*PI()*($B2572-$G$5)/$G$6))*$G$8,IF($N$4="General",1/2*(1-COS(2*PI()*($B2572-$G$5)/$G$6))*$G$9,"Error")))))</f>
        <v>2.8005269497966652E-3</v>
      </c>
      <c r="H2572" s="30">
        <f>IF(B2572="",0,IF($B2572&lt;$H$5,0,IF($B2572&gt;'MSD Calculation'!$D$5,0,IF($N$4="Closed-form",1/2*(1-COS(2*PI()*($B2572-$H$5)/$H$6))*$H$8,IF($N$4="General",1/2*(1-COS(2*PI()*($B2572-$H$5)/$H$6))*$H$9,"Error")))))</f>
        <v>1.7864338075711298E-3</v>
      </c>
      <c r="I2572" s="30">
        <f>IF(B2572="",0,IF($B2572&lt;$I$5,0,IF($B2572&gt;'MSD Calculation'!$D$5,0,IF($N$4="Closed-form",1/2*(1-COS(2*PI()*($B2572-$I$5)/$I$6))*$I$8,IF($N$4="General",1/2*(1-COS(2*PI()*($B2572-$I$5)/$I$6))*$I$9,"Error")))))</f>
        <v>5.7847169917038218E-4</v>
      </c>
      <c r="J2572" s="15" t="s">
        <v>14</v>
      </c>
      <c r="K2572" s="3"/>
      <c r="L2572" s="17">
        <v>25.550000000001194</v>
      </c>
      <c r="M2572" s="34">
        <f>L2572/'MSD Calculation'!$D$5</f>
        <v>0.86317567567571596</v>
      </c>
      <c r="N2572" s="34">
        <f>'MSD Calculation'!$D$24-L2572</f>
        <v>-7.0500000000011944</v>
      </c>
      <c r="O2572" s="35">
        <f t="shared" si="195"/>
        <v>1.9365461631566864E-3</v>
      </c>
      <c r="P2572" s="35">
        <f t="shared" si="196"/>
        <v>8.3332098744616605E-3</v>
      </c>
      <c r="Q2572" s="35">
        <f t="shared" si="197"/>
        <v>1.1133736824258327E-2</v>
      </c>
      <c r="R2572" s="35">
        <f t="shared" si="198"/>
        <v>1.2920170631829457E-2</v>
      </c>
      <c r="S2572" s="35">
        <f t="shared" si="199"/>
        <v>1.3498642330999839E-2</v>
      </c>
      <c r="T2572" s="11" t="s">
        <v>14</v>
      </c>
    </row>
    <row r="2573" spans="2:20" x14ac:dyDescent="0.35">
      <c r="B2573" s="63">
        <v>25.560000000001196</v>
      </c>
      <c r="C2573" s="34">
        <f>B2573/'MSD Calculation'!$D$5</f>
        <v>0.86351351351355388</v>
      </c>
      <c r="D2573" s="34">
        <f>'MSD Calculation'!$D$24-B2573</f>
        <v>-7.060000000001196</v>
      </c>
      <c r="E2573" s="30">
        <f>IF(B2573="",0,IF(B2573&lt;'MSD Calculation'!$D$5,$E$7*(1-B2573/'MSD Calculation'!$D$5), 0))</f>
        <v>1.9317645676920994E-3</v>
      </c>
      <c r="F2573" s="30">
        <f>IF(B2573="",0,IF($B2573&lt;$F$5,0,IF($B2573&gt;'MSD Calculation'!$D$5,0,IF($N$4="Closed-form",1/2*(1-COS(2*PI()*($B2573-$F$5)/$F$6))*$F$8,IF($N$4="General",1/2*(1-COS(2*PI()*($B2573-$F$5)/$F$6))*$F$9,"Error")))))</f>
        <v>6.38703350314324E-3</v>
      </c>
      <c r="G2573" s="30">
        <f>IF(B2573="",0,IF($B2573&lt;$G$5,0,IF($B2573&gt;'MSD Calculation'!$D$5,0,IF($N$4="Closed-form",1/2*(1-COS(2*PI()*($B2573-$G$5)/$G$6))*$G$8,IF($N$4="General",1/2*(1-COS(2*PI()*($B2573-$G$5)/$G$6))*$G$9,"Error")))))</f>
        <v>2.7963593902239547E-3</v>
      </c>
      <c r="H2573" s="30">
        <f>IF(B2573="",0,IF($B2573&lt;$H$5,0,IF($B2573&gt;'MSD Calculation'!$D$5,0,IF($N$4="Closed-form",1/2*(1-COS(2*PI()*($B2573-$H$5)/$H$6))*$H$8,IF($N$4="General",1/2*(1-COS(2*PI()*($B2573-$H$5)/$H$6))*$H$9,"Error")))))</f>
        <v>1.7842028478725486E-3</v>
      </c>
      <c r="I2573" s="30">
        <f>IF(B2573="",0,IF($B2573&lt;$I$5,0,IF($B2573&gt;'MSD Calculation'!$D$5,0,IF($N$4="Closed-form",1/2*(1-COS(2*PI()*($B2573-$I$5)/$I$6))*$I$8,IF($N$4="General",1/2*(1-COS(2*PI()*($B2573-$I$5)/$I$6))*$I$9,"Error")))))</f>
        <v>5.784156372487351E-4</v>
      </c>
      <c r="J2573" s="15" t="s">
        <v>14</v>
      </c>
      <c r="K2573" s="3"/>
      <c r="L2573" s="17">
        <v>25.560000000001196</v>
      </c>
      <c r="M2573" s="34">
        <f>L2573/'MSD Calculation'!$D$5</f>
        <v>0.86351351351355388</v>
      </c>
      <c r="N2573" s="34">
        <f>'MSD Calculation'!$D$24-L2573</f>
        <v>-7.060000000001196</v>
      </c>
      <c r="O2573" s="35">
        <f t="shared" si="195"/>
        <v>1.9317645676920994E-3</v>
      </c>
      <c r="P2573" s="35">
        <f t="shared" si="196"/>
        <v>8.3187980708353398E-3</v>
      </c>
      <c r="Q2573" s="35">
        <f t="shared" si="197"/>
        <v>1.1115157461059295E-2</v>
      </c>
      <c r="R2573" s="35">
        <f t="shared" si="198"/>
        <v>1.2899360308931844E-2</v>
      </c>
      <c r="S2573" s="35">
        <f t="shared" si="199"/>
        <v>1.3477775946180579E-2</v>
      </c>
      <c r="T2573" s="11" t="s">
        <v>14</v>
      </c>
    </row>
    <row r="2574" spans="2:20" x14ac:dyDescent="0.35">
      <c r="B2574" s="63">
        <v>25.570000000001198</v>
      </c>
      <c r="C2574" s="34">
        <f>B2574/'MSD Calculation'!$D$5</f>
        <v>0.86385135135139179</v>
      </c>
      <c r="D2574" s="34">
        <f>'MSD Calculation'!$D$24-B2574</f>
        <v>-7.0700000000011975</v>
      </c>
      <c r="E2574" s="30">
        <f>IF(B2574="",0,IF(B2574&lt;'MSD Calculation'!$D$5,$E$7*(1-B2574/'MSD Calculation'!$D$5), 0))</f>
        <v>1.9269829722275125E-3</v>
      </c>
      <c r="F2574" s="30">
        <f>IF(B2574="",0,IF($B2574&lt;$F$5,0,IF($B2574&gt;'MSD Calculation'!$D$5,0,IF($N$4="Closed-form",1/2*(1-COS(2*PI()*($B2574-$F$5)/$F$6))*$F$8,IF($N$4="General",1/2*(1-COS(2*PI()*($B2574-$F$5)/$F$6))*$F$9,"Error")))))</f>
        <v>6.3773965518396421E-3</v>
      </c>
      <c r="G2574" s="30">
        <f>IF(B2574="",0,IF($B2574&lt;$G$5,0,IF($B2574&gt;'MSD Calculation'!$D$5,0,IF($N$4="Closed-form",1/2*(1-COS(2*PI()*($B2574-$G$5)/$G$6))*$G$8,IF($N$4="General",1/2*(1-COS(2*PI()*($B2574-$G$5)/$G$6))*$G$9,"Error")))))</f>
        <v>2.7921852615986143E-3</v>
      </c>
      <c r="H2574" s="30">
        <f>IF(B2574="",0,IF($B2574&lt;$H$5,0,IF($B2574&gt;'MSD Calculation'!$D$5,0,IF($N$4="Closed-form",1/2*(1-COS(2*PI()*($B2574-$H$5)/$H$6))*$H$8,IF($N$4="General",1/2*(1-COS(2*PI()*($B2574-$H$5)/$H$6))*$H$9,"Error")))))</f>
        <v>1.7819625623280316E-3</v>
      </c>
      <c r="I2574" s="30">
        <f>IF(B2574="",0,IF($B2574&lt;$I$5,0,IF($B2574&gt;'MSD Calculation'!$D$5,0,IF($N$4="Closed-form",1/2*(1-COS(2*PI()*($B2574-$I$5)/$I$6))*$I$8,IF($N$4="General",1/2*(1-COS(2*PI()*($B2574-$I$5)/$I$6))*$I$9,"Error")))))</f>
        <v>5.7835210478295312E-4</v>
      </c>
      <c r="J2574" s="15" t="s">
        <v>14</v>
      </c>
      <c r="K2574" s="3"/>
      <c r="L2574" s="17">
        <v>25.570000000001198</v>
      </c>
      <c r="M2574" s="34">
        <f>L2574/'MSD Calculation'!$D$5</f>
        <v>0.86385135135139179</v>
      </c>
      <c r="N2574" s="34">
        <f>'MSD Calculation'!$D$24-L2574</f>
        <v>-7.0700000000011975</v>
      </c>
      <c r="O2574" s="35">
        <f t="shared" si="195"/>
        <v>1.9269829722275125E-3</v>
      </c>
      <c r="P2574" s="35">
        <f t="shared" si="196"/>
        <v>8.3043795240671549E-3</v>
      </c>
      <c r="Q2574" s="35">
        <f t="shared" si="197"/>
        <v>1.1096564785665768E-2</v>
      </c>
      <c r="R2574" s="35">
        <f t="shared" si="198"/>
        <v>1.2878527347993799E-2</v>
      </c>
      <c r="S2574" s="35">
        <f t="shared" si="199"/>
        <v>1.3456879452776753E-2</v>
      </c>
      <c r="T2574" s="11" t="s">
        <v>14</v>
      </c>
    </row>
    <row r="2575" spans="2:20" x14ac:dyDescent="0.35">
      <c r="B2575" s="63">
        <v>25.580000000001199</v>
      </c>
      <c r="C2575" s="34">
        <f>B2575/'MSD Calculation'!$D$5</f>
        <v>0.86418918918922971</v>
      </c>
      <c r="D2575" s="34">
        <f>'MSD Calculation'!$D$24-B2575</f>
        <v>-7.0800000000011991</v>
      </c>
      <c r="E2575" s="30">
        <f>IF(B2575="",0,IF(B2575&lt;'MSD Calculation'!$D$5,$E$7*(1-B2575/'MSD Calculation'!$D$5), 0))</f>
        <v>1.9222013767629254E-3</v>
      </c>
      <c r="F2575" s="30">
        <f>IF(B2575="",0,IF($B2575&lt;$F$5,0,IF($B2575&gt;'MSD Calculation'!$D$5,0,IF($N$4="Closed-form",1/2*(1-COS(2*PI()*($B2575-$F$5)/$F$6))*$F$8,IF($N$4="General",1/2*(1-COS(2*PI()*($B2575-$F$5)/$F$6))*$F$9,"Error")))))</f>
        <v>6.3677528996665773E-3</v>
      </c>
      <c r="G2575" s="30">
        <f>IF(B2575="",0,IF($B2575&lt;$G$5,0,IF($B2575&gt;'MSD Calculation'!$D$5,0,IF($N$4="Closed-form",1/2*(1-COS(2*PI()*($B2575-$G$5)/$G$6))*$G$8,IF($N$4="General",1/2*(1-COS(2*PI()*($B2575-$G$5)/$G$6))*$G$9,"Error")))))</f>
        <v>2.7880045928179078E-3</v>
      </c>
      <c r="H2575" s="30">
        <f>IF(B2575="",0,IF($B2575&lt;$H$5,0,IF($B2575&gt;'MSD Calculation'!$D$5,0,IF($N$4="Closed-form",1/2*(1-COS(2*PI()*($B2575-$H$5)/$H$6))*$H$8,IF($N$4="General",1/2*(1-COS(2*PI()*($B2575-$H$5)/$H$6))*$H$9,"Error")))))</f>
        <v>1.7797129778743957E-3</v>
      </c>
      <c r="I2575" s="30">
        <f>IF(B2575="",0,IF($B2575&lt;$I$5,0,IF($B2575&gt;'MSD Calculation'!$D$5,0,IF($N$4="Closed-form",1/2*(1-COS(2*PI()*($B2575-$I$5)/$I$6))*$I$8,IF($N$4="General",1/2*(1-COS(2*PI()*($B2575-$I$5)/$I$6))*$I$9,"Error")))))</f>
        <v>5.7828110341482612E-4</v>
      </c>
      <c r="J2575" s="15" t="s">
        <v>14</v>
      </c>
      <c r="K2575" s="3"/>
      <c r="L2575" s="17">
        <v>25.580000000001199</v>
      </c>
      <c r="M2575" s="34">
        <f>L2575/'MSD Calculation'!$D$5</f>
        <v>0.86418918918922971</v>
      </c>
      <c r="N2575" s="34">
        <f>'MSD Calculation'!$D$24-L2575</f>
        <v>-7.0800000000011991</v>
      </c>
      <c r="O2575" s="35">
        <f t="shared" si="195"/>
        <v>1.9222013767629254E-3</v>
      </c>
      <c r="P2575" s="35">
        <f t="shared" si="196"/>
        <v>8.289954276429503E-3</v>
      </c>
      <c r="Q2575" s="35">
        <f t="shared" si="197"/>
        <v>1.1077958869247411E-2</v>
      </c>
      <c r="R2575" s="35">
        <f t="shared" si="198"/>
        <v>1.2857671847121806E-2</v>
      </c>
      <c r="S2575" s="35">
        <f t="shared" si="199"/>
        <v>1.3435952950536633E-2</v>
      </c>
      <c r="T2575" s="11" t="s">
        <v>14</v>
      </c>
    </row>
    <row r="2576" spans="2:20" x14ac:dyDescent="0.35">
      <c r="B2576" s="63">
        <v>25.590000000001201</v>
      </c>
      <c r="C2576" s="34">
        <f>B2576/'MSD Calculation'!$D$5</f>
        <v>0.86452702702706752</v>
      </c>
      <c r="D2576" s="34">
        <f>'MSD Calculation'!$D$24-B2576</f>
        <v>-7.0900000000012007</v>
      </c>
      <c r="E2576" s="30">
        <f>IF(B2576="",0,IF(B2576&lt;'MSD Calculation'!$D$5,$E$7*(1-B2576/'MSD Calculation'!$D$5), 0))</f>
        <v>1.9174197812983401E-3</v>
      </c>
      <c r="F2576" s="30">
        <f>IF(B2576="",0,IF($B2576&lt;$F$5,0,IF($B2576&gt;'MSD Calculation'!$D$5,0,IF($N$4="Closed-form",1/2*(1-COS(2*PI()*($B2576-$F$5)/$F$6))*$F$8,IF($N$4="General",1/2*(1-COS(2*PI()*($B2576-$F$5)/$F$6))*$F$9,"Error")))))</f>
        <v>6.3581025889258101E-3</v>
      </c>
      <c r="G2576" s="30">
        <f>IF(B2576="",0,IF($B2576&lt;$G$5,0,IF($B2576&gt;'MSD Calculation'!$D$5,0,IF($N$4="Closed-form",1/2*(1-COS(2*PI()*($B2576-$G$5)/$G$6))*$G$8,IF($N$4="General",1/2*(1-COS(2*PI()*($B2576-$G$5)/$G$6))*$G$9,"Error")))))</f>
        <v>2.7838174128243702E-3</v>
      </c>
      <c r="H2576" s="30">
        <f>IF(B2576="",0,IF($B2576&lt;$H$5,0,IF($B2576&gt;'MSD Calculation'!$D$5,0,IF($N$4="Closed-form",1/2*(1-COS(2*PI()*($B2576-$H$5)/$H$6))*$H$8,IF($N$4="General",1/2*(1-COS(2*PI()*($B2576-$H$5)/$H$6))*$H$9,"Error")))))</f>
        <v>1.7774541215602687E-3</v>
      </c>
      <c r="I2576" s="30">
        <f>IF(B2576="",0,IF($B2576&lt;$I$5,0,IF($B2576&gt;'MSD Calculation'!$D$5,0,IF($N$4="Closed-form",1/2*(1-COS(2*PI()*($B2576-$I$5)/$I$6))*$I$8,IF($N$4="General",1/2*(1-COS(2*PI()*($B2576-$I$5)/$I$6))*$I$9,"Error")))))</f>
        <v>5.7820263497915356E-4</v>
      </c>
      <c r="J2576" s="15" t="s">
        <v>14</v>
      </c>
      <c r="K2576" s="3"/>
      <c r="L2576" s="17">
        <v>25.590000000001201</v>
      </c>
      <c r="M2576" s="34">
        <f>L2576/'MSD Calculation'!$D$5</f>
        <v>0.86452702702706752</v>
      </c>
      <c r="N2576" s="34">
        <f>'MSD Calculation'!$D$24-L2576</f>
        <v>-7.0900000000012007</v>
      </c>
      <c r="O2576" s="35">
        <f t="shared" si="195"/>
        <v>1.9174197812983401E-3</v>
      </c>
      <c r="P2576" s="35">
        <f t="shared" si="196"/>
        <v>8.2755223702241504E-3</v>
      </c>
      <c r="Q2576" s="35">
        <f t="shared" si="197"/>
        <v>1.105933978304852E-2</v>
      </c>
      <c r="R2576" s="35">
        <f t="shared" si="198"/>
        <v>1.2836793904608788E-2</v>
      </c>
      <c r="S2576" s="35">
        <f t="shared" si="199"/>
        <v>1.3414996539587942E-2</v>
      </c>
      <c r="T2576" s="11" t="s">
        <v>14</v>
      </c>
    </row>
    <row r="2577" spans="2:20" x14ac:dyDescent="0.35">
      <c r="B2577" s="63">
        <v>25.600000000001202</v>
      </c>
      <c r="C2577" s="34">
        <f>B2577/'MSD Calculation'!$D$5</f>
        <v>0.86486486486490544</v>
      </c>
      <c r="D2577" s="34">
        <f>'MSD Calculation'!$D$24-B2577</f>
        <v>-7.1000000000012022</v>
      </c>
      <c r="E2577" s="30">
        <f>IF(B2577="",0,IF(B2577&lt;'MSD Calculation'!$D$5,$E$7*(1-B2577/'MSD Calculation'!$D$5), 0))</f>
        <v>1.9126381858337533E-3</v>
      </c>
      <c r="F2577" s="30">
        <f>IF(B2577="",0,IF($B2577&lt;$F$5,0,IF($B2577&gt;'MSD Calculation'!$D$5,0,IF($N$4="Closed-form",1/2*(1-COS(2*PI()*($B2577-$F$5)/$F$6))*$F$8,IF($N$4="General",1/2*(1-COS(2*PI()*($B2577-$F$5)/$F$6))*$F$9,"Error")))))</f>
        <v>6.3484456619483437E-3</v>
      </c>
      <c r="G2577" s="30">
        <f>IF(B2577="",0,IF($B2577&lt;$G$5,0,IF($B2577&gt;'MSD Calculation'!$D$5,0,IF($N$4="Closed-form",1/2*(1-COS(2*PI()*($B2577-$G$5)/$G$6))*$G$8,IF($N$4="General",1/2*(1-COS(2*PI()*($B2577-$G$5)/$G$6))*$G$9,"Error")))))</f>
        <v>2.7796237506056169E-3</v>
      </c>
      <c r="H2577" s="30">
        <f>IF(B2577="",0,IF($B2577&lt;$H$5,0,IF($B2577&gt;'MSD Calculation'!$D$5,0,IF($N$4="Closed-form",1/2*(1-COS(2*PI()*($B2577-$H$5)/$H$6))*$H$8,IF($N$4="General",1/2*(1-COS(2*PI()*($B2577-$H$5)/$H$6))*$H$9,"Error")))))</f>
        <v>1.7751860205457591E-3</v>
      </c>
      <c r="I2577" s="30">
        <f>IF(B2577="",0,IF($B2577&lt;$I$5,0,IF($B2577&gt;'MSD Calculation'!$D$5,0,IF($N$4="Closed-form",1/2*(1-COS(2*PI()*($B2577-$I$5)/$I$6))*$I$8,IF($N$4="General",1/2*(1-COS(2*PI()*($B2577-$I$5)/$I$6))*$I$9,"Error")))))</f>
        <v>5.7811670150369676E-4</v>
      </c>
      <c r="J2577" s="15" t="s">
        <v>14</v>
      </c>
      <c r="K2577" s="3"/>
      <c r="L2577" s="17">
        <v>25.600000000001202</v>
      </c>
      <c r="M2577" s="34">
        <f>L2577/'MSD Calculation'!$D$5</f>
        <v>0.86486486486490544</v>
      </c>
      <c r="N2577" s="34">
        <f>'MSD Calculation'!$D$24-L2577</f>
        <v>-7.1000000000012022</v>
      </c>
      <c r="O2577" s="35">
        <f t="shared" si="195"/>
        <v>1.9126381858337533E-3</v>
      </c>
      <c r="P2577" s="35">
        <f t="shared" si="196"/>
        <v>8.2610838477820969E-3</v>
      </c>
      <c r="Q2577" s="35">
        <f t="shared" si="197"/>
        <v>1.1040707598387715E-2</v>
      </c>
      <c r="R2577" s="35">
        <f t="shared" si="198"/>
        <v>1.2815893618933474E-2</v>
      </c>
      <c r="S2577" s="35">
        <f t="shared" si="199"/>
        <v>1.3394010320437171E-2</v>
      </c>
      <c r="T2577" s="11" t="s">
        <v>14</v>
      </c>
    </row>
    <row r="2578" spans="2:20" x14ac:dyDescent="0.35">
      <c r="B2578" s="63">
        <v>25.610000000001204</v>
      </c>
      <c r="C2578" s="34">
        <f>B2578/'MSD Calculation'!$D$5</f>
        <v>0.86520270270274335</v>
      </c>
      <c r="D2578" s="34">
        <f>'MSD Calculation'!$D$24-B2578</f>
        <v>-7.1100000000012038</v>
      </c>
      <c r="E2578" s="30">
        <f>IF(B2578="",0,IF(B2578&lt;'MSD Calculation'!$D$5,$E$7*(1-B2578/'MSD Calculation'!$D$5), 0))</f>
        <v>1.9078565903691662E-3</v>
      </c>
      <c r="F2578" s="30">
        <f>IF(B2578="",0,IF($B2578&lt;$F$5,0,IF($B2578&gt;'MSD Calculation'!$D$5,0,IF($N$4="Closed-form",1/2*(1-COS(2*PI()*($B2578-$F$5)/$F$6))*$F$8,IF($N$4="General",1/2*(1-COS(2*PI()*($B2578-$F$5)/$F$6))*$F$9,"Error")))))</f>
        <v>6.3387821610941643E-3</v>
      </c>
      <c r="G2578" s="30">
        <f>IF(B2578="",0,IF($B2578&lt;$G$5,0,IF($B2578&gt;'MSD Calculation'!$D$5,0,IF($N$4="Closed-form",1/2*(1-COS(2*PI()*($B2578-$G$5)/$G$6))*$G$8,IF($N$4="General",1/2*(1-COS(2*PI()*($B2578-$G$5)/$G$6))*$G$9,"Error")))))</f>
        <v>2.7754236351941351E-3</v>
      </c>
      <c r="H2578" s="30">
        <f>IF(B2578="",0,IF($B2578&lt;$H$5,0,IF($B2578&gt;'MSD Calculation'!$D$5,0,IF($N$4="Closed-form",1/2*(1-COS(2*PI()*($B2578-$H$5)/$H$6))*$H$8,IF($N$4="General",1/2*(1-COS(2*PI()*($B2578-$H$5)/$H$6))*$H$9,"Error")))))</f>
        <v>1.7729087021021344E-3</v>
      </c>
      <c r="I2578" s="30">
        <f>IF(B2578="",0,IF($B2578&lt;$I$5,0,IF($B2578&gt;'MSD Calculation'!$D$5,0,IF($N$4="Closed-form",1/2*(1-COS(2*PI()*($B2578-$I$5)/$I$6))*$I$8,IF($N$4="General",1/2*(1-COS(2*PI()*($B2578-$I$5)/$I$6))*$I$9,"Error")))))</f>
        <v>5.7802330520912674E-4</v>
      </c>
      <c r="J2578" s="15" t="s">
        <v>14</v>
      </c>
      <c r="K2578" s="3"/>
      <c r="L2578" s="17">
        <v>25.610000000001204</v>
      </c>
      <c r="M2578" s="34">
        <f>L2578/'MSD Calculation'!$D$5</f>
        <v>0.86520270270274335</v>
      </c>
      <c r="N2578" s="34">
        <f>'MSD Calculation'!$D$24-L2578</f>
        <v>-7.1100000000012038</v>
      </c>
      <c r="O2578" s="35">
        <f t="shared" ref="O2578:O2641" si="200">E2578</f>
        <v>1.9078565903691662E-3</v>
      </c>
      <c r="P2578" s="35">
        <f t="shared" ref="P2578:P2641" si="201">E2578+F2578</f>
        <v>8.2466387514633296E-3</v>
      </c>
      <c r="Q2578" s="35">
        <f t="shared" ref="Q2578:Q2641" si="202">E2578+F2578+G2578</f>
        <v>1.1022062386657466E-2</v>
      </c>
      <c r="R2578" s="35">
        <f t="shared" ref="R2578:R2641" si="203">+E2578+F2578+G2578+H2578</f>
        <v>1.2794971088759599E-2</v>
      </c>
      <c r="S2578" s="35">
        <f t="shared" ref="S2578:S2641" si="204">E2578+F2578+G2578+H2578+I2578</f>
        <v>1.3372994393968727E-2</v>
      </c>
      <c r="T2578" s="11" t="s">
        <v>14</v>
      </c>
    </row>
    <row r="2579" spans="2:20" x14ac:dyDescent="0.35">
      <c r="B2579" s="63">
        <v>25.620000000001205</v>
      </c>
      <c r="C2579" s="34">
        <f>B2579/'MSD Calculation'!$D$5</f>
        <v>0.86554054054058127</v>
      </c>
      <c r="D2579" s="34">
        <f>'MSD Calculation'!$D$24-B2579</f>
        <v>-7.1200000000012054</v>
      </c>
      <c r="E2579" s="30">
        <f>IF(B2579="",0,IF(B2579&lt;'MSD Calculation'!$D$5,$E$7*(1-B2579/'MSD Calculation'!$D$5), 0))</f>
        <v>1.9030749949045793E-3</v>
      </c>
      <c r="F2579" s="30">
        <f>IF(B2579="",0,IF($B2579&lt;$F$5,0,IF($B2579&gt;'MSD Calculation'!$D$5,0,IF($N$4="Closed-form",1/2*(1-COS(2*PI()*($B2579-$F$5)/$F$6))*$F$8,IF($N$4="General",1/2*(1-COS(2*PI()*($B2579-$F$5)/$F$6))*$F$9,"Error")))))</f>
        <v>6.3291121287521223E-3</v>
      </c>
      <c r="G2579" s="30">
        <f>IF(B2579="",0,IF($B2579&lt;$G$5,0,IF($B2579&gt;'MSD Calculation'!$D$5,0,IF($N$4="Closed-form",1/2*(1-COS(2*PI()*($B2579-$G$5)/$G$6))*$G$8,IF($N$4="General",1/2*(1-COS(2*PI()*($B2579-$G$5)/$G$6))*$G$9,"Error")))))</f>
        <v>2.7712170956670935E-3</v>
      </c>
      <c r="H2579" s="30">
        <f>IF(B2579="",0,IF($B2579&lt;$H$5,0,IF($B2579&gt;'MSD Calculation'!$D$5,0,IF($N$4="Closed-form",1/2*(1-COS(2*PI()*($B2579-$H$5)/$H$6))*$H$8,IF($N$4="General",1/2*(1-COS(2*PI()*($B2579-$H$5)/$H$6))*$H$9,"Error")))))</f>
        <v>1.7706221936114887E-3</v>
      </c>
      <c r="I2579" s="30">
        <f>IF(B2579="",0,IF($B2579&lt;$I$5,0,IF($B2579&gt;'MSD Calculation'!$D$5,0,IF($N$4="Closed-form",1/2*(1-COS(2*PI()*($B2579-$I$5)/$I$6))*$I$8,IF($N$4="General",1/2*(1-COS(2*PI()*($B2579-$I$5)/$I$6))*$I$9,"Error")))))</f>
        <v>5.7792244850896708E-4</v>
      </c>
      <c r="J2579" s="15" t="s">
        <v>14</v>
      </c>
      <c r="K2579" s="3"/>
      <c r="L2579" s="17">
        <v>25.620000000001205</v>
      </c>
      <c r="M2579" s="34">
        <f>L2579/'MSD Calculation'!$D$5</f>
        <v>0.86554054054058127</v>
      </c>
      <c r="N2579" s="34">
        <f>'MSD Calculation'!$D$24-L2579</f>
        <v>-7.1200000000012054</v>
      </c>
      <c r="O2579" s="35">
        <f t="shared" si="200"/>
        <v>1.9030749949045793E-3</v>
      </c>
      <c r="P2579" s="35">
        <f t="shared" si="201"/>
        <v>8.2321871236567014E-3</v>
      </c>
      <c r="Q2579" s="35">
        <f t="shared" si="202"/>
        <v>1.1003404219323795E-2</v>
      </c>
      <c r="R2579" s="35">
        <f t="shared" si="203"/>
        <v>1.2774026412935284E-2</v>
      </c>
      <c r="S2579" s="35">
        <f t="shared" si="204"/>
        <v>1.3351948861444252E-2</v>
      </c>
      <c r="T2579" s="11" t="s">
        <v>14</v>
      </c>
    </row>
    <row r="2580" spans="2:20" x14ac:dyDescent="0.35">
      <c r="B2580" s="63">
        <v>25.630000000001207</v>
      </c>
      <c r="C2580" s="34">
        <f>B2580/'MSD Calculation'!$D$5</f>
        <v>0.86587837837841908</v>
      </c>
      <c r="D2580" s="34">
        <f>'MSD Calculation'!$D$24-B2580</f>
        <v>-7.1300000000012069</v>
      </c>
      <c r="E2580" s="30">
        <f>IF(B2580="",0,IF(B2580&lt;'MSD Calculation'!$D$5,$E$7*(1-B2580/'MSD Calculation'!$D$5), 0))</f>
        <v>1.898293399439994E-3</v>
      </c>
      <c r="F2580" s="30">
        <f>IF(B2580="",0,IF($B2580&lt;$F$5,0,IF($B2580&gt;'MSD Calculation'!$D$5,0,IF($N$4="Closed-form",1/2*(1-COS(2*PI()*($B2580-$F$5)/$F$6))*$F$8,IF($N$4="General",1/2*(1-COS(2*PI()*($B2580-$F$5)/$F$6))*$F$9,"Error")))))</f>
        <v>6.3194356073397124E-3</v>
      </c>
      <c r="G2580" s="30">
        <f>IF(B2580="",0,IF($B2580&lt;$G$5,0,IF($B2580&gt;'MSD Calculation'!$D$5,0,IF($N$4="Closed-form",1/2*(1-COS(2*PI()*($B2580-$G$5)/$G$6))*$G$8,IF($N$4="General",1/2*(1-COS(2*PI()*($B2580-$G$5)/$G$6))*$G$9,"Error")))))</f>
        <v>2.767004161146129E-3</v>
      </c>
      <c r="H2580" s="30">
        <f>IF(B2580="",0,IF($B2580&lt;$H$5,0,IF($B2580&gt;'MSD Calculation'!$D$5,0,IF($N$4="Closed-form",1/2*(1-COS(2*PI()*($B2580-$H$5)/$H$6))*$H$8,IF($N$4="General",1/2*(1-COS(2*PI()*($B2580-$H$5)/$H$6))*$H$9,"Error")))))</f>
        <v>1.7683265225664187E-3</v>
      </c>
      <c r="I2580" s="30">
        <f>IF(B2580="",0,IF($B2580&lt;$I$5,0,IF($B2580&gt;'MSD Calculation'!$D$5,0,IF($N$4="Closed-form",1/2*(1-COS(2*PI()*($B2580-$I$5)/$I$6))*$I$8,IF($N$4="General",1/2*(1-COS(2*PI()*($B2580-$I$5)/$I$6))*$I$9,"Error")))))</f>
        <v>5.7781413400953075E-4</v>
      </c>
      <c r="J2580" s="15" t="s">
        <v>14</v>
      </c>
      <c r="K2580" s="3"/>
      <c r="L2580" s="17">
        <v>25.630000000001207</v>
      </c>
      <c r="M2580" s="34">
        <f>L2580/'MSD Calculation'!$D$5</f>
        <v>0.86587837837841908</v>
      </c>
      <c r="N2580" s="34">
        <f>'MSD Calculation'!$D$24-L2580</f>
        <v>-7.1300000000012069</v>
      </c>
      <c r="O2580" s="35">
        <f t="shared" si="200"/>
        <v>1.898293399439994E-3</v>
      </c>
      <c r="P2580" s="35">
        <f t="shared" si="201"/>
        <v>8.217729006779707E-3</v>
      </c>
      <c r="Q2580" s="35">
        <f t="shared" si="202"/>
        <v>1.0984733167925836E-2</v>
      </c>
      <c r="R2580" s="35">
        <f t="shared" si="203"/>
        <v>1.2753059690492254E-2</v>
      </c>
      <c r="S2580" s="35">
        <f t="shared" si="204"/>
        <v>1.3330873824501785E-2</v>
      </c>
      <c r="T2580" s="11" t="s">
        <v>14</v>
      </c>
    </row>
    <row r="2581" spans="2:20" x14ac:dyDescent="0.35">
      <c r="B2581" s="63">
        <v>25.640000000001208</v>
      </c>
      <c r="C2581" s="34">
        <f>B2581/'MSD Calculation'!$D$5</f>
        <v>0.866216216216257</v>
      </c>
      <c r="D2581" s="34">
        <f>'MSD Calculation'!$D$24-B2581</f>
        <v>-7.1400000000012085</v>
      </c>
      <c r="E2581" s="30">
        <f>IF(B2581="",0,IF(B2581&lt;'MSD Calculation'!$D$5,$E$7*(1-B2581/'MSD Calculation'!$D$5), 0))</f>
        <v>1.8935118039754069E-3</v>
      </c>
      <c r="F2581" s="30">
        <f>IF(B2581="",0,IF($B2581&lt;$F$5,0,IF($B2581&gt;'MSD Calculation'!$D$5,0,IF($N$4="Closed-form",1/2*(1-COS(2*PI()*($B2581-$F$5)/$F$6))*$F$8,IF($N$4="General",1/2*(1-COS(2*PI()*($B2581-$F$5)/$F$6))*$F$9,"Error")))))</f>
        <v>6.3097526393028971E-3</v>
      </c>
      <c r="G2581" s="30">
        <f>IF(B2581="",0,IF($B2581&lt;$G$5,0,IF($B2581&gt;'MSD Calculation'!$D$5,0,IF($N$4="Closed-form",1/2*(1-COS(2*PI()*($B2581-$G$5)/$G$6))*$G$8,IF($N$4="General",1/2*(1-COS(2*PI()*($B2581-$G$5)/$G$6))*$G$9,"Error")))))</f>
        <v>2.7627848607971548E-3</v>
      </c>
      <c r="H2581" s="30">
        <f>IF(B2581="",0,IF($B2581&lt;$H$5,0,IF($B2581&gt;'MSD Calculation'!$D$5,0,IF($N$4="Closed-form",1/2*(1-COS(2*PI()*($B2581-$H$5)/$H$6))*$H$8,IF($N$4="General",1/2*(1-COS(2*PI()*($B2581-$H$5)/$H$6))*$H$9,"Error")))))</f>
        <v>1.7660217165696866E-3</v>
      </c>
      <c r="I2581" s="30">
        <f>IF(B2581="",0,IF($B2581&lt;$I$5,0,IF($B2581&gt;'MSD Calculation'!$D$5,0,IF($N$4="Closed-form",1/2*(1-COS(2*PI()*($B2581-$I$5)/$I$6))*$I$8,IF($N$4="General",1/2*(1-COS(2*PI()*($B2581-$I$5)/$I$6))*$I$9,"Error")))))</f>
        <v>5.776983645098538E-4</v>
      </c>
      <c r="J2581" s="15" t="s">
        <v>14</v>
      </c>
      <c r="K2581" s="3"/>
      <c r="L2581" s="17">
        <v>25.640000000001208</v>
      </c>
      <c r="M2581" s="34">
        <f>L2581/'MSD Calculation'!$D$5</f>
        <v>0.866216216216257</v>
      </c>
      <c r="N2581" s="34">
        <f>'MSD Calculation'!$D$24-L2581</f>
        <v>-7.1400000000012085</v>
      </c>
      <c r="O2581" s="35">
        <f t="shared" si="200"/>
        <v>1.8935118039754069E-3</v>
      </c>
      <c r="P2581" s="35">
        <f t="shared" si="201"/>
        <v>8.2032644432783047E-3</v>
      </c>
      <c r="Q2581" s="35">
        <f t="shared" si="202"/>
        <v>1.096604930407546E-2</v>
      </c>
      <c r="R2581" s="35">
        <f t="shared" si="203"/>
        <v>1.2732071020645146E-2</v>
      </c>
      <c r="S2581" s="35">
        <f t="shared" si="204"/>
        <v>1.3309769385155001E-2</v>
      </c>
      <c r="T2581" s="11" t="s">
        <v>14</v>
      </c>
    </row>
    <row r="2582" spans="2:20" x14ac:dyDescent="0.35">
      <c r="B2582" s="63">
        <v>25.65000000000121</v>
      </c>
      <c r="C2582" s="34">
        <f>B2582/'MSD Calculation'!$D$5</f>
        <v>0.86655405405409491</v>
      </c>
      <c r="D2582" s="34">
        <f>'MSD Calculation'!$D$24-B2582</f>
        <v>-7.1500000000012101</v>
      </c>
      <c r="E2582" s="30">
        <f>IF(B2582="",0,IF(B2582&lt;'MSD Calculation'!$D$5,$E$7*(1-B2582/'MSD Calculation'!$D$5), 0))</f>
        <v>1.8887302085108201E-3</v>
      </c>
      <c r="F2582" s="30">
        <f>IF(B2582="",0,IF($B2582&lt;$F$5,0,IF($B2582&gt;'MSD Calculation'!$D$5,0,IF($N$4="Closed-form",1/2*(1-COS(2*PI()*($B2582-$F$5)/$F$6))*$F$8,IF($N$4="General",1/2*(1-COS(2*PI()*($B2582-$F$5)/$F$6))*$F$9,"Error")))))</f>
        <v>6.3000632671158978E-3</v>
      </c>
      <c r="G2582" s="30">
        <f>IF(B2582="",0,IF($B2582&lt;$G$5,0,IF($B2582&gt;'MSD Calculation'!$D$5,0,IF($N$4="Closed-form",1/2*(1-COS(2*PI()*($B2582-$G$5)/$G$6))*$G$8,IF($N$4="General",1/2*(1-COS(2*PI()*($B2582-$G$5)/$G$6))*$G$9,"Error")))))</f>
        <v>2.7585592238301522E-3</v>
      </c>
      <c r="H2582" s="30">
        <f>IF(B2582="",0,IF($B2582&lt;$H$5,0,IF($B2582&gt;'MSD Calculation'!$D$5,0,IF($N$4="Closed-form",1/2*(1-COS(2*PI()*($B2582-$H$5)/$H$6))*$H$8,IF($N$4="General",1/2*(1-COS(2*PI()*($B2582-$H$5)/$H$6))*$H$9,"Error")))))</f>
        <v>1.7637078033338948E-3</v>
      </c>
      <c r="I2582" s="30">
        <f>IF(B2582="",0,IF($B2582&lt;$I$5,0,IF($B2582&gt;'MSD Calculation'!$D$5,0,IF($N$4="Closed-form",1/2*(1-COS(2*PI()*($B2582-$I$5)/$I$6))*$I$8,IF($N$4="General",1/2*(1-COS(2*PI()*($B2582-$I$5)/$I$6))*$I$9,"Error")))))</f>
        <v>5.7757514300162225E-4</v>
      </c>
      <c r="J2582" s="15" t="s">
        <v>14</v>
      </c>
      <c r="K2582" s="3"/>
      <c r="L2582" s="17">
        <v>25.65000000000121</v>
      </c>
      <c r="M2582" s="34">
        <f>L2582/'MSD Calculation'!$D$5</f>
        <v>0.86655405405409491</v>
      </c>
      <c r="N2582" s="34">
        <f>'MSD Calculation'!$D$24-L2582</f>
        <v>-7.1500000000012101</v>
      </c>
      <c r="O2582" s="35">
        <f t="shared" si="200"/>
        <v>1.8887302085108201E-3</v>
      </c>
      <c r="P2582" s="35">
        <f t="shared" si="201"/>
        <v>8.1887934756267183E-3</v>
      </c>
      <c r="Q2582" s="35">
        <f t="shared" si="202"/>
        <v>1.0947352699456871E-2</v>
      </c>
      <c r="R2582" s="35">
        <f t="shared" si="203"/>
        <v>1.2711060502790767E-2</v>
      </c>
      <c r="S2582" s="35">
        <f t="shared" si="204"/>
        <v>1.328863564579239E-2</v>
      </c>
      <c r="T2582" s="11" t="s">
        <v>14</v>
      </c>
    </row>
    <row r="2583" spans="2:20" x14ac:dyDescent="0.35">
      <c r="B2583" s="63">
        <v>25.660000000001212</v>
      </c>
      <c r="C2583" s="34">
        <f>B2583/'MSD Calculation'!$D$5</f>
        <v>0.86689189189193283</v>
      </c>
      <c r="D2583" s="34">
        <f>'MSD Calculation'!$D$24-B2583</f>
        <v>-7.1600000000012116</v>
      </c>
      <c r="E2583" s="30">
        <f>IF(B2583="",0,IF(B2583&lt;'MSD Calculation'!$D$5,$E$7*(1-B2583/'MSD Calculation'!$D$5), 0))</f>
        <v>1.883948613046233E-3</v>
      </c>
      <c r="F2583" s="30">
        <f>IF(B2583="",0,IF($B2583&lt;$F$5,0,IF($B2583&gt;'MSD Calculation'!$D$5,0,IF($N$4="Closed-form",1/2*(1-COS(2*PI()*($B2583-$F$5)/$F$6))*$F$8,IF($N$4="General",1/2*(1-COS(2*PI()*($B2583-$F$5)/$F$6))*$F$9,"Error")))))</f>
        <v>6.2903675332810476E-3</v>
      </c>
      <c r="G2583" s="30">
        <f>IF(B2583="",0,IF($B2583&lt;$G$5,0,IF($B2583&gt;'MSD Calculation'!$D$5,0,IF($N$4="Closed-form",1/2*(1-COS(2*PI()*($B2583-$G$5)/$G$6))*$G$8,IF($N$4="General",1/2*(1-COS(2*PI()*($B2583-$G$5)/$G$6))*$G$9,"Error")))))</f>
        <v>2.7543272794989682E-3</v>
      </c>
      <c r="H2583" s="30">
        <f>IF(B2583="",0,IF($B2583&lt;$H$5,0,IF($B2583&gt;'MSD Calculation'!$D$5,0,IF($N$4="Closed-form",1/2*(1-COS(2*PI()*($B2583-$H$5)/$H$6))*$H$8,IF($N$4="General",1/2*(1-COS(2*PI()*($B2583-$H$5)/$H$6))*$H$9,"Error")))))</f>
        <v>1.7613848106811472E-3</v>
      </c>
      <c r="I2583" s="30">
        <f>IF(B2583="",0,IF($B2583&lt;$I$5,0,IF($B2583&gt;'MSD Calculation'!$D$5,0,IF($N$4="Closed-form",1/2*(1-COS(2*PI()*($B2583-$I$5)/$I$6))*$I$8,IF($N$4="General",1/2*(1-COS(2*PI()*($B2583-$I$5)/$I$6))*$I$9,"Error")))))</f>
        <v>5.7744447266909504E-4</v>
      </c>
      <c r="J2583" s="15" t="s">
        <v>14</v>
      </c>
      <c r="K2583" s="3"/>
      <c r="L2583" s="17">
        <v>25.660000000001212</v>
      </c>
      <c r="M2583" s="34">
        <f>L2583/'MSD Calculation'!$D$5</f>
        <v>0.86689189189193283</v>
      </c>
      <c r="N2583" s="34">
        <f>'MSD Calculation'!$D$24-L2583</f>
        <v>-7.1600000000012116</v>
      </c>
      <c r="O2583" s="35">
        <f t="shared" si="200"/>
        <v>1.883948613046233E-3</v>
      </c>
      <c r="P2583" s="35">
        <f t="shared" si="201"/>
        <v>8.1743161463272811E-3</v>
      </c>
      <c r="Q2583" s="35">
        <f t="shared" si="202"/>
        <v>1.0928643425826249E-2</v>
      </c>
      <c r="R2583" s="35">
        <f t="shared" si="203"/>
        <v>1.2690028236507396E-2</v>
      </c>
      <c r="S2583" s="35">
        <f t="shared" si="204"/>
        <v>1.3267472709176491E-2</v>
      </c>
      <c r="T2583" s="11" t="s">
        <v>14</v>
      </c>
    </row>
    <row r="2584" spans="2:20" x14ac:dyDescent="0.35">
      <c r="B2584" s="63">
        <v>25.670000000001213</v>
      </c>
      <c r="C2584" s="34">
        <f>B2584/'MSD Calculation'!$D$5</f>
        <v>0.86722972972977064</v>
      </c>
      <c r="D2584" s="34">
        <f>'MSD Calculation'!$D$24-B2584</f>
        <v>-7.1700000000012132</v>
      </c>
      <c r="E2584" s="30">
        <f>IF(B2584="",0,IF(B2584&lt;'MSD Calculation'!$D$5,$E$7*(1-B2584/'MSD Calculation'!$D$5), 0))</f>
        <v>1.8791670175816477E-3</v>
      </c>
      <c r="F2584" s="30">
        <f>IF(B2584="",0,IF($B2584&lt;$F$5,0,IF($B2584&gt;'MSD Calculation'!$D$5,0,IF($N$4="Closed-form",1/2*(1-COS(2*PI()*($B2584-$F$5)/$F$6))*$F$8,IF($N$4="General",1/2*(1-COS(2*PI()*($B2584-$F$5)/$F$6))*$F$9,"Error")))))</f>
        <v>6.2806654803285802E-3</v>
      </c>
      <c r="G2584" s="30">
        <f>IF(B2584="",0,IF($B2584&lt;$G$5,0,IF($B2584&gt;'MSD Calculation'!$D$5,0,IF($N$4="Closed-form",1/2*(1-COS(2*PI()*($B2584-$G$5)/$G$6))*$G$8,IF($N$4="General",1/2*(1-COS(2*PI()*($B2584-$G$5)/$G$6))*$G$9,"Error")))))</f>
        <v>2.7500890571011214E-3</v>
      </c>
      <c r="H2584" s="30">
        <f>IF(B2584="",0,IF($B2584&lt;$H$5,0,IF($B2584&gt;'MSD Calculation'!$D$5,0,IF($N$4="Closed-form",1/2*(1-COS(2*PI()*($B2584-$H$5)/$H$6))*$H$8,IF($N$4="General",1/2*(1-COS(2*PI()*($B2584-$H$5)/$H$6))*$H$9,"Error")))))</f>
        <v>1.7590527665427194E-3</v>
      </c>
      <c r="I2584" s="30">
        <f>IF(B2584="",0,IF($B2584&lt;$I$5,0,IF($B2584&gt;'MSD Calculation'!$D$5,0,IF($N$4="Closed-form",1/2*(1-COS(2*PI()*($B2584-$I$5)/$I$6))*$I$8,IF($N$4="General",1/2*(1-COS(2*PI()*($B2584-$I$5)/$I$6))*$I$9,"Error")))))</f>
        <v>5.7730635688902168E-4</v>
      </c>
      <c r="J2584" s="15" t="s">
        <v>14</v>
      </c>
      <c r="K2584" s="3"/>
      <c r="L2584" s="17">
        <v>25.670000000001213</v>
      </c>
      <c r="M2584" s="34">
        <f>L2584/'MSD Calculation'!$D$5</f>
        <v>0.86722972972977064</v>
      </c>
      <c r="N2584" s="34">
        <f>'MSD Calculation'!$D$24-L2584</f>
        <v>-7.1700000000012132</v>
      </c>
      <c r="O2584" s="35">
        <f t="shared" si="200"/>
        <v>1.8791670175816477E-3</v>
      </c>
      <c r="P2584" s="35">
        <f t="shared" si="201"/>
        <v>8.1598324979102275E-3</v>
      </c>
      <c r="Q2584" s="35">
        <f t="shared" si="202"/>
        <v>1.0909921555011349E-2</v>
      </c>
      <c r="R2584" s="35">
        <f t="shared" si="203"/>
        <v>1.2668974321554068E-2</v>
      </c>
      <c r="S2584" s="35">
        <f t="shared" si="204"/>
        <v>1.3246280678443089E-2</v>
      </c>
      <c r="T2584" s="11" t="s">
        <v>14</v>
      </c>
    </row>
    <row r="2585" spans="2:20" x14ac:dyDescent="0.35">
      <c r="B2585" s="63">
        <v>25.680000000001215</v>
      </c>
      <c r="C2585" s="34">
        <f>B2585/'MSD Calculation'!$D$5</f>
        <v>0.86756756756760856</v>
      </c>
      <c r="D2585" s="34">
        <f>'MSD Calculation'!$D$24-B2585</f>
        <v>-7.1800000000012147</v>
      </c>
      <c r="E2585" s="30">
        <f>IF(B2585="",0,IF(B2585&lt;'MSD Calculation'!$D$5,$E$7*(1-B2585/'MSD Calculation'!$D$5), 0))</f>
        <v>1.8743854221170608E-3</v>
      </c>
      <c r="F2585" s="30">
        <f>IF(B2585="",0,IF($B2585&lt;$F$5,0,IF($B2585&gt;'MSD Calculation'!$D$5,0,IF($N$4="Closed-form",1/2*(1-COS(2*PI()*($B2585-$F$5)/$F$6))*$F$8,IF($N$4="General",1/2*(1-COS(2*PI()*($B2585-$F$5)/$F$6))*$F$9,"Error")))))</f>
        <v>6.2709571508164528E-3</v>
      </c>
      <c r="G2585" s="30">
        <f>IF(B2585="",0,IF($B2585&lt;$G$5,0,IF($B2585&gt;'MSD Calculation'!$D$5,0,IF($N$4="Closed-form",1/2*(1-COS(2*PI()*($B2585-$G$5)/$G$6))*$G$8,IF($N$4="General",1/2*(1-COS(2*PI()*($B2585-$G$5)/$G$6))*$G$9,"Error")))))</f>
        <v>2.7458445859775875E-3</v>
      </c>
      <c r="H2585" s="30">
        <f>IF(B2585="",0,IF($B2585&lt;$H$5,0,IF($B2585&gt;'MSD Calculation'!$D$5,0,IF($N$4="Closed-form",1/2*(1-COS(2*PI()*($B2585-$H$5)/$H$6))*$H$8,IF($N$4="General",1/2*(1-COS(2*PI()*($B2585-$H$5)/$H$6))*$H$9,"Error")))))</f>
        <v>1.7567116989587182E-3</v>
      </c>
      <c r="I2585" s="30">
        <f>IF(B2585="",0,IF($B2585&lt;$I$5,0,IF($B2585&gt;'MSD Calculation'!$D$5,0,IF($N$4="Closed-form",1/2*(1-COS(2*PI()*($B2585-$I$5)/$I$6))*$I$8,IF($N$4="General",1/2*(1-COS(2*PI()*($B2585-$I$5)/$I$6))*$I$9,"Error")))))</f>
        <v>5.7716079923055517E-4</v>
      </c>
      <c r="J2585" s="15" t="s">
        <v>14</v>
      </c>
      <c r="K2585" s="3"/>
      <c r="L2585" s="17">
        <v>25.680000000001215</v>
      </c>
      <c r="M2585" s="34">
        <f>L2585/'MSD Calculation'!$D$5</f>
        <v>0.86756756756760856</v>
      </c>
      <c r="N2585" s="34">
        <f>'MSD Calculation'!$D$24-L2585</f>
        <v>-7.1800000000012147</v>
      </c>
      <c r="O2585" s="35">
        <f t="shared" si="200"/>
        <v>1.8743854221170608E-3</v>
      </c>
      <c r="P2585" s="35">
        <f t="shared" si="201"/>
        <v>8.145342572933513E-3</v>
      </c>
      <c r="Q2585" s="35">
        <f t="shared" si="202"/>
        <v>1.08911871589111E-2</v>
      </c>
      <c r="R2585" s="35">
        <f t="shared" si="203"/>
        <v>1.2647898857869818E-2</v>
      </c>
      <c r="S2585" s="35">
        <f t="shared" si="204"/>
        <v>1.3225059657100373E-2</v>
      </c>
      <c r="T2585" s="11" t="s">
        <v>14</v>
      </c>
    </row>
    <row r="2586" spans="2:20" x14ac:dyDescent="0.35">
      <c r="B2586" s="63">
        <v>25.690000000001216</v>
      </c>
      <c r="C2586" s="34">
        <f>B2586/'MSD Calculation'!$D$5</f>
        <v>0.86790540540544647</v>
      </c>
      <c r="D2586" s="34">
        <f>'MSD Calculation'!$D$24-B2586</f>
        <v>-7.1900000000012163</v>
      </c>
      <c r="E2586" s="30">
        <f>IF(B2586="",0,IF(B2586&lt;'MSD Calculation'!$D$5,$E$7*(1-B2586/'MSD Calculation'!$D$5), 0))</f>
        <v>1.8696038266524738E-3</v>
      </c>
      <c r="F2586" s="30">
        <f>IF(B2586="",0,IF($B2586&lt;$F$5,0,IF($B2586&gt;'MSD Calculation'!$D$5,0,IF($N$4="Closed-form",1/2*(1-COS(2*PI()*($B2586-$F$5)/$F$6))*$F$8,IF($N$4="General",1/2*(1-COS(2*PI()*($B2586-$F$5)/$F$6))*$F$9,"Error")))))</f>
        <v>6.2612425873301292E-3</v>
      </c>
      <c r="G2586" s="30">
        <f>IF(B2586="",0,IF($B2586&lt;$G$5,0,IF($B2586&gt;'MSD Calculation'!$D$5,0,IF($N$4="Closed-form",1/2*(1-COS(2*PI()*($B2586-$G$5)/$G$6))*$G$8,IF($N$4="General",1/2*(1-COS(2*PI()*($B2586-$G$5)/$G$6))*$G$9,"Error")))))</f>
        <v>2.7415938955126055E-3</v>
      </c>
      <c r="H2586" s="30">
        <f>IF(B2586="",0,IF($B2586&lt;$H$5,0,IF($B2586&gt;'MSD Calculation'!$D$5,0,IF($N$4="Closed-form",1/2*(1-COS(2*PI()*($B2586-$H$5)/$H$6))*$H$8,IF($N$4="General",1/2*(1-COS(2*PI()*($B2586-$H$5)/$H$6))*$H$9,"Error")))))</f>
        <v>1.7543616360777485E-3</v>
      </c>
      <c r="I2586" s="30">
        <f>IF(B2586="",0,IF($B2586&lt;$I$5,0,IF($B2586&gt;'MSD Calculation'!$D$5,0,IF($N$4="Closed-form",1/2*(1-COS(2*PI()*($B2586-$I$5)/$I$6))*$I$8,IF($N$4="General",1/2*(1-COS(2*PI()*($B2586-$I$5)/$I$6))*$I$9,"Error")))))</f>
        <v>5.7700780345515976E-4</v>
      </c>
      <c r="J2586" s="15" t="s">
        <v>14</v>
      </c>
      <c r="K2586" s="3"/>
      <c r="L2586" s="17">
        <v>25.690000000001216</v>
      </c>
      <c r="M2586" s="34">
        <f>L2586/'MSD Calculation'!$D$5</f>
        <v>0.86790540540544647</v>
      </c>
      <c r="N2586" s="34">
        <f>'MSD Calculation'!$D$24-L2586</f>
        <v>-7.1900000000012163</v>
      </c>
      <c r="O2586" s="35">
        <f t="shared" si="200"/>
        <v>1.8696038266524738E-3</v>
      </c>
      <c r="P2586" s="35">
        <f t="shared" si="201"/>
        <v>8.1308464139826023E-3</v>
      </c>
      <c r="Q2586" s="35">
        <f t="shared" si="202"/>
        <v>1.0872440309495208E-2</v>
      </c>
      <c r="R2586" s="35">
        <f t="shared" si="203"/>
        <v>1.2626801945572957E-2</v>
      </c>
      <c r="S2586" s="35">
        <f t="shared" si="204"/>
        <v>1.3203809749028116E-2</v>
      </c>
      <c r="T2586" s="11" t="s">
        <v>14</v>
      </c>
    </row>
    <row r="2587" spans="2:20" x14ac:dyDescent="0.35">
      <c r="B2587" s="63">
        <v>25.700000000001218</v>
      </c>
      <c r="C2587" s="34">
        <f>B2587/'MSD Calculation'!$D$5</f>
        <v>0.86824324324328439</v>
      </c>
      <c r="D2587" s="34">
        <f>'MSD Calculation'!$D$24-B2587</f>
        <v>-7.2000000000012179</v>
      </c>
      <c r="E2587" s="30">
        <f>IF(B2587="",0,IF(B2587&lt;'MSD Calculation'!$D$5,$E$7*(1-B2587/'MSD Calculation'!$D$5), 0))</f>
        <v>1.8648222311878869E-3</v>
      </c>
      <c r="F2587" s="30">
        <f>IF(B2587="",0,IF($B2587&lt;$F$5,0,IF($B2587&gt;'MSD Calculation'!$D$5,0,IF($N$4="Closed-form",1/2*(1-COS(2*PI()*($B2587-$F$5)/$F$6))*$F$8,IF($N$4="General",1/2*(1-COS(2*PI()*($B2587-$F$5)/$F$6))*$F$9,"Error")))))</f>
        <v>6.2515218324824583E-3</v>
      </c>
      <c r="G2587" s="30">
        <f>IF(B2587="",0,IF($B2587&lt;$G$5,0,IF($B2587&gt;'MSD Calculation'!$D$5,0,IF($N$4="Closed-form",1/2*(1-COS(2*PI()*($B2587-$G$5)/$G$6))*$G$8,IF($N$4="General",1/2*(1-COS(2*PI()*($B2587-$G$5)/$G$6))*$G$9,"Error")))))</f>
        <v>2.7373370151334659E-3</v>
      </c>
      <c r="H2587" s="30">
        <f>IF(B2587="",0,IF($B2587&lt;$H$5,0,IF($B2587&gt;'MSD Calculation'!$D$5,0,IF($N$4="Closed-form",1/2*(1-COS(2*PI()*($B2587-$H$5)/$H$6))*$H$8,IF($N$4="General",1/2*(1-COS(2*PI()*($B2587-$H$5)/$H$6))*$H$9,"Error")))))</f>
        <v>1.7520026061565728E-3</v>
      </c>
      <c r="I2587" s="30">
        <f>IF(B2587="",0,IF($B2587&lt;$I$5,0,IF($B2587&gt;'MSD Calculation'!$D$5,0,IF($N$4="Closed-form",1/2*(1-COS(2*PI()*($B2587-$I$5)/$I$6))*$I$8,IF($N$4="General",1/2*(1-COS(2*PI()*($B2587-$I$5)/$I$6))*$I$9,"Error")))))</f>
        <v>5.768473735165132E-4</v>
      </c>
      <c r="J2587" s="15" t="s">
        <v>14</v>
      </c>
      <c r="K2587" s="3"/>
      <c r="L2587" s="17">
        <v>25.700000000001218</v>
      </c>
      <c r="M2587" s="34">
        <f>L2587/'MSD Calculation'!$D$5</f>
        <v>0.86824324324328439</v>
      </c>
      <c r="N2587" s="34">
        <f>'MSD Calculation'!$D$24-L2587</f>
        <v>-7.2000000000012179</v>
      </c>
      <c r="O2587" s="35">
        <f t="shared" si="200"/>
        <v>1.8648222311878869E-3</v>
      </c>
      <c r="P2587" s="35">
        <f t="shared" si="201"/>
        <v>8.1163440636703443E-3</v>
      </c>
      <c r="Q2587" s="35">
        <f t="shared" si="202"/>
        <v>1.0853681078803811E-2</v>
      </c>
      <c r="R2587" s="35">
        <f t="shared" si="203"/>
        <v>1.2605683684960383E-2</v>
      </c>
      <c r="S2587" s="35">
        <f t="shared" si="204"/>
        <v>1.3182531058476896E-2</v>
      </c>
      <c r="T2587" s="11" t="s">
        <v>14</v>
      </c>
    </row>
    <row r="2588" spans="2:20" x14ac:dyDescent="0.35">
      <c r="B2588" s="63">
        <v>25.710000000001219</v>
      </c>
      <c r="C2588" s="34">
        <f>B2588/'MSD Calculation'!$D$5</f>
        <v>0.8685810810811222</v>
      </c>
      <c r="D2588" s="34">
        <f>'MSD Calculation'!$D$24-B2588</f>
        <v>-7.2100000000012194</v>
      </c>
      <c r="E2588" s="30">
        <f>IF(B2588="",0,IF(B2588&lt;'MSD Calculation'!$D$5,$E$7*(1-B2588/'MSD Calculation'!$D$5), 0))</f>
        <v>1.8600406357233016E-3</v>
      </c>
      <c r="F2588" s="30">
        <f>IF(B2588="",0,IF($B2588&lt;$F$5,0,IF($B2588&gt;'MSD Calculation'!$D$5,0,IF($N$4="Closed-form",1/2*(1-COS(2*PI()*($B2588-$F$5)/$F$6))*$F$8,IF($N$4="General",1/2*(1-COS(2*PI()*($B2588-$F$5)/$F$6))*$F$9,"Error")))))</f>
        <v>6.2417949289134142E-3</v>
      </c>
      <c r="G2588" s="30">
        <f>IF(B2588="",0,IF($B2588&lt;$G$5,0,IF($B2588&gt;'MSD Calculation'!$D$5,0,IF($N$4="Closed-form",1/2*(1-COS(2*PI()*($B2588-$G$5)/$G$6))*$G$8,IF($N$4="General",1/2*(1-COS(2*PI()*($B2588-$G$5)/$G$6))*$G$9,"Error")))))</f>
        <v>2.7330739743103185E-3</v>
      </c>
      <c r="H2588" s="30">
        <f>IF(B2588="",0,IF($B2588&lt;$H$5,0,IF($B2588&gt;'MSD Calculation'!$D$5,0,IF($N$4="Closed-form",1/2*(1-COS(2*PI()*($B2588-$H$5)/$H$6))*$H$8,IF($N$4="General",1/2*(1-COS(2*PI()*($B2588-$H$5)/$H$6))*$H$9,"Error")))))</f>
        <v>1.7496346375597707E-3</v>
      </c>
      <c r="I2588" s="30">
        <f>IF(B2588="",0,IF($B2588&lt;$I$5,0,IF($B2588&gt;'MSD Calculation'!$D$5,0,IF($N$4="Closed-form",1/2*(1-COS(2*PI()*($B2588-$I$5)/$I$6))*$I$8,IF($N$4="General",1/2*(1-COS(2*PI()*($B2588-$I$5)/$I$6))*$I$9,"Error")))))</f>
        <v>5.7667951356040555E-4</v>
      </c>
      <c r="J2588" s="15" t="s">
        <v>14</v>
      </c>
      <c r="K2588" s="3"/>
      <c r="L2588" s="17">
        <v>25.710000000001219</v>
      </c>
      <c r="M2588" s="34">
        <f>L2588/'MSD Calculation'!$D$5</f>
        <v>0.8685810810811222</v>
      </c>
      <c r="N2588" s="34">
        <f>'MSD Calculation'!$D$24-L2588</f>
        <v>-7.2100000000012194</v>
      </c>
      <c r="O2588" s="35">
        <f t="shared" si="200"/>
        <v>1.8600406357233016E-3</v>
      </c>
      <c r="P2588" s="35">
        <f t="shared" si="201"/>
        <v>8.1018355646367158E-3</v>
      </c>
      <c r="Q2588" s="35">
        <f t="shared" si="202"/>
        <v>1.0834909538947035E-2</v>
      </c>
      <c r="R2588" s="35">
        <f t="shared" si="203"/>
        <v>1.2584544176506805E-2</v>
      </c>
      <c r="S2588" s="35">
        <f t="shared" si="204"/>
        <v>1.3161223690067211E-2</v>
      </c>
      <c r="T2588" s="11" t="s">
        <v>14</v>
      </c>
    </row>
    <row r="2589" spans="2:20" x14ac:dyDescent="0.35">
      <c r="B2589" s="63">
        <v>25.720000000001221</v>
      </c>
      <c r="C2589" s="34">
        <f>B2589/'MSD Calculation'!$D$5</f>
        <v>0.86891891891896011</v>
      </c>
      <c r="D2589" s="34">
        <f>'MSD Calculation'!$D$24-B2589</f>
        <v>-7.220000000001221</v>
      </c>
      <c r="E2589" s="30">
        <f>IF(B2589="",0,IF(B2589&lt;'MSD Calculation'!$D$5,$E$7*(1-B2589/'MSD Calculation'!$D$5), 0))</f>
        <v>1.8552590402587145E-3</v>
      </c>
      <c r="F2589" s="30">
        <f>IF(B2589="",0,IF($B2589&lt;$F$5,0,IF($B2589&gt;'MSD Calculation'!$D$5,0,IF($N$4="Closed-form",1/2*(1-COS(2*PI()*($B2589-$F$5)/$F$6))*$F$8,IF($N$4="General",1/2*(1-COS(2*PI()*($B2589-$F$5)/$F$6))*$F$9,"Error")))))</f>
        <v>6.2320619192899659E-3</v>
      </c>
      <c r="G2589" s="30">
        <f>IF(B2589="",0,IF($B2589&lt;$G$5,0,IF($B2589&gt;'MSD Calculation'!$D$5,0,IF($N$4="Closed-form",1/2*(1-COS(2*PI()*($B2589-$G$5)/$G$6))*$G$8,IF($N$4="General",1/2*(1-COS(2*PI()*($B2589-$G$5)/$G$6))*$G$9,"Error")))))</f>
        <v>2.7288048025559549E-3</v>
      </c>
      <c r="H2589" s="30">
        <f>IF(B2589="",0,IF($B2589&lt;$H$5,0,IF($B2589&gt;'MSD Calculation'!$D$5,0,IF($N$4="Closed-form",1/2*(1-COS(2*PI()*($B2589-$H$5)/$H$6))*$H$8,IF($N$4="General",1/2*(1-COS(2*PI()*($B2589-$H$5)/$H$6))*$H$9,"Error")))))</f>
        <v>1.7472577587594003E-3</v>
      </c>
      <c r="I2589" s="30">
        <f>IF(B2589="",0,IF($B2589&lt;$I$5,0,IF($B2589&gt;'MSD Calculation'!$D$5,0,IF($N$4="Closed-form",1/2*(1-COS(2*PI()*($B2589-$I$5)/$I$6))*$I$8,IF($N$4="General",1/2*(1-COS(2*PI()*($B2589-$I$5)/$I$6))*$I$9,"Error")))))</f>
        <v>5.7650422792463103E-4</v>
      </c>
      <c r="J2589" s="15" t="s">
        <v>14</v>
      </c>
      <c r="K2589" s="3"/>
      <c r="L2589" s="17">
        <v>25.720000000001221</v>
      </c>
      <c r="M2589" s="34">
        <f>L2589/'MSD Calculation'!$D$5</f>
        <v>0.86891891891896011</v>
      </c>
      <c r="N2589" s="34">
        <f>'MSD Calculation'!$D$24-L2589</f>
        <v>-7.220000000001221</v>
      </c>
      <c r="O2589" s="35">
        <f t="shared" si="200"/>
        <v>1.8552590402587145E-3</v>
      </c>
      <c r="P2589" s="35">
        <f t="shared" si="201"/>
        <v>8.0873209595486804E-3</v>
      </c>
      <c r="Q2589" s="35">
        <f t="shared" si="202"/>
        <v>1.0816125762104636E-2</v>
      </c>
      <c r="R2589" s="35">
        <f t="shared" si="203"/>
        <v>1.2563383520864037E-2</v>
      </c>
      <c r="S2589" s="35">
        <f t="shared" si="204"/>
        <v>1.3139887748788668E-2</v>
      </c>
      <c r="T2589" s="11" t="s">
        <v>14</v>
      </c>
    </row>
    <row r="2590" spans="2:20" x14ac:dyDescent="0.35">
      <c r="B2590" s="63">
        <v>25.730000000001223</v>
      </c>
      <c r="C2590" s="34">
        <f>B2590/'MSD Calculation'!$D$5</f>
        <v>0.86925675675679803</v>
      </c>
      <c r="D2590" s="34">
        <f>'MSD Calculation'!$D$24-B2590</f>
        <v>-7.2300000000012226</v>
      </c>
      <c r="E2590" s="30">
        <f>IF(B2590="",0,IF(B2590&lt;'MSD Calculation'!$D$5,$E$7*(1-B2590/'MSD Calculation'!$D$5), 0))</f>
        <v>1.8504774447941276E-3</v>
      </c>
      <c r="F2590" s="30">
        <f>IF(B2590="",0,IF($B2590&lt;$F$5,0,IF($B2590&gt;'MSD Calculation'!$D$5,0,IF($N$4="Closed-form",1/2*(1-COS(2*PI()*($B2590-$F$5)/$F$6))*$F$8,IF($N$4="General",1/2*(1-COS(2*PI()*($B2590-$F$5)/$F$6))*$F$9,"Error")))))</f>
        <v>6.2223228463058359E-3</v>
      </c>
      <c r="G2590" s="30">
        <f>IF(B2590="",0,IF($B2590&lt;$G$5,0,IF($B2590&gt;'MSD Calculation'!$D$5,0,IF($N$4="Closed-form",1/2*(1-COS(2*PI()*($B2590-$G$5)/$G$6))*$G$8,IF($N$4="General",1/2*(1-COS(2*PI()*($B2590-$G$5)/$G$6))*$G$9,"Error")))))</f>
        <v>2.724529529425616E-3</v>
      </c>
      <c r="H2590" s="30">
        <f>IF(B2590="",0,IF($B2590&lt;$H$5,0,IF($B2590&gt;'MSD Calculation'!$D$5,0,IF($N$4="Closed-form",1/2*(1-COS(2*PI()*($B2590-$H$5)/$H$6))*$H$8,IF($N$4="General",1/2*(1-COS(2*PI()*($B2590-$H$5)/$H$6))*$H$9,"Error")))))</f>
        <v>1.7448719983346539E-3</v>
      </c>
      <c r="I2590" s="30">
        <f>IF(B2590="",0,IF($B2590&lt;$I$5,0,IF($B2590&gt;'MSD Calculation'!$D$5,0,IF($N$4="Closed-form",1/2*(1-COS(2*PI()*($B2590-$I$5)/$I$6))*$I$8,IF($N$4="General",1/2*(1-COS(2*PI()*($B2590-$I$5)/$I$6))*$I$9,"Error")))))</f>
        <v>5.7632152113887671E-4</v>
      </c>
      <c r="J2590" s="15" t="s">
        <v>14</v>
      </c>
      <c r="K2590" s="3"/>
      <c r="L2590" s="17">
        <v>25.730000000001223</v>
      </c>
      <c r="M2590" s="34">
        <f>L2590/'MSD Calculation'!$D$5</f>
        <v>0.86925675675679803</v>
      </c>
      <c r="N2590" s="34">
        <f>'MSD Calculation'!$D$24-L2590</f>
        <v>-7.2300000000012226</v>
      </c>
      <c r="O2590" s="35">
        <f t="shared" si="200"/>
        <v>1.8504774447941276E-3</v>
      </c>
      <c r="P2590" s="35">
        <f t="shared" si="201"/>
        <v>8.0728002910999633E-3</v>
      </c>
      <c r="Q2590" s="35">
        <f t="shared" si="202"/>
        <v>1.0797329820525579E-2</v>
      </c>
      <c r="R2590" s="35">
        <f t="shared" si="203"/>
        <v>1.2542201818860232E-2</v>
      </c>
      <c r="S2590" s="35">
        <f t="shared" si="204"/>
        <v>1.3118523339999109E-2</v>
      </c>
      <c r="T2590" s="11" t="s">
        <v>14</v>
      </c>
    </row>
    <row r="2591" spans="2:20" x14ac:dyDescent="0.35">
      <c r="B2591" s="63">
        <v>25.740000000001224</v>
      </c>
      <c r="C2591" s="34">
        <f>B2591/'MSD Calculation'!$D$5</f>
        <v>0.86959459459463595</v>
      </c>
      <c r="D2591" s="34">
        <f>'MSD Calculation'!$D$24-B2591</f>
        <v>-7.2400000000012241</v>
      </c>
      <c r="E2591" s="30">
        <f>IF(B2591="",0,IF(B2591&lt;'MSD Calculation'!$D$5,$E$7*(1-B2591/'MSD Calculation'!$D$5), 0))</f>
        <v>1.8456958493295406E-3</v>
      </c>
      <c r="F2591" s="30">
        <f>IF(B2591="",0,IF($B2591&lt;$F$5,0,IF($B2591&gt;'MSD Calculation'!$D$5,0,IF($N$4="Closed-form",1/2*(1-COS(2*PI()*($B2591-$F$5)/$F$6))*$F$8,IF($N$4="General",1/2*(1-COS(2*PI()*($B2591-$F$5)/$F$6))*$F$9,"Error")))))</f>
        <v>6.2125777526813881E-3</v>
      </c>
      <c r="G2591" s="30">
        <f>IF(B2591="",0,IF($B2591&lt;$G$5,0,IF($B2591&gt;'MSD Calculation'!$D$5,0,IF($N$4="Closed-form",1/2*(1-COS(2*PI()*($B2591-$G$5)/$G$6))*$G$8,IF($N$4="General",1/2*(1-COS(2*PI()*($B2591-$G$5)/$G$6))*$G$9,"Error")))))</f>
        <v>2.7202481845167784E-3</v>
      </c>
      <c r="H2591" s="30">
        <f>IF(B2591="",0,IF($B2591&lt;$H$5,0,IF($B2591&gt;'MSD Calculation'!$D$5,0,IF($N$4="Closed-form",1/2*(1-COS(2*PI()*($B2591-$H$5)/$H$6))*$H$8,IF($N$4="General",1/2*(1-COS(2*PI()*($B2591-$H$5)/$H$6))*$H$9,"Error")))))</f>
        <v>1.7424773849715157E-3</v>
      </c>
      <c r="I2591" s="30">
        <f>IF(B2591="",0,IF($B2591&lt;$I$5,0,IF($B2591&gt;'MSD Calculation'!$D$5,0,IF($N$4="Closed-form",1/2*(1-COS(2*PI()*($B2591-$I$5)/$I$6))*$I$8,IF($N$4="General",1/2*(1-COS(2*PI()*($B2591-$I$5)/$I$6))*$I$9,"Error")))))</f>
        <v>5.7613139792460485E-4</v>
      </c>
      <c r="J2591" s="15" t="s">
        <v>14</v>
      </c>
      <c r="K2591" s="3"/>
      <c r="L2591" s="17">
        <v>25.740000000001224</v>
      </c>
      <c r="M2591" s="34">
        <f>L2591/'MSD Calculation'!$D$5</f>
        <v>0.86959459459463595</v>
      </c>
      <c r="N2591" s="34">
        <f>'MSD Calculation'!$D$24-L2591</f>
        <v>-7.2400000000012241</v>
      </c>
      <c r="O2591" s="35">
        <f t="shared" si="200"/>
        <v>1.8456958493295406E-3</v>
      </c>
      <c r="P2591" s="35">
        <f t="shared" si="201"/>
        <v>8.0582736020109284E-3</v>
      </c>
      <c r="Q2591" s="35">
        <f t="shared" si="202"/>
        <v>1.0778521786527707E-2</v>
      </c>
      <c r="R2591" s="35">
        <f t="shared" si="203"/>
        <v>1.2520999171499222E-2</v>
      </c>
      <c r="S2591" s="35">
        <f t="shared" si="204"/>
        <v>1.3097130569423828E-2</v>
      </c>
      <c r="T2591" s="11" t="s">
        <v>14</v>
      </c>
    </row>
    <row r="2592" spans="2:20" x14ac:dyDescent="0.35">
      <c r="B2592" s="63">
        <v>25.750000000001226</v>
      </c>
      <c r="C2592" s="34">
        <f>B2592/'MSD Calculation'!$D$5</f>
        <v>0.86993243243247376</v>
      </c>
      <c r="D2592" s="34">
        <f>'MSD Calculation'!$D$24-B2592</f>
        <v>-7.2500000000012257</v>
      </c>
      <c r="E2592" s="30">
        <f>IF(B2592="",0,IF(B2592&lt;'MSD Calculation'!$D$5,$E$7*(1-B2592/'MSD Calculation'!$D$5), 0))</f>
        <v>1.8409142538649552E-3</v>
      </c>
      <c r="F2592" s="30">
        <f>IF(B2592="",0,IF($B2592&lt;$F$5,0,IF($B2592&gt;'MSD Calculation'!$D$5,0,IF($N$4="Closed-form",1/2*(1-COS(2*PI()*($B2592-$F$5)/$F$6))*$F$8,IF($N$4="General",1/2*(1-COS(2*PI()*($B2592-$F$5)/$F$6))*$F$9,"Error")))))</f>
        <v>6.2028266811633495E-3</v>
      </c>
      <c r="G2592" s="30">
        <f>IF(B2592="",0,IF($B2592&lt;$G$5,0,IF($B2592&gt;'MSD Calculation'!$D$5,0,IF($N$4="Closed-form",1/2*(1-COS(2*PI()*($B2592-$G$5)/$G$6))*$G$8,IF($N$4="General",1/2*(1-COS(2*PI()*($B2592-$G$5)/$G$6))*$G$9,"Error")))))</f>
        <v>2.7159607974689536E-3</v>
      </c>
      <c r="H2592" s="30">
        <f>IF(B2592="",0,IF($B2592&lt;$H$5,0,IF($B2592&gt;'MSD Calculation'!$D$5,0,IF($N$4="Closed-form",1/2*(1-COS(2*PI()*($B2592-$H$5)/$H$6))*$H$8,IF($N$4="General",1/2*(1-COS(2*PI()*($B2592-$H$5)/$H$6))*$H$9,"Error")))))</f>
        <v>1.7400739474624143E-3</v>
      </c>
      <c r="I2592" s="30">
        <f>IF(B2592="",0,IF($B2592&lt;$I$5,0,IF($B2592&gt;'MSD Calculation'!$D$5,0,IF($N$4="Closed-form",1/2*(1-COS(2*PI()*($B2592-$I$5)/$I$6))*$I$8,IF($N$4="General",1/2*(1-COS(2*PI()*($B2592-$I$5)/$I$6))*$I$9,"Error")))))</f>
        <v>5.7593386319493148E-4</v>
      </c>
      <c r="J2592" s="15" t="s">
        <v>14</v>
      </c>
      <c r="K2592" s="3"/>
      <c r="L2592" s="17">
        <v>25.750000000001226</v>
      </c>
      <c r="M2592" s="34">
        <f>L2592/'MSD Calculation'!$D$5</f>
        <v>0.86993243243247376</v>
      </c>
      <c r="N2592" s="34">
        <f>'MSD Calculation'!$D$24-L2592</f>
        <v>-7.2500000000012257</v>
      </c>
      <c r="O2592" s="35">
        <f t="shared" si="200"/>
        <v>1.8409142538649552E-3</v>
      </c>
      <c r="P2592" s="35">
        <f t="shared" si="201"/>
        <v>8.0437409350283054E-3</v>
      </c>
      <c r="Q2592" s="35">
        <f t="shared" si="202"/>
        <v>1.0759701732497259E-2</v>
      </c>
      <c r="R2592" s="35">
        <f t="shared" si="203"/>
        <v>1.2499775679959673E-2</v>
      </c>
      <c r="S2592" s="35">
        <f t="shared" si="204"/>
        <v>1.3075709543154604E-2</v>
      </c>
      <c r="T2592" s="11" t="s">
        <v>14</v>
      </c>
    </row>
    <row r="2593" spans="2:20" x14ac:dyDescent="0.35">
      <c r="B2593" s="63">
        <v>25.760000000001227</v>
      </c>
      <c r="C2593" s="34">
        <f>B2593/'MSD Calculation'!$D$5</f>
        <v>0.87027027027031167</v>
      </c>
      <c r="D2593" s="34">
        <f>'MSD Calculation'!$D$24-B2593</f>
        <v>-7.2600000000012272</v>
      </c>
      <c r="E2593" s="30">
        <f>IF(B2593="",0,IF(B2593&lt;'MSD Calculation'!$D$5,$E$7*(1-B2593/'MSD Calculation'!$D$5), 0))</f>
        <v>1.8361326584003684E-3</v>
      </c>
      <c r="F2593" s="30">
        <f>IF(B2593="",0,IF($B2593&lt;$F$5,0,IF($B2593&gt;'MSD Calculation'!$D$5,0,IF($N$4="Closed-form",1/2*(1-COS(2*PI()*($B2593-$F$5)/$F$6))*$F$8,IF($N$4="General",1/2*(1-COS(2*PI()*($B2593-$F$5)/$F$6))*$F$9,"Error")))))</f>
        <v>6.1930696745247024E-3</v>
      </c>
      <c r="G2593" s="30">
        <f>IF(B2593="",0,IF($B2593&lt;$G$5,0,IF($B2593&gt;'MSD Calculation'!$D$5,0,IF($N$4="Closed-form",1/2*(1-COS(2*PI()*($B2593-$G$5)/$G$6))*$G$8,IF($N$4="General",1/2*(1-COS(2*PI()*($B2593-$G$5)/$G$6))*$G$9,"Error")))))</f>
        <v>2.711667397963486E-3</v>
      </c>
      <c r="H2593" s="30">
        <f>IF(B2593="",0,IF($B2593&lt;$H$5,0,IF($B2593&gt;'MSD Calculation'!$D$5,0,IF($N$4="Closed-form",1/2*(1-COS(2*PI()*($B2593-$H$5)/$H$6))*$H$8,IF($N$4="General",1/2*(1-COS(2*PI()*($B2593-$H$5)/$H$6))*$H$9,"Error")))))</f>
        <v>1.7376617147058806E-3</v>
      </c>
      <c r="I2593" s="30">
        <f>IF(B2593="",0,IF($B2593&lt;$I$5,0,IF($B2593&gt;'MSD Calculation'!$D$5,0,IF($N$4="Closed-form",1/2*(1-COS(2*PI()*($B2593-$I$5)/$I$6))*$I$8,IF($N$4="General",1/2*(1-COS(2*PI()*($B2593-$I$5)/$I$6))*$I$9,"Error")))))</f>
        <v>5.7572892205449901E-4</v>
      </c>
      <c r="J2593" s="15" t="s">
        <v>14</v>
      </c>
      <c r="K2593" s="3"/>
      <c r="L2593" s="17">
        <v>25.760000000001227</v>
      </c>
      <c r="M2593" s="34">
        <f>L2593/'MSD Calculation'!$D$5</f>
        <v>0.87027027027031167</v>
      </c>
      <c r="N2593" s="34">
        <f>'MSD Calculation'!$D$24-L2593</f>
        <v>-7.2600000000012272</v>
      </c>
      <c r="O2593" s="35">
        <f t="shared" si="200"/>
        <v>1.8361326584003684E-3</v>
      </c>
      <c r="P2593" s="35">
        <f t="shared" si="201"/>
        <v>8.0292023329250704E-3</v>
      </c>
      <c r="Q2593" s="35">
        <f t="shared" si="202"/>
        <v>1.0740869730888556E-2</v>
      </c>
      <c r="R2593" s="35">
        <f t="shared" si="203"/>
        <v>1.2478531445594437E-2</v>
      </c>
      <c r="S2593" s="35">
        <f t="shared" si="204"/>
        <v>1.3054260367648937E-2</v>
      </c>
      <c r="T2593" s="11" t="s">
        <v>14</v>
      </c>
    </row>
    <row r="2594" spans="2:20" x14ac:dyDescent="0.35">
      <c r="B2594" s="63">
        <v>25.770000000001229</v>
      </c>
      <c r="C2594" s="34">
        <f>B2594/'MSD Calculation'!$D$5</f>
        <v>0.87060810810814959</v>
      </c>
      <c r="D2594" s="34">
        <f>'MSD Calculation'!$D$24-B2594</f>
        <v>-7.2700000000012288</v>
      </c>
      <c r="E2594" s="30">
        <f>IF(B2594="",0,IF(B2594&lt;'MSD Calculation'!$D$5,$E$7*(1-B2594/'MSD Calculation'!$D$5), 0))</f>
        <v>1.8313510629357813E-3</v>
      </c>
      <c r="F2594" s="30">
        <f>IF(B2594="",0,IF($B2594&lt;$F$5,0,IF($B2594&gt;'MSD Calculation'!$D$5,0,IF($N$4="Closed-form",1/2*(1-COS(2*PI()*($B2594-$F$5)/$F$6))*$F$8,IF($N$4="General",1/2*(1-COS(2*PI()*($B2594-$F$5)/$F$6))*$F$9,"Error")))))</f>
        <v>6.1833067755644412E-3</v>
      </c>
      <c r="G2594" s="30">
        <f>IF(B2594="",0,IF($B2594&lt;$G$5,0,IF($B2594&gt;'MSD Calculation'!$D$5,0,IF($N$4="Closed-form",1/2*(1-COS(2*PI()*($B2594-$G$5)/$G$6))*$G$8,IF($N$4="General",1/2*(1-COS(2*PI()*($B2594-$G$5)/$G$6))*$G$9,"Error")))))</f>
        <v>2.707368015723341E-3</v>
      </c>
      <c r="H2594" s="30">
        <f>IF(B2594="",0,IF($B2594&lt;$H$5,0,IF($B2594&gt;'MSD Calculation'!$D$5,0,IF($N$4="Closed-form",1/2*(1-COS(2*PI()*($B2594-$H$5)/$H$6))*$H$8,IF($N$4="General",1/2*(1-COS(2*PI()*($B2594-$H$5)/$H$6))*$H$9,"Error")))))</f>
        <v>1.7352407157061962E-3</v>
      </c>
      <c r="I2594" s="30">
        <f>IF(B2594="",0,IF($B2594&lt;$I$5,0,IF($B2594&gt;'MSD Calculation'!$D$5,0,IF($N$4="Closed-form",1/2*(1-COS(2*PI()*($B2594-$I$5)/$I$6))*$I$8,IF($N$4="General",1/2*(1-COS(2*PI()*($B2594-$I$5)/$I$6))*$I$9,"Error")))))</f>
        <v>5.7551657979934437E-4</v>
      </c>
      <c r="J2594" s="15" t="s">
        <v>14</v>
      </c>
      <c r="K2594" s="3"/>
      <c r="L2594" s="17">
        <v>25.770000000001229</v>
      </c>
      <c r="M2594" s="34">
        <f>L2594/'MSD Calculation'!$D$5</f>
        <v>0.87060810810814959</v>
      </c>
      <c r="N2594" s="34">
        <f>'MSD Calculation'!$D$24-L2594</f>
        <v>-7.2700000000012288</v>
      </c>
      <c r="O2594" s="35">
        <f t="shared" si="200"/>
        <v>1.8313510629357813E-3</v>
      </c>
      <c r="P2594" s="35">
        <f t="shared" si="201"/>
        <v>8.0146578385002221E-3</v>
      </c>
      <c r="Q2594" s="35">
        <f t="shared" si="202"/>
        <v>1.0722025854223563E-2</v>
      </c>
      <c r="R2594" s="35">
        <f t="shared" si="203"/>
        <v>1.2457266569929759E-2</v>
      </c>
      <c r="S2594" s="35">
        <f t="shared" si="204"/>
        <v>1.3032783149729103E-2</v>
      </c>
      <c r="T2594" s="11" t="s">
        <v>14</v>
      </c>
    </row>
    <row r="2595" spans="2:20" x14ac:dyDescent="0.35">
      <c r="B2595" s="63">
        <v>25.78000000000123</v>
      </c>
      <c r="C2595" s="34">
        <f>B2595/'MSD Calculation'!$D$5</f>
        <v>0.87094594594598751</v>
      </c>
      <c r="D2595" s="34">
        <f>'MSD Calculation'!$D$24-B2595</f>
        <v>-7.2800000000012304</v>
      </c>
      <c r="E2595" s="30">
        <f>IF(B2595="",0,IF(B2595&lt;'MSD Calculation'!$D$5,$E$7*(1-B2595/'MSD Calculation'!$D$5), 0))</f>
        <v>1.8265694674711945E-3</v>
      </c>
      <c r="F2595" s="30">
        <f>IF(B2595="",0,IF($B2595&lt;$F$5,0,IF($B2595&gt;'MSD Calculation'!$D$5,0,IF($N$4="Closed-form",1/2*(1-COS(2*PI()*($B2595-$F$5)/$F$6))*$F$8,IF($N$4="General",1/2*(1-COS(2*PI()*($B2595-$F$5)/$F$6))*$F$9,"Error")))))</f>
        <v>6.1735380271074353E-3</v>
      </c>
      <c r="G2595" s="30">
        <f>IF(B2595="",0,IF($B2595&lt;$G$5,0,IF($B2595&gt;'MSD Calculation'!$D$5,0,IF($N$4="Closed-form",1/2*(1-COS(2*PI()*($B2595-$G$5)/$G$6))*$G$8,IF($N$4="General",1/2*(1-COS(2*PI()*($B2595-$G$5)/$G$6))*$G$9,"Error")))))</f>
        <v>2.7030626805128999E-3</v>
      </c>
      <c r="H2595" s="30">
        <f>IF(B2595="",0,IF($B2595&lt;$H$5,0,IF($B2595&gt;'MSD Calculation'!$D$5,0,IF($N$4="Closed-form",1/2*(1-COS(2*PI()*($B2595-$H$5)/$H$6))*$H$8,IF($N$4="General",1/2*(1-COS(2*PI()*($B2595-$H$5)/$H$6))*$H$9,"Error")))))</f>
        <v>1.7328109795730488E-3</v>
      </c>
      <c r="I2595" s="30">
        <f>IF(B2595="",0,IF($B2595&lt;$I$5,0,IF($B2595&gt;'MSD Calculation'!$D$5,0,IF($N$4="Closed-form",1/2*(1-COS(2*PI()*($B2595-$I$5)/$I$6))*$I$8,IF($N$4="General",1/2*(1-COS(2*PI()*($B2595-$I$5)/$I$6))*$I$9,"Error")))))</f>
        <v>5.7529684191676221E-4</v>
      </c>
      <c r="J2595" s="15" t="s">
        <v>14</v>
      </c>
      <c r="K2595" s="3"/>
      <c r="L2595" s="17">
        <v>25.78000000000123</v>
      </c>
      <c r="M2595" s="34">
        <f>L2595/'MSD Calculation'!$D$5</f>
        <v>0.87094594594598751</v>
      </c>
      <c r="N2595" s="34">
        <f>'MSD Calculation'!$D$24-L2595</f>
        <v>-7.2800000000012304</v>
      </c>
      <c r="O2595" s="35">
        <f t="shared" si="200"/>
        <v>1.8265694674711945E-3</v>
      </c>
      <c r="P2595" s="35">
        <f t="shared" si="201"/>
        <v>8.0001074945786291E-3</v>
      </c>
      <c r="Q2595" s="35">
        <f t="shared" si="202"/>
        <v>1.070317017509153E-2</v>
      </c>
      <c r="R2595" s="35">
        <f t="shared" si="203"/>
        <v>1.2435981154664578E-2</v>
      </c>
      <c r="S2595" s="35">
        <f t="shared" si="204"/>
        <v>1.301127799658134E-2</v>
      </c>
      <c r="T2595" s="11" t="s">
        <v>14</v>
      </c>
    </row>
    <row r="2596" spans="2:20" x14ac:dyDescent="0.35">
      <c r="B2596" s="63">
        <v>25.790000000001232</v>
      </c>
      <c r="C2596" s="34">
        <f>B2596/'MSD Calculation'!$D$5</f>
        <v>0.87128378378382532</v>
      </c>
      <c r="D2596" s="34">
        <f>'MSD Calculation'!$D$24-B2596</f>
        <v>-7.2900000000012319</v>
      </c>
      <c r="E2596" s="30">
        <f>IF(B2596="",0,IF(B2596&lt;'MSD Calculation'!$D$5,$E$7*(1-B2596/'MSD Calculation'!$D$5), 0))</f>
        <v>1.8217878720066091E-3</v>
      </c>
      <c r="F2596" s="30">
        <f>IF(B2596="",0,IF($B2596&lt;$F$5,0,IF($B2596&gt;'MSD Calculation'!$D$5,0,IF($N$4="Closed-form",1/2*(1-COS(2*PI()*($B2596-$F$5)/$F$6))*$F$8,IF($N$4="General",1/2*(1-COS(2*PI()*($B2596-$F$5)/$F$6))*$F$9,"Error")))))</f>
        <v>6.1637634720041745E-3</v>
      </c>
      <c r="G2596" s="30">
        <f>IF(B2596="",0,IF($B2596&lt;$G$5,0,IF($B2596&gt;'MSD Calculation'!$D$5,0,IF($N$4="Closed-form",1/2*(1-COS(2*PI()*($B2596-$G$5)/$G$6))*$G$8,IF($N$4="General",1/2*(1-COS(2*PI()*($B2596-$G$5)/$G$6))*$G$9,"Error")))))</f>
        <v>2.6987514221377632E-3</v>
      </c>
      <c r="H2596" s="30">
        <f>IF(B2596="",0,IF($B2596&lt;$H$5,0,IF($B2596&gt;'MSD Calculation'!$D$5,0,IF($N$4="Closed-form",1/2*(1-COS(2*PI()*($B2596-$H$5)/$H$6))*$H$8,IF($N$4="General",1/2*(1-COS(2*PI()*($B2596-$H$5)/$H$6))*$H$9,"Error")))))</f>
        <v>1.730372535521176E-3</v>
      </c>
      <c r="I2596" s="30">
        <f>IF(B2596="",0,IF($B2596&lt;$I$5,0,IF($B2596&gt;'MSD Calculation'!$D$5,0,IF($N$4="Closed-form",1/2*(1-COS(2*PI()*($B2596-$I$5)/$I$6))*$I$8,IF($N$4="General",1/2*(1-COS(2*PI()*($B2596-$I$5)/$I$6))*$I$9,"Error")))))</f>
        <v>5.7506971408516317E-4</v>
      </c>
      <c r="J2596" s="15" t="s">
        <v>14</v>
      </c>
      <c r="K2596" s="3"/>
      <c r="L2596" s="17">
        <v>25.790000000001232</v>
      </c>
      <c r="M2596" s="34">
        <f>L2596/'MSD Calculation'!$D$5</f>
        <v>0.87128378378382532</v>
      </c>
      <c r="N2596" s="34">
        <f>'MSD Calculation'!$D$24-L2596</f>
        <v>-7.2900000000012319</v>
      </c>
      <c r="O2596" s="35">
        <f t="shared" si="200"/>
        <v>1.8217878720066091E-3</v>
      </c>
      <c r="P2596" s="35">
        <f t="shared" si="201"/>
        <v>7.9855513440107839E-3</v>
      </c>
      <c r="Q2596" s="35">
        <f t="shared" si="202"/>
        <v>1.0684302766148547E-2</v>
      </c>
      <c r="R2596" s="35">
        <f t="shared" si="203"/>
        <v>1.2414675301669724E-2</v>
      </c>
      <c r="S2596" s="35">
        <f t="shared" si="204"/>
        <v>1.2989745015754887E-2</v>
      </c>
      <c r="T2596" s="11" t="s">
        <v>14</v>
      </c>
    </row>
    <row r="2597" spans="2:20" x14ac:dyDescent="0.35">
      <c r="B2597" s="63">
        <v>25.800000000001234</v>
      </c>
      <c r="C2597" s="34">
        <f>B2597/'MSD Calculation'!$D$5</f>
        <v>0.87162162162166323</v>
      </c>
      <c r="D2597" s="34">
        <f>'MSD Calculation'!$D$24-B2597</f>
        <v>-7.3000000000012335</v>
      </c>
      <c r="E2597" s="30">
        <f>IF(B2597="",0,IF(B2597&lt;'MSD Calculation'!$D$5,$E$7*(1-B2597/'MSD Calculation'!$D$5), 0))</f>
        <v>1.8170062765420221E-3</v>
      </c>
      <c r="F2597" s="30">
        <f>IF(B2597="",0,IF($B2597&lt;$F$5,0,IF($B2597&gt;'MSD Calculation'!$D$5,0,IF($N$4="Closed-form",1/2*(1-COS(2*PI()*($B2597-$F$5)/$F$6))*$F$8,IF($N$4="General",1/2*(1-COS(2*PI()*($B2597-$F$5)/$F$6))*$F$9,"Error")))))</f>
        <v>6.1539831531306497E-3</v>
      </c>
      <c r="G2597" s="30">
        <f>IF(B2597="",0,IF($B2597&lt;$G$5,0,IF($B2597&gt;'MSD Calculation'!$D$5,0,IF($N$4="Closed-form",1/2*(1-COS(2*PI()*($B2597-$G$5)/$G$6))*$G$8,IF($N$4="General",1/2*(1-COS(2*PI()*($B2597-$G$5)/$G$6))*$G$9,"Error")))))</f>
        <v>2.6944342704445299E-3</v>
      </c>
      <c r="H2597" s="30">
        <f>IF(B2597="",0,IF($B2597&lt;$H$5,0,IF($B2597&gt;'MSD Calculation'!$D$5,0,IF($N$4="Closed-form",1/2*(1-COS(2*PI()*($B2597-$H$5)/$H$6))*$H$8,IF($N$4="General",1/2*(1-COS(2*PI()*($B2597-$H$5)/$H$6))*$H$9,"Error")))))</f>
        <v>1.7279254128700233E-3</v>
      </c>
      <c r="I2597" s="30">
        <f>IF(B2597="",0,IF($B2597&lt;$I$5,0,IF($B2597&gt;'MSD Calculation'!$D$5,0,IF($N$4="Closed-form",1/2*(1-COS(2*PI()*($B2597-$I$5)/$I$6))*$I$8,IF($N$4="General",1/2*(1-COS(2*PI()*($B2597-$I$5)/$I$6))*$I$9,"Error")))))</f>
        <v>5.7483520217392712E-4</v>
      </c>
      <c r="J2597" s="15" t="s">
        <v>14</v>
      </c>
      <c r="K2597" s="3"/>
      <c r="L2597" s="17">
        <v>25.800000000001234</v>
      </c>
      <c r="M2597" s="34">
        <f>L2597/'MSD Calculation'!$D$5</f>
        <v>0.87162162162166323</v>
      </c>
      <c r="N2597" s="34">
        <f>'MSD Calculation'!$D$24-L2597</f>
        <v>-7.3000000000012335</v>
      </c>
      <c r="O2597" s="35">
        <f t="shared" si="200"/>
        <v>1.8170062765420221E-3</v>
      </c>
      <c r="P2597" s="35">
        <f t="shared" si="201"/>
        <v>7.9709894296726719E-3</v>
      </c>
      <c r="Q2597" s="35">
        <f t="shared" si="202"/>
        <v>1.0665423700117202E-2</v>
      </c>
      <c r="R2597" s="35">
        <f t="shared" si="203"/>
        <v>1.2393349112987225E-2</v>
      </c>
      <c r="S2597" s="35">
        <f t="shared" si="204"/>
        <v>1.2968184315161153E-2</v>
      </c>
      <c r="T2597" s="11" t="s">
        <v>14</v>
      </c>
    </row>
    <row r="2598" spans="2:20" x14ac:dyDescent="0.35">
      <c r="B2598" s="63">
        <v>25.810000000001235</v>
      </c>
      <c r="C2598" s="34">
        <f>B2598/'MSD Calculation'!$D$5</f>
        <v>0.87195945945950115</v>
      </c>
      <c r="D2598" s="34">
        <f>'MSD Calculation'!$D$24-B2598</f>
        <v>-7.3100000000012351</v>
      </c>
      <c r="E2598" s="30">
        <f>IF(B2598="",0,IF(B2598&lt;'MSD Calculation'!$D$5,$E$7*(1-B2598/'MSD Calculation'!$D$5), 0))</f>
        <v>1.8122246810774352E-3</v>
      </c>
      <c r="F2598" s="30">
        <f>IF(B2598="",0,IF($B2598&lt;$F$5,0,IF($B2598&gt;'MSD Calculation'!$D$5,0,IF($N$4="Closed-form",1/2*(1-COS(2*PI()*($B2598-$F$5)/$F$6))*$F$8,IF($N$4="General",1/2*(1-COS(2*PI()*($B2598-$F$5)/$F$6))*$F$9,"Error")))))</f>
        <v>6.1441971133881224E-3</v>
      </c>
      <c r="G2598" s="30">
        <f>IF(B2598="",0,IF($B2598&lt;$G$5,0,IF($B2598&gt;'MSD Calculation'!$D$5,0,IF($N$4="Closed-form",1/2*(1-COS(2*PI()*($B2598-$G$5)/$G$6))*$G$8,IF($N$4="General",1/2*(1-COS(2*PI()*($B2598-$G$5)/$G$6))*$G$9,"Error")))))</f>
        <v>2.6901112553206004E-3</v>
      </c>
      <c r="H2598" s="30">
        <f>IF(B2598="",0,IF($B2598&lt;$H$5,0,IF($B2598&gt;'MSD Calculation'!$D$5,0,IF($N$4="Closed-form",1/2*(1-COS(2*PI()*($B2598-$H$5)/$H$6))*$H$8,IF($N$4="General",1/2*(1-COS(2*PI()*($B2598-$H$5)/$H$6))*$H$9,"Error")))))</f>
        <v>1.725469641043381E-3</v>
      </c>
      <c r="I2598" s="30">
        <f>IF(B2598="",0,IF($B2598&lt;$I$5,0,IF($B2598&gt;'MSD Calculation'!$D$5,0,IF($N$4="Closed-form",1/2*(1-COS(2*PI()*($B2598-$I$5)/$I$6))*$I$8,IF($N$4="General",1/2*(1-COS(2*PI()*($B2598-$I$5)/$I$6))*$I$9,"Error")))))</f>
        <v>5.7459331224325131E-4</v>
      </c>
      <c r="J2598" s="15" t="s">
        <v>14</v>
      </c>
      <c r="K2598" s="3"/>
      <c r="L2598" s="17">
        <v>25.810000000001235</v>
      </c>
      <c r="M2598" s="34">
        <f>L2598/'MSD Calculation'!$D$5</f>
        <v>0.87195945945950115</v>
      </c>
      <c r="N2598" s="34">
        <f>'MSD Calculation'!$D$24-L2598</f>
        <v>-7.3100000000012351</v>
      </c>
      <c r="O2598" s="35">
        <f t="shared" si="200"/>
        <v>1.8122246810774352E-3</v>
      </c>
      <c r="P2598" s="35">
        <f t="shared" si="201"/>
        <v>7.9564217944655576E-3</v>
      </c>
      <c r="Q2598" s="35">
        <f t="shared" si="202"/>
        <v>1.0646533049786158E-2</v>
      </c>
      <c r="R2598" s="35">
        <f t="shared" si="203"/>
        <v>1.2372002690829539E-2</v>
      </c>
      <c r="S2598" s="35">
        <f t="shared" si="204"/>
        <v>1.2946596003072791E-2</v>
      </c>
      <c r="T2598" s="11" t="s">
        <v>14</v>
      </c>
    </row>
    <row r="2599" spans="2:20" x14ac:dyDescent="0.35">
      <c r="B2599" s="63">
        <v>25.820000000001237</v>
      </c>
      <c r="C2599" s="34">
        <f>B2599/'MSD Calculation'!$D$5</f>
        <v>0.87229729729733907</v>
      </c>
      <c r="D2599" s="34">
        <f>'MSD Calculation'!$D$24-B2599</f>
        <v>-7.3200000000012366</v>
      </c>
      <c r="E2599" s="30">
        <f>IF(B2599="",0,IF(B2599&lt;'MSD Calculation'!$D$5,$E$7*(1-B2599/'MSD Calculation'!$D$5), 0))</f>
        <v>1.8074430856128481E-3</v>
      </c>
      <c r="F2599" s="30">
        <f>IF(B2599="",0,IF($B2599&lt;$F$5,0,IF($B2599&gt;'MSD Calculation'!$D$5,0,IF($N$4="Closed-form",1/2*(1-COS(2*PI()*($B2599-$F$5)/$F$6))*$F$8,IF($N$4="General",1/2*(1-COS(2*PI()*($B2599-$F$5)/$F$6))*$F$9,"Error")))))</f>
        <v>6.134405395702959E-3</v>
      </c>
      <c r="G2599" s="30">
        <f>IF(B2599="",0,IF($B2599&lt;$G$5,0,IF($B2599&gt;'MSD Calculation'!$D$5,0,IF($N$4="Closed-form",1/2*(1-COS(2*PI()*($B2599-$G$5)/$G$6))*$G$8,IF($N$4="General",1/2*(1-COS(2*PI()*($B2599-$G$5)/$G$6))*$G$9,"Error")))))</f>
        <v>2.68578240669397E-3</v>
      </c>
      <c r="H2599" s="30">
        <f>IF(B2599="",0,IF($B2599&lt;$H$5,0,IF($B2599&gt;'MSD Calculation'!$D$5,0,IF($N$4="Closed-form",1/2*(1-COS(2*PI()*($B2599-$H$5)/$H$6))*$H$8,IF($N$4="General",1/2*(1-COS(2*PI()*($B2599-$H$5)/$H$6))*$H$9,"Error")))))</f>
        <v>1.72300524956904E-3</v>
      </c>
      <c r="I2599" s="30">
        <f>IF(B2599="",0,IF($B2599&lt;$I$5,0,IF($B2599&gt;'MSD Calculation'!$D$5,0,IF($N$4="Closed-form",1/2*(1-COS(2*PI()*($B2599-$I$5)/$I$6))*$I$8,IF($N$4="General",1/2*(1-COS(2*PI()*($B2599-$I$5)/$I$6))*$I$9,"Error")))))</f>
        <v>5.7434405054399419E-4</v>
      </c>
      <c r="J2599" s="15" t="s">
        <v>14</v>
      </c>
      <c r="K2599" s="3"/>
      <c r="L2599" s="17">
        <v>25.820000000001237</v>
      </c>
      <c r="M2599" s="34">
        <f>L2599/'MSD Calculation'!$D$5</f>
        <v>0.87229729729733907</v>
      </c>
      <c r="N2599" s="34">
        <f>'MSD Calculation'!$D$24-L2599</f>
        <v>-7.3200000000012366</v>
      </c>
      <c r="O2599" s="35">
        <f t="shared" si="200"/>
        <v>1.8074430856128481E-3</v>
      </c>
      <c r="P2599" s="35">
        <f t="shared" si="201"/>
        <v>7.941848481315808E-3</v>
      </c>
      <c r="Q2599" s="35">
        <f t="shared" si="202"/>
        <v>1.0627630888009778E-2</v>
      </c>
      <c r="R2599" s="35">
        <f t="shared" si="203"/>
        <v>1.2350636137578818E-2</v>
      </c>
      <c r="S2599" s="35">
        <f t="shared" si="204"/>
        <v>1.2924980188122812E-2</v>
      </c>
      <c r="T2599" s="11" t="s">
        <v>14</v>
      </c>
    </row>
    <row r="2600" spans="2:20" x14ac:dyDescent="0.35">
      <c r="B2600" s="63">
        <v>25.830000000001238</v>
      </c>
      <c r="C2600" s="34">
        <f>B2600/'MSD Calculation'!$D$5</f>
        <v>0.87263513513517688</v>
      </c>
      <c r="D2600" s="34">
        <f>'MSD Calculation'!$D$24-B2600</f>
        <v>-7.3300000000012382</v>
      </c>
      <c r="E2600" s="30">
        <f>IF(B2600="",0,IF(B2600&lt;'MSD Calculation'!$D$5,$E$7*(1-B2600/'MSD Calculation'!$D$5), 0))</f>
        <v>1.8026614901482628E-3</v>
      </c>
      <c r="F2600" s="30">
        <f>IF(B2600="",0,IF($B2600&lt;$F$5,0,IF($B2600&gt;'MSD Calculation'!$D$5,0,IF($N$4="Closed-form",1/2*(1-COS(2*PI()*($B2600-$F$5)/$F$6))*$F$8,IF($N$4="General",1/2*(1-COS(2*PI()*($B2600-$F$5)/$F$6))*$F$9,"Error")))))</f>
        <v>6.124608043026409E-3</v>
      </c>
      <c r="G2600" s="30">
        <f>IF(B2600="",0,IF($B2600&lt;$G$5,0,IF($B2600&gt;'MSD Calculation'!$D$5,0,IF($N$4="Closed-form",1/2*(1-COS(2*PI()*($B2600-$G$5)/$G$6))*$G$8,IF($N$4="General",1/2*(1-COS(2*PI()*($B2600-$G$5)/$G$6))*$G$9,"Error")))))</f>
        <v>2.6814477545330164E-3</v>
      </c>
      <c r="H2600" s="30">
        <f>IF(B2600="",0,IF($B2600&lt;$H$5,0,IF($B2600&gt;'MSD Calculation'!$D$5,0,IF($N$4="Closed-form",1/2*(1-COS(2*PI()*($B2600-$H$5)/$H$6))*$H$8,IF($N$4="General",1/2*(1-COS(2*PI()*($B2600-$H$5)/$H$6))*$H$9,"Error")))))</f>
        <v>1.7205322680784283E-3</v>
      </c>
      <c r="I2600" s="30">
        <f>IF(B2600="",0,IF($B2600&lt;$I$5,0,IF($B2600&gt;'MSD Calculation'!$D$5,0,IF($N$4="Closed-form",1/2*(1-COS(2*PI()*($B2600-$I$5)/$I$6))*$I$8,IF($N$4="General",1/2*(1-COS(2*PI()*($B2600-$I$5)/$I$6))*$I$9,"Error")))))</f>
        <v>5.7408742351751319E-4</v>
      </c>
      <c r="J2600" s="15" t="s">
        <v>14</v>
      </c>
      <c r="K2600" s="3"/>
      <c r="L2600" s="17">
        <v>25.830000000001238</v>
      </c>
      <c r="M2600" s="34">
        <f>L2600/'MSD Calculation'!$D$5</f>
        <v>0.87263513513517688</v>
      </c>
      <c r="N2600" s="34">
        <f>'MSD Calculation'!$D$24-L2600</f>
        <v>-7.3300000000012382</v>
      </c>
      <c r="O2600" s="35">
        <f t="shared" si="200"/>
        <v>1.8026614901482628E-3</v>
      </c>
      <c r="P2600" s="35">
        <f t="shared" si="201"/>
        <v>7.9272695331746718E-3</v>
      </c>
      <c r="Q2600" s="35">
        <f t="shared" si="202"/>
        <v>1.0608717287707688E-2</v>
      </c>
      <c r="R2600" s="35">
        <f t="shared" si="203"/>
        <v>1.2329249555786116E-2</v>
      </c>
      <c r="S2600" s="35">
        <f t="shared" si="204"/>
        <v>1.2903336979303629E-2</v>
      </c>
      <c r="T2600" s="11" t="s">
        <v>14</v>
      </c>
    </row>
    <row r="2601" spans="2:20" x14ac:dyDescent="0.35">
      <c r="B2601" s="63">
        <v>25.84000000000124</v>
      </c>
      <c r="C2601" s="34">
        <f>B2601/'MSD Calculation'!$D$5</f>
        <v>0.87297297297301479</v>
      </c>
      <c r="D2601" s="34">
        <f>'MSD Calculation'!$D$24-B2601</f>
        <v>-7.3400000000012398</v>
      </c>
      <c r="E2601" s="30">
        <f>IF(B2601="",0,IF(B2601&lt;'MSD Calculation'!$D$5,$E$7*(1-B2601/'MSD Calculation'!$D$5), 0))</f>
        <v>1.7978798946836759E-3</v>
      </c>
      <c r="F2601" s="30">
        <f>IF(B2601="",0,IF($B2601&lt;$F$5,0,IF($B2601&gt;'MSD Calculation'!$D$5,0,IF($N$4="Closed-form",1/2*(1-COS(2*PI()*($B2601-$F$5)/$F$6))*$F$8,IF($N$4="General",1/2*(1-COS(2*PI()*($B2601-$F$5)/$F$6))*$F$9,"Error")))))</f>
        <v>6.1148050983344613E-3</v>
      </c>
      <c r="G2601" s="30">
        <f>IF(B2601="",0,IF($B2601&lt;$G$5,0,IF($B2601&gt;'MSD Calculation'!$D$5,0,IF($N$4="Closed-form",1/2*(1-COS(2*PI()*($B2601-$G$5)/$G$6))*$G$8,IF($N$4="General",1/2*(1-COS(2*PI()*($B2601-$G$5)/$G$6))*$G$9,"Error")))))</f>
        <v>2.6771073288462933E-3</v>
      </c>
      <c r="H2601" s="30">
        <f>IF(B2601="",0,IF($B2601&lt;$H$5,0,IF($B2601&gt;'MSD Calculation'!$D$5,0,IF($N$4="Closed-form",1/2*(1-COS(2*PI()*($B2601-$H$5)/$H$6))*$H$8,IF($N$4="General",1/2*(1-COS(2*PI()*($B2601-$H$5)/$H$6))*$H$9,"Error")))))</f>
        <v>1.718050726306263E-3</v>
      </c>
      <c r="I2601" s="30">
        <f>IF(B2601="",0,IF($B2601&lt;$I$5,0,IF($B2601&gt;'MSD Calculation'!$D$5,0,IF($N$4="Closed-form",1/2*(1-COS(2*PI()*($B2601-$I$5)/$I$6))*$I$8,IF($N$4="General",1/2*(1-COS(2*PI()*($B2601-$I$5)/$I$6))*$I$9,"Error")))))</f>
        <v>5.7382343779549896E-4</v>
      </c>
      <c r="J2601" s="15" t="s">
        <v>14</v>
      </c>
      <c r="K2601" s="3"/>
      <c r="L2601" s="17">
        <v>25.84000000000124</v>
      </c>
      <c r="M2601" s="34">
        <f>L2601/'MSD Calculation'!$D$5</f>
        <v>0.87297297297301479</v>
      </c>
      <c r="N2601" s="34">
        <f>'MSD Calculation'!$D$24-L2601</f>
        <v>-7.3400000000012398</v>
      </c>
      <c r="O2601" s="35">
        <f t="shared" si="200"/>
        <v>1.7978798946836759E-3</v>
      </c>
      <c r="P2601" s="35">
        <f t="shared" si="201"/>
        <v>7.9126849930181379E-3</v>
      </c>
      <c r="Q2601" s="35">
        <f t="shared" si="202"/>
        <v>1.0589792321864432E-2</v>
      </c>
      <c r="R2601" s="35">
        <f t="shared" si="203"/>
        <v>1.2307843048170695E-2</v>
      </c>
      <c r="S2601" s="35">
        <f t="shared" si="204"/>
        <v>1.2881666485966194E-2</v>
      </c>
      <c r="T2601" s="11" t="s">
        <v>14</v>
      </c>
    </row>
    <row r="2602" spans="2:20" x14ac:dyDescent="0.35">
      <c r="B2602" s="63">
        <v>25.850000000001241</v>
      </c>
      <c r="C2602" s="34">
        <f>B2602/'MSD Calculation'!$D$5</f>
        <v>0.87331081081085271</v>
      </c>
      <c r="D2602" s="34">
        <f>'MSD Calculation'!$D$24-B2602</f>
        <v>-7.3500000000012413</v>
      </c>
      <c r="E2602" s="30">
        <f>IF(B2602="",0,IF(B2602&lt;'MSD Calculation'!$D$5,$E$7*(1-B2602/'MSD Calculation'!$D$5), 0))</f>
        <v>1.7930982992190889E-3</v>
      </c>
      <c r="F2602" s="30">
        <f>IF(B2602="",0,IF($B2602&lt;$F$5,0,IF($B2602&gt;'MSD Calculation'!$D$5,0,IF($N$4="Closed-form",1/2*(1-COS(2*PI()*($B2602-$F$5)/$F$6))*$F$8,IF($N$4="General",1/2*(1-COS(2*PI()*($B2602-$F$5)/$F$6))*$F$9,"Error")))))</f>
        <v>6.104996604627628E-3</v>
      </c>
      <c r="G2602" s="30">
        <f>IF(B2602="",0,IF($B2602&lt;$G$5,0,IF($B2602&gt;'MSD Calculation'!$D$5,0,IF($N$4="Closed-form",1/2*(1-COS(2*PI()*($B2602-$G$5)/$G$6))*$G$8,IF($N$4="General",1/2*(1-COS(2*PI()*($B2602-$G$5)/$G$6))*$G$9,"Error")))))</f>
        <v>2.6727611596823291E-3</v>
      </c>
      <c r="H2602" s="30">
        <f>IF(B2602="",0,IF($B2602&lt;$H$5,0,IF($B2602&gt;'MSD Calculation'!$D$5,0,IF($N$4="Closed-form",1/2*(1-COS(2*PI()*($B2602-$H$5)/$H$6))*$H$8,IF($N$4="General",1/2*(1-COS(2*PI()*($B2602-$H$5)/$H$6))*$H$9,"Error")))))</f>
        <v>1.7155606540901857E-3</v>
      </c>
      <c r="I2602" s="30">
        <f>IF(B2602="",0,IF($B2602&lt;$I$5,0,IF($B2602&gt;'MSD Calculation'!$D$5,0,IF($N$4="Closed-form",1/2*(1-COS(2*PI()*($B2602-$I$5)/$I$6))*$I$8,IF($N$4="General",1/2*(1-COS(2*PI()*($B2602-$I$5)/$I$6))*$I$9,"Error")))))</f>
        <v>5.7355210019980338E-4</v>
      </c>
      <c r="J2602" s="15" t="s">
        <v>14</v>
      </c>
      <c r="K2602" s="3"/>
      <c r="L2602" s="17">
        <v>25.850000000001241</v>
      </c>
      <c r="M2602" s="34">
        <f>L2602/'MSD Calculation'!$D$5</f>
        <v>0.87331081081085271</v>
      </c>
      <c r="N2602" s="34">
        <f>'MSD Calculation'!$D$24-L2602</f>
        <v>-7.3500000000012413</v>
      </c>
      <c r="O2602" s="35">
        <f t="shared" si="200"/>
        <v>1.7930982992190889E-3</v>
      </c>
      <c r="P2602" s="35">
        <f t="shared" si="201"/>
        <v>7.8980949038467176E-3</v>
      </c>
      <c r="Q2602" s="35">
        <f t="shared" si="202"/>
        <v>1.0570856063529047E-2</v>
      </c>
      <c r="R2602" s="35">
        <f t="shared" si="203"/>
        <v>1.2286416717619233E-2</v>
      </c>
      <c r="S2602" s="35">
        <f t="shared" si="204"/>
        <v>1.2859968817819036E-2</v>
      </c>
      <c r="T2602" s="11" t="s">
        <v>14</v>
      </c>
    </row>
    <row r="2603" spans="2:20" x14ac:dyDescent="0.35">
      <c r="B2603" s="63">
        <v>25.860000000001243</v>
      </c>
      <c r="C2603" s="34">
        <f>B2603/'MSD Calculation'!$D$5</f>
        <v>0.87364864864869063</v>
      </c>
      <c r="D2603" s="34">
        <f>'MSD Calculation'!$D$24-B2603</f>
        <v>-7.3600000000012429</v>
      </c>
      <c r="E2603" s="30">
        <f>IF(B2603="",0,IF(B2603&lt;'MSD Calculation'!$D$5,$E$7*(1-B2603/'MSD Calculation'!$D$5), 0))</f>
        <v>1.788316703754502E-3</v>
      </c>
      <c r="F2603" s="30">
        <f>IF(B2603="",0,IF($B2603&lt;$F$5,0,IF($B2603&gt;'MSD Calculation'!$D$5,0,IF($N$4="Closed-form",1/2*(1-COS(2*PI()*($B2603-$F$5)/$F$6))*$F$8,IF($N$4="General",1/2*(1-COS(2*PI()*($B2603-$F$5)/$F$6))*$F$9,"Error")))))</f>
        <v>6.095182604930768E-3</v>
      </c>
      <c r="G2603" s="30">
        <f>IF(B2603="",0,IF($B2603&lt;$G$5,0,IF($B2603&gt;'MSD Calculation'!$D$5,0,IF($N$4="Closed-form",1/2*(1-COS(2*PI()*($B2603-$G$5)/$G$6))*$G$8,IF($N$4="General",1/2*(1-COS(2*PI()*($B2603-$G$5)/$G$6))*$G$9,"Error")))))</f>
        <v>2.6684092771294098E-3</v>
      </c>
      <c r="H2603" s="30">
        <f>IF(B2603="",0,IF($B2603&lt;$H$5,0,IF($B2603&gt;'MSD Calculation'!$D$5,0,IF($N$4="Closed-form",1/2*(1-COS(2*PI()*($B2603-$H$5)/$H$6))*$H$8,IF($N$4="General",1/2*(1-COS(2*PI()*($B2603-$H$5)/$H$6))*$H$9,"Error")))))</f>
        <v>1.7130620813704065E-3</v>
      </c>
      <c r="I2603" s="30">
        <f>IF(B2603="",0,IF($B2603&lt;$I$5,0,IF($B2603&gt;'MSD Calculation'!$D$5,0,IF($N$4="Closed-form",1/2*(1-COS(2*PI()*($B2603-$I$5)/$I$6))*$I$8,IF($N$4="General",1/2*(1-COS(2*PI()*($B2603-$I$5)/$I$6))*$I$9,"Error")))))</f>
        <v>5.7327341774226397E-4</v>
      </c>
      <c r="J2603" s="15" t="s">
        <v>14</v>
      </c>
      <c r="K2603" s="3"/>
      <c r="L2603" s="17">
        <v>25.860000000001243</v>
      </c>
      <c r="M2603" s="34">
        <f>L2603/'MSD Calculation'!$D$5</f>
        <v>0.87364864864869063</v>
      </c>
      <c r="N2603" s="34">
        <f>'MSD Calculation'!$D$24-L2603</f>
        <v>-7.3600000000012429</v>
      </c>
      <c r="O2603" s="35">
        <f t="shared" si="200"/>
        <v>1.788316703754502E-3</v>
      </c>
      <c r="P2603" s="35">
        <f t="shared" si="201"/>
        <v>7.8834993086852705E-3</v>
      </c>
      <c r="Q2603" s="35">
        <f t="shared" si="202"/>
        <v>1.055190858581468E-2</v>
      </c>
      <c r="R2603" s="35">
        <f t="shared" si="203"/>
        <v>1.2264970667185087E-2</v>
      </c>
      <c r="S2603" s="35">
        <f t="shared" si="204"/>
        <v>1.283824408492735E-2</v>
      </c>
      <c r="T2603" s="11" t="s">
        <v>14</v>
      </c>
    </row>
    <row r="2604" spans="2:20" x14ac:dyDescent="0.35">
      <c r="B2604" s="63">
        <v>25.870000000001244</v>
      </c>
      <c r="C2604" s="34">
        <f>B2604/'MSD Calculation'!$D$5</f>
        <v>0.87398648648652844</v>
      </c>
      <c r="D2604" s="34">
        <f>'MSD Calculation'!$D$24-B2604</f>
        <v>-7.3700000000012444</v>
      </c>
      <c r="E2604" s="30">
        <f>IF(B2604="",0,IF(B2604&lt;'MSD Calculation'!$D$5,$E$7*(1-B2604/'MSD Calculation'!$D$5), 0))</f>
        <v>1.7835351082899167E-3</v>
      </c>
      <c r="F2604" s="30">
        <f>IF(B2604="",0,IF($B2604&lt;$F$5,0,IF($B2604&gt;'MSD Calculation'!$D$5,0,IF($N$4="Closed-form",1/2*(1-COS(2*PI()*($B2604-$F$5)/$F$6))*$F$8,IF($N$4="General",1/2*(1-COS(2*PI()*($B2604-$F$5)/$F$6))*$F$9,"Error")))))</f>
        <v>6.0853631422928666E-3</v>
      </c>
      <c r="G2604" s="30">
        <f>IF(B2604="",0,IF($B2604&lt;$G$5,0,IF($B2604&gt;'MSD Calculation'!$D$5,0,IF($N$4="Closed-form",1/2*(1-COS(2*PI()*($B2604-$G$5)/$G$6))*$G$8,IF($N$4="General",1/2*(1-COS(2*PI()*($B2604-$G$5)/$G$6))*$G$9,"Error")))))</f>
        <v>2.6640517113153744E-3</v>
      </c>
      <c r="H2604" s="30">
        <f>IF(B2604="",0,IF($B2604&lt;$H$5,0,IF($B2604&gt;'MSD Calculation'!$D$5,0,IF($N$4="Closed-form",1/2*(1-COS(2*PI()*($B2604-$H$5)/$H$6))*$H$8,IF($N$4="General",1/2*(1-COS(2*PI()*($B2604-$H$5)/$H$6))*$H$9,"Error")))))</f>
        <v>1.710555038189347E-3</v>
      </c>
      <c r="I2604" s="30">
        <f>IF(B2604="",0,IF($B2604&lt;$I$5,0,IF($B2604&gt;'MSD Calculation'!$D$5,0,IF($N$4="Closed-form",1/2*(1-COS(2*PI()*($B2604-$I$5)/$I$6))*$I$8,IF($N$4="General",1/2*(1-COS(2*PI()*($B2604-$I$5)/$I$6))*$I$9,"Error")))))</f>
        <v>5.7298739762452202E-4</v>
      </c>
      <c r="J2604" s="15" t="s">
        <v>14</v>
      </c>
      <c r="K2604" s="3"/>
      <c r="L2604" s="17">
        <v>25.870000000001244</v>
      </c>
      <c r="M2604" s="34">
        <f>L2604/'MSD Calculation'!$D$5</f>
        <v>0.87398648648652844</v>
      </c>
      <c r="N2604" s="34">
        <f>'MSD Calculation'!$D$24-L2604</f>
        <v>-7.3700000000012444</v>
      </c>
      <c r="O2604" s="35">
        <f t="shared" si="200"/>
        <v>1.7835351082899167E-3</v>
      </c>
      <c r="P2604" s="35">
        <f t="shared" si="201"/>
        <v>7.8688982505827829E-3</v>
      </c>
      <c r="Q2604" s="35">
        <f t="shared" si="202"/>
        <v>1.0532949961898158E-2</v>
      </c>
      <c r="R2604" s="35">
        <f t="shared" si="203"/>
        <v>1.2243505000087505E-2</v>
      </c>
      <c r="S2604" s="35">
        <f t="shared" si="204"/>
        <v>1.2816492397712027E-2</v>
      </c>
      <c r="T2604" s="11" t="s">
        <v>14</v>
      </c>
    </row>
    <row r="2605" spans="2:20" x14ac:dyDescent="0.35">
      <c r="B2605" s="63">
        <v>25.880000000001246</v>
      </c>
      <c r="C2605" s="34">
        <f>B2605/'MSD Calculation'!$D$5</f>
        <v>0.87432432432436635</v>
      </c>
      <c r="D2605" s="34">
        <f>'MSD Calculation'!$D$24-B2605</f>
        <v>-7.380000000001246</v>
      </c>
      <c r="E2605" s="30">
        <f>IF(B2605="",0,IF(B2605&lt;'MSD Calculation'!$D$5,$E$7*(1-B2605/'MSD Calculation'!$D$5), 0))</f>
        <v>1.7787535128253296E-3</v>
      </c>
      <c r="F2605" s="30">
        <f>IF(B2605="",0,IF($B2605&lt;$F$5,0,IF($B2605&gt;'MSD Calculation'!$D$5,0,IF($N$4="Closed-form",1/2*(1-COS(2*PI()*($B2605-$F$5)/$F$6))*$F$8,IF($N$4="General",1/2*(1-COS(2*PI()*($B2605-$F$5)/$F$6))*$F$9,"Error")))))</f>
        <v>6.0755382597869109E-3</v>
      </c>
      <c r="G2605" s="30">
        <f>IF(B2605="",0,IF($B2605&lt;$G$5,0,IF($B2605&gt;'MSD Calculation'!$D$5,0,IF($N$4="Closed-form",1/2*(1-COS(2*PI()*($B2605-$G$5)/$G$6))*$G$8,IF($N$4="General",1/2*(1-COS(2*PI()*($B2605-$G$5)/$G$6))*$G$9,"Error")))))</f>
        <v>2.6596884924074125E-3</v>
      </c>
      <c r="H2605" s="30">
        <f>IF(B2605="",0,IF($B2605&lt;$H$5,0,IF($B2605&gt;'MSD Calculation'!$D$5,0,IF($N$4="Closed-form",1/2*(1-COS(2*PI()*($B2605-$H$5)/$H$6))*$H$8,IF($N$4="General",1/2*(1-COS(2*PI()*($B2605-$H$5)/$H$6))*$H$9,"Error")))))</f>
        <v>1.7080395546912725E-3</v>
      </c>
      <c r="I2605" s="30">
        <f>IF(B2605="",0,IF($B2605&lt;$I$5,0,IF($B2605&gt;'MSD Calculation'!$D$5,0,IF($N$4="Closed-form",1/2*(1-COS(2*PI()*($B2605-$I$5)/$I$6))*$I$8,IF($N$4="General",1/2*(1-COS(2*PI()*($B2605-$I$5)/$I$6))*$I$9,"Error")))))</f>
        <v>5.7269404723783702E-4</v>
      </c>
      <c r="J2605" s="15" t="s">
        <v>14</v>
      </c>
      <c r="K2605" s="3"/>
      <c r="L2605" s="17">
        <v>25.880000000001246</v>
      </c>
      <c r="M2605" s="34">
        <f>L2605/'MSD Calculation'!$D$5</f>
        <v>0.87432432432436635</v>
      </c>
      <c r="N2605" s="34">
        <f>'MSD Calculation'!$D$24-L2605</f>
        <v>-7.380000000001246</v>
      </c>
      <c r="O2605" s="35">
        <f t="shared" si="200"/>
        <v>1.7787535128253296E-3</v>
      </c>
      <c r="P2605" s="35">
        <f t="shared" si="201"/>
        <v>7.8542917726122409E-3</v>
      </c>
      <c r="Q2605" s="35">
        <f t="shared" si="202"/>
        <v>1.0513980265019653E-2</v>
      </c>
      <c r="R2605" s="35">
        <f t="shared" si="203"/>
        <v>1.2222019819710925E-2</v>
      </c>
      <c r="S2605" s="35">
        <f t="shared" si="204"/>
        <v>1.2794713866948762E-2</v>
      </c>
      <c r="T2605" s="11" t="s">
        <v>14</v>
      </c>
    </row>
    <row r="2606" spans="2:20" x14ac:dyDescent="0.35">
      <c r="B2606" s="63">
        <v>25.890000000001248</v>
      </c>
      <c r="C2606" s="34">
        <f>B2606/'MSD Calculation'!$D$5</f>
        <v>0.87466216216220427</v>
      </c>
      <c r="D2606" s="34">
        <f>'MSD Calculation'!$D$24-B2606</f>
        <v>-7.3900000000012476</v>
      </c>
      <c r="E2606" s="30">
        <f>IF(B2606="",0,IF(B2606&lt;'MSD Calculation'!$D$5,$E$7*(1-B2606/'MSD Calculation'!$D$5), 0))</f>
        <v>1.7739719173607428E-3</v>
      </c>
      <c r="F2606" s="30">
        <f>IF(B2606="",0,IF($B2606&lt;$F$5,0,IF($B2606&gt;'MSD Calculation'!$D$5,0,IF($N$4="Closed-form",1/2*(1-COS(2*PI()*($B2606-$F$5)/$F$6))*$F$8,IF($N$4="General",1/2*(1-COS(2*PI()*($B2606-$F$5)/$F$6))*$F$9,"Error")))))</f>
        <v>6.0657080005096309E-3</v>
      </c>
      <c r="G2606" s="30">
        <f>IF(B2606="",0,IF($B2606&lt;$G$5,0,IF($B2606&gt;'MSD Calculation'!$D$5,0,IF($N$4="Closed-form",1/2*(1-COS(2*PI()*($B2606-$G$5)/$G$6))*$G$8,IF($N$4="General",1/2*(1-COS(2*PI()*($B2606-$G$5)/$G$6))*$G$9,"Error")))))</f>
        <v>2.6553196506118419E-3</v>
      </c>
      <c r="H2606" s="30">
        <f>IF(B2606="",0,IF($B2606&lt;$H$5,0,IF($B2606&gt;'MSD Calculation'!$D$5,0,IF($N$4="Closed-form",1/2*(1-COS(2*PI()*($B2606-$H$5)/$H$6))*$H$8,IF($N$4="General",1/2*(1-COS(2*PI()*($B2606-$H$5)/$H$6))*$H$9,"Error")))))</f>
        <v>1.7055156611219364E-3</v>
      </c>
      <c r="I2606" s="30">
        <f>IF(B2606="",0,IF($B2606&lt;$I$5,0,IF($B2606&gt;'MSD Calculation'!$D$5,0,IF($N$4="Closed-form",1/2*(1-COS(2*PI()*($B2606-$I$5)/$I$6))*$I$8,IF($N$4="General",1/2*(1-COS(2*PI()*($B2606-$I$5)/$I$6))*$I$9,"Error")))))</f>
        <v>5.7239337416289504E-4</v>
      </c>
      <c r="J2606" s="15" t="s">
        <v>14</v>
      </c>
      <c r="K2606" s="3"/>
      <c r="L2606" s="17">
        <v>25.890000000001248</v>
      </c>
      <c r="M2606" s="34">
        <f>L2606/'MSD Calculation'!$D$5</f>
        <v>0.87466216216220427</v>
      </c>
      <c r="N2606" s="34">
        <f>'MSD Calculation'!$D$24-L2606</f>
        <v>-7.3900000000012476</v>
      </c>
      <c r="O2606" s="35">
        <f t="shared" si="200"/>
        <v>1.7739719173607428E-3</v>
      </c>
      <c r="P2606" s="35">
        <f t="shared" si="201"/>
        <v>7.8396799178703739E-3</v>
      </c>
      <c r="Q2606" s="35">
        <f t="shared" si="202"/>
        <v>1.0494999568482216E-2</v>
      </c>
      <c r="R2606" s="35">
        <f t="shared" si="203"/>
        <v>1.2200515229604152E-2</v>
      </c>
      <c r="S2606" s="35">
        <f t="shared" si="204"/>
        <v>1.2772908603767046E-2</v>
      </c>
      <c r="T2606" s="11" t="s">
        <v>14</v>
      </c>
    </row>
    <row r="2607" spans="2:20" x14ac:dyDescent="0.35">
      <c r="B2607" s="63">
        <v>25.900000000001249</v>
      </c>
      <c r="C2607" s="34">
        <f>B2607/'MSD Calculation'!$D$5</f>
        <v>0.87500000000004219</v>
      </c>
      <c r="D2607" s="34">
        <f>'MSD Calculation'!$D$24-B2607</f>
        <v>-7.4000000000012491</v>
      </c>
      <c r="E2607" s="30">
        <f>IF(B2607="",0,IF(B2607&lt;'MSD Calculation'!$D$5,$E$7*(1-B2607/'MSD Calculation'!$D$5), 0))</f>
        <v>1.7691903218961557E-3</v>
      </c>
      <c r="F2607" s="30">
        <f>IF(B2607="",0,IF($B2607&lt;$F$5,0,IF($B2607&gt;'MSD Calculation'!$D$5,0,IF($N$4="Closed-form",1/2*(1-COS(2*PI()*($B2607-$F$5)/$F$6))*$F$8,IF($N$4="General",1/2*(1-COS(2*PI()*($B2607-$F$5)/$F$6))*$F$9,"Error")))))</f>
        <v>6.055872407581364E-3</v>
      </c>
      <c r="G2607" s="30">
        <f>IF(B2607="",0,IF($B2607&lt;$G$5,0,IF($B2607&gt;'MSD Calculation'!$D$5,0,IF($N$4="Closed-form",1/2*(1-COS(2*PI()*($B2607-$G$5)/$G$6))*$G$8,IF($N$4="General",1/2*(1-COS(2*PI()*($B2607-$G$5)/$G$6))*$G$9,"Error")))))</f>
        <v>2.6509452161739147E-3</v>
      </c>
      <c r="H2607" s="30">
        <f>IF(B2607="",0,IF($B2607&lt;$H$5,0,IF($B2607&gt;'MSD Calculation'!$D$5,0,IF($N$4="Closed-form",1/2*(1-COS(2*PI()*($B2607-$H$5)/$H$6))*$H$8,IF($N$4="General",1/2*(1-COS(2*PI()*($B2607-$H$5)/$H$6))*$H$9,"Error")))))</f>
        <v>1.7029833878282104E-3</v>
      </c>
      <c r="I2607" s="30">
        <f>IF(B2607="",0,IF($B2607&lt;$I$5,0,IF($B2607&gt;'MSD Calculation'!$D$5,0,IF($N$4="Closed-form",1/2*(1-COS(2*PI()*($B2607-$I$5)/$I$6))*$I$8,IF($N$4="General",1/2*(1-COS(2*PI()*($B2607-$I$5)/$I$6))*$I$9,"Error")))))</f>
        <v>5.720853861696136E-4</v>
      </c>
      <c r="J2607" s="15" t="s">
        <v>14</v>
      </c>
      <c r="K2607" s="3"/>
      <c r="L2607" s="17">
        <v>25.900000000001249</v>
      </c>
      <c r="M2607" s="34">
        <f>L2607/'MSD Calculation'!$D$5</f>
        <v>0.87500000000004219</v>
      </c>
      <c r="N2607" s="34">
        <f>'MSD Calculation'!$D$24-L2607</f>
        <v>-7.4000000000012491</v>
      </c>
      <c r="O2607" s="35">
        <f t="shared" si="200"/>
        <v>1.7691903218961557E-3</v>
      </c>
      <c r="P2607" s="35">
        <f t="shared" si="201"/>
        <v>7.825062729477519E-3</v>
      </c>
      <c r="Q2607" s="35">
        <f t="shared" si="202"/>
        <v>1.0476007945651435E-2</v>
      </c>
      <c r="R2607" s="35">
        <f t="shared" si="203"/>
        <v>1.2178991333479645E-2</v>
      </c>
      <c r="S2607" s="35">
        <f t="shared" si="204"/>
        <v>1.2751076719649259E-2</v>
      </c>
      <c r="T2607" s="11" t="s">
        <v>14</v>
      </c>
    </row>
    <row r="2608" spans="2:20" x14ac:dyDescent="0.35">
      <c r="B2608" s="63">
        <v>25.910000000001251</v>
      </c>
      <c r="C2608" s="34">
        <f>B2608/'MSD Calculation'!$D$5</f>
        <v>0.87533783783788</v>
      </c>
      <c r="D2608" s="34">
        <f>'MSD Calculation'!$D$24-B2608</f>
        <v>-7.4100000000012507</v>
      </c>
      <c r="E2608" s="30">
        <f>IF(B2608="",0,IF(B2608&lt;'MSD Calculation'!$D$5,$E$7*(1-B2608/'MSD Calculation'!$D$5), 0))</f>
        <v>1.7644087264315704E-3</v>
      </c>
      <c r="F2608" s="30">
        <f>IF(B2608="",0,IF($B2608&lt;$F$5,0,IF($B2608&gt;'MSD Calculation'!$D$5,0,IF($N$4="Closed-form",1/2*(1-COS(2*PI()*($B2608-$F$5)/$F$6))*$F$8,IF($N$4="General",1/2*(1-COS(2*PI()*($B2608-$F$5)/$F$6))*$F$9,"Error")))))</f>
        <v>6.0460315241458121E-3</v>
      </c>
      <c r="G2608" s="30">
        <f>IF(B2608="",0,IF($B2608&lt;$G$5,0,IF($B2608&gt;'MSD Calculation'!$D$5,0,IF($N$4="Closed-form",1/2*(1-COS(2*PI()*($B2608-$G$5)/$G$6))*$G$8,IF($N$4="General",1/2*(1-COS(2*PI()*($B2608-$G$5)/$G$6))*$G$9,"Error")))))</f>
        <v>2.6465652193775951E-3</v>
      </c>
      <c r="H2608" s="30">
        <f>IF(B2608="",0,IF($B2608&lt;$H$5,0,IF($B2608&gt;'MSD Calculation'!$D$5,0,IF($N$4="Closed-form",1/2*(1-COS(2*PI()*($B2608-$H$5)/$H$6))*$H$8,IF($N$4="General",1/2*(1-COS(2*PI()*($B2608-$H$5)/$H$6))*$H$9,"Error")))))</f>
        <v>1.7004427652577263E-3</v>
      </c>
      <c r="I2608" s="30">
        <f>IF(B2608="",0,IF($B2608&lt;$I$5,0,IF($B2608&gt;'MSD Calculation'!$D$5,0,IF($N$4="Closed-form",1/2*(1-COS(2*PI()*($B2608-$I$5)/$I$6))*$I$8,IF($N$4="General",1/2*(1-COS(2*PI()*($B2608-$I$5)/$I$6))*$I$9,"Error")))))</f>
        <v>5.7177009121694034E-4</v>
      </c>
      <c r="J2608" s="15" t="s">
        <v>14</v>
      </c>
      <c r="K2608" s="3"/>
      <c r="L2608" s="17">
        <v>25.910000000001251</v>
      </c>
      <c r="M2608" s="34">
        <f>L2608/'MSD Calculation'!$D$5</f>
        <v>0.87533783783788</v>
      </c>
      <c r="N2608" s="34">
        <f>'MSD Calculation'!$D$24-L2608</f>
        <v>-7.4100000000012507</v>
      </c>
      <c r="O2608" s="35">
        <f t="shared" si="200"/>
        <v>1.7644087264315704E-3</v>
      </c>
      <c r="P2608" s="35">
        <f t="shared" si="201"/>
        <v>7.8104402505773827E-3</v>
      </c>
      <c r="Q2608" s="35">
        <f t="shared" si="202"/>
        <v>1.0457005469954978E-2</v>
      </c>
      <c r="R2608" s="35">
        <f t="shared" si="203"/>
        <v>1.2157448235212705E-2</v>
      </c>
      <c r="S2608" s="35">
        <f t="shared" si="204"/>
        <v>1.2729218326429644E-2</v>
      </c>
      <c r="T2608" s="11" t="s">
        <v>14</v>
      </c>
    </row>
    <row r="2609" spans="2:20" x14ac:dyDescent="0.35">
      <c r="B2609" s="63">
        <v>25.920000000001252</v>
      </c>
      <c r="C2609" s="34">
        <f>B2609/'MSD Calculation'!$D$5</f>
        <v>0.87567567567571791</v>
      </c>
      <c r="D2609" s="34">
        <f>'MSD Calculation'!$D$24-B2609</f>
        <v>-7.4200000000012523</v>
      </c>
      <c r="E2609" s="30">
        <f>IF(B2609="",0,IF(B2609&lt;'MSD Calculation'!$D$5,$E$7*(1-B2609/'MSD Calculation'!$D$5), 0))</f>
        <v>1.7596271309669835E-3</v>
      </c>
      <c r="F2609" s="30">
        <f>IF(B2609="",0,IF($B2609&lt;$F$5,0,IF($B2609&gt;'MSD Calculation'!$D$5,0,IF($N$4="Closed-form",1/2*(1-COS(2*PI()*($B2609-$F$5)/$F$6))*$F$8,IF($N$4="General",1/2*(1-COS(2*PI()*($B2609-$F$5)/$F$6))*$F$9,"Error")))))</f>
        <v>6.0361853933699264E-3</v>
      </c>
      <c r="G2609" s="30">
        <f>IF(B2609="",0,IF($B2609&lt;$G$5,0,IF($B2609&gt;'MSD Calculation'!$D$5,0,IF($N$4="Closed-form",1/2*(1-COS(2*PI()*($B2609-$G$5)/$G$6))*$G$8,IF($N$4="General",1/2*(1-COS(2*PI()*($B2609-$G$5)/$G$6))*$G$9,"Error")))))</f>
        <v>2.6421796905453576E-3</v>
      </c>
      <c r="H2609" s="30">
        <f>IF(B2609="",0,IF($B2609&lt;$H$5,0,IF($B2609&gt;'MSD Calculation'!$D$5,0,IF($N$4="Closed-form",1/2*(1-COS(2*PI()*($B2609-$H$5)/$H$6))*$H$8,IF($N$4="General",1/2*(1-COS(2*PI()*($B2609-$H$5)/$H$6))*$H$9,"Error")))))</f>
        <v>1.6978938239585021E-3</v>
      </c>
      <c r="I2609" s="30">
        <f>IF(B2609="",0,IF($B2609&lt;$I$5,0,IF($B2609&gt;'MSD Calculation'!$D$5,0,IF($N$4="Closed-form",1/2*(1-COS(2*PI()*($B2609-$I$5)/$I$6))*$I$8,IF($N$4="General",1/2*(1-COS(2*PI()*($B2609-$I$5)/$I$6))*$I$9,"Error")))))</f>
        <v>5.7144749745264721E-4</v>
      </c>
      <c r="J2609" s="15" t="s">
        <v>14</v>
      </c>
      <c r="K2609" s="3"/>
      <c r="L2609" s="17">
        <v>25.920000000001252</v>
      </c>
      <c r="M2609" s="34">
        <f>L2609/'MSD Calculation'!$D$5</f>
        <v>0.87567567567571791</v>
      </c>
      <c r="N2609" s="34">
        <f>'MSD Calculation'!$D$24-L2609</f>
        <v>-7.4200000000012523</v>
      </c>
      <c r="O2609" s="35">
        <f t="shared" si="200"/>
        <v>1.7596271309669835E-3</v>
      </c>
      <c r="P2609" s="35">
        <f t="shared" si="201"/>
        <v>7.7958125243369099E-3</v>
      </c>
      <c r="Q2609" s="35">
        <f t="shared" si="202"/>
        <v>1.0437992214882268E-2</v>
      </c>
      <c r="R2609" s="35">
        <f t="shared" si="203"/>
        <v>1.2135886038840771E-2</v>
      </c>
      <c r="S2609" s="35">
        <f t="shared" si="204"/>
        <v>1.2707333536293419E-2</v>
      </c>
      <c r="T2609" s="11" t="s">
        <v>14</v>
      </c>
    </row>
    <row r="2610" spans="2:20" x14ac:dyDescent="0.35">
      <c r="B2610" s="63">
        <v>25.930000000001254</v>
      </c>
      <c r="C2610" s="34">
        <f>B2610/'MSD Calculation'!$D$5</f>
        <v>0.87601351351355583</v>
      </c>
      <c r="D2610" s="34">
        <f>'MSD Calculation'!$D$24-B2610</f>
        <v>-7.4300000000012538</v>
      </c>
      <c r="E2610" s="30">
        <f>IF(B2610="",0,IF(B2610&lt;'MSD Calculation'!$D$5,$E$7*(1-B2610/'MSD Calculation'!$D$5), 0))</f>
        <v>1.7548455355023964E-3</v>
      </c>
      <c r="F2610" s="30">
        <f>IF(B2610="",0,IF($B2610&lt;$F$5,0,IF($B2610&gt;'MSD Calculation'!$D$5,0,IF($N$4="Closed-form",1/2*(1-COS(2*PI()*($B2610-$F$5)/$F$6))*$F$8,IF($N$4="General",1/2*(1-COS(2*PI()*($B2610-$F$5)/$F$6))*$F$9,"Error")))))</f>
        <v>6.0263340584436401E-3</v>
      </c>
      <c r="G2610" s="30">
        <f>IF(B2610="",0,IF($B2610&lt;$G$5,0,IF($B2610&gt;'MSD Calculation'!$D$5,0,IF($N$4="Closed-form",1/2*(1-COS(2*PI()*($B2610-$G$5)/$G$6))*$G$8,IF($N$4="General",1/2*(1-COS(2*PI()*($B2610-$G$5)/$G$6))*$G$9,"Error")))))</f>
        <v>2.6377886600379729E-3</v>
      </c>
      <c r="H2610" s="30">
        <f>IF(B2610="",0,IF($B2610&lt;$H$5,0,IF($B2610&gt;'MSD Calculation'!$D$5,0,IF($N$4="Closed-form",1/2*(1-COS(2*PI()*($B2610-$H$5)/$H$6))*$H$8,IF($N$4="General",1/2*(1-COS(2*PI()*($B2610-$H$5)/$H$6))*$H$9,"Error")))))</f>
        <v>1.6953365945785827E-3</v>
      </c>
      <c r="I2610" s="30">
        <f>IF(B2610="",0,IF($B2610&lt;$I$5,0,IF($B2610&gt;'MSD Calculation'!$D$5,0,IF($N$4="Closed-form",1/2*(1-COS(2*PI()*($B2610-$I$5)/$I$6))*$I$8,IF($N$4="General",1/2*(1-COS(2*PI()*($B2610-$I$5)/$I$6))*$I$9,"Error")))))</f>
        <v>5.711176132131208E-4</v>
      </c>
      <c r="J2610" s="15" t="s">
        <v>14</v>
      </c>
      <c r="K2610" s="3"/>
      <c r="L2610" s="17">
        <v>25.930000000001254</v>
      </c>
      <c r="M2610" s="34">
        <f>L2610/'MSD Calculation'!$D$5</f>
        <v>0.87601351351355583</v>
      </c>
      <c r="N2610" s="34">
        <f>'MSD Calculation'!$D$24-L2610</f>
        <v>-7.4300000000012538</v>
      </c>
      <c r="O2610" s="35">
        <f t="shared" si="200"/>
        <v>1.7548455355023964E-3</v>
      </c>
      <c r="P2610" s="35">
        <f t="shared" si="201"/>
        <v>7.7811795939460365E-3</v>
      </c>
      <c r="Q2610" s="35">
        <f t="shared" si="202"/>
        <v>1.041896825398401E-2</v>
      </c>
      <c r="R2610" s="35">
        <f t="shared" si="203"/>
        <v>1.2114304848562593E-2</v>
      </c>
      <c r="S2610" s="35">
        <f t="shared" si="204"/>
        <v>1.2685422461775713E-2</v>
      </c>
      <c r="T2610" s="11" t="s">
        <v>14</v>
      </c>
    </row>
    <row r="2611" spans="2:20" x14ac:dyDescent="0.35">
      <c r="B2611" s="63">
        <v>25.940000000001255</v>
      </c>
      <c r="C2611" s="34">
        <f>B2611/'MSD Calculation'!$D$5</f>
        <v>0.87635135135139375</v>
      </c>
      <c r="D2611" s="34">
        <f>'MSD Calculation'!$D$24-B2611</f>
        <v>-7.4400000000012554</v>
      </c>
      <c r="E2611" s="30">
        <f>IF(B2611="",0,IF(B2611&lt;'MSD Calculation'!$D$5,$E$7*(1-B2611/'MSD Calculation'!$D$5), 0))</f>
        <v>1.7500639400378096E-3</v>
      </c>
      <c r="F2611" s="30">
        <f>IF(B2611="",0,IF($B2611&lt;$F$5,0,IF($B2611&gt;'MSD Calculation'!$D$5,0,IF($N$4="Closed-form",1/2*(1-COS(2*PI()*($B2611-$F$5)/$F$6))*$F$8,IF($N$4="General",1/2*(1-COS(2*PI()*($B2611-$F$5)/$F$6))*$F$9,"Error")))))</f>
        <v>6.0164775625797372E-3</v>
      </c>
      <c r="G2611" s="30">
        <f>IF(B2611="",0,IF($B2611&lt;$G$5,0,IF($B2611&gt;'MSD Calculation'!$D$5,0,IF($N$4="Closed-form",1/2*(1-COS(2*PI()*($B2611-$G$5)/$G$6))*$G$8,IF($N$4="General",1/2*(1-COS(2*PI()*($B2611-$G$5)/$G$6))*$G$9,"Error")))))</f>
        <v>2.6333921582543042E-3</v>
      </c>
      <c r="H2611" s="30">
        <f>IF(B2611="",0,IF($B2611&lt;$H$5,0,IF($B2611&gt;'MSD Calculation'!$D$5,0,IF($N$4="Closed-form",1/2*(1-COS(2*PI()*($B2611-$H$5)/$H$6))*$H$8,IF($N$4="General",1/2*(1-COS(2*PI()*($B2611-$H$5)/$H$6))*$H$9,"Error")))))</f>
        <v>1.6927711078656641E-3</v>
      </c>
      <c r="I2611" s="30">
        <f>IF(B2611="",0,IF($B2611&lt;$I$5,0,IF($B2611&gt;'MSD Calculation'!$D$5,0,IF($N$4="Closed-form",1/2*(1-COS(2*PI()*($B2611-$I$5)/$I$6))*$I$8,IF($N$4="General",1/2*(1-COS(2*PI()*($B2611-$I$5)/$I$6))*$I$9,"Error")))))</f>
        <v>5.7078044702314572E-4</v>
      </c>
      <c r="J2611" s="15" t="s">
        <v>14</v>
      </c>
      <c r="K2611" s="3"/>
      <c r="L2611" s="17">
        <v>25.940000000001255</v>
      </c>
      <c r="M2611" s="34">
        <f>L2611/'MSD Calculation'!$D$5</f>
        <v>0.87635135135139375</v>
      </c>
      <c r="N2611" s="34">
        <f>'MSD Calculation'!$D$24-L2611</f>
        <v>-7.4400000000012554</v>
      </c>
      <c r="O2611" s="35">
        <f t="shared" si="200"/>
        <v>1.7500639400378096E-3</v>
      </c>
      <c r="P2611" s="35">
        <f t="shared" si="201"/>
        <v>7.7665415026175466E-3</v>
      </c>
      <c r="Q2611" s="35">
        <f t="shared" si="202"/>
        <v>1.039993366087185E-2</v>
      </c>
      <c r="R2611" s="35">
        <f t="shared" si="203"/>
        <v>1.2092704768737514E-2</v>
      </c>
      <c r="S2611" s="35">
        <f t="shared" si="204"/>
        <v>1.266348521576066E-2</v>
      </c>
      <c r="T2611" s="11" t="s">
        <v>14</v>
      </c>
    </row>
    <row r="2612" spans="2:20" x14ac:dyDescent="0.35">
      <c r="B2612" s="63">
        <v>25.950000000001257</v>
      </c>
      <c r="C2612" s="34">
        <f>B2612/'MSD Calculation'!$D$5</f>
        <v>0.87668918918923167</v>
      </c>
      <c r="D2612" s="34">
        <f>'MSD Calculation'!$D$24-B2612</f>
        <v>-7.450000000001257</v>
      </c>
      <c r="E2612" s="30">
        <f>IF(B2612="",0,IF(B2612&lt;'MSD Calculation'!$D$5,$E$7*(1-B2612/'MSD Calculation'!$D$5), 0))</f>
        <v>1.7452823445732225E-3</v>
      </c>
      <c r="F2612" s="30">
        <f>IF(B2612="",0,IF($B2612&lt;$F$5,0,IF($B2612&gt;'MSD Calculation'!$D$5,0,IF($N$4="Closed-form",1/2*(1-COS(2*PI()*($B2612-$F$5)/$F$6))*$F$8,IF($N$4="General",1/2*(1-COS(2*PI()*($B2612-$F$5)/$F$6))*$F$9,"Error")))))</f>
        <v>6.0066159490136219E-3</v>
      </c>
      <c r="G2612" s="30">
        <f>IF(B2612="",0,IF($B2612&lt;$G$5,0,IF($B2612&gt;'MSD Calculation'!$D$5,0,IF($N$4="Closed-form",1/2*(1-COS(2*PI()*($B2612-$G$5)/$G$6))*$G$8,IF($N$4="General",1/2*(1-COS(2*PI()*($B2612-$G$5)/$G$6))*$G$9,"Error")))))</f>
        <v>2.6289902156310867E-3</v>
      </c>
      <c r="H2612" s="30">
        <f>IF(B2612="",0,IF($B2612&lt;$H$5,0,IF($B2612&gt;'MSD Calculation'!$D$5,0,IF($N$4="Closed-form",1/2*(1-COS(2*PI()*($B2612-$H$5)/$H$6))*$H$8,IF($N$4="General",1/2*(1-COS(2*PI()*($B2612-$H$5)/$H$6))*$H$9,"Error")))))</f>
        <v>1.6901973946667301E-3</v>
      </c>
      <c r="I2612" s="30">
        <f>IF(B2612="",0,IF($B2612&lt;$I$5,0,IF($B2612&gt;'MSD Calculation'!$D$5,0,IF($N$4="Closed-form",1/2*(1-COS(2*PI()*($B2612-$I$5)/$I$6))*$I$8,IF($N$4="General",1/2*(1-COS(2*PI()*($B2612-$I$5)/$I$6))*$I$9,"Error")))))</f>
        <v>5.7043600759568516E-4</v>
      </c>
      <c r="J2612" s="15" t="s">
        <v>14</v>
      </c>
      <c r="K2612" s="3"/>
      <c r="L2612" s="17">
        <v>25.950000000001257</v>
      </c>
      <c r="M2612" s="34">
        <f>L2612/'MSD Calculation'!$D$5</f>
        <v>0.87668918918923167</v>
      </c>
      <c r="N2612" s="34">
        <f>'MSD Calculation'!$D$24-L2612</f>
        <v>-7.450000000001257</v>
      </c>
      <c r="O2612" s="35">
        <f t="shared" si="200"/>
        <v>1.7452823445732225E-3</v>
      </c>
      <c r="P2612" s="35">
        <f t="shared" si="201"/>
        <v>7.7518982935868442E-3</v>
      </c>
      <c r="Q2612" s="35">
        <f t="shared" si="202"/>
        <v>1.0380888509217931E-2</v>
      </c>
      <c r="R2612" s="35">
        <f t="shared" si="203"/>
        <v>1.2071085903884662E-2</v>
      </c>
      <c r="S2612" s="35">
        <f t="shared" si="204"/>
        <v>1.2641521911480347E-2</v>
      </c>
      <c r="T2612" s="11" t="s">
        <v>14</v>
      </c>
    </row>
    <row r="2613" spans="2:20" x14ac:dyDescent="0.35">
      <c r="B2613" s="63">
        <v>25.960000000001259</v>
      </c>
      <c r="C2613" s="34">
        <f>B2613/'MSD Calculation'!$D$5</f>
        <v>0.87702702702706947</v>
      </c>
      <c r="D2613" s="34">
        <f>'MSD Calculation'!$D$24-B2613</f>
        <v>-7.4600000000012585</v>
      </c>
      <c r="E2613" s="30">
        <f>IF(B2613="",0,IF(B2613&lt;'MSD Calculation'!$D$5,$E$7*(1-B2613/'MSD Calculation'!$D$5), 0))</f>
        <v>1.7405007491086372E-3</v>
      </c>
      <c r="F2613" s="30">
        <f>IF(B2613="",0,IF($B2613&lt;$F$5,0,IF($B2613&gt;'MSD Calculation'!$D$5,0,IF($N$4="Closed-form",1/2*(1-COS(2*PI()*($B2613-$F$5)/$F$6))*$F$8,IF($N$4="General",1/2*(1-COS(2*PI()*($B2613-$F$5)/$F$6))*$F$9,"Error")))))</f>
        <v>5.9967492610031653E-3</v>
      </c>
      <c r="G2613" s="30">
        <f>IF(B2613="",0,IF($B2613&lt;$G$5,0,IF($B2613&gt;'MSD Calculation'!$D$5,0,IF($N$4="Closed-form",1/2*(1-COS(2*PI()*($B2613-$G$5)/$G$6))*$G$8,IF($N$4="General",1/2*(1-COS(2*PI()*($B2613-$G$5)/$G$6))*$G$9,"Error")))))</f>
        <v>2.6245828626427223E-3</v>
      </c>
      <c r="H2613" s="30">
        <f>IF(B2613="",0,IF($B2613&lt;$H$5,0,IF($B2613&gt;'MSD Calculation'!$D$5,0,IF($N$4="Closed-form",1/2*(1-COS(2*PI()*($B2613-$H$5)/$H$6))*$H$8,IF($N$4="General",1/2*(1-COS(2*PI()*($B2613-$H$5)/$H$6))*$H$9,"Error")))))</f>
        <v>1.6876154859276757E-3</v>
      </c>
      <c r="I2613" s="30">
        <f>IF(B2613="",0,IF($B2613&lt;$I$5,0,IF($B2613&gt;'MSD Calculation'!$D$5,0,IF($N$4="Closed-form",1/2*(1-COS(2*PI()*($B2613-$I$5)/$I$6))*$I$8,IF($N$4="General",1/2*(1-COS(2*PI()*($B2613-$I$5)/$I$6))*$I$9,"Error")))))</f>
        <v>5.7008430383165569E-4</v>
      </c>
      <c r="J2613" s="15" t="s">
        <v>14</v>
      </c>
      <c r="K2613" s="3"/>
      <c r="L2613" s="17">
        <v>25.960000000001259</v>
      </c>
      <c r="M2613" s="34">
        <f>L2613/'MSD Calculation'!$D$5</f>
        <v>0.87702702702706947</v>
      </c>
      <c r="N2613" s="34">
        <f>'MSD Calculation'!$D$24-L2613</f>
        <v>-7.4600000000012585</v>
      </c>
      <c r="O2613" s="35">
        <f t="shared" si="200"/>
        <v>1.7405007491086372E-3</v>
      </c>
      <c r="P2613" s="35">
        <f t="shared" si="201"/>
        <v>7.7372500101118022E-3</v>
      </c>
      <c r="Q2613" s="35">
        <f t="shared" si="202"/>
        <v>1.0361832872754525E-2</v>
      </c>
      <c r="R2613" s="35">
        <f t="shared" si="203"/>
        <v>1.2049448358682199E-2</v>
      </c>
      <c r="S2613" s="35">
        <f t="shared" si="204"/>
        <v>1.2619532662513856E-2</v>
      </c>
      <c r="T2613" s="11" t="s">
        <v>14</v>
      </c>
    </row>
    <row r="2614" spans="2:20" x14ac:dyDescent="0.35">
      <c r="B2614" s="63">
        <v>25.97000000000126</v>
      </c>
      <c r="C2614" s="34">
        <f>B2614/'MSD Calculation'!$D$5</f>
        <v>0.87736486486490739</v>
      </c>
      <c r="D2614" s="34">
        <f>'MSD Calculation'!$D$24-B2614</f>
        <v>-7.4700000000012601</v>
      </c>
      <c r="E2614" s="30">
        <f>IF(B2614="",0,IF(B2614&lt;'MSD Calculation'!$D$5,$E$7*(1-B2614/'MSD Calculation'!$D$5), 0))</f>
        <v>1.7357191536440503E-3</v>
      </c>
      <c r="F2614" s="30">
        <f>IF(B2614="",0,IF($B2614&lt;$F$5,0,IF($B2614&gt;'MSD Calculation'!$D$5,0,IF($N$4="Closed-form",1/2*(1-COS(2*PI()*($B2614-$F$5)/$F$6))*$F$8,IF($N$4="General",1/2*(1-COS(2*PI()*($B2614-$F$5)/$F$6))*$F$9,"Error")))))</f>
        <v>5.9868775418284786E-3</v>
      </c>
      <c r="G2614" s="30">
        <f>IF(B2614="",0,IF($B2614&lt;$G$5,0,IF($B2614&gt;'MSD Calculation'!$D$5,0,IF($N$4="Closed-form",1/2*(1-COS(2*PI()*($B2614-$G$5)/$G$6))*$G$8,IF($N$4="General",1/2*(1-COS(2*PI()*($B2614-$G$5)/$G$6))*$G$9,"Error")))))</f>
        <v>2.6201701298010751E-3</v>
      </c>
      <c r="H2614" s="30">
        <f>IF(B2614="",0,IF($B2614&lt;$H$5,0,IF($B2614&gt;'MSD Calculation'!$D$5,0,IF($N$4="Closed-form",1/2*(1-COS(2*PI()*($B2614-$H$5)/$H$6))*$H$8,IF($N$4="General",1/2*(1-COS(2*PI()*($B2614-$H$5)/$H$6))*$H$9,"Error")))))</f>
        <v>1.6850254126929392E-3</v>
      </c>
      <c r="I2614" s="30">
        <f>IF(B2614="",0,IF($B2614&lt;$I$5,0,IF($B2614&gt;'MSD Calculation'!$D$5,0,IF($N$4="Closed-form",1/2*(1-COS(2*PI()*($B2614-$I$5)/$I$6))*$I$8,IF($N$4="General",1/2*(1-COS(2*PI()*($B2614-$I$5)/$I$6))*$I$9,"Error")))))</f>
        <v>5.6972534481969643E-4</v>
      </c>
      <c r="J2614" s="15" t="s">
        <v>14</v>
      </c>
      <c r="K2614" s="3"/>
      <c r="L2614" s="17">
        <v>25.97000000000126</v>
      </c>
      <c r="M2614" s="34">
        <f>L2614/'MSD Calculation'!$D$5</f>
        <v>0.87736486486490739</v>
      </c>
      <c r="N2614" s="34">
        <f>'MSD Calculation'!$D$24-L2614</f>
        <v>-7.4700000000012601</v>
      </c>
      <c r="O2614" s="35">
        <f t="shared" si="200"/>
        <v>1.7357191536440503E-3</v>
      </c>
      <c r="P2614" s="35">
        <f t="shared" si="201"/>
        <v>7.7225966954725285E-3</v>
      </c>
      <c r="Q2614" s="35">
        <f t="shared" si="202"/>
        <v>1.0342766825273603E-2</v>
      </c>
      <c r="R2614" s="35">
        <f t="shared" si="203"/>
        <v>1.2027792237966541E-2</v>
      </c>
      <c r="S2614" s="35">
        <f t="shared" si="204"/>
        <v>1.2597517582786238E-2</v>
      </c>
      <c r="T2614" s="11" t="s">
        <v>14</v>
      </c>
    </row>
    <row r="2615" spans="2:20" x14ac:dyDescent="0.35">
      <c r="B2615" s="63">
        <v>25.980000000001262</v>
      </c>
      <c r="C2615" s="34">
        <f>B2615/'MSD Calculation'!$D$5</f>
        <v>0.87770270270274531</v>
      </c>
      <c r="D2615" s="34">
        <f>'MSD Calculation'!$D$24-B2615</f>
        <v>-7.4800000000012616</v>
      </c>
      <c r="E2615" s="30">
        <f>IF(B2615="",0,IF(B2615&lt;'MSD Calculation'!$D$5,$E$7*(1-B2615/'MSD Calculation'!$D$5), 0))</f>
        <v>1.7309375581794633E-3</v>
      </c>
      <c r="F2615" s="30">
        <f>IF(B2615="",0,IF($B2615&lt;$F$5,0,IF($B2615&gt;'MSD Calculation'!$D$5,0,IF($N$4="Closed-form",1/2*(1-COS(2*PI()*($B2615-$F$5)/$F$6))*$F$8,IF($N$4="General",1/2*(1-COS(2*PI()*($B2615-$F$5)/$F$6))*$F$9,"Error")))))</f>
        <v>5.9770008347917597E-3</v>
      </c>
      <c r="G2615" s="30">
        <f>IF(B2615="",0,IF($B2615&lt;$G$5,0,IF($B2615&gt;'MSD Calculation'!$D$5,0,IF($N$4="Closed-form",1/2*(1-COS(2*PI()*($B2615-$G$5)/$G$6))*$G$8,IF($N$4="General",1/2*(1-COS(2*PI()*($B2615-$G$5)/$G$6))*$G$9,"Error")))))</f>
        <v>2.6157520476552442E-3</v>
      </c>
      <c r="H2615" s="30">
        <f>IF(B2615="",0,IF($B2615&lt;$H$5,0,IF($B2615&gt;'MSD Calculation'!$D$5,0,IF($N$4="Closed-form",1/2*(1-COS(2*PI()*($B2615-$H$5)/$H$6))*$H$8,IF($N$4="General",1/2*(1-COS(2*PI()*($B2615-$H$5)/$H$6))*$H$9,"Error")))))</f>
        <v>1.6824272061051271E-3</v>
      </c>
      <c r="I2615" s="30">
        <f>IF(B2615="",0,IF($B2615&lt;$I$5,0,IF($B2615&gt;'MSD Calculation'!$D$5,0,IF($N$4="Closed-form",1/2*(1-COS(2*PI()*($B2615-$I$5)/$I$6))*$I$8,IF($N$4="General",1/2*(1-COS(2*PI()*($B2615-$I$5)/$I$6))*$I$9,"Error")))))</f>
        <v>5.6935913983593544E-4</v>
      </c>
      <c r="J2615" s="15" t="s">
        <v>14</v>
      </c>
      <c r="K2615" s="3"/>
      <c r="L2615" s="17">
        <v>25.980000000001262</v>
      </c>
      <c r="M2615" s="34">
        <f>L2615/'MSD Calculation'!$D$5</f>
        <v>0.87770270270274531</v>
      </c>
      <c r="N2615" s="34">
        <f>'MSD Calculation'!$D$24-L2615</f>
        <v>-7.4800000000012616</v>
      </c>
      <c r="O2615" s="35">
        <f t="shared" si="200"/>
        <v>1.7309375581794633E-3</v>
      </c>
      <c r="P2615" s="35">
        <f t="shared" si="201"/>
        <v>7.7079383929712225E-3</v>
      </c>
      <c r="Q2615" s="35">
        <f t="shared" si="202"/>
        <v>1.0323690440626466E-2</v>
      </c>
      <c r="R2615" s="35">
        <f t="shared" si="203"/>
        <v>1.2006117646731592E-2</v>
      </c>
      <c r="S2615" s="35">
        <f t="shared" si="204"/>
        <v>1.2575476786567527E-2</v>
      </c>
      <c r="T2615" s="11" t="s">
        <v>14</v>
      </c>
    </row>
    <row r="2616" spans="2:20" x14ac:dyDescent="0.35">
      <c r="B2616" s="63">
        <v>25.990000000001263</v>
      </c>
      <c r="C2616" s="34">
        <f>B2616/'MSD Calculation'!$D$5</f>
        <v>0.87804054054058323</v>
      </c>
      <c r="D2616" s="34">
        <f>'MSD Calculation'!$D$24-B2616</f>
        <v>-7.4900000000012632</v>
      </c>
      <c r="E2616" s="30">
        <f>IF(B2616="",0,IF(B2616&lt;'MSD Calculation'!$D$5,$E$7*(1-B2616/'MSD Calculation'!$D$5), 0))</f>
        <v>1.7261559627148764E-3</v>
      </c>
      <c r="F2616" s="30">
        <f>IF(B2616="",0,IF($B2616&lt;$F$5,0,IF($B2616&gt;'MSD Calculation'!$D$5,0,IF($N$4="Closed-form",1/2*(1-COS(2*PI()*($B2616-$F$5)/$F$6))*$F$8,IF($N$4="General",1/2*(1-COS(2*PI()*($B2616-$F$5)/$F$6))*$F$9,"Error")))))</f>
        <v>5.9671191832170699E-3</v>
      </c>
      <c r="G2616" s="30">
        <f>IF(B2616="",0,IF($B2616&lt;$G$5,0,IF($B2616&gt;'MSD Calculation'!$D$5,0,IF($N$4="Closed-form",1/2*(1-COS(2*PI()*($B2616-$G$5)/$G$6))*$G$8,IF($N$4="General",1/2*(1-COS(2*PI()*($B2616-$G$5)/$G$6))*$G$9,"Error")))))</f>
        <v>2.6113286467913705E-3</v>
      </c>
      <c r="H2616" s="30">
        <f>IF(B2616="",0,IF($B2616&lt;$H$5,0,IF($B2616&gt;'MSD Calculation'!$D$5,0,IF($N$4="Closed-form",1/2*(1-COS(2*PI()*($B2616-$H$5)/$H$6))*$H$8,IF($N$4="General",1/2*(1-COS(2*PI()*($B2616-$H$5)/$H$6))*$H$9,"Error")))))</f>
        <v>1.6798208974046407E-3</v>
      </c>
      <c r="I2616" s="30">
        <f>IF(B2616="",0,IF($B2616&lt;$I$5,0,IF($B2616&gt;'MSD Calculation'!$D$5,0,IF($N$4="Closed-form",1/2*(1-COS(2*PI()*($B2616-$I$5)/$I$6))*$I$8,IF($N$4="General",1/2*(1-COS(2*PI()*($B2616-$I$5)/$I$6))*$I$9,"Error")))))</f>
        <v>5.6898569834374876E-4</v>
      </c>
      <c r="J2616" s="15" t="s">
        <v>14</v>
      </c>
      <c r="K2616" s="3"/>
      <c r="L2616" s="17">
        <v>25.990000000001263</v>
      </c>
      <c r="M2616" s="34">
        <f>L2616/'MSD Calculation'!$D$5</f>
        <v>0.87804054054058323</v>
      </c>
      <c r="N2616" s="34">
        <f>'MSD Calculation'!$D$24-L2616</f>
        <v>-7.4900000000012632</v>
      </c>
      <c r="O2616" s="35">
        <f t="shared" si="200"/>
        <v>1.7261559627148764E-3</v>
      </c>
      <c r="P2616" s="35">
        <f t="shared" si="201"/>
        <v>7.6932751459319465E-3</v>
      </c>
      <c r="Q2616" s="35">
        <f t="shared" si="202"/>
        <v>1.0304603792723317E-2</v>
      </c>
      <c r="R2616" s="35">
        <f t="shared" si="203"/>
        <v>1.1984424690127957E-2</v>
      </c>
      <c r="S2616" s="35">
        <f t="shared" si="204"/>
        <v>1.2553410388471705E-2</v>
      </c>
      <c r="T2616" s="11" t="s">
        <v>14</v>
      </c>
    </row>
    <row r="2617" spans="2:20" x14ac:dyDescent="0.35">
      <c r="B2617" s="63">
        <v>26.000000000001265</v>
      </c>
      <c r="C2617" s="34">
        <f>B2617/'MSD Calculation'!$D$5</f>
        <v>0.87837837837842103</v>
      </c>
      <c r="D2617" s="34">
        <f>'MSD Calculation'!$D$24-B2617</f>
        <v>-7.5000000000012648</v>
      </c>
      <c r="E2617" s="30">
        <f>IF(B2617="",0,IF(B2617&lt;'MSD Calculation'!$D$5,$E$7*(1-B2617/'MSD Calculation'!$D$5), 0))</f>
        <v>1.7213743672502911E-3</v>
      </c>
      <c r="F2617" s="30">
        <f>IF(B2617="",0,IF($B2617&lt;$F$5,0,IF($B2617&gt;'MSD Calculation'!$D$5,0,IF($N$4="Closed-form",1/2*(1-COS(2*PI()*($B2617-$F$5)/$F$6))*$F$8,IF($N$4="General",1/2*(1-COS(2*PI()*($B2617-$F$5)/$F$6))*$F$9,"Error")))))</f>
        <v>5.957232630450178E-3</v>
      </c>
      <c r="G2617" s="30">
        <f>IF(B2617="",0,IF($B2617&lt;$G$5,0,IF($B2617&gt;'MSD Calculation'!$D$5,0,IF($N$4="Closed-form",1/2*(1-COS(2*PI()*($B2617-$G$5)/$G$6))*$G$8,IF($N$4="General",1/2*(1-COS(2*PI()*($B2617-$G$5)/$G$6))*$G$9,"Error")))))</f>
        <v>2.6068999578324108E-3</v>
      </c>
      <c r="H2617" s="30">
        <f>IF(B2617="",0,IF($B2617&lt;$H$5,0,IF($B2617&gt;'MSD Calculation'!$D$5,0,IF($N$4="Closed-form",1/2*(1-COS(2*PI()*($B2617-$H$5)/$H$6))*$H$8,IF($N$4="General",1/2*(1-COS(2*PI()*($B2617-$H$5)/$H$6))*$H$9,"Error")))))</f>
        <v>1.6772065179292985E-3</v>
      </c>
      <c r="I2617" s="30">
        <f>IF(B2617="",0,IF($B2617&lt;$I$5,0,IF($B2617&gt;'MSD Calculation'!$D$5,0,IF($N$4="Closed-form",1/2*(1-COS(2*PI()*($B2617-$I$5)/$I$6))*$I$8,IF($N$4="General",1/2*(1-COS(2*PI()*($B2617-$I$5)/$I$6))*$I$9,"Error")))))</f>
        <v>5.6860502999351692E-4</v>
      </c>
      <c r="J2617" s="15" t="s">
        <v>14</v>
      </c>
      <c r="K2617" s="3"/>
      <c r="L2617" s="17">
        <v>26.000000000001265</v>
      </c>
      <c r="M2617" s="34">
        <f>L2617/'MSD Calculation'!$D$5</f>
        <v>0.87837837837842103</v>
      </c>
      <c r="N2617" s="34">
        <f>'MSD Calculation'!$D$24-L2617</f>
        <v>-7.5000000000012648</v>
      </c>
      <c r="O2617" s="35">
        <f t="shared" si="200"/>
        <v>1.7213743672502911E-3</v>
      </c>
      <c r="P2617" s="35">
        <f t="shared" si="201"/>
        <v>7.6786069977004693E-3</v>
      </c>
      <c r="Q2617" s="35">
        <f t="shared" si="202"/>
        <v>1.028550695553288E-2</v>
      </c>
      <c r="R2617" s="35">
        <f t="shared" si="203"/>
        <v>1.1962713473462179E-2</v>
      </c>
      <c r="S2617" s="35">
        <f t="shared" si="204"/>
        <v>1.2531318503455695E-2</v>
      </c>
      <c r="T2617" s="11" t="s">
        <v>14</v>
      </c>
    </row>
    <row r="2618" spans="2:20" x14ac:dyDescent="0.35">
      <c r="B2618" s="63">
        <v>26.010000000001266</v>
      </c>
      <c r="C2618" s="34">
        <f>B2618/'MSD Calculation'!$D$5</f>
        <v>0.87871621621625895</v>
      </c>
      <c r="D2618" s="34">
        <f>'MSD Calculation'!$D$24-B2618</f>
        <v>-7.5100000000012663</v>
      </c>
      <c r="E2618" s="30">
        <f>IF(B2618="",0,IF(B2618&lt;'MSD Calculation'!$D$5,$E$7*(1-B2618/'MSD Calculation'!$D$5), 0))</f>
        <v>1.716592771785704E-3</v>
      </c>
      <c r="F2618" s="30">
        <f>IF(B2618="",0,IF($B2618&lt;$F$5,0,IF($B2618&gt;'MSD Calculation'!$D$5,0,IF($N$4="Closed-form",1/2*(1-COS(2*PI()*($B2618-$F$5)/$F$6))*$F$8,IF($N$4="General",1/2*(1-COS(2*PI()*($B2618-$F$5)/$F$6))*$F$9,"Error")))))</f>
        <v>5.9473412198583243E-3</v>
      </c>
      <c r="G2618" s="30">
        <f>IF(B2618="",0,IF($B2618&lt;$G$5,0,IF($B2618&gt;'MSD Calculation'!$D$5,0,IF($N$4="Closed-form",1/2*(1-COS(2*PI()*($B2618-$G$5)/$G$6))*$G$8,IF($N$4="General",1/2*(1-COS(2*PI()*($B2618-$G$5)/$G$6))*$G$9,"Error")))))</f>
        <v>2.6024660114379317E-3</v>
      </c>
      <c r="H2618" s="30">
        <f>IF(B2618="",0,IF($B2618&lt;$H$5,0,IF($B2618&gt;'MSD Calculation'!$D$5,0,IF($N$4="Closed-form",1/2*(1-COS(2*PI()*($B2618-$H$5)/$H$6))*$H$8,IF($N$4="General",1/2*(1-COS(2*PI()*($B2618-$H$5)/$H$6))*$H$9,"Error")))))</f>
        <v>1.6745840991139608E-3</v>
      </c>
      <c r="I2618" s="30">
        <f>IF(B2618="",0,IF($B2618&lt;$I$5,0,IF($B2618&gt;'MSD Calculation'!$D$5,0,IF($N$4="Closed-form",1/2*(1-COS(2*PI()*($B2618-$I$5)/$I$6))*$I$8,IF($N$4="General",1/2*(1-COS(2*PI()*($B2618-$I$5)/$I$6))*$I$9,"Error")))))</f>
        <v>5.6821714462237482E-4</v>
      </c>
      <c r="J2618" s="15" t="s">
        <v>14</v>
      </c>
      <c r="K2618" s="3"/>
      <c r="L2618" s="17">
        <v>26.010000000001266</v>
      </c>
      <c r="M2618" s="34">
        <f>L2618/'MSD Calculation'!$D$5</f>
        <v>0.87871621621625895</v>
      </c>
      <c r="N2618" s="34">
        <f>'MSD Calculation'!$D$24-L2618</f>
        <v>-7.5100000000012663</v>
      </c>
      <c r="O2618" s="35">
        <f t="shared" si="200"/>
        <v>1.716592771785704E-3</v>
      </c>
      <c r="P2618" s="35">
        <f t="shared" si="201"/>
        <v>7.6639339916440286E-3</v>
      </c>
      <c r="Q2618" s="35">
        <f t="shared" si="202"/>
        <v>1.026640000308196E-2</v>
      </c>
      <c r="R2618" s="35">
        <f t="shared" si="203"/>
        <v>1.194098410219592E-2</v>
      </c>
      <c r="S2618" s="35">
        <f t="shared" si="204"/>
        <v>1.2509201246818294E-2</v>
      </c>
      <c r="T2618" s="11" t="s">
        <v>14</v>
      </c>
    </row>
    <row r="2619" spans="2:20" x14ac:dyDescent="0.35">
      <c r="B2619" s="63">
        <v>26.020000000001268</v>
      </c>
      <c r="C2619" s="34">
        <f>B2619/'MSD Calculation'!$D$5</f>
        <v>0.87905405405409687</v>
      </c>
      <c r="D2619" s="34">
        <f>'MSD Calculation'!$D$24-B2619</f>
        <v>-7.5200000000012679</v>
      </c>
      <c r="E2619" s="30">
        <f>IF(B2619="",0,IF(B2619&lt;'MSD Calculation'!$D$5,$E$7*(1-B2619/'MSD Calculation'!$D$5), 0))</f>
        <v>1.7118111763211171E-3</v>
      </c>
      <c r="F2619" s="30">
        <f>IF(B2619="",0,IF($B2619&lt;$F$5,0,IF($B2619&gt;'MSD Calculation'!$D$5,0,IF($N$4="Closed-form",1/2*(1-COS(2*PI()*($B2619-$F$5)/$F$6))*$F$8,IF($N$4="General",1/2*(1-COS(2*PI()*($B2619-$F$5)/$F$6))*$F$9,"Error")))))</f>
        <v>5.9374449948301003E-3</v>
      </c>
      <c r="G2619" s="30">
        <f>IF(B2619="",0,IF($B2619&lt;$G$5,0,IF($B2619&gt;'MSD Calculation'!$D$5,0,IF($N$4="Closed-form",1/2*(1-COS(2*PI()*($B2619-$G$5)/$G$6))*$G$8,IF($N$4="General",1/2*(1-COS(2*PI()*($B2619-$G$5)/$G$6))*$G$9,"Error")))))</f>
        <v>2.5980268383038957E-3</v>
      </c>
      <c r="H2619" s="30">
        <f>IF(B2619="",0,IF($B2619&lt;$H$5,0,IF($B2619&gt;'MSD Calculation'!$D$5,0,IF($N$4="Closed-form",1/2*(1-COS(2*PI()*($B2619-$H$5)/$H$6))*$H$8,IF($N$4="General",1/2*(1-COS(2*PI()*($B2619-$H$5)/$H$6))*$H$9,"Error")))))</f>
        <v>1.6719536724901529E-3</v>
      </c>
      <c r="I2619" s="30">
        <f>IF(B2619="",0,IF($B2619&lt;$I$5,0,IF($B2619&gt;'MSD Calculation'!$D$5,0,IF($N$4="Closed-form",1/2*(1-COS(2*PI()*($B2619-$I$5)/$I$6))*$I$8,IF($N$4="General",1/2*(1-COS(2*PI()*($B2619-$I$5)/$I$6))*$I$9,"Error")))))</f>
        <v>5.6782205225395783E-4</v>
      </c>
      <c r="J2619" s="15" t="s">
        <v>14</v>
      </c>
      <c r="K2619" s="3"/>
      <c r="L2619" s="17">
        <v>26.020000000001268</v>
      </c>
      <c r="M2619" s="34">
        <f>L2619/'MSD Calculation'!$D$5</f>
        <v>0.87905405405409687</v>
      </c>
      <c r="N2619" s="34">
        <f>'MSD Calculation'!$D$24-L2619</f>
        <v>-7.5200000000012679</v>
      </c>
      <c r="O2619" s="35">
        <f t="shared" si="200"/>
        <v>1.7118111763211171E-3</v>
      </c>
      <c r="P2619" s="35">
        <f t="shared" si="201"/>
        <v>7.6492561711512174E-3</v>
      </c>
      <c r="Q2619" s="35">
        <f t="shared" si="202"/>
        <v>1.0247283009455113E-2</v>
      </c>
      <c r="R2619" s="35">
        <f t="shared" si="203"/>
        <v>1.1919236681945266E-2</v>
      </c>
      <c r="S2619" s="35">
        <f t="shared" si="204"/>
        <v>1.2487058734199223E-2</v>
      </c>
      <c r="T2619" s="11" t="s">
        <v>14</v>
      </c>
    </row>
    <row r="2620" spans="2:20" x14ac:dyDescent="0.35">
      <c r="B2620" s="63">
        <v>26.030000000001269</v>
      </c>
      <c r="C2620" s="34">
        <f>B2620/'MSD Calculation'!$D$5</f>
        <v>0.87939189189193478</v>
      </c>
      <c r="D2620" s="34">
        <f>'MSD Calculation'!$D$24-B2620</f>
        <v>-7.5300000000012695</v>
      </c>
      <c r="E2620" s="30">
        <f>IF(B2620="",0,IF(B2620&lt;'MSD Calculation'!$D$5,$E$7*(1-B2620/'MSD Calculation'!$D$5), 0))</f>
        <v>1.7070295808565301E-3</v>
      </c>
      <c r="F2620" s="30">
        <f>IF(B2620="",0,IF($B2620&lt;$F$5,0,IF($B2620&gt;'MSD Calculation'!$D$5,0,IF($N$4="Closed-form",1/2*(1-COS(2*PI()*($B2620-$F$5)/$F$6))*$F$8,IF($N$4="General",1/2*(1-COS(2*PI()*($B2620-$F$5)/$F$6))*$F$9,"Error")))))</f>
        <v>5.9275439987751671E-3</v>
      </c>
      <c r="G2620" s="30">
        <f>IF(B2620="",0,IF($B2620&lt;$G$5,0,IF($B2620&gt;'MSD Calculation'!$D$5,0,IF($N$4="Closed-form",1/2*(1-COS(2*PI()*($B2620-$G$5)/$G$6))*$G$8,IF($N$4="General",1/2*(1-COS(2*PI()*($B2620-$G$5)/$G$6))*$G$9,"Error")))))</f>
        <v>2.5935824691624555E-3</v>
      </c>
      <c r="H2620" s="30">
        <f>IF(B2620="",0,IF($B2620&lt;$H$5,0,IF($B2620&gt;'MSD Calculation'!$D$5,0,IF($N$4="Closed-form",1/2*(1-COS(2*PI()*($B2620-$H$5)/$H$6))*$H$8,IF($N$4="General",1/2*(1-COS(2*PI()*($B2620-$H$5)/$H$6))*$H$9,"Error")))))</f>
        <v>1.6693152696856826E-3</v>
      </c>
      <c r="I2620" s="30">
        <f>IF(B2620="",0,IF($B2620&lt;$I$5,0,IF($B2620&gt;'MSD Calculation'!$D$5,0,IF($N$4="Closed-form",1/2*(1-COS(2*PI()*($B2620-$I$5)/$I$6))*$I$8,IF($N$4="General",1/2*(1-COS(2*PI()*($B2620-$I$5)/$I$6))*$I$9,"Error")))))</f>
        <v>5.6741976309814272E-4</v>
      </c>
      <c r="J2620" s="15" t="s">
        <v>14</v>
      </c>
      <c r="K2620" s="3"/>
      <c r="L2620" s="17">
        <v>26.030000000001269</v>
      </c>
      <c r="M2620" s="34">
        <f>L2620/'MSD Calculation'!$D$5</f>
        <v>0.87939189189193478</v>
      </c>
      <c r="N2620" s="34">
        <f>'MSD Calculation'!$D$24-L2620</f>
        <v>-7.5300000000012695</v>
      </c>
      <c r="O2620" s="35">
        <f t="shared" si="200"/>
        <v>1.7070295808565301E-3</v>
      </c>
      <c r="P2620" s="35">
        <f t="shared" si="201"/>
        <v>7.6345735796316972E-3</v>
      </c>
      <c r="Q2620" s="35">
        <f t="shared" si="202"/>
        <v>1.0228156048794153E-2</v>
      </c>
      <c r="R2620" s="35">
        <f t="shared" si="203"/>
        <v>1.1897471318479836E-2</v>
      </c>
      <c r="S2620" s="35">
        <f t="shared" si="204"/>
        <v>1.2464891081577979E-2</v>
      </c>
      <c r="T2620" s="11" t="s">
        <v>14</v>
      </c>
    </row>
    <row r="2621" spans="2:20" x14ac:dyDescent="0.35">
      <c r="B2621" s="63">
        <v>26.040000000001271</v>
      </c>
      <c r="C2621" s="34">
        <f>B2621/'MSD Calculation'!$D$5</f>
        <v>0.87972972972977259</v>
      </c>
      <c r="D2621" s="34">
        <f>'MSD Calculation'!$D$24-B2621</f>
        <v>-7.540000000001271</v>
      </c>
      <c r="E2621" s="30">
        <f>IF(B2621="",0,IF(B2621&lt;'MSD Calculation'!$D$5,$E$7*(1-B2621/'MSD Calculation'!$D$5), 0))</f>
        <v>1.7022479853919447E-3</v>
      </c>
      <c r="F2621" s="30">
        <f>IF(B2621="",0,IF($B2621&lt;$F$5,0,IF($B2621&gt;'MSD Calculation'!$D$5,0,IF($N$4="Closed-form",1/2*(1-COS(2*PI()*($B2621-$F$5)/$F$6))*$F$8,IF($N$4="General",1/2*(1-COS(2*PI()*($B2621-$F$5)/$F$6))*$F$9,"Error")))))</f>
        <v>5.9176382751241563E-3</v>
      </c>
      <c r="G2621" s="30">
        <f>IF(B2621="",0,IF($B2621&lt;$G$5,0,IF($B2621&gt;'MSD Calculation'!$D$5,0,IF($N$4="Closed-form",1/2*(1-COS(2*PI()*($B2621-$G$5)/$G$6))*$G$8,IF($N$4="General",1/2*(1-COS(2*PI()*($B2621-$G$5)/$G$6))*$G$9,"Error")))))</f>
        <v>2.5891329347817278E-3</v>
      </c>
      <c r="H2621" s="30">
        <f>IF(B2621="",0,IF($B2621&lt;$H$5,0,IF($B2621&gt;'MSD Calculation'!$D$5,0,IF($N$4="Closed-form",1/2*(1-COS(2*PI()*($B2621-$H$5)/$H$6))*$H$8,IF($N$4="General",1/2*(1-COS(2*PI()*($B2621-$H$5)/$H$6))*$H$9,"Error")))))</f>
        <v>1.6666689224242644E-3</v>
      </c>
      <c r="I2621" s="30">
        <f>IF(B2621="",0,IF($B2621&lt;$I$5,0,IF($B2621&gt;'MSD Calculation'!$D$5,0,IF($N$4="Closed-form",1/2*(1-COS(2*PI()*($B2621-$I$5)/$I$6))*$I$8,IF($N$4="General",1/2*(1-COS(2*PI()*($B2621-$I$5)/$I$6))*$I$9,"Error")))))</f>
        <v>5.6701028755078392E-4</v>
      </c>
      <c r="J2621" s="15" t="s">
        <v>14</v>
      </c>
      <c r="K2621" s="3"/>
      <c r="L2621" s="17">
        <v>26.040000000001271</v>
      </c>
      <c r="M2621" s="34">
        <f>L2621/'MSD Calculation'!$D$5</f>
        <v>0.87972972972977259</v>
      </c>
      <c r="N2621" s="34">
        <f>'MSD Calculation'!$D$24-L2621</f>
        <v>-7.540000000001271</v>
      </c>
      <c r="O2621" s="35">
        <f t="shared" si="200"/>
        <v>1.7022479853919447E-3</v>
      </c>
      <c r="P2621" s="35">
        <f t="shared" si="201"/>
        <v>7.6198862605161011E-3</v>
      </c>
      <c r="Q2621" s="35">
        <f t="shared" si="202"/>
        <v>1.020901919529783E-2</v>
      </c>
      <c r="R2621" s="35">
        <f t="shared" si="203"/>
        <v>1.1875688117722095E-2</v>
      </c>
      <c r="S2621" s="35">
        <f t="shared" si="204"/>
        <v>1.2442698405272878E-2</v>
      </c>
      <c r="T2621" s="11" t="s">
        <v>14</v>
      </c>
    </row>
    <row r="2622" spans="2:20" x14ac:dyDescent="0.35">
      <c r="B2622" s="63">
        <v>26.050000000001273</v>
      </c>
      <c r="C2622" s="34">
        <f>B2622/'MSD Calculation'!$D$5</f>
        <v>0.88006756756761051</v>
      </c>
      <c r="D2622" s="34">
        <f>'MSD Calculation'!$D$24-B2622</f>
        <v>-7.5500000000012726</v>
      </c>
      <c r="E2622" s="30">
        <f>IF(B2622="",0,IF(B2622&lt;'MSD Calculation'!$D$5,$E$7*(1-B2622/'MSD Calculation'!$D$5), 0))</f>
        <v>1.6974663899273579E-3</v>
      </c>
      <c r="F2622" s="30">
        <f>IF(B2622="",0,IF($B2622&lt;$F$5,0,IF($B2622&gt;'MSD Calculation'!$D$5,0,IF($N$4="Closed-form",1/2*(1-COS(2*PI()*($B2622-$F$5)/$F$6))*$F$8,IF($N$4="General",1/2*(1-COS(2*PI()*($B2622-$F$5)/$F$6))*$F$9,"Error")))))</f>
        <v>5.9077278673283946E-3</v>
      </c>
      <c r="G2622" s="30">
        <f>IF(B2622="",0,IF($B2622&lt;$G$5,0,IF($B2622&gt;'MSD Calculation'!$D$5,0,IF($N$4="Closed-form",1/2*(1-COS(2*PI()*($B2622-$G$5)/$G$6))*$G$8,IF($N$4="General",1/2*(1-COS(2*PI()*($B2622-$G$5)/$G$6))*$G$9,"Error")))))</f>
        <v>2.5846782659655941E-3</v>
      </c>
      <c r="H2622" s="30">
        <f>IF(B2622="",0,IF($B2622&lt;$H$5,0,IF($B2622&gt;'MSD Calculation'!$D$5,0,IF($N$4="Closed-form",1/2*(1-COS(2*PI()*($B2622-$H$5)/$H$6))*$H$8,IF($N$4="General",1/2*(1-COS(2*PI()*($B2622-$H$5)/$H$6))*$H$9,"Error")))))</f>
        <v>1.664014662525133E-3</v>
      </c>
      <c r="I2622" s="30">
        <f>IF(B2622="",0,IF($B2622&lt;$I$5,0,IF($B2622&gt;'MSD Calculation'!$D$5,0,IF($N$4="Closed-form",1/2*(1-COS(2*PI()*($B2622-$I$5)/$I$6))*$I$8,IF($N$4="General",1/2*(1-COS(2*PI()*($B2622-$I$5)/$I$6))*$I$9,"Error")))))</f>
        <v>5.6659363619344461E-4</v>
      </c>
      <c r="J2622" s="15" t="s">
        <v>14</v>
      </c>
      <c r="K2622" s="3"/>
      <c r="L2622" s="17">
        <v>26.050000000001273</v>
      </c>
      <c r="M2622" s="34">
        <f>L2622/'MSD Calculation'!$D$5</f>
        <v>0.88006756756761051</v>
      </c>
      <c r="N2622" s="34">
        <f>'MSD Calculation'!$D$24-L2622</f>
        <v>-7.5500000000012726</v>
      </c>
      <c r="O2622" s="35">
        <f t="shared" si="200"/>
        <v>1.6974663899273579E-3</v>
      </c>
      <c r="P2622" s="35">
        <f t="shared" si="201"/>
        <v>7.6051942572557523E-3</v>
      </c>
      <c r="Q2622" s="35">
        <f t="shared" si="202"/>
        <v>1.0189872523221347E-2</v>
      </c>
      <c r="R2622" s="35">
        <f t="shared" si="203"/>
        <v>1.1853887185746481E-2</v>
      </c>
      <c r="S2622" s="35">
        <f t="shared" si="204"/>
        <v>1.2420480821939925E-2</v>
      </c>
      <c r="T2622" s="11" t="s">
        <v>14</v>
      </c>
    </row>
    <row r="2623" spans="2:20" x14ac:dyDescent="0.35">
      <c r="B2623" s="63">
        <v>26.060000000001274</v>
      </c>
      <c r="C2623" s="34">
        <f>B2623/'MSD Calculation'!$D$5</f>
        <v>0.88040540540544843</v>
      </c>
      <c r="D2623" s="34">
        <f>'MSD Calculation'!$D$24-B2623</f>
        <v>-7.5600000000012741</v>
      </c>
      <c r="E2623" s="30">
        <f>IF(B2623="",0,IF(B2623&lt;'MSD Calculation'!$D$5,$E$7*(1-B2623/'MSD Calculation'!$D$5), 0))</f>
        <v>1.6926847944627708E-3</v>
      </c>
      <c r="F2623" s="30">
        <f>IF(B2623="",0,IF($B2623&lt;$F$5,0,IF($B2623&gt;'MSD Calculation'!$D$5,0,IF($N$4="Closed-form",1/2*(1-COS(2*PI()*($B2623-$F$5)/$F$6))*$F$8,IF($N$4="General",1/2*(1-COS(2*PI()*($B2623-$F$5)/$F$6))*$F$9,"Error")))))</f>
        <v>5.8978128188598026E-3</v>
      </c>
      <c r="G2623" s="30">
        <f>IF(B2623="",0,IF($B2623&lt;$G$5,0,IF($B2623&gt;'MSD Calculation'!$D$5,0,IF($N$4="Closed-form",1/2*(1-COS(2*PI()*($B2623-$G$5)/$G$6))*$G$8,IF($N$4="General",1/2*(1-COS(2*PI()*($B2623-$G$5)/$G$6))*$G$9,"Error")))))</f>
        <v>2.5802184935534763E-3</v>
      </c>
      <c r="H2623" s="30">
        <f>IF(B2623="",0,IF($B2623&lt;$H$5,0,IF($B2623&gt;'MSD Calculation'!$D$5,0,IF($N$4="Closed-form",1/2*(1-COS(2*PI()*($B2623-$H$5)/$H$6))*$H$8,IF($N$4="General",1/2*(1-COS(2*PI()*($B2623-$H$5)/$H$6))*$H$9,"Error")))))</f>
        <v>1.6613525219026657E-3</v>
      </c>
      <c r="I2623" s="30">
        <f>IF(B2623="",0,IF($B2623&lt;$I$5,0,IF($B2623&gt;'MSD Calculation'!$D$5,0,IF($N$4="Closed-form",1/2*(1-COS(2*PI()*($B2623-$I$5)/$I$6))*$I$8,IF($N$4="General",1/2*(1-COS(2*PI()*($B2623-$I$5)/$I$6))*$I$9,"Error")))))</f>
        <v>5.6616981979312352E-4</v>
      </c>
      <c r="J2623" s="15" t="s">
        <v>14</v>
      </c>
      <c r="K2623" s="3"/>
      <c r="L2623" s="17">
        <v>26.060000000001274</v>
      </c>
      <c r="M2623" s="34">
        <f>L2623/'MSD Calculation'!$D$5</f>
        <v>0.88040540540544843</v>
      </c>
      <c r="N2623" s="34">
        <f>'MSD Calculation'!$D$24-L2623</f>
        <v>-7.5600000000012741</v>
      </c>
      <c r="O2623" s="35">
        <f t="shared" si="200"/>
        <v>1.6926847944627708E-3</v>
      </c>
      <c r="P2623" s="35">
        <f t="shared" si="201"/>
        <v>7.5904976133225732E-3</v>
      </c>
      <c r="Q2623" s="35">
        <f t="shared" si="202"/>
        <v>1.0170716106876049E-2</v>
      </c>
      <c r="R2623" s="35">
        <f t="shared" si="203"/>
        <v>1.1832068628778714E-2</v>
      </c>
      <c r="S2623" s="35">
        <f t="shared" si="204"/>
        <v>1.2398238448571838E-2</v>
      </c>
      <c r="T2623" s="11" t="s">
        <v>14</v>
      </c>
    </row>
    <row r="2624" spans="2:20" x14ac:dyDescent="0.35">
      <c r="B2624" s="63">
        <v>26.070000000001276</v>
      </c>
      <c r="C2624" s="34">
        <f>B2624/'MSD Calculation'!$D$5</f>
        <v>0.88074324324328634</v>
      </c>
      <c r="D2624" s="34">
        <f>'MSD Calculation'!$D$24-B2624</f>
        <v>-7.5700000000012757</v>
      </c>
      <c r="E2624" s="30">
        <f>IF(B2624="",0,IF(B2624&lt;'MSD Calculation'!$D$5,$E$7*(1-B2624/'MSD Calculation'!$D$5), 0))</f>
        <v>1.687903198998184E-3</v>
      </c>
      <c r="F2624" s="30">
        <f>IF(B2624="",0,IF($B2624&lt;$F$5,0,IF($B2624&gt;'MSD Calculation'!$D$5,0,IF($N$4="Closed-form",1/2*(1-COS(2*PI()*($B2624-$F$5)/$F$6))*$F$8,IF($N$4="General",1/2*(1-COS(2*PI()*($B2624-$F$5)/$F$6))*$F$9,"Error")))))</f>
        <v>5.8878931732106185E-3</v>
      </c>
      <c r="G2624" s="30">
        <f>IF(B2624="",0,IF($B2624&lt;$G$5,0,IF($B2624&gt;'MSD Calculation'!$D$5,0,IF($N$4="Closed-form",1/2*(1-COS(2*PI()*($B2624-$G$5)/$G$6))*$G$8,IF($N$4="General",1/2*(1-COS(2*PI()*($B2624-$G$5)/$G$6))*$G$9,"Error")))))</f>
        <v>2.5757536484201332E-3</v>
      </c>
      <c r="H2624" s="30">
        <f>IF(B2624="",0,IF($B2624&lt;$H$5,0,IF($B2624&gt;'MSD Calculation'!$D$5,0,IF($N$4="Closed-form",1/2*(1-COS(2*PI()*($B2624-$H$5)/$H$6))*$H$8,IF($N$4="General",1/2*(1-COS(2*PI()*($B2624-$H$5)/$H$6))*$H$9,"Error")))))</f>
        <v>1.6586825325659949E-3</v>
      </c>
      <c r="I2624" s="30">
        <f>IF(B2624="",0,IF($B2624&lt;$I$5,0,IF($B2624&gt;'MSD Calculation'!$D$5,0,IF($N$4="Closed-form",1/2*(1-COS(2*PI()*($B2624-$I$5)/$I$6))*$I$8,IF($N$4="General",1/2*(1-COS(2*PI()*($B2624-$I$5)/$I$6))*$I$9,"Error")))))</f>
        <v>5.657388493019766E-4</v>
      </c>
      <c r="J2624" s="15" t="s">
        <v>14</v>
      </c>
      <c r="K2624" s="3"/>
      <c r="L2624" s="17">
        <v>26.070000000001276</v>
      </c>
      <c r="M2624" s="34">
        <f>L2624/'MSD Calculation'!$D$5</f>
        <v>0.88074324324328634</v>
      </c>
      <c r="N2624" s="34">
        <f>'MSD Calculation'!$D$24-L2624</f>
        <v>-7.5700000000012757</v>
      </c>
      <c r="O2624" s="35">
        <f t="shared" si="200"/>
        <v>1.687903198998184E-3</v>
      </c>
      <c r="P2624" s="35">
        <f t="shared" si="201"/>
        <v>7.5757963722088029E-3</v>
      </c>
      <c r="Q2624" s="35">
        <f t="shared" si="202"/>
        <v>1.0151550020628937E-2</v>
      </c>
      <c r="R2624" s="35">
        <f t="shared" si="203"/>
        <v>1.1810232553194931E-2</v>
      </c>
      <c r="S2624" s="35">
        <f t="shared" si="204"/>
        <v>1.2375971402496909E-2</v>
      </c>
      <c r="T2624" s="11" t="s">
        <v>14</v>
      </c>
    </row>
    <row r="2625" spans="2:20" x14ac:dyDescent="0.35">
      <c r="B2625" s="63">
        <v>26.080000000001277</v>
      </c>
      <c r="C2625" s="34">
        <f>B2625/'MSD Calculation'!$D$5</f>
        <v>0.88108108108112415</v>
      </c>
      <c r="D2625" s="34">
        <f>'MSD Calculation'!$D$24-B2625</f>
        <v>-7.5800000000012773</v>
      </c>
      <c r="E2625" s="30">
        <f>IF(B2625="",0,IF(B2625&lt;'MSD Calculation'!$D$5,$E$7*(1-B2625/'MSD Calculation'!$D$5), 0))</f>
        <v>1.6831216035335986E-3</v>
      </c>
      <c r="F2625" s="30">
        <f>IF(B2625="",0,IF($B2625&lt;$F$5,0,IF($B2625&gt;'MSD Calculation'!$D$5,0,IF($N$4="Closed-form",1/2*(1-COS(2*PI()*($B2625-$F$5)/$F$6))*$F$8,IF($N$4="General",1/2*(1-COS(2*PI()*($B2625-$F$5)/$F$6))*$F$9,"Error")))))</f>
        <v>5.877968973893275E-3</v>
      </c>
      <c r="G2625" s="30">
        <f>IF(B2625="",0,IF($B2625&lt;$G$5,0,IF($B2625&gt;'MSD Calculation'!$D$5,0,IF($N$4="Closed-form",1/2*(1-COS(2*PI()*($B2625-$G$5)/$G$6))*$G$8,IF($N$4="General",1/2*(1-COS(2*PI()*($B2625-$G$5)/$G$6))*$G$9,"Error")))))</f>
        <v>2.5712837614754384E-3</v>
      </c>
      <c r="H2625" s="30">
        <f>IF(B2625="",0,IF($B2625&lt;$H$5,0,IF($B2625&gt;'MSD Calculation'!$D$5,0,IF($N$4="Closed-form",1/2*(1-COS(2*PI()*($B2625-$H$5)/$H$6))*$H$8,IF($N$4="General",1/2*(1-COS(2*PI()*($B2625-$H$5)/$H$6))*$H$9,"Error")))))</f>
        <v>1.6560047266186248E-3</v>
      </c>
      <c r="I2625" s="30">
        <f>IF(B2625="",0,IF($B2625&lt;$I$5,0,IF($B2625&gt;'MSD Calculation'!$D$5,0,IF($N$4="Closed-form",1/2*(1-COS(2*PI()*($B2625-$I$5)/$I$6))*$I$8,IF($N$4="General",1/2*(1-COS(2*PI()*($B2625-$I$5)/$I$6))*$I$9,"Error")))))</f>
        <v>5.6530073585703386E-4</v>
      </c>
      <c r="J2625" s="15" t="s">
        <v>14</v>
      </c>
      <c r="K2625" s="3"/>
      <c r="L2625" s="17">
        <v>26.080000000001277</v>
      </c>
      <c r="M2625" s="34">
        <f>L2625/'MSD Calculation'!$D$5</f>
        <v>0.88108108108112415</v>
      </c>
      <c r="N2625" s="34">
        <f>'MSD Calculation'!$D$24-L2625</f>
        <v>-7.5800000000012773</v>
      </c>
      <c r="O2625" s="35">
        <f t="shared" si="200"/>
        <v>1.6831216035335986E-3</v>
      </c>
      <c r="P2625" s="35">
        <f t="shared" si="201"/>
        <v>7.5610905774268732E-3</v>
      </c>
      <c r="Q2625" s="35">
        <f t="shared" si="202"/>
        <v>1.0132374338902312E-2</v>
      </c>
      <c r="R2625" s="35">
        <f t="shared" si="203"/>
        <v>1.1788379065520938E-2</v>
      </c>
      <c r="S2625" s="35">
        <f t="shared" si="204"/>
        <v>1.2353679801377972E-2</v>
      </c>
      <c r="T2625" s="11" t="s">
        <v>14</v>
      </c>
    </row>
    <row r="2626" spans="2:20" x14ac:dyDescent="0.35">
      <c r="B2626" s="63">
        <v>26.090000000001279</v>
      </c>
      <c r="C2626" s="34">
        <f>B2626/'MSD Calculation'!$D$5</f>
        <v>0.88141891891896207</v>
      </c>
      <c r="D2626" s="34">
        <f>'MSD Calculation'!$D$24-B2626</f>
        <v>-7.5900000000012788</v>
      </c>
      <c r="E2626" s="30">
        <f>IF(B2626="",0,IF(B2626&lt;'MSD Calculation'!$D$5,$E$7*(1-B2626/'MSD Calculation'!$D$5), 0))</f>
        <v>1.6783400080690116E-3</v>
      </c>
      <c r="F2626" s="30">
        <f>IF(B2626="",0,IF($B2626&lt;$F$5,0,IF($B2626&gt;'MSD Calculation'!$D$5,0,IF($N$4="Closed-form",1/2*(1-COS(2*PI()*($B2626-$F$5)/$F$6))*$F$8,IF($N$4="General",1/2*(1-COS(2*PI()*($B2626-$F$5)/$F$6))*$F$9,"Error")))))</f>
        <v>5.8680402644401457E-3</v>
      </c>
      <c r="G2626" s="30">
        <f>IF(B2626="",0,IF($B2626&lt;$G$5,0,IF($B2626&gt;'MSD Calculation'!$D$5,0,IF($N$4="Closed-form",1/2*(1-COS(2*PI()*($B2626-$G$5)/$G$6))*$G$8,IF($N$4="General",1/2*(1-COS(2*PI()*($B2626-$G$5)/$G$6))*$G$9,"Error")))))</f>
        <v>2.5668088636641704E-3</v>
      </c>
      <c r="H2626" s="30">
        <f>IF(B2626="",0,IF($B2626&lt;$H$5,0,IF($B2626&gt;'MSD Calculation'!$D$5,0,IF($N$4="Closed-form",1/2*(1-COS(2*PI()*($B2626-$H$5)/$H$6))*$H$8,IF($N$4="General",1/2*(1-COS(2*PI()*($B2626-$H$5)/$H$6))*$H$9,"Error")))))</f>
        <v>1.6533191362580457E-3</v>
      </c>
      <c r="I2626" s="30">
        <f>IF(B2626="",0,IF($B2626&lt;$I$5,0,IF($B2626&gt;'MSD Calculation'!$D$5,0,IF($N$4="Closed-form",1/2*(1-COS(2*PI()*($B2626-$I$5)/$I$6))*$I$8,IF($N$4="General",1/2*(1-COS(2*PI()*($B2626-$I$5)/$I$6))*$I$9,"Error")))))</f>
        <v>5.6485549077991189E-4</v>
      </c>
      <c r="J2626" s="15" t="s">
        <v>14</v>
      </c>
      <c r="K2626" s="3"/>
      <c r="L2626" s="17">
        <v>26.090000000001279</v>
      </c>
      <c r="M2626" s="34">
        <f>L2626/'MSD Calculation'!$D$5</f>
        <v>0.88141891891896207</v>
      </c>
      <c r="N2626" s="34">
        <f>'MSD Calculation'!$D$24-L2626</f>
        <v>-7.5900000000012788</v>
      </c>
      <c r="O2626" s="35">
        <f t="shared" si="200"/>
        <v>1.6783400080690116E-3</v>
      </c>
      <c r="P2626" s="35">
        <f t="shared" si="201"/>
        <v>7.5463802725091577E-3</v>
      </c>
      <c r="Q2626" s="35">
        <f t="shared" si="202"/>
        <v>1.0113189136173328E-2</v>
      </c>
      <c r="R2626" s="35">
        <f t="shared" si="203"/>
        <v>1.1766508272431373E-2</v>
      </c>
      <c r="S2626" s="35">
        <f t="shared" si="204"/>
        <v>1.2331363763211284E-2</v>
      </c>
      <c r="T2626" s="11" t="s">
        <v>14</v>
      </c>
    </row>
    <row r="2627" spans="2:20" x14ac:dyDescent="0.35">
      <c r="B2627" s="63">
        <v>26.10000000000128</v>
      </c>
      <c r="C2627" s="34">
        <f>B2627/'MSD Calculation'!$D$5</f>
        <v>0.88175675675679999</v>
      </c>
      <c r="D2627" s="34">
        <f>'MSD Calculation'!$D$24-B2627</f>
        <v>-7.6000000000012804</v>
      </c>
      <c r="E2627" s="30">
        <f>IF(B2627="",0,IF(B2627&lt;'MSD Calculation'!$D$5,$E$7*(1-B2627/'MSD Calculation'!$D$5), 0))</f>
        <v>1.6735584126044247E-3</v>
      </c>
      <c r="F2627" s="30">
        <f>IF(B2627="",0,IF($B2627&lt;$F$5,0,IF($B2627&gt;'MSD Calculation'!$D$5,0,IF($N$4="Closed-form",1/2*(1-COS(2*PI()*($B2627-$F$5)/$F$6))*$F$8,IF($N$4="General",1/2*(1-COS(2*PI()*($B2627-$F$5)/$F$6))*$F$9,"Error")))))</f>
        <v>5.8581070884034274E-3</v>
      </c>
      <c r="G2627" s="30">
        <f>IF(B2627="",0,IF($B2627&lt;$G$5,0,IF($B2627&gt;'MSD Calculation'!$D$5,0,IF($N$4="Closed-form",1/2*(1-COS(2*PI()*($B2627-$G$5)/$G$6))*$G$8,IF($N$4="General",1/2*(1-COS(2*PI()*($B2627-$G$5)/$G$6))*$G$9,"Error")))))</f>
        <v>2.5623289859657973E-3</v>
      </c>
      <c r="H2627" s="30">
        <f>IF(B2627="",0,IF($B2627&lt;$H$5,0,IF($B2627&gt;'MSD Calculation'!$D$5,0,IF($N$4="Closed-form",1/2*(1-COS(2*PI()*($B2627-$H$5)/$H$6))*$H$8,IF($N$4="General",1/2*(1-COS(2*PI()*($B2627-$H$5)/$H$6))*$H$9,"Error")))))</f>
        <v>1.6506257937753453E-3</v>
      </c>
      <c r="I2627" s="30">
        <f>IF(B2627="",0,IF($B2627&lt;$I$5,0,IF($B2627&gt;'MSD Calculation'!$D$5,0,IF($N$4="Closed-form",1/2*(1-COS(2*PI()*($B2627-$I$5)/$I$6))*$I$8,IF($N$4="General",1/2*(1-COS(2*PI()*($B2627-$I$5)/$I$6))*$I$9,"Error")))))</f>
        <v>5.6440312557652129E-4</v>
      </c>
      <c r="J2627" s="15" t="s">
        <v>14</v>
      </c>
      <c r="K2627" s="3"/>
      <c r="L2627" s="17">
        <v>26.10000000000128</v>
      </c>
      <c r="M2627" s="34">
        <f>L2627/'MSD Calculation'!$D$5</f>
        <v>0.88175675675679999</v>
      </c>
      <c r="N2627" s="34">
        <f>'MSD Calculation'!$D$24-L2627</f>
        <v>-7.6000000000012804</v>
      </c>
      <c r="O2627" s="35">
        <f t="shared" si="200"/>
        <v>1.6735584126044247E-3</v>
      </c>
      <c r="P2627" s="35">
        <f t="shared" si="201"/>
        <v>7.5316655010078523E-3</v>
      </c>
      <c r="Q2627" s="35">
        <f t="shared" si="202"/>
        <v>1.0093994486973649E-2</v>
      </c>
      <c r="R2627" s="35">
        <f t="shared" si="203"/>
        <v>1.1744620280748994E-2</v>
      </c>
      <c r="S2627" s="35">
        <f t="shared" si="204"/>
        <v>1.2309023406325515E-2</v>
      </c>
      <c r="T2627" s="11" t="s">
        <v>14</v>
      </c>
    </row>
    <row r="2628" spans="2:20" x14ac:dyDescent="0.35">
      <c r="B2628" s="63">
        <v>26.110000000001282</v>
      </c>
      <c r="C2628" s="34">
        <f>B2628/'MSD Calculation'!$D$5</f>
        <v>0.8820945945946379</v>
      </c>
      <c r="D2628" s="34">
        <f>'MSD Calculation'!$D$24-B2628</f>
        <v>-7.610000000001282</v>
      </c>
      <c r="E2628" s="30">
        <f>IF(B2628="",0,IF(B2628&lt;'MSD Calculation'!$D$5,$E$7*(1-B2628/'MSD Calculation'!$D$5), 0))</f>
        <v>1.6687768171398376E-3</v>
      </c>
      <c r="F2628" s="30">
        <f>IF(B2628="",0,IF($B2628&lt;$F$5,0,IF($B2628&gt;'MSD Calculation'!$D$5,0,IF($N$4="Closed-form",1/2*(1-COS(2*PI()*($B2628-$F$5)/$F$6))*$F$8,IF($N$4="General",1/2*(1-COS(2*PI()*($B2628-$F$5)/$F$6))*$F$9,"Error")))))</f>
        <v>5.8481694893548781E-3</v>
      </c>
      <c r="G2628" s="30">
        <f>IF(B2628="",0,IF($B2628&lt;$G$5,0,IF($B2628&gt;'MSD Calculation'!$D$5,0,IF($N$4="Closed-form",1/2*(1-COS(2*PI()*($B2628-$G$5)/$G$6))*$G$8,IF($N$4="General",1/2*(1-COS(2*PI()*($B2628-$G$5)/$G$6))*$G$9,"Error")))))</f>
        <v>2.5578441593942622E-3</v>
      </c>
      <c r="H2628" s="30">
        <f>IF(B2628="",0,IF($B2628&lt;$H$5,0,IF($B2628&gt;'MSD Calculation'!$D$5,0,IF($N$4="Closed-form",1/2*(1-COS(2*PI()*($B2628-$H$5)/$H$6))*$H$8,IF($N$4="General",1/2*(1-COS(2*PI()*($B2628-$H$5)/$H$6))*$H$9,"Error")))))</f>
        <v>1.6479247315548224E-3</v>
      </c>
      <c r="I2628" s="30">
        <f>IF(B2628="",0,IF($B2628&lt;$I$5,0,IF($B2628&gt;'MSD Calculation'!$D$5,0,IF($N$4="Closed-form",1/2*(1-COS(2*PI()*($B2628-$I$5)/$I$6))*$I$8,IF($N$4="General",1/2*(1-COS(2*PI()*($B2628-$I$5)/$I$6))*$I$9,"Error")))))</f>
        <v>5.6394365193676859E-4</v>
      </c>
      <c r="J2628" s="15" t="s">
        <v>14</v>
      </c>
      <c r="K2628" s="3"/>
      <c r="L2628" s="17">
        <v>26.110000000001282</v>
      </c>
      <c r="M2628" s="34">
        <f>L2628/'MSD Calculation'!$D$5</f>
        <v>0.8820945945946379</v>
      </c>
      <c r="N2628" s="34">
        <f>'MSD Calculation'!$D$24-L2628</f>
        <v>-7.610000000001282</v>
      </c>
      <c r="O2628" s="35">
        <f t="shared" si="200"/>
        <v>1.6687768171398376E-3</v>
      </c>
      <c r="P2628" s="35">
        <f t="shared" si="201"/>
        <v>7.5169463064947159E-3</v>
      </c>
      <c r="Q2628" s="35">
        <f t="shared" si="202"/>
        <v>1.0074790465888979E-2</v>
      </c>
      <c r="R2628" s="35">
        <f t="shared" si="203"/>
        <v>1.1722715197443801E-2</v>
      </c>
      <c r="S2628" s="35">
        <f t="shared" si="204"/>
        <v>1.228665884938057E-2</v>
      </c>
      <c r="T2628" s="11" t="s">
        <v>14</v>
      </c>
    </row>
    <row r="2629" spans="2:20" x14ac:dyDescent="0.35">
      <c r="B2629" s="63">
        <v>26.120000000001284</v>
      </c>
      <c r="C2629" s="34">
        <f>B2629/'MSD Calculation'!$D$5</f>
        <v>0.88243243243247571</v>
      </c>
      <c r="D2629" s="34">
        <f>'MSD Calculation'!$D$24-B2629</f>
        <v>-7.6200000000012835</v>
      </c>
      <c r="E2629" s="30">
        <f>IF(B2629="",0,IF(B2629&lt;'MSD Calculation'!$D$5,$E$7*(1-B2629/'MSD Calculation'!$D$5), 0))</f>
        <v>1.6639952216752523E-3</v>
      </c>
      <c r="F2629" s="30">
        <f>IF(B2629="",0,IF($B2629&lt;$F$5,0,IF($B2629&gt;'MSD Calculation'!$D$5,0,IF($N$4="Closed-form",1/2*(1-COS(2*PI()*($B2629-$F$5)/$F$6))*$F$8,IF($N$4="General",1/2*(1-COS(2*PI()*($B2629-$F$5)/$F$6))*$F$9,"Error")))))</f>
        <v>5.838227510885678E-3</v>
      </c>
      <c r="G2629" s="30">
        <f>IF(B2629="",0,IF($B2629&lt;$G$5,0,IF($B2629&gt;'MSD Calculation'!$D$5,0,IF($N$4="Closed-form",1/2*(1-COS(2*PI()*($B2629-$G$5)/$G$6))*$G$8,IF($N$4="General",1/2*(1-COS(2*PI()*($B2629-$G$5)/$G$6))*$G$9,"Error")))))</f>
        <v>2.5533544149977726E-3</v>
      </c>
      <c r="H2629" s="30">
        <f>IF(B2629="",0,IF($B2629&lt;$H$5,0,IF($B2629&gt;'MSD Calculation'!$D$5,0,IF($N$4="Closed-form",1/2*(1-COS(2*PI()*($B2629-$H$5)/$H$6))*$H$8,IF($N$4="General",1/2*(1-COS(2*PI()*($B2629-$H$5)/$H$6))*$H$9,"Error")))))</f>
        <v>1.6452159820735984E-3</v>
      </c>
      <c r="I2629" s="30">
        <f>IF(B2629="",0,IF($B2629&lt;$I$5,0,IF($B2629&gt;'MSD Calculation'!$D$5,0,IF($N$4="Closed-form",1/2*(1-COS(2*PI()*($B2629-$I$5)/$I$6))*$I$8,IF($N$4="General",1/2*(1-COS(2*PI()*($B2629-$I$5)/$I$6))*$I$9,"Error")))))</f>
        <v>5.6347708173425527E-4</v>
      </c>
      <c r="J2629" s="15" t="s">
        <v>14</v>
      </c>
      <c r="K2629" s="3"/>
      <c r="L2629" s="17">
        <v>26.120000000001284</v>
      </c>
      <c r="M2629" s="34">
        <f>L2629/'MSD Calculation'!$D$5</f>
        <v>0.88243243243247571</v>
      </c>
      <c r="N2629" s="34">
        <f>'MSD Calculation'!$D$24-L2629</f>
        <v>-7.6200000000012835</v>
      </c>
      <c r="O2629" s="35">
        <f t="shared" si="200"/>
        <v>1.6639952216752523E-3</v>
      </c>
      <c r="P2629" s="35">
        <f t="shared" si="201"/>
        <v>7.5022227325609306E-3</v>
      </c>
      <c r="Q2629" s="35">
        <f t="shared" si="202"/>
        <v>1.0055577147558703E-2</v>
      </c>
      <c r="R2629" s="35">
        <f t="shared" si="203"/>
        <v>1.1700793129632301E-2</v>
      </c>
      <c r="S2629" s="35">
        <f t="shared" si="204"/>
        <v>1.2264270211366555E-2</v>
      </c>
      <c r="T2629" s="11" t="s">
        <v>14</v>
      </c>
    </row>
    <row r="2630" spans="2:20" x14ac:dyDescent="0.35">
      <c r="B2630" s="63">
        <v>26.130000000001285</v>
      </c>
      <c r="C2630" s="34">
        <f>B2630/'MSD Calculation'!$D$5</f>
        <v>0.88277027027031363</v>
      </c>
      <c r="D2630" s="34">
        <f>'MSD Calculation'!$D$24-B2630</f>
        <v>-7.6300000000012851</v>
      </c>
      <c r="E2630" s="30">
        <f>IF(B2630="",0,IF(B2630&lt;'MSD Calculation'!$D$5,$E$7*(1-B2630/'MSD Calculation'!$D$5), 0))</f>
        <v>1.6592136262106654E-3</v>
      </c>
      <c r="F2630" s="30">
        <f>IF(B2630="",0,IF($B2630&lt;$F$5,0,IF($B2630&gt;'MSD Calculation'!$D$5,0,IF($N$4="Closed-form",1/2*(1-COS(2*PI()*($B2630-$F$5)/$F$6))*$F$8,IF($N$4="General",1/2*(1-COS(2*PI()*($B2630-$F$5)/$F$6))*$F$9,"Error")))))</f>
        <v>5.8282811966061995E-3</v>
      </c>
      <c r="G2630" s="30">
        <f>IF(B2630="",0,IF($B2630&lt;$G$5,0,IF($B2630&gt;'MSD Calculation'!$D$5,0,IF($N$4="Closed-form",1/2*(1-COS(2*PI()*($B2630-$G$5)/$G$6))*$G$8,IF($N$4="General",1/2*(1-COS(2*PI()*($B2630-$G$5)/$G$6))*$G$9,"Error")))))</f>
        <v>2.5488597838585754E-3</v>
      </c>
      <c r="H2630" s="30">
        <f>IF(B2630="",0,IF($B2630&lt;$H$5,0,IF($B2630&gt;'MSD Calculation'!$D$5,0,IF($N$4="Closed-form",1/2*(1-COS(2*PI()*($B2630-$H$5)/$H$6))*$H$8,IF($N$4="General",1/2*(1-COS(2*PI()*($B2630-$H$5)/$H$6))*$H$9,"Error")))))</f>
        <v>1.6424995779012203E-3</v>
      </c>
      <c r="I2630" s="30">
        <f>IF(B2630="",0,IF($B2630&lt;$I$5,0,IF($B2630&gt;'MSD Calculation'!$D$5,0,IF($N$4="Closed-form",1/2*(1-COS(2*PI()*($B2630-$I$5)/$I$6))*$I$8,IF($N$4="General",1/2*(1-COS(2*PI()*($B2630-$I$5)/$I$6))*$I$9,"Error")))))</f>
        <v>5.6300342702596999E-4</v>
      </c>
      <c r="J2630" s="15" t="s">
        <v>14</v>
      </c>
      <c r="K2630" s="3"/>
      <c r="L2630" s="17">
        <v>26.130000000001285</v>
      </c>
      <c r="M2630" s="34">
        <f>L2630/'MSD Calculation'!$D$5</f>
        <v>0.88277027027031363</v>
      </c>
      <c r="N2630" s="34">
        <f>'MSD Calculation'!$D$24-L2630</f>
        <v>-7.6300000000012851</v>
      </c>
      <c r="O2630" s="35">
        <f t="shared" si="200"/>
        <v>1.6592136262106654E-3</v>
      </c>
      <c r="P2630" s="35">
        <f t="shared" si="201"/>
        <v>7.4874948228168649E-3</v>
      </c>
      <c r="Q2630" s="35">
        <f t="shared" si="202"/>
        <v>1.003635460667544E-2</v>
      </c>
      <c r="R2630" s="35">
        <f t="shared" si="203"/>
        <v>1.167885418457666E-2</v>
      </c>
      <c r="S2630" s="35">
        <f t="shared" si="204"/>
        <v>1.224185761160263E-2</v>
      </c>
      <c r="T2630" s="11" t="s">
        <v>14</v>
      </c>
    </row>
    <row r="2631" spans="2:20" x14ac:dyDescent="0.35">
      <c r="B2631" s="63">
        <v>26.140000000001287</v>
      </c>
      <c r="C2631" s="34">
        <f>B2631/'MSD Calculation'!$D$5</f>
        <v>0.88310810810815155</v>
      </c>
      <c r="D2631" s="34">
        <f>'MSD Calculation'!$D$24-B2631</f>
        <v>-7.6400000000012867</v>
      </c>
      <c r="E2631" s="30">
        <f>IF(B2631="",0,IF(B2631&lt;'MSD Calculation'!$D$5,$E$7*(1-B2631/'MSD Calculation'!$D$5), 0))</f>
        <v>1.6544320307460784E-3</v>
      </c>
      <c r="F2631" s="30">
        <f>IF(B2631="",0,IF($B2631&lt;$F$5,0,IF($B2631&gt;'MSD Calculation'!$D$5,0,IF($N$4="Closed-form",1/2*(1-COS(2*PI()*($B2631-$F$5)/$F$6))*$F$8,IF($N$4="General",1/2*(1-COS(2*PI()*($B2631-$F$5)/$F$6))*$F$9,"Error")))))</f>
        <v>5.8183305901458506E-3</v>
      </c>
      <c r="G2631" s="30">
        <f>IF(B2631="",0,IF($B2631&lt;$G$5,0,IF($B2631&gt;'MSD Calculation'!$D$5,0,IF($N$4="Closed-form",1/2*(1-COS(2*PI()*($B2631-$G$5)/$G$6))*$G$8,IF($N$4="General",1/2*(1-COS(2*PI()*($B2631-$G$5)/$G$6))*$G$9,"Error")))))</f>
        <v>2.5443602970927565E-3</v>
      </c>
      <c r="H2631" s="30">
        <f>IF(B2631="",0,IF($B2631&lt;$H$5,0,IF($B2631&gt;'MSD Calculation'!$D$5,0,IF($N$4="Closed-form",1/2*(1-COS(2*PI()*($B2631-$H$5)/$H$6))*$H$8,IF($N$4="General",1/2*(1-COS(2*PI()*($B2631-$H$5)/$H$6))*$H$9,"Error")))))</f>
        <v>1.6397755516992785E-3</v>
      </c>
      <c r="I2631" s="30">
        <f>IF(B2631="",0,IF($B2631&lt;$I$5,0,IF($B2631&gt;'MSD Calculation'!$D$5,0,IF($N$4="Closed-form",1/2*(1-COS(2*PI()*($B2631-$I$5)/$I$6))*$I$8,IF($N$4="General",1/2*(1-COS(2*PI()*($B2631-$I$5)/$I$6))*$I$9,"Error")))))</f>
        <v>5.6252270005197774E-4</v>
      </c>
      <c r="J2631" s="15" t="s">
        <v>14</v>
      </c>
      <c r="K2631" s="3"/>
      <c r="L2631" s="17">
        <v>26.140000000001287</v>
      </c>
      <c r="M2631" s="34">
        <f>L2631/'MSD Calculation'!$D$5</f>
        <v>0.88310810810815155</v>
      </c>
      <c r="N2631" s="34">
        <f>'MSD Calculation'!$D$24-L2631</f>
        <v>-7.6400000000012867</v>
      </c>
      <c r="O2631" s="35">
        <f t="shared" si="200"/>
        <v>1.6544320307460784E-3</v>
      </c>
      <c r="P2631" s="35">
        <f t="shared" si="201"/>
        <v>7.472762620891929E-3</v>
      </c>
      <c r="Q2631" s="35">
        <f t="shared" si="202"/>
        <v>1.0017122917984685E-2</v>
      </c>
      <c r="R2631" s="35">
        <f t="shared" si="203"/>
        <v>1.1656898469683962E-2</v>
      </c>
      <c r="S2631" s="35">
        <f t="shared" si="204"/>
        <v>1.221942116973594E-2</v>
      </c>
      <c r="T2631" s="11" t="s">
        <v>14</v>
      </c>
    </row>
    <row r="2632" spans="2:20" x14ac:dyDescent="0.35">
      <c r="B2632" s="63">
        <v>26.150000000001288</v>
      </c>
      <c r="C2632" s="34">
        <f>B2632/'MSD Calculation'!$D$5</f>
        <v>0.88344594594598946</v>
      </c>
      <c r="D2632" s="34">
        <f>'MSD Calculation'!$D$24-B2632</f>
        <v>-7.6500000000012882</v>
      </c>
      <c r="E2632" s="30">
        <f>IF(B2632="",0,IF(B2632&lt;'MSD Calculation'!$D$5,$E$7*(1-B2632/'MSD Calculation'!$D$5), 0))</f>
        <v>1.6496504352814915E-3</v>
      </c>
      <c r="F2632" s="30">
        <f>IF(B2632="",0,IF($B2632&lt;$F$5,0,IF($B2632&gt;'MSD Calculation'!$D$5,0,IF($N$4="Closed-form",1/2*(1-COS(2*PI()*($B2632-$F$5)/$F$6))*$F$8,IF($N$4="General",1/2*(1-COS(2*PI()*($B2632-$F$5)/$F$6))*$F$9,"Error")))))</f>
        <v>5.8083757351528485E-3</v>
      </c>
      <c r="G2632" s="30">
        <f>IF(B2632="",0,IF($B2632&lt;$G$5,0,IF($B2632&gt;'MSD Calculation'!$D$5,0,IF($N$4="Closed-form",1/2*(1-COS(2*PI()*($B2632-$G$5)/$G$6))*$G$8,IF($N$4="General",1/2*(1-COS(2*PI()*($B2632-$G$5)/$G$6))*$G$9,"Error")))))</f>
        <v>2.5398559858500081E-3</v>
      </c>
      <c r="H2632" s="30">
        <f>IF(B2632="",0,IF($B2632&lt;$H$5,0,IF($B2632&gt;'MSD Calculation'!$D$5,0,IF($N$4="Closed-form",1/2*(1-COS(2*PI()*($B2632-$H$5)/$H$6))*$H$8,IF($N$4="General",1/2*(1-COS(2*PI()*($B2632-$H$5)/$H$6))*$H$9,"Error")))))</f>
        <v>1.6370439362210078E-3</v>
      </c>
      <c r="I2632" s="30">
        <f>IF(B2632="",0,IF($B2632&lt;$I$5,0,IF($B2632&gt;'MSD Calculation'!$D$5,0,IF($N$4="Closed-form",1/2*(1-COS(2*PI()*($B2632-$I$5)/$I$6))*$I$8,IF($N$4="General",1/2*(1-COS(2*PI()*($B2632-$I$5)/$I$6))*$I$9,"Error")))))</f>
        <v>5.6203491323510298E-4</v>
      </c>
      <c r="J2632" s="15" t="s">
        <v>14</v>
      </c>
      <c r="K2632" s="3"/>
      <c r="L2632" s="17">
        <v>26.150000000001288</v>
      </c>
      <c r="M2632" s="34">
        <f>L2632/'MSD Calculation'!$D$5</f>
        <v>0.88344594594598946</v>
      </c>
      <c r="N2632" s="34">
        <f>'MSD Calculation'!$D$24-L2632</f>
        <v>-7.6500000000012882</v>
      </c>
      <c r="O2632" s="35">
        <f t="shared" si="200"/>
        <v>1.6496504352814915E-3</v>
      </c>
      <c r="P2632" s="35">
        <f t="shared" si="201"/>
        <v>7.4580261704343398E-3</v>
      </c>
      <c r="Q2632" s="35">
        <f t="shared" si="202"/>
        <v>9.9978821562843479E-3</v>
      </c>
      <c r="R2632" s="35">
        <f t="shared" si="203"/>
        <v>1.1634926092505356E-2</v>
      </c>
      <c r="S2632" s="35">
        <f t="shared" si="204"/>
        <v>1.2196961005740459E-2</v>
      </c>
      <c r="T2632" s="11" t="s">
        <v>14</v>
      </c>
    </row>
    <row r="2633" spans="2:20" x14ac:dyDescent="0.35">
      <c r="B2633" s="63">
        <v>26.16000000000129</v>
      </c>
      <c r="C2633" s="34">
        <f>B2633/'MSD Calculation'!$D$5</f>
        <v>0.88378378378382727</v>
      </c>
      <c r="D2633" s="34">
        <f>'MSD Calculation'!$D$24-B2633</f>
        <v>-7.6600000000012898</v>
      </c>
      <c r="E2633" s="30">
        <f>IF(B2633="",0,IF(B2633&lt;'MSD Calculation'!$D$5,$E$7*(1-B2633/'MSD Calculation'!$D$5), 0))</f>
        <v>1.6448688398169062E-3</v>
      </c>
      <c r="F2633" s="30">
        <f>IF(B2633="",0,IF($B2633&lt;$F$5,0,IF($B2633&gt;'MSD Calculation'!$D$5,0,IF($N$4="Closed-form",1/2*(1-COS(2*PI()*($B2633-$F$5)/$F$6))*$F$8,IF($N$4="General",1/2*(1-COS(2*PI()*($B2633-$F$5)/$F$6))*$F$9,"Error")))))</f>
        <v>5.7984166752940774E-3</v>
      </c>
      <c r="G2633" s="30">
        <f>IF(B2633="",0,IF($B2633&lt;$G$5,0,IF($B2633&gt;'MSD Calculation'!$D$5,0,IF($N$4="Closed-form",1/2*(1-COS(2*PI()*($B2633-$G$5)/$G$6))*$G$8,IF($N$4="General",1/2*(1-COS(2*PI()*($B2633-$G$5)/$G$6))*$G$9,"Error")))))</f>
        <v>2.5353468813134302E-3</v>
      </c>
      <c r="H2633" s="30">
        <f>IF(B2633="",0,IF($B2633&lt;$H$5,0,IF($B2633&gt;'MSD Calculation'!$D$5,0,IF($N$4="Closed-form",1/2*(1-COS(2*PI()*($B2633-$H$5)/$H$6))*$H$8,IF($N$4="General",1/2*(1-COS(2*PI()*($B2633-$H$5)/$H$6))*$H$9,"Error")))))</f>
        <v>1.6343047643108928E-3</v>
      </c>
      <c r="I2633" s="30">
        <f>IF(B2633="",0,IF($B2633&lt;$I$5,0,IF($B2633&gt;'MSD Calculation'!$D$5,0,IF($N$4="Closed-form",1/2*(1-COS(2*PI()*($B2633-$I$5)/$I$6))*$I$8,IF($N$4="General",1/2*(1-COS(2*PI()*($B2633-$I$5)/$I$6))*$I$9,"Error")))))</f>
        <v>5.6154007918060903E-4</v>
      </c>
      <c r="J2633" s="15" t="s">
        <v>14</v>
      </c>
      <c r="K2633" s="3"/>
      <c r="L2633" s="17">
        <v>26.16000000000129</v>
      </c>
      <c r="M2633" s="34">
        <f>L2633/'MSD Calculation'!$D$5</f>
        <v>0.88378378378382727</v>
      </c>
      <c r="N2633" s="34">
        <f>'MSD Calculation'!$D$24-L2633</f>
        <v>-7.6600000000012898</v>
      </c>
      <c r="O2633" s="35">
        <f t="shared" si="200"/>
        <v>1.6448688398169062E-3</v>
      </c>
      <c r="P2633" s="35">
        <f t="shared" si="201"/>
        <v>7.4432855151109834E-3</v>
      </c>
      <c r="Q2633" s="35">
        <f t="shared" si="202"/>
        <v>9.9786323964244136E-3</v>
      </c>
      <c r="R2633" s="35">
        <f t="shared" si="203"/>
        <v>1.1612937160735307E-2</v>
      </c>
      <c r="S2633" s="35">
        <f t="shared" si="204"/>
        <v>1.2174477239915917E-2</v>
      </c>
      <c r="T2633" s="11" t="s">
        <v>14</v>
      </c>
    </row>
    <row r="2634" spans="2:20" x14ac:dyDescent="0.35">
      <c r="B2634" s="63">
        <v>26.170000000001291</v>
      </c>
      <c r="C2634" s="34">
        <f>B2634/'MSD Calculation'!$D$5</f>
        <v>0.88412162162166519</v>
      </c>
      <c r="D2634" s="34">
        <f>'MSD Calculation'!$D$24-B2634</f>
        <v>-7.6700000000012913</v>
      </c>
      <c r="E2634" s="30">
        <f>IF(B2634="",0,IF(B2634&lt;'MSD Calculation'!$D$5,$E$7*(1-B2634/'MSD Calculation'!$D$5), 0))</f>
        <v>1.6400872443523191E-3</v>
      </c>
      <c r="F2634" s="30">
        <f>IF(B2634="",0,IF($B2634&lt;$F$5,0,IF($B2634&gt;'MSD Calculation'!$D$5,0,IF($N$4="Closed-form",1/2*(1-COS(2*PI()*($B2634-$F$5)/$F$6))*$F$8,IF($N$4="General",1/2*(1-COS(2*PI()*($B2634-$F$5)/$F$6))*$F$9,"Error")))))</f>
        <v>5.7884534542548263E-3</v>
      </c>
      <c r="G2634" s="30">
        <f>IF(B2634="",0,IF($B2634&lt;$G$5,0,IF($B2634&gt;'MSD Calculation'!$D$5,0,IF($N$4="Closed-form",1/2*(1-COS(2*PI()*($B2634-$G$5)/$G$6))*$G$8,IF($N$4="General",1/2*(1-COS(2*PI()*($B2634-$G$5)/$G$6))*$G$9,"Error")))))</f>
        <v>2.5308330146993005E-3</v>
      </c>
      <c r="H2634" s="30">
        <f>IF(B2634="",0,IF($B2634&lt;$H$5,0,IF($B2634&gt;'MSD Calculation'!$D$5,0,IF($N$4="Closed-form",1/2*(1-COS(2*PI()*($B2634-$H$5)/$H$6))*$H$8,IF($N$4="General",1/2*(1-COS(2*PI()*($B2634-$H$5)/$H$6))*$H$9,"Error")))))</f>
        <v>1.6315580689042796E-3</v>
      </c>
      <c r="I2634" s="30">
        <f>IF(B2634="",0,IF($B2634&lt;$I$5,0,IF($B2634&gt;'MSD Calculation'!$D$5,0,IF($N$4="Closed-form",1/2*(1-COS(2*PI()*($B2634-$I$5)/$I$6))*$I$8,IF($N$4="General",1/2*(1-COS(2*PI()*($B2634-$I$5)/$I$6))*$I$9,"Error")))))</f>
        <v>5.6103821067587185E-4</v>
      </c>
      <c r="J2634" s="15" t="s">
        <v>14</v>
      </c>
      <c r="K2634" s="3"/>
      <c r="L2634" s="17">
        <v>26.170000000001291</v>
      </c>
      <c r="M2634" s="34">
        <f>L2634/'MSD Calculation'!$D$5</f>
        <v>0.88412162162166519</v>
      </c>
      <c r="N2634" s="34">
        <f>'MSD Calculation'!$D$24-L2634</f>
        <v>-7.6700000000012913</v>
      </c>
      <c r="O2634" s="35">
        <f t="shared" si="200"/>
        <v>1.6400872443523191E-3</v>
      </c>
      <c r="P2634" s="35">
        <f t="shared" si="201"/>
        <v>7.4285406986071452E-3</v>
      </c>
      <c r="Q2634" s="35">
        <f t="shared" si="202"/>
        <v>9.9593737133064457E-3</v>
      </c>
      <c r="R2634" s="35">
        <f t="shared" si="203"/>
        <v>1.1590931782210726E-2</v>
      </c>
      <c r="S2634" s="35">
        <f t="shared" si="204"/>
        <v>1.2151969992886598E-2</v>
      </c>
      <c r="T2634" s="11" t="s">
        <v>14</v>
      </c>
    </row>
    <row r="2635" spans="2:20" x14ac:dyDescent="0.35">
      <c r="B2635" s="63">
        <v>26.180000000001293</v>
      </c>
      <c r="C2635" s="34">
        <f>B2635/'MSD Calculation'!$D$5</f>
        <v>0.88445945945950311</v>
      </c>
      <c r="D2635" s="34">
        <f>'MSD Calculation'!$D$24-B2635</f>
        <v>-7.6800000000012929</v>
      </c>
      <c r="E2635" s="30">
        <f>IF(B2635="",0,IF(B2635&lt;'MSD Calculation'!$D$5,$E$7*(1-B2635/'MSD Calculation'!$D$5), 0))</f>
        <v>1.6353056488877323E-3</v>
      </c>
      <c r="F2635" s="30">
        <f>IF(B2635="",0,IF($B2635&lt;$F$5,0,IF($B2635&gt;'MSD Calculation'!$D$5,0,IF($N$4="Closed-form",1/2*(1-COS(2*PI()*($B2635-$F$5)/$F$6))*$F$8,IF($N$4="General",1/2*(1-COS(2*PI()*($B2635-$F$5)/$F$6))*$F$9,"Error")))))</f>
        <v>5.7784861157386697E-3</v>
      </c>
      <c r="G2635" s="30">
        <f>IF(B2635="",0,IF($B2635&lt;$G$5,0,IF($B2635&gt;'MSD Calculation'!$D$5,0,IF($N$4="Closed-form",1/2*(1-COS(2*PI()*($B2635-$G$5)/$G$6))*$G$8,IF($N$4="General",1/2*(1-COS(2*PI()*($B2635-$G$5)/$G$6))*$G$9,"Error")))))</f>
        <v>2.5263144172568671E-3</v>
      </c>
      <c r="H2635" s="30">
        <f>IF(B2635="",0,IF($B2635&lt;$H$5,0,IF($B2635&gt;'MSD Calculation'!$D$5,0,IF($N$4="Closed-form",1/2*(1-COS(2*PI()*($B2635-$H$5)/$H$6))*$H$8,IF($N$4="General",1/2*(1-COS(2*PI()*($B2635-$H$5)/$H$6))*$H$9,"Error")))))</f>
        <v>1.6288038830269732E-3</v>
      </c>
      <c r="I2635" s="30">
        <f>IF(B2635="",0,IF($B2635&lt;$I$5,0,IF($B2635&gt;'MSD Calculation'!$D$5,0,IF($N$4="Closed-form",1/2*(1-COS(2*PI()*($B2635-$I$5)/$I$6))*$I$8,IF($N$4="General",1/2*(1-COS(2*PI()*($B2635-$I$5)/$I$6))*$I$9,"Error")))))</f>
        <v>5.6052932069005029E-4</v>
      </c>
      <c r="J2635" s="15" t="s">
        <v>14</v>
      </c>
      <c r="K2635" s="3"/>
      <c r="L2635" s="17">
        <v>26.180000000001293</v>
      </c>
      <c r="M2635" s="34">
        <f>L2635/'MSD Calculation'!$D$5</f>
        <v>0.88445945945950311</v>
      </c>
      <c r="N2635" s="34">
        <f>'MSD Calculation'!$D$24-L2635</f>
        <v>-7.6800000000012929</v>
      </c>
      <c r="O2635" s="35">
        <f t="shared" si="200"/>
        <v>1.6353056488877323E-3</v>
      </c>
      <c r="P2635" s="35">
        <f t="shared" si="201"/>
        <v>7.4137917646264016E-3</v>
      </c>
      <c r="Q2635" s="35">
        <f t="shared" si="202"/>
        <v>9.9401061818832695E-3</v>
      </c>
      <c r="R2635" s="35">
        <f t="shared" si="203"/>
        <v>1.1568910064910242E-2</v>
      </c>
      <c r="S2635" s="35">
        <f t="shared" si="204"/>
        <v>1.2129439385600292E-2</v>
      </c>
      <c r="T2635" s="11" t="s">
        <v>14</v>
      </c>
    </row>
    <row r="2636" spans="2:20" x14ac:dyDescent="0.35">
      <c r="B2636" s="63">
        <v>26.190000000001294</v>
      </c>
      <c r="C2636" s="34">
        <f>B2636/'MSD Calculation'!$D$5</f>
        <v>0.88479729729734102</v>
      </c>
      <c r="D2636" s="34">
        <f>'MSD Calculation'!$D$24-B2636</f>
        <v>-7.6900000000012945</v>
      </c>
      <c r="E2636" s="30">
        <f>IF(B2636="",0,IF(B2636&lt;'MSD Calculation'!$D$5,$E$7*(1-B2636/'MSD Calculation'!$D$5), 0))</f>
        <v>1.6305240534231452E-3</v>
      </c>
      <c r="F2636" s="30">
        <f>IF(B2636="",0,IF($B2636&lt;$F$5,0,IF($B2636&gt;'MSD Calculation'!$D$5,0,IF($N$4="Closed-form",1/2*(1-COS(2*PI()*($B2636-$F$5)/$F$6))*$F$8,IF($N$4="General",1/2*(1-COS(2*PI()*($B2636-$F$5)/$F$6))*$F$9,"Error")))))</f>
        <v>5.7685147034672174E-3</v>
      </c>
      <c r="G2636" s="30">
        <f>IF(B2636="",0,IF($B2636&lt;$G$5,0,IF($B2636&gt;'MSD Calculation'!$D$5,0,IF($N$4="Closed-form",1/2*(1-COS(2*PI()*($B2636-$G$5)/$G$6))*$G$8,IF($N$4="General",1/2*(1-COS(2*PI()*($B2636-$G$5)/$G$6))*$G$9,"Error")))))</f>
        <v>2.5217911202681264E-3</v>
      </c>
      <c r="H2636" s="30">
        <f>IF(B2636="",0,IF($B2636&lt;$H$5,0,IF($B2636&gt;'MSD Calculation'!$D$5,0,IF($N$4="Closed-form",1/2*(1-COS(2*PI()*($B2636-$H$5)/$H$6))*$H$8,IF($N$4="General",1/2*(1-COS(2*PI()*($B2636-$H$5)/$H$6))*$H$9,"Error")))))</f>
        <v>1.6260422397948425E-3</v>
      </c>
      <c r="I2636" s="30">
        <f>IF(B2636="",0,IF($B2636&lt;$I$5,0,IF($B2636&gt;'MSD Calculation'!$D$5,0,IF($N$4="Closed-form",1/2*(1-COS(2*PI()*($B2636-$I$5)/$I$6))*$I$8,IF($N$4="General",1/2*(1-COS(2*PI()*($B2636-$I$5)/$I$6))*$I$9,"Error")))))</f>
        <v>5.6001342237375017E-4</v>
      </c>
      <c r="J2636" s="15" t="s">
        <v>14</v>
      </c>
      <c r="K2636" s="3"/>
      <c r="L2636" s="17">
        <v>26.190000000001294</v>
      </c>
      <c r="M2636" s="34">
        <f>L2636/'MSD Calculation'!$D$5</f>
        <v>0.88479729729734102</v>
      </c>
      <c r="N2636" s="34">
        <f>'MSD Calculation'!$D$24-L2636</f>
        <v>-7.6900000000012945</v>
      </c>
      <c r="O2636" s="35">
        <f t="shared" si="200"/>
        <v>1.6305240534231452E-3</v>
      </c>
      <c r="P2636" s="35">
        <f t="shared" si="201"/>
        <v>7.399038756890363E-3</v>
      </c>
      <c r="Q2636" s="35">
        <f t="shared" si="202"/>
        <v>9.920829877158489E-3</v>
      </c>
      <c r="R2636" s="35">
        <f t="shared" si="203"/>
        <v>1.1546872116953332E-2</v>
      </c>
      <c r="S2636" s="35">
        <f t="shared" si="204"/>
        <v>1.2106885539327083E-2</v>
      </c>
      <c r="T2636" s="11" t="s">
        <v>14</v>
      </c>
    </row>
    <row r="2637" spans="2:20" x14ac:dyDescent="0.35">
      <c r="B2637" s="63">
        <v>26.200000000001296</v>
      </c>
      <c r="C2637" s="34">
        <f>B2637/'MSD Calculation'!$D$5</f>
        <v>0.88513513513517883</v>
      </c>
      <c r="D2637" s="34">
        <f>'MSD Calculation'!$D$24-B2637</f>
        <v>-7.700000000001296</v>
      </c>
      <c r="E2637" s="30">
        <f>IF(B2637="",0,IF(B2637&lt;'MSD Calculation'!$D$5,$E$7*(1-B2637/'MSD Calculation'!$D$5), 0))</f>
        <v>1.6257424579585599E-3</v>
      </c>
      <c r="F2637" s="30">
        <f>IF(B2637="",0,IF($B2637&lt;$F$5,0,IF($B2637&gt;'MSD Calculation'!$D$5,0,IF($N$4="Closed-form",1/2*(1-COS(2*PI()*($B2637-$F$5)/$F$6))*$F$8,IF($N$4="General",1/2*(1-COS(2*PI()*($B2637-$F$5)/$F$6))*$F$9,"Error")))))</f>
        <v>5.758539261179983E-3</v>
      </c>
      <c r="G2637" s="30">
        <f>IF(B2637="",0,IF($B2637&lt;$G$5,0,IF($B2637&gt;'MSD Calculation'!$D$5,0,IF($N$4="Closed-form",1/2*(1-COS(2*PI()*($B2637-$G$5)/$G$6))*$G$8,IF($N$4="General",1/2*(1-COS(2*PI()*($B2637-$G$5)/$G$6))*$G$9,"Error")))))</f>
        <v>2.517263155047615E-3</v>
      </c>
      <c r="H2637" s="30">
        <f>IF(B2637="",0,IF($B2637&lt;$H$5,0,IF($B2637&gt;'MSD Calculation'!$D$5,0,IF($N$4="Closed-form",1/2*(1-COS(2*PI()*($B2637-$H$5)/$H$6))*$H$8,IF($N$4="General",1/2*(1-COS(2*PI()*($B2637-$H$5)/$H$6))*$H$9,"Error")))))</f>
        <v>1.6232731724134231E-3</v>
      </c>
      <c r="I2637" s="30">
        <f>IF(B2637="",0,IF($B2637&lt;$I$5,0,IF($B2637&gt;'MSD Calculation'!$D$5,0,IF($N$4="Closed-form",1/2*(1-COS(2*PI()*($B2637-$I$5)/$I$6))*$I$8,IF($N$4="General",1/2*(1-COS(2*PI()*($B2637-$I$5)/$I$6))*$I$9,"Error")))))</f>
        <v>5.5949052905868483E-4</v>
      </c>
      <c r="J2637" s="15" t="s">
        <v>14</v>
      </c>
      <c r="K2637" s="3"/>
      <c r="L2637" s="17">
        <v>26.200000000001296</v>
      </c>
      <c r="M2637" s="34">
        <f>L2637/'MSD Calculation'!$D$5</f>
        <v>0.88513513513517883</v>
      </c>
      <c r="N2637" s="34">
        <f>'MSD Calculation'!$D$24-L2637</f>
        <v>-7.700000000001296</v>
      </c>
      <c r="O2637" s="35">
        <f t="shared" si="200"/>
        <v>1.6257424579585599E-3</v>
      </c>
      <c r="P2637" s="35">
        <f t="shared" si="201"/>
        <v>7.3842817191385433E-3</v>
      </c>
      <c r="Q2637" s="35">
        <f t="shared" si="202"/>
        <v>9.9015448741861592E-3</v>
      </c>
      <c r="R2637" s="35">
        <f t="shared" si="203"/>
        <v>1.1524818046599583E-2</v>
      </c>
      <c r="S2637" s="35">
        <f t="shared" si="204"/>
        <v>1.2084308575658268E-2</v>
      </c>
      <c r="T2637" s="11" t="s">
        <v>14</v>
      </c>
    </row>
    <row r="2638" spans="2:20" x14ac:dyDescent="0.35">
      <c r="B2638" s="63">
        <v>26.210000000001298</v>
      </c>
      <c r="C2638" s="34">
        <f>B2638/'MSD Calculation'!$D$5</f>
        <v>0.88547297297301675</v>
      </c>
      <c r="D2638" s="34">
        <f>'MSD Calculation'!$D$24-B2638</f>
        <v>-7.7100000000012976</v>
      </c>
      <c r="E2638" s="30">
        <f>IF(B2638="",0,IF(B2638&lt;'MSD Calculation'!$D$5,$E$7*(1-B2638/'MSD Calculation'!$D$5), 0))</f>
        <v>1.620960862493973E-3</v>
      </c>
      <c r="F2638" s="30">
        <f>IF(B2638="",0,IF($B2638&lt;$F$5,0,IF($B2638&gt;'MSD Calculation'!$D$5,0,IF($N$4="Closed-form",1/2*(1-COS(2*PI()*($B2638-$F$5)/$F$6))*$F$8,IF($N$4="General",1/2*(1-COS(2*PI()*($B2638-$F$5)/$F$6))*$F$9,"Error")))))</f>
        <v>5.7485598326341156E-3</v>
      </c>
      <c r="G2638" s="30">
        <f>IF(B2638="",0,IF($B2638&lt;$G$5,0,IF($B2638&gt;'MSD Calculation'!$D$5,0,IF($N$4="Closed-form",1/2*(1-COS(2*PI()*($B2638-$G$5)/$G$6))*$G$8,IF($N$4="General",1/2*(1-COS(2*PI()*($B2638-$G$5)/$G$6))*$G$9,"Error")))))</f>
        <v>2.512730552942182E-3</v>
      </c>
      <c r="H2638" s="30">
        <f>IF(B2638="",0,IF($B2638&lt;$H$5,0,IF($B2638&gt;'MSD Calculation'!$D$5,0,IF($N$4="Closed-form",1/2*(1-COS(2*PI()*($B2638-$H$5)/$H$6))*$H$8,IF($N$4="General",1/2*(1-COS(2*PI()*($B2638-$H$5)/$H$6))*$H$9,"Error")))))</f>
        <v>1.6204967141775172E-3</v>
      </c>
      <c r="I2638" s="30">
        <f>IF(B2638="",0,IF($B2638&lt;$I$5,0,IF($B2638&gt;'MSD Calculation'!$D$5,0,IF($N$4="Closed-form",1/2*(1-COS(2*PI()*($B2638-$I$5)/$I$6))*$I$8,IF($N$4="General",1/2*(1-COS(2*PI()*($B2638-$I$5)/$I$6))*$I$9,"Error")))))</f>
        <v>5.5896065425733099E-4</v>
      </c>
      <c r="J2638" s="15" t="s">
        <v>14</v>
      </c>
      <c r="K2638" s="3"/>
      <c r="L2638" s="17">
        <v>26.210000000001298</v>
      </c>
      <c r="M2638" s="34">
        <f>L2638/'MSD Calculation'!$D$5</f>
        <v>0.88547297297301675</v>
      </c>
      <c r="N2638" s="34">
        <f>'MSD Calculation'!$D$24-L2638</f>
        <v>-7.7100000000012976</v>
      </c>
      <c r="O2638" s="35">
        <f t="shared" si="200"/>
        <v>1.620960862493973E-3</v>
      </c>
      <c r="P2638" s="35">
        <f t="shared" si="201"/>
        <v>7.3695206951280888E-3</v>
      </c>
      <c r="Q2638" s="35">
        <f t="shared" si="202"/>
        <v>9.8822512480702708E-3</v>
      </c>
      <c r="R2638" s="35">
        <f t="shared" si="203"/>
        <v>1.1502747962247787E-2</v>
      </c>
      <c r="S2638" s="35">
        <f t="shared" si="204"/>
        <v>1.2061708616505119E-2</v>
      </c>
      <c r="T2638" s="11" t="s">
        <v>14</v>
      </c>
    </row>
    <row r="2639" spans="2:20" x14ac:dyDescent="0.35">
      <c r="B2639" s="63">
        <v>26.220000000001299</v>
      </c>
      <c r="C2639" s="34">
        <f>B2639/'MSD Calculation'!$D$5</f>
        <v>0.88581081081085467</v>
      </c>
      <c r="D2639" s="34">
        <f>'MSD Calculation'!$D$24-B2639</f>
        <v>-7.7200000000012992</v>
      </c>
      <c r="E2639" s="30">
        <f>IF(B2639="",0,IF(B2639&lt;'MSD Calculation'!$D$5,$E$7*(1-B2639/'MSD Calculation'!$D$5), 0))</f>
        <v>1.6161792670293859E-3</v>
      </c>
      <c r="F2639" s="30">
        <f>IF(B2639="",0,IF($B2639&lt;$F$5,0,IF($B2639&gt;'MSD Calculation'!$D$5,0,IF($N$4="Closed-form",1/2*(1-COS(2*PI()*($B2639-$F$5)/$F$6))*$F$8,IF($N$4="General",1/2*(1-COS(2*PI()*($B2639-$F$5)/$F$6))*$F$9,"Error")))))</f>
        <v>5.7385764616042848E-3</v>
      </c>
      <c r="G2639" s="30">
        <f>IF(B2639="",0,IF($B2639&lt;$G$5,0,IF($B2639&gt;'MSD Calculation'!$D$5,0,IF($N$4="Closed-form",1/2*(1-COS(2*PI()*($B2639-$G$5)/$G$6))*$G$8,IF($N$4="General",1/2*(1-COS(2*PI()*($B2639-$G$5)/$G$6))*$G$9,"Error")))))</f>
        <v>2.5081933453307815E-3</v>
      </c>
      <c r="H2639" s="30">
        <f>IF(B2639="",0,IF($B2639&lt;$H$5,0,IF($B2639&gt;'MSD Calculation'!$D$5,0,IF($N$4="Closed-form",1/2*(1-COS(2*PI()*($B2639-$H$5)/$H$6))*$H$8,IF($N$4="General",1/2*(1-COS(2*PI()*($B2639-$H$5)/$H$6))*$H$9,"Error")))))</f>
        <v>1.6177128984707924E-3</v>
      </c>
      <c r="I2639" s="30">
        <f>IF(B2639="",0,IF($B2639&lt;$I$5,0,IF($B2639&gt;'MSD Calculation'!$D$5,0,IF($N$4="Closed-form",1/2*(1-COS(2*PI()*($B2639-$I$5)/$I$6))*$I$8,IF($N$4="General",1/2*(1-COS(2*PI()*($B2639-$I$5)/$I$6))*$I$9,"Error")))))</f>
        <v>5.5842381166257868E-4</v>
      </c>
      <c r="J2639" s="15" t="s">
        <v>14</v>
      </c>
      <c r="K2639" s="3"/>
      <c r="L2639" s="17">
        <v>26.220000000001299</v>
      </c>
      <c r="M2639" s="34">
        <f>L2639/'MSD Calculation'!$D$5</f>
        <v>0.88581081081085467</v>
      </c>
      <c r="N2639" s="34">
        <f>'MSD Calculation'!$D$24-L2639</f>
        <v>-7.7200000000012992</v>
      </c>
      <c r="O2639" s="35">
        <f t="shared" si="200"/>
        <v>1.6161792670293859E-3</v>
      </c>
      <c r="P2639" s="35">
        <f t="shared" si="201"/>
        <v>7.3547557286336709E-3</v>
      </c>
      <c r="Q2639" s="35">
        <f t="shared" si="202"/>
        <v>9.8629490739644519E-3</v>
      </c>
      <c r="R2639" s="35">
        <f t="shared" si="203"/>
        <v>1.1480661972435245E-2</v>
      </c>
      <c r="S2639" s="35">
        <f t="shared" si="204"/>
        <v>1.2039085784097823E-2</v>
      </c>
      <c r="T2639" s="11" t="s">
        <v>14</v>
      </c>
    </row>
    <row r="2640" spans="2:20" x14ac:dyDescent="0.35">
      <c r="B2640" s="63">
        <v>26.230000000001301</v>
      </c>
      <c r="C2640" s="34">
        <f>B2640/'MSD Calculation'!$D$5</f>
        <v>0.88614864864869258</v>
      </c>
      <c r="D2640" s="34">
        <f>'MSD Calculation'!$D$24-B2640</f>
        <v>-7.7300000000013007</v>
      </c>
      <c r="E2640" s="30">
        <f>IF(B2640="",0,IF(B2640&lt;'MSD Calculation'!$D$5,$E$7*(1-B2640/'MSD Calculation'!$D$5), 0))</f>
        <v>1.6113976715647991E-3</v>
      </c>
      <c r="F2640" s="30">
        <f>IF(B2640="",0,IF($B2640&lt;$F$5,0,IF($B2640&gt;'MSD Calculation'!$D$5,0,IF($N$4="Closed-form",1/2*(1-COS(2*PI()*($B2640-$F$5)/$F$6))*$F$8,IF($N$4="General",1/2*(1-COS(2*PI()*($B2640-$F$5)/$F$6))*$F$9,"Error")))))</f>
        <v>5.7285891918824267E-3</v>
      </c>
      <c r="G2640" s="30">
        <f>IF(B2640="",0,IF($B2640&lt;$G$5,0,IF($B2640&gt;'MSD Calculation'!$D$5,0,IF($N$4="Closed-form",1/2*(1-COS(2*PI()*($B2640-$G$5)/$G$6))*$G$8,IF($N$4="General",1/2*(1-COS(2*PI()*($B2640-$G$5)/$G$6))*$G$9,"Error")))))</f>
        <v>2.5036515636242484E-3</v>
      </c>
      <c r="H2640" s="30">
        <f>IF(B2640="",0,IF($B2640&lt;$H$5,0,IF($B2640&gt;'MSD Calculation'!$D$5,0,IF($N$4="Closed-form",1/2*(1-COS(2*PI()*($B2640-$H$5)/$H$6))*$H$8,IF($N$4="General",1/2*(1-COS(2*PI()*($B2640-$H$5)/$H$6))*$H$9,"Error")))))</f>
        <v>1.6149217587653852E-3</v>
      </c>
      <c r="I2640" s="30">
        <f>IF(B2640="",0,IF($B2640&lt;$I$5,0,IF($B2640&gt;'MSD Calculation'!$D$5,0,IF($N$4="Closed-form",1/2*(1-COS(2*PI()*($B2640-$I$5)/$I$6))*$I$8,IF($N$4="General",1/2*(1-COS(2*PI()*($B2640-$I$5)/$I$6))*$I$9,"Error")))))</f>
        <v>5.5788001514737822E-4</v>
      </c>
      <c r="J2640" s="15" t="s">
        <v>14</v>
      </c>
      <c r="K2640" s="3"/>
      <c r="L2640" s="17">
        <v>26.230000000001301</v>
      </c>
      <c r="M2640" s="34">
        <f>L2640/'MSD Calculation'!$D$5</f>
        <v>0.88614864864869258</v>
      </c>
      <c r="N2640" s="34">
        <f>'MSD Calculation'!$D$24-L2640</f>
        <v>-7.7300000000013007</v>
      </c>
      <c r="O2640" s="35">
        <f t="shared" si="200"/>
        <v>1.6113976715647991E-3</v>
      </c>
      <c r="P2640" s="35">
        <f t="shared" si="201"/>
        <v>7.3399868634472258E-3</v>
      </c>
      <c r="Q2640" s="35">
        <f t="shared" si="202"/>
        <v>9.8436384270714737E-3</v>
      </c>
      <c r="R2640" s="35">
        <f t="shared" si="203"/>
        <v>1.1458560185836859E-2</v>
      </c>
      <c r="S2640" s="35">
        <f t="shared" si="204"/>
        <v>1.2016440200984238E-2</v>
      </c>
      <c r="T2640" s="11" t="s">
        <v>14</v>
      </c>
    </row>
    <row r="2641" spans="2:20" x14ac:dyDescent="0.35">
      <c r="B2641" s="63">
        <v>26.240000000001302</v>
      </c>
      <c r="C2641" s="34">
        <f>B2641/'MSD Calculation'!$D$5</f>
        <v>0.88648648648653039</v>
      </c>
      <c r="D2641" s="34">
        <f>'MSD Calculation'!$D$24-B2641</f>
        <v>-7.7400000000013023</v>
      </c>
      <c r="E2641" s="30">
        <f>IF(B2641="",0,IF(B2641&lt;'MSD Calculation'!$D$5,$E$7*(1-B2641/'MSD Calculation'!$D$5), 0))</f>
        <v>1.6066160761002138E-3</v>
      </c>
      <c r="F2641" s="30">
        <f>IF(B2641="",0,IF($B2641&lt;$F$5,0,IF($B2641&gt;'MSD Calculation'!$D$5,0,IF($N$4="Closed-form",1/2*(1-COS(2*PI()*($B2641-$F$5)/$F$6))*$F$8,IF($N$4="General",1/2*(1-COS(2*PI()*($B2641-$F$5)/$F$6))*$F$9,"Error")))))</f>
        <v>5.718598067277615E-3</v>
      </c>
      <c r="G2641" s="30">
        <f>IF(B2641="",0,IF($B2641&lt;$G$5,0,IF($B2641&gt;'MSD Calculation'!$D$5,0,IF($N$4="Closed-form",1/2*(1-COS(2*PI()*($B2641-$G$5)/$G$6))*$G$8,IF($N$4="General",1/2*(1-COS(2*PI()*($B2641-$G$5)/$G$6))*$G$9,"Error")))))</f>
        <v>2.4991052392650827E-3</v>
      </c>
      <c r="H2641" s="30">
        <f>IF(B2641="",0,IF($B2641&lt;$H$5,0,IF($B2641&gt;'MSD Calculation'!$D$5,0,IF($N$4="Closed-form",1/2*(1-COS(2*PI()*($B2641-$H$5)/$H$6))*$H$8,IF($N$4="General",1/2*(1-COS(2*PI()*($B2641-$H$5)/$H$6))*$H$9,"Error")))))</f>
        <v>1.6121233286214881E-3</v>
      </c>
      <c r="I2641" s="30">
        <f>IF(B2641="",0,IF($B2641&lt;$I$5,0,IF($B2641&gt;'MSD Calculation'!$D$5,0,IF($N$4="Closed-form",1/2*(1-COS(2*PI()*($B2641-$I$5)/$I$6))*$I$8,IF($N$4="General",1/2*(1-COS(2*PI()*($B2641-$I$5)/$I$6))*$I$9,"Error")))))</f>
        <v>5.5732927876438101E-4</v>
      </c>
      <c r="J2641" s="15" t="s">
        <v>14</v>
      </c>
      <c r="K2641" s="3"/>
      <c r="L2641" s="17">
        <v>26.240000000001302</v>
      </c>
      <c r="M2641" s="34">
        <f>L2641/'MSD Calculation'!$D$5</f>
        <v>0.88648648648653039</v>
      </c>
      <c r="N2641" s="34">
        <f>'MSD Calculation'!$D$24-L2641</f>
        <v>-7.7400000000013023</v>
      </c>
      <c r="O2641" s="35">
        <f t="shared" si="200"/>
        <v>1.6066160761002138E-3</v>
      </c>
      <c r="P2641" s="35">
        <f t="shared" si="201"/>
        <v>7.3252141433778287E-3</v>
      </c>
      <c r="Q2641" s="35">
        <f t="shared" si="202"/>
        <v>9.8243193826429119E-3</v>
      </c>
      <c r="R2641" s="35">
        <f t="shared" si="203"/>
        <v>1.14364427112644E-2</v>
      </c>
      <c r="S2641" s="35">
        <f t="shared" si="204"/>
        <v>1.1993771990028781E-2</v>
      </c>
      <c r="T2641" s="11" t="s">
        <v>14</v>
      </c>
    </row>
    <row r="2642" spans="2:20" x14ac:dyDescent="0.35">
      <c r="B2642" s="63">
        <v>26.250000000001304</v>
      </c>
      <c r="C2642" s="34">
        <f>B2642/'MSD Calculation'!$D$5</f>
        <v>0.88682432432436831</v>
      </c>
      <c r="D2642" s="34">
        <f>'MSD Calculation'!$D$24-B2642</f>
        <v>-7.7500000000013038</v>
      </c>
      <c r="E2642" s="30">
        <f>IF(B2642="",0,IF(B2642&lt;'MSD Calculation'!$D$5,$E$7*(1-B2642/'MSD Calculation'!$D$5), 0))</f>
        <v>1.6018344806356267E-3</v>
      </c>
      <c r="F2642" s="30">
        <f>IF(B2642="",0,IF($B2642&lt;$F$5,0,IF($B2642&gt;'MSD Calculation'!$D$5,0,IF($N$4="Closed-form",1/2*(1-COS(2*PI()*($B2642-$F$5)/$F$6))*$F$8,IF($N$4="General",1/2*(1-COS(2*PI()*($B2642-$F$5)/$F$6))*$F$9,"Error")))))</f>
        <v>5.7086031316157873E-3</v>
      </c>
      <c r="G2642" s="30">
        <f>IF(B2642="",0,IF($B2642&lt;$G$5,0,IF($B2642&gt;'MSD Calculation'!$D$5,0,IF($N$4="Closed-form",1/2*(1-COS(2*PI()*($B2642-$G$5)/$G$6))*$G$8,IF($N$4="General",1/2*(1-COS(2*PI()*($B2642-$G$5)/$G$6))*$G$9,"Error")))))</f>
        <v>2.4945544037272391E-3</v>
      </c>
      <c r="H2642" s="30">
        <f>IF(B2642="",0,IF($B2642&lt;$H$5,0,IF($B2642&gt;'MSD Calculation'!$D$5,0,IF($N$4="Closed-form",1/2*(1-COS(2*PI()*($B2642-$H$5)/$H$6))*$H$8,IF($N$4="General",1/2*(1-COS(2*PI()*($B2642-$H$5)/$H$6))*$H$9,"Error")))))</f>
        <v>1.6093176416869582E-3</v>
      </c>
      <c r="I2642" s="30">
        <f>IF(B2642="",0,IF($B2642&lt;$I$5,0,IF($B2642&gt;'MSD Calculation'!$D$5,0,IF($N$4="Closed-form",1/2*(1-COS(2*PI()*($B2642-$I$5)/$I$6))*$I$8,IF($N$4="General",1/2*(1-COS(2*PI()*($B2642-$I$5)/$I$6))*$I$9,"Error")))))</f>
        <v>5.5677161674557709E-4</v>
      </c>
      <c r="J2642" s="15" t="s">
        <v>14</v>
      </c>
      <c r="K2642" s="3"/>
      <c r="L2642" s="17">
        <v>26.250000000001304</v>
      </c>
      <c r="M2642" s="34">
        <f>L2642/'MSD Calculation'!$D$5</f>
        <v>0.88682432432436831</v>
      </c>
      <c r="N2642" s="34">
        <f>'MSD Calculation'!$D$24-L2642</f>
        <v>-7.7500000000013038</v>
      </c>
      <c r="O2642" s="35">
        <f t="shared" ref="O2642:O2705" si="205">E2642</f>
        <v>1.6018344806356267E-3</v>
      </c>
      <c r="P2642" s="35">
        <f t="shared" ref="P2642:P2705" si="206">E2642+F2642</f>
        <v>7.310437612251414E-3</v>
      </c>
      <c r="Q2642" s="35">
        <f t="shared" ref="Q2642:Q2705" si="207">E2642+F2642+G2642</f>
        <v>9.8049920159786527E-3</v>
      </c>
      <c r="R2642" s="35">
        <f t="shared" ref="R2642:R2705" si="208">+E2642+F2642+G2642+H2642</f>
        <v>1.141430965766561E-2</v>
      </c>
      <c r="S2642" s="35">
        <f t="shared" ref="S2642:S2705" si="209">E2642+F2642+G2642+H2642+I2642</f>
        <v>1.1971081274411188E-2</v>
      </c>
      <c r="T2642" s="11" t="s">
        <v>14</v>
      </c>
    </row>
    <row r="2643" spans="2:20" x14ac:dyDescent="0.35">
      <c r="B2643" s="63">
        <v>26.260000000001305</v>
      </c>
      <c r="C2643" s="34">
        <f>B2643/'MSD Calculation'!$D$5</f>
        <v>0.88716216216220622</v>
      </c>
      <c r="D2643" s="34">
        <f>'MSD Calculation'!$D$24-B2643</f>
        <v>-7.7600000000013054</v>
      </c>
      <c r="E2643" s="30">
        <f>IF(B2643="",0,IF(B2643&lt;'MSD Calculation'!$D$5,$E$7*(1-B2643/'MSD Calculation'!$D$5), 0))</f>
        <v>1.5970528851710398E-3</v>
      </c>
      <c r="F2643" s="30">
        <f>IF(B2643="",0,IF($B2643&lt;$F$5,0,IF($B2643&gt;'MSD Calculation'!$D$5,0,IF($N$4="Closed-form",1/2*(1-COS(2*PI()*($B2643-$F$5)/$F$6))*$F$8,IF($N$4="General",1/2*(1-COS(2*PI()*($B2643-$F$5)/$F$6))*$F$9,"Error")))))</f>
        <v>5.6986044287396301E-3</v>
      </c>
      <c r="G2643" s="30">
        <f>IF(B2643="",0,IF($B2643&lt;$G$5,0,IF($B2643&gt;'MSD Calculation'!$D$5,0,IF($N$4="Closed-form",1/2*(1-COS(2*PI()*($B2643-$G$5)/$G$6))*$G$8,IF($N$4="General",1/2*(1-COS(2*PI()*($B2643-$G$5)/$G$6))*$G$9,"Error")))))</f>
        <v>2.4899990885158961E-3</v>
      </c>
      <c r="H2643" s="30">
        <f>IF(B2643="",0,IF($B2643&lt;$H$5,0,IF($B2643&gt;'MSD Calculation'!$D$5,0,IF($N$4="Closed-form",1/2*(1-COS(2*PI()*($B2643-$H$5)/$H$6))*$H$8,IF($N$4="General",1/2*(1-COS(2*PI()*($B2643-$H$5)/$H$6))*$H$9,"Error")))))</f>
        <v>1.6065047316969052E-3</v>
      </c>
      <c r="I2643" s="30">
        <f>IF(B2643="",0,IF($B2643&lt;$I$5,0,IF($B2643&gt;'MSD Calculation'!$D$5,0,IF($N$4="Closed-form",1/2*(1-COS(2*PI()*($B2643-$I$5)/$I$6))*$I$8,IF($N$4="General",1/2*(1-COS(2*PI()*($B2643-$I$5)/$I$6))*$I$9,"Error")))))</f>
        <v>5.5620704350192707E-4</v>
      </c>
      <c r="J2643" s="15" t="s">
        <v>14</v>
      </c>
      <c r="K2643" s="3"/>
      <c r="L2643" s="17">
        <v>26.260000000001305</v>
      </c>
      <c r="M2643" s="34">
        <f>L2643/'MSD Calculation'!$D$5</f>
        <v>0.88716216216220622</v>
      </c>
      <c r="N2643" s="34">
        <f>'MSD Calculation'!$D$24-L2643</f>
        <v>-7.7600000000013054</v>
      </c>
      <c r="O2643" s="35">
        <f t="shared" si="205"/>
        <v>1.5970528851710398E-3</v>
      </c>
      <c r="P2643" s="35">
        <f t="shared" si="206"/>
        <v>7.2956573139106697E-3</v>
      </c>
      <c r="Q2643" s="35">
        <f t="shared" si="207"/>
        <v>9.7856564024265662E-3</v>
      </c>
      <c r="R2643" s="35">
        <f t="shared" si="208"/>
        <v>1.1392161134123471E-2</v>
      </c>
      <c r="S2643" s="35">
        <f t="shared" si="209"/>
        <v>1.1948368177625398E-2</v>
      </c>
      <c r="T2643" s="11" t="s">
        <v>14</v>
      </c>
    </row>
    <row r="2644" spans="2:20" x14ac:dyDescent="0.35">
      <c r="B2644" s="63">
        <v>26.270000000001307</v>
      </c>
      <c r="C2644" s="34">
        <f>B2644/'MSD Calculation'!$D$5</f>
        <v>0.88750000000004414</v>
      </c>
      <c r="D2644" s="34">
        <f>'MSD Calculation'!$D$24-B2644</f>
        <v>-7.770000000001307</v>
      </c>
      <c r="E2644" s="30">
        <f>IF(B2644="",0,IF(B2644&lt;'MSD Calculation'!$D$5,$E$7*(1-B2644/'MSD Calculation'!$D$5), 0))</f>
        <v>1.5922712897064528E-3</v>
      </c>
      <c r="F2644" s="30">
        <f>IF(B2644="",0,IF($B2644&lt;$F$5,0,IF($B2644&gt;'MSD Calculation'!$D$5,0,IF($N$4="Closed-form",1/2*(1-COS(2*PI()*($B2644-$F$5)/$F$6))*$F$8,IF($N$4="General",1/2*(1-COS(2*PI()*($B2644-$F$5)/$F$6))*$F$9,"Error")))))</f>
        <v>5.6886020025083469E-3</v>
      </c>
      <c r="G2644" s="30">
        <f>IF(B2644="",0,IF($B2644&lt;$G$5,0,IF($B2644&gt;'MSD Calculation'!$D$5,0,IF($N$4="Closed-form",1/2*(1-COS(2*PI()*($B2644-$G$5)/$G$6))*$G$8,IF($N$4="General",1/2*(1-COS(2*PI()*($B2644-$G$5)/$G$6))*$G$9,"Error")))))</f>
        <v>2.4854393251672485E-3</v>
      </c>
      <c r="H2644" s="30">
        <f>IF(B2644="",0,IF($B2644&lt;$H$5,0,IF($B2644&gt;'MSD Calculation'!$D$5,0,IF($N$4="Closed-form",1/2*(1-COS(2*PI()*($B2644-$H$5)/$H$6))*$H$8,IF($N$4="General",1/2*(1-COS(2*PI()*($B2644-$H$5)/$H$6))*$H$9,"Error")))))</f>
        <v>1.6036846324732866E-3</v>
      </c>
      <c r="I2644" s="30">
        <f>IF(B2644="",0,IF($B2644&lt;$I$5,0,IF($B2644&gt;'MSD Calculation'!$D$5,0,IF($N$4="Closed-form",1/2*(1-COS(2*PI()*($B2644-$I$5)/$I$6))*$I$8,IF($N$4="General",1/2*(1-COS(2*PI()*($B2644-$I$5)/$I$6))*$I$9,"Error")))))</f>
        <v>5.5563557362298956E-4</v>
      </c>
      <c r="J2644" s="15" t="s">
        <v>14</v>
      </c>
      <c r="K2644" s="3"/>
      <c r="L2644" s="17">
        <v>26.270000000001307</v>
      </c>
      <c r="M2644" s="34">
        <f>L2644/'MSD Calculation'!$D$5</f>
        <v>0.88750000000004414</v>
      </c>
      <c r="N2644" s="34">
        <f>'MSD Calculation'!$D$24-L2644</f>
        <v>-7.770000000001307</v>
      </c>
      <c r="O2644" s="35">
        <f t="shared" si="205"/>
        <v>1.5922712897064528E-3</v>
      </c>
      <c r="P2644" s="35">
        <f t="shared" si="206"/>
        <v>7.2808732922147994E-3</v>
      </c>
      <c r="Q2644" s="35">
        <f t="shared" si="207"/>
        <v>9.7663126173820475E-3</v>
      </c>
      <c r="R2644" s="35">
        <f t="shared" si="208"/>
        <v>1.1369997249855334E-2</v>
      </c>
      <c r="S2644" s="35">
        <f t="shared" si="209"/>
        <v>1.1925632823478324E-2</v>
      </c>
      <c r="T2644" s="11" t="s">
        <v>14</v>
      </c>
    </row>
    <row r="2645" spans="2:20" x14ac:dyDescent="0.35">
      <c r="B2645" s="63">
        <v>26.280000000001309</v>
      </c>
      <c r="C2645" s="34">
        <f>B2645/'MSD Calculation'!$D$5</f>
        <v>0.88783783783788195</v>
      </c>
      <c r="D2645" s="34">
        <f>'MSD Calculation'!$D$24-B2645</f>
        <v>-7.7800000000013085</v>
      </c>
      <c r="E2645" s="30">
        <f>IF(B2645="",0,IF(B2645&lt;'MSD Calculation'!$D$5,$E$7*(1-B2645/'MSD Calculation'!$D$5), 0))</f>
        <v>1.5874896942418674E-3</v>
      </c>
      <c r="F2645" s="30">
        <f>IF(B2645="",0,IF($B2645&lt;$F$5,0,IF($B2645&gt;'MSD Calculation'!$D$5,0,IF($N$4="Closed-form",1/2*(1-COS(2*PI()*($B2645-$F$5)/$F$6))*$F$8,IF($N$4="General",1/2*(1-COS(2*PI()*($B2645-$F$5)/$F$6))*$F$9,"Error")))))</f>
        <v>5.6785958967974799E-3</v>
      </c>
      <c r="G2645" s="30">
        <f>IF(B2645="",0,IF($B2645&lt;$G$5,0,IF($B2645&gt;'MSD Calculation'!$D$5,0,IF($N$4="Closed-form",1/2*(1-COS(2*PI()*($B2645-$G$5)/$G$6))*$G$8,IF($N$4="General",1/2*(1-COS(2*PI()*($B2645-$G$5)/$G$6))*$G$9,"Error")))))</f>
        <v>2.4808751452482822E-3</v>
      </c>
      <c r="H2645" s="30">
        <f>IF(B2645="",0,IF($B2645&lt;$H$5,0,IF($B2645&gt;'MSD Calculation'!$D$5,0,IF($N$4="Closed-form",1/2*(1-COS(2*PI()*($B2645-$H$5)/$H$6))*$H$8,IF($N$4="General",1/2*(1-COS(2*PI()*($B2645-$H$5)/$H$6))*$H$9,"Error")))))</f>
        <v>1.6008573779245023E-3</v>
      </c>
      <c r="I2645" s="30">
        <f>IF(B2645="",0,IF($B2645&lt;$I$5,0,IF($B2645&gt;'MSD Calculation'!$D$5,0,IF($N$4="Closed-form",1/2*(1-COS(2*PI()*($B2645-$I$5)/$I$6))*$I$8,IF($N$4="General",1/2*(1-COS(2*PI()*($B2645-$I$5)/$I$6))*$I$9,"Error")))))</f>
        <v>5.5505722187654391E-4</v>
      </c>
      <c r="J2645" s="15" t="s">
        <v>14</v>
      </c>
      <c r="K2645" s="3"/>
      <c r="L2645" s="17">
        <v>26.280000000001309</v>
      </c>
      <c r="M2645" s="34">
        <f>L2645/'MSD Calculation'!$D$5</f>
        <v>0.88783783783788195</v>
      </c>
      <c r="N2645" s="34">
        <f>'MSD Calculation'!$D$24-L2645</f>
        <v>-7.7800000000013085</v>
      </c>
      <c r="O2645" s="35">
        <f t="shared" si="205"/>
        <v>1.5874896942418674E-3</v>
      </c>
      <c r="P2645" s="35">
        <f t="shared" si="206"/>
        <v>7.2660855910393471E-3</v>
      </c>
      <c r="Q2645" s="35">
        <f t="shared" si="207"/>
        <v>9.7469607362876288E-3</v>
      </c>
      <c r="R2645" s="35">
        <f t="shared" si="208"/>
        <v>1.1347818114212132E-2</v>
      </c>
      <c r="S2645" s="35">
        <f t="shared" si="209"/>
        <v>1.1902875336088676E-2</v>
      </c>
      <c r="T2645" s="11" t="s">
        <v>14</v>
      </c>
    </row>
    <row r="2646" spans="2:20" x14ac:dyDescent="0.35">
      <c r="B2646" s="63">
        <v>26.29000000000131</v>
      </c>
      <c r="C2646" s="34">
        <f>B2646/'MSD Calculation'!$D$5</f>
        <v>0.88817567567571987</v>
      </c>
      <c r="D2646" s="34">
        <f>'MSD Calculation'!$D$24-B2646</f>
        <v>-7.7900000000013101</v>
      </c>
      <c r="E2646" s="30">
        <f>IF(B2646="",0,IF(B2646&lt;'MSD Calculation'!$D$5,$E$7*(1-B2646/'MSD Calculation'!$D$5), 0))</f>
        <v>1.5827080987772806E-3</v>
      </c>
      <c r="F2646" s="30">
        <f>IF(B2646="",0,IF($B2646&lt;$F$5,0,IF($B2646&gt;'MSD Calculation'!$D$5,0,IF($N$4="Closed-form",1/2*(1-COS(2*PI()*($B2646-$F$5)/$F$6))*$F$8,IF($N$4="General",1/2*(1-COS(2*PI()*($B2646-$F$5)/$F$6))*$F$9,"Error")))))</f>
        <v>5.6685861554986892E-3</v>
      </c>
      <c r="G2646" s="30">
        <f>IF(B2646="",0,IF($B2646&lt;$G$5,0,IF($B2646&gt;'MSD Calculation'!$D$5,0,IF($N$4="Closed-form",1/2*(1-COS(2*PI()*($B2646-$G$5)/$G$6))*$G$8,IF($N$4="General",1/2*(1-COS(2*PI()*($B2646-$G$5)/$G$6))*$G$9,"Error")))))</f>
        <v>2.4763065803565633E-3</v>
      </c>
      <c r="H2646" s="30">
        <f>IF(B2646="",0,IF($B2646&lt;$H$5,0,IF($B2646&gt;'MSD Calculation'!$D$5,0,IF($N$4="Closed-form",1/2*(1-COS(2*PI()*($B2646-$H$5)/$H$6))*$H$8,IF($N$4="General",1/2*(1-COS(2*PI()*($B2646-$H$5)/$H$6))*$H$9,"Error")))))</f>
        <v>1.5980230020449901E-3</v>
      </c>
      <c r="I2646" s="30">
        <f>IF(B2646="",0,IF($B2646&lt;$I$5,0,IF($B2646&gt;'MSD Calculation'!$D$5,0,IF($N$4="Closed-form",1/2*(1-COS(2*PI()*($B2646-$I$5)/$I$6))*$I$8,IF($N$4="General",1/2*(1-COS(2*PI()*($B2646-$I$5)/$I$6))*$I$9,"Error")))))</f>
        <v>5.5447200320820939E-4</v>
      </c>
      <c r="J2646" s="15" t="s">
        <v>14</v>
      </c>
      <c r="K2646" s="3"/>
      <c r="L2646" s="17">
        <v>26.29000000000131</v>
      </c>
      <c r="M2646" s="34">
        <f>L2646/'MSD Calculation'!$D$5</f>
        <v>0.88817567567571987</v>
      </c>
      <c r="N2646" s="34">
        <f>'MSD Calculation'!$D$24-L2646</f>
        <v>-7.7900000000013101</v>
      </c>
      <c r="O2646" s="35">
        <f t="shared" si="205"/>
        <v>1.5827080987772806E-3</v>
      </c>
      <c r="P2646" s="35">
        <f t="shared" si="206"/>
        <v>7.2512942542759702E-3</v>
      </c>
      <c r="Q2646" s="35">
        <f t="shared" si="207"/>
        <v>9.7276008346325327E-3</v>
      </c>
      <c r="R2646" s="35">
        <f t="shared" si="208"/>
        <v>1.1325623836677522E-2</v>
      </c>
      <c r="S2646" s="35">
        <f t="shared" si="209"/>
        <v>1.1880095839885732E-2</v>
      </c>
      <c r="T2646" s="11" t="s">
        <v>14</v>
      </c>
    </row>
    <row r="2647" spans="2:20" x14ac:dyDescent="0.35">
      <c r="B2647" s="63">
        <v>26.300000000001312</v>
      </c>
      <c r="C2647" s="34">
        <f>B2647/'MSD Calculation'!$D$5</f>
        <v>0.88851351351355778</v>
      </c>
      <c r="D2647" s="34">
        <f>'MSD Calculation'!$D$24-B2647</f>
        <v>-7.8000000000013117</v>
      </c>
      <c r="E2647" s="30">
        <f>IF(B2647="",0,IF(B2647&lt;'MSD Calculation'!$D$5,$E$7*(1-B2647/'MSD Calculation'!$D$5), 0))</f>
        <v>1.5779265033126935E-3</v>
      </c>
      <c r="F2647" s="30">
        <f>IF(B2647="",0,IF($B2647&lt;$F$5,0,IF($B2647&gt;'MSD Calculation'!$D$5,0,IF($N$4="Closed-form",1/2*(1-COS(2*PI()*($B2647-$F$5)/$F$6))*$F$8,IF($N$4="General",1/2*(1-COS(2*PI()*($B2647-$F$5)/$F$6))*$F$9,"Error")))))</f>
        <v>5.6585728225196051E-3</v>
      </c>
      <c r="G2647" s="30">
        <f>IF(B2647="",0,IF($B2647&lt;$G$5,0,IF($B2647&gt;'MSD Calculation'!$D$5,0,IF($N$4="Closed-form",1/2*(1-COS(2*PI()*($B2647-$G$5)/$G$6))*$G$8,IF($N$4="General",1/2*(1-COS(2*PI()*($B2647-$G$5)/$G$6))*$G$9,"Error")))))</f>
        <v>2.4717336621200101E-3</v>
      </c>
      <c r="H2647" s="30">
        <f>IF(B2647="",0,IF($B2647&lt;$H$5,0,IF($B2647&gt;'MSD Calculation'!$D$5,0,IF($N$4="Closed-form",1/2*(1-COS(2*PI()*($B2647-$H$5)/$H$6))*$H$8,IF($N$4="General",1/2*(1-COS(2*PI()*($B2647-$H$5)/$H$6))*$H$9,"Error")))))</f>
        <v>1.5951815389148075E-3</v>
      </c>
      <c r="I2647" s="30">
        <f>IF(B2647="",0,IF($B2647&lt;$I$5,0,IF($B2647&gt;'MSD Calculation'!$D$5,0,IF($N$4="Closed-form",1/2*(1-COS(2*PI()*($B2647-$I$5)/$I$6))*$I$8,IF($N$4="General",1/2*(1-COS(2*PI()*($B2647-$I$5)/$I$6))*$I$9,"Error")))))</f>
        <v>5.5387993274105861E-4</v>
      </c>
      <c r="J2647" s="15" t="s">
        <v>14</v>
      </c>
      <c r="K2647" s="3"/>
      <c r="L2647" s="17">
        <v>26.300000000001312</v>
      </c>
      <c r="M2647" s="34">
        <f>L2647/'MSD Calculation'!$D$5</f>
        <v>0.88851351351355778</v>
      </c>
      <c r="N2647" s="34">
        <f>'MSD Calculation'!$D$24-L2647</f>
        <v>-7.8000000000013117</v>
      </c>
      <c r="O2647" s="35">
        <f t="shared" si="205"/>
        <v>1.5779265033126935E-3</v>
      </c>
      <c r="P2647" s="35">
        <f t="shared" si="206"/>
        <v>7.236499325832299E-3</v>
      </c>
      <c r="Q2647" s="35">
        <f t="shared" si="207"/>
        <v>9.7082329879523092E-3</v>
      </c>
      <c r="R2647" s="35">
        <f t="shared" si="208"/>
        <v>1.1303414526867117E-2</v>
      </c>
      <c r="S2647" s="35">
        <f t="shared" si="209"/>
        <v>1.1857294459608175E-2</v>
      </c>
      <c r="T2647" s="11" t="s">
        <v>14</v>
      </c>
    </row>
    <row r="2648" spans="2:20" x14ac:dyDescent="0.35">
      <c r="B2648" s="63">
        <v>26.310000000001313</v>
      </c>
      <c r="C2648" s="34">
        <f>B2648/'MSD Calculation'!$D$5</f>
        <v>0.8888513513513957</v>
      </c>
      <c r="D2648" s="34">
        <f>'MSD Calculation'!$D$24-B2648</f>
        <v>-7.8100000000013132</v>
      </c>
      <c r="E2648" s="30">
        <f>IF(B2648="",0,IF(B2648&lt;'MSD Calculation'!$D$5,$E$7*(1-B2648/'MSD Calculation'!$D$5), 0))</f>
        <v>1.5731449078481066E-3</v>
      </c>
      <c r="F2648" s="30">
        <f>IF(B2648="",0,IF($B2648&lt;$F$5,0,IF($B2648&gt;'MSD Calculation'!$D$5,0,IF($N$4="Closed-form",1/2*(1-COS(2*PI()*($B2648-$F$5)/$F$6))*$F$8,IF($N$4="General",1/2*(1-COS(2*PI()*($B2648-$F$5)/$F$6))*$F$9,"Error")))))</f>
        <v>5.6485559417836038E-3</v>
      </c>
      <c r="G2648" s="30">
        <f>IF(B2648="",0,IF($B2648&lt;$G$5,0,IF($B2648&gt;'MSD Calculation'!$D$5,0,IF($N$4="Closed-form",1/2*(1-COS(2*PI()*($B2648-$G$5)/$G$6))*$G$8,IF($N$4="General",1/2*(1-COS(2*PI()*($B2648-$G$5)/$G$6))*$G$9,"Error")))))</f>
        <v>2.4671564221966842E-3</v>
      </c>
      <c r="H2648" s="30">
        <f>IF(B2648="",0,IF($B2648&lt;$H$5,0,IF($B2648&gt;'MSD Calculation'!$D$5,0,IF($N$4="Closed-form",1/2*(1-COS(2*PI()*($B2648-$H$5)/$H$6))*$H$8,IF($N$4="General",1/2*(1-COS(2*PI()*($B2648-$H$5)/$H$6))*$H$9,"Error")))))</f>
        <v>1.5923330226992314E-3</v>
      </c>
      <c r="I2648" s="30">
        <f>IF(B2648="",0,IF($B2648&lt;$I$5,0,IF($B2648&gt;'MSD Calculation'!$D$5,0,IF($N$4="Closed-form",1/2*(1-COS(2*PI()*($B2648-$I$5)/$I$6))*$I$8,IF($N$4="General",1/2*(1-COS(2*PI()*($B2648-$I$5)/$I$6))*$I$9,"Error")))))</f>
        <v>5.5328102577522622E-4</v>
      </c>
      <c r="J2648" s="15" t="s">
        <v>14</v>
      </c>
      <c r="K2648" s="3"/>
      <c r="L2648" s="17">
        <v>26.310000000001313</v>
      </c>
      <c r="M2648" s="34">
        <f>L2648/'MSD Calculation'!$D$5</f>
        <v>0.8888513513513957</v>
      </c>
      <c r="N2648" s="34">
        <f>'MSD Calculation'!$D$24-L2648</f>
        <v>-7.8100000000013132</v>
      </c>
      <c r="O2648" s="35">
        <f t="shared" si="205"/>
        <v>1.5731449078481066E-3</v>
      </c>
      <c r="P2648" s="35">
        <f t="shared" si="206"/>
        <v>7.2217008496317106E-3</v>
      </c>
      <c r="Q2648" s="35">
        <f t="shared" si="207"/>
        <v>9.6888572718283952E-3</v>
      </c>
      <c r="R2648" s="35">
        <f t="shared" si="208"/>
        <v>1.1281190294527626E-2</v>
      </c>
      <c r="S2648" s="35">
        <f t="shared" si="209"/>
        <v>1.1834471320302853E-2</v>
      </c>
      <c r="T2648" s="11" t="s">
        <v>14</v>
      </c>
    </row>
    <row r="2649" spans="2:20" x14ac:dyDescent="0.35">
      <c r="B2649" s="63">
        <v>26.320000000001315</v>
      </c>
      <c r="C2649" s="34">
        <f>B2649/'MSD Calculation'!$D$5</f>
        <v>0.88918918918923362</v>
      </c>
      <c r="D2649" s="34">
        <f>'MSD Calculation'!$D$24-B2649</f>
        <v>-7.8200000000013148</v>
      </c>
      <c r="E2649" s="30">
        <f>IF(B2649="",0,IF(B2649&lt;'MSD Calculation'!$D$5,$E$7*(1-B2649/'MSD Calculation'!$D$5), 0))</f>
        <v>1.5683633123835196E-3</v>
      </c>
      <c r="F2649" s="30">
        <f>IF(B2649="",0,IF($B2649&lt;$F$5,0,IF($B2649&gt;'MSD Calculation'!$D$5,0,IF($N$4="Closed-form",1/2*(1-COS(2*PI()*($B2649-$F$5)/$F$6))*$F$8,IF($N$4="General",1/2*(1-COS(2*PI()*($B2649-$F$5)/$F$6))*$F$9,"Error")))))</f>
        <v>5.638535557229634E-3</v>
      </c>
      <c r="G2649" s="30">
        <f>IF(B2649="",0,IF($B2649&lt;$G$5,0,IF($B2649&gt;'MSD Calculation'!$D$5,0,IF($N$4="Closed-form",1/2*(1-COS(2*PI()*($B2649-$G$5)/$G$6))*$G$8,IF($N$4="General",1/2*(1-COS(2*PI()*($B2649-$G$5)/$G$6))*$G$9,"Error")))))</f>
        <v>2.4625748922745597E-3</v>
      </c>
      <c r="H2649" s="30">
        <f>IF(B2649="",0,IF($B2649&lt;$H$5,0,IF($B2649&gt;'MSD Calculation'!$D$5,0,IF($N$4="Closed-form",1/2*(1-COS(2*PI()*($B2649-$H$5)/$H$6))*$H$8,IF($N$4="General",1/2*(1-COS(2*PI()*($B2649-$H$5)/$H$6))*$H$9,"Error")))))</f>
        <v>1.5894774876483457E-3</v>
      </c>
      <c r="I2649" s="30">
        <f>IF(B2649="",0,IF($B2649&lt;$I$5,0,IF($B2649&gt;'MSD Calculation'!$D$5,0,IF($N$4="Closed-form",1/2*(1-COS(2*PI()*($B2649-$I$5)/$I$6))*$I$8,IF($N$4="General",1/2*(1-COS(2*PI()*($B2649-$I$5)/$I$6))*$I$9,"Error")))))</f>
        <v>5.5267529778751424E-4</v>
      </c>
      <c r="J2649" s="15" t="s">
        <v>14</v>
      </c>
      <c r="K2649" s="3"/>
      <c r="L2649" s="17">
        <v>26.320000000001315</v>
      </c>
      <c r="M2649" s="34">
        <f>L2649/'MSD Calculation'!$D$5</f>
        <v>0.88918918918923362</v>
      </c>
      <c r="N2649" s="34">
        <f>'MSD Calculation'!$D$24-L2649</f>
        <v>-7.8200000000013148</v>
      </c>
      <c r="O2649" s="35">
        <f t="shared" si="205"/>
        <v>1.5683633123835196E-3</v>
      </c>
      <c r="P2649" s="35">
        <f t="shared" si="206"/>
        <v>7.2068988696131538E-3</v>
      </c>
      <c r="Q2649" s="35">
        <f t="shared" si="207"/>
        <v>9.669473761887714E-3</v>
      </c>
      <c r="R2649" s="35">
        <f t="shared" si="208"/>
        <v>1.125895124953606E-2</v>
      </c>
      <c r="S2649" s="35">
        <f t="shared" si="209"/>
        <v>1.1811626547323574E-2</v>
      </c>
      <c r="T2649" s="11" t="s">
        <v>14</v>
      </c>
    </row>
    <row r="2650" spans="2:20" x14ac:dyDescent="0.35">
      <c r="B2650" s="63">
        <v>26.330000000001316</v>
      </c>
      <c r="C2650" s="34">
        <f>B2650/'MSD Calculation'!$D$5</f>
        <v>0.88952702702707143</v>
      </c>
      <c r="D2650" s="34">
        <f>'MSD Calculation'!$D$24-B2650</f>
        <v>-7.8300000000013164</v>
      </c>
      <c r="E2650" s="30">
        <f>IF(B2650="",0,IF(B2650&lt;'MSD Calculation'!$D$5,$E$7*(1-B2650/'MSD Calculation'!$D$5), 0))</f>
        <v>1.5635817169189342E-3</v>
      </c>
      <c r="F2650" s="30">
        <f>IF(B2650="",0,IF($B2650&lt;$F$5,0,IF($B2650&gt;'MSD Calculation'!$D$5,0,IF($N$4="Closed-form",1/2*(1-COS(2*PI()*($B2650-$F$5)/$F$6))*$F$8,IF($N$4="General",1/2*(1-COS(2*PI()*($B2650-$F$5)/$F$6))*$F$9,"Error")))))</f>
        <v>5.628511712811984E-3</v>
      </c>
      <c r="G2650" s="30">
        <f>IF(B2650="",0,IF($B2650&lt;$G$5,0,IF($B2650&gt;'MSD Calculation'!$D$5,0,IF($N$4="Closed-form",1/2*(1-COS(2*PI()*($B2650-$G$5)/$G$6))*$G$8,IF($N$4="General",1/2*(1-COS(2*PI()*($B2650-$G$5)/$G$6))*$G$9,"Error")))))</f>
        <v>2.4579891040713165E-3</v>
      </c>
      <c r="H2650" s="30">
        <f>IF(B2650="",0,IF($B2650&lt;$H$5,0,IF($B2650&gt;'MSD Calculation'!$D$5,0,IF($N$4="Closed-form",1/2*(1-COS(2*PI()*($B2650-$H$5)/$H$6))*$H$8,IF($N$4="General",1/2*(1-COS(2*PI()*($B2650-$H$5)/$H$6))*$H$9,"Error")))))</f>
        <v>1.5866149680966223E-3</v>
      </c>
      <c r="I2650" s="30">
        <f>IF(B2650="",0,IF($B2650&lt;$I$5,0,IF($B2650&gt;'MSD Calculation'!$D$5,0,IF($N$4="Closed-form",1/2*(1-COS(2*PI()*($B2650-$I$5)/$I$6))*$I$8,IF($N$4="General",1/2*(1-COS(2*PI()*($B2650-$I$5)/$I$6))*$I$9,"Error")))))</f>
        <v>5.5206276443099168E-4</v>
      </c>
      <c r="J2650" s="15" t="s">
        <v>14</v>
      </c>
      <c r="K2650" s="3"/>
      <c r="L2650" s="17">
        <v>26.330000000001316</v>
      </c>
      <c r="M2650" s="34">
        <f>L2650/'MSD Calculation'!$D$5</f>
        <v>0.88952702702707143</v>
      </c>
      <c r="N2650" s="34">
        <f>'MSD Calculation'!$D$24-L2650</f>
        <v>-7.8300000000013164</v>
      </c>
      <c r="O2650" s="35">
        <f t="shared" si="205"/>
        <v>1.5635817169189342E-3</v>
      </c>
      <c r="P2650" s="35">
        <f t="shared" si="206"/>
        <v>7.1920934297309185E-3</v>
      </c>
      <c r="Q2650" s="35">
        <f t="shared" si="207"/>
        <v>9.6500825338022359E-3</v>
      </c>
      <c r="R2650" s="35">
        <f t="shared" si="208"/>
        <v>1.1236697501898858E-2</v>
      </c>
      <c r="S2650" s="35">
        <f t="shared" si="209"/>
        <v>1.1788760266329849E-2</v>
      </c>
      <c r="T2650" s="11" t="s">
        <v>14</v>
      </c>
    </row>
    <row r="2651" spans="2:20" x14ac:dyDescent="0.35">
      <c r="B2651" s="63">
        <v>26.340000000001318</v>
      </c>
      <c r="C2651" s="34">
        <f>B2651/'MSD Calculation'!$D$5</f>
        <v>0.88986486486490934</v>
      </c>
      <c r="D2651" s="34">
        <f>'MSD Calculation'!$D$24-B2651</f>
        <v>-7.8400000000013179</v>
      </c>
      <c r="E2651" s="30">
        <f>IF(B2651="",0,IF(B2651&lt;'MSD Calculation'!$D$5,$E$7*(1-B2651/'MSD Calculation'!$D$5), 0))</f>
        <v>1.5588001214543474E-3</v>
      </c>
      <c r="F2651" s="30">
        <f>IF(B2651="",0,IF($B2651&lt;$F$5,0,IF($B2651&gt;'MSD Calculation'!$D$5,0,IF($N$4="Closed-form",1/2*(1-COS(2*PI()*($B2651-$F$5)/$F$6))*$F$8,IF($N$4="General",1/2*(1-COS(2*PI()*($B2651-$F$5)/$F$6))*$F$9,"Error")))))</f>
        <v>5.6184844525001649E-3</v>
      </c>
      <c r="G2651" s="30">
        <f>IF(B2651="",0,IF($B2651&lt;$G$5,0,IF($B2651&gt;'MSD Calculation'!$D$5,0,IF($N$4="Closed-form",1/2*(1-COS(2*PI()*($B2651-$G$5)/$G$6))*$G$8,IF($N$4="General",1/2*(1-COS(2*PI()*($B2651-$G$5)/$G$6))*$G$9,"Error")))))</f>
        <v>2.4533990893341093E-3</v>
      </c>
      <c r="H2651" s="30">
        <f>IF(B2651="",0,IF($B2651&lt;$H$5,0,IF($B2651&gt;'MSD Calculation'!$D$5,0,IF($N$4="Closed-form",1/2*(1-COS(2*PI()*($B2651-$H$5)/$H$6))*$H$8,IF($N$4="General",1/2*(1-COS(2*PI()*($B2651-$H$5)/$H$6))*$H$9,"Error")))))</f>
        <v>1.5837454984625194E-3</v>
      </c>
      <c r="I2651" s="30">
        <f>IF(B2651="",0,IF($B2651&lt;$I$5,0,IF($B2651&gt;'MSD Calculation'!$D$5,0,IF($N$4="Closed-form",1/2*(1-COS(2*PI()*($B2651-$I$5)/$I$6))*$I$8,IF($N$4="General",1/2*(1-COS(2*PI()*($B2651-$I$5)/$I$6))*$I$9,"Error")))))</f>
        <v>5.5144344153459023E-4</v>
      </c>
      <c r="J2651" s="15" t="s">
        <v>14</v>
      </c>
      <c r="K2651" s="3"/>
      <c r="L2651" s="17">
        <v>26.340000000001318</v>
      </c>
      <c r="M2651" s="34">
        <f>L2651/'MSD Calculation'!$D$5</f>
        <v>0.88986486486490934</v>
      </c>
      <c r="N2651" s="34">
        <f>'MSD Calculation'!$D$24-L2651</f>
        <v>-7.8400000000013179</v>
      </c>
      <c r="O2651" s="35">
        <f t="shared" si="205"/>
        <v>1.5588001214543474E-3</v>
      </c>
      <c r="P2651" s="35">
        <f t="shared" si="206"/>
        <v>7.1772845739545123E-3</v>
      </c>
      <c r="Q2651" s="35">
        <f t="shared" si="207"/>
        <v>9.6306836632886212E-3</v>
      </c>
      <c r="R2651" s="35">
        <f t="shared" si="208"/>
        <v>1.121442916175114E-2</v>
      </c>
      <c r="S2651" s="35">
        <f t="shared" si="209"/>
        <v>1.1765872603285731E-2</v>
      </c>
      <c r="T2651" s="11" t="s">
        <v>14</v>
      </c>
    </row>
    <row r="2652" spans="2:20" x14ac:dyDescent="0.35">
      <c r="B2652" s="63">
        <v>26.350000000001319</v>
      </c>
      <c r="C2652" s="34">
        <f>B2652/'MSD Calculation'!$D$5</f>
        <v>0.89020270270274726</v>
      </c>
      <c r="D2652" s="34">
        <f>'MSD Calculation'!$D$24-B2652</f>
        <v>-7.8500000000013195</v>
      </c>
      <c r="E2652" s="30">
        <f>IF(B2652="",0,IF(B2652&lt;'MSD Calculation'!$D$5,$E$7*(1-B2652/'MSD Calculation'!$D$5), 0))</f>
        <v>1.5540185259897603E-3</v>
      </c>
      <c r="F2652" s="30">
        <f>IF(B2652="",0,IF($B2652&lt;$F$5,0,IF($B2652&gt;'MSD Calculation'!$D$5,0,IF($N$4="Closed-form",1/2*(1-COS(2*PI()*($B2652-$F$5)/$F$6))*$F$8,IF($N$4="General",1/2*(1-COS(2*PI()*($B2652-$F$5)/$F$6))*$F$9,"Error")))))</f>
        <v>5.6084538202786239E-3</v>
      </c>
      <c r="G2652" s="30">
        <f>IF(B2652="",0,IF($B2652&lt;$G$5,0,IF($B2652&gt;'MSD Calculation'!$D$5,0,IF($N$4="Closed-form",1/2*(1-COS(2*PI()*($B2652-$G$5)/$G$6))*$G$8,IF($N$4="General",1/2*(1-COS(2*PI()*($B2652-$G$5)/$G$6))*$G$9,"Error")))))</f>
        <v>2.4488048798393552E-3</v>
      </c>
      <c r="H2652" s="30">
        <f>IF(B2652="",0,IF($B2652&lt;$H$5,0,IF($B2652&gt;'MSD Calculation'!$D$5,0,IF($N$4="Closed-form",1/2*(1-COS(2*PI()*($B2652-$H$5)/$H$6))*$H$8,IF($N$4="General",1/2*(1-COS(2*PI()*($B2652-$H$5)/$H$6))*$H$9,"Error")))))</f>
        <v>1.5808691132480563E-3</v>
      </c>
      <c r="I2652" s="30">
        <f>IF(B2652="",0,IF($B2652&lt;$I$5,0,IF($B2652&gt;'MSD Calculation'!$D$5,0,IF($N$4="Closed-form",1/2*(1-COS(2*PI()*($B2652-$I$5)/$I$6))*$I$8,IF($N$4="General",1/2*(1-COS(2*PI()*($B2652-$I$5)/$I$6))*$I$9,"Error")))))</f>
        <v>5.5081734510269501E-4</v>
      </c>
      <c r="J2652" s="15" t="s">
        <v>14</v>
      </c>
      <c r="K2652" s="3"/>
      <c r="L2652" s="17">
        <v>26.350000000001319</v>
      </c>
      <c r="M2652" s="34">
        <f>L2652/'MSD Calculation'!$D$5</f>
        <v>0.89020270270274726</v>
      </c>
      <c r="N2652" s="34">
        <f>'MSD Calculation'!$D$24-L2652</f>
        <v>-7.8500000000013195</v>
      </c>
      <c r="O2652" s="35">
        <f t="shared" si="205"/>
        <v>1.5540185259897603E-3</v>
      </c>
      <c r="P2652" s="35">
        <f t="shared" si="206"/>
        <v>7.1624723462683842E-3</v>
      </c>
      <c r="Q2652" s="35">
        <f t="shared" si="207"/>
        <v>9.6112772261077398E-3</v>
      </c>
      <c r="R2652" s="35">
        <f t="shared" si="208"/>
        <v>1.1192146339355797E-2</v>
      </c>
      <c r="S2652" s="35">
        <f t="shared" si="209"/>
        <v>1.1742963684458492E-2</v>
      </c>
      <c r="T2652" s="11" t="s">
        <v>14</v>
      </c>
    </row>
    <row r="2653" spans="2:20" x14ac:dyDescent="0.35">
      <c r="B2653" s="63">
        <v>26.360000000001321</v>
      </c>
      <c r="C2653" s="34">
        <f>B2653/'MSD Calculation'!$D$5</f>
        <v>0.89054054054058518</v>
      </c>
      <c r="D2653" s="34">
        <f>'MSD Calculation'!$D$24-B2653</f>
        <v>-7.860000000001321</v>
      </c>
      <c r="E2653" s="30">
        <f>IF(B2653="",0,IF(B2653&lt;'MSD Calculation'!$D$5,$E$7*(1-B2653/'MSD Calculation'!$D$5), 0))</f>
        <v>1.5492369305251735E-3</v>
      </c>
      <c r="F2653" s="30">
        <f>IF(B2653="",0,IF($B2653&lt;$F$5,0,IF($B2653&gt;'MSD Calculation'!$D$5,0,IF($N$4="Closed-form",1/2*(1-COS(2*PI()*($B2653-$F$5)/$F$6))*$F$8,IF($N$4="General",1/2*(1-COS(2*PI()*($B2653-$F$5)/$F$6))*$F$9,"Error")))))</f>
        <v>5.5984198601466348E-3</v>
      </c>
      <c r="G2653" s="30">
        <f>IF(B2653="",0,IF($B2653&lt;$G$5,0,IF($B2653&gt;'MSD Calculation'!$D$5,0,IF($N$4="Closed-form",1/2*(1-COS(2*PI()*($B2653-$G$5)/$G$6))*$G$8,IF($N$4="General",1/2*(1-COS(2*PI()*($B2653-$G$5)/$G$6))*$G$9,"Error")))))</f>
        <v>2.4442065073925082E-3</v>
      </c>
      <c r="H2653" s="30">
        <f>IF(B2653="",0,IF($B2653&lt;$H$5,0,IF($B2653&gt;'MSD Calculation'!$D$5,0,IF($N$4="Closed-form",1/2*(1-COS(2*PI()*($B2653-$H$5)/$H$6))*$H$8,IF($N$4="General",1/2*(1-COS(2*PI()*($B2653-$H$5)/$H$6))*$H$9,"Error")))))</f>
        <v>1.5779858470384093E-3</v>
      </c>
      <c r="I2653" s="30">
        <f>IF(B2653="",0,IF($B2653&lt;$I$5,0,IF($B2653&gt;'MSD Calculation'!$D$5,0,IF($N$4="Closed-form",1/2*(1-COS(2*PI()*($B2653-$I$5)/$I$6))*$I$8,IF($N$4="General",1/2*(1-COS(2*PI()*($B2653-$I$5)/$I$6))*$I$9,"Error")))))</f>
        <v>5.5018449131473131E-4</v>
      </c>
      <c r="J2653" s="15" t="s">
        <v>14</v>
      </c>
      <c r="K2653" s="3"/>
      <c r="L2653" s="17">
        <v>26.360000000001321</v>
      </c>
      <c r="M2653" s="34">
        <f>L2653/'MSD Calculation'!$D$5</f>
        <v>0.89054054054058518</v>
      </c>
      <c r="N2653" s="34">
        <f>'MSD Calculation'!$D$24-L2653</f>
        <v>-7.860000000001321</v>
      </c>
      <c r="O2653" s="35">
        <f t="shared" si="205"/>
        <v>1.5492369305251735E-3</v>
      </c>
      <c r="P2653" s="35">
        <f t="shared" si="206"/>
        <v>7.147656790671808E-3</v>
      </c>
      <c r="Q2653" s="35">
        <f t="shared" si="207"/>
        <v>9.5918632980643154E-3</v>
      </c>
      <c r="R2653" s="35">
        <f t="shared" si="208"/>
        <v>1.1169849145102724E-2</v>
      </c>
      <c r="S2653" s="35">
        <f t="shared" si="209"/>
        <v>1.1720033636417455E-2</v>
      </c>
      <c r="T2653" s="11" t="s">
        <v>14</v>
      </c>
    </row>
    <row r="2654" spans="2:20" x14ac:dyDescent="0.35">
      <c r="B2654" s="63">
        <v>26.370000000001323</v>
      </c>
      <c r="C2654" s="34">
        <f>B2654/'MSD Calculation'!$D$5</f>
        <v>0.89087837837842299</v>
      </c>
      <c r="D2654" s="34">
        <f>'MSD Calculation'!$D$24-B2654</f>
        <v>-7.8700000000013226</v>
      </c>
      <c r="E2654" s="30">
        <f>IF(B2654="",0,IF(B2654&lt;'MSD Calculation'!$D$5,$E$7*(1-B2654/'MSD Calculation'!$D$5), 0))</f>
        <v>1.5444553350605881E-3</v>
      </c>
      <c r="F2654" s="30">
        <f>IF(B2654="",0,IF($B2654&lt;$F$5,0,IF($B2654&gt;'MSD Calculation'!$D$5,0,IF($N$4="Closed-form",1/2*(1-COS(2*PI()*($B2654-$F$5)/$F$6))*$F$8,IF($N$4="General",1/2*(1-COS(2*PI()*($B2654-$F$5)/$F$6))*$F$9,"Error")))))</f>
        <v>5.5883826161180448E-3</v>
      </c>
      <c r="G2654" s="30">
        <f>IF(B2654="",0,IF($B2654&lt;$G$5,0,IF($B2654&gt;'MSD Calculation'!$D$5,0,IF($N$4="Closed-form",1/2*(1-COS(2*PI()*($B2654-$G$5)/$G$6))*$G$8,IF($N$4="General",1/2*(1-COS(2*PI()*($B2654-$G$5)/$G$6))*$G$9,"Error")))))</f>
        <v>2.4396040038278501E-3</v>
      </c>
      <c r="H2654" s="30">
        <f>IF(B2654="",0,IF($B2654&lt;$H$5,0,IF($B2654&gt;'MSD Calculation'!$D$5,0,IF($N$4="Closed-form",1/2*(1-COS(2*PI()*($B2654-$H$5)/$H$6))*$H$8,IF($N$4="General",1/2*(1-COS(2*PI()*($B2654-$H$5)/$H$6))*$H$9,"Error")))))</f>
        <v>1.5750957345014869E-3</v>
      </c>
      <c r="I2654" s="30">
        <f>IF(B2654="",0,IF($B2654&lt;$I$5,0,IF($B2654&gt;'MSD Calculation'!$D$5,0,IF($N$4="Closed-form",1/2*(1-COS(2*PI()*($B2654-$I$5)/$I$6))*$I$8,IF($N$4="General",1/2*(1-COS(2*PI()*($B2654-$I$5)/$I$6))*$I$9,"Error")))))</f>
        <v>5.4954489652474627E-4</v>
      </c>
      <c r="J2654" s="15" t="s">
        <v>14</v>
      </c>
      <c r="K2654" s="3"/>
      <c r="L2654" s="17">
        <v>26.370000000001323</v>
      </c>
      <c r="M2654" s="34">
        <f>L2654/'MSD Calculation'!$D$5</f>
        <v>0.89087837837842299</v>
      </c>
      <c r="N2654" s="34">
        <f>'MSD Calculation'!$D$24-L2654</f>
        <v>-7.8700000000013226</v>
      </c>
      <c r="O2654" s="35">
        <f t="shared" si="205"/>
        <v>1.5444553350605881E-3</v>
      </c>
      <c r="P2654" s="35">
        <f t="shared" si="206"/>
        <v>7.1328379511786328E-3</v>
      </c>
      <c r="Q2654" s="35">
        <f t="shared" si="207"/>
        <v>9.5724419550064829E-3</v>
      </c>
      <c r="R2654" s="35">
        <f t="shared" si="208"/>
        <v>1.1147537689507971E-2</v>
      </c>
      <c r="S2654" s="35">
        <f t="shared" si="209"/>
        <v>1.1697082586032716E-2</v>
      </c>
      <c r="T2654" s="11" t="s">
        <v>14</v>
      </c>
    </row>
    <row r="2655" spans="2:20" x14ac:dyDescent="0.35">
      <c r="B2655" s="63">
        <v>26.380000000001324</v>
      </c>
      <c r="C2655" s="34">
        <f>B2655/'MSD Calculation'!$D$5</f>
        <v>0.8912162162162609</v>
      </c>
      <c r="D2655" s="34">
        <f>'MSD Calculation'!$D$24-B2655</f>
        <v>-7.8800000000013242</v>
      </c>
      <c r="E2655" s="30">
        <f>IF(B2655="",0,IF(B2655&lt;'MSD Calculation'!$D$5,$E$7*(1-B2655/'MSD Calculation'!$D$5), 0))</f>
        <v>1.5396737395960011E-3</v>
      </c>
      <c r="F2655" s="30">
        <f>IF(B2655="",0,IF($B2655&lt;$F$5,0,IF($B2655&gt;'MSD Calculation'!$D$5,0,IF($N$4="Closed-form",1/2*(1-COS(2*PI()*($B2655-$F$5)/$F$6))*$F$8,IF($N$4="General",1/2*(1-COS(2*PI()*($B2655-$F$5)/$F$6))*$F$9,"Error")))))</f>
        <v>5.5783421322211342E-3</v>
      </c>
      <c r="G2655" s="30">
        <f>IF(B2655="",0,IF($B2655&lt;$G$5,0,IF($B2655&gt;'MSD Calculation'!$D$5,0,IF($N$4="Closed-form",1/2*(1-COS(2*PI()*($B2655-$G$5)/$G$6))*$G$8,IF($N$4="General",1/2*(1-COS(2*PI()*($B2655-$G$5)/$G$6))*$G$9,"Error")))))</f>
        <v>2.4349974010082535E-3</v>
      </c>
      <c r="H2655" s="30">
        <f>IF(B2655="",0,IF($B2655&lt;$H$5,0,IF($B2655&gt;'MSD Calculation'!$D$5,0,IF($N$4="Closed-form",1/2*(1-COS(2*PI()*($B2655-$H$5)/$H$6))*$H$8,IF($N$4="General",1/2*(1-COS(2*PI()*($B2655-$H$5)/$H$6))*$H$9,"Error")))))</f>
        <v>1.5721988103875179E-3</v>
      </c>
      <c r="I2655" s="30">
        <f>IF(B2655="",0,IF($B2655&lt;$I$5,0,IF($B2655&gt;'MSD Calculation'!$D$5,0,IF($N$4="Closed-form",1/2*(1-COS(2*PI()*($B2655-$I$5)/$I$6))*$I$8,IF($N$4="General",1/2*(1-COS(2*PI()*($B2655-$I$5)/$I$6))*$I$9,"Error")))))</f>
        <v>5.4889857726098611E-4</v>
      </c>
      <c r="J2655" s="15" t="s">
        <v>14</v>
      </c>
      <c r="K2655" s="3"/>
      <c r="L2655" s="17">
        <v>26.380000000001324</v>
      </c>
      <c r="M2655" s="34">
        <f>L2655/'MSD Calculation'!$D$5</f>
        <v>0.8912162162162609</v>
      </c>
      <c r="N2655" s="34">
        <f>'MSD Calculation'!$D$24-L2655</f>
        <v>-7.8800000000013242</v>
      </c>
      <c r="O2655" s="35">
        <f t="shared" si="205"/>
        <v>1.5396737395960011E-3</v>
      </c>
      <c r="P2655" s="35">
        <f t="shared" si="206"/>
        <v>7.1180158718171351E-3</v>
      </c>
      <c r="Q2655" s="35">
        <f t="shared" si="207"/>
        <v>9.5530132728253881E-3</v>
      </c>
      <c r="R2655" s="35">
        <f t="shared" si="208"/>
        <v>1.1125212083212906E-2</v>
      </c>
      <c r="S2655" s="35">
        <f t="shared" si="209"/>
        <v>1.1674110660473892E-2</v>
      </c>
      <c r="T2655" s="11" t="s">
        <v>14</v>
      </c>
    </row>
    <row r="2656" spans="2:20" x14ac:dyDescent="0.35">
      <c r="B2656" s="63">
        <v>26.390000000001326</v>
      </c>
      <c r="C2656" s="34">
        <f>B2656/'MSD Calculation'!$D$5</f>
        <v>0.89155405405409882</v>
      </c>
      <c r="D2656" s="34">
        <f>'MSD Calculation'!$D$24-B2656</f>
        <v>-7.8900000000013257</v>
      </c>
      <c r="E2656" s="30">
        <f>IF(B2656="",0,IF(B2656&lt;'MSD Calculation'!$D$5,$E$7*(1-B2656/'MSD Calculation'!$D$5), 0))</f>
        <v>1.5348921441314142E-3</v>
      </c>
      <c r="F2656" s="30">
        <f>IF(B2656="",0,IF($B2656&lt;$F$5,0,IF($B2656&gt;'MSD Calculation'!$D$5,0,IF($N$4="Closed-form",1/2*(1-COS(2*PI()*($B2656-$F$5)/$F$6))*$F$8,IF($N$4="General",1/2*(1-COS(2*PI()*($B2656-$F$5)/$F$6))*$F$9,"Error")))))</f>
        <v>5.5682984524983593E-3</v>
      </c>
      <c r="G2656" s="30">
        <f>IF(B2656="",0,IF($B2656&lt;$G$5,0,IF($B2656&gt;'MSD Calculation'!$D$5,0,IF($N$4="Closed-form",1/2*(1-COS(2*PI()*($B2656-$G$5)/$G$6))*$G$8,IF($N$4="General",1/2*(1-COS(2*PI()*($B2656-$G$5)/$G$6))*$G$9,"Error")))))</f>
        <v>2.4303867308249731E-3</v>
      </c>
      <c r="H2656" s="30">
        <f>IF(B2656="",0,IF($B2656&lt;$H$5,0,IF($B2656&gt;'MSD Calculation'!$D$5,0,IF($N$4="Closed-form",1/2*(1-COS(2*PI()*($B2656-$H$5)/$H$6))*$H$8,IF($N$4="General",1/2*(1-COS(2*PI()*($B2656-$H$5)/$H$6))*$H$9,"Error")))))</f>
        <v>1.5692951095286319E-3</v>
      </c>
      <c r="I2656" s="30">
        <f>IF(B2656="",0,IF($B2656&lt;$I$5,0,IF($B2656&gt;'MSD Calculation'!$D$5,0,IF($N$4="Closed-form",1/2*(1-COS(2*PI()*($B2656-$I$5)/$I$6))*$I$8,IF($N$4="General",1/2*(1-COS(2*PI()*($B2656-$I$5)/$I$6))*$I$9,"Error")))))</f>
        <v>5.482455502254694E-4</v>
      </c>
      <c r="J2656" s="15" t="s">
        <v>14</v>
      </c>
      <c r="K2656" s="3"/>
      <c r="L2656" s="17">
        <v>26.390000000001326</v>
      </c>
      <c r="M2656" s="34">
        <f>L2656/'MSD Calculation'!$D$5</f>
        <v>0.89155405405409882</v>
      </c>
      <c r="N2656" s="34">
        <f>'MSD Calculation'!$D$24-L2656</f>
        <v>-7.8900000000013257</v>
      </c>
      <c r="O2656" s="35">
        <f t="shared" si="205"/>
        <v>1.5348921441314142E-3</v>
      </c>
      <c r="P2656" s="35">
        <f t="shared" si="206"/>
        <v>7.1031905966297739E-3</v>
      </c>
      <c r="Q2656" s="35">
        <f t="shared" si="207"/>
        <v>9.533577327454747E-3</v>
      </c>
      <c r="R2656" s="35">
        <f t="shared" si="208"/>
        <v>1.110287243698338E-2</v>
      </c>
      <c r="S2656" s="35">
        <f t="shared" si="209"/>
        <v>1.1651117987208848E-2</v>
      </c>
      <c r="T2656" s="11" t="s">
        <v>14</v>
      </c>
    </row>
    <row r="2657" spans="2:20" x14ac:dyDescent="0.35">
      <c r="B2657" s="63">
        <v>26.400000000001327</v>
      </c>
      <c r="C2657" s="34">
        <f>B2657/'MSD Calculation'!$D$5</f>
        <v>0.89189189189193674</v>
      </c>
      <c r="D2657" s="34">
        <f>'MSD Calculation'!$D$24-B2657</f>
        <v>-7.9000000000013273</v>
      </c>
      <c r="E2657" s="30">
        <f>IF(B2657="",0,IF(B2657&lt;'MSD Calculation'!$D$5,$E$7*(1-B2657/'MSD Calculation'!$D$5), 0))</f>
        <v>1.5301105486668271E-3</v>
      </c>
      <c r="F2657" s="30">
        <f>IF(B2657="",0,IF($B2657&lt;$F$5,0,IF($B2657&gt;'MSD Calculation'!$D$5,0,IF($N$4="Closed-form",1/2*(1-COS(2*PI()*($B2657-$F$5)/$F$6))*$F$8,IF($N$4="General",1/2*(1-COS(2*PI()*($B2657-$F$5)/$F$6))*$F$9,"Error")))))</f>
        <v>5.5582516210062214E-3</v>
      </c>
      <c r="G2657" s="30">
        <f>IF(B2657="",0,IF($B2657&lt;$G$5,0,IF($B2657&gt;'MSD Calculation'!$D$5,0,IF($N$4="Closed-form",1/2*(1-COS(2*PI()*($B2657-$G$5)/$G$6))*$G$8,IF($N$4="General",1/2*(1-COS(2*PI()*($B2657-$G$5)/$G$6))*$G$9,"Error")))))</f>
        <v>2.4257720251974245E-3</v>
      </c>
      <c r="H2657" s="30">
        <f>IF(B2657="",0,IF($B2657&lt;$H$5,0,IF($B2657&gt;'MSD Calculation'!$D$5,0,IF($N$4="Closed-form",1/2*(1-COS(2*PI()*($B2657-$H$5)/$H$6))*$H$8,IF($N$4="General",1/2*(1-COS(2*PI()*($B2657-$H$5)/$H$6))*$H$9,"Error")))))</f>
        <v>1.5663846668384437E-3</v>
      </c>
      <c r="I2657" s="30">
        <f>IF(B2657="",0,IF($B2657&lt;$I$5,0,IF($B2657&gt;'MSD Calculation'!$D$5,0,IF($N$4="Closed-form",1/2*(1-COS(2*PI()*($B2657-$I$5)/$I$6))*$I$8,IF($N$4="General",1/2*(1-COS(2*PI()*($B2657-$I$5)/$I$6))*$I$9,"Error")))))</f>
        <v>5.475858322935551E-4</v>
      </c>
      <c r="J2657" s="15" t="s">
        <v>14</v>
      </c>
      <c r="K2657" s="3"/>
      <c r="L2657" s="17">
        <v>26.400000000001327</v>
      </c>
      <c r="M2657" s="34">
        <f>L2657/'MSD Calculation'!$D$5</f>
        <v>0.89189189189193674</v>
      </c>
      <c r="N2657" s="34">
        <f>'MSD Calculation'!$D$24-L2657</f>
        <v>-7.9000000000013273</v>
      </c>
      <c r="O2657" s="35">
        <f t="shared" si="205"/>
        <v>1.5301105486668271E-3</v>
      </c>
      <c r="P2657" s="35">
        <f t="shared" si="206"/>
        <v>7.088362169673049E-3</v>
      </c>
      <c r="Q2657" s="35">
        <f t="shared" si="207"/>
        <v>9.5141341948704744E-3</v>
      </c>
      <c r="R2657" s="35">
        <f t="shared" si="208"/>
        <v>1.1080518861708919E-2</v>
      </c>
      <c r="S2657" s="35">
        <f t="shared" si="209"/>
        <v>1.1628104694002474E-2</v>
      </c>
      <c r="T2657" s="11" t="s">
        <v>14</v>
      </c>
    </row>
    <row r="2658" spans="2:20" x14ac:dyDescent="0.35">
      <c r="B2658" s="63">
        <v>26.410000000001329</v>
      </c>
      <c r="C2658" s="34">
        <f>B2658/'MSD Calculation'!$D$5</f>
        <v>0.89222972972977455</v>
      </c>
      <c r="D2658" s="34">
        <f>'MSD Calculation'!$D$24-B2658</f>
        <v>-7.9100000000013289</v>
      </c>
      <c r="E2658" s="30">
        <f>IF(B2658="",0,IF(B2658&lt;'MSD Calculation'!$D$5,$E$7*(1-B2658/'MSD Calculation'!$D$5), 0))</f>
        <v>1.5253289532022418E-3</v>
      </c>
      <c r="F2658" s="30">
        <f>IF(B2658="",0,IF($B2658&lt;$F$5,0,IF($B2658&gt;'MSD Calculation'!$D$5,0,IF($N$4="Closed-form",1/2*(1-COS(2*PI()*($B2658-$F$5)/$F$6))*$F$8,IF($N$4="General",1/2*(1-COS(2*PI()*($B2658-$F$5)/$F$6))*$F$9,"Error")))))</f>
        <v>5.5482016818150376E-3</v>
      </c>
      <c r="G2658" s="30">
        <f>IF(B2658="",0,IF($B2658&lt;$G$5,0,IF($B2658&gt;'MSD Calculation'!$D$5,0,IF($N$4="Closed-form",1/2*(1-COS(2*PI()*($B2658-$G$5)/$G$6))*$G$8,IF($N$4="General",1/2*(1-COS(2*PI()*($B2658-$G$5)/$G$6))*$G$9,"Error")))))</f>
        <v>2.4211533160729565E-3</v>
      </c>
      <c r="H2658" s="30">
        <f>IF(B2658="",0,IF($B2658&lt;$H$5,0,IF($B2658&gt;'MSD Calculation'!$D$5,0,IF($N$4="Closed-form",1/2*(1-COS(2*PI()*($B2658-$H$5)/$H$6))*$H$8,IF($N$4="General",1/2*(1-COS(2*PI()*($B2658-$H$5)/$H$6))*$H$9,"Error")))))</f>
        <v>1.5634675173116252E-3</v>
      </c>
      <c r="I2658" s="30">
        <f>IF(B2658="",0,IF($B2658&lt;$I$5,0,IF($B2658&gt;'MSD Calculation'!$D$5,0,IF($N$4="Closed-form",1/2*(1-COS(2*PI()*($B2658-$I$5)/$I$6))*$I$8,IF($N$4="General",1/2*(1-COS(2*PI()*($B2658-$I$5)/$I$6))*$I$9,"Error")))))</f>
        <v>5.4691944051350684E-4</v>
      </c>
      <c r="J2658" s="15" t="s">
        <v>14</v>
      </c>
      <c r="K2658" s="3"/>
      <c r="L2658" s="17">
        <v>26.410000000001329</v>
      </c>
      <c r="M2658" s="34">
        <f>L2658/'MSD Calculation'!$D$5</f>
        <v>0.89222972972977455</v>
      </c>
      <c r="N2658" s="34">
        <f>'MSD Calculation'!$D$24-L2658</f>
        <v>-7.9100000000013289</v>
      </c>
      <c r="O2658" s="35">
        <f t="shared" si="205"/>
        <v>1.5253289532022418E-3</v>
      </c>
      <c r="P2658" s="35">
        <f t="shared" si="206"/>
        <v>7.0735306350172798E-3</v>
      </c>
      <c r="Q2658" s="35">
        <f t="shared" si="207"/>
        <v>9.4946839510902364E-3</v>
      </c>
      <c r="R2658" s="35">
        <f t="shared" si="208"/>
        <v>1.1058151468401861E-2</v>
      </c>
      <c r="S2658" s="35">
        <f t="shared" si="209"/>
        <v>1.1605070908915369E-2</v>
      </c>
      <c r="T2658" s="11" t="s">
        <v>14</v>
      </c>
    </row>
    <row r="2659" spans="2:20" x14ac:dyDescent="0.35">
      <c r="B2659" s="63">
        <v>26.42000000000133</v>
      </c>
      <c r="C2659" s="34">
        <f>B2659/'MSD Calculation'!$D$5</f>
        <v>0.89256756756761246</v>
      </c>
      <c r="D2659" s="34">
        <f>'MSD Calculation'!$D$24-B2659</f>
        <v>-7.9200000000013304</v>
      </c>
      <c r="E2659" s="30">
        <f>IF(B2659="",0,IF(B2659&lt;'MSD Calculation'!$D$5,$E$7*(1-B2659/'MSD Calculation'!$D$5), 0))</f>
        <v>1.520547357737655E-3</v>
      </c>
      <c r="F2659" s="30">
        <f>IF(B2659="",0,IF($B2659&lt;$F$5,0,IF($B2659&gt;'MSD Calculation'!$D$5,0,IF($N$4="Closed-form",1/2*(1-COS(2*PI()*($B2659-$F$5)/$F$6))*$F$8,IF($N$4="General",1/2*(1-COS(2*PI()*($B2659-$F$5)/$F$6))*$F$9,"Error")))))</f>
        <v>5.5381486790087673E-3</v>
      </c>
      <c r="G2659" s="30">
        <f>IF(B2659="",0,IF($B2659&lt;$G$5,0,IF($B2659&gt;'MSD Calculation'!$D$5,0,IF($N$4="Closed-form",1/2*(1-COS(2*PI()*($B2659-$G$5)/$G$6))*$G$8,IF($N$4="General",1/2*(1-COS(2*PI()*($B2659-$G$5)/$G$6))*$G$9,"Error")))))</f>
        <v>2.4165306354266341E-3</v>
      </c>
      <c r="H2659" s="30">
        <f>IF(B2659="",0,IF($B2659&lt;$H$5,0,IF($B2659&gt;'MSD Calculation'!$D$5,0,IF($N$4="Closed-form",1/2*(1-COS(2*PI()*($B2659-$H$5)/$H$6))*$H$8,IF($N$4="General",1/2*(1-COS(2*PI()*($B2659-$H$5)/$H$6))*$H$9,"Error")))))</f>
        <v>1.5605436960234964E-3</v>
      </c>
      <c r="I2659" s="30">
        <f>IF(B2659="",0,IF($B2659&lt;$I$5,0,IF($B2659&gt;'MSD Calculation'!$D$5,0,IF($N$4="Closed-form",1/2*(1-COS(2*PI()*($B2659-$I$5)/$I$6))*$I$8,IF($N$4="General",1/2*(1-COS(2*PI()*($B2659-$I$5)/$I$6))*$I$9,"Error")))))</f>
        <v>5.4624639210605196E-4</v>
      </c>
      <c r="J2659" s="15" t="s">
        <v>14</v>
      </c>
      <c r="K2659" s="3"/>
      <c r="L2659" s="17">
        <v>26.42000000000133</v>
      </c>
      <c r="M2659" s="34">
        <f>L2659/'MSD Calculation'!$D$5</f>
        <v>0.89256756756761246</v>
      </c>
      <c r="N2659" s="34">
        <f>'MSD Calculation'!$D$24-L2659</f>
        <v>-7.9200000000013304</v>
      </c>
      <c r="O2659" s="35">
        <f t="shared" si="205"/>
        <v>1.520547357737655E-3</v>
      </c>
      <c r="P2659" s="35">
        <f t="shared" si="206"/>
        <v>7.0586960367464225E-3</v>
      </c>
      <c r="Q2659" s="35">
        <f t="shared" si="207"/>
        <v>9.4752266721730566E-3</v>
      </c>
      <c r="R2659" s="35">
        <f t="shared" si="208"/>
        <v>1.1035770368196553E-2</v>
      </c>
      <c r="S2659" s="35">
        <f t="shared" si="209"/>
        <v>1.1582016760302606E-2</v>
      </c>
      <c r="T2659" s="11" t="s">
        <v>14</v>
      </c>
    </row>
    <row r="2660" spans="2:20" x14ac:dyDescent="0.35">
      <c r="B2660" s="63">
        <v>26.430000000001332</v>
      </c>
      <c r="C2660" s="34">
        <f>B2660/'MSD Calculation'!$D$5</f>
        <v>0.89290540540545038</v>
      </c>
      <c r="D2660" s="34">
        <f>'MSD Calculation'!$D$24-B2660</f>
        <v>-7.930000000001332</v>
      </c>
      <c r="E2660" s="30">
        <f>IF(B2660="",0,IF(B2660&lt;'MSD Calculation'!$D$5,$E$7*(1-B2660/'MSD Calculation'!$D$5), 0))</f>
        <v>1.5157657622730679E-3</v>
      </c>
      <c r="F2660" s="30">
        <f>IF(B2660="",0,IF($B2660&lt;$F$5,0,IF($B2660&gt;'MSD Calculation'!$D$5,0,IF($N$4="Closed-form",1/2*(1-COS(2*PI()*($B2660-$F$5)/$F$6))*$F$8,IF($N$4="General",1/2*(1-COS(2*PI()*($B2660-$F$5)/$F$6))*$F$9,"Error")))))</f>
        <v>5.5280926566847821E-3</v>
      </c>
      <c r="G2660" s="30">
        <f>IF(B2660="",0,IF($B2660&lt;$G$5,0,IF($B2660&gt;'MSD Calculation'!$D$5,0,IF($N$4="Closed-form",1/2*(1-COS(2*PI()*($B2660-$G$5)/$G$6))*$G$8,IF($N$4="General",1/2*(1-COS(2*PI()*($B2660-$G$5)/$G$6))*$G$9,"Error")))))</f>
        <v>2.4119040152610211E-3</v>
      </c>
      <c r="H2660" s="30">
        <f>IF(B2660="",0,IF($B2660&lt;$H$5,0,IF($B2660&gt;'MSD Calculation'!$D$5,0,IF($N$4="Closed-form",1/2*(1-COS(2*PI()*($B2660-$H$5)/$H$6))*$H$8,IF($N$4="General",1/2*(1-COS(2*PI()*($B2660-$H$5)/$H$6))*$H$9,"Error")))))</f>
        <v>1.557613238129594E-3</v>
      </c>
      <c r="I2660" s="30">
        <f>IF(B2660="",0,IF($B2660&lt;$I$5,0,IF($B2660&gt;'MSD Calculation'!$D$5,0,IF($N$4="Closed-form",1/2*(1-COS(2*PI()*($B2660-$I$5)/$I$6))*$I$8,IF($N$4="General",1/2*(1-COS(2*PI()*($B2660-$I$5)/$I$6))*$I$9,"Error")))))</f>
        <v>5.4556670446393666E-4</v>
      </c>
      <c r="J2660" s="15" t="s">
        <v>14</v>
      </c>
      <c r="K2660" s="3"/>
      <c r="L2660" s="17">
        <v>26.430000000001332</v>
      </c>
      <c r="M2660" s="34">
        <f>L2660/'MSD Calculation'!$D$5</f>
        <v>0.89290540540545038</v>
      </c>
      <c r="N2660" s="34">
        <f>'MSD Calculation'!$D$24-L2660</f>
        <v>-7.930000000001332</v>
      </c>
      <c r="O2660" s="35">
        <f t="shared" si="205"/>
        <v>1.5157657622730679E-3</v>
      </c>
      <c r="P2660" s="35">
        <f t="shared" si="206"/>
        <v>7.0438584189578502E-3</v>
      </c>
      <c r="Q2660" s="35">
        <f t="shared" si="207"/>
        <v>9.4557624342188722E-3</v>
      </c>
      <c r="R2660" s="35">
        <f t="shared" si="208"/>
        <v>1.1013375672348466E-2</v>
      </c>
      <c r="S2660" s="35">
        <f t="shared" si="209"/>
        <v>1.1558942376812402E-2</v>
      </c>
      <c r="T2660" s="11" t="s">
        <v>14</v>
      </c>
    </row>
    <row r="2661" spans="2:20" x14ac:dyDescent="0.35">
      <c r="B2661" s="63">
        <v>26.440000000001334</v>
      </c>
      <c r="C2661" s="34">
        <f>B2661/'MSD Calculation'!$D$5</f>
        <v>0.8932432432432883</v>
      </c>
      <c r="D2661" s="34">
        <f>'MSD Calculation'!$D$24-B2661</f>
        <v>-7.9400000000013335</v>
      </c>
      <c r="E2661" s="30">
        <f>IF(B2661="",0,IF(B2661&lt;'MSD Calculation'!$D$5,$E$7*(1-B2661/'MSD Calculation'!$D$5), 0))</f>
        <v>1.510984166808481E-3</v>
      </c>
      <c r="F2661" s="30">
        <f>IF(B2661="",0,IF($B2661&lt;$F$5,0,IF($B2661&gt;'MSD Calculation'!$D$5,0,IF($N$4="Closed-form",1/2*(1-COS(2*PI()*($B2661-$F$5)/$F$6))*$F$8,IF($N$4="General",1/2*(1-COS(2*PI()*($B2661-$F$5)/$F$6))*$F$9,"Error")))))</f>
        <v>5.5180336589537235E-3</v>
      </c>
      <c r="G2661" s="30">
        <f>IF(B2661="",0,IF($B2661&lt;$G$5,0,IF($B2661&gt;'MSD Calculation'!$D$5,0,IF($N$4="Closed-form",1/2*(1-COS(2*PI()*($B2661-$G$5)/$G$6))*$G$8,IF($N$4="General",1/2*(1-COS(2*PI()*($B2661-$G$5)/$G$6))*$G$9,"Error")))))</f>
        <v>2.4072734876059501E-3</v>
      </c>
      <c r="H2661" s="30">
        <f>IF(B2661="",0,IF($B2661&lt;$H$5,0,IF($B2661&gt;'MSD Calculation'!$D$5,0,IF($N$4="Closed-form",1/2*(1-COS(2*PI()*($B2661-$H$5)/$H$6))*$H$8,IF($N$4="General",1/2*(1-COS(2*PI()*($B2661-$H$5)/$H$6))*$H$9,"Error")))))</f>
        <v>1.5546761788652501E-3</v>
      </c>
      <c r="I2661" s="30">
        <f>IF(B2661="",0,IF($B2661&lt;$I$5,0,IF($B2661&gt;'MSD Calculation'!$D$5,0,IF($N$4="Closed-form",1/2*(1-COS(2*PI()*($B2661-$I$5)/$I$6))*$I$8,IF($N$4="General",1/2*(1-COS(2*PI()*($B2661-$I$5)/$I$6))*$I$9,"Error")))))</f>
        <v>5.4488039515147651E-4</v>
      </c>
      <c r="J2661" s="15" t="s">
        <v>14</v>
      </c>
      <c r="K2661" s="3"/>
      <c r="L2661" s="17">
        <v>26.440000000001334</v>
      </c>
      <c r="M2661" s="34">
        <f>L2661/'MSD Calculation'!$D$5</f>
        <v>0.8932432432432883</v>
      </c>
      <c r="N2661" s="34">
        <f>'MSD Calculation'!$D$24-L2661</f>
        <v>-7.9400000000013335</v>
      </c>
      <c r="O2661" s="35">
        <f t="shared" si="205"/>
        <v>1.510984166808481E-3</v>
      </c>
      <c r="P2661" s="35">
        <f t="shared" si="206"/>
        <v>7.0290178257622045E-3</v>
      </c>
      <c r="Q2661" s="35">
        <f t="shared" si="207"/>
        <v>9.4362913133681538E-3</v>
      </c>
      <c r="R2661" s="35">
        <f t="shared" si="208"/>
        <v>1.0990967492233404E-2</v>
      </c>
      <c r="S2661" s="35">
        <f t="shared" si="209"/>
        <v>1.1535847887384881E-2</v>
      </c>
      <c r="T2661" s="11" t="s">
        <v>14</v>
      </c>
    </row>
    <row r="2662" spans="2:20" x14ac:dyDescent="0.35">
      <c r="B2662" s="63">
        <v>26.450000000001335</v>
      </c>
      <c r="C2662" s="34">
        <f>B2662/'MSD Calculation'!$D$5</f>
        <v>0.89358108108112611</v>
      </c>
      <c r="D2662" s="34">
        <f>'MSD Calculation'!$D$24-B2662</f>
        <v>-7.9500000000013351</v>
      </c>
      <c r="E2662" s="30">
        <f>IF(B2662="",0,IF(B2662&lt;'MSD Calculation'!$D$5,$E$7*(1-B2662/'MSD Calculation'!$D$5), 0))</f>
        <v>1.5062025713438957E-3</v>
      </c>
      <c r="F2662" s="30">
        <f>IF(B2662="",0,IF($B2662&lt;$F$5,0,IF($B2662&gt;'MSD Calculation'!$D$5,0,IF($N$4="Closed-form",1/2*(1-COS(2*PI()*($B2662-$F$5)/$F$6))*$F$8,IF($N$4="General",1/2*(1-COS(2*PI()*($B2662-$F$5)/$F$6))*$F$9,"Error")))))</f>
        <v>5.5079717299392778E-3</v>
      </c>
      <c r="G2662" s="30">
        <f>IF(B2662="",0,IF($B2662&lt;$G$5,0,IF($B2662&gt;'MSD Calculation'!$D$5,0,IF($N$4="Closed-form",1/2*(1-COS(2*PI()*($B2662-$G$5)/$G$6))*$G$8,IF($N$4="General",1/2*(1-COS(2*PI()*($B2662-$G$5)/$G$6))*$G$9,"Error")))))</f>
        <v>2.4026390845183045E-3</v>
      </c>
      <c r="H2662" s="30">
        <f>IF(B2662="",0,IF($B2662&lt;$H$5,0,IF($B2662&gt;'MSD Calculation'!$D$5,0,IF($N$4="Closed-form",1/2*(1-COS(2*PI()*($B2662-$H$5)/$H$6))*$H$8,IF($N$4="General",1/2*(1-COS(2*PI()*($B2662-$H$5)/$H$6))*$H$9,"Error")))))</f>
        <v>1.5517325535451755E-3</v>
      </c>
      <c r="I2662" s="30">
        <f>IF(B2662="",0,IF($B2662&lt;$I$5,0,IF($B2662&gt;'MSD Calculation'!$D$5,0,IF($N$4="Closed-form",1/2*(1-COS(2*PI()*($B2662-$I$5)/$I$6))*$I$8,IF($N$4="General",1/2*(1-COS(2*PI()*($B2662-$I$5)/$I$6))*$I$9,"Error")))))</f>
        <v>5.441874819041029E-4</v>
      </c>
      <c r="J2662" s="15" t="s">
        <v>14</v>
      </c>
      <c r="K2662" s="3"/>
      <c r="L2662" s="17">
        <v>26.450000000001335</v>
      </c>
      <c r="M2662" s="34">
        <f>L2662/'MSD Calculation'!$D$5</f>
        <v>0.89358108108112611</v>
      </c>
      <c r="N2662" s="34">
        <f>'MSD Calculation'!$D$24-L2662</f>
        <v>-7.9500000000013351</v>
      </c>
      <c r="O2662" s="35">
        <f t="shared" si="205"/>
        <v>1.5062025713438957E-3</v>
      </c>
      <c r="P2662" s="35">
        <f t="shared" si="206"/>
        <v>7.0141743012831735E-3</v>
      </c>
      <c r="Q2662" s="35">
        <f t="shared" si="207"/>
        <v>9.4168133858014771E-3</v>
      </c>
      <c r="R2662" s="35">
        <f t="shared" si="208"/>
        <v>1.0968545939346652E-2</v>
      </c>
      <c r="S2662" s="35">
        <f t="shared" si="209"/>
        <v>1.1512733421250755E-2</v>
      </c>
      <c r="T2662" s="11" t="s">
        <v>14</v>
      </c>
    </row>
    <row r="2663" spans="2:20" x14ac:dyDescent="0.35">
      <c r="B2663" s="63">
        <v>26.460000000001337</v>
      </c>
      <c r="C2663" s="34">
        <f>B2663/'MSD Calculation'!$D$5</f>
        <v>0.89391891891896402</v>
      </c>
      <c r="D2663" s="34">
        <f>'MSD Calculation'!$D$24-B2663</f>
        <v>-7.9600000000013367</v>
      </c>
      <c r="E2663" s="30">
        <f>IF(B2663="",0,IF(B2663&lt;'MSD Calculation'!$D$5,$E$7*(1-B2663/'MSD Calculation'!$D$5), 0))</f>
        <v>1.5014209758793086E-3</v>
      </c>
      <c r="F2663" s="30">
        <f>IF(B2663="",0,IF($B2663&lt;$F$5,0,IF($B2663&gt;'MSD Calculation'!$D$5,0,IF($N$4="Closed-form",1/2*(1-COS(2*PI()*($B2663-$F$5)/$F$6))*$F$8,IF($N$4="General",1/2*(1-COS(2*PI()*($B2663-$F$5)/$F$6))*$F$9,"Error")))))</f>
        <v>5.4979069137779972E-3</v>
      </c>
      <c r="G2663" s="30">
        <f>IF(B2663="",0,IF($B2663&lt;$G$5,0,IF($B2663&gt;'MSD Calculation'!$D$5,0,IF($N$4="Closed-form",1/2*(1-COS(2*PI()*($B2663-$G$5)/$G$6))*$G$8,IF($N$4="General",1/2*(1-COS(2*PI()*($B2663-$G$5)/$G$6))*$G$9,"Error")))))</f>
        <v>2.3980008380818031E-3</v>
      </c>
      <c r="H2663" s="30">
        <f>IF(B2663="",0,IF($B2663&lt;$H$5,0,IF($B2663&gt;'MSD Calculation'!$D$5,0,IF($N$4="Closed-form",1/2*(1-COS(2*PI()*($B2663-$H$5)/$H$6))*$H$8,IF($N$4="General",1/2*(1-COS(2*PI()*($B2663-$H$5)/$H$6))*$H$9,"Error")))))</f>
        <v>1.5487823975630279E-3</v>
      </c>
      <c r="I2663" s="30">
        <f>IF(B2663="",0,IF($B2663&lt;$I$5,0,IF($B2663&gt;'MSD Calculation'!$D$5,0,IF($N$4="Closed-form",1/2*(1-COS(2*PI()*($B2663-$I$5)/$I$6))*$I$8,IF($N$4="General",1/2*(1-COS(2*PI()*($B2663-$I$5)/$I$6))*$I$9,"Error")))))</f>
        <v>5.4348798262790412E-4</v>
      </c>
      <c r="J2663" s="15" t="s">
        <v>14</v>
      </c>
      <c r="K2663" s="3"/>
      <c r="L2663" s="17">
        <v>26.460000000001337</v>
      </c>
      <c r="M2663" s="34">
        <f>L2663/'MSD Calculation'!$D$5</f>
        <v>0.89391891891896402</v>
      </c>
      <c r="N2663" s="34">
        <f>'MSD Calculation'!$D$24-L2663</f>
        <v>-7.9600000000013367</v>
      </c>
      <c r="O2663" s="35">
        <f t="shared" si="205"/>
        <v>1.5014209758793086E-3</v>
      </c>
      <c r="P2663" s="35">
        <f t="shared" si="206"/>
        <v>6.9993278896573058E-3</v>
      </c>
      <c r="Q2663" s="35">
        <f t="shared" si="207"/>
        <v>9.3973287277391085E-3</v>
      </c>
      <c r="R2663" s="35">
        <f t="shared" si="208"/>
        <v>1.0946111125302136E-2</v>
      </c>
      <c r="S2663" s="35">
        <f t="shared" si="209"/>
        <v>1.1489599107930041E-2</v>
      </c>
      <c r="T2663" s="11" t="s">
        <v>14</v>
      </c>
    </row>
    <row r="2664" spans="2:20" x14ac:dyDescent="0.35">
      <c r="B2664" s="63">
        <v>26.470000000001338</v>
      </c>
      <c r="C2664" s="34">
        <f>B2664/'MSD Calculation'!$D$5</f>
        <v>0.89425675675680194</v>
      </c>
      <c r="D2664" s="34">
        <f>'MSD Calculation'!$D$24-B2664</f>
        <v>-7.9700000000013382</v>
      </c>
      <c r="E2664" s="30">
        <f>IF(B2664="",0,IF(B2664&lt;'MSD Calculation'!$D$5,$E$7*(1-B2664/'MSD Calculation'!$D$5), 0))</f>
        <v>1.4966393804147218E-3</v>
      </c>
      <c r="F2664" s="30">
        <f>IF(B2664="",0,IF($B2664&lt;$F$5,0,IF($B2664&gt;'MSD Calculation'!$D$5,0,IF($N$4="Closed-form",1/2*(1-COS(2*PI()*($B2664-$F$5)/$F$6))*$F$8,IF($N$4="General",1/2*(1-COS(2*PI()*($B2664-$F$5)/$F$6))*$F$9,"Error")))))</f>
        <v>5.4878392546190667E-3</v>
      </c>
      <c r="G2664" s="30">
        <f>IF(B2664="",0,IF($B2664&lt;$G$5,0,IF($B2664&gt;'MSD Calculation'!$D$5,0,IF($N$4="Closed-form",1/2*(1-COS(2*PI()*($B2664-$G$5)/$G$6))*$G$8,IF($N$4="General",1/2*(1-COS(2*PI()*($B2664-$G$5)/$G$6))*$G$9,"Error")))))</f>
        <v>2.3933587804067635E-3</v>
      </c>
      <c r="H2664" s="30">
        <f>IF(B2664="",0,IF($B2664&lt;$H$5,0,IF($B2664&gt;'MSD Calculation'!$D$5,0,IF($N$4="Closed-form",1/2*(1-COS(2*PI()*($B2664-$H$5)/$H$6))*$H$8,IF($N$4="General",1/2*(1-COS(2*PI()*($B2664-$H$5)/$H$6))*$H$9,"Error")))))</f>
        <v>1.5458257463909874E-3</v>
      </c>
      <c r="I2664" s="30">
        <f>IF(B2664="",0,IF($B2664&lt;$I$5,0,IF($B2664&gt;'MSD Calculation'!$D$5,0,IF($N$4="Closed-form",1/2*(1-COS(2*PI()*($B2664-$I$5)/$I$6))*$I$8,IF($N$4="General",1/2*(1-COS(2*PI()*($B2664-$I$5)/$I$6))*$I$9,"Error")))))</f>
        <v>5.4278191539916304E-4</v>
      </c>
      <c r="J2664" s="15" t="s">
        <v>14</v>
      </c>
      <c r="K2664" s="3"/>
      <c r="L2664" s="17">
        <v>26.470000000001338</v>
      </c>
      <c r="M2664" s="34">
        <f>L2664/'MSD Calculation'!$D$5</f>
        <v>0.89425675675680194</v>
      </c>
      <c r="N2664" s="34">
        <f>'MSD Calculation'!$D$24-L2664</f>
        <v>-7.9700000000013382</v>
      </c>
      <c r="O2664" s="35">
        <f t="shared" si="205"/>
        <v>1.4966393804147218E-3</v>
      </c>
      <c r="P2664" s="35">
        <f t="shared" si="206"/>
        <v>6.9844786350337883E-3</v>
      </c>
      <c r="Q2664" s="35">
        <f t="shared" si="207"/>
        <v>9.3778374154405517E-3</v>
      </c>
      <c r="R2664" s="35">
        <f t="shared" si="208"/>
        <v>1.092366316183154E-2</v>
      </c>
      <c r="S2664" s="35">
        <f t="shared" si="209"/>
        <v>1.1466445077230703E-2</v>
      </c>
      <c r="T2664" s="11" t="s">
        <v>14</v>
      </c>
    </row>
    <row r="2665" spans="2:20" x14ac:dyDescent="0.35">
      <c r="B2665" s="63">
        <v>26.48000000000134</v>
      </c>
      <c r="C2665" s="34">
        <f>B2665/'MSD Calculation'!$D$5</f>
        <v>0.89459459459463986</v>
      </c>
      <c r="D2665" s="34">
        <f>'MSD Calculation'!$D$24-B2665</f>
        <v>-7.9800000000013398</v>
      </c>
      <c r="E2665" s="30">
        <f>IF(B2665="",0,IF(B2665&lt;'MSD Calculation'!$D$5,$E$7*(1-B2665/'MSD Calculation'!$D$5), 0))</f>
        <v>1.4918577849501347E-3</v>
      </c>
      <c r="F2665" s="30">
        <f>IF(B2665="",0,IF($B2665&lt;$F$5,0,IF($B2665&gt;'MSD Calculation'!$D$5,0,IF($N$4="Closed-form",1/2*(1-COS(2*PI()*($B2665-$F$5)/$F$6))*$F$8,IF($N$4="General",1/2*(1-COS(2*PI()*($B2665-$F$5)/$F$6))*$F$9,"Error")))))</f>
        <v>5.4777687966241868E-3</v>
      </c>
      <c r="G2665" s="30">
        <f>IF(B2665="",0,IF($B2665&lt;$G$5,0,IF($B2665&gt;'MSD Calculation'!$D$5,0,IF($N$4="Closed-form",1/2*(1-COS(2*PI()*($B2665-$G$5)/$G$6))*$G$8,IF($N$4="General",1/2*(1-COS(2*PI()*($B2665-$G$5)/$G$6))*$G$9,"Error")))))</f>
        <v>2.3887129436298967E-3</v>
      </c>
      <c r="H2665" s="30">
        <f>IF(B2665="",0,IF($B2665&lt;$H$5,0,IF($B2665&gt;'MSD Calculation'!$D$5,0,IF($N$4="Closed-form",1/2*(1-COS(2*PI()*($B2665-$H$5)/$H$6))*$H$8,IF($N$4="General",1/2*(1-COS(2*PI()*($B2665-$H$5)/$H$6))*$H$9,"Error")))))</f>
        <v>1.5428626355793325E-3</v>
      </c>
      <c r="I2665" s="30">
        <f>IF(B2665="",0,IF($B2665&lt;$I$5,0,IF($B2665&gt;'MSD Calculation'!$D$5,0,IF($N$4="Closed-form",1/2*(1-COS(2*PI()*($B2665-$I$5)/$I$6))*$I$8,IF($N$4="General",1/2*(1-COS(2*PI()*($B2665-$I$5)/$I$6))*$I$9,"Error")))))</f>
        <v>5.4206929846389005E-4</v>
      </c>
      <c r="J2665" s="15" t="s">
        <v>14</v>
      </c>
      <c r="K2665" s="3"/>
      <c r="L2665" s="17">
        <v>26.48000000000134</v>
      </c>
      <c r="M2665" s="34">
        <f>L2665/'MSD Calculation'!$D$5</f>
        <v>0.89459459459463986</v>
      </c>
      <c r="N2665" s="34">
        <f>'MSD Calculation'!$D$24-L2665</f>
        <v>-7.9800000000013398</v>
      </c>
      <c r="O2665" s="35">
        <f t="shared" si="205"/>
        <v>1.4918577849501347E-3</v>
      </c>
      <c r="P2665" s="35">
        <f t="shared" si="206"/>
        <v>6.9696265815743213E-3</v>
      </c>
      <c r="Q2665" s="35">
        <f t="shared" si="207"/>
        <v>9.3583395252042172E-3</v>
      </c>
      <c r="R2665" s="35">
        <f t="shared" si="208"/>
        <v>1.090120216078355E-2</v>
      </c>
      <c r="S2665" s="35">
        <f t="shared" si="209"/>
        <v>1.144327145924744E-2</v>
      </c>
      <c r="T2665" s="11" t="s">
        <v>14</v>
      </c>
    </row>
    <row r="2666" spans="2:20" x14ac:dyDescent="0.35">
      <c r="B2666" s="63">
        <v>26.490000000001341</v>
      </c>
      <c r="C2666" s="34">
        <f>B2666/'MSD Calculation'!$D$5</f>
        <v>0.89493243243247766</v>
      </c>
      <c r="D2666" s="34">
        <f>'MSD Calculation'!$D$24-B2666</f>
        <v>-7.9900000000013414</v>
      </c>
      <c r="E2666" s="30">
        <f>IF(B2666="",0,IF(B2666&lt;'MSD Calculation'!$D$5,$E$7*(1-B2666/'MSD Calculation'!$D$5), 0))</f>
        <v>1.4870761894855494E-3</v>
      </c>
      <c r="F2666" s="30">
        <f>IF(B2666="",0,IF($B2666&lt;$F$5,0,IF($B2666&gt;'MSD Calculation'!$D$5,0,IF($N$4="Closed-form",1/2*(1-COS(2*PI()*($B2666-$F$5)/$F$6))*$F$8,IF($N$4="General",1/2*(1-COS(2*PI()*($B2666-$F$5)/$F$6))*$F$9,"Error")))))</f>
        <v>5.4676955839673014E-3</v>
      </c>
      <c r="G2666" s="30">
        <f>IF(B2666="",0,IF($B2666&lt;$G$5,0,IF($B2666&gt;'MSD Calculation'!$D$5,0,IF($N$4="Closed-form",1/2*(1-COS(2*PI()*($B2666-$G$5)/$G$6))*$G$8,IF($N$4="General",1/2*(1-COS(2*PI()*($B2666-$G$5)/$G$6))*$G$9,"Error")))))</f>
        <v>2.3840633599140704E-3</v>
      </c>
      <c r="H2666" s="30">
        <f>IF(B2666="",0,IF($B2666&lt;$H$5,0,IF($B2666&gt;'MSD Calculation'!$D$5,0,IF($N$4="Closed-form",1/2*(1-COS(2*PI()*($B2666-$H$5)/$H$6))*$H$8,IF($N$4="General",1/2*(1-COS(2*PI()*($B2666-$H$5)/$H$6))*$H$9,"Error")))))</f>
        <v>1.5398931007560115E-3</v>
      </c>
      <c r="I2666" s="30">
        <f>IF(B2666="",0,IF($B2666&lt;$I$5,0,IF($B2666&gt;'MSD Calculation'!$D$5,0,IF($N$4="Closed-form",1/2*(1-COS(2*PI()*($B2666-$I$5)/$I$6))*$I$8,IF($N$4="General",1/2*(1-COS(2*PI()*($B2666-$I$5)/$I$6))*$I$9,"Error")))))</f>
        <v>5.4135015023735122E-4</v>
      </c>
      <c r="J2666" s="15" t="s">
        <v>14</v>
      </c>
      <c r="K2666" s="3"/>
      <c r="L2666" s="17">
        <v>26.490000000001341</v>
      </c>
      <c r="M2666" s="34">
        <f>L2666/'MSD Calculation'!$D$5</f>
        <v>0.89493243243247766</v>
      </c>
      <c r="N2666" s="34">
        <f>'MSD Calculation'!$D$24-L2666</f>
        <v>-7.9900000000013414</v>
      </c>
      <c r="O2666" s="35">
        <f t="shared" si="205"/>
        <v>1.4870761894855494E-3</v>
      </c>
      <c r="P2666" s="35">
        <f t="shared" si="206"/>
        <v>6.9547717734528506E-3</v>
      </c>
      <c r="Q2666" s="35">
        <f t="shared" si="207"/>
        <v>9.3388351333669219E-3</v>
      </c>
      <c r="R2666" s="35">
        <f t="shared" si="208"/>
        <v>1.0878728234122934E-2</v>
      </c>
      <c r="S2666" s="35">
        <f t="shared" si="209"/>
        <v>1.1420078384360285E-2</v>
      </c>
      <c r="T2666" s="11" t="s">
        <v>14</v>
      </c>
    </row>
    <row r="2667" spans="2:20" x14ac:dyDescent="0.35">
      <c r="B2667" s="63">
        <v>26.500000000001343</v>
      </c>
      <c r="C2667" s="34">
        <f>B2667/'MSD Calculation'!$D$5</f>
        <v>0.89527027027031558</v>
      </c>
      <c r="D2667" s="34">
        <f>'MSD Calculation'!$D$24-B2667</f>
        <v>-8.0000000000013429</v>
      </c>
      <c r="E2667" s="30">
        <f>IF(B2667="",0,IF(B2667&lt;'MSD Calculation'!$D$5,$E$7*(1-B2667/'MSD Calculation'!$D$5), 0))</f>
        <v>1.4822945940209625E-3</v>
      </c>
      <c r="F2667" s="30">
        <f>IF(B2667="",0,IF($B2667&lt;$F$5,0,IF($B2667&gt;'MSD Calculation'!$D$5,0,IF($N$4="Closed-form",1/2*(1-COS(2*PI()*($B2667-$F$5)/$F$6))*$F$8,IF($N$4="General",1/2*(1-COS(2*PI()*($B2667-$F$5)/$F$6))*$F$9,"Error")))))</f>
        <v>5.457619660834463E-3</v>
      </c>
      <c r="G2667" s="30">
        <f>IF(B2667="",0,IF($B2667&lt;$G$5,0,IF($B2667&gt;'MSD Calculation'!$D$5,0,IF($N$4="Closed-form",1/2*(1-COS(2*PI()*($B2667-$G$5)/$G$6))*$G$8,IF($N$4="General",1/2*(1-COS(2*PI()*($B2667-$G$5)/$G$6))*$G$9,"Error")))))</f>
        <v>2.3794100614480942E-3</v>
      </c>
      <c r="H2667" s="30">
        <f>IF(B2667="",0,IF($B2667&lt;$H$5,0,IF($B2667&gt;'MSD Calculation'!$D$5,0,IF($N$4="Closed-form",1/2*(1-COS(2*PI()*($B2667-$H$5)/$H$6))*$H$8,IF($N$4="General",1/2*(1-COS(2*PI()*($B2667-$H$5)/$H$6))*$H$9,"Error")))))</f>
        <v>1.536917177626212E-3</v>
      </c>
      <c r="I2667" s="30">
        <f>IF(B2667="",0,IF($B2667&lt;$I$5,0,IF($B2667&gt;'MSD Calculation'!$D$5,0,IF($N$4="Closed-form",1/2*(1-COS(2*PI()*($B2667-$I$5)/$I$6))*$I$8,IF($N$4="General",1/2*(1-COS(2*PI()*($B2667-$I$5)/$I$6))*$I$9,"Error")))))</f>
        <v>5.4062448930359251E-4</v>
      </c>
      <c r="J2667" s="15" t="s">
        <v>14</v>
      </c>
      <c r="K2667" s="3"/>
      <c r="L2667" s="17">
        <v>26.500000000001343</v>
      </c>
      <c r="M2667" s="34">
        <f>L2667/'MSD Calculation'!$D$5</f>
        <v>0.89527027027031558</v>
      </c>
      <c r="N2667" s="34">
        <f>'MSD Calculation'!$D$24-L2667</f>
        <v>-8.0000000000013429</v>
      </c>
      <c r="O2667" s="35">
        <f t="shared" si="205"/>
        <v>1.4822945940209625E-3</v>
      </c>
      <c r="P2667" s="35">
        <f t="shared" si="206"/>
        <v>6.9399142548554251E-3</v>
      </c>
      <c r="Q2667" s="35">
        <f t="shared" si="207"/>
        <v>9.3193243163035185E-3</v>
      </c>
      <c r="R2667" s="35">
        <f t="shared" si="208"/>
        <v>1.085624149392973E-2</v>
      </c>
      <c r="S2667" s="35">
        <f t="shared" si="209"/>
        <v>1.1396865983233322E-2</v>
      </c>
      <c r="T2667" s="11" t="s">
        <v>14</v>
      </c>
    </row>
    <row r="2668" spans="2:20" x14ac:dyDescent="0.35">
      <c r="B2668" s="63">
        <v>26.510000000001344</v>
      </c>
      <c r="C2668" s="34">
        <f>B2668/'MSD Calculation'!$D$5</f>
        <v>0.8956081081081535</v>
      </c>
      <c r="D2668" s="34">
        <f>'MSD Calculation'!$D$24-B2668</f>
        <v>-8.0100000000013445</v>
      </c>
      <c r="E2668" s="30">
        <f>IF(B2668="",0,IF(B2668&lt;'MSD Calculation'!$D$5,$E$7*(1-B2668/'MSD Calculation'!$D$5), 0))</f>
        <v>1.4775129985563754E-3</v>
      </c>
      <c r="F2668" s="30">
        <f>IF(B2668="",0,IF($B2668&lt;$F$5,0,IF($B2668&gt;'MSD Calculation'!$D$5,0,IF($N$4="Closed-form",1/2*(1-COS(2*PI()*($B2668-$F$5)/$F$6))*$F$8,IF($N$4="General",1/2*(1-COS(2*PI()*($B2668-$F$5)/$F$6))*$F$9,"Error")))))</f>
        <v>5.4475410714235738E-3</v>
      </c>
      <c r="G2668" s="30">
        <f>IF(B2668="",0,IF($B2668&lt;$G$5,0,IF($B2668&gt;'MSD Calculation'!$D$5,0,IF($N$4="Closed-form",1/2*(1-COS(2*PI()*($B2668-$G$5)/$G$6))*$G$8,IF($N$4="General",1/2*(1-COS(2*PI()*($B2668-$G$5)/$G$6))*$G$9,"Error")))))</f>
        <v>2.3747530804464918E-3</v>
      </c>
      <c r="H2668" s="30">
        <f>IF(B2668="",0,IF($B2668&lt;$H$5,0,IF($B2668&gt;'MSD Calculation'!$D$5,0,IF($N$4="Closed-form",1/2*(1-COS(2*PI()*($B2668-$H$5)/$H$6))*$H$8,IF($N$4="General",1/2*(1-COS(2*PI()*($B2668-$H$5)/$H$6))*$H$9,"Error")))))</f>
        <v>1.5339349019719379E-3</v>
      </c>
      <c r="I2668" s="30">
        <f>IF(B2668="",0,IF($B2668&lt;$I$5,0,IF($B2668&gt;'MSD Calculation'!$D$5,0,IF($N$4="Closed-form",1/2*(1-COS(2*PI()*($B2668-$I$5)/$I$6))*$I$8,IF($N$4="General",1/2*(1-COS(2*PI()*($B2668-$I$5)/$I$6))*$I$9,"Error")))))</f>
        <v>5.3989233441495985E-4</v>
      </c>
      <c r="J2668" s="15" t="s">
        <v>14</v>
      </c>
      <c r="K2668" s="3"/>
      <c r="L2668" s="17">
        <v>26.510000000001344</v>
      </c>
      <c r="M2668" s="34">
        <f>L2668/'MSD Calculation'!$D$5</f>
        <v>0.8956081081081535</v>
      </c>
      <c r="N2668" s="34">
        <f>'MSD Calculation'!$D$24-L2668</f>
        <v>-8.0100000000013445</v>
      </c>
      <c r="O2668" s="35">
        <f t="shared" si="205"/>
        <v>1.4775129985563754E-3</v>
      </c>
      <c r="P2668" s="35">
        <f t="shared" si="206"/>
        <v>6.9250540699799489E-3</v>
      </c>
      <c r="Q2668" s="35">
        <f t="shared" si="207"/>
        <v>9.2998071504264406E-3</v>
      </c>
      <c r="R2668" s="35">
        <f t="shared" si="208"/>
        <v>1.0833742052398378E-2</v>
      </c>
      <c r="S2668" s="35">
        <f t="shared" si="209"/>
        <v>1.1373634386813337E-2</v>
      </c>
      <c r="T2668" s="11" t="s">
        <v>14</v>
      </c>
    </row>
    <row r="2669" spans="2:20" x14ac:dyDescent="0.35">
      <c r="B2669" s="63">
        <v>26.520000000001346</v>
      </c>
      <c r="C2669" s="34">
        <f>B2669/'MSD Calculation'!$D$5</f>
        <v>0.89594594594599142</v>
      </c>
      <c r="D2669" s="34">
        <f>'MSD Calculation'!$D$24-B2669</f>
        <v>-8.0200000000013461</v>
      </c>
      <c r="E2669" s="30">
        <f>IF(B2669="",0,IF(B2669&lt;'MSD Calculation'!$D$5,$E$7*(1-B2669/'MSD Calculation'!$D$5), 0))</f>
        <v>1.4727314030917886E-3</v>
      </c>
      <c r="F2669" s="30">
        <f>IF(B2669="",0,IF($B2669&lt;$F$5,0,IF($B2669&gt;'MSD Calculation'!$D$5,0,IF($N$4="Closed-form",1/2*(1-COS(2*PI()*($B2669-$F$5)/$F$6))*$F$8,IF($N$4="General",1/2*(1-COS(2*PI()*($B2669-$F$5)/$F$6))*$F$9,"Error")))))</f>
        <v>5.4374598599442846E-3</v>
      </c>
      <c r="G2669" s="30">
        <f>IF(B2669="",0,IF($B2669&lt;$G$5,0,IF($B2669&gt;'MSD Calculation'!$D$5,0,IF($N$4="Closed-form",1/2*(1-COS(2*PI()*($B2669-$G$5)/$G$6))*$G$8,IF($N$4="General",1/2*(1-COS(2*PI()*($B2669-$G$5)/$G$6))*$G$9,"Error")))))</f>
        <v>2.3700924491492884E-3</v>
      </c>
      <c r="H2669" s="30">
        <f>IF(B2669="",0,IF($B2669&lt;$H$5,0,IF($B2669&gt;'MSD Calculation'!$D$5,0,IF($N$4="Closed-form",1/2*(1-COS(2*PI()*($B2669-$H$5)/$H$6))*$H$8,IF($N$4="General",1/2*(1-COS(2*PI()*($B2669-$H$5)/$H$6))*$H$9,"Error")))))</f>
        <v>1.5309463096515685E-3</v>
      </c>
      <c r="I2669" s="30">
        <f>IF(B2669="",0,IF($B2669&lt;$I$5,0,IF($B2669&gt;'MSD Calculation'!$D$5,0,IF($N$4="Closed-form",1/2*(1-COS(2*PI()*($B2669-$I$5)/$I$6))*$I$8,IF($N$4="General",1/2*(1-COS(2*PI()*($B2669-$I$5)/$I$6))*$I$9,"Error")))))</f>
        <v>5.3915370449161414E-4</v>
      </c>
      <c r="J2669" s="15" t="s">
        <v>14</v>
      </c>
      <c r="K2669" s="3"/>
      <c r="L2669" s="17">
        <v>26.520000000001346</v>
      </c>
      <c r="M2669" s="34">
        <f>L2669/'MSD Calculation'!$D$5</f>
        <v>0.89594594594599142</v>
      </c>
      <c r="N2669" s="34">
        <f>'MSD Calculation'!$D$24-L2669</f>
        <v>-8.0200000000013461</v>
      </c>
      <c r="O2669" s="35">
        <f t="shared" si="205"/>
        <v>1.4727314030917886E-3</v>
      </c>
      <c r="P2669" s="35">
        <f t="shared" si="206"/>
        <v>6.9101912630360734E-3</v>
      </c>
      <c r="Q2669" s="35">
        <f t="shared" si="207"/>
        <v>9.2802837121853613E-3</v>
      </c>
      <c r="R2669" s="35">
        <f t="shared" si="208"/>
        <v>1.081123002183693E-2</v>
      </c>
      <c r="S2669" s="35">
        <f t="shared" si="209"/>
        <v>1.1350383726328545E-2</v>
      </c>
      <c r="T2669" s="11" t="s">
        <v>14</v>
      </c>
    </row>
    <row r="2670" spans="2:20" x14ac:dyDescent="0.35">
      <c r="B2670" s="63">
        <v>26.530000000001348</v>
      </c>
      <c r="C2670" s="34">
        <f>B2670/'MSD Calculation'!$D$5</f>
        <v>0.89628378378382922</v>
      </c>
      <c r="D2670" s="34">
        <f>'MSD Calculation'!$D$24-B2670</f>
        <v>-8.0300000000013476</v>
      </c>
      <c r="E2670" s="30">
        <f>IF(B2670="",0,IF(B2670&lt;'MSD Calculation'!$D$5,$E$7*(1-B2670/'MSD Calculation'!$D$5), 0))</f>
        <v>1.4679498076272033E-3</v>
      </c>
      <c r="F2670" s="30">
        <f>IF(B2670="",0,IF($B2670&lt;$F$5,0,IF($B2670&gt;'MSD Calculation'!$D$5,0,IF($N$4="Closed-form",1/2*(1-COS(2*PI()*($B2670-$F$5)/$F$6))*$F$8,IF($N$4="General",1/2*(1-COS(2*PI()*($B2670-$F$5)/$F$6))*$F$9,"Error")))))</f>
        <v>5.4273760706177064E-3</v>
      </c>
      <c r="G2670" s="30">
        <f>IF(B2670="",0,IF($B2670&lt;$G$5,0,IF($B2670&gt;'MSD Calculation'!$D$5,0,IF($N$4="Closed-form",1/2*(1-COS(2*PI()*($B2670-$G$5)/$G$6))*$G$8,IF($N$4="General",1/2*(1-COS(2*PI()*($B2670-$G$5)/$G$6))*$G$9,"Error")))))</f>
        <v>2.3654281998217721E-3</v>
      </c>
      <c r="H2670" s="30">
        <f>IF(B2670="",0,IF($B2670&lt;$H$5,0,IF($B2670&gt;'MSD Calculation'!$D$5,0,IF($N$4="Closed-form",1/2*(1-COS(2*PI()*($B2670-$H$5)/$H$6))*$H$8,IF($N$4="General",1/2*(1-COS(2*PI()*($B2670-$H$5)/$H$6))*$H$9,"Error")))))</f>
        <v>1.5279514365994398E-3</v>
      </c>
      <c r="I2670" s="30">
        <f>IF(B2670="",0,IF($B2670&lt;$I$5,0,IF($B2670&gt;'MSD Calculation'!$D$5,0,IF($N$4="Closed-form",1/2*(1-COS(2*PI()*($B2670-$I$5)/$I$6))*$I$8,IF($N$4="General",1/2*(1-COS(2*PI()*($B2670-$I$5)/$I$6))*$I$9,"Error")))))</f>
        <v>5.3840861862104251E-4</v>
      </c>
      <c r="J2670" s="15" t="s">
        <v>14</v>
      </c>
      <c r="K2670" s="3"/>
      <c r="L2670" s="17">
        <v>26.530000000001348</v>
      </c>
      <c r="M2670" s="34">
        <f>L2670/'MSD Calculation'!$D$5</f>
        <v>0.89628378378382922</v>
      </c>
      <c r="N2670" s="34">
        <f>'MSD Calculation'!$D$24-L2670</f>
        <v>-8.0300000000013476</v>
      </c>
      <c r="O2670" s="35">
        <f t="shared" si="205"/>
        <v>1.4679498076272033E-3</v>
      </c>
      <c r="P2670" s="35">
        <f t="shared" si="206"/>
        <v>6.8953258782449098E-3</v>
      </c>
      <c r="Q2670" s="35">
        <f t="shared" si="207"/>
        <v>9.2607540780666811E-3</v>
      </c>
      <c r="R2670" s="35">
        <f t="shared" si="208"/>
        <v>1.0788705514666121E-2</v>
      </c>
      <c r="S2670" s="35">
        <f t="shared" si="209"/>
        <v>1.1327114133287164E-2</v>
      </c>
      <c r="T2670" s="11" t="s">
        <v>14</v>
      </c>
    </row>
    <row r="2671" spans="2:20" x14ac:dyDescent="0.35">
      <c r="B2671" s="63">
        <v>26.540000000001349</v>
      </c>
      <c r="C2671" s="34">
        <f>B2671/'MSD Calculation'!$D$5</f>
        <v>0.89662162162166714</v>
      </c>
      <c r="D2671" s="34">
        <f>'MSD Calculation'!$D$24-B2671</f>
        <v>-8.0400000000013492</v>
      </c>
      <c r="E2671" s="30">
        <f>IF(B2671="",0,IF(B2671&lt;'MSD Calculation'!$D$5,$E$7*(1-B2671/'MSD Calculation'!$D$5), 0))</f>
        <v>1.4631682121626162E-3</v>
      </c>
      <c r="F2671" s="30">
        <f>IF(B2671="",0,IF($B2671&lt;$F$5,0,IF($B2671&gt;'MSD Calculation'!$D$5,0,IF($N$4="Closed-form",1/2*(1-COS(2*PI()*($B2671-$F$5)/$F$6))*$F$8,IF($N$4="General",1/2*(1-COS(2*PI()*($B2671-$F$5)/$F$6))*$F$9,"Error")))))</f>
        <v>5.4172897476762842E-3</v>
      </c>
      <c r="G2671" s="30">
        <f>IF(B2671="",0,IF($B2671&lt;$G$5,0,IF($B2671&gt;'MSD Calculation'!$D$5,0,IF($N$4="Closed-form",1/2*(1-COS(2*PI()*($B2671-$G$5)/$G$6))*$G$8,IF($N$4="General",1/2*(1-COS(2*PI()*($B2671-$G$5)/$G$6))*$G$9,"Error")))))</f>
        <v>2.3607603647542814E-3</v>
      </c>
      <c r="H2671" s="30">
        <f>IF(B2671="",0,IF($B2671&lt;$H$5,0,IF($B2671&gt;'MSD Calculation'!$D$5,0,IF($N$4="Closed-form",1/2*(1-COS(2*PI()*($B2671-$H$5)/$H$6))*$H$8,IF($N$4="General",1/2*(1-COS(2*PI()*($B2671-$H$5)/$H$6))*$H$9,"Error")))))</f>
        <v>1.5249503188254022E-3</v>
      </c>
      <c r="I2671" s="30">
        <f>IF(B2671="",0,IF($B2671&lt;$I$5,0,IF($B2671&gt;'MSD Calculation'!$D$5,0,IF($N$4="Closed-form",1/2*(1-COS(2*PI()*($B2671-$I$5)/$I$6))*$I$8,IF($N$4="General",1/2*(1-COS(2*PI()*($B2671-$I$5)/$I$6))*$I$9,"Error")))))</f>
        <v>5.3765709605756509E-4</v>
      </c>
      <c r="J2671" s="15" t="s">
        <v>14</v>
      </c>
      <c r="K2671" s="3"/>
      <c r="L2671" s="17">
        <v>26.540000000001349</v>
      </c>
      <c r="M2671" s="34">
        <f>L2671/'MSD Calculation'!$D$5</f>
        <v>0.89662162162166714</v>
      </c>
      <c r="N2671" s="34">
        <f>'MSD Calculation'!$D$24-L2671</f>
        <v>-8.0400000000013492</v>
      </c>
      <c r="O2671" s="35">
        <f t="shared" si="205"/>
        <v>1.4631682121626162E-3</v>
      </c>
      <c r="P2671" s="35">
        <f t="shared" si="206"/>
        <v>6.8804579598389006E-3</v>
      </c>
      <c r="Q2671" s="35">
        <f t="shared" si="207"/>
        <v>9.2412183245931812E-3</v>
      </c>
      <c r="R2671" s="35">
        <f t="shared" si="208"/>
        <v>1.0766168643418584E-2</v>
      </c>
      <c r="S2671" s="35">
        <f t="shared" si="209"/>
        <v>1.1303825739476149E-2</v>
      </c>
      <c r="T2671" s="11" t="s">
        <v>14</v>
      </c>
    </row>
    <row r="2672" spans="2:20" x14ac:dyDescent="0.35">
      <c r="B2672" s="63">
        <v>26.550000000001351</v>
      </c>
      <c r="C2672" s="34">
        <f>B2672/'MSD Calculation'!$D$5</f>
        <v>0.89695945945950506</v>
      </c>
      <c r="D2672" s="34">
        <f>'MSD Calculation'!$D$24-B2672</f>
        <v>-8.0500000000013507</v>
      </c>
      <c r="E2672" s="30">
        <f>IF(B2672="",0,IF(B2672&lt;'MSD Calculation'!$D$5,$E$7*(1-B2672/'MSD Calculation'!$D$5), 0))</f>
        <v>1.4583866166980293E-3</v>
      </c>
      <c r="F2672" s="30">
        <f>IF(B2672="",0,IF($B2672&lt;$F$5,0,IF($B2672&gt;'MSD Calculation'!$D$5,0,IF($N$4="Closed-form",1/2*(1-COS(2*PI()*($B2672-$F$5)/$F$6))*$F$8,IF($N$4="General",1/2*(1-COS(2*PI()*($B2672-$F$5)/$F$6))*$F$9,"Error")))))</f>
        <v>5.4072009353635453E-3</v>
      </c>
      <c r="G2672" s="30">
        <f>IF(B2672="",0,IF($B2672&lt;$G$5,0,IF($B2672&gt;'MSD Calculation'!$D$5,0,IF($N$4="Closed-form",1/2*(1-COS(2*PI()*($B2672-$G$5)/$G$6))*$G$8,IF($N$4="General",1/2*(1-COS(2*PI()*($B2672-$G$5)/$G$6))*$G$9,"Error")))))</f>
        <v>2.3560889762619802E-3</v>
      </c>
      <c r="H2672" s="30">
        <f>IF(B2672="",0,IF($B2672&lt;$H$5,0,IF($B2672&gt;'MSD Calculation'!$D$5,0,IF($N$4="Closed-form",1/2*(1-COS(2*PI()*($B2672-$H$5)/$H$6))*$H$8,IF($N$4="General",1/2*(1-COS(2*PI()*($B2672-$H$5)/$H$6))*$H$9,"Error")))))</f>
        <v>1.5219429924143932E-3</v>
      </c>
      <c r="I2672" s="30">
        <f>IF(B2672="",0,IF($B2672&lt;$I$5,0,IF($B2672&gt;'MSD Calculation'!$D$5,0,IF($N$4="Closed-form",1/2*(1-COS(2*PI()*($B2672-$I$5)/$I$6))*$I$8,IF($N$4="General",1/2*(1-COS(2*PI()*($B2672-$I$5)/$I$6))*$I$9,"Error")))))</f>
        <v>5.3689915622183752E-4</v>
      </c>
      <c r="J2672" s="15" t="s">
        <v>14</v>
      </c>
      <c r="K2672" s="3"/>
      <c r="L2672" s="17">
        <v>26.550000000001351</v>
      </c>
      <c r="M2672" s="34">
        <f>L2672/'MSD Calculation'!$D$5</f>
        <v>0.89695945945950506</v>
      </c>
      <c r="N2672" s="34">
        <f>'MSD Calculation'!$D$24-L2672</f>
        <v>-8.0500000000013507</v>
      </c>
      <c r="O2672" s="35">
        <f t="shared" si="205"/>
        <v>1.4583866166980293E-3</v>
      </c>
      <c r="P2672" s="35">
        <f t="shared" si="206"/>
        <v>6.8655875520615747E-3</v>
      </c>
      <c r="Q2672" s="35">
        <f t="shared" si="207"/>
        <v>9.2216765283235549E-3</v>
      </c>
      <c r="R2672" s="35">
        <f t="shared" si="208"/>
        <v>1.0743619520737949E-2</v>
      </c>
      <c r="S2672" s="35">
        <f t="shared" si="209"/>
        <v>1.1280518676959787E-2</v>
      </c>
      <c r="T2672" s="11" t="s">
        <v>14</v>
      </c>
    </row>
    <row r="2673" spans="2:20" x14ac:dyDescent="0.35">
      <c r="B2673" s="63">
        <v>26.560000000001352</v>
      </c>
      <c r="C2673" s="34">
        <f>B2673/'MSD Calculation'!$D$5</f>
        <v>0.89729729729734298</v>
      </c>
      <c r="D2673" s="34">
        <f>'MSD Calculation'!$D$24-B2673</f>
        <v>-8.0600000000013523</v>
      </c>
      <c r="E2673" s="30">
        <f>IF(B2673="",0,IF(B2673&lt;'MSD Calculation'!$D$5,$E$7*(1-B2673/'MSD Calculation'!$D$5), 0))</f>
        <v>1.4536050212334423E-3</v>
      </c>
      <c r="F2673" s="30">
        <f>IF(B2673="",0,IF($B2673&lt;$F$5,0,IF($B2673&gt;'MSD Calculation'!$D$5,0,IF($N$4="Closed-form",1/2*(1-COS(2*PI()*($B2673-$F$5)/$F$6))*$F$8,IF($N$4="General",1/2*(1-COS(2*PI()*($B2673-$F$5)/$F$6))*$F$9,"Error")))))</f>
        <v>5.3971096779339769E-3</v>
      </c>
      <c r="G2673" s="30">
        <f>IF(B2673="",0,IF($B2673&lt;$G$5,0,IF($B2673&gt;'MSD Calculation'!$D$5,0,IF($N$4="Closed-form",1/2*(1-COS(2*PI()*($B2673-$G$5)/$G$6))*$G$8,IF($N$4="General",1/2*(1-COS(2*PI()*($B2673-$G$5)/$G$6))*$G$9,"Error")))))</f>
        <v>2.3514140666846296E-3</v>
      </c>
      <c r="H2673" s="30">
        <f>IF(B2673="",0,IF($B2673&lt;$H$5,0,IF($B2673&gt;'MSD Calculation'!$D$5,0,IF($N$4="Closed-form",1/2*(1-COS(2*PI()*($B2673-$H$5)/$H$6))*$H$8,IF($N$4="General",1/2*(1-COS(2*PI()*($B2673-$H$5)/$H$6))*$H$9,"Error")))))</f>
        <v>1.5189294935260016E-3</v>
      </c>
      <c r="I2673" s="30">
        <f>IF(B2673="",0,IF($B2673&lt;$I$5,0,IF($B2673&gt;'MSD Calculation'!$D$5,0,IF($N$4="Closed-form",1/2*(1-COS(2*PI()*($B2673-$I$5)/$I$6))*$I$8,IF($N$4="General",1/2*(1-COS(2*PI()*($B2673-$I$5)/$I$6))*$I$9,"Error")))))</f>
        <v>5.3613481870034858E-4</v>
      </c>
      <c r="J2673" s="15" t="s">
        <v>14</v>
      </c>
      <c r="K2673" s="3"/>
      <c r="L2673" s="17">
        <v>26.560000000001352</v>
      </c>
      <c r="M2673" s="34">
        <f>L2673/'MSD Calculation'!$D$5</f>
        <v>0.89729729729734298</v>
      </c>
      <c r="N2673" s="34">
        <f>'MSD Calculation'!$D$24-L2673</f>
        <v>-8.0600000000013523</v>
      </c>
      <c r="O2673" s="35">
        <f t="shared" si="205"/>
        <v>1.4536050212334423E-3</v>
      </c>
      <c r="P2673" s="35">
        <f t="shared" si="206"/>
        <v>6.8507146991674192E-3</v>
      </c>
      <c r="Q2673" s="35">
        <f t="shared" si="207"/>
        <v>9.2021287658520488E-3</v>
      </c>
      <c r="R2673" s="35">
        <f t="shared" si="208"/>
        <v>1.0721058259378051E-2</v>
      </c>
      <c r="S2673" s="35">
        <f t="shared" si="209"/>
        <v>1.12571930780784E-2</v>
      </c>
      <c r="T2673" s="11" t="s">
        <v>14</v>
      </c>
    </row>
    <row r="2674" spans="2:20" x14ac:dyDescent="0.35">
      <c r="B2674" s="63">
        <v>26.570000000001354</v>
      </c>
      <c r="C2674" s="34">
        <f>B2674/'MSD Calculation'!$D$5</f>
        <v>0.89763513513518078</v>
      </c>
      <c r="D2674" s="34">
        <f>'MSD Calculation'!$D$24-B2674</f>
        <v>-8.0700000000013539</v>
      </c>
      <c r="E2674" s="30">
        <f>IF(B2674="",0,IF(B2674&lt;'MSD Calculation'!$D$5,$E$7*(1-B2674/'MSD Calculation'!$D$5), 0))</f>
        <v>1.4488234257688569E-3</v>
      </c>
      <c r="F2674" s="30">
        <f>IF(B2674="",0,IF($B2674&lt;$F$5,0,IF($B2674&gt;'MSD Calculation'!$D$5,0,IF($N$4="Closed-form",1/2*(1-COS(2*PI()*($B2674-$F$5)/$F$6))*$F$8,IF($N$4="General",1/2*(1-COS(2*PI()*($B2674-$F$5)/$F$6))*$F$9,"Error")))))</f>
        <v>5.3870160196527583E-3</v>
      </c>
      <c r="G2674" s="30">
        <f>IF(B2674="",0,IF($B2674&lt;$G$5,0,IF($B2674&gt;'MSD Calculation'!$D$5,0,IF($N$4="Closed-form",1/2*(1-COS(2*PI()*($B2674-$G$5)/$G$6))*$G$8,IF($N$4="General",1/2*(1-COS(2*PI()*($B2674-$G$5)/$G$6))*$G$9,"Error")))))</f>
        <v>2.3467356683863705E-3</v>
      </c>
      <c r="H2674" s="30">
        <f>IF(B2674="",0,IF($B2674&lt;$H$5,0,IF($B2674&gt;'MSD Calculation'!$D$5,0,IF($N$4="Closed-form",1/2*(1-COS(2*PI()*($B2674-$H$5)/$H$6))*$H$8,IF($N$4="General",1/2*(1-COS(2*PI()*($B2674-$H$5)/$H$6))*$H$9,"Error")))))</f>
        <v>1.5159098583940329E-3</v>
      </c>
      <c r="I2674" s="30">
        <f>IF(B2674="",0,IF($B2674&lt;$I$5,0,IF($B2674&gt;'MSD Calculation'!$D$5,0,IF($N$4="Closed-form",1/2*(1-COS(2*PI()*($B2674-$I$5)/$I$6))*$I$8,IF($N$4="General",1/2*(1-COS(2*PI()*($B2674-$I$5)/$I$6))*$I$9,"Error")))))</f>
        <v>5.3536410324491487E-4</v>
      </c>
      <c r="J2674" s="15" t="s">
        <v>14</v>
      </c>
      <c r="K2674" s="3"/>
      <c r="L2674" s="17">
        <v>26.570000000001354</v>
      </c>
      <c r="M2674" s="34">
        <f>L2674/'MSD Calculation'!$D$5</f>
        <v>0.89763513513518078</v>
      </c>
      <c r="N2674" s="34">
        <f>'MSD Calculation'!$D$24-L2674</f>
        <v>-8.0700000000013539</v>
      </c>
      <c r="O2674" s="35">
        <f t="shared" si="205"/>
        <v>1.4488234257688569E-3</v>
      </c>
      <c r="P2674" s="35">
        <f t="shared" si="206"/>
        <v>6.8358394454216152E-3</v>
      </c>
      <c r="Q2674" s="35">
        <f t="shared" si="207"/>
        <v>9.1825751138079857E-3</v>
      </c>
      <c r="R2674" s="35">
        <f t="shared" si="208"/>
        <v>1.0698484972202018E-2</v>
      </c>
      <c r="S2674" s="35">
        <f t="shared" si="209"/>
        <v>1.1233849075446932E-2</v>
      </c>
      <c r="T2674" s="11" t="s">
        <v>14</v>
      </c>
    </row>
    <row r="2675" spans="2:20" x14ac:dyDescent="0.35">
      <c r="B2675" s="63">
        <v>26.580000000001355</v>
      </c>
      <c r="C2675" s="34">
        <f>B2675/'MSD Calculation'!$D$5</f>
        <v>0.8979729729730187</v>
      </c>
      <c r="D2675" s="34">
        <f>'MSD Calculation'!$D$24-B2675</f>
        <v>-8.0800000000013554</v>
      </c>
      <c r="E2675" s="30">
        <f>IF(B2675="",0,IF(B2675&lt;'MSD Calculation'!$D$5,$E$7*(1-B2675/'MSD Calculation'!$D$5), 0))</f>
        <v>1.4440418303042701E-3</v>
      </c>
      <c r="F2675" s="30">
        <f>IF(B2675="",0,IF($B2675&lt;$F$5,0,IF($B2675&gt;'MSD Calculation'!$D$5,0,IF($N$4="Closed-form",1/2*(1-COS(2*PI()*($B2675-$F$5)/$F$6))*$F$8,IF($N$4="General",1/2*(1-COS(2*PI()*($B2675-$F$5)/$F$6))*$F$9,"Error")))))</f>
        <v>5.3769200047956217E-3</v>
      </c>
      <c r="G2675" s="30">
        <f>IF(B2675="",0,IF($B2675&lt;$G$5,0,IF($B2675&gt;'MSD Calculation'!$D$5,0,IF($N$4="Closed-form",1/2*(1-COS(2*PI()*($B2675-$G$5)/$G$6))*$G$8,IF($N$4="General",1/2*(1-COS(2*PI()*($B2675-$G$5)/$G$6))*$G$9,"Error")))))</f>
        <v>2.3420538137554929E-3</v>
      </c>
      <c r="H2675" s="30">
        <f>IF(B2675="",0,IF($B2675&lt;$H$5,0,IF($B2675&gt;'MSD Calculation'!$D$5,0,IF($N$4="Closed-form",1/2*(1-COS(2*PI()*($B2675-$H$5)/$H$6))*$H$8,IF($N$4="General",1/2*(1-COS(2*PI()*($B2675-$H$5)/$H$6))*$H$9,"Error")))))</f>
        <v>1.5128841233260739E-3</v>
      </c>
      <c r="I2675" s="30">
        <f>IF(B2675="",0,IF($B2675&lt;$I$5,0,IF($B2675&gt;'MSD Calculation'!$D$5,0,IF($N$4="Closed-form",1/2*(1-COS(2*PI()*($B2675-$I$5)/$I$6))*$I$8,IF($N$4="General",1/2*(1-COS(2*PI()*($B2675-$I$5)/$I$6))*$I$9,"Error")))))</f>
        <v>5.3458702977216943E-4</v>
      </c>
      <c r="J2675" s="15" t="s">
        <v>14</v>
      </c>
      <c r="K2675" s="3"/>
      <c r="L2675" s="17">
        <v>26.580000000001355</v>
      </c>
      <c r="M2675" s="34">
        <f>L2675/'MSD Calculation'!$D$5</f>
        <v>0.8979729729730187</v>
      </c>
      <c r="N2675" s="34">
        <f>'MSD Calculation'!$D$24-L2675</f>
        <v>-8.0800000000013554</v>
      </c>
      <c r="O2675" s="35">
        <f t="shared" si="205"/>
        <v>1.4440418303042701E-3</v>
      </c>
      <c r="P2675" s="35">
        <f t="shared" si="206"/>
        <v>6.8209618350998915E-3</v>
      </c>
      <c r="Q2675" s="35">
        <f t="shared" si="207"/>
        <v>9.1630156488553844E-3</v>
      </c>
      <c r="R2675" s="35">
        <f t="shared" si="208"/>
        <v>1.0675899772181459E-2</v>
      </c>
      <c r="S2675" s="35">
        <f t="shared" si="209"/>
        <v>1.1210486801953627E-2</v>
      </c>
      <c r="T2675" s="11" t="s">
        <v>14</v>
      </c>
    </row>
    <row r="2676" spans="2:20" x14ac:dyDescent="0.35">
      <c r="B2676" s="63">
        <v>26.590000000001357</v>
      </c>
      <c r="C2676" s="34">
        <f>B2676/'MSD Calculation'!$D$5</f>
        <v>0.89831081081085662</v>
      </c>
      <c r="D2676" s="34">
        <f>'MSD Calculation'!$D$24-B2676</f>
        <v>-8.090000000001357</v>
      </c>
      <c r="E2676" s="30">
        <f>IF(B2676="",0,IF(B2676&lt;'MSD Calculation'!$D$5,$E$7*(1-B2676/'MSD Calculation'!$D$5), 0))</f>
        <v>1.439260234839683E-3</v>
      </c>
      <c r="F2676" s="30">
        <f>IF(B2676="",0,IF($B2676&lt;$F$5,0,IF($B2676&gt;'MSD Calculation'!$D$5,0,IF($N$4="Closed-form",1/2*(1-COS(2*PI()*($B2676-$F$5)/$F$6))*$F$8,IF($N$4="General",1/2*(1-COS(2*PI()*($B2676-$F$5)/$F$6))*$F$9,"Error")))))</f>
        <v>5.3668216776486194E-3</v>
      </c>
      <c r="G2676" s="30">
        <f>IF(B2676="",0,IF($B2676&lt;$G$5,0,IF($B2676&gt;'MSD Calculation'!$D$5,0,IF($N$4="Closed-form",1/2*(1-COS(2*PI()*($B2676-$G$5)/$G$6))*$G$8,IF($N$4="General",1/2*(1-COS(2*PI()*($B2676-$G$5)/$G$6))*$G$9,"Error")))))</f>
        <v>2.3373685352042158E-3</v>
      </c>
      <c r="H2676" s="30">
        <f>IF(B2676="",0,IF($B2676&lt;$H$5,0,IF($B2676&gt;'MSD Calculation'!$D$5,0,IF($N$4="Closed-form",1/2*(1-COS(2*PI()*($B2676-$H$5)/$H$6))*$H$8,IF($N$4="General",1/2*(1-COS(2*PI()*($B2676-$H$5)/$H$6))*$H$9,"Error")))))</f>
        <v>1.5098523247030562E-3</v>
      </c>
      <c r="I2676" s="30">
        <f>IF(B2676="",0,IF($B2676&lt;$I$5,0,IF($B2676&gt;'MSD Calculation'!$D$5,0,IF($N$4="Closed-form",1/2*(1-COS(2*PI()*($B2676-$I$5)/$I$6))*$I$8,IF($N$4="General",1/2*(1-COS(2*PI()*($B2676-$I$5)/$I$6))*$I$9,"Error")))))</f>
        <v>5.3380361836304817E-4</v>
      </c>
      <c r="J2676" s="15" t="s">
        <v>14</v>
      </c>
      <c r="K2676" s="3"/>
      <c r="L2676" s="17">
        <v>26.590000000001357</v>
      </c>
      <c r="M2676" s="34">
        <f>L2676/'MSD Calculation'!$D$5</f>
        <v>0.89831081081085662</v>
      </c>
      <c r="N2676" s="34">
        <f>'MSD Calculation'!$D$24-L2676</f>
        <v>-8.090000000001357</v>
      </c>
      <c r="O2676" s="35">
        <f t="shared" si="205"/>
        <v>1.439260234839683E-3</v>
      </c>
      <c r="P2676" s="35">
        <f t="shared" si="206"/>
        <v>6.8060819124883022E-3</v>
      </c>
      <c r="Q2676" s="35">
        <f t="shared" si="207"/>
        <v>9.1434504476925176E-3</v>
      </c>
      <c r="R2676" s="35">
        <f t="shared" si="208"/>
        <v>1.0653302772395574E-2</v>
      </c>
      <c r="S2676" s="35">
        <f t="shared" si="209"/>
        <v>1.1187106390758622E-2</v>
      </c>
      <c r="T2676" s="11" t="s">
        <v>14</v>
      </c>
    </row>
    <row r="2677" spans="2:20" x14ac:dyDescent="0.35">
      <c r="B2677" s="63">
        <v>26.600000000001359</v>
      </c>
      <c r="C2677" s="34">
        <f>B2677/'MSD Calculation'!$D$5</f>
        <v>0.89864864864869454</v>
      </c>
      <c r="D2677" s="34">
        <f>'MSD Calculation'!$D$24-B2677</f>
        <v>-8.1000000000013586</v>
      </c>
      <c r="E2677" s="30">
        <f>IF(B2677="",0,IF(B2677&lt;'MSD Calculation'!$D$5,$E$7*(1-B2677/'MSD Calculation'!$D$5), 0))</f>
        <v>1.4344786393750962E-3</v>
      </c>
      <c r="F2677" s="30">
        <f>IF(B2677="",0,IF($B2677&lt;$F$5,0,IF($B2677&gt;'MSD Calculation'!$D$5,0,IF($N$4="Closed-form",1/2*(1-COS(2*PI()*($B2677-$F$5)/$F$6))*$F$8,IF($N$4="General",1/2*(1-COS(2*PI()*($B2677-$F$5)/$F$6))*$F$9,"Error")))))</f>
        <v>5.3567210825079632E-3</v>
      </c>
      <c r="G2677" s="30">
        <f>IF(B2677="",0,IF($B2677&lt;$G$5,0,IF($B2677&gt;'MSD Calculation'!$D$5,0,IF($N$4="Closed-form",1/2*(1-COS(2*PI()*($B2677-$G$5)/$G$6))*$G$8,IF($N$4="General",1/2*(1-COS(2*PI()*($B2677-$G$5)/$G$6))*$G$9,"Error")))))</f>
        <v>2.3326798651684606E-3</v>
      </c>
      <c r="H2677" s="30">
        <f>IF(B2677="",0,IF($B2677&lt;$H$5,0,IF($B2677&gt;'MSD Calculation'!$D$5,0,IF($N$4="Closed-form",1/2*(1-COS(2*PI()*($B2677-$H$5)/$H$6))*$H$8,IF($N$4="General",1/2*(1-COS(2*PI()*($B2677-$H$5)/$H$6))*$H$9,"Error")))))</f>
        <v>1.5068144989788185E-3</v>
      </c>
      <c r="I2677" s="30">
        <f>IF(B2677="",0,IF($B2677&lt;$I$5,0,IF($B2677&gt;'MSD Calculation'!$D$5,0,IF($N$4="Closed-form",1/2*(1-COS(2*PI()*($B2677-$I$5)/$I$6))*$I$8,IF($N$4="General",1/2*(1-COS(2*PI()*($B2677-$I$5)/$I$6))*$I$9,"Error")))))</f>
        <v>5.3301388926226987E-4</v>
      </c>
      <c r="J2677" s="15" t="s">
        <v>14</v>
      </c>
      <c r="K2677" s="3"/>
      <c r="L2677" s="17">
        <v>26.600000000001359</v>
      </c>
      <c r="M2677" s="34">
        <f>L2677/'MSD Calculation'!$D$5</f>
        <v>0.89864864864869454</v>
      </c>
      <c r="N2677" s="34">
        <f>'MSD Calculation'!$D$24-L2677</f>
        <v>-8.1000000000013586</v>
      </c>
      <c r="O2677" s="35">
        <f t="shared" si="205"/>
        <v>1.4344786393750962E-3</v>
      </c>
      <c r="P2677" s="35">
        <f t="shared" si="206"/>
        <v>6.7911997218830598E-3</v>
      </c>
      <c r="Q2677" s="35">
        <f t="shared" si="207"/>
        <v>9.1238795870515199E-3</v>
      </c>
      <c r="R2677" s="35">
        <f t="shared" si="208"/>
        <v>1.0630694086030339E-2</v>
      </c>
      <c r="S2677" s="35">
        <f t="shared" si="209"/>
        <v>1.1163707975292609E-2</v>
      </c>
      <c r="T2677" s="11" t="s">
        <v>14</v>
      </c>
    </row>
    <row r="2678" spans="2:20" x14ac:dyDescent="0.35">
      <c r="B2678" s="63">
        <v>26.61000000000136</v>
      </c>
      <c r="C2678" s="34">
        <f>B2678/'MSD Calculation'!$D$5</f>
        <v>0.89898648648653234</v>
      </c>
      <c r="D2678" s="34">
        <f>'MSD Calculation'!$D$24-B2678</f>
        <v>-8.1100000000013601</v>
      </c>
      <c r="E2678" s="30">
        <f>IF(B2678="",0,IF(B2678&lt;'MSD Calculation'!$D$5,$E$7*(1-B2678/'MSD Calculation'!$D$5), 0))</f>
        <v>1.4296970439105108E-3</v>
      </c>
      <c r="F2678" s="30">
        <f>IF(B2678="",0,IF($B2678&lt;$F$5,0,IF($B2678&gt;'MSD Calculation'!$D$5,0,IF($N$4="Closed-form",1/2*(1-COS(2*PI()*($B2678-$F$5)/$F$6))*$F$8,IF($N$4="General",1/2*(1-COS(2*PI()*($B2678-$F$5)/$F$6))*$F$9,"Error")))))</f>
        <v>5.3466182636797933E-3</v>
      </c>
      <c r="G2678" s="30">
        <f>IF(B2678="",0,IF($B2678&lt;$G$5,0,IF($B2678&gt;'MSD Calculation'!$D$5,0,IF($N$4="Closed-form",1/2*(1-COS(2*PI()*($B2678-$G$5)/$G$6))*$G$8,IF($N$4="General",1/2*(1-COS(2*PI()*($B2678-$G$5)/$G$6))*$G$9,"Error")))))</f>
        <v>2.327987836107632E-3</v>
      </c>
      <c r="H2678" s="30">
        <f>IF(B2678="",0,IF($B2678&lt;$H$5,0,IF($B2678&gt;'MSD Calculation'!$D$5,0,IF($N$4="Closed-form",1/2*(1-COS(2*PI()*($B2678-$H$5)/$H$6))*$H$8,IF($N$4="General",1/2*(1-COS(2*PI()*($B2678-$H$5)/$H$6))*$H$9,"Error")))))</f>
        <v>1.5037706826796671E-3</v>
      </c>
      <c r="I2678" s="30">
        <f>IF(B2678="",0,IF($B2678&lt;$I$5,0,IF($B2678&gt;'MSD Calculation'!$D$5,0,IF($N$4="Closed-form",1/2*(1-COS(2*PI()*($B2678-$I$5)/$I$6))*$I$8,IF($N$4="General",1/2*(1-COS(2*PI()*($B2678-$I$5)/$I$6))*$I$9,"Error")))))</f>
        <v>5.3221786287781377E-4</v>
      </c>
      <c r="J2678" s="15" t="s">
        <v>14</v>
      </c>
      <c r="K2678" s="3"/>
      <c r="L2678" s="17">
        <v>26.61000000000136</v>
      </c>
      <c r="M2678" s="34">
        <f>L2678/'MSD Calculation'!$D$5</f>
        <v>0.89898648648653234</v>
      </c>
      <c r="N2678" s="34">
        <f>'MSD Calculation'!$D$24-L2678</f>
        <v>-8.1100000000013601</v>
      </c>
      <c r="O2678" s="35">
        <f t="shared" si="205"/>
        <v>1.4296970439105108E-3</v>
      </c>
      <c r="P2678" s="35">
        <f t="shared" si="206"/>
        <v>6.7763153075903037E-3</v>
      </c>
      <c r="Q2678" s="35">
        <f t="shared" si="207"/>
        <v>9.1043031436979366E-3</v>
      </c>
      <c r="R2678" s="35">
        <f t="shared" si="208"/>
        <v>1.0608073826377604E-2</v>
      </c>
      <c r="S2678" s="35">
        <f t="shared" si="209"/>
        <v>1.1140291689255418E-2</v>
      </c>
      <c r="T2678" s="11" t="s">
        <v>14</v>
      </c>
    </row>
    <row r="2679" spans="2:20" x14ac:dyDescent="0.35">
      <c r="B2679" s="63">
        <v>26.620000000001362</v>
      </c>
      <c r="C2679" s="34">
        <f>B2679/'MSD Calculation'!$D$5</f>
        <v>0.89932432432437026</v>
      </c>
      <c r="D2679" s="34">
        <f>'MSD Calculation'!$D$24-B2679</f>
        <v>-8.1200000000013617</v>
      </c>
      <c r="E2679" s="30">
        <f>IF(B2679="",0,IF(B2679&lt;'MSD Calculation'!$D$5,$E$7*(1-B2679/'MSD Calculation'!$D$5), 0))</f>
        <v>1.4249154484459237E-3</v>
      </c>
      <c r="F2679" s="30">
        <f>IF(B2679="",0,IF($B2679&lt;$F$5,0,IF($B2679&gt;'MSD Calculation'!$D$5,0,IF($N$4="Closed-form",1/2*(1-COS(2*PI()*($B2679-$F$5)/$F$6))*$F$8,IF($N$4="General",1/2*(1-COS(2*PI()*($B2679-$F$5)/$F$6))*$F$9,"Error")))))</f>
        <v>5.336513265480034E-3</v>
      </c>
      <c r="G2679" s="30">
        <f>IF(B2679="",0,IF($B2679&lt;$G$5,0,IF($B2679&gt;'MSD Calculation'!$D$5,0,IF($N$4="Closed-form",1/2*(1-COS(2*PI()*($B2679-$G$5)/$G$6))*$G$8,IF($N$4="General",1/2*(1-COS(2*PI()*($B2679-$G$5)/$G$6))*$G$9,"Error")))))</f>
        <v>2.3232924805043826E-3</v>
      </c>
      <c r="H2679" s="30">
        <f>IF(B2679="",0,IF($B2679&lt;$H$5,0,IF($B2679&gt;'MSD Calculation'!$D$5,0,IF($N$4="Closed-form",1/2*(1-COS(2*PI()*($B2679-$H$5)/$H$6))*$H$8,IF($N$4="General",1/2*(1-COS(2*PI()*($B2679-$H$5)/$H$6))*$H$9,"Error")))))</f>
        <v>1.5007209124039418E-3</v>
      </c>
      <c r="I2679" s="30">
        <f>IF(B2679="",0,IF($B2679&lt;$I$5,0,IF($B2679&gt;'MSD Calculation'!$D$5,0,IF($N$4="Closed-form",1/2*(1-COS(2*PI()*($B2679-$I$5)/$I$6))*$I$8,IF($N$4="General",1/2*(1-COS(2*PI()*($B2679-$I$5)/$I$6))*$I$9,"Error")))))</f>
        <v>5.3141555978039167E-4</v>
      </c>
      <c r="J2679" s="15" t="s">
        <v>14</v>
      </c>
      <c r="K2679" s="3"/>
      <c r="L2679" s="17">
        <v>26.620000000001362</v>
      </c>
      <c r="M2679" s="34">
        <f>L2679/'MSD Calculation'!$D$5</f>
        <v>0.89932432432437026</v>
      </c>
      <c r="N2679" s="34">
        <f>'MSD Calculation'!$D$24-L2679</f>
        <v>-8.1200000000013617</v>
      </c>
      <c r="O2679" s="35">
        <f t="shared" si="205"/>
        <v>1.4249154484459237E-3</v>
      </c>
      <c r="P2679" s="35">
        <f t="shared" si="206"/>
        <v>6.7614287139259582E-3</v>
      </c>
      <c r="Q2679" s="35">
        <f t="shared" si="207"/>
        <v>9.0847211944303403E-3</v>
      </c>
      <c r="R2679" s="35">
        <f t="shared" si="208"/>
        <v>1.0585442106834281E-2</v>
      </c>
      <c r="S2679" s="35">
        <f t="shared" si="209"/>
        <v>1.1116857666614674E-2</v>
      </c>
      <c r="T2679" s="11" t="s">
        <v>14</v>
      </c>
    </row>
    <row r="2680" spans="2:20" x14ac:dyDescent="0.35">
      <c r="B2680" s="63">
        <v>26.630000000001363</v>
      </c>
      <c r="C2680" s="34">
        <f>B2680/'MSD Calculation'!$D$5</f>
        <v>0.89966216216220818</v>
      </c>
      <c r="D2680" s="34">
        <f>'MSD Calculation'!$D$24-B2680</f>
        <v>-8.1300000000013632</v>
      </c>
      <c r="E2680" s="30">
        <f>IF(B2680="",0,IF(B2680&lt;'MSD Calculation'!$D$5,$E$7*(1-B2680/'MSD Calculation'!$D$5), 0))</f>
        <v>1.4201338529813369E-3</v>
      </c>
      <c r="F2680" s="30">
        <f>IF(B2680="",0,IF($B2680&lt;$F$5,0,IF($B2680&gt;'MSD Calculation'!$D$5,0,IF($N$4="Closed-form",1/2*(1-COS(2*PI()*($B2680-$F$5)/$F$6))*$F$8,IF($N$4="General",1/2*(1-COS(2*PI()*($B2680-$F$5)/$F$6))*$F$9,"Error")))))</f>
        <v>5.3264061322341322E-3</v>
      </c>
      <c r="G2680" s="30">
        <f>IF(B2680="",0,IF($B2680&lt;$G$5,0,IF($B2680&gt;'MSD Calculation'!$D$5,0,IF($N$4="Closed-form",1/2*(1-COS(2*PI()*($B2680-$G$5)/$G$6))*$G$8,IF($N$4="General",1/2*(1-COS(2*PI()*($B2680-$G$5)/$G$6))*$G$9,"Error")))))</f>
        <v>2.3185938308644019E-3</v>
      </c>
      <c r="H2680" s="30">
        <f>IF(B2680="",0,IF($B2680&lt;$H$5,0,IF($B2680&gt;'MSD Calculation'!$D$5,0,IF($N$4="Closed-form",1/2*(1-COS(2*PI()*($B2680-$H$5)/$H$6))*$H$8,IF($N$4="General",1/2*(1-COS(2*PI()*($B2680-$H$5)/$H$6))*$H$9,"Error")))))</f>
        <v>1.4976652248215657E-3</v>
      </c>
      <c r="I2680" s="30">
        <f>IF(B2680="",0,IF($B2680&lt;$I$5,0,IF($B2680&gt;'MSD Calculation'!$D$5,0,IF($N$4="Closed-form",1/2*(1-COS(2*PI()*($B2680-$I$5)/$I$6))*$I$8,IF($N$4="General",1/2*(1-COS(2*PI()*($B2680-$I$5)/$I$6))*$I$9,"Error")))))</f>
        <v>5.3060700070291678E-4</v>
      </c>
      <c r="J2680" s="15" t="s">
        <v>14</v>
      </c>
      <c r="K2680" s="3"/>
      <c r="L2680" s="17">
        <v>26.630000000001363</v>
      </c>
      <c r="M2680" s="34">
        <f>L2680/'MSD Calculation'!$D$5</f>
        <v>0.89966216216220818</v>
      </c>
      <c r="N2680" s="34">
        <f>'MSD Calculation'!$D$24-L2680</f>
        <v>-8.1300000000013632</v>
      </c>
      <c r="O2680" s="35">
        <f t="shared" si="205"/>
        <v>1.4201338529813369E-3</v>
      </c>
      <c r="P2680" s="35">
        <f t="shared" si="206"/>
        <v>6.7465399852154693E-3</v>
      </c>
      <c r="Q2680" s="35">
        <f t="shared" si="207"/>
        <v>9.0651338160798716E-3</v>
      </c>
      <c r="R2680" s="35">
        <f t="shared" si="208"/>
        <v>1.0562799040901438E-2</v>
      </c>
      <c r="S2680" s="35">
        <f t="shared" si="209"/>
        <v>1.1093406041604355E-2</v>
      </c>
      <c r="T2680" s="11" t="s">
        <v>14</v>
      </c>
    </row>
    <row r="2681" spans="2:20" x14ac:dyDescent="0.35">
      <c r="B2681" s="63">
        <v>26.640000000001365</v>
      </c>
      <c r="C2681" s="34">
        <f>B2681/'MSD Calculation'!$D$5</f>
        <v>0.9000000000000461</v>
      </c>
      <c r="D2681" s="34">
        <f>'MSD Calculation'!$D$24-B2681</f>
        <v>-8.1400000000013648</v>
      </c>
      <c r="E2681" s="30">
        <f>IF(B2681="",0,IF(B2681&lt;'MSD Calculation'!$D$5,$E$7*(1-B2681/'MSD Calculation'!$D$5), 0))</f>
        <v>1.4153522575167498E-3</v>
      </c>
      <c r="F2681" s="30">
        <f>IF(B2681="",0,IF($B2681&lt;$F$5,0,IF($B2681&gt;'MSD Calculation'!$D$5,0,IF($N$4="Closed-form",1/2*(1-COS(2*PI()*($B2681-$F$5)/$F$6))*$F$8,IF($N$4="General",1/2*(1-COS(2*PI()*($B2681-$F$5)/$F$6))*$F$9,"Error")))))</f>
        <v>5.316296908276937E-3</v>
      </c>
      <c r="G2681" s="30">
        <f>IF(B2681="",0,IF($B2681&lt;$G$5,0,IF($B2681&gt;'MSD Calculation'!$D$5,0,IF($N$4="Closed-form",1/2*(1-COS(2*PI()*($B2681-$G$5)/$G$6))*$G$8,IF($N$4="General",1/2*(1-COS(2*PI()*($B2681-$G$5)/$G$6))*$G$9,"Error")))))</f>
        <v>2.3138919197161767E-3</v>
      </c>
      <c r="H2681" s="30">
        <f>IF(B2681="",0,IF($B2681&lt;$H$5,0,IF($B2681&gt;'MSD Calculation'!$D$5,0,IF($N$4="Closed-form",1/2*(1-COS(2*PI()*($B2681-$H$5)/$H$6))*$H$8,IF($N$4="General",1/2*(1-COS(2*PI()*($B2681-$H$5)/$H$6))*$H$9,"Error")))))</f>
        <v>1.4946036566736171E-3</v>
      </c>
      <c r="I2681" s="30">
        <f>IF(B2681="",0,IF($B2681&lt;$I$5,0,IF($B2681&gt;'MSD Calculation'!$D$5,0,IF($N$4="Closed-form",1/2*(1-COS(2*PI()*($B2681-$I$5)/$I$6))*$I$8,IF($N$4="General",1/2*(1-COS(2*PI()*($B2681-$I$5)/$I$6))*$I$9,"Error")))))</f>
        <v>5.2979220653996781E-4</v>
      </c>
      <c r="J2681" s="15" t="s">
        <v>14</v>
      </c>
      <c r="K2681" s="3"/>
      <c r="L2681" s="17">
        <v>26.640000000001365</v>
      </c>
      <c r="M2681" s="34">
        <f>L2681/'MSD Calculation'!$D$5</f>
        <v>0.9000000000000461</v>
      </c>
      <c r="N2681" s="34">
        <f>'MSD Calculation'!$D$24-L2681</f>
        <v>-8.1400000000013648</v>
      </c>
      <c r="O2681" s="35">
        <f t="shared" si="205"/>
        <v>1.4153522575167498E-3</v>
      </c>
      <c r="P2681" s="35">
        <f t="shared" si="206"/>
        <v>6.7316491657936871E-3</v>
      </c>
      <c r="Q2681" s="35">
        <f t="shared" si="207"/>
        <v>9.0455410855098638E-3</v>
      </c>
      <c r="R2681" s="35">
        <f t="shared" si="208"/>
        <v>1.0540144742183481E-2</v>
      </c>
      <c r="S2681" s="35">
        <f t="shared" si="209"/>
        <v>1.1069936948723449E-2</v>
      </c>
      <c r="T2681" s="11" t="s">
        <v>14</v>
      </c>
    </row>
    <row r="2682" spans="2:20" x14ac:dyDescent="0.35">
      <c r="B2682" s="63">
        <v>26.650000000001366</v>
      </c>
      <c r="C2682" s="34">
        <f>B2682/'MSD Calculation'!$D$5</f>
        <v>0.9003378378378839</v>
      </c>
      <c r="D2682" s="34">
        <f>'MSD Calculation'!$D$24-B2682</f>
        <v>-8.1500000000013664</v>
      </c>
      <c r="E2682" s="30">
        <f>IF(B2682="",0,IF(B2682&lt;'MSD Calculation'!$D$5,$E$7*(1-B2682/'MSD Calculation'!$D$5), 0))</f>
        <v>1.4105706620521645E-3</v>
      </c>
      <c r="F2682" s="30">
        <f>IF(B2682="",0,IF($B2682&lt;$F$5,0,IF($B2682&gt;'MSD Calculation'!$D$5,0,IF($N$4="Closed-form",1/2*(1-COS(2*PI()*($B2682-$F$5)/$F$6))*$F$8,IF($N$4="General",1/2*(1-COS(2*PI()*($B2682-$F$5)/$F$6))*$F$9,"Error")))))</f>
        <v>5.3061856379524267E-3</v>
      </c>
      <c r="G2682" s="30">
        <f>IF(B2682="",0,IF($B2682&lt;$G$5,0,IF($B2682&gt;'MSD Calculation'!$D$5,0,IF($N$4="Closed-form",1/2*(1-COS(2*PI()*($B2682-$G$5)/$G$6))*$G$8,IF($N$4="General",1/2*(1-COS(2*PI()*($B2682-$G$5)/$G$6))*$G$9,"Error")))))</f>
        <v>2.3091867796107791E-3</v>
      </c>
      <c r="H2682" s="30">
        <f>IF(B2682="",0,IF($B2682&lt;$H$5,0,IF($B2682&gt;'MSD Calculation'!$D$5,0,IF($N$4="Closed-form",1/2*(1-COS(2*PI()*($B2682-$H$5)/$H$6))*$H$8,IF($N$4="General",1/2*(1-COS(2*PI()*($B2682-$H$5)/$H$6))*$H$9,"Error")))))</f>
        <v>1.4915362447718774E-3</v>
      </c>
      <c r="I2682" s="30">
        <f>IF(B2682="",0,IF($B2682&lt;$I$5,0,IF($B2682&gt;'MSD Calculation'!$D$5,0,IF($N$4="Closed-form",1/2*(1-COS(2*PI()*($B2682-$I$5)/$I$6))*$I$8,IF($N$4="General",1/2*(1-COS(2*PI()*($B2682-$I$5)/$I$6))*$I$9,"Error")))))</f>
        <v>5.2897119834724893E-4</v>
      </c>
      <c r="J2682" s="15" t="s">
        <v>14</v>
      </c>
      <c r="K2682" s="3"/>
      <c r="L2682" s="17">
        <v>26.650000000001366</v>
      </c>
      <c r="M2682" s="34">
        <f>L2682/'MSD Calculation'!$D$5</f>
        <v>0.9003378378378839</v>
      </c>
      <c r="N2682" s="34">
        <f>'MSD Calculation'!$D$24-L2682</f>
        <v>-8.1500000000013664</v>
      </c>
      <c r="O2682" s="35">
        <f t="shared" si="205"/>
        <v>1.4105706620521645E-3</v>
      </c>
      <c r="P2682" s="35">
        <f t="shared" si="206"/>
        <v>6.7167563000045914E-3</v>
      </c>
      <c r="Q2682" s="35">
        <f t="shared" si="207"/>
        <v>9.0259430796153714E-3</v>
      </c>
      <c r="R2682" s="35">
        <f t="shared" si="208"/>
        <v>1.0517479324387249E-2</v>
      </c>
      <c r="S2682" s="35">
        <f t="shared" si="209"/>
        <v>1.1046450522734499E-2</v>
      </c>
      <c r="T2682" s="11" t="s">
        <v>14</v>
      </c>
    </row>
    <row r="2683" spans="2:20" x14ac:dyDescent="0.35">
      <c r="B2683" s="63">
        <v>26.660000000001368</v>
      </c>
      <c r="C2683" s="34">
        <f>B2683/'MSD Calculation'!$D$5</f>
        <v>0.90067567567572182</v>
      </c>
      <c r="D2683" s="34">
        <f>'MSD Calculation'!$D$24-B2683</f>
        <v>-8.1600000000013679</v>
      </c>
      <c r="E2683" s="30">
        <f>IF(B2683="",0,IF(B2683&lt;'MSD Calculation'!$D$5,$E$7*(1-B2683/'MSD Calculation'!$D$5), 0))</f>
        <v>1.4057890665875776E-3</v>
      </c>
      <c r="F2683" s="30">
        <f>IF(B2683="",0,IF($B2683&lt;$F$5,0,IF($B2683&gt;'MSD Calculation'!$D$5,0,IF($N$4="Closed-form",1/2*(1-COS(2*PI()*($B2683-$F$5)/$F$6))*$F$8,IF($N$4="General",1/2*(1-COS(2*PI()*($B2683-$F$5)/$F$6))*$F$9,"Error")))))</f>
        <v>5.2960723656136034E-3</v>
      </c>
      <c r="G2683" s="30">
        <f>IF(B2683="",0,IF($B2683&lt;$G$5,0,IF($B2683&gt;'MSD Calculation'!$D$5,0,IF($N$4="Closed-form",1/2*(1-COS(2*PI()*($B2683-$G$5)/$G$6))*$G$8,IF($N$4="General",1/2*(1-COS(2*PI()*($B2683-$G$5)/$G$6))*$G$9,"Error")))))</f>
        <v>2.3044784431216301E-3</v>
      </c>
      <c r="H2683" s="30">
        <f>IF(B2683="",0,IF($B2683&lt;$H$5,0,IF($B2683&gt;'MSD Calculation'!$D$5,0,IF($N$4="Closed-form",1/2*(1-COS(2*PI()*($B2683-$H$5)/$H$6))*$H$8,IF($N$4="General",1/2*(1-COS(2*PI()*($B2683-$H$5)/$H$6))*$H$9,"Error")))))</f>
        <v>1.4884630259983933E-3</v>
      </c>
      <c r="I2683" s="30">
        <f>IF(B2683="",0,IF($B2683&lt;$I$5,0,IF($B2683&gt;'MSD Calculation'!$D$5,0,IF($N$4="Closed-form",1/2*(1-COS(2*PI()*($B2683-$I$5)/$I$6))*$I$8,IF($N$4="General",1/2*(1-COS(2*PI()*($B2683-$I$5)/$I$6))*$I$9,"Error")))))</f>
        <v>5.2814399734104538E-4</v>
      </c>
      <c r="J2683" s="15" t="s">
        <v>14</v>
      </c>
      <c r="K2683" s="3"/>
      <c r="L2683" s="17">
        <v>26.660000000001368</v>
      </c>
      <c r="M2683" s="34">
        <f>L2683/'MSD Calculation'!$D$5</f>
        <v>0.90067567567572182</v>
      </c>
      <c r="N2683" s="34">
        <f>'MSD Calculation'!$D$24-L2683</f>
        <v>-8.1600000000013679</v>
      </c>
      <c r="O2683" s="35">
        <f t="shared" si="205"/>
        <v>1.4057890665875776E-3</v>
      </c>
      <c r="P2683" s="35">
        <f t="shared" si="206"/>
        <v>6.701861432201181E-3</v>
      </c>
      <c r="Q2683" s="35">
        <f t="shared" si="207"/>
        <v>9.0063398753228111E-3</v>
      </c>
      <c r="R2683" s="35">
        <f t="shared" si="208"/>
        <v>1.0494802901321204E-2</v>
      </c>
      <c r="S2683" s="35">
        <f t="shared" si="209"/>
        <v>1.1022946898662249E-2</v>
      </c>
      <c r="T2683" s="11" t="s">
        <v>14</v>
      </c>
    </row>
    <row r="2684" spans="2:20" x14ac:dyDescent="0.35">
      <c r="B2684" s="63">
        <v>26.67000000000137</v>
      </c>
      <c r="C2684" s="34">
        <f>B2684/'MSD Calculation'!$D$5</f>
        <v>0.90101351351355974</v>
      </c>
      <c r="D2684" s="34">
        <f>'MSD Calculation'!$D$24-B2684</f>
        <v>-8.1700000000013695</v>
      </c>
      <c r="E2684" s="30">
        <f>IF(B2684="",0,IF(B2684&lt;'MSD Calculation'!$D$5,$E$7*(1-B2684/'MSD Calculation'!$D$5), 0))</f>
        <v>1.4010074711229906E-3</v>
      </c>
      <c r="F2684" s="30">
        <f>IF(B2684="",0,IF($B2684&lt;$F$5,0,IF($B2684&gt;'MSD Calculation'!$D$5,0,IF($N$4="Closed-form",1/2*(1-COS(2*PI()*($B2684-$F$5)/$F$6))*$F$8,IF($N$4="General",1/2*(1-COS(2*PI()*($B2684-$F$5)/$F$6))*$F$9,"Error")))))</f>
        <v>5.2859571356222131E-3</v>
      </c>
      <c r="G2684" s="30">
        <f>IF(B2684="",0,IF($B2684&lt;$G$5,0,IF($B2684&gt;'MSD Calculation'!$D$5,0,IF($N$4="Closed-form",1/2*(1-COS(2*PI()*($B2684-$G$5)/$G$6))*$G$8,IF($N$4="General",1/2*(1-COS(2*PI()*($B2684-$G$5)/$G$6))*$G$9,"Error")))))</f>
        <v>2.2997669428442822E-3</v>
      </c>
      <c r="H2684" s="30">
        <f>IF(B2684="",0,IF($B2684&lt;$H$5,0,IF($B2684&gt;'MSD Calculation'!$D$5,0,IF($N$4="Closed-form",1/2*(1-COS(2*PI()*($B2684-$H$5)/$H$6))*$H$8,IF($N$4="General",1/2*(1-COS(2*PI()*($B2684-$H$5)/$H$6))*$H$9,"Error")))))</f>
        <v>1.4853840373050323E-3</v>
      </c>
      <c r="I2684" s="30">
        <f>IF(B2684="",0,IF($B2684&lt;$I$5,0,IF($B2684&gt;'MSD Calculation'!$D$5,0,IF($N$4="Closed-form",1/2*(1-COS(2*PI()*($B2684-$I$5)/$I$6))*$I$8,IF($N$4="General",1/2*(1-COS(2*PI()*($B2684-$I$5)/$I$6))*$I$9,"Error")))))</f>
        <v>5.2731062489767605E-4</v>
      </c>
      <c r="J2684" s="15" t="s">
        <v>14</v>
      </c>
      <c r="K2684" s="3"/>
      <c r="L2684" s="17">
        <v>26.67000000000137</v>
      </c>
      <c r="M2684" s="34">
        <f>L2684/'MSD Calculation'!$D$5</f>
        <v>0.90101351351355974</v>
      </c>
      <c r="N2684" s="34">
        <f>'MSD Calculation'!$D$24-L2684</f>
        <v>-8.1700000000013695</v>
      </c>
      <c r="O2684" s="35">
        <f t="shared" si="205"/>
        <v>1.4010074711229906E-3</v>
      </c>
      <c r="P2684" s="35">
        <f t="shared" si="206"/>
        <v>6.6869646067452037E-3</v>
      </c>
      <c r="Q2684" s="35">
        <f t="shared" si="207"/>
        <v>8.9867315495894863E-3</v>
      </c>
      <c r="R2684" s="35">
        <f t="shared" si="208"/>
        <v>1.0472115586894518E-2</v>
      </c>
      <c r="S2684" s="35">
        <f t="shared" si="209"/>
        <v>1.0999426211792195E-2</v>
      </c>
      <c r="T2684" s="11" t="s">
        <v>14</v>
      </c>
    </row>
    <row r="2685" spans="2:20" x14ac:dyDescent="0.35">
      <c r="B2685" s="63">
        <v>26.680000000001371</v>
      </c>
      <c r="C2685" s="34">
        <f>B2685/'MSD Calculation'!$D$5</f>
        <v>0.90135135135139766</v>
      </c>
      <c r="D2685" s="34">
        <f>'MSD Calculation'!$D$24-B2685</f>
        <v>-8.1800000000013711</v>
      </c>
      <c r="E2685" s="30">
        <f>IF(B2685="",0,IF(B2685&lt;'MSD Calculation'!$D$5,$E$7*(1-B2685/'MSD Calculation'!$D$5), 0))</f>
        <v>1.3962258756584037E-3</v>
      </c>
      <c r="F2685" s="30">
        <f>IF(B2685="",0,IF($B2685&lt;$F$5,0,IF($B2685&gt;'MSD Calculation'!$D$5,0,IF($N$4="Closed-form",1/2*(1-COS(2*PI()*($B2685-$F$5)/$F$6))*$F$8,IF($N$4="General",1/2*(1-COS(2*PI()*($B2685-$F$5)/$F$6))*$F$9,"Error")))))</f>
        <v>5.2758399923486165E-3</v>
      </c>
      <c r="G2685" s="30">
        <f>IF(B2685="",0,IF($B2685&lt;$G$5,0,IF($B2685&gt;'MSD Calculation'!$D$5,0,IF($N$4="Closed-form",1/2*(1-COS(2*PI()*($B2685-$G$5)/$G$6))*$G$8,IF($N$4="General",1/2*(1-COS(2*PI()*($B2685-$G$5)/$G$6))*$G$9,"Error")))))</f>
        <v>2.2950523113961902E-3</v>
      </c>
      <c r="H2685" s="30">
        <f>IF(B2685="",0,IF($B2685&lt;$H$5,0,IF($B2685&gt;'MSD Calculation'!$D$5,0,IF($N$4="Closed-form",1/2*(1-COS(2*PI()*($B2685-$H$5)/$H$6))*$H$8,IF($N$4="General",1/2*(1-COS(2*PI()*($B2685-$H$5)/$H$6))*$H$9,"Error")))))</f>
        <v>1.4822993157130385E-3</v>
      </c>
      <c r="I2685" s="30">
        <f>IF(B2685="",0,IF($B2685&lt;$I$5,0,IF($B2685&gt;'MSD Calculation'!$D$5,0,IF($N$4="Closed-form",1/2*(1-COS(2*PI()*($B2685-$I$5)/$I$6))*$I$8,IF($N$4="General",1/2*(1-COS(2*PI()*($B2685-$I$5)/$I$6))*$I$9,"Error")))))</f>
        <v>5.2647110255294013E-4</v>
      </c>
      <c r="J2685" s="15" t="s">
        <v>14</v>
      </c>
      <c r="K2685" s="3"/>
      <c r="L2685" s="17">
        <v>26.680000000001371</v>
      </c>
      <c r="M2685" s="34">
        <f>L2685/'MSD Calculation'!$D$5</f>
        <v>0.90135135135139766</v>
      </c>
      <c r="N2685" s="34">
        <f>'MSD Calculation'!$D$24-L2685</f>
        <v>-8.1800000000013711</v>
      </c>
      <c r="O2685" s="35">
        <f t="shared" si="205"/>
        <v>1.3962258756584037E-3</v>
      </c>
      <c r="P2685" s="35">
        <f t="shared" si="206"/>
        <v>6.67206586800702E-3</v>
      </c>
      <c r="Q2685" s="35">
        <f t="shared" si="207"/>
        <v>8.9671181794032107E-3</v>
      </c>
      <c r="R2685" s="35">
        <f t="shared" si="208"/>
        <v>1.0449417495116249E-2</v>
      </c>
      <c r="S2685" s="35">
        <f t="shared" si="209"/>
        <v>1.097588859766919E-2</v>
      </c>
      <c r="T2685" s="11" t="s">
        <v>14</v>
      </c>
    </row>
    <row r="2686" spans="2:20" x14ac:dyDescent="0.35">
      <c r="B2686" s="63">
        <v>26.690000000001373</v>
      </c>
      <c r="C2686" s="34">
        <f>B2686/'MSD Calculation'!$D$5</f>
        <v>0.90168918918923557</v>
      </c>
      <c r="D2686" s="34">
        <f>'MSD Calculation'!$D$24-B2686</f>
        <v>-8.1900000000013726</v>
      </c>
      <c r="E2686" s="30">
        <f>IF(B2686="",0,IF(B2686&lt;'MSD Calculation'!$D$5,$E$7*(1-B2686/'MSD Calculation'!$D$5), 0))</f>
        <v>1.3914442801938166E-3</v>
      </c>
      <c r="F2686" s="30">
        <f>IF(B2686="",0,IF($B2686&lt;$F$5,0,IF($B2686&gt;'MSD Calculation'!$D$5,0,IF($N$4="Closed-form",1/2*(1-COS(2*PI()*($B2686-$F$5)/$F$6))*$F$8,IF($N$4="General",1/2*(1-COS(2*PI()*($B2686-$F$5)/$F$6))*$F$9,"Error")))))</f>
        <v>5.265720980171534E-3</v>
      </c>
      <c r="G2686" s="30">
        <f>IF(B2686="",0,IF($B2686&lt;$G$5,0,IF($B2686&gt;'MSD Calculation'!$D$5,0,IF($N$4="Closed-form",1/2*(1-COS(2*PI()*($B2686-$G$5)/$G$6))*$G$8,IF($N$4="General",1/2*(1-COS(2*PI()*($B2686-$G$5)/$G$6))*$G$9,"Error")))))</f>
        <v>2.290334581416482E-3</v>
      </c>
      <c r="H2686" s="30">
        <f>IF(B2686="",0,IF($B2686&lt;$H$5,0,IF($B2686&gt;'MSD Calculation'!$D$5,0,IF($N$4="Closed-form",1/2*(1-COS(2*PI()*($B2686-$H$5)/$H$6))*$H$8,IF($N$4="General",1/2*(1-COS(2*PI()*($B2686-$H$5)/$H$6))*$H$9,"Error")))))</f>
        <v>1.4792088983125865E-3</v>
      </c>
      <c r="I2686" s="30">
        <f>IF(B2686="",0,IF($B2686&lt;$I$5,0,IF($B2686&gt;'MSD Calculation'!$D$5,0,IF($N$4="Closed-form",1/2*(1-COS(2*PI()*($B2686-$I$5)/$I$6))*$I$8,IF($N$4="General",1/2*(1-COS(2*PI()*($B2686-$I$5)/$I$6))*$I$9,"Error")))))</f>
        <v>5.2562545200156112E-4</v>
      </c>
      <c r="J2686" s="15" t="s">
        <v>14</v>
      </c>
      <c r="K2686" s="3"/>
      <c r="L2686" s="17">
        <v>26.690000000001373</v>
      </c>
      <c r="M2686" s="34">
        <f>L2686/'MSD Calculation'!$D$5</f>
        <v>0.90168918918923557</v>
      </c>
      <c r="N2686" s="34">
        <f>'MSD Calculation'!$D$24-L2686</f>
        <v>-8.1900000000013726</v>
      </c>
      <c r="O2686" s="35">
        <f t="shared" si="205"/>
        <v>1.3914442801938166E-3</v>
      </c>
      <c r="P2686" s="35">
        <f t="shared" si="206"/>
        <v>6.6571652603653504E-3</v>
      </c>
      <c r="Q2686" s="35">
        <f t="shared" si="207"/>
        <v>8.9474998417818329E-3</v>
      </c>
      <c r="R2686" s="35">
        <f t="shared" si="208"/>
        <v>1.042670874009442E-2</v>
      </c>
      <c r="S2686" s="35">
        <f t="shared" si="209"/>
        <v>1.0952334192095981E-2</v>
      </c>
      <c r="T2686" s="11" t="s">
        <v>14</v>
      </c>
    </row>
    <row r="2687" spans="2:20" x14ac:dyDescent="0.35">
      <c r="B2687" s="63">
        <v>26.700000000001374</v>
      </c>
      <c r="C2687" s="34">
        <f>B2687/'MSD Calculation'!$D$5</f>
        <v>0.90202702702707338</v>
      </c>
      <c r="D2687" s="34">
        <f>'MSD Calculation'!$D$24-B2687</f>
        <v>-8.2000000000013742</v>
      </c>
      <c r="E2687" s="30">
        <f>IF(B2687="",0,IF(B2687&lt;'MSD Calculation'!$D$5,$E$7*(1-B2687/'MSD Calculation'!$D$5), 0))</f>
        <v>1.3866626847292313E-3</v>
      </c>
      <c r="F2687" s="30">
        <f>IF(B2687="",0,IF($B2687&lt;$F$5,0,IF($B2687&gt;'MSD Calculation'!$D$5,0,IF($N$4="Closed-form",1/2*(1-COS(2*PI()*($B2687-$F$5)/$F$6))*$F$8,IF($N$4="General",1/2*(1-COS(2*PI()*($B2687-$F$5)/$F$6))*$F$9,"Error")))))</f>
        <v>5.2556001434779223E-3</v>
      </c>
      <c r="G2687" s="30">
        <f>IF(B2687="",0,IF($B2687&lt;$G$5,0,IF($B2687&gt;'MSD Calculation'!$D$5,0,IF($N$4="Closed-form",1/2*(1-COS(2*PI()*($B2687-$G$5)/$G$6))*$G$8,IF($N$4="General",1/2*(1-COS(2*PI()*($B2687-$G$5)/$G$6))*$G$9,"Error")))))</f>
        <v>2.2856137855657441E-3</v>
      </c>
      <c r="H2687" s="30">
        <f>IF(B2687="",0,IF($B2687&lt;$H$5,0,IF($B2687&gt;'MSD Calculation'!$D$5,0,IF($N$4="Closed-form",1/2*(1-COS(2*PI()*($B2687-$H$5)/$H$6))*$H$8,IF($N$4="General",1/2*(1-COS(2*PI()*($B2687-$H$5)/$H$6))*$H$9,"Error")))))</f>
        <v>1.4761128222623397E-3</v>
      </c>
      <c r="I2687" s="30">
        <f>IF(B2687="",0,IF($B2687&lt;$I$5,0,IF($B2687&gt;'MSD Calculation'!$D$5,0,IF($N$4="Closed-form",1/2*(1-COS(2*PI()*($B2687-$I$5)/$I$6))*$I$8,IF($N$4="General",1/2*(1-COS(2*PI()*($B2687-$I$5)/$I$6))*$I$9,"Error")))))</f>
        <v>5.2477369509662606E-4</v>
      </c>
      <c r="J2687" s="15" t="s">
        <v>14</v>
      </c>
      <c r="K2687" s="3"/>
      <c r="L2687" s="17">
        <v>26.700000000001374</v>
      </c>
      <c r="M2687" s="34">
        <f>L2687/'MSD Calculation'!$D$5</f>
        <v>0.90202702702707338</v>
      </c>
      <c r="N2687" s="34">
        <f>'MSD Calculation'!$D$24-L2687</f>
        <v>-8.2000000000013742</v>
      </c>
      <c r="O2687" s="35">
        <f t="shared" si="205"/>
        <v>1.3866626847292313E-3</v>
      </c>
      <c r="P2687" s="35">
        <f t="shared" si="206"/>
        <v>6.6422628282071534E-3</v>
      </c>
      <c r="Q2687" s="35">
        <f t="shared" si="207"/>
        <v>8.9278766137728983E-3</v>
      </c>
      <c r="R2687" s="35">
        <f t="shared" si="208"/>
        <v>1.0403989436035238E-2</v>
      </c>
      <c r="S2687" s="35">
        <f t="shared" si="209"/>
        <v>1.0928763131131863E-2</v>
      </c>
      <c r="T2687" s="11" t="s">
        <v>14</v>
      </c>
    </row>
    <row r="2688" spans="2:20" x14ac:dyDescent="0.35">
      <c r="B2688" s="63">
        <v>26.710000000001376</v>
      </c>
      <c r="C2688" s="34">
        <f>B2688/'MSD Calculation'!$D$5</f>
        <v>0.9023648648649113</v>
      </c>
      <c r="D2688" s="34">
        <f>'MSD Calculation'!$D$24-B2688</f>
        <v>-8.2100000000013758</v>
      </c>
      <c r="E2688" s="30">
        <f>IF(B2688="",0,IF(B2688&lt;'MSD Calculation'!$D$5,$E$7*(1-B2688/'MSD Calculation'!$D$5), 0))</f>
        <v>1.3818810892646445E-3</v>
      </c>
      <c r="F2688" s="30">
        <f>IF(B2688="",0,IF($B2688&lt;$F$5,0,IF($B2688&gt;'MSD Calculation'!$D$5,0,IF($N$4="Closed-form",1/2*(1-COS(2*PI()*($B2688-$F$5)/$F$6))*$F$8,IF($N$4="General",1/2*(1-COS(2*PI()*($B2688-$F$5)/$F$6))*$F$9,"Error")))))</f>
        <v>5.2454775266627118E-3</v>
      </c>
      <c r="G2688" s="30">
        <f>IF(B2688="",0,IF($B2688&lt;$G$5,0,IF($B2688&gt;'MSD Calculation'!$D$5,0,IF($N$4="Closed-form",1/2*(1-COS(2*PI()*($B2688-$G$5)/$G$6))*$G$8,IF($N$4="General",1/2*(1-COS(2*PI()*($B2688-$G$5)/$G$6))*$G$9,"Error")))))</f>
        <v>2.2808899565257799E-3</v>
      </c>
      <c r="H2688" s="30">
        <f>IF(B2688="",0,IF($B2688&lt;$H$5,0,IF($B2688&gt;'MSD Calculation'!$D$5,0,IF($N$4="Closed-form",1/2*(1-COS(2*PI()*($B2688-$H$5)/$H$6))*$H$8,IF($N$4="General",1/2*(1-COS(2*PI()*($B2688-$H$5)/$H$6))*$H$9,"Error")))))</f>
        <v>1.4730111247889947E-3</v>
      </c>
      <c r="I2688" s="30">
        <f>IF(B2688="",0,IF($B2688&lt;$I$5,0,IF($B2688&gt;'MSD Calculation'!$D$5,0,IF($N$4="Closed-form",1/2*(1-COS(2*PI()*($B2688-$I$5)/$I$6))*$I$8,IF($N$4="General",1/2*(1-COS(2*PI()*($B2688-$I$5)/$I$6))*$I$9,"Error")))))</f>
        <v>5.2391585384902112E-4</v>
      </c>
      <c r="J2688" s="15" t="s">
        <v>14</v>
      </c>
      <c r="K2688" s="3"/>
      <c r="L2688" s="17">
        <v>26.710000000001376</v>
      </c>
      <c r="M2688" s="34">
        <f>L2688/'MSD Calculation'!$D$5</f>
        <v>0.9023648648649113</v>
      </c>
      <c r="N2688" s="34">
        <f>'MSD Calculation'!$D$24-L2688</f>
        <v>-8.2100000000013758</v>
      </c>
      <c r="O2688" s="35">
        <f t="shared" si="205"/>
        <v>1.3818810892646445E-3</v>
      </c>
      <c r="P2688" s="35">
        <f t="shared" si="206"/>
        <v>6.6273586159273559E-3</v>
      </c>
      <c r="Q2688" s="35">
        <f t="shared" si="207"/>
        <v>8.9082485724531358E-3</v>
      </c>
      <c r="R2688" s="35">
        <f t="shared" si="208"/>
        <v>1.0381259697242131E-2</v>
      </c>
      <c r="S2688" s="35">
        <f t="shared" si="209"/>
        <v>1.0905175551091151E-2</v>
      </c>
      <c r="T2688" s="11" t="s">
        <v>14</v>
      </c>
    </row>
    <row r="2689" spans="2:20" x14ac:dyDescent="0.35">
      <c r="B2689" s="63">
        <v>26.720000000001377</v>
      </c>
      <c r="C2689" s="34">
        <f>B2689/'MSD Calculation'!$D$5</f>
        <v>0.90270270270274922</v>
      </c>
      <c r="D2689" s="34">
        <f>'MSD Calculation'!$D$24-B2689</f>
        <v>-8.2200000000013773</v>
      </c>
      <c r="E2689" s="30">
        <f>IF(B2689="",0,IF(B2689&lt;'MSD Calculation'!$D$5,$E$7*(1-B2689/'MSD Calculation'!$D$5), 0))</f>
        <v>1.3770994938000574E-3</v>
      </c>
      <c r="F2689" s="30">
        <f>IF(B2689="",0,IF($B2689&lt;$F$5,0,IF($B2689&gt;'MSD Calculation'!$D$5,0,IF($N$4="Closed-form",1/2*(1-COS(2*PI()*($B2689-$F$5)/$F$6))*$F$8,IF($N$4="General",1/2*(1-COS(2*PI()*($B2689-$F$5)/$F$6))*$F$9,"Error")))))</f>
        <v>5.2353531741286593E-3</v>
      </c>
      <c r="G2689" s="30">
        <f>IF(B2689="",0,IF($B2689&lt;$G$5,0,IF($B2689&gt;'MSD Calculation'!$D$5,0,IF($N$4="Closed-form",1/2*(1-COS(2*PI()*($B2689-$G$5)/$G$6))*$G$8,IF($N$4="General",1/2*(1-COS(2*PI()*($B2689-$G$5)/$G$6))*$G$9,"Error")))))</f>
        <v>2.2761631269993987E-3</v>
      </c>
      <c r="H2689" s="30">
        <f>IF(B2689="",0,IF($B2689&lt;$H$5,0,IF($B2689&gt;'MSD Calculation'!$D$5,0,IF($N$4="Closed-form",1/2*(1-COS(2*PI()*($B2689-$H$5)/$H$6))*$H$8,IF($N$4="General",1/2*(1-COS(2*PI()*($B2689-$H$5)/$H$6))*$H$9,"Error")))))</f>
        <v>1.4699038431868444E-3</v>
      </c>
      <c r="I2689" s="30">
        <f>IF(B2689="",0,IF($B2689&lt;$I$5,0,IF($B2689&gt;'MSD Calculation'!$D$5,0,IF($N$4="Closed-form",1/2*(1-COS(2*PI()*($B2689-$I$5)/$I$6))*$I$8,IF($N$4="General",1/2*(1-COS(2*PI()*($B2689-$I$5)/$I$6))*$I$9,"Error")))))</f>
        <v>5.2305195042686207E-4</v>
      </c>
      <c r="J2689" s="15" t="s">
        <v>14</v>
      </c>
      <c r="K2689" s="3"/>
      <c r="L2689" s="17">
        <v>26.720000000001377</v>
      </c>
      <c r="M2689" s="34">
        <f>L2689/'MSD Calculation'!$D$5</f>
        <v>0.90270270270274922</v>
      </c>
      <c r="N2689" s="34">
        <f>'MSD Calculation'!$D$24-L2689</f>
        <v>-8.2200000000013773</v>
      </c>
      <c r="O2689" s="35">
        <f t="shared" si="205"/>
        <v>1.3770994938000574E-3</v>
      </c>
      <c r="P2689" s="35">
        <f t="shared" si="206"/>
        <v>6.6124526679287171E-3</v>
      </c>
      <c r="Q2689" s="35">
        <f t="shared" si="207"/>
        <v>8.8886157949281154E-3</v>
      </c>
      <c r="R2689" s="35">
        <f t="shared" si="208"/>
        <v>1.035851963811496E-2</v>
      </c>
      <c r="S2689" s="35">
        <f t="shared" si="209"/>
        <v>1.0881571588541823E-2</v>
      </c>
      <c r="T2689" s="11" t="s">
        <v>14</v>
      </c>
    </row>
    <row r="2690" spans="2:20" x14ac:dyDescent="0.35">
      <c r="B2690" s="63">
        <v>26.730000000001379</v>
      </c>
      <c r="C2690" s="34">
        <f>B2690/'MSD Calculation'!$D$5</f>
        <v>0.90304054054058713</v>
      </c>
      <c r="D2690" s="34">
        <f>'MSD Calculation'!$D$24-B2690</f>
        <v>-8.2300000000013789</v>
      </c>
      <c r="E2690" s="30">
        <f>IF(B2690="",0,IF(B2690&lt;'MSD Calculation'!$D$5,$E$7*(1-B2690/'MSD Calculation'!$D$5), 0))</f>
        <v>1.3723178983354705E-3</v>
      </c>
      <c r="F2690" s="30">
        <f>IF(B2690="",0,IF($B2690&lt;$F$5,0,IF($B2690&gt;'MSD Calculation'!$D$5,0,IF($N$4="Closed-form",1/2*(1-COS(2*PI()*($B2690-$F$5)/$F$6))*$F$8,IF($N$4="General",1/2*(1-COS(2*PI()*($B2690-$F$5)/$F$6))*$F$9,"Error")))))</f>
        <v>5.2252271302861203E-3</v>
      </c>
      <c r="G2690" s="30">
        <f>IF(B2690="",0,IF($B2690&lt;$G$5,0,IF($B2690&gt;'MSD Calculation'!$D$5,0,IF($N$4="Closed-form",1/2*(1-COS(2*PI()*($B2690-$G$5)/$G$6))*$G$8,IF($N$4="General",1/2*(1-COS(2*PI()*($B2690-$G$5)/$G$6))*$G$9,"Error")))))</f>
        <v>2.2714333297101743E-3</v>
      </c>
      <c r="H2690" s="30">
        <f>IF(B2690="",0,IF($B2690&lt;$H$5,0,IF($B2690&gt;'MSD Calculation'!$D$5,0,IF($N$4="Closed-form",1/2*(1-COS(2*PI()*($B2690-$H$5)/$H$6))*$H$8,IF($N$4="General",1/2*(1-COS(2*PI()*($B2690-$H$5)/$H$6))*$H$9,"Error")))))</f>
        <v>1.4667910148173221E-3</v>
      </c>
      <c r="I2690" s="30">
        <f>IF(B2690="",0,IF($B2690&lt;$I$5,0,IF($B2690&gt;'MSD Calculation'!$D$5,0,IF($N$4="Closed-form",1/2*(1-COS(2*PI()*($B2690-$I$5)/$I$6))*$I$8,IF($N$4="General",1/2*(1-COS(2*PI()*($B2690-$I$5)/$I$6))*$I$9,"Error")))))</f>
        <v>5.22182007154922E-4</v>
      </c>
      <c r="J2690" s="15" t="s">
        <v>14</v>
      </c>
      <c r="K2690" s="3"/>
      <c r="L2690" s="17">
        <v>26.730000000001379</v>
      </c>
      <c r="M2690" s="34">
        <f>L2690/'MSD Calculation'!$D$5</f>
        <v>0.90304054054058713</v>
      </c>
      <c r="N2690" s="34">
        <f>'MSD Calculation'!$D$24-L2690</f>
        <v>-8.2300000000013789</v>
      </c>
      <c r="O2690" s="35">
        <f t="shared" si="205"/>
        <v>1.3723178983354705E-3</v>
      </c>
      <c r="P2690" s="35">
        <f t="shared" si="206"/>
        <v>6.597545028621591E-3</v>
      </c>
      <c r="Q2690" s="35">
        <f t="shared" si="207"/>
        <v>8.8689783583317649E-3</v>
      </c>
      <c r="R2690" s="35">
        <f t="shared" si="208"/>
        <v>1.0335769373149086E-2</v>
      </c>
      <c r="S2690" s="35">
        <f t="shared" si="209"/>
        <v>1.0857951380304008E-2</v>
      </c>
      <c r="T2690" s="11" t="s">
        <v>14</v>
      </c>
    </row>
    <row r="2691" spans="2:20" x14ac:dyDescent="0.35">
      <c r="B2691" s="63">
        <v>26.74000000000138</v>
      </c>
      <c r="C2691" s="34">
        <f>B2691/'MSD Calculation'!$D$5</f>
        <v>0.90337837837842494</v>
      </c>
      <c r="D2691" s="34">
        <f>'MSD Calculation'!$D$24-B2691</f>
        <v>-8.2400000000013804</v>
      </c>
      <c r="E2691" s="30">
        <f>IF(B2691="",0,IF(B2691&lt;'MSD Calculation'!$D$5,$E$7*(1-B2691/'MSD Calculation'!$D$5), 0))</f>
        <v>1.3675363028708852E-3</v>
      </c>
      <c r="F2691" s="30">
        <f>IF(B2691="",0,IF($B2691&lt;$F$5,0,IF($B2691&gt;'MSD Calculation'!$D$5,0,IF($N$4="Closed-form",1/2*(1-COS(2*PI()*($B2691-$F$5)/$F$6))*$F$8,IF($N$4="General",1/2*(1-COS(2*PI()*($B2691-$F$5)/$F$6))*$F$9,"Error")))))</f>
        <v>5.2150994395528871E-3</v>
      </c>
      <c r="G2691" s="30">
        <f>IF(B2691="",0,IF($B2691&lt;$G$5,0,IF($B2691&gt;'MSD Calculation'!$D$5,0,IF($N$4="Closed-form",1/2*(1-COS(2*PI()*($B2691-$G$5)/$G$6))*$G$8,IF($N$4="General",1/2*(1-COS(2*PI()*($B2691-$G$5)/$G$6))*$G$9,"Error")))))</f>
        <v>2.266700597402234E-3</v>
      </c>
      <c r="H2691" s="30">
        <f>IF(B2691="",0,IF($B2691&lt;$H$5,0,IF($B2691&gt;'MSD Calculation'!$D$5,0,IF($N$4="Closed-form",1/2*(1-COS(2*PI()*($B2691-$H$5)/$H$6))*$H$8,IF($N$4="General",1/2*(1-COS(2*PI()*($B2691-$H$5)/$H$6))*$H$9,"Error")))))</f>
        <v>1.4636726771085518E-3</v>
      </c>
      <c r="I2691" s="30">
        <f>IF(B2691="",0,IF($B2691&lt;$I$5,0,IF($B2691&gt;'MSD Calculation'!$D$5,0,IF($N$4="Closed-form",1/2*(1-COS(2*PI()*($B2691-$I$5)/$I$6))*$I$8,IF($N$4="General",1/2*(1-COS(2*PI()*($B2691-$I$5)/$I$6))*$I$9,"Error")))))</f>
        <v>5.2130604651405435E-4</v>
      </c>
      <c r="J2691" s="15" t="s">
        <v>14</v>
      </c>
      <c r="K2691" s="3"/>
      <c r="L2691" s="17">
        <v>26.74000000000138</v>
      </c>
      <c r="M2691" s="34">
        <f>L2691/'MSD Calculation'!$D$5</f>
        <v>0.90337837837842494</v>
      </c>
      <c r="N2691" s="34">
        <f>'MSD Calculation'!$D$24-L2691</f>
        <v>-8.2400000000013804</v>
      </c>
      <c r="O2691" s="35">
        <f t="shared" si="205"/>
        <v>1.3675363028708852E-3</v>
      </c>
      <c r="P2691" s="35">
        <f t="shared" si="206"/>
        <v>6.5826357424237725E-3</v>
      </c>
      <c r="Q2691" s="35">
        <f t="shared" si="207"/>
        <v>8.8493363398260069E-3</v>
      </c>
      <c r="R2691" s="35">
        <f t="shared" si="208"/>
        <v>1.0313009016934559E-2</v>
      </c>
      <c r="S2691" s="35">
        <f t="shared" si="209"/>
        <v>1.0834315063448613E-2</v>
      </c>
      <c r="T2691" s="11" t="s">
        <v>14</v>
      </c>
    </row>
    <row r="2692" spans="2:20" x14ac:dyDescent="0.35">
      <c r="B2692" s="63">
        <v>26.750000000001382</v>
      </c>
      <c r="C2692" s="34">
        <f>B2692/'MSD Calculation'!$D$5</f>
        <v>0.90371621621626286</v>
      </c>
      <c r="D2692" s="34">
        <f>'MSD Calculation'!$D$24-B2692</f>
        <v>-8.250000000001382</v>
      </c>
      <c r="E2692" s="30">
        <f>IF(B2692="",0,IF(B2692&lt;'MSD Calculation'!$D$5,$E$7*(1-B2692/'MSD Calculation'!$D$5), 0))</f>
        <v>1.3627547074062981E-3</v>
      </c>
      <c r="F2692" s="30">
        <f>IF(B2692="",0,IF($B2692&lt;$F$5,0,IF($B2692&gt;'MSD Calculation'!$D$5,0,IF($N$4="Closed-form",1/2*(1-COS(2*PI()*($B2692-$F$5)/$F$6))*$F$8,IF($N$4="General",1/2*(1-COS(2*PI()*($B2692-$F$5)/$F$6))*$F$9,"Error")))))</f>
        <v>5.2049701463539556E-3</v>
      </c>
      <c r="G2692" s="30">
        <f>IF(B2692="",0,IF($B2692&lt;$G$5,0,IF($B2692&gt;'MSD Calculation'!$D$5,0,IF($N$4="Closed-form",1/2*(1-COS(2*PI()*($B2692-$G$5)/$G$6))*$G$8,IF($N$4="General",1/2*(1-COS(2*PI()*($B2692-$G$5)/$G$6))*$G$9,"Error")))))</f>
        <v>2.2619649628400191E-3</v>
      </c>
      <c r="H2692" s="30">
        <f>IF(B2692="",0,IF($B2692&lt;$H$5,0,IF($B2692&gt;'MSD Calculation'!$D$5,0,IF($N$4="Closed-form",1/2*(1-COS(2*PI()*($B2692-$H$5)/$H$6))*$H$8,IF($N$4="General",1/2*(1-COS(2*PI()*($B2692-$H$5)/$H$6))*$H$9,"Error")))))</f>
        <v>1.4605488675549063E-3</v>
      </c>
      <c r="I2692" s="30">
        <f>IF(B2692="",0,IF($B2692&lt;$I$5,0,IF($B2692&gt;'MSD Calculation'!$D$5,0,IF($N$4="Closed-form",1/2*(1-COS(2*PI()*($B2692-$I$5)/$I$6))*$I$8,IF($N$4="General",1/2*(1-COS(2*PI()*($B2692-$I$5)/$I$6))*$I$9,"Error")))))</f>
        <v>5.2042409114061189E-4</v>
      </c>
      <c r="J2692" s="15" t="s">
        <v>14</v>
      </c>
      <c r="K2692" s="3"/>
      <c r="L2692" s="17">
        <v>26.750000000001382</v>
      </c>
      <c r="M2692" s="34">
        <f>L2692/'MSD Calculation'!$D$5</f>
        <v>0.90371621621626286</v>
      </c>
      <c r="N2692" s="34">
        <f>'MSD Calculation'!$D$24-L2692</f>
        <v>-8.250000000001382</v>
      </c>
      <c r="O2692" s="35">
        <f t="shared" si="205"/>
        <v>1.3627547074062981E-3</v>
      </c>
      <c r="P2692" s="35">
        <f t="shared" si="206"/>
        <v>6.5677248537602539E-3</v>
      </c>
      <c r="Q2692" s="35">
        <f t="shared" si="207"/>
        <v>8.8296898166002735E-3</v>
      </c>
      <c r="R2692" s="35">
        <f t="shared" si="208"/>
        <v>1.0290238684155181E-2</v>
      </c>
      <c r="S2692" s="35">
        <f t="shared" si="209"/>
        <v>1.0810662775295793E-2</v>
      </c>
      <c r="T2692" s="11" t="s">
        <v>14</v>
      </c>
    </row>
    <row r="2693" spans="2:20" x14ac:dyDescent="0.35">
      <c r="B2693" s="63">
        <v>26.760000000001384</v>
      </c>
      <c r="C2693" s="34">
        <f>B2693/'MSD Calculation'!$D$5</f>
        <v>0.90405405405410078</v>
      </c>
      <c r="D2693" s="34">
        <f>'MSD Calculation'!$D$24-B2693</f>
        <v>-8.2600000000013836</v>
      </c>
      <c r="E2693" s="30">
        <f>IF(B2693="",0,IF(B2693&lt;'MSD Calculation'!$D$5,$E$7*(1-B2693/'MSD Calculation'!$D$5), 0))</f>
        <v>1.3579731119417113E-3</v>
      </c>
      <c r="F2693" s="30">
        <f>IF(B2693="",0,IF($B2693&lt;$F$5,0,IF($B2693&gt;'MSD Calculation'!$D$5,0,IF($N$4="Closed-form",1/2*(1-COS(2*PI()*($B2693-$F$5)/$F$6))*$F$8,IF($N$4="General",1/2*(1-COS(2*PI()*($B2693-$F$5)/$F$6))*$F$9,"Error")))))</f>
        <v>5.1948392951213706E-3</v>
      </c>
      <c r="G2693" s="30">
        <f>IF(B2693="",0,IF($B2693&lt;$G$5,0,IF($B2693&gt;'MSD Calculation'!$D$5,0,IF($N$4="Closed-form",1/2*(1-COS(2*PI()*($B2693-$G$5)/$G$6))*$G$8,IF($N$4="General",1/2*(1-COS(2*PI()*($B2693-$G$5)/$G$6))*$G$9,"Error")))))</f>
        <v>2.2572264588080625E-3</v>
      </c>
      <c r="H2693" s="30">
        <f>IF(B2693="",0,IF($B2693&lt;$H$5,0,IF($B2693&gt;'MSD Calculation'!$D$5,0,IF($N$4="Closed-form",1/2*(1-COS(2*PI()*($B2693-$H$5)/$H$6))*$H$8,IF($N$4="General",1/2*(1-COS(2*PI()*($B2693-$H$5)/$H$6))*$H$9,"Error")))))</f>
        <v>1.4574196237165473E-3</v>
      </c>
      <c r="I2693" s="30">
        <f>IF(B2693="",0,IF($B2693&lt;$I$5,0,IF($B2693&gt;'MSD Calculation'!$D$5,0,IF($N$4="Closed-form",1/2*(1-COS(2*PI()*($B2693-$I$5)/$I$6))*$I$8,IF($N$4="General",1/2*(1-COS(2*PI()*($B2693-$I$5)/$I$6))*$I$9,"Error")))))</f>
        <v>5.1953616382586175E-4</v>
      </c>
      <c r="J2693" s="15" t="s">
        <v>14</v>
      </c>
      <c r="K2693" s="3"/>
      <c r="L2693" s="17">
        <v>26.760000000001384</v>
      </c>
      <c r="M2693" s="34">
        <f>L2693/'MSD Calculation'!$D$5</f>
        <v>0.90405405405410078</v>
      </c>
      <c r="N2693" s="34">
        <f>'MSD Calculation'!$D$24-L2693</f>
        <v>-8.2600000000013836</v>
      </c>
      <c r="O2693" s="35">
        <f t="shared" si="205"/>
        <v>1.3579731119417113E-3</v>
      </c>
      <c r="P2693" s="35">
        <f t="shared" si="206"/>
        <v>6.5528124070630819E-3</v>
      </c>
      <c r="Q2693" s="35">
        <f t="shared" si="207"/>
        <v>8.8100388658711448E-3</v>
      </c>
      <c r="R2693" s="35">
        <f t="shared" si="208"/>
        <v>1.0267458489587692E-2</v>
      </c>
      <c r="S2693" s="35">
        <f t="shared" si="209"/>
        <v>1.0786994653413554E-2</v>
      </c>
      <c r="T2693" s="11" t="s">
        <v>14</v>
      </c>
    </row>
    <row r="2694" spans="2:20" x14ac:dyDescent="0.35">
      <c r="B2694" s="63">
        <v>26.770000000001385</v>
      </c>
      <c r="C2694" s="34">
        <f>B2694/'MSD Calculation'!$D$5</f>
        <v>0.90439189189193869</v>
      </c>
      <c r="D2694" s="34">
        <f>'MSD Calculation'!$D$24-B2694</f>
        <v>-8.2700000000013851</v>
      </c>
      <c r="E2694" s="30">
        <f>IF(B2694="",0,IF(B2694&lt;'MSD Calculation'!$D$5,$E$7*(1-B2694/'MSD Calculation'!$D$5), 0))</f>
        <v>1.3531915164771242E-3</v>
      </c>
      <c r="F2694" s="30">
        <f>IF(B2694="",0,IF($B2694&lt;$F$5,0,IF($B2694&gt;'MSD Calculation'!$D$5,0,IF($N$4="Closed-form",1/2*(1-COS(2*PI()*($B2694-$F$5)/$F$6))*$F$8,IF($N$4="General",1/2*(1-COS(2*PI()*($B2694-$F$5)/$F$6))*$F$9,"Error")))))</f>
        <v>5.1847069302939945E-3</v>
      </c>
      <c r="G2694" s="30">
        <f>IF(B2694="",0,IF($B2694&lt;$G$5,0,IF($B2694&gt;'MSD Calculation'!$D$5,0,IF($N$4="Closed-form",1/2*(1-COS(2*PI()*($B2694-$G$5)/$G$6))*$G$8,IF($N$4="General",1/2*(1-COS(2*PI()*($B2694-$G$5)/$G$6))*$G$9,"Error")))))</f>
        <v>2.252485118110764E-3</v>
      </c>
      <c r="H2694" s="30">
        <f>IF(B2694="",0,IF($B2694&lt;$H$5,0,IF($B2694&gt;'MSD Calculation'!$D$5,0,IF($N$4="Closed-form",1/2*(1-COS(2*PI()*($B2694-$H$5)/$H$6))*$H$8,IF($N$4="General",1/2*(1-COS(2*PI()*($B2694-$H$5)/$H$6))*$H$9,"Error")))))</f>
        <v>1.4542849832189782E-3</v>
      </c>
      <c r="I2694" s="30">
        <f>IF(B2694="",0,IF($B2694&lt;$I$5,0,IF($B2694&gt;'MSD Calculation'!$D$5,0,IF($N$4="Closed-form",1/2*(1-COS(2*PI()*($B2694-$I$5)/$I$6))*$I$8,IF($N$4="General",1/2*(1-COS(2*PI()*($B2694-$I$5)/$I$6))*$I$9,"Error")))))</f>
        <v>5.186422875153963E-4</v>
      </c>
      <c r="J2694" s="15" t="s">
        <v>14</v>
      </c>
      <c r="K2694" s="3"/>
      <c r="L2694" s="17">
        <v>26.770000000001385</v>
      </c>
      <c r="M2694" s="34">
        <f>L2694/'MSD Calculation'!$D$5</f>
        <v>0.90439189189193869</v>
      </c>
      <c r="N2694" s="34">
        <f>'MSD Calculation'!$D$24-L2694</f>
        <v>-8.2700000000013851</v>
      </c>
      <c r="O2694" s="35">
        <f t="shared" si="205"/>
        <v>1.3531915164771242E-3</v>
      </c>
      <c r="P2694" s="35">
        <f t="shared" si="206"/>
        <v>6.5378984467711187E-3</v>
      </c>
      <c r="Q2694" s="35">
        <f t="shared" si="207"/>
        <v>8.7903835648818832E-3</v>
      </c>
      <c r="R2694" s="35">
        <f t="shared" si="208"/>
        <v>1.0244668548100862E-2</v>
      </c>
      <c r="S2694" s="35">
        <f t="shared" si="209"/>
        <v>1.0763310835616258E-2</v>
      </c>
      <c r="T2694" s="11" t="s">
        <v>14</v>
      </c>
    </row>
    <row r="2695" spans="2:20" x14ac:dyDescent="0.35">
      <c r="B2695" s="63">
        <v>26.780000000001387</v>
      </c>
      <c r="C2695" s="34">
        <f>B2695/'MSD Calculation'!$D$5</f>
        <v>0.9047297297297765</v>
      </c>
      <c r="D2695" s="34">
        <f>'MSD Calculation'!$D$24-B2695</f>
        <v>-8.2800000000013867</v>
      </c>
      <c r="E2695" s="30">
        <f>IF(B2695="",0,IF(B2695&lt;'MSD Calculation'!$D$5,$E$7*(1-B2695/'MSD Calculation'!$D$5), 0))</f>
        <v>1.3484099210125389E-3</v>
      </c>
      <c r="F2695" s="30">
        <f>IF(B2695="",0,IF($B2695&lt;$F$5,0,IF($B2695&gt;'MSD Calculation'!$D$5,0,IF($N$4="Closed-form",1/2*(1-COS(2*PI()*($B2695-$F$5)/$F$6))*$F$8,IF($N$4="General",1/2*(1-COS(2*PI()*($B2695-$F$5)/$F$6))*$F$9,"Error")))))</f>
        <v>5.1745730963173447E-3</v>
      </c>
      <c r="G2695" s="30">
        <f>IF(B2695="",0,IF($B2695&lt;$G$5,0,IF($B2695&gt;'MSD Calculation'!$D$5,0,IF($N$4="Closed-form",1/2*(1-COS(2*PI()*($B2695-$G$5)/$G$6))*$G$8,IF($N$4="General",1/2*(1-COS(2*PI()*($B2695-$G$5)/$G$6))*$G$9,"Error")))))</f>
        <v>2.2477409735721645E-3</v>
      </c>
      <c r="H2695" s="30">
        <f>IF(B2695="",0,IF($B2695&lt;$H$5,0,IF($B2695&gt;'MSD Calculation'!$D$5,0,IF($N$4="Closed-form",1/2*(1-COS(2*PI()*($B2695-$H$5)/$H$6))*$H$8,IF($N$4="General",1/2*(1-COS(2*PI()*($B2695-$H$5)/$H$6))*$H$9,"Error")))))</f>
        <v>1.4511449837525908E-3</v>
      </c>
      <c r="I2695" s="30">
        <f>IF(B2695="",0,IF($B2695&lt;$I$5,0,IF($B2695&gt;'MSD Calculation'!$D$5,0,IF($N$4="Closed-form",1/2*(1-COS(2*PI()*($B2695-$I$5)/$I$6))*$I$8,IF($N$4="General",1/2*(1-COS(2*PI()*($B2695-$I$5)/$I$6))*$I$9,"Error")))))</f>
        <v>5.177424853085405E-4</v>
      </c>
      <c r="J2695" s="15" t="s">
        <v>14</v>
      </c>
      <c r="K2695" s="3"/>
      <c r="L2695" s="17">
        <v>26.780000000001387</v>
      </c>
      <c r="M2695" s="34">
        <f>L2695/'MSD Calculation'!$D$5</f>
        <v>0.9047297297297765</v>
      </c>
      <c r="N2695" s="34">
        <f>'MSD Calculation'!$D$24-L2695</f>
        <v>-8.2800000000013867</v>
      </c>
      <c r="O2695" s="35">
        <f t="shared" si="205"/>
        <v>1.3484099210125389E-3</v>
      </c>
      <c r="P2695" s="35">
        <f t="shared" si="206"/>
        <v>6.5229830173298836E-3</v>
      </c>
      <c r="Q2695" s="35">
        <f t="shared" si="207"/>
        <v>8.770723990902049E-3</v>
      </c>
      <c r="R2695" s="35">
        <f t="shared" si="208"/>
        <v>1.022186897465464E-2</v>
      </c>
      <c r="S2695" s="35">
        <f t="shared" si="209"/>
        <v>1.073961145996318E-2</v>
      </c>
      <c r="T2695" s="11" t="s">
        <v>14</v>
      </c>
    </row>
    <row r="2696" spans="2:20" x14ac:dyDescent="0.35">
      <c r="B2696" s="63">
        <v>26.790000000001388</v>
      </c>
      <c r="C2696" s="34">
        <f>B2696/'MSD Calculation'!$D$5</f>
        <v>0.90506756756761442</v>
      </c>
      <c r="D2696" s="34">
        <f>'MSD Calculation'!$D$24-B2696</f>
        <v>-8.2900000000013883</v>
      </c>
      <c r="E2696" s="30">
        <f>IF(B2696="",0,IF(B2696&lt;'MSD Calculation'!$D$5,$E$7*(1-B2696/'MSD Calculation'!$D$5), 0))</f>
        <v>1.343628325547952E-3</v>
      </c>
      <c r="F2696" s="30">
        <f>IF(B2696="",0,IF($B2696&lt;$F$5,0,IF($B2696&gt;'MSD Calculation'!$D$5,0,IF($N$4="Closed-form",1/2*(1-COS(2*PI()*($B2696-$F$5)/$F$6))*$F$8,IF($N$4="General",1/2*(1-COS(2*PI()*($B2696-$F$5)/$F$6))*$F$9,"Error")))))</f>
        <v>5.1644378376433609E-3</v>
      </c>
      <c r="G2696" s="30">
        <f>IF(B2696="",0,IF($B2696&lt;$G$5,0,IF($B2696&gt;'MSD Calculation'!$D$5,0,IF($N$4="Closed-form",1/2*(1-COS(2*PI()*($B2696-$G$5)/$G$6))*$G$8,IF($N$4="General",1/2*(1-COS(2*PI()*($B2696-$G$5)/$G$6))*$G$9,"Error")))))</f>
        <v>2.2429940580357089E-3</v>
      </c>
      <c r="H2696" s="30">
        <f>IF(B2696="",0,IF($B2696&lt;$H$5,0,IF($B2696&gt;'MSD Calculation'!$D$5,0,IF($N$4="Closed-form",1/2*(1-COS(2*PI()*($B2696-$H$5)/$H$6))*$H$8,IF($N$4="General",1/2*(1-COS(2*PI()*($B2696-$H$5)/$H$6))*$H$9,"Error")))))</f>
        <v>1.4479996630722143E-3</v>
      </c>
      <c r="I2696" s="30">
        <f>IF(B2696="",0,IF($B2696&lt;$I$5,0,IF($B2696&gt;'MSD Calculation'!$D$5,0,IF($N$4="Closed-form",1/2*(1-COS(2*PI()*($B2696-$I$5)/$I$6))*$I$8,IF($N$4="General",1/2*(1-COS(2*PI()*($B2696-$I$5)/$I$6))*$I$9,"Error")))))</f>
        <v>5.1683678045775475E-4</v>
      </c>
      <c r="J2696" s="15" t="s">
        <v>14</v>
      </c>
      <c r="K2696" s="3"/>
      <c r="L2696" s="17">
        <v>26.790000000001388</v>
      </c>
      <c r="M2696" s="34">
        <f>L2696/'MSD Calculation'!$D$5</f>
        <v>0.90506756756761442</v>
      </c>
      <c r="N2696" s="34">
        <f>'MSD Calculation'!$D$24-L2696</f>
        <v>-8.2900000000013883</v>
      </c>
      <c r="O2696" s="35">
        <f t="shared" si="205"/>
        <v>1.343628325547952E-3</v>
      </c>
      <c r="P2696" s="35">
        <f t="shared" si="206"/>
        <v>6.5080661631913127E-3</v>
      </c>
      <c r="Q2696" s="35">
        <f t="shared" si="207"/>
        <v>8.7510602212270208E-3</v>
      </c>
      <c r="R2696" s="35">
        <f t="shared" si="208"/>
        <v>1.0199059884299234E-2</v>
      </c>
      <c r="S2696" s="35">
        <f t="shared" si="209"/>
        <v>1.071589666475699E-2</v>
      </c>
      <c r="T2696" s="11" t="s">
        <v>14</v>
      </c>
    </row>
    <row r="2697" spans="2:20" x14ac:dyDescent="0.35">
      <c r="B2697" s="63">
        <v>26.80000000000139</v>
      </c>
      <c r="C2697" s="34">
        <f>B2697/'MSD Calculation'!$D$5</f>
        <v>0.90540540540545233</v>
      </c>
      <c r="D2697" s="34">
        <f>'MSD Calculation'!$D$24-B2697</f>
        <v>-8.3000000000013898</v>
      </c>
      <c r="E2697" s="30">
        <f>IF(B2697="",0,IF(B2697&lt;'MSD Calculation'!$D$5,$E$7*(1-B2697/'MSD Calculation'!$D$5), 0))</f>
        <v>1.3388467300833649E-3</v>
      </c>
      <c r="F2697" s="30">
        <f>IF(B2697="",0,IF($B2697&lt;$F$5,0,IF($B2697&gt;'MSD Calculation'!$D$5,0,IF($N$4="Closed-form",1/2*(1-COS(2*PI()*($B2697-$F$5)/$F$6))*$F$8,IF($N$4="General",1/2*(1-COS(2*PI()*($B2697-$F$5)/$F$6))*$F$9,"Error")))))</f>
        <v>5.1543011987302692E-3</v>
      </c>
      <c r="G2697" s="30">
        <f>IF(B2697="",0,IF($B2697&lt;$G$5,0,IF($B2697&gt;'MSD Calculation'!$D$5,0,IF($N$4="Closed-form",1/2*(1-COS(2*PI()*($B2697-$G$5)/$G$6))*$G$8,IF($N$4="General",1/2*(1-COS(2*PI()*($B2697-$G$5)/$G$6))*$G$9,"Error")))))</f>
        <v>2.2382444043640326E-3</v>
      </c>
      <c r="H2697" s="30">
        <f>IF(B2697="",0,IF($B2697&lt;$H$5,0,IF($B2697&gt;'MSD Calculation'!$D$5,0,IF($N$4="Closed-form",1/2*(1-COS(2*PI()*($B2697-$H$5)/$H$6))*$H$8,IF($N$4="General",1/2*(1-COS(2*PI()*($B2697-$H$5)/$H$6))*$H$9,"Error")))))</f>
        <v>1.4448490589966541E-3</v>
      </c>
      <c r="I2697" s="30">
        <f>IF(B2697="",0,IF($B2697&lt;$I$5,0,IF($B2697&gt;'MSD Calculation'!$D$5,0,IF($N$4="Closed-form",1/2*(1-COS(2*PI()*($B2697-$I$5)/$I$6))*$I$8,IF($N$4="General",1/2*(1-COS(2*PI()*($B2697-$I$5)/$I$6))*$I$9,"Error")))))</f>
        <v>5.1592519636803422E-4</v>
      </c>
      <c r="J2697" s="15" t="s">
        <v>14</v>
      </c>
      <c r="K2697" s="3"/>
      <c r="L2697" s="17">
        <v>26.80000000000139</v>
      </c>
      <c r="M2697" s="34">
        <f>L2697/'MSD Calculation'!$D$5</f>
        <v>0.90540540540545233</v>
      </c>
      <c r="N2697" s="34">
        <f>'MSD Calculation'!$D$24-L2697</f>
        <v>-8.3000000000013898</v>
      </c>
      <c r="O2697" s="35">
        <f t="shared" si="205"/>
        <v>1.3388467300833649E-3</v>
      </c>
      <c r="P2697" s="35">
        <f t="shared" si="206"/>
        <v>6.493147928813634E-3</v>
      </c>
      <c r="Q2697" s="35">
        <f t="shared" si="207"/>
        <v>8.731392333177667E-3</v>
      </c>
      <c r="R2697" s="35">
        <f t="shared" si="208"/>
        <v>1.0176241392174322E-2</v>
      </c>
      <c r="S2697" s="35">
        <f t="shared" si="209"/>
        <v>1.0692166588542357E-2</v>
      </c>
      <c r="T2697" s="11" t="s">
        <v>14</v>
      </c>
    </row>
    <row r="2698" spans="2:20" x14ac:dyDescent="0.35">
      <c r="B2698" s="63">
        <v>26.810000000001391</v>
      </c>
      <c r="C2698" s="34">
        <f>B2698/'MSD Calculation'!$D$5</f>
        <v>0.90574324324329025</v>
      </c>
      <c r="D2698" s="34">
        <f>'MSD Calculation'!$D$24-B2698</f>
        <v>-8.3100000000013914</v>
      </c>
      <c r="E2698" s="30">
        <f>IF(B2698="",0,IF(B2698&lt;'MSD Calculation'!$D$5,$E$7*(1-B2698/'MSD Calculation'!$D$5), 0))</f>
        <v>1.3340651346187781E-3</v>
      </c>
      <c r="F2698" s="30">
        <f>IF(B2698="",0,IF($B2698&lt;$F$5,0,IF($B2698&gt;'MSD Calculation'!$D$5,0,IF($N$4="Closed-form",1/2*(1-COS(2*PI()*($B2698-$F$5)/$F$6))*$F$8,IF($N$4="General",1/2*(1-COS(2*PI()*($B2698-$F$5)/$F$6))*$F$9,"Error")))))</f>
        <v>5.1441632240423049E-3</v>
      </c>
      <c r="G2698" s="30">
        <f>IF(B2698="",0,IF($B2698&lt;$G$5,0,IF($B2698&gt;'MSD Calculation'!$D$5,0,IF($N$4="Closed-form",1/2*(1-COS(2*PI()*($B2698-$G$5)/$G$6))*$G$8,IF($N$4="General",1/2*(1-COS(2*PI()*($B2698-$G$5)/$G$6))*$G$9,"Error")))))</f>
        <v>2.2334920454387202E-3</v>
      </c>
      <c r="H2698" s="30">
        <f>IF(B2698="",0,IF($B2698&lt;$H$5,0,IF($B2698&gt;'MSD Calculation'!$D$5,0,IF($N$4="Closed-form",1/2*(1-COS(2*PI()*($B2698-$H$5)/$H$6))*$H$8,IF($N$4="General",1/2*(1-COS(2*PI()*($B2698-$H$5)/$H$6))*$H$9,"Error")))))</f>
        <v>1.4416932094082496E-3</v>
      </c>
      <c r="I2698" s="30">
        <f>IF(B2698="",0,IF($B2698&lt;$I$5,0,IF($B2698&gt;'MSD Calculation'!$D$5,0,IF($N$4="Closed-form",1/2*(1-COS(2*PI()*($B2698-$I$5)/$I$6))*$I$8,IF($N$4="General",1/2*(1-COS(2*PI()*($B2698-$I$5)/$I$6))*$I$9,"Error")))))</f>
        <v>5.1500775659630367E-4</v>
      </c>
      <c r="J2698" s="15" t="s">
        <v>14</v>
      </c>
      <c r="K2698" s="3"/>
      <c r="L2698" s="17">
        <v>26.810000000001391</v>
      </c>
      <c r="M2698" s="34">
        <f>L2698/'MSD Calculation'!$D$5</f>
        <v>0.90574324324329025</v>
      </c>
      <c r="N2698" s="34">
        <f>'MSD Calculation'!$D$24-L2698</f>
        <v>-8.3100000000013914</v>
      </c>
      <c r="O2698" s="35">
        <f t="shared" si="205"/>
        <v>1.3340651346187781E-3</v>
      </c>
      <c r="P2698" s="35">
        <f t="shared" si="206"/>
        <v>6.4782283586610825E-3</v>
      </c>
      <c r="Q2698" s="35">
        <f t="shared" si="207"/>
        <v>8.7117204040998032E-3</v>
      </c>
      <c r="R2698" s="35">
        <f t="shared" si="208"/>
        <v>1.0153413613508053E-2</v>
      </c>
      <c r="S2698" s="35">
        <f t="shared" si="209"/>
        <v>1.0668421370104358E-2</v>
      </c>
      <c r="T2698" s="11" t="s">
        <v>14</v>
      </c>
    </row>
    <row r="2699" spans="2:20" x14ac:dyDescent="0.35">
      <c r="B2699" s="63">
        <v>26.820000000001393</v>
      </c>
      <c r="C2699" s="34">
        <f>B2699/'MSD Calculation'!$D$5</f>
        <v>0.90608108108112806</v>
      </c>
      <c r="D2699" s="34">
        <f>'MSD Calculation'!$D$24-B2699</f>
        <v>-8.3200000000013929</v>
      </c>
      <c r="E2699" s="30">
        <f>IF(B2699="",0,IF(B2699&lt;'MSD Calculation'!$D$5,$E$7*(1-B2699/'MSD Calculation'!$D$5), 0))</f>
        <v>1.3292835391541928E-3</v>
      </c>
      <c r="F2699" s="30">
        <f>IF(B2699="",0,IF($B2699&lt;$F$5,0,IF($B2699&gt;'MSD Calculation'!$D$5,0,IF($N$4="Closed-form",1/2*(1-COS(2*PI()*($B2699-$F$5)/$F$6))*$F$8,IF($N$4="General",1/2*(1-COS(2*PI()*($B2699-$F$5)/$F$6))*$F$9,"Error")))))</f>
        <v>5.1340239580495977E-3</v>
      </c>
      <c r="G2699" s="30">
        <f>IF(B2699="",0,IF($B2699&lt;$G$5,0,IF($B2699&gt;'MSD Calculation'!$D$5,0,IF($N$4="Closed-form",1/2*(1-COS(2*PI()*($B2699-$G$5)/$G$6))*$G$8,IF($N$4="General",1/2*(1-COS(2*PI()*($B2699-$G$5)/$G$6))*$G$9,"Error")))))</f>
        <v>2.2287370141600925E-3</v>
      </c>
      <c r="H2699" s="30">
        <f>IF(B2699="",0,IF($B2699&lt;$H$5,0,IF($B2699&gt;'MSD Calculation'!$D$5,0,IF($N$4="Closed-form",1/2*(1-COS(2*PI()*($B2699-$H$5)/$H$6))*$H$8,IF($N$4="General",1/2*(1-COS(2*PI()*($B2699-$H$5)/$H$6))*$H$9,"Error")))))</f>
        <v>1.4385321522524036E-3</v>
      </c>
      <c r="I2699" s="30">
        <f>IF(B2699="",0,IF($B2699&lt;$I$5,0,IF($B2699&gt;'MSD Calculation'!$D$5,0,IF($N$4="Closed-form",1/2*(1-COS(2*PI()*($B2699-$I$5)/$I$6))*$I$8,IF($N$4="General",1/2*(1-COS(2*PI()*($B2699-$I$5)/$I$6))*$I$9,"Error")))))</f>
        <v>5.1408448485080907E-4</v>
      </c>
      <c r="J2699" s="15" t="s">
        <v>14</v>
      </c>
      <c r="K2699" s="3"/>
      <c r="L2699" s="17">
        <v>26.820000000001393</v>
      </c>
      <c r="M2699" s="34">
        <f>L2699/'MSD Calculation'!$D$5</f>
        <v>0.90608108108112806</v>
      </c>
      <c r="N2699" s="34">
        <f>'MSD Calculation'!$D$24-L2699</f>
        <v>-8.3200000000013929</v>
      </c>
      <c r="O2699" s="35">
        <f t="shared" si="205"/>
        <v>1.3292835391541928E-3</v>
      </c>
      <c r="P2699" s="35">
        <f t="shared" si="206"/>
        <v>6.46330749720379E-3</v>
      </c>
      <c r="Q2699" s="35">
        <f t="shared" si="207"/>
        <v>8.692044511363883E-3</v>
      </c>
      <c r="R2699" s="35">
        <f t="shared" si="208"/>
        <v>1.0130576663616286E-2</v>
      </c>
      <c r="S2699" s="35">
        <f t="shared" si="209"/>
        <v>1.0644661148467094E-2</v>
      </c>
      <c r="T2699" s="11" t="s">
        <v>14</v>
      </c>
    </row>
    <row r="2700" spans="2:20" x14ac:dyDescent="0.35">
      <c r="B2700" s="63">
        <v>26.830000000001395</v>
      </c>
      <c r="C2700" s="34">
        <f>B2700/'MSD Calculation'!$D$5</f>
        <v>0.90641891891896598</v>
      </c>
      <c r="D2700" s="34">
        <f>'MSD Calculation'!$D$24-B2700</f>
        <v>-8.3300000000013945</v>
      </c>
      <c r="E2700" s="30">
        <f>IF(B2700="",0,IF(B2700&lt;'MSD Calculation'!$D$5,$E$7*(1-B2700/'MSD Calculation'!$D$5), 0))</f>
        <v>1.3245019436896057E-3</v>
      </c>
      <c r="F2700" s="30">
        <f>IF(B2700="",0,IF($B2700&lt;$F$5,0,IF($B2700&gt;'MSD Calculation'!$D$5,0,IF($N$4="Closed-form",1/2*(1-COS(2*PI()*($B2700-$F$5)/$F$6))*$F$8,IF($N$4="General",1/2*(1-COS(2*PI()*($B2700-$F$5)/$F$6))*$F$9,"Error")))))</f>
        <v>5.1238834452279163E-3</v>
      </c>
      <c r="G2700" s="30">
        <f>IF(B2700="",0,IF($B2700&lt;$G$5,0,IF($B2700&gt;'MSD Calculation'!$D$5,0,IF($N$4="Closed-form",1/2*(1-COS(2*PI()*($B2700-$G$5)/$G$6))*$G$8,IF($N$4="General",1/2*(1-COS(2*PI()*($B2700-$G$5)/$G$6))*$G$9,"Error")))))</f>
        <v>2.2239793434469636E-3</v>
      </c>
      <c r="H2700" s="30">
        <f>IF(B2700="",0,IF($B2700&lt;$H$5,0,IF($B2700&gt;'MSD Calculation'!$D$5,0,IF($N$4="Closed-form",1/2*(1-COS(2*PI()*($B2700-$H$5)/$H$6))*$H$8,IF($N$4="General",1/2*(1-COS(2*PI()*($B2700-$H$5)/$H$6))*$H$9,"Error")))))</f>
        <v>1.4353659255371403E-3</v>
      </c>
      <c r="I2700" s="30">
        <f>IF(B2700="",0,IF($B2700&lt;$I$5,0,IF($B2700&gt;'MSD Calculation'!$D$5,0,IF($N$4="Closed-form",1/2*(1-COS(2*PI()*($B2700-$I$5)/$I$6))*$I$8,IF($N$4="General",1/2*(1-COS(2*PI()*($B2700-$I$5)/$I$6))*$I$9,"Error")))))</f>
        <v>5.1315540499050451E-4</v>
      </c>
      <c r="J2700" s="15" t="s">
        <v>14</v>
      </c>
      <c r="K2700" s="3"/>
      <c r="L2700" s="17">
        <v>26.830000000001395</v>
      </c>
      <c r="M2700" s="34">
        <f>L2700/'MSD Calculation'!$D$5</f>
        <v>0.90641891891896598</v>
      </c>
      <c r="N2700" s="34">
        <f>'MSD Calculation'!$D$24-L2700</f>
        <v>-8.3300000000013945</v>
      </c>
      <c r="O2700" s="35">
        <f t="shared" si="205"/>
        <v>1.3245019436896057E-3</v>
      </c>
      <c r="P2700" s="35">
        <f t="shared" si="206"/>
        <v>6.4483853889175224E-3</v>
      </c>
      <c r="Q2700" s="35">
        <f t="shared" si="207"/>
        <v>8.6723647323644869E-3</v>
      </c>
      <c r="R2700" s="35">
        <f t="shared" si="208"/>
        <v>1.0107730657901628E-2</v>
      </c>
      <c r="S2700" s="35">
        <f t="shared" si="209"/>
        <v>1.0620886062892132E-2</v>
      </c>
      <c r="T2700" s="11" t="s">
        <v>14</v>
      </c>
    </row>
    <row r="2701" spans="2:20" x14ac:dyDescent="0.35">
      <c r="B2701" s="63">
        <v>26.840000000001396</v>
      </c>
      <c r="C2701" s="34">
        <f>B2701/'MSD Calculation'!$D$5</f>
        <v>0.90675675675680389</v>
      </c>
      <c r="D2701" s="34">
        <f>'MSD Calculation'!$D$24-B2701</f>
        <v>-8.3400000000013961</v>
      </c>
      <c r="E2701" s="30">
        <f>IF(B2701="",0,IF(B2701&lt;'MSD Calculation'!$D$5,$E$7*(1-B2701/'MSD Calculation'!$D$5), 0))</f>
        <v>1.3197203482250188E-3</v>
      </c>
      <c r="F2701" s="30">
        <f>IF(B2701="",0,IF($B2701&lt;$F$5,0,IF($B2701&gt;'MSD Calculation'!$D$5,0,IF($N$4="Closed-form",1/2*(1-COS(2*PI()*($B2701-$F$5)/$F$6))*$F$8,IF($N$4="General",1/2*(1-COS(2*PI()*($B2701-$F$5)/$F$6))*$F$9,"Error")))))</f>
        <v>5.1137417300585325E-3</v>
      </c>
      <c r="G2701" s="30">
        <f>IF(B2701="",0,IF($B2701&lt;$G$5,0,IF($B2701&gt;'MSD Calculation'!$D$5,0,IF($N$4="Closed-form",1/2*(1-COS(2*PI()*($B2701-$G$5)/$G$6))*$G$8,IF($N$4="General",1/2*(1-COS(2*PI()*($B2701-$G$5)/$G$6))*$G$9,"Error")))))</f>
        <v>2.2192190662364236E-3</v>
      </c>
      <c r="H2701" s="30">
        <f>IF(B2701="",0,IF($B2701&lt;$H$5,0,IF($B2701&gt;'MSD Calculation'!$D$5,0,IF($N$4="Closed-form",1/2*(1-COS(2*PI()*($B2701-$H$5)/$H$6))*$H$8,IF($N$4="General",1/2*(1-COS(2*PI()*($B2701-$H$5)/$H$6))*$H$9,"Error")))))</f>
        <v>1.4321945673326382E-3</v>
      </c>
      <c r="I2701" s="30">
        <f>IF(B2701="",0,IF($B2701&lt;$I$5,0,IF($B2701&gt;'MSD Calculation'!$D$5,0,IF($N$4="Closed-form",1/2*(1-COS(2*PI()*($B2701-$I$5)/$I$6))*$I$8,IF($N$4="General",1/2*(1-COS(2*PI()*($B2701-$I$5)/$I$6))*$I$9,"Error")))))</f>
        <v>5.1222054102443649E-4</v>
      </c>
      <c r="J2701" s="15" t="s">
        <v>14</v>
      </c>
      <c r="K2701" s="3"/>
      <c r="L2701" s="17">
        <v>26.840000000001396</v>
      </c>
      <c r="M2701" s="34">
        <f>L2701/'MSD Calculation'!$D$5</f>
        <v>0.90675675675680389</v>
      </c>
      <c r="N2701" s="34">
        <f>'MSD Calculation'!$D$24-L2701</f>
        <v>-8.3400000000013961</v>
      </c>
      <c r="O2701" s="35">
        <f t="shared" si="205"/>
        <v>1.3197203482250188E-3</v>
      </c>
      <c r="P2701" s="35">
        <f t="shared" si="206"/>
        <v>6.4334620782835516E-3</v>
      </c>
      <c r="Q2701" s="35">
        <f t="shared" si="207"/>
        <v>8.6526811445199747E-3</v>
      </c>
      <c r="R2701" s="35">
        <f t="shared" si="208"/>
        <v>1.0084875711852613E-2</v>
      </c>
      <c r="S2701" s="35">
        <f t="shared" si="209"/>
        <v>1.0597096252877049E-2</v>
      </c>
      <c r="T2701" s="11" t="s">
        <v>14</v>
      </c>
    </row>
    <row r="2702" spans="2:20" x14ac:dyDescent="0.35">
      <c r="B2702" s="63">
        <v>26.850000000001398</v>
      </c>
      <c r="C2702" s="34">
        <f>B2702/'MSD Calculation'!$D$5</f>
        <v>0.90709459459464181</v>
      </c>
      <c r="D2702" s="34">
        <f>'MSD Calculation'!$D$24-B2702</f>
        <v>-8.3500000000013976</v>
      </c>
      <c r="E2702" s="30">
        <f>IF(B2702="",0,IF(B2702&lt;'MSD Calculation'!$D$5,$E$7*(1-B2702/'MSD Calculation'!$D$5), 0))</f>
        <v>1.3149387527604318E-3</v>
      </c>
      <c r="F2702" s="30">
        <f>IF(B2702="",0,IF($B2702&lt;$F$5,0,IF($B2702&gt;'MSD Calculation'!$D$5,0,IF($N$4="Closed-form",1/2*(1-COS(2*PI()*($B2702-$F$5)/$F$6))*$F$8,IF($N$4="General",1/2*(1-COS(2*PI()*($B2702-$F$5)/$F$6))*$F$9,"Error")))))</f>
        <v>5.1035988570279486E-3</v>
      </c>
      <c r="G2702" s="30">
        <f>IF(B2702="",0,IF($B2702&lt;$G$5,0,IF($B2702&gt;'MSD Calculation'!$D$5,0,IF($N$4="Closed-form",1/2*(1-COS(2*PI()*($B2702-$G$5)/$G$6))*$G$8,IF($N$4="General",1/2*(1-COS(2*PI()*($B2702-$G$5)/$G$6))*$G$9,"Error")))))</f>
        <v>2.2144562154836076E-3</v>
      </c>
      <c r="H2702" s="30">
        <f>IF(B2702="",0,IF($B2702&lt;$H$5,0,IF($B2702&gt;'MSD Calculation'!$D$5,0,IF($N$4="Closed-form",1/2*(1-COS(2*PI()*($B2702-$H$5)/$H$6))*$H$8,IF($N$4="General",1/2*(1-COS(2*PI()*($B2702-$H$5)/$H$6))*$H$9,"Error")))))</f>
        <v>1.4290181157707773E-3</v>
      </c>
      <c r="I2702" s="30">
        <f>IF(B2702="",0,IF($B2702&lt;$I$5,0,IF($B2702&gt;'MSD Calculation'!$D$5,0,IF($N$4="Closed-form",1/2*(1-COS(2*PI()*($B2702-$I$5)/$I$6))*$I$8,IF($N$4="General",1/2*(1-COS(2*PI()*($B2702-$I$5)/$I$6))*$I$9,"Error")))))</f>
        <v>5.1127991711112208E-4</v>
      </c>
      <c r="J2702" s="15" t="s">
        <v>14</v>
      </c>
      <c r="K2702" s="3"/>
      <c r="L2702" s="17">
        <v>26.850000000001398</v>
      </c>
      <c r="M2702" s="34">
        <f>L2702/'MSD Calculation'!$D$5</f>
        <v>0.90709459459464181</v>
      </c>
      <c r="N2702" s="34">
        <f>'MSD Calculation'!$D$24-L2702</f>
        <v>-8.3500000000013976</v>
      </c>
      <c r="O2702" s="35">
        <f t="shared" si="205"/>
        <v>1.3149387527604318E-3</v>
      </c>
      <c r="P2702" s="35">
        <f t="shared" si="206"/>
        <v>6.4185376097883806E-3</v>
      </c>
      <c r="Q2702" s="35">
        <f t="shared" si="207"/>
        <v>8.6329938252719882E-3</v>
      </c>
      <c r="R2702" s="35">
        <f t="shared" si="208"/>
        <v>1.0062011941042765E-2</v>
      </c>
      <c r="S2702" s="35">
        <f t="shared" si="209"/>
        <v>1.0573291858153887E-2</v>
      </c>
      <c r="T2702" s="11" t="s">
        <v>14</v>
      </c>
    </row>
    <row r="2703" spans="2:20" x14ac:dyDescent="0.35">
      <c r="B2703" s="63">
        <v>26.860000000001399</v>
      </c>
      <c r="C2703" s="34">
        <f>B2703/'MSD Calculation'!$D$5</f>
        <v>0.90743243243247962</v>
      </c>
      <c r="D2703" s="34">
        <f>'MSD Calculation'!$D$24-B2703</f>
        <v>-8.3600000000013992</v>
      </c>
      <c r="E2703" s="30">
        <f>IF(B2703="",0,IF(B2703&lt;'MSD Calculation'!$D$5,$E$7*(1-B2703/'MSD Calculation'!$D$5), 0))</f>
        <v>1.3101571572958464E-3</v>
      </c>
      <c r="F2703" s="30">
        <f>IF(B2703="",0,IF($B2703&lt;$F$5,0,IF($B2703&gt;'MSD Calculation'!$D$5,0,IF($N$4="Closed-form",1/2*(1-COS(2*PI()*($B2703-$F$5)/$F$6))*$F$8,IF($N$4="General",1/2*(1-COS(2*PI()*($B2703-$F$5)/$F$6))*$F$9,"Error")))))</f>
        <v>5.0934548706277772E-3</v>
      </c>
      <c r="G2703" s="30">
        <f>IF(B2703="",0,IF($B2703&lt;$G$5,0,IF($B2703&gt;'MSD Calculation'!$D$5,0,IF($N$4="Closed-form",1/2*(1-COS(2*PI()*($B2703-$G$5)/$G$6))*$G$8,IF($N$4="General",1/2*(1-COS(2*PI()*($B2703-$G$5)/$G$6))*$G$9,"Error")))))</f>
        <v>2.2096908241614633E-3</v>
      </c>
      <c r="H2703" s="30">
        <f>IF(B2703="",0,IF($B2703&lt;$H$5,0,IF($B2703&gt;'MSD Calculation'!$D$5,0,IF($N$4="Closed-form",1/2*(1-COS(2*PI()*($B2703-$H$5)/$H$6))*$H$8,IF($N$4="General",1/2*(1-COS(2*PI()*($B2703-$H$5)/$H$6))*$H$9,"Error")))))</f>
        <v>1.4258366090446773E-3</v>
      </c>
      <c r="I2703" s="30">
        <f>IF(B2703="",0,IF($B2703&lt;$I$5,0,IF($B2703&gt;'MSD Calculation'!$D$5,0,IF($N$4="Closed-form",1/2*(1-COS(2*PI()*($B2703-$I$5)/$I$6))*$I$8,IF($N$4="General",1/2*(1-COS(2*PI()*($B2703-$I$5)/$I$6))*$I$9,"Error")))))</f>
        <v>5.1033355755792644E-4</v>
      </c>
      <c r="J2703" s="15" t="s">
        <v>14</v>
      </c>
      <c r="K2703" s="3"/>
      <c r="L2703" s="17">
        <v>26.860000000001399</v>
      </c>
      <c r="M2703" s="34">
        <f>L2703/'MSD Calculation'!$D$5</f>
        <v>0.90743243243247962</v>
      </c>
      <c r="N2703" s="34">
        <f>'MSD Calculation'!$D$24-L2703</f>
        <v>-8.3600000000013992</v>
      </c>
      <c r="O2703" s="35">
        <f t="shared" si="205"/>
        <v>1.3101571572958464E-3</v>
      </c>
      <c r="P2703" s="35">
        <f t="shared" si="206"/>
        <v>6.4036120279236238E-3</v>
      </c>
      <c r="Q2703" s="35">
        <f t="shared" si="207"/>
        <v>8.6133028520850863E-3</v>
      </c>
      <c r="R2703" s="35">
        <f t="shared" si="208"/>
        <v>1.0039139461129764E-2</v>
      </c>
      <c r="S2703" s="35">
        <f t="shared" si="209"/>
        <v>1.054947301868769E-2</v>
      </c>
      <c r="T2703" s="11" t="s">
        <v>14</v>
      </c>
    </row>
    <row r="2704" spans="2:20" x14ac:dyDescent="0.35">
      <c r="B2704" s="63">
        <v>26.870000000001401</v>
      </c>
      <c r="C2704" s="34">
        <f>B2704/'MSD Calculation'!$D$5</f>
        <v>0.90777027027031754</v>
      </c>
      <c r="D2704" s="34">
        <f>'MSD Calculation'!$D$24-B2704</f>
        <v>-8.3700000000014008</v>
      </c>
      <c r="E2704" s="30">
        <f>IF(B2704="",0,IF(B2704&lt;'MSD Calculation'!$D$5,$E$7*(1-B2704/'MSD Calculation'!$D$5), 0))</f>
        <v>1.3053755618312596E-3</v>
      </c>
      <c r="F2704" s="30">
        <f>IF(B2704="",0,IF($B2704&lt;$F$5,0,IF($B2704&gt;'MSD Calculation'!$D$5,0,IF($N$4="Closed-form",1/2*(1-COS(2*PI()*($B2704-$F$5)/$F$6))*$F$8,IF($N$4="General",1/2*(1-COS(2*PI()*($B2704-$F$5)/$F$6))*$F$9,"Error")))))</f>
        <v>5.0833098153545064E-3</v>
      </c>
      <c r="G2704" s="30">
        <f>IF(B2704="",0,IF($B2704&lt;$G$5,0,IF($B2704&gt;'MSD Calculation'!$D$5,0,IF($N$4="Closed-form",1/2*(1-COS(2*PI()*($B2704-$G$5)/$G$6))*$G$8,IF($N$4="General",1/2*(1-COS(2*PI()*($B2704-$G$5)/$G$6))*$G$9,"Error")))))</f>
        <v>2.2049229252605338E-3</v>
      </c>
      <c r="H2704" s="30">
        <f>IF(B2704="",0,IF($B2704&lt;$H$5,0,IF($B2704&gt;'MSD Calculation'!$D$5,0,IF($N$4="Closed-form",1/2*(1-COS(2*PI()*($B2704-$H$5)/$H$6))*$H$8,IF($N$4="General",1/2*(1-COS(2*PI()*($B2704-$H$5)/$H$6))*$H$9,"Error")))))</f>
        <v>1.4226500854082453E-3</v>
      </c>
      <c r="I2704" s="30">
        <f>IF(B2704="",0,IF($B2704&lt;$I$5,0,IF($B2704&gt;'MSD Calculation'!$D$5,0,IF($N$4="Closed-form",1/2*(1-COS(2*PI()*($B2704-$I$5)/$I$6))*$I$8,IF($N$4="General",1/2*(1-COS(2*PI()*($B2704-$I$5)/$I$6))*$I$9,"Error")))))</f>
        <v>5.0938148682043254E-4</v>
      </c>
      <c r="J2704" s="15" t="s">
        <v>14</v>
      </c>
      <c r="K2704" s="3"/>
      <c r="L2704" s="17">
        <v>26.870000000001401</v>
      </c>
      <c r="M2704" s="34">
        <f>L2704/'MSD Calculation'!$D$5</f>
        <v>0.90777027027031754</v>
      </c>
      <c r="N2704" s="34">
        <f>'MSD Calculation'!$D$24-L2704</f>
        <v>-8.3700000000014008</v>
      </c>
      <c r="O2704" s="35">
        <f t="shared" si="205"/>
        <v>1.3053755618312596E-3</v>
      </c>
      <c r="P2704" s="35">
        <f t="shared" si="206"/>
        <v>6.388685377185766E-3</v>
      </c>
      <c r="Q2704" s="35">
        <f t="shared" si="207"/>
        <v>8.5936083024462998E-3</v>
      </c>
      <c r="R2704" s="35">
        <f t="shared" si="208"/>
        <v>1.0016258387854545E-2</v>
      </c>
      <c r="S2704" s="35">
        <f t="shared" si="209"/>
        <v>1.0525639874674978E-2</v>
      </c>
      <c r="T2704" s="11" t="s">
        <v>14</v>
      </c>
    </row>
    <row r="2705" spans="2:20" x14ac:dyDescent="0.35">
      <c r="B2705" s="63">
        <v>26.880000000001402</v>
      </c>
      <c r="C2705" s="34">
        <f>B2705/'MSD Calculation'!$D$5</f>
        <v>0.90810810810815545</v>
      </c>
      <c r="D2705" s="34">
        <f>'MSD Calculation'!$D$24-B2705</f>
        <v>-8.3800000000014023</v>
      </c>
      <c r="E2705" s="30">
        <f>IF(B2705="",0,IF(B2705&lt;'MSD Calculation'!$D$5,$E$7*(1-B2705/'MSD Calculation'!$D$5), 0))</f>
        <v>1.3005939663666725E-3</v>
      </c>
      <c r="F2705" s="30">
        <f>IF(B2705="",0,IF($B2705&lt;$F$5,0,IF($B2705&gt;'MSD Calculation'!$D$5,0,IF($N$4="Closed-form",1/2*(1-COS(2*PI()*($B2705-$F$5)/$F$6))*$F$8,IF($N$4="General",1/2*(1-COS(2*PI()*($B2705-$F$5)/$F$6))*$F$9,"Error")))))</f>
        <v>5.0731637357093193E-3</v>
      </c>
      <c r="G2705" s="30">
        <f>IF(B2705="",0,IF($B2705&lt;$G$5,0,IF($B2705&gt;'MSD Calculation'!$D$5,0,IF($N$4="Closed-form",1/2*(1-COS(2*PI()*($B2705-$G$5)/$G$6))*$G$8,IF($N$4="General",1/2*(1-COS(2*PI()*($B2705-$G$5)/$G$6))*$G$9,"Error")))))</f>
        <v>2.2001525517887145E-3</v>
      </c>
      <c r="H2705" s="30">
        <f>IF(B2705="",0,IF($B2705&lt;$H$5,0,IF($B2705&gt;'MSD Calculation'!$D$5,0,IF($N$4="Closed-form",1/2*(1-COS(2*PI()*($B2705-$H$5)/$H$6))*$H$8,IF($N$4="General",1/2*(1-COS(2*PI()*($B2705-$H$5)/$H$6))*$H$9,"Error")))))</f>
        <v>1.4194585831757043E-3</v>
      </c>
      <c r="I2705" s="30">
        <f>IF(B2705="",0,IF($B2705&lt;$I$5,0,IF($B2705&gt;'MSD Calculation'!$D$5,0,IF($N$4="Closed-form",1/2*(1-COS(2*PI()*($B2705-$I$5)/$I$6))*$I$8,IF($N$4="General",1/2*(1-COS(2*PI()*($B2705-$I$5)/$I$6))*$I$9,"Error")))))</f>
        <v>5.0842372950181121E-4</v>
      </c>
      <c r="J2705" s="15" t="s">
        <v>14</v>
      </c>
      <c r="K2705" s="3"/>
      <c r="L2705" s="17">
        <v>26.880000000001402</v>
      </c>
      <c r="M2705" s="34">
        <f>L2705/'MSD Calculation'!$D$5</f>
        <v>0.90810810810815545</v>
      </c>
      <c r="N2705" s="34">
        <f>'MSD Calculation'!$D$24-L2705</f>
        <v>-8.3800000000014023</v>
      </c>
      <c r="O2705" s="35">
        <f t="shared" si="205"/>
        <v>1.3005939663666725E-3</v>
      </c>
      <c r="P2705" s="35">
        <f t="shared" si="206"/>
        <v>6.3737577020759918E-3</v>
      </c>
      <c r="Q2705" s="35">
        <f t="shared" si="207"/>
        <v>8.5739102538647059E-3</v>
      </c>
      <c r="R2705" s="35">
        <f t="shared" si="208"/>
        <v>9.9933688370404099E-3</v>
      </c>
      <c r="S2705" s="35">
        <f t="shared" si="209"/>
        <v>1.0501792566542221E-2</v>
      </c>
      <c r="T2705" s="11" t="s">
        <v>14</v>
      </c>
    </row>
    <row r="2706" spans="2:20" x14ac:dyDescent="0.35">
      <c r="B2706" s="63">
        <v>26.890000000001404</v>
      </c>
      <c r="C2706" s="34">
        <f>B2706/'MSD Calculation'!$D$5</f>
        <v>0.90844594594599337</v>
      </c>
      <c r="D2706" s="34">
        <f>'MSD Calculation'!$D$24-B2706</f>
        <v>-8.3900000000014039</v>
      </c>
      <c r="E2706" s="30">
        <f>IF(B2706="",0,IF(B2706&lt;'MSD Calculation'!$D$5,$E$7*(1-B2706/'MSD Calculation'!$D$5), 0))</f>
        <v>1.2958123709020857E-3</v>
      </c>
      <c r="F2706" s="30">
        <f>IF(B2706="",0,IF($B2706&lt;$F$5,0,IF($B2706&gt;'MSD Calculation'!$D$5,0,IF($N$4="Closed-form",1/2*(1-COS(2*PI()*($B2706-$F$5)/$F$6))*$F$8,IF($N$4="General",1/2*(1-COS(2*PI()*($B2706-$F$5)/$F$6))*$F$9,"Error")))))</f>
        <v>5.0630166761978686E-3</v>
      </c>
      <c r="G2706" s="30">
        <f>IF(B2706="",0,IF($B2706&lt;$G$5,0,IF($B2706&gt;'MSD Calculation'!$D$5,0,IF($N$4="Closed-form",1/2*(1-COS(2*PI()*($B2706-$G$5)/$G$6))*$G$8,IF($N$4="General",1/2*(1-COS(2*PI()*($B2706-$G$5)/$G$6))*$G$9,"Error")))))</f>
        <v>2.1953797367710386E-3</v>
      </c>
      <c r="H2706" s="30">
        <f>IF(B2706="",0,IF($B2706&lt;$H$5,0,IF($B2706&gt;'MSD Calculation'!$D$5,0,IF($N$4="Closed-form",1/2*(1-COS(2*PI()*($B2706-$H$5)/$H$6))*$H$8,IF($N$4="General",1/2*(1-COS(2*PI()*($B2706-$H$5)/$H$6))*$H$9,"Error")))))</f>
        <v>1.4162621407211426E-3</v>
      </c>
      <c r="I2706" s="30">
        <f>IF(B2706="",0,IF($B2706&lt;$I$5,0,IF($B2706&gt;'MSD Calculation'!$D$5,0,IF($N$4="Closed-form",1/2*(1-COS(2*PI()*($B2706-$I$5)/$I$6))*$I$8,IF($N$4="General",1/2*(1-COS(2*PI()*($B2706-$I$5)/$I$6))*$I$9,"Error")))))</f>
        <v>5.0746031035218422E-4</v>
      </c>
      <c r="J2706" s="15" t="s">
        <v>14</v>
      </c>
      <c r="K2706" s="3"/>
      <c r="L2706" s="17">
        <v>26.890000000001404</v>
      </c>
      <c r="M2706" s="34">
        <f>L2706/'MSD Calculation'!$D$5</f>
        <v>0.90844594594599337</v>
      </c>
      <c r="N2706" s="34">
        <f>'MSD Calculation'!$D$24-L2706</f>
        <v>-8.3900000000014039</v>
      </c>
      <c r="O2706" s="35">
        <f t="shared" ref="O2706:O2769" si="210">E2706</f>
        <v>1.2958123709020857E-3</v>
      </c>
      <c r="P2706" s="35">
        <f t="shared" ref="P2706:P2769" si="211">E2706+F2706</f>
        <v>6.358829047099954E-3</v>
      </c>
      <c r="Q2706" s="35">
        <f t="shared" ref="Q2706:Q2769" si="212">E2706+F2706+G2706</f>
        <v>8.5542087838709931E-3</v>
      </c>
      <c r="R2706" s="35">
        <f t="shared" ref="R2706:R2769" si="213">+E2706+F2706+G2706+H2706</f>
        <v>9.9704709245921359E-3</v>
      </c>
      <c r="S2706" s="35">
        <f t="shared" ref="S2706:S2769" si="214">E2706+F2706+G2706+H2706+I2706</f>
        <v>1.047793123494432E-2</v>
      </c>
      <c r="T2706" s="11" t="s">
        <v>14</v>
      </c>
    </row>
    <row r="2707" spans="2:20" x14ac:dyDescent="0.35">
      <c r="B2707" s="63">
        <v>26.900000000001405</v>
      </c>
      <c r="C2707" s="34">
        <f>B2707/'MSD Calculation'!$D$5</f>
        <v>0.90878378378383118</v>
      </c>
      <c r="D2707" s="34">
        <f>'MSD Calculation'!$D$24-B2707</f>
        <v>-8.4000000000014055</v>
      </c>
      <c r="E2707" s="30">
        <f>IF(B2707="",0,IF(B2707&lt;'MSD Calculation'!$D$5,$E$7*(1-B2707/'MSD Calculation'!$D$5), 0))</f>
        <v>1.2910307754375003E-3</v>
      </c>
      <c r="F2707" s="30">
        <f>IF(B2707="",0,IF($B2707&lt;$F$5,0,IF($B2707&gt;'MSD Calculation'!$D$5,0,IF($N$4="Closed-form",1/2*(1-COS(2*PI()*($B2707-$F$5)/$F$6))*$F$8,IF($N$4="General",1/2*(1-COS(2*PI()*($B2707-$F$5)/$F$6))*$F$9,"Error")))))</f>
        <v>5.0528686813301298E-3</v>
      </c>
      <c r="G2707" s="30">
        <f>IF(B2707="",0,IF($B2707&lt;$G$5,0,IF($B2707&gt;'MSD Calculation'!$D$5,0,IF($N$4="Closed-form",1/2*(1-COS(2*PI()*($B2707-$G$5)/$G$6))*$G$8,IF($N$4="General",1/2*(1-COS(2*PI()*($B2707-$G$5)/$G$6))*$G$9,"Error")))))</f>
        <v>2.1906045132494356E-3</v>
      </c>
      <c r="H2707" s="30">
        <f>IF(B2707="",0,IF($B2707&lt;$H$5,0,IF($B2707&gt;'MSD Calculation'!$D$5,0,IF($N$4="Closed-form",1/2*(1-COS(2*PI()*($B2707-$H$5)/$H$6))*$H$8,IF($N$4="General",1/2*(1-COS(2*PI()*($B2707-$H$5)/$H$6))*$H$9,"Error")))))</f>
        <v>1.4130607964780513E-3</v>
      </c>
      <c r="I2707" s="30">
        <f>IF(B2707="",0,IF($B2707&lt;$I$5,0,IF($B2707&gt;'MSD Calculation'!$D$5,0,IF($N$4="Closed-form",1/2*(1-COS(2*PI()*($B2707-$I$5)/$I$6))*$I$8,IF($N$4="General",1/2*(1-COS(2*PI()*($B2707-$I$5)/$I$6))*$I$9,"Error")))))</f>
        <v>5.0649125426798479E-4</v>
      </c>
      <c r="J2707" s="15" t="s">
        <v>14</v>
      </c>
      <c r="K2707" s="3"/>
      <c r="L2707" s="17">
        <v>26.900000000001405</v>
      </c>
      <c r="M2707" s="34">
        <f>L2707/'MSD Calculation'!$D$5</f>
        <v>0.90878378378383118</v>
      </c>
      <c r="N2707" s="34">
        <f>'MSD Calculation'!$D$24-L2707</f>
        <v>-8.4000000000014055</v>
      </c>
      <c r="O2707" s="35">
        <f t="shared" si="210"/>
        <v>1.2910307754375003E-3</v>
      </c>
      <c r="P2707" s="35">
        <f t="shared" si="211"/>
        <v>6.3438994567676299E-3</v>
      </c>
      <c r="Q2707" s="35">
        <f t="shared" si="212"/>
        <v>8.5345039700170655E-3</v>
      </c>
      <c r="R2707" s="35">
        <f t="shared" si="213"/>
        <v>9.9475647664951164E-3</v>
      </c>
      <c r="S2707" s="35">
        <f t="shared" si="214"/>
        <v>1.0454056020763101E-2</v>
      </c>
      <c r="T2707" s="11" t="s">
        <v>14</v>
      </c>
    </row>
    <row r="2708" spans="2:20" x14ac:dyDescent="0.35">
      <c r="B2708" s="63">
        <v>26.910000000001407</v>
      </c>
      <c r="C2708" s="34">
        <f>B2708/'MSD Calculation'!$D$5</f>
        <v>0.9091216216216691</v>
      </c>
      <c r="D2708" s="34">
        <f>'MSD Calculation'!$D$24-B2708</f>
        <v>-8.410000000001407</v>
      </c>
      <c r="E2708" s="30">
        <f>IF(B2708="",0,IF(B2708&lt;'MSD Calculation'!$D$5,$E$7*(1-B2708/'MSD Calculation'!$D$5), 0))</f>
        <v>1.2862491799729133E-3</v>
      </c>
      <c r="F2708" s="30">
        <f>IF(B2708="",0,IF($B2708&lt;$F$5,0,IF($B2708&gt;'MSD Calculation'!$D$5,0,IF($N$4="Closed-form",1/2*(1-COS(2*PI()*($B2708-$F$5)/$F$6))*$F$8,IF($N$4="General",1/2*(1-COS(2*PI()*($B2708-$F$5)/$F$6))*$F$9,"Error")))))</f>
        <v>5.0427197956201732E-3</v>
      </c>
      <c r="G2708" s="30">
        <f>IF(B2708="",0,IF($B2708&lt;$G$5,0,IF($B2708&gt;'MSD Calculation'!$D$5,0,IF($N$4="Closed-form",1/2*(1-COS(2*PI()*($B2708-$G$5)/$G$6))*$G$8,IF($N$4="General",1/2*(1-COS(2*PI()*($B2708-$G$5)/$G$6))*$G$9,"Error")))))</f>
        <v>2.1858269142825165E-3</v>
      </c>
      <c r="H2708" s="30">
        <f>IF(B2708="",0,IF($B2708&lt;$H$5,0,IF($B2708&gt;'MSD Calculation'!$D$5,0,IF($N$4="Closed-form",1/2*(1-COS(2*PI()*($B2708-$H$5)/$H$6))*$H$8,IF($N$4="General",1/2*(1-COS(2*PI()*($B2708-$H$5)/$H$6))*$H$9,"Error")))))</f>
        <v>1.4098545889388535E-3</v>
      </c>
      <c r="I2708" s="30">
        <f>IF(B2708="",0,IF($B2708&lt;$I$5,0,IF($B2708&gt;'MSD Calculation'!$D$5,0,IF($N$4="Closed-form",1/2*(1-COS(2*PI()*($B2708-$I$5)/$I$6))*$I$8,IF($N$4="General",1/2*(1-COS(2*PI()*($B2708-$I$5)/$I$6))*$I$9,"Error")))))</f>
        <v>5.0551658629131467E-4</v>
      </c>
      <c r="J2708" s="15" t="s">
        <v>14</v>
      </c>
      <c r="K2708" s="3"/>
      <c r="L2708" s="17">
        <v>26.910000000001407</v>
      </c>
      <c r="M2708" s="34">
        <f>L2708/'MSD Calculation'!$D$5</f>
        <v>0.9091216216216691</v>
      </c>
      <c r="N2708" s="34">
        <f>'MSD Calculation'!$D$24-L2708</f>
        <v>-8.410000000001407</v>
      </c>
      <c r="O2708" s="35">
        <f t="shared" si="210"/>
        <v>1.2862491799729133E-3</v>
      </c>
      <c r="P2708" s="35">
        <f t="shared" si="211"/>
        <v>6.3289689755930863E-3</v>
      </c>
      <c r="Q2708" s="35">
        <f t="shared" si="212"/>
        <v>8.5147958898756024E-3</v>
      </c>
      <c r="R2708" s="35">
        <f t="shared" si="213"/>
        <v>9.9246504788144552E-3</v>
      </c>
      <c r="S2708" s="35">
        <f t="shared" si="214"/>
        <v>1.043016706510577E-2</v>
      </c>
      <c r="T2708" s="11" t="s">
        <v>14</v>
      </c>
    </row>
    <row r="2709" spans="2:20" x14ac:dyDescent="0.35">
      <c r="B2709" s="63">
        <v>26.920000000001409</v>
      </c>
      <c r="C2709" s="34">
        <f>B2709/'MSD Calculation'!$D$5</f>
        <v>0.90945945945950701</v>
      </c>
      <c r="D2709" s="34">
        <f>'MSD Calculation'!$D$24-B2709</f>
        <v>-8.4200000000014086</v>
      </c>
      <c r="E2709" s="30">
        <f>IF(B2709="",0,IF(B2709&lt;'MSD Calculation'!$D$5,$E$7*(1-B2709/'MSD Calculation'!$D$5), 0))</f>
        <v>1.2814675845083264E-3</v>
      </c>
      <c r="F2709" s="30">
        <f>IF(B2709="",0,IF($B2709&lt;$F$5,0,IF($B2709&gt;'MSD Calculation'!$D$5,0,IF($N$4="Closed-form",1/2*(1-COS(2*PI()*($B2709-$F$5)/$F$6))*$F$8,IF($N$4="General",1/2*(1-COS(2*PI()*($B2709-$F$5)/$F$6))*$F$9,"Error")))))</f>
        <v>5.0325700635859855E-3</v>
      </c>
      <c r="G2709" s="30">
        <f>IF(B2709="",0,IF($B2709&lt;$G$5,0,IF($B2709&gt;'MSD Calculation'!$D$5,0,IF($N$4="Closed-form",1/2*(1-COS(2*PI()*($B2709-$G$5)/$G$6))*$G$8,IF($N$4="General",1/2*(1-COS(2*PI()*($B2709-$G$5)/$G$6))*$G$9,"Error")))))</f>
        <v>2.1810469729453301E-3</v>
      </c>
      <c r="H2709" s="30">
        <f>IF(B2709="",0,IF($B2709&lt;$H$5,0,IF($B2709&gt;'MSD Calculation'!$D$5,0,IF($N$4="Closed-form",1/2*(1-COS(2*PI()*($B2709-$H$5)/$H$6))*$H$8,IF($N$4="General",1/2*(1-COS(2*PI()*($B2709-$H$5)/$H$6))*$H$9,"Error")))))</f>
        <v>1.406643556654454E-3</v>
      </c>
      <c r="I2709" s="30">
        <f>IF(B2709="",0,IF($B2709&lt;$I$5,0,IF($B2709&gt;'MSD Calculation'!$D$5,0,IF($N$4="Closed-form",1/2*(1-COS(2*PI()*($B2709-$I$5)/$I$6))*$I$8,IF($N$4="General",1/2*(1-COS(2*PI()*($B2709-$I$5)/$I$6))*$I$9,"Error")))))</f>
        <v>5.0453633160929621E-4</v>
      </c>
      <c r="J2709" s="15" t="s">
        <v>14</v>
      </c>
      <c r="K2709" s="3"/>
      <c r="L2709" s="17">
        <v>26.920000000001409</v>
      </c>
      <c r="M2709" s="34">
        <f>L2709/'MSD Calculation'!$D$5</f>
        <v>0.90945945945950701</v>
      </c>
      <c r="N2709" s="34">
        <f>'MSD Calculation'!$D$24-L2709</f>
        <v>-8.4200000000014086</v>
      </c>
      <c r="O2709" s="35">
        <f t="shared" si="210"/>
        <v>1.2814675845083264E-3</v>
      </c>
      <c r="P2709" s="35">
        <f t="shared" si="211"/>
        <v>6.3140376480943124E-3</v>
      </c>
      <c r="Q2709" s="35">
        <f t="shared" si="212"/>
        <v>8.4950846210396433E-3</v>
      </c>
      <c r="R2709" s="35">
        <f t="shared" si="213"/>
        <v>9.9017281776940975E-3</v>
      </c>
      <c r="S2709" s="35">
        <f t="shared" si="214"/>
        <v>1.0406264509303393E-2</v>
      </c>
      <c r="T2709" s="11" t="s">
        <v>14</v>
      </c>
    </row>
    <row r="2710" spans="2:20" x14ac:dyDescent="0.35">
      <c r="B2710" s="63">
        <v>26.93000000000141</v>
      </c>
      <c r="C2710" s="34">
        <f>B2710/'MSD Calculation'!$D$5</f>
        <v>0.90979729729734493</v>
      </c>
      <c r="D2710" s="34">
        <f>'MSD Calculation'!$D$24-B2710</f>
        <v>-8.4300000000014101</v>
      </c>
      <c r="E2710" s="30">
        <f>IF(B2710="",0,IF(B2710&lt;'MSD Calculation'!$D$5,$E$7*(1-B2710/'MSD Calculation'!$D$5), 0))</f>
        <v>1.2766859890437393E-3</v>
      </c>
      <c r="F2710" s="30">
        <f>IF(B2710="",0,IF($B2710&lt;$F$5,0,IF($B2710&gt;'MSD Calculation'!$D$5,0,IF($N$4="Closed-form",1/2*(1-COS(2*PI()*($B2710-$F$5)/$F$6))*$F$8,IF($N$4="General",1/2*(1-COS(2*PI()*($B2710-$F$5)/$F$6))*$F$9,"Error")))))</f>
        <v>5.022419529749236E-3</v>
      </c>
      <c r="G2710" s="30">
        <f>IF(B2710="",0,IF($B2710&lt;$G$5,0,IF($B2710&gt;'MSD Calculation'!$D$5,0,IF($N$4="Closed-form",1/2*(1-COS(2*PI()*($B2710-$G$5)/$G$6))*$G$8,IF($N$4="General",1/2*(1-COS(2*PI()*($B2710-$G$5)/$G$6))*$G$9,"Error")))))</f>
        <v>2.1762647223291451E-3</v>
      </c>
      <c r="H2710" s="30">
        <f>IF(B2710="",0,IF($B2710&lt;$H$5,0,IF($B2710&gt;'MSD Calculation'!$D$5,0,IF($N$4="Closed-form",1/2*(1-COS(2*PI()*($B2710-$H$5)/$H$6))*$H$8,IF($N$4="General",1/2*(1-COS(2*PI()*($B2710-$H$5)/$H$6))*$H$9,"Error")))))</f>
        <v>1.4034277382337661E-3</v>
      </c>
      <c r="I2710" s="30">
        <f>IF(B2710="",0,IF($B2710&lt;$I$5,0,IF($B2710&gt;'MSD Calculation'!$D$5,0,IF($N$4="Closed-form",1/2*(1-COS(2*PI()*($B2710-$I$5)/$I$6))*$I$8,IF($N$4="General",1/2*(1-COS(2*PI()*($B2710-$I$5)/$I$6))*$I$9,"Error")))))</f>
        <v>5.0355051555342261E-4</v>
      </c>
      <c r="J2710" s="15" t="s">
        <v>14</v>
      </c>
      <c r="K2710" s="3"/>
      <c r="L2710" s="17">
        <v>26.93000000000141</v>
      </c>
      <c r="M2710" s="34">
        <f>L2710/'MSD Calculation'!$D$5</f>
        <v>0.90979729729734493</v>
      </c>
      <c r="N2710" s="34">
        <f>'MSD Calculation'!$D$24-L2710</f>
        <v>-8.4300000000014101</v>
      </c>
      <c r="O2710" s="35">
        <f t="shared" si="210"/>
        <v>1.2766859890437393E-3</v>
      </c>
      <c r="P2710" s="35">
        <f t="shared" si="211"/>
        <v>6.2991055187929749E-3</v>
      </c>
      <c r="Q2710" s="35">
        <f t="shared" si="212"/>
        <v>8.47537024112212E-3</v>
      </c>
      <c r="R2710" s="35">
        <f t="shared" si="213"/>
        <v>9.8787979793558862E-3</v>
      </c>
      <c r="S2710" s="35">
        <f t="shared" si="214"/>
        <v>1.0382348494909309E-2</v>
      </c>
      <c r="T2710" s="11" t="s">
        <v>14</v>
      </c>
    </row>
    <row r="2711" spans="2:20" x14ac:dyDescent="0.35">
      <c r="B2711" s="63">
        <v>26.940000000001412</v>
      </c>
      <c r="C2711" s="34">
        <f>B2711/'MSD Calculation'!$D$5</f>
        <v>0.91013513513518274</v>
      </c>
      <c r="D2711" s="34">
        <f>'MSD Calculation'!$D$24-B2711</f>
        <v>-8.4400000000014117</v>
      </c>
      <c r="E2711" s="30">
        <f>IF(B2711="",0,IF(B2711&lt;'MSD Calculation'!$D$5,$E$7*(1-B2711/'MSD Calculation'!$D$5), 0))</f>
        <v>1.271904393579154E-3</v>
      </c>
      <c r="F2711" s="30">
        <f>IF(B2711="",0,IF($B2711&lt;$F$5,0,IF($B2711&gt;'MSD Calculation'!$D$5,0,IF($N$4="Closed-form",1/2*(1-COS(2*PI()*($B2711-$F$5)/$F$6))*$F$8,IF($N$4="General",1/2*(1-COS(2*PI()*($B2711-$F$5)/$F$6))*$F$9,"Error")))))</f>
        <v>5.0122682386351571E-3</v>
      </c>
      <c r="G2711" s="30">
        <f>IF(B2711="",0,IF($B2711&lt;$G$5,0,IF($B2711&gt;'MSD Calculation'!$D$5,0,IF($N$4="Closed-form",1/2*(1-COS(2*PI()*($B2711-$G$5)/$G$6))*$G$8,IF($N$4="General",1/2*(1-COS(2*PI()*($B2711-$G$5)/$G$6))*$G$9,"Error")))))</f>
        <v>2.1714801955412147E-3</v>
      </c>
      <c r="H2711" s="30">
        <f>IF(B2711="",0,IF($B2711&lt;$H$5,0,IF($B2711&gt;'MSD Calculation'!$D$5,0,IF($N$4="Closed-form",1/2*(1-COS(2*PI()*($B2711-$H$5)/$H$6))*$H$8,IF($N$4="General",1/2*(1-COS(2*PI()*($B2711-$H$5)/$H$6))*$H$9,"Error")))))</f>
        <v>1.4002071723432515E-3</v>
      </c>
      <c r="I2711" s="30">
        <f>IF(B2711="",0,IF($B2711&lt;$I$5,0,IF($B2711&gt;'MSD Calculation'!$D$5,0,IF($N$4="Closed-form",1/2*(1-COS(2*PI()*($B2711-$I$5)/$I$6))*$I$8,IF($N$4="General",1/2*(1-COS(2*PI()*($B2711-$I$5)/$I$6))*$I$9,"Error")))))</f>
        <v>5.0255916359890219E-4</v>
      </c>
      <c r="J2711" s="15" t="s">
        <v>14</v>
      </c>
      <c r="K2711" s="3"/>
      <c r="L2711" s="17">
        <v>26.940000000001412</v>
      </c>
      <c r="M2711" s="34">
        <f>L2711/'MSD Calculation'!$D$5</f>
        <v>0.91013513513518274</v>
      </c>
      <c r="N2711" s="34">
        <f>'MSD Calculation'!$D$24-L2711</f>
        <v>-8.4400000000014117</v>
      </c>
      <c r="O2711" s="35">
        <f t="shared" si="210"/>
        <v>1.271904393579154E-3</v>
      </c>
      <c r="P2711" s="35">
        <f t="shared" si="211"/>
        <v>6.2841726322143115E-3</v>
      </c>
      <c r="Q2711" s="35">
        <f t="shared" si="212"/>
        <v>8.4556528277555266E-3</v>
      </c>
      <c r="R2711" s="35">
        <f t="shared" si="213"/>
        <v>9.8558600000987779E-3</v>
      </c>
      <c r="S2711" s="35">
        <f t="shared" si="214"/>
        <v>1.0358419163697679E-2</v>
      </c>
      <c r="T2711" s="11" t="s">
        <v>14</v>
      </c>
    </row>
    <row r="2712" spans="2:20" x14ac:dyDescent="0.35">
      <c r="B2712" s="63">
        <v>26.950000000001413</v>
      </c>
      <c r="C2712" s="34">
        <f>B2712/'MSD Calculation'!$D$5</f>
        <v>0.91047297297302066</v>
      </c>
      <c r="D2712" s="34">
        <f>'MSD Calculation'!$D$24-B2712</f>
        <v>-8.4500000000014133</v>
      </c>
      <c r="E2712" s="30">
        <f>IF(B2712="",0,IF(B2712&lt;'MSD Calculation'!$D$5,$E$7*(1-B2712/'MSD Calculation'!$D$5), 0))</f>
        <v>1.2671227981145671E-3</v>
      </c>
      <c r="F2712" s="30">
        <f>IF(B2712="",0,IF($B2712&lt;$F$5,0,IF($B2712&gt;'MSD Calculation'!$D$5,0,IF($N$4="Closed-form",1/2*(1-COS(2*PI()*($B2712-$F$5)/$F$6))*$F$8,IF($N$4="General",1/2*(1-COS(2*PI()*($B2712-$F$5)/$F$6))*$F$9,"Error")))))</f>
        <v>5.0021162347722581E-3</v>
      </c>
      <c r="G2712" s="30">
        <f>IF(B2712="",0,IF($B2712&lt;$G$5,0,IF($B2712&gt;'MSD Calculation'!$D$5,0,IF($N$4="Closed-form",1/2*(1-COS(2*PI()*($B2712-$G$5)/$G$6))*$G$8,IF($N$4="General",1/2*(1-COS(2*PI()*($B2712-$G$5)/$G$6))*$G$9,"Error")))))</f>
        <v>2.1666934257045549E-3</v>
      </c>
      <c r="H2712" s="30">
        <f>IF(B2712="",0,IF($B2712&lt;$H$5,0,IF($B2712&gt;'MSD Calculation'!$D$5,0,IF($N$4="Closed-form",1/2*(1-COS(2*PI()*($B2712-$H$5)/$H$6))*$H$8,IF($N$4="General",1/2*(1-COS(2*PI()*($B2712-$H$5)/$H$6))*$H$9,"Error")))))</f>
        <v>1.3969818977064548E-3</v>
      </c>
      <c r="I2712" s="30">
        <f>IF(B2712="",0,IF($B2712&lt;$I$5,0,IF($B2712&gt;'MSD Calculation'!$D$5,0,IF($N$4="Closed-form",1/2*(1-COS(2*PI()*($B2712-$I$5)/$I$6))*$I$8,IF($N$4="General",1/2*(1-COS(2*PI()*($B2712-$I$5)/$I$6))*$I$9,"Error")))))</f>
        <v>5.015623013640007E-4</v>
      </c>
      <c r="J2712" s="15" t="s">
        <v>14</v>
      </c>
      <c r="K2712" s="3"/>
      <c r="L2712" s="17">
        <v>26.950000000001413</v>
      </c>
      <c r="M2712" s="34">
        <f>L2712/'MSD Calculation'!$D$5</f>
        <v>0.91047297297302066</v>
      </c>
      <c r="N2712" s="34">
        <f>'MSD Calculation'!$D$24-L2712</f>
        <v>-8.4500000000014133</v>
      </c>
      <c r="O2712" s="35">
        <f t="shared" si="210"/>
        <v>1.2671227981145671E-3</v>
      </c>
      <c r="P2712" s="35">
        <f t="shared" si="211"/>
        <v>6.2692390328868254E-3</v>
      </c>
      <c r="Q2712" s="35">
        <f t="shared" si="212"/>
        <v>8.4359324585913803E-3</v>
      </c>
      <c r="R2712" s="35">
        <f t="shared" si="213"/>
        <v>9.8329143562978349E-3</v>
      </c>
      <c r="S2712" s="35">
        <f t="shared" si="214"/>
        <v>1.0334476657661835E-2</v>
      </c>
      <c r="T2712" s="11" t="s">
        <v>14</v>
      </c>
    </row>
    <row r="2713" spans="2:20" x14ac:dyDescent="0.35">
      <c r="B2713" s="63">
        <v>26.960000000001415</v>
      </c>
      <c r="C2713" s="34">
        <f>B2713/'MSD Calculation'!$D$5</f>
        <v>0.91081081081085857</v>
      </c>
      <c r="D2713" s="34">
        <f>'MSD Calculation'!$D$24-B2713</f>
        <v>-8.4600000000014148</v>
      </c>
      <c r="E2713" s="30">
        <f>IF(B2713="",0,IF(B2713&lt;'MSD Calculation'!$D$5,$E$7*(1-B2713/'MSD Calculation'!$D$5), 0))</f>
        <v>1.2623412026499801E-3</v>
      </c>
      <c r="F2713" s="30">
        <f>IF(B2713="",0,IF($B2713&lt;$F$5,0,IF($B2713&gt;'MSD Calculation'!$D$5,0,IF($N$4="Closed-form",1/2*(1-COS(2*PI()*($B2713-$F$5)/$F$6))*$F$8,IF($N$4="General",1/2*(1-COS(2*PI()*($B2713-$F$5)/$F$6))*$F$9,"Error")))))</f>
        <v>4.9919635626922065E-3</v>
      </c>
      <c r="G2713" s="30">
        <f>IF(B2713="",0,IF($B2713&lt;$G$5,0,IF($B2713&gt;'MSD Calculation'!$D$5,0,IF($N$4="Closed-form",1/2*(1-COS(2*PI()*($B2713-$G$5)/$G$6))*$G$8,IF($N$4="General",1/2*(1-COS(2*PI()*($B2713-$G$5)/$G$6))*$G$9,"Error")))))</f>
        <v>2.1619044459577031E-3</v>
      </c>
      <c r="H2713" s="30">
        <f>IF(B2713="",0,IF($B2713&lt;$H$5,0,IF($B2713&gt;'MSD Calculation'!$D$5,0,IF($N$4="Closed-form",1/2*(1-COS(2*PI()*($B2713-$H$5)/$H$6))*$H$8,IF($N$4="General",1/2*(1-COS(2*PI()*($B2713-$H$5)/$H$6))*$H$9,"Error")))))</f>
        <v>1.3937519531035379E-3</v>
      </c>
      <c r="I2713" s="30">
        <f>IF(B2713="",0,IF($B2713&lt;$I$5,0,IF($B2713&gt;'MSD Calculation'!$D$5,0,IF($N$4="Closed-form",1/2*(1-COS(2*PI()*($B2713-$I$5)/$I$6))*$I$8,IF($N$4="General",1/2*(1-COS(2*PI()*($B2713-$I$5)/$I$6))*$I$9,"Error")))))</f>
        <v>5.0055995460937953E-4</v>
      </c>
      <c r="J2713" s="15" t="s">
        <v>14</v>
      </c>
      <c r="K2713" s="3"/>
      <c r="L2713" s="17">
        <v>26.960000000001415</v>
      </c>
      <c r="M2713" s="34">
        <f>L2713/'MSD Calculation'!$D$5</f>
        <v>0.91081081081085857</v>
      </c>
      <c r="N2713" s="34">
        <f>'MSD Calculation'!$D$24-L2713</f>
        <v>-8.4600000000014148</v>
      </c>
      <c r="O2713" s="35">
        <f t="shared" si="210"/>
        <v>1.2623412026499801E-3</v>
      </c>
      <c r="P2713" s="35">
        <f t="shared" si="211"/>
        <v>6.2543047653421868E-3</v>
      </c>
      <c r="Q2713" s="35">
        <f t="shared" si="212"/>
        <v>8.4162092112998899E-3</v>
      </c>
      <c r="R2713" s="35">
        <f t="shared" si="213"/>
        <v>9.8099611644034274E-3</v>
      </c>
      <c r="S2713" s="35">
        <f t="shared" si="214"/>
        <v>1.0310521119012806E-2</v>
      </c>
      <c r="T2713" s="11" t="s">
        <v>14</v>
      </c>
    </row>
    <row r="2714" spans="2:20" x14ac:dyDescent="0.35">
      <c r="B2714" s="63">
        <v>26.970000000001416</v>
      </c>
      <c r="C2714" s="34">
        <f>B2714/'MSD Calculation'!$D$5</f>
        <v>0.91114864864869649</v>
      </c>
      <c r="D2714" s="34">
        <f>'MSD Calculation'!$D$24-B2714</f>
        <v>-8.4700000000014164</v>
      </c>
      <c r="E2714" s="30">
        <f>IF(B2714="",0,IF(B2714&lt;'MSD Calculation'!$D$5,$E$7*(1-B2714/'MSD Calculation'!$D$5), 0))</f>
        <v>1.2575596071853932E-3</v>
      </c>
      <c r="F2714" s="30">
        <f>IF(B2714="",0,IF($B2714&lt;$F$5,0,IF($B2714&gt;'MSD Calculation'!$D$5,0,IF($N$4="Closed-form",1/2*(1-COS(2*PI()*($B2714-$F$5)/$F$6))*$F$8,IF($N$4="General",1/2*(1-COS(2*PI()*($B2714-$F$5)/$F$6))*$F$9,"Error")))))</f>
        <v>4.9818102669295745E-3</v>
      </c>
      <c r="G2714" s="30">
        <f>IF(B2714="",0,IF($B2714&lt;$G$5,0,IF($B2714&gt;'MSD Calculation'!$D$5,0,IF($N$4="Closed-form",1/2*(1-COS(2*PI()*($B2714-$G$5)/$G$6))*$G$8,IF($N$4="General",1/2*(1-COS(2*PI()*($B2714-$G$5)/$G$6))*$G$9,"Error")))))</f>
        <v>2.1571132894545042E-3</v>
      </c>
      <c r="H2714" s="30">
        <f>IF(B2714="",0,IF($B2714&lt;$H$5,0,IF($B2714&gt;'MSD Calculation'!$D$5,0,IF($N$4="Closed-form",1/2*(1-COS(2*PI()*($B2714-$H$5)/$H$6))*$H$8,IF($N$4="General",1/2*(1-COS(2*PI()*($B2714-$H$5)/$H$6))*$H$9,"Error")))))</f>
        <v>1.3905173773708123E-3</v>
      </c>
      <c r="I2714" s="30">
        <f>IF(B2714="",0,IF($B2714&lt;$I$5,0,IF($B2714&gt;'MSD Calculation'!$D$5,0,IF($N$4="Closed-form",1/2*(1-COS(2*PI()*($B2714-$I$5)/$I$6))*$I$8,IF($N$4="General",1/2*(1-COS(2*PI()*($B2714-$I$5)/$I$6))*$I$9,"Error")))))</f>
        <v>4.9955214923742884E-4</v>
      </c>
      <c r="J2714" s="15" t="s">
        <v>14</v>
      </c>
      <c r="K2714" s="3"/>
      <c r="L2714" s="17">
        <v>26.970000000001416</v>
      </c>
      <c r="M2714" s="34">
        <f>L2714/'MSD Calculation'!$D$5</f>
        <v>0.91114864864869649</v>
      </c>
      <c r="N2714" s="34">
        <f>'MSD Calculation'!$D$24-L2714</f>
        <v>-8.4700000000014164</v>
      </c>
      <c r="O2714" s="35">
        <f t="shared" si="210"/>
        <v>1.2575596071853932E-3</v>
      </c>
      <c r="P2714" s="35">
        <f t="shared" si="211"/>
        <v>6.2393698741149677E-3</v>
      </c>
      <c r="Q2714" s="35">
        <f t="shared" si="212"/>
        <v>8.3964831635694719E-3</v>
      </c>
      <c r="R2714" s="35">
        <f t="shared" si="213"/>
        <v>9.7870005409402844E-3</v>
      </c>
      <c r="S2714" s="35">
        <f t="shared" si="214"/>
        <v>1.0286552690177713E-2</v>
      </c>
      <c r="T2714" s="11" t="s">
        <v>14</v>
      </c>
    </row>
    <row r="2715" spans="2:20" x14ac:dyDescent="0.35">
      <c r="B2715" s="63">
        <v>26.980000000001418</v>
      </c>
      <c r="C2715" s="34">
        <f>B2715/'MSD Calculation'!$D$5</f>
        <v>0.9114864864865343</v>
      </c>
      <c r="D2715" s="34">
        <f>'MSD Calculation'!$D$24-B2715</f>
        <v>-8.480000000001418</v>
      </c>
      <c r="E2715" s="30">
        <f>IF(B2715="",0,IF(B2715&lt;'MSD Calculation'!$D$5,$E$7*(1-B2715/'MSD Calculation'!$D$5), 0))</f>
        <v>1.2527780117208077E-3</v>
      </c>
      <c r="F2715" s="30">
        <f>IF(B2715="",0,IF($B2715&lt;$F$5,0,IF($B2715&gt;'MSD Calculation'!$D$5,0,IF($N$4="Closed-form",1/2*(1-COS(2*PI()*($B2715-$F$5)/$F$6))*$F$8,IF($N$4="General",1/2*(1-COS(2*PI()*($B2715-$F$5)/$F$6))*$F$9,"Error")))))</f>
        <v>4.9716563920217107E-3</v>
      </c>
      <c r="G2715" s="30">
        <f>IF(B2715="",0,IF($B2715&lt;$G$5,0,IF($B2715&gt;'MSD Calculation'!$D$5,0,IF($N$4="Closed-form",1/2*(1-COS(2*PI()*($B2715-$G$5)/$G$6))*$G$8,IF($N$4="General",1/2*(1-COS(2*PI()*($B2715-$G$5)/$G$6))*$G$9,"Error")))))</f>
        <v>2.1523199893638653E-3</v>
      </c>
      <c r="H2715" s="30">
        <f>IF(B2715="",0,IF($B2715&lt;$H$5,0,IF($B2715&gt;'MSD Calculation'!$D$5,0,IF($N$4="Closed-form",1/2*(1-COS(2*PI()*($B2715-$H$5)/$H$6))*$H$8,IF($N$4="General",1/2*(1-COS(2*PI()*($B2715-$H$5)/$H$6))*$H$9,"Error")))))</f>
        <v>1.3872782094002775E-3</v>
      </c>
      <c r="I2715" s="30">
        <f>IF(B2715="",0,IF($B2715&lt;$I$5,0,IF($B2715&gt;'MSD Calculation'!$D$5,0,IF($N$4="Closed-form",1/2*(1-COS(2*PI()*($B2715-$I$5)/$I$6))*$I$8,IF($N$4="General",1/2*(1-COS(2*PI()*($B2715-$I$5)/$I$6))*$I$9,"Error")))))</f>
        <v>4.9853891129159977E-4</v>
      </c>
      <c r="J2715" s="15" t="s">
        <v>14</v>
      </c>
      <c r="K2715" s="3"/>
      <c r="L2715" s="17">
        <v>26.980000000001418</v>
      </c>
      <c r="M2715" s="34">
        <f>L2715/'MSD Calculation'!$D$5</f>
        <v>0.9114864864865343</v>
      </c>
      <c r="N2715" s="34">
        <f>'MSD Calculation'!$D$24-L2715</f>
        <v>-8.480000000001418</v>
      </c>
      <c r="O2715" s="35">
        <f t="shared" si="210"/>
        <v>1.2527780117208077E-3</v>
      </c>
      <c r="P2715" s="35">
        <f t="shared" si="211"/>
        <v>6.2244344037425186E-3</v>
      </c>
      <c r="Q2715" s="35">
        <f t="shared" si="212"/>
        <v>8.3767543931063844E-3</v>
      </c>
      <c r="R2715" s="35">
        <f t="shared" si="213"/>
        <v>9.7640326025066615E-3</v>
      </c>
      <c r="S2715" s="35">
        <f t="shared" si="214"/>
        <v>1.0262571513798261E-2</v>
      </c>
      <c r="T2715" s="11" t="s">
        <v>14</v>
      </c>
    </row>
    <row r="2716" spans="2:20" x14ac:dyDescent="0.35">
      <c r="B2716" s="63">
        <v>26.99000000000142</v>
      </c>
      <c r="C2716" s="34">
        <f>B2716/'MSD Calculation'!$D$5</f>
        <v>0.91182432432437222</v>
      </c>
      <c r="D2716" s="34">
        <f>'MSD Calculation'!$D$24-B2716</f>
        <v>-8.4900000000014195</v>
      </c>
      <c r="E2716" s="30">
        <f>IF(B2716="",0,IF(B2716&lt;'MSD Calculation'!$D$5,$E$7*(1-B2716/'MSD Calculation'!$D$5), 0))</f>
        <v>1.2479964162562208E-3</v>
      </c>
      <c r="F2716" s="30">
        <f>IF(B2716="",0,IF($B2716&lt;$F$5,0,IF($B2716&gt;'MSD Calculation'!$D$5,0,IF($N$4="Closed-form",1/2*(1-COS(2*PI()*($B2716-$F$5)/$F$6))*$F$8,IF($N$4="General",1/2*(1-COS(2*PI()*($B2716-$F$5)/$F$6))*$F$9,"Error")))))</f>
        <v>4.9615019825084523E-3</v>
      </c>
      <c r="G2716" s="30">
        <f>IF(B2716="",0,IF($B2716&lt;$G$5,0,IF($B2716&gt;'MSD Calculation'!$D$5,0,IF($N$4="Closed-form",1/2*(1-COS(2*PI()*($B2716-$G$5)/$G$6))*$G$8,IF($N$4="General",1/2*(1-COS(2*PI()*($B2716-$G$5)/$G$6))*$G$9,"Error")))))</f>
        <v>2.1475245788695353E-3</v>
      </c>
      <c r="H2716" s="30">
        <f>IF(B2716="",0,IF($B2716&lt;$H$5,0,IF($B2716&gt;'MSD Calculation'!$D$5,0,IF($N$4="Closed-form",1/2*(1-COS(2*PI()*($B2716-$H$5)/$H$6))*$H$8,IF($N$4="General",1/2*(1-COS(2*PI()*($B2716-$H$5)/$H$6))*$H$9,"Error")))))</f>
        <v>1.3840344881391425E-3</v>
      </c>
      <c r="I2716" s="30">
        <f>IF(B2716="",0,IF($B2716&lt;$I$5,0,IF($B2716&gt;'MSD Calculation'!$D$5,0,IF($N$4="Closed-form",1/2*(1-COS(2*PI()*($B2716-$I$5)/$I$6))*$I$8,IF($N$4="General",1/2*(1-COS(2*PI()*($B2716-$I$5)/$I$6))*$I$9,"Error")))))</f>
        <v>4.9752026695573019E-4</v>
      </c>
      <c r="J2716" s="15" t="s">
        <v>14</v>
      </c>
      <c r="K2716" s="3"/>
      <c r="L2716" s="17">
        <v>26.99000000000142</v>
      </c>
      <c r="M2716" s="34">
        <f>L2716/'MSD Calculation'!$D$5</f>
        <v>0.91182432432437222</v>
      </c>
      <c r="N2716" s="34">
        <f>'MSD Calculation'!$D$24-L2716</f>
        <v>-8.4900000000014195</v>
      </c>
      <c r="O2716" s="35">
        <f t="shared" si="210"/>
        <v>1.2479964162562208E-3</v>
      </c>
      <c r="P2716" s="35">
        <f t="shared" si="211"/>
        <v>6.2094983987646731E-3</v>
      </c>
      <c r="Q2716" s="35">
        <f t="shared" si="212"/>
        <v>8.3570229776342084E-3</v>
      </c>
      <c r="R2716" s="35">
        <f t="shared" si="213"/>
        <v>9.7410574657733513E-3</v>
      </c>
      <c r="S2716" s="35">
        <f t="shared" si="214"/>
        <v>1.0238577732729081E-2</v>
      </c>
      <c r="T2716" s="11" t="s">
        <v>14</v>
      </c>
    </row>
    <row r="2717" spans="2:20" x14ac:dyDescent="0.35">
      <c r="B2717" s="63">
        <v>27.000000000001421</v>
      </c>
      <c r="C2717" s="34">
        <f>B2717/'MSD Calculation'!$D$5</f>
        <v>0.91216216216221013</v>
      </c>
      <c r="D2717" s="34">
        <f>'MSD Calculation'!$D$24-B2717</f>
        <v>-8.5000000000014211</v>
      </c>
      <c r="E2717" s="30">
        <f>IF(B2717="",0,IF(B2717&lt;'MSD Calculation'!$D$5,$E$7*(1-B2717/'MSD Calculation'!$D$5), 0))</f>
        <v>1.243214820791634E-3</v>
      </c>
      <c r="F2717" s="30">
        <f>IF(B2717="",0,IF($B2717&lt;$F$5,0,IF($B2717&gt;'MSD Calculation'!$D$5,0,IF($N$4="Closed-form",1/2*(1-COS(2*PI()*($B2717-$F$5)/$F$6))*$F$8,IF($N$4="General",1/2*(1-COS(2*PI()*($B2717-$F$5)/$F$6))*$F$9,"Error")))))</f>
        <v>4.9513470829320224E-3</v>
      </c>
      <c r="G2717" s="30">
        <f>IF(B2717="",0,IF($B2717&lt;$G$5,0,IF($B2717&gt;'MSD Calculation'!$D$5,0,IF($N$4="Closed-form",1/2*(1-COS(2*PI()*($B2717-$G$5)/$G$6))*$G$8,IF($N$4="General",1/2*(1-COS(2*PI()*($B2717-$G$5)/$G$6))*$G$9,"Error")))))</f>
        <v>2.1427270911698764E-3</v>
      </c>
      <c r="H2717" s="30">
        <f>IF(B2717="",0,IF($B2717&lt;$H$5,0,IF($B2717&gt;'MSD Calculation'!$D$5,0,IF($N$4="Closed-form",1/2*(1-COS(2*PI()*($B2717-$H$5)/$H$6))*$H$8,IF($N$4="General",1/2*(1-COS(2*PI()*($B2717-$H$5)/$H$6))*$H$9,"Error")))))</f>
        <v>1.3807862525893715E-3</v>
      </c>
      <c r="I2717" s="30">
        <f>IF(B2717="",0,IF($B2717&lt;$I$5,0,IF($B2717&gt;'MSD Calculation'!$D$5,0,IF($N$4="Closed-form",1/2*(1-COS(2*PI()*($B2717-$I$5)/$I$6))*$I$8,IF($N$4="General",1/2*(1-COS(2*PI()*($B2717-$I$5)/$I$6))*$I$9,"Error")))))</f>
        <v>4.964962425533688E-4</v>
      </c>
      <c r="J2717" s="15" t="s">
        <v>14</v>
      </c>
      <c r="K2717" s="3"/>
      <c r="L2717" s="17">
        <v>27.000000000001421</v>
      </c>
      <c r="M2717" s="34">
        <f>L2717/'MSD Calculation'!$D$5</f>
        <v>0.91216216216221013</v>
      </c>
      <c r="N2717" s="34">
        <f>'MSD Calculation'!$D$24-L2717</f>
        <v>-8.5000000000014211</v>
      </c>
      <c r="O2717" s="35">
        <f t="shared" si="210"/>
        <v>1.243214820791634E-3</v>
      </c>
      <c r="P2717" s="35">
        <f t="shared" si="211"/>
        <v>6.1945619037236561E-3</v>
      </c>
      <c r="Q2717" s="35">
        <f t="shared" si="212"/>
        <v>8.3372889948935321E-3</v>
      </c>
      <c r="R2717" s="35">
        <f t="shared" si="213"/>
        <v>9.7180752474829036E-3</v>
      </c>
      <c r="S2717" s="35">
        <f t="shared" si="214"/>
        <v>1.0214571490036272E-2</v>
      </c>
      <c r="T2717" s="11" t="s">
        <v>14</v>
      </c>
    </row>
    <row r="2718" spans="2:20" x14ac:dyDescent="0.35">
      <c r="B2718" s="63">
        <v>27.010000000001423</v>
      </c>
      <c r="C2718" s="34">
        <f>B2718/'MSD Calculation'!$D$5</f>
        <v>0.91250000000004805</v>
      </c>
      <c r="D2718" s="34">
        <f>'MSD Calculation'!$D$24-B2718</f>
        <v>-8.5100000000014226</v>
      </c>
      <c r="E2718" s="30">
        <f>IF(B2718="",0,IF(B2718&lt;'MSD Calculation'!$D$5,$E$7*(1-B2718/'MSD Calculation'!$D$5), 0))</f>
        <v>1.2384332253270469E-3</v>
      </c>
      <c r="F2718" s="30">
        <f>IF(B2718="",0,IF($B2718&lt;$F$5,0,IF($B2718&gt;'MSD Calculation'!$D$5,0,IF($N$4="Closed-form",1/2*(1-COS(2*PI()*($B2718-$F$5)/$F$6))*$F$8,IF($N$4="General",1/2*(1-COS(2*PI()*($B2718-$F$5)/$F$6))*$F$9,"Error")))))</f>
        <v>4.9411917378367658E-3</v>
      </c>
      <c r="G2718" s="30">
        <f>IF(B2718="",0,IF($B2718&lt;$G$5,0,IF($B2718&gt;'MSD Calculation'!$D$5,0,IF($N$4="Closed-form",1/2*(1-COS(2*PI()*($B2718-$G$5)/$G$6))*$G$8,IF($N$4="General",1/2*(1-COS(2*PI()*($B2718-$G$5)/$G$6))*$G$9,"Error")))))</f>
        <v>2.1379275594776291E-3</v>
      </c>
      <c r="H2718" s="30">
        <f>IF(B2718="",0,IF($B2718&lt;$H$5,0,IF($B2718&gt;'MSD Calculation'!$D$5,0,IF($N$4="Closed-form",1/2*(1-COS(2*PI()*($B2718-$H$5)/$H$6))*$H$8,IF($N$4="General",1/2*(1-COS(2*PI()*($B2718-$H$5)/$H$6))*$H$9,"Error")))))</f>
        <v>1.3775335418072024E-3</v>
      </c>
      <c r="I2718" s="30">
        <f>IF(B2718="",0,IF($B2718&lt;$I$5,0,IF($B2718&gt;'MSD Calculation'!$D$5,0,IF($N$4="Closed-form",1/2*(1-COS(2*PI()*($B2718-$I$5)/$I$6))*$I$8,IF($N$4="General",1/2*(1-COS(2*PI()*($B2718-$I$5)/$I$6))*$I$9,"Error")))))</f>
        <v>4.9546686454709447E-4</v>
      </c>
      <c r="J2718" s="15" t="s">
        <v>14</v>
      </c>
      <c r="K2718" s="3"/>
      <c r="L2718" s="17">
        <v>27.010000000001423</v>
      </c>
      <c r="M2718" s="34">
        <f>L2718/'MSD Calculation'!$D$5</f>
        <v>0.91250000000004805</v>
      </c>
      <c r="N2718" s="34">
        <f>'MSD Calculation'!$D$24-L2718</f>
        <v>-8.5100000000014226</v>
      </c>
      <c r="O2718" s="35">
        <f t="shared" si="210"/>
        <v>1.2384332253270469E-3</v>
      </c>
      <c r="P2718" s="35">
        <f t="shared" si="211"/>
        <v>6.1796249631638125E-3</v>
      </c>
      <c r="Q2718" s="35">
        <f t="shared" si="212"/>
        <v>8.3175525226414412E-3</v>
      </c>
      <c r="R2718" s="35">
        <f t="shared" si="213"/>
        <v>9.6950860644486429E-3</v>
      </c>
      <c r="S2718" s="35">
        <f t="shared" si="214"/>
        <v>1.0190552928995737E-2</v>
      </c>
      <c r="T2718" s="11" t="s">
        <v>14</v>
      </c>
    </row>
    <row r="2719" spans="2:20" x14ac:dyDescent="0.35">
      <c r="B2719" s="63">
        <v>27.020000000001424</v>
      </c>
      <c r="C2719" s="34">
        <f>B2719/'MSD Calculation'!$D$5</f>
        <v>0.91283783783788586</v>
      </c>
      <c r="D2719" s="34">
        <f>'MSD Calculation'!$D$24-B2719</f>
        <v>-8.5200000000014242</v>
      </c>
      <c r="E2719" s="30">
        <f>IF(B2719="",0,IF(B2719&lt;'MSD Calculation'!$D$5,$E$7*(1-B2719/'MSD Calculation'!$D$5), 0))</f>
        <v>1.2336516298624616E-3</v>
      </c>
      <c r="F2719" s="30">
        <f>IF(B2719="",0,IF($B2719&lt;$F$5,0,IF($B2719&gt;'MSD Calculation'!$D$5,0,IF($N$4="Closed-form",1/2*(1-COS(2*PI()*($B2719-$F$5)/$F$6))*$F$8,IF($N$4="General",1/2*(1-COS(2*PI()*($B2719-$F$5)/$F$6))*$F$9,"Error")))))</f>
        <v>4.9310359917690161E-3</v>
      </c>
      <c r="G2719" s="30">
        <f>IF(B2719="",0,IF($B2719&lt;$G$5,0,IF($B2719&gt;'MSD Calculation'!$D$5,0,IF($N$4="Closed-form",1/2*(1-COS(2*PI()*($B2719-$G$5)/$G$6))*$G$8,IF($N$4="General",1/2*(1-COS(2*PI()*($B2719-$G$5)/$G$6))*$G$9,"Error")))))</f>
        <v>2.1331260170196829E-3</v>
      </c>
      <c r="H2719" s="30">
        <f>IF(B2719="",0,IF($B2719&lt;$H$5,0,IF($B2719&gt;'MSD Calculation'!$D$5,0,IF($N$4="Closed-form",1/2*(1-COS(2*PI()*($B2719-$H$5)/$H$6))*$H$8,IF($N$4="General",1/2*(1-COS(2*PI()*($B2719-$H$5)/$H$6))*$H$9,"Error")))))</f>
        <v>1.3742763949026857E-3</v>
      </c>
      <c r="I2719" s="30">
        <f>IF(B2719="",0,IF($B2719&lt;$I$5,0,IF($B2719&gt;'MSD Calculation'!$D$5,0,IF($N$4="Closed-form",1/2*(1-COS(2*PI()*($B2719-$I$5)/$I$6))*$I$8,IF($N$4="General",1/2*(1-COS(2*PI()*($B2719-$I$5)/$I$6))*$I$9,"Error")))))</f>
        <v>4.9443215953783254E-4</v>
      </c>
      <c r="J2719" s="15" t="s">
        <v>14</v>
      </c>
      <c r="K2719" s="3"/>
      <c r="L2719" s="17">
        <v>27.020000000001424</v>
      </c>
      <c r="M2719" s="34">
        <f>L2719/'MSD Calculation'!$D$5</f>
        <v>0.91283783783788586</v>
      </c>
      <c r="N2719" s="34">
        <f>'MSD Calculation'!$D$24-L2719</f>
        <v>-8.5200000000014242</v>
      </c>
      <c r="O2719" s="35">
        <f t="shared" si="210"/>
        <v>1.2336516298624616E-3</v>
      </c>
      <c r="P2719" s="35">
        <f t="shared" si="211"/>
        <v>6.1646876216314775E-3</v>
      </c>
      <c r="Q2719" s="35">
        <f t="shared" si="212"/>
        <v>8.2978136386511608E-3</v>
      </c>
      <c r="R2719" s="35">
        <f t="shared" si="213"/>
        <v>9.6720900335538467E-3</v>
      </c>
      <c r="S2719" s="35">
        <f t="shared" si="214"/>
        <v>1.0166522193091679E-2</v>
      </c>
      <c r="T2719" s="11" t="s">
        <v>14</v>
      </c>
    </row>
    <row r="2720" spans="2:20" x14ac:dyDescent="0.35">
      <c r="B2720" s="63">
        <v>27.030000000001426</v>
      </c>
      <c r="C2720" s="34">
        <f>B2720/'MSD Calculation'!$D$5</f>
        <v>0.91317567567572377</v>
      </c>
      <c r="D2720" s="34">
        <f>'MSD Calculation'!$D$24-B2720</f>
        <v>-8.5300000000014258</v>
      </c>
      <c r="E2720" s="30">
        <f>IF(B2720="",0,IF(B2720&lt;'MSD Calculation'!$D$5,$E$7*(1-B2720/'MSD Calculation'!$D$5), 0))</f>
        <v>1.2288700343978747E-3</v>
      </c>
      <c r="F2720" s="30">
        <f>IF(B2720="",0,IF($B2720&lt;$F$5,0,IF($B2720&gt;'MSD Calculation'!$D$5,0,IF($N$4="Closed-form",1/2*(1-COS(2*PI()*($B2720-$F$5)/$F$6))*$F$8,IF($N$4="General",1/2*(1-COS(2*PI()*($B2720-$F$5)/$F$6))*$F$9,"Error")))))</f>
        <v>4.920879889276821E-3</v>
      </c>
      <c r="G2720" s="30">
        <f>IF(B2720="",0,IF($B2720&lt;$G$5,0,IF($B2720&gt;'MSD Calculation'!$D$5,0,IF($N$4="Closed-form",1/2*(1-COS(2*PI()*($B2720-$G$5)/$G$6))*$G$8,IF($N$4="General",1/2*(1-COS(2*PI()*($B2720-$G$5)/$G$6))*$G$9,"Error")))))</f>
        <v>2.1283224970368481E-3</v>
      </c>
      <c r="H2720" s="30">
        <f>IF(B2720="",0,IF($B2720&lt;$H$5,0,IF($B2720&gt;'MSD Calculation'!$D$5,0,IF($N$4="Closed-form",1/2*(1-COS(2*PI()*($B2720-$H$5)/$H$6))*$H$8,IF($N$4="General",1/2*(1-COS(2*PI()*($B2720-$H$5)/$H$6))*$H$9,"Error")))))</f>
        <v>1.3710148510392094E-3</v>
      </c>
      <c r="I2720" s="30">
        <f>IF(B2720="",0,IF($B2720&lt;$I$5,0,IF($B2720&gt;'MSD Calculation'!$D$5,0,IF($N$4="Closed-form",1/2*(1-COS(2*PI()*($B2720-$I$5)/$I$6))*$I$8,IF($N$4="General",1/2*(1-COS(2*PI()*($B2720-$I$5)/$I$6))*$I$9,"Error")))))</f>
        <v>4.9339215426416746E-4</v>
      </c>
      <c r="J2720" s="15" t="s">
        <v>14</v>
      </c>
      <c r="K2720" s="3"/>
      <c r="L2720" s="17">
        <v>27.030000000001426</v>
      </c>
      <c r="M2720" s="34">
        <f>L2720/'MSD Calculation'!$D$5</f>
        <v>0.91317567567572377</v>
      </c>
      <c r="N2720" s="34">
        <f>'MSD Calculation'!$D$24-L2720</f>
        <v>-8.5300000000014258</v>
      </c>
      <c r="O2720" s="35">
        <f t="shared" si="210"/>
        <v>1.2288700343978747E-3</v>
      </c>
      <c r="P2720" s="35">
        <f t="shared" si="211"/>
        <v>6.1497499236746953E-3</v>
      </c>
      <c r="Q2720" s="35">
        <f t="shared" si="212"/>
        <v>8.2780724207115429E-3</v>
      </c>
      <c r="R2720" s="35">
        <f t="shared" si="213"/>
        <v>9.6490872717507527E-3</v>
      </c>
      <c r="S2720" s="35">
        <f t="shared" si="214"/>
        <v>1.0142479426014921E-2</v>
      </c>
      <c r="T2720" s="11" t="s">
        <v>14</v>
      </c>
    </row>
    <row r="2721" spans="2:20" x14ac:dyDescent="0.35">
      <c r="B2721" s="63">
        <v>27.040000000001427</v>
      </c>
      <c r="C2721" s="34">
        <f>B2721/'MSD Calculation'!$D$5</f>
        <v>0.91351351351356169</v>
      </c>
      <c r="D2721" s="34">
        <f>'MSD Calculation'!$D$24-B2721</f>
        <v>-8.5400000000014273</v>
      </c>
      <c r="E2721" s="30">
        <f>IF(B2721="",0,IF(B2721&lt;'MSD Calculation'!$D$5,$E$7*(1-B2721/'MSD Calculation'!$D$5), 0))</f>
        <v>1.2240884389332876E-3</v>
      </c>
      <c r="F2721" s="30">
        <f>IF(B2721="",0,IF($B2721&lt;$F$5,0,IF($B2721&gt;'MSD Calculation'!$D$5,0,IF($N$4="Closed-form",1/2*(1-COS(2*PI()*($B2721-$F$5)/$F$6))*$F$8,IF($N$4="General",1/2*(1-COS(2*PI()*($B2721-$F$5)/$F$6))*$F$9,"Error")))))</f>
        <v>4.9107234749098264E-3</v>
      </c>
      <c r="G2721" s="30">
        <f>IF(B2721="",0,IF($B2721&lt;$G$5,0,IF($B2721&gt;'MSD Calculation'!$D$5,0,IF($N$4="Closed-form",1/2*(1-COS(2*PI()*($B2721-$G$5)/$G$6))*$G$8,IF($N$4="General",1/2*(1-COS(2*PI()*($B2721-$G$5)/$G$6))*$G$9,"Error")))))</f>
        <v>2.1235170327836292E-3</v>
      </c>
      <c r="H2721" s="30">
        <f>IF(B2721="",0,IF($B2721&lt;$H$5,0,IF($B2721&gt;'MSD Calculation'!$D$5,0,IF($N$4="Closed-form",1/2*(1-COS(2*PI()*($B2721-$H$5)/$H$6))*$H$8,IF($N$4="General",1/2*(1-COS(2*PI()*($B2721-$H$5)/$H$6))*$H$9,"Error")))))</f>
        <v>1.3677489494330305E-3</v>
      </c>
      <c r="I2721" s="30">
        <f>IF(B2721="",0,IF($B2721&lt;$I$5,0,IF($B2721&gt;'MSD Calculation'!$D$5,0,IF($N$4="Closed-form",1/2*(1-COS(2*PI()*($B2721-$I$5)/$I$6))*$I$8,IF($N$4="General",1/2*(1-COS(2*PI()*($B2721-$I$5)/$I$6))*$I$9,"Error")))))</f>
        <v>4.9234687560165179E-4</v>
      </c>
      <c r="J2721" s="15" t="s">
        <v>14</v>
      </c>
      <c r="K2721" s="3"/>
      <c r="L2721" s="17">
        <v>27.040000000001427</v>
      </c>
      <c r="M2721" s="34">
        <f>L2721/'MSD Calculation'!$D$5</f>
        <v>0.91351351351356169</v>
      </c>
      <c r="N2721" s="34">
        <f>'MSD Calculation'!$D$24-L2721</f>
        <v>-8.5400000000014273</v>
      </c>
      <c r="O2721" s="35">
        <f t="shared" si="210"/>
        <v>1.2240884389332876E-3</v>
      </c>
      <c r="P2721" s="35">
        <f t="shared" si="211"/>
        <v>6.1348119138431145E-3</v>
      </c>
      <c r="Q2721" s="35">
        <f t="shared" si="212"/>
        <v>8.2583289466267445E-3</v>
      </c>
      <c r="R2721" s="35">
        <f t="shared" si="213"/>
        <v>9.6260778960597752E-3</v>
      </c>
      <c r="S2721" s="35">
        <f t="shared" si="214"/>
        <v>1.0118424771661427E-2</v>
      </c>
      <c r="T2721" s="11" t="s">
        <v>14</v>
      </c>
    </row>
    <row r="2722" spans="2:20" x14ac:dyDescent="0.35">
      <c r="B2722" s="63">
        <v>27.050000000001429</v>
      </c>
      <c r="C2722" s="34">
        <f>B2722/'MSD Calculation'!$D$5</f>
        <v>0.91385135135139961</v>
      </c>
      <c r="D2722" s="34">
        <f>'MSD Calculation'!$D$24-B2722</f>
        <v>-8.5500000000014289</v>
      </c>
      <c r="E2722" s="30">
        <f>IF(B2722="",0,IF(B2722&lt;'MSD Calculation'!$D$5,$E$7*(1-B2722/'MSD Calculation'!$D$5), 0))</f>
        <v>1.2193068434687008E-3</v>
      </c>
      <c r="F2722" s="30">
        <f>IF(B2722="",0,IF($B2722&lt;$F$5,0,IF($B2722&gt;'MSD Calculation'!$D$5,0,IF($N$4="Closed-form",1/2*(1-COS(2*PI()*($B2722-$F$5)/$F$6))*$F$8,IF($N$4="General",1/2*(1-COS(2*PI()*($B2722-$F$5)/$F$6))*$F$9,"Error")))))</f>
        <v>4.9005667932190316E-3</v>
      </c>
      <c r="G2722" s="30">
        <f>IF(B2722="",0,IF($B2722&lt;$G$5,0,IF($B2722&gt;'MSD Calculation'!$D$5,0,IF($N$4="Closed-form",1/2*(1-COS(2*PI()*($B2722-$G$5)/$G$6))*$G$8,IF($N$4="General",1/2*(1-COS(2*PI()*($B2722-$G$5)/$G$6))*$G$9,"Error")))))</f>
        <v>2.1187096575279851E-3</v>
      </c>
      <c r="H2722" s="30">
        <f>IF(B2722="",0,IF($B2722&lt;$H$5,0,IF($B2722&gt;'MSD Calculation'!$D$5,0,IF($N$4="Closed-form",1/2*(1-COS(2*PI()*($B2722-$H$5)/$H$6))*$H$8,IF($N$4="General",1/2*(1-COS(2*PI()*($B2722-$H$5)/$H$6))*$H$9,"Error")))))</f>
        <v>1.3644787293528025E-3</v>
      </c>
      <c r="I2722" s="30">
        <f>IF(B2722="",0,IF($B2722&lt;$I$5,0,IF($B2722&gt;'MSD Calculation'!$D$5,0,IF($N$4="Closed-form",1/2*(1-COS(2*PI()*($B2722-$I$5)/$I$6))*$I$8,IF($N$4="General",1/2*(1-COS(2*PI()*($B2722-$I$5)/$I$6))*$I$9,"Error")))))</f>
        <v>4.9129635056211146E-4</v>
      </c>
      <c r="J2722" s="15" t="s">
        <v>14</v>
      </c>
      <c r="K2722" s="3"/>
      <c r="L2722" s="17">
        <v>27.050000000001429</v>
      </c>
      <c r="M2722" s="34">
        <f>L2722/'MSD Calculation'!$D$5</f>
        <v>0.91385135135139961</v>
      </c>
      <c r="N2722" s="34">
        <f>'MSD Calculation'!$D$24-L2722</f>
        <v>-8.5500000000014289</v>
      </c>
      <c r="O2722" s="35">
        <f t="shared" si="210"/>
        <v>1.2193068434687008E-3</v>
      </c>
      <c r="P2722" s="35">
        <f t="shared" si="211"/>
        <v>6.1198736366877326E-3</v>
      </c>
      <c r="Q2722" s="35">
        <f t="shared" si="212"/>
        <v>8.2385832942157185E-3</v>
      </c>
      <c r="R2722" s="35">
        <f t="shared" si="213"/>
        <v>9.6030620235685211E-3</v>
      </c>
      <c r="S2722" s="35">
        <f t="shared" si="214"/>
        <v>1.0094358374130632E-2</v>
      </c>
      <c r="T2722" s="11" t="s">
        <v>14</v>
      </c>
    </row>
    <row r="2723" spans="2:20" x14ac:dyDescent="0.35">
      <c r="B2723" s="63">
        <v>27.06000000000143</v>
      </c>
      <c r="C2723" s="34">
        <f>B2723/'MSD Calculation'!$D$5</f>
        <v>0.91418918918923742</v>
      </c>
      <c r="D2723" s="34">
        <f>'MSD Calculation'!$D$24-B2723</f>
        <v>-8.5600000000014305</v>
      </c>
      <c r="E2723" s="30">
        <f>IF(B2723="",0,IF(B2723&lt;'MSD Calculation'!$D$5,$E$7*(1-B2723/'MSD Calculation'!$D$5), 0))</f>
        <v>1.2145252480041152E-3</v>
      </c>
      <c r="F2723" s="30">
        <f>IF(B2723="",0,IF($B2723&lt;$F$5,0,IF($B2723&gt;'MSD Calculation'!$D$5,0,IF($N$4="Closed-form",1/2*(1-COS(2*PI()*($B2723-$F$5)/$F$6))*$F$8,IF($N$4="General",1/2*(1-COS(2*PI()*($B2723-$F$5)/$F$6))*$F$9,"Error")))))</f>
        <v>4.8904098887566213E-3</v>
      </c>
      <c r="G2723" s="30">
        <f>IF(B2723="",0,IF($B2723&lt;$G$5,0,IF($B2723&gt;'MSD Calculation'!$D$5,0,IF($N$4="Closed-form",1/2*(1-COS(2*PI()*($B2723-$G$5)/$G$6))*$G$8,IF($N$4="General",1/2*(1-COS(2*PI()*($B2723-$G$5)/$G$6))*$G$9,"Error")))))</f>
        <v>2.1139004045511098E-3</v>
      </c>
      <c r="H2723" s="30">
        <f>IF(B2723="",0,IF($B2723&lt;$H$5,0,IF($B2723&gt;'MSD Calculation'!$D$5,0,IF($N$4="Closed-form",1/2*(1-COS(2*PI()*($B2723-$H$5)/$H$6))*$H$8,IF($N$4="General",1/2*(1-COS(2*PI()*($B2723-$H$5)/$H$6))*$H$9,"Error")))))</f>
        <v>1.3612042301191039E-3</v>
      </c>
      <c r="I2723" s="30">
        <f>IF(B2723="",0,IF($B2723&lt;$I$5,0,IF($B2723&gt;'MSD Calculation'!$D$5,0,IF($N$4="Closed-form",1/2*(1-COS(2*PI()*($B2723-$I$5)/$I$6))*$I$8,IF($N$4="General",1/2*(1-COS(2*PI()*($B2723-$I$5)/$I$6))*$I$9,"Error")))))</f>
        <v>4.9024060629294832E-4</v>
      </c>
      <c r="J2723" s="15" t="s">
        <v>14</v>
      </c>
      <c r="K2723" s="3"/>
      <c r="L2723" s="17">
        <v>27.06000000000143</v>
      </c>
      <c r="M2723" s="34">
        <f>L2723/'MSD Calculation'!$D$5</f>
        <v>0.91418918918923742</v>
      </c>
      <c r="N2723" s="34">
        <f>'MSD Calculation'!$D$24-L2723</f>
        <v>-8.5600000000014305</v>
      </c>
      <c r="O2723" s="35">
        <f t="shared" si="210"/>
        <v>1.2145252480041152E-3</v>
      </c>
      <c r="P2723" s="35">
        <f t="shared" si="211"/>
        <v>6.104935136760737E-3</v>
      </c>
      <c r="Q2723" s="35">
        <f t="shared" si="212"/>
        <v>8.2188355413118468E-3</v>
      </c>
      <c r="R2723" s="35">
        <f t="shared" si="213"/>
        <v>9.5800397714309506E-3</v>
      </c>
      <c r="S2723" s="35">
        <f t="shared" si="214"/>
        <v>1.0070280377723898E-2</v>
      </c>
      <c r="T2723" s="11" t="s">
        <v>14</v>
      </c>
    </row>
    <row r="2724" spans="2:20" x14ac:dyDescent="0.35">
      <c r="B2724" s="63">
        <v>27.070000000001432</v>
      </c>
      <c r="C2724" s="34">
        <f>B2724/'MSD Calculation'!$D$5</f>
        <v>0.91452702702707533</v>
      </c>
      <c r="D2724" s="34">
        <f>'MSD Calculation'!$D$24-B2724</f>
        <v>-8.570000000001432</v>
      </c>
      <c r="E2724" s="30">
        <f>IF(B2724="",0,IF(B2724&lt;'MSD Calculation'!$D$5,$E$7*(1-B2724/'MSD Calculation'!$D$5), 0))</f>
        <v>1.2097436525395284E-3</v>
      </c>
      <c r="F2724" s="30">
        <f>IF(B2724="",0,IF($B2724&lt;$F$5,0,IF($B2724&gt;'MSD Calculation'!$D$5,0,IF($N$4="Closed-form",1/2*(1-COS(2*PI()*($B2724-$F$5)/$F$6))*$F$8,IF($N$4="General",1/2*(1-COS(2*PI()*($B2724-$F$5)/$F$6))*$F$9,"Error")))))</f>
        <v>4.8802528060757321E-3</v>
      </c>
      <c r="G2724" s="30">
        <f>IF(B2724="",0,IF($B2724&lt;$G$5,0,IF($B2724&gt;'MSD Calculation'!$D$5,0,IF($N$4="Closed-form",1/2*(1-COS(2*PI()*($B2724-$G$5)/$G$6))*$G$8,IF($N$4="General",1/2*(1-COS(2*PI()*($B2724-$G$5)/$G$6))*$G$9,"Error")))))</f>
        <v>2.1090893071471929E-3</v>
      </c>
      <c r="H2724" s="30">
        <f>IF(B2724="",0,IF($B2724&lt;$H$5,0,IF($B2724&gt;'MSD Calculation'!$D$5,0,IF($N$4="Closed-form",1/2*(1-COS(2*PI()*($B2724-$H$5)/$H$6))*$H$8,IF($N$4="General",1/2*(1-COS(2*PI()*($B2724-$H$5)/$H$6))*$H$9,"Error")))))</f>
        <v>1.3579254911039644E-3</v>
      </c>
      <c r="I2724" s="30">
        <f>IF(B2724="",0,IF($B2724&lt;$I$5,0,IF($B2724&gt;'MSD Calculation'!$D$5,0,IF($N$4="Closed-form",1/2*(1-COS(2*PI()*($B2724-$I$5)/$I$6))*$I$8,IF($N$4="General",1/2*(1-COS(2*PI()*($B2724-$I$5)/$I$6))*$I$9,"Error")))))</f>
        <v>4.8917967007643798E-4</v>
      </c>
      <c r="J2724" s="15" t="s">
        <v>14</v>
      </c>
      <c r="K2724" s="3"/>
      <c r="L2724" s="17">
        <v>27.070000000001432</v>
      </c>
      <c r="M2724" s="34">
        <f>L2724/'MSD Calculation'!$D$5</f>
        <v>0.91452702702707533</v>
      </c>
      <c r="N2724" s="34">
        <f>'MSD Calculation'!$D$24-L2724</f>
        <v>-8.570000000001432</v>
      </c>
      <c r="O2724" s="35">
        <f t="shared" si="210"/>
        <v>1.2097436525395284E-3</v>
      </c>
      <c r="P2724" s="35">
        <f t="shared" si="211"/>
        <v>6.0899964586152606E-3</v>
      </c>
      <c r="Q2724" s="35">
        <f t="shared" si="212"/>
        <v>8.1990857657624535E-3</v>
      </c>
      <c r="R2724" s="35">
        <f t="shared" si="213"/>
        <v>9.5570112568664177E-3</v>
      </c>
      <c r="S2724" s="35">
        <f t="shared" si="214"/>
        <v>1.0046190926942856E-2</v>
      </c>
      <c r="T2724" s="11" t="s">
        <v>14</v>
      </c>
    </row>
    <row r="2725" spans="2:20" x14ac:dyDescent="0.35">
      <c r="B2725" s="63">
        <v>27.080000000001434</v>
      </c>
      <c r="C2725" s="34">
        <f>B2725/'MSD Calculation'!$D$5</f>
        <v>0.91486486486491325</v>
      </c>
      <c r="D2725" s="34">
        <f>'MSD Calculation'!$D$24-B2725</f>
        <v>-8.5800000000014336</v>
      </c>
      <c r="E2725" s="30">
        <f>IF(B2725="",0,IF(B2725&lt;'MSD Calculation'!$D$5,$E$7*(1-B2725/'MSD Calculation'!$D$5), 0))</f>
        <v>1.2049620570749415E-3</v>
      </c>
      <c r="F2725" s="30">
        <f>IF(B2725="",0,IF($B2725&lt;$F$5,0,IF($B2725&gt;'MSD Calculation'!$D$5,0,IF($N$4="Closed-form",1/2*(1-COS(2*PI()*($B2725-$F$5)/$F$6))*$F$8,IF($N$4="General",1/2*(1-COS(2*PI()*($B2725-$F$5)/$F$6))*$F$9,"Error")))))</f>
        <v>4.8700955897303033E-3</v>
      </c>
      <c r="G2725" s="30">
        <f>IF(B2725="",0,IF($B2725&lt;$G$5,0,IF($B2725&gt;'MSD Calculation'!$D$5,0,IF($N$4="Closed-form",1/2*(1-COS(2*PI()*($B2725-$G$5)/$G$6))*$G$8,IF($N$4="General",1/2*(1-COS(2*PI()*($B2725-$G$5)/$G$6))*$G$9,"Error")))))</f>
        <v>2.1042763986231939E-3</v>
      </c>
      <c r="H2725" s="30">
        <f>IF(B2725="",0,IF($B2725&lt;$H$5,0,IF($B2725&gt;'MSD Calculation'!$D$5,0,IF($N$4="Closed-form",1/2*(1-COS(2*PI()*($B2725-$H$5)/$H$6))*$H$8,IF($N$4="General",1/2*(1-COS(2*PI()*($B2725-$H$5)/$H$6))*$H$9,"Error")))))</f>
        <v>1.3546425517303919E-3</v>
      </c>
      <c r="I2725" s="30">
        <f>IF(B2725="",0,IF($B2725&lt;$I$5,0,IF($B2725&gt;'MSD Calculation'!$D$5,0,IF($N$4="Closed-form",1/2*(1-COS(2*PI()*($B2725-$I$5)/$I$6))*$I$8,IF($N$4="General",1/2*(1-COS(2*PI()*($B2725-$I$5)/$I$6))*$I$9,"Error")))))</f>
        <v>4.8811356932902493E-4</v>
      </c>
      <c r="J2725" s="15" t="s">
        <v>14</v>
      </c>
      <c r="K2725" s="3"/>
      <c r="L2725" s="17">
        <v>27.080000000001434</v>
      </c>
      <c r="M2725" s="34">
        <f>L2725/'MSD Calculation'!$D$5</f>
        <v>0.91486486486491325</v>
      </c>
      <c r="N2725" s="34">
        <f>'MSD Calculation'!$D$24-L2725</f>
        <v>-8.5800000000014336</v>
      </c>
      <c r="O2725" s="35">
        <f t="shared" si="210"/>
        <v>1.2049620570749415E-3</v>
      </c>
      <c r="P2725" s="35">
        <f t="shared" si="211"/>
        <v>6.0750576468052448E-3</v>
      </c>
      <c r="Q2725" s="35">
        <f t="shared" si="212"/>
        <v>8.1793340454284387E-3</v>
      </c>
      <c r="R2725" s="35">
        <f t="shared" si="213"/>
        <v>9.5339765971588306E-3</v>
      </c>
      <c r="S2725" s="35">
        <f t="shared" si="214"/>
        <v>1.0022090166487856E-2</v>
      </c>
      <c r="T2725" s="11" t="s">
        <v>14</v>
      </c>
    </row>
    <row r="2726" spans="2:20" x14ac:dyDescent="0.35">
      <c r="B2726" s="63">
        <v>27.090000000001435</v>
      </c>
      <c r="C2726" s="34">
        <f>B2726/'MSD Calculation'!$D$5</f>
        <v>0.91520270270275117</v>
      </c>
      <c r="D2726" s="34">
        <f>'MSD Calculation'!$D$24-B2726</f>
        <v>-8.5900000000014352</v>
      </c>
      <c r="E2726" s="30">
        <f>IF(B2726="",0,IF(B2726&lt;'MSD Calculation'!$D$5,$E$7*(1-B2726/'MSD Calculation'!$D$5), 0))</f>
        <v>1.2001804616103545E-3</v>
      </c>
      <c r="F2726" s="30">
        <f>IF(B2726="",0,IF($B2726&lt;$F$5,0,IF($B2726&gt;'MSD Calculation'!$D$5,0,IF($N$4="Closed-form",1/2*(1-COS(2*PI()*($B2726-$F$5)/$F$6))*$F$8,IF($N$4="General",1/2*(1-COS(2*PI()*($B2726-$F$5)/$F$6))*$F$9,"Error")))))</f>
        <v>4.8599382842748583E-3</v>
      </c>
      <c r="G2726" s="30">
        <f>IF(B2726="",0,IF($B2726&lt;$G$5,0,IF($B2726&gt;'MSD Calculation'!$D$5,0,IF($N$4="Closed-form",1/2*(1-COS(2*PI()*($B2726-$G$5)/$G$6))*$G$8,IF($N$4="General",1/2*(1-COS(2*PI()*($B2726-$G$5)/$G$6))*$G$9,"Error")))))</f>
        <v>2.0994617122986089E-3</v>
      </c>
      <c r="H2726" s="30">
        <f>IF(B2726="",0,IF($B2726&lt;$H$5,0,IF($B2726&gt;'MSD Calculation'!$D$5,0,IF($N$4="Closed-form",1/2*(1-COS(2*PI()*($B2726-$H$5)/$H$6))*$H$8,IF($N$4="General",1/2*(1-COS(2*PI()*($B2726-$H$5)/$H$6))*$H$9,"Error")))))</f>
        <v>1.3513554514719016E-3</v>
      </c>
      <c r="I2726" s="30">
        <f>IF(B2726="",0,IF($B2726&lt;$I$5,0,IF($B2726&gt;'MSD Calculation'!$D$5,0,IF($N$4="Closed-form",1/2*(1-COS(2*PI()*($B2726-$I$5)/$I$6))*$I$8,IF($N$4="General",1/2*(1-COS(2*PI()*($B2726-$I$5)/$I$6))*$I$9,"Error")))))</f>
        <v>4.8704233160061456E-4</v>
      </c>
      <c r="J2726" s="15" t="s">
        <v>14</v>
      </c>
      <c r="K2726" s="3"/>
      <c r="L2726" s="17">
        <v>27.090000000001435</v>
      </c>
      <c r="M2726" s="34">
        <f>L2726/'MSD Calculation'!$D$5</f>
        <v>0.91520270270275117</v>
      </c>
      <c r="N2726" s="34">
        <f>'MSD Calculation'!$D$24-L2726</f>
        <v>-8.5900000000014352</v>
      </c>
      <c r="O2726" s="35">
        <f t="shared" si="210"/>
        <v>1.2001804616103545E-3</v>
      </c>
      <c r="P2726" s="35">
        <f t="shared" si="211"/>
        <v>6.0601187458852127E-3</v>
      </c>
      <c r="Q2726" s="35">
        <f t="shared" si="212"/>
        <v>8.1595804581838221E-3</v>
      </c>
      <c r="R2726" s="35">
        <f t="shared" si="213"/>
        <v>9.5109359096557239E-3</v>
      </c>
      <c r="S2726" s="35">
        <f t="shared" si="214"/>
        <v>9.9979782412563389E-3</v>
      </c>
      <c r="T2726" s="11" t="s">
        <v>14</v>
      </c>
    </row>
    <row r="2727" spans="2:20" x14ac:dyDescent="0.35">
      <c r="B2727" s="63">
        <v>27.100000000001437</v>
      </c>
      <c r="C2727" s="34">
        <f>B2727/'MSD Calculation'!$D$5</f>
        <v>0.91554054054058909</v>
      </c>
      <c r="D2727" s="34">
        <f>'MSD Calculation'!$D$24-B2727</f>
        <v>-8.6000000000014367</v>
      </c>
      <c r="E2727" s="30">
        <f>IF(B2727="",0,IF(B2727&lt;'MSD Calculation'!$D$5,$E$7*(1-B2727/'MSD Calculation'!$D$5), 0))</f>
        <v>1.1953988661457676E-3</v>
      </c>
      <c r="F2727" s="30">
        <f>IF(B2727="",0,IF($B2727&lt;$F$5,0,IF($B2727&gt;'MSD Calculation'!$D$5,0,IF($N$4="Closed-form",1/2*(1-COS(2*PI()*($B2727-$F$5)/$F$6))*$F$8,IF($N$4="General",1/2*(1-COS(2*PI()*($B2727-$F$5)/$F$6))*$F$9,"Error")))))</f>
        <v>4.8497809342643149E-3</v>
      </c>
      <c r="G2727" s="30">
        <f>IF(B2727="",0,IF($B2727&lt;$G$5,0,IF($B2727&gt;'MSD Calculation'!$D$5,0,IF($N$4="Closed-form",1/2*(1-COS(2*PI()*($B2727-$G$5)/$G$6))*$G$8,IF($N$4="General",1/2*(1-COS(2*PI()*($B2727-$G$5)/$G$6))*$G$9,"Error")))))</f>
        <v>2.0946452815052471E-3</v>
      </c>
      <c r="H2727" s="30">
        <f>IF(B2727="",0,IF($B2727&lt;$H$5,0,IF($B2727&gt;'MSD Calculation'!$D$5,0,IF($N$4="Closed-form",1/2*(1-COS(2*PI()*($B2727-$H$5)/$H$6))*$H$8,IF($N$4="General",1/2*(1-COS(2*PI()*($B2727-$H$5)/$H$6))*$H$9,"Error")))))</f>
        <v>1.3480642298520332E-3</v>
      </c>
      <c r="I2727" s="30">
        <f>IF(B2727="",0,IF($B2727&lt;$I$5,0,IF($B2727&gt;'MSD Calculation'!$D$5,0,IF($N$4="Closed-form",1/2*(1-COS(2*PI()*($B2727-$I$5)/$I$6))*$I$8,IF($N$4="General",1/2*(1-COS(2*PI()*($B2727-$I$5)/$I$6))*$I$9,"Error")))))</f>
        <v>4.8596598457386036E-4</v>
      </c>
      <c r="J2727" s="15" t="s">
        <v>14</v>
      </c>
      <c r="K2727" s="3"/>
      <c r="L2727" s="17">
        <v>27.100000000001437</v>
      </c>
      <c r="M2727" s="34">
        <f>L2727/'MSD Calculation'!$D$5</f>
        <v>0.91554054054058909</v>
      </c>
      <c r="N2727" s="34">
        <f>'MSD Calculation'!$D$24-L2727</f>
        <v>-8.6000000000014367</v>
      </c>
      <c r="O2727" s="35">
        <f t="shared" si="210"/>
        <v>1.1953988661457676E-3</v>
      </c>
      <c r="P2727" s="35">
        <f t="shared" si="211"/>
        <v>6.0451798004100823E-3</v>
      </c>
      <c r="Q2727" s="35">
        <f t="shared" si="212"/>
        <v>8.1398250819153285E-3</v>
      </c>
      <c r="R2727" s="35">
        <f t="shared" si="213"/>
        <v>9.4878893117673613E-3</v>
      </c>
      <c r="S2727" s="35">
        <f t="shared" si="214"/>
        <v>9.9738552963412209E-3</v>
      </c>
      <c r="T2727" s="11" t="s">
        <v>14</v>
      </c>
    </row>
    <row r="2728" spans="2:20" x14ac:dyDescent="0.35">
      <c r="B2728" s="63">
        <v>27.110000000001438</v>
      </c>
      <c r="C2728" s="34">
        <f>B2728/'MSD Calculation'!$D$5</f>
        <v>0.91587837837842689</v>
      </c>
      <c r="D2728" s="34">
        <f>'MSD Calculation'!$D$24-B2728</f>
        <v>-8.6100000000014383</v>
      </c>
      <c r="E2728" s="30">
        <f>IF(B2728="",0,IF(B2728&lt;'MSD Calculation'!$D$5,$E$7*(1-B2728/'MSD Calculation'!$D$5), 0))</f>
        <v>1.1906172706811823E-3</v>
      </c>
      <c r="F2728" s="30">
        <f>IF(B2728="",0,IF($B2728&lt;$F$5,0,IF($B2728&gt;'MSD Calculation'!$D$5,0,IF($N$4="Closed-form",1/2*(1-COS(2*PI()*($B2728-$F$5)/$F$6))*$F$8,IF($N$4="General",1/2*(1-COS(2*PI()*($B2728-$F$5)/$F$6))*$F$9,"Error")))))</f>
        <v>4.8396235842537577E-3</v>
      </c>
      <c r="G2728" s="30">
        <f>IF(B2728="",0,IF($B2728&lt;$G$5,0,IF($B2728&gt;'MSD Calculation'!$D$5,0,IF($N$4="Closed-form",1/2*(1-COS(2*PI()*($B2728-$G$5)/$G$6))*$G$8,IF($N$4="General",1/2*(1-COS(2*PI()*($B2728-$G$5)/$G$6))*$G$9,"Error")))))</f>
        <v>2.0898271395869872E-3</v>
      </c>
      <c r="H2728" s="30">
        <f>IF(B2728="",0,IF($B2728&lt;$H$5,0,IF($B2728&gt;'MSD Calculation'!$D$5,0,IF($N$4="Closed-form",1/2*(1-COS(2*PI()*($B2728-$H$5)/$H$6))*$H$8,IF($N$4="General",1/2*(1-COS(2*PI()*($B2728-$H$5)/$H$6))*$H$9,"Error")))))</f>
        <v>1.3447689264438861E-3</v>
      </c>
      <c r="I2728" s="30">
        <f>IF(B2728="",0,IF($B2728&lt;$I$5,0,IF($B2728&gt;'MSD Calculation'!$D$5,0,IF($N$4="Closed-form",1/2*(1-COS(2*PI()*($B2728-$I$5)/$I$6))*$I$8,IF($N$4="General",1/2*(1-COS(2*PI()*($B2728-$I$5)/$I$6))*$I$9,"Error")))))</f>
        <v>4.848845560634494E-4</v>
      </c>
      <c r="J2728" s="15" t="s">
        <v>14</v>
      </c>
      <c r="K2728" s="3"/>
      <c r="L2728" s="17">
        <v>27.110000000001438</v>
      </c>
      <c r="M2728" s="34">
        <f>L2728/'MSD Calculation'!$D$5</f>
        <v>0.91587837837842689</v>
      </c>
      <c r="N2728" s="34">
        <f>'MSD Calculation'!$D$24-L2728</f>
        <v>-8.6100000000014383</v>
      </c>
      <c r="O2728" s="35">
        <f t="shared" si="210"/>
        <v>1.1906172706811823E-3</v>
      </c>
      <c r="P2728" s="35">
        <f t="shared" si="211"/>
        <v>6.0302408549349398E-3</v>
      </c>
      <c r="Q2728" s="35">
        <f t="shared" si="212"/>
        <v>8.1200679945219265E-3</v>
      </c>
      <c r="R2728" s="35">
        <f t="shared" si="213"/>
        <v>9.4648369209658131E-3</v>
      </c>
      <c r="S2728" s="35">
        <f t="shared" si="214"/>
        <v>9.9497214770292632E-3</v>
      </c>
      <c r="T2728" s="11" t="s">
        <v>14</v>
      </c>
    </row>
    <row r="2729" spans="2:20" x14ac:dyDescent="0.35">
      <c r="B2729" s="63">
        <v>27.12000000000144</v>
      </c>
      <c r="C2729" s="34">
        <f>B2729/'MSD Calculation'!$D$5</f>
        <v>0.91621621621626481</v>
      </c>
      <c r="D2729" s="34">
        <f>'MSD Calculation'!$D$24-B2729</f>
        <v>-8.6200000000014398</v>
      </c>
      <c r="E2729" s="30">
        <f>IF(B2729="",0,IF(B2729&lt;'MSD Calculation'!$D$5,$E$7*(1-B2729/'MSD Calculation'!$D$5), 0))</f>
        <v>1.1858356752165952E-3</v>
      </c>
      <c r="F2729" s="30">
        <f>IF(B2729="",0,IF($B2729&lt;$F$5,0,IF($B2729&gt;'MSD Calculation'!$D$5,0,IF($N$4="Closed-form",1/2*(1-COS(2*PI()*($B2729-$F$5)/$F$6))*$F$8,IF($N$4="General",1/2*(1-COS(2*PI()*($B2729-$F$5)/$F$6))*$F$9,"Error")))))</f>
        <v>4.829466278798317E-3</v>
      </c>
      <c r="G2729" s="30">
        <f>IF(B2729="",0,IF($B2729&lt;$G$5,0,IF($B2729&gt;'MSD Calculation'!$D$5,0,IF($N$4="Closed-form",1/2*(1-COS(2*PI()*($B2729-$G$5)/$G$6))*$G$8,IF($N$4="General",1/2*(1-COS(2*PI()*($B2729-$G$5)/$G$6))*$G$9,"Error")))))</f>
        <v>2.0850073198995615E-3</v>
      </c>
      <c r="H2729" s="30">
        <f>IF(B2729="",0,IF($B2729&lt;$H$5,0,IF($B2729&gt;'MSD Calculation'!$D$5,0,IF($N$4="Closed-form",1/2*(1-COS(2*PI()*($B2729-$H$5)/$H$6))*$H$8,IF($N$4="General",1/2*(1-COS(2*PI()*($B2729-$H$5)/$H$6))*$H$9,"Error")))))</f>
        <v>1.3414695808696355E-3</v>
      </c>
      <c r="I2729" s="30">
        <f>IF(B2729="",0,IF($B2729&lt;$I$5,0,IF($B2729&gt;'MSD Calculation'!$D$5,0,IF($N$4="Closed-form",1/2*(1-COS(2*PI()*($B2729-$I$5)/$I$6))*$I$8,IF($N$4="General",1/2*(1-COS(2*PI()*($B2729-$I$5)/$I$6))*$I$9,"Error")))))</f>
        <v>4.8379807401538276E-4</v>
      </c>
      <c r="J2729" s="15" t="s">
        <v>14</v>
      </c>
      <c r="K2729" s="3"/>
      <c r="L2729" s="17">
        <v>27.12000000000144</v>
      </c>
      <c r="M2729" s="34">
        <f>L2729/'MSD Calculation'!$D$5</f>
        <v>0.91621621621626481</v>
      </c>
      <c r="N2729" s="34">
        <f>'MSD Calculation'!$D$24-L2729</f>
        <v>-8.6200000000014398</v>
      </c>
      <c r="O2729" s="35">
        <f t="shared" si="210"/>
        <v>1.1858356752165952E-3</v>
      </c>
      <c r="P2729" s="35">
        <f t="shared" si="211"/>
        <v>6.015301954014912E-3</v>
      </c>
      <c r="Q2729" s="35">
        <f t="shared" si="212"/>
        <v>8.1003092739144744E-3</v>
      </c>
      <c r="R2729" s="35">
        <f t="shared" si="213"/>
        <v>9.4417788547841094E-3</v>
      </c>
      <c r="S2729" s="35">
        <f t="shared" si="214"/>
        <v>9.9255769287994924E-3</v>
      </c>
      <c r="T2729" s="11" t="s">
        <v>14</v>
      </c>
    </row>
    <row r="2730" spans="2:20" x14ac:dyDescent="0.35">
      <c r="B2730" s="63">
        <v>27.130000000001441</v>
      </c>
      <c r="C2730" s="34">
        <f>B2730/'MSD Calculation'!$D$5</f>
        <v>0.91655405405410273</v>
      </c>
      <c r="D2730" s="34">
        <f>'MSD Calculation'!$D$24-B2730</f>
        <v>-8.6300000000014414</v>
      </c>
      <c r="E2730" s="30">
        <f>IF(B2730="",0,IF(B2730&lt;'MSD Calculation'!$D$5,$E$7*(1-B2730/'MSD Calculation'!$D$5), 0))</f>
        <v>1.1810540797520083E-3</v>
      </c>
      <c r="F2730" s="30">
        <f>IF(B2730="",0,IF($B2730&lt;$F$5,0,IF($B2730&gt;'MSD Calculation'!$D$5,0,IF($N$4="Closed-form",1/2*(1-COS(2*PI()*($B2730-$F$5)/$F$6))*$F$8,IF($N$4="General",1/2*(1-COS(2*PI()*($B2730-$F$5)/$F$6))*$F$9,"Error")))))</f>
        <v>4.8193090624528883E-3</v>
      </c>
      <c r="G2730" s="30">
        <f>IF(B2730="",0,IF($B2730&lt;$G$5,0,IF($B2730&gt;'MSD Calculation'!$D$5,0,IF($N$4="Closed-form",1/2*(1-COS(2*PI()*($B2730-$G$5)/$G$6))*$G$8,IF($N$4="General",1/2*(1-COS(2*PI()*($B2730-$G$5)/$G$6))*$G$9,"Error")))))</f>
        <v>2.0801858558103115E-3</v>
      </c>
      <c r="H2730" s="30">
        <f>IF(B2730="",0,IF($B2730&lt;$H$5,0,IF($B2730&gt;'MSD Calculation'!$D$5,0,IF($N$4="Closed-form",1/2*(1-COS(2*PI()*($B2730-$H$5)/$H$6))*$H$8,IF($N$4="General",1/2*(1-COS(2*PI()*($B2730-$H$5)/$H$6))*$H$9,"Error")))))</f>
        <v>1.3381662328000596E-3</v>
      </c>
      <c r="I2730" s="30">
        <f>IF(B2730="",0,IF($B2730&lt;$I$5,0,IF($B2730&gt;'MSD Calculation'!$D$5,0,IF($N$4="Closed-form",1/2*(1-COS(2*PI()*($B2730-$I$5)/$I$6))*$I$8,IF($N$4="General",1/2*(1-COS(2*PI()*($B2730-$I$5)/$I$6))*$I$9,"Error")))))</f>
        <v>4.8270656650625403E-4</v>
      </c>
      <c r="J2730" s="15" t="s">
        <v>14</v>
      </c>
      <c r="K2730" s="3"/>
      <c r="L2730" s="17">
        <v>27.130000000001441</v>
      </c>
      <c r="M2730" s="34">
        <f>L2730/'MSD Calculation'!$D$5</f>
        <v>0.91655405405410273</v>
      </c>
      <c r="N2730" s="34">
        <f>'MSD Calculation'!$D$24-L2730</f>
        <v>-8.6300000000014414</v>
      </c>
      <c r="O2730" s="35">
        <f t="shared" si="210"/>
        <v>1.1810540797520083E-3</v>
      </c>
      <c r="P2730" s="35">
        <f t="shared" si="211"/>
        <v>6.000363142204897E-3</v>
      </c>
      <c r="Q2730" s="35">
        <f t="shared" si="212"/>
        <v>8.0805489980152086E-3</v>
      </c>
      <c r="R2730" s="35">
        <f t="shared" si="213"/>
        <v>9.4187152308152673E-3</v>
      </c>
      <c r="S2730" s="35">
        <f t="shared" si="214"/>
        <v>9.9014217973215218E-3</v>
      </c>
      <c r="T2730" s="11" t="s">
        <v>14</v>
      </c>
    </row>
    <row r="2731" spans="2:20" x14ac:dyDescent="0.35">
      <c r="B2731" s="63">
        <v>27.140000000001443</v>
      </c>
      <c r="C2731" s="34">
        <f>B2731/'MSD Calculation'!$D$5</f>
        <v>0.91689189189194065</v>
      </c>
      <c r="D2731" s="34">
        <f>'MSD Calculation'!$D$24-B2731</f>
        <v>-8.640000000001443</v>
      </c>
      <c r="E2731" s="30">
        <f>IF(B2731="",0,IF(B2731&lt;'MSD Calculation'!$D$5,$E$7*(1-B2731/'MSD Calculation'!$D$5), 0))</f>
        <v>1.1762724842874213E-3</v>
      </c>
      <c r="F2731" s="30">
        <f>IF(B2731="",0,IF($B2731&lt;$F$5,0,IF($B2731&gt;'MSD Calculation'!$D$5,0,IF($N$4="Closed-form",1/2*(1-COS(2*PI()*($B2731-$F$5)/$F$6))*$F$8,IF($N$4="General",1/2*(1-COS(2*PI()*($B2731-$F$5)/$F$6))*$F$9,"Error")))))</f>
        <v>4.8091519797720077E-3</v>
      </c>
      <c r="G2731" s="30">
        <f>IF(B2731="",0,IF($B2731&lt;$G$5,0,IF($B2731&gt;'MSD Calculation'!$D$5,0,IF($N$4="Closed-form",1/2*(1-COS(2*PI()*($B2731-$G$5)/$G$6))*$G$8,IF($N$4="General",1/2*(1-COS(2*PI()*($B2731-$G$5)/$G$6))*$G$9,"Error")))))</f>
        <v>2.0753627806979632E-3</v>
      </c>
      <c r="H2731" s="30">
        <f>IF(B2731="",0,IF($B2731&lt;$H$5,0,IF($B2731&gt;'MSD Calculation'!$D$5,0,IF($N$4="Closed-form",1/2*(1-COS(2*PI()*($B2731-$H$5)/$H$6))*$H$8,IF($N$4="General",1/2*(1-COS(2*PI()*($B2731-$H$5)/$H$6))*$H$9,"Error")))))</f>
        <v>1.3348589219540623E-3</v>
      </c>
      <c r="I2731" s="30">
        <f>IF(B2731="",0,IF($B2731&lt;$I$5,0,IF($B2731&gt;'MSD Calculation'!$D$5,0,IF($N$4="Closed-form",1/2*(1-COS(2*PI()*($B2731-$I$5)/$I$6))*$I$8,IF($N$4="General",1/2*(1-COS(2*PI()*($B2731-$I$5)/$I$6))*$I$9,"Error")))))</f>
        <v>4.8161006174252374E-4</v>
      </c>
      <c r="J2731" s="15" t="s">
        <v>14</v>
      </c>
      <c r="K2731" s="3"/>
      <c r="L2731" s="17">
        <v>27.140000000001443</v>
      </c>
      <c r="M2731" s="34">
        <f>L2731/'MSD Calculation'!$D$5</f>
        <v>0.91689189189194065</v>
      </c>
      <c r="N2731" s="34">
        <f>'MSD Calculation'!$D$24-L2731</f>
        <v>-8.640000000001443</v>
      </c>
      <c r="O2731" s="35">
        <f t="shared" si="210"/>
        <v>1.1762724842874213E-3</v>
      </c>
      <c r="P2731" s="35">
        <f t="shared" si="211"/>
        <v>5.9854244640594294E-3</v>
      </c>
      <c r="Q2731" s="35">
        <f t="shared" si="212"/>
        <v>8.060787244757393E-3</v>
      </c>
      <c r="R2731" s="35">
        <f t="shared" si="213"/>
        <v>9.395646166711456E-3</v>
      </c>
      <c r="S2731" s="35">
        <f t="shared" si="214"/>
        <v>9.8772562284539789E-3</v>
      </c>
      <c r="T2731" s="11" t="s">
        <v>14</v>
      </c>
    </row>
    <row r="2732" spans="2:20" x14ac:dyDescent="0.35">
      <c r="B2732" s="63">
        <v>27.150000000001445</v>
      </c>
      <c r="C2732" s="34">
        <f>B2732/'MSD Calculation'!$D$5</f>
        <v>0.91722972972977845</v>
      </c>
      <c r="D2732" s="34">
        <f>'MSD Calculation'!$D$24-B2732</f>
        <v>-8.6500000000014445</v>
      </c>
      <c r="E2732" s="30">
        <f>IF(B2732="",0,IF(B2732&lt;'MSD Calculation'!$D$5,$E$7*(1-B2732/'MSD Calculation'!$D$5), 0))</f>
        <v>1.1714908888228359E-3</v>
      </c>
      <c r="F2732" s="30">
        <f>IF(B2732="",0,IF($B2732&lt;$F$5,0,IF($B2732&gt;'MSD Calculation'!$D$5,0,IF($N$4="Closed-form",1/2*(1-COS(2*PI()*($B2732-$F$5)/$F$6))*$F$8,IF($N$4="General",1/2*(1-COS(2*PI()*($B2732-$F$5)/$F$6))*$F$9,"Error")))))</f>
        <v>4.7989950753095844E-3</v>
      </c>
      <c r="G2732" s="30">
        <f>IF(B2732="",0,IF($B2732&lt;$G$5,0,IF($B2732&gt;'MSD Calculation'!$D$5,0,IF($N$4="Closed-form",1/2*(1-COS(2*PI()*($B2732-$G$5)/$G$6))*$G$8,IF($N$4="General",1/2*(1-COS(2*PI()*($B2732-$G$5)/$G$6))*$G$9,"Error")))))</f>
        <v>2.0705381279524007E-3</v>
      </c>
      <c r="H2732" s="30">
        <f>IF(B2732="",0,IF($B2732&lt;$H$5,0,IF($B2732&gt;'MSD Calculation'!$D$5,0,IF($N$4="Closed-form",1/2*(1-COS(2*PI()*($B2732-$H$5)/$H$6))*$H$8,IF($N$4="General",1/2*(1-COS(2*PI()*($B2732-$H$5)/$H$6))*$H$9,"Error")))))</f>
        <v>1.3315476880981947E-3</v>
      </c>
      <c r="I2732" s="30">
        <f>IF(B2732="",0,IF($B2732&lt;$I$5,0,IF($B2732&gt;'MSD Calculation'!$D$5,0,IF($N$4="Closed-form",1/2*(1-COS(2*PI()*($B2732-$I$5)/$I$6))*$I$8,IF($N$4="General",1/2*(1-COS(2*PI()*($B2732-$I$5)/$I$6))*$I$9,"Error")))))</f>
        <v>4.8050858805978954E-4</v>
      </c>
      <c r="J2732" s="15" t="s">
        <v>14</v>
      </c>
      <c r="K2732" s="3"/>
      <c r="L2732" s="17">
        <v>27.150000000001445</v>
      </c>
      <c r="M2732" s="34">
        <f>L2732/'MSD Calculation'!$D$5</f>
        <v>0.91722972972977845</v>
      </c>
      <c r="N2732" s="34">
        <f>'MSD Calculation'!$D$24-L2732</f>
        <v>-8.6500000000014445</v>
      </c>
      <c r="O2732" s="35">
        <f t="shared" si="210"/>
        <v>1.1714908888228359E-3</v>
      </c>
      <c r="P2732" s="35">
        <f t="shared" si="211"/>
        <v>5.9704859641324208E-3</v>
      </c>
      <c r="Q2732" s="35">
        <f t="shared" si="212"/>
        <v>8.0410240920848215E-3</v>
      </c>
      <c r="R2732" s="35">
        <f t="shared" si="213"/>
        <v>9.3725717801830168E-3</v>
      </c>
      <c r="S2732" s="35">
        <f t="shared" si="214"/>
        <v>9.8530803682428062E-3</v>
      </c>
      <c r="T2732" s="11" t="s">
        <v>14</v>
      </c>
    </row>
    <row r="2733" spans="2:20" x14ac:dyDescent="0.35">
      <c r="B2733" s="63">
        <v>27.160000000001446</v>
      </c>
      <c r="C2733" s="34">
        <f>B2733/'MSD Calculation'!$D$5</f>
        <v>0.91756756756761637</v>
      </c>
      <c r="D2733" s="34">
        <f>'MSD Calculation'!$D$24-B2733</f>
        <v>-8.6600000000014461</v>
      </c>
      <c r="E2733" s="30">
        <f>IF(B2733="",0,IF(B2733&lt;'MSD Calculation'!$D$5,$E$7*(1-B2733/'MSD Calculation'!$D$5), 0))</f>
        <v>1.1667092933582491E-3</v>
      </c>
      <c r="F2733" s="30">
        <f>IF(B2733="",0,IF($B2733&lt;$F$5,0,IF($B2733&gt;'MSD Calculation'!$D$5,0,IF($N$4="Closed-form",1/2*(1-COS(2*PI()*($B2733-$F$5)/$F$6))*$F$8,IF($N$4="General",1/2*(1-COS(2*PI()*($B2733-$F$5)/$F$6))*$F$9,"Error")))))</f>
        <v>4.7888383936187948E-3</v>
      </c>
      <c r="G2733" s="30">
        <f>IF(B2733="",0,IF($B2733&lt;$G$5,0,IF($B2733&gt;'MSD Calculation'!$D$5,0,IF($N$4="Closed-form",1/2*(1-COS(2*PI()*($B2733-$G$5)/$G$6))*$G$8,IF($N$4="General",1/2*(1-COS(2*PI()*($B2733-$G$5)/$G$6))*$G$9,"Error")))))</f>
        <v>2.0657119309744247E-3</v>
      </c>
      <c r="H2733" s="30">
        <f>IF(B2733="",0,IF($B2733&lt;$H$5,0,IF($B2733&gt;'MSD Calculation'!$D$5,0,IF($N$4="Closed-form",1/2*(1-COS(2*PI()*($B2733-$H$5)/$H$6))*$H$8,IF($N$4="General",1/2*(1-COS(2*PI()*($B2733-$H$5)/$H$6))*$H$9,"Error")))))</f>
        <v>1.3282325710461773E-3</v>
      </c>
      <c r="I2733" s="30">
        <f>IF(B2733="",0,IF($B2733&lt;$I$5,0,IF($B2733&gt;'MSD Calculation'!$D$5,0,IF($N$4="Closed-form",1/2*(1-COS(2*PI()*($B2733-$I$5)/$I$6))*$I$8,IF($N$4="General",1/2*(1-COS(2*PI()*($B2733-$I$5)/$I$6))*$I$9,"Error")))))</f>
        <v>4.7940217392205523E-4</v>
      </c>
      <c r="J2733" s="15" t="s">
        <v>14</v>
      </c>
      <c r="K2733" s="3"/>
      <c r="L2733" s="17">
        <v>27.160000000001446</v>
      </c>
      <c r="M2733" s="34">
        <f>L2733/'MSD Calculation'!$D$5</f>
        <v>0.91756756756761637</v>
      </c>
      <c r="N2733" s="34">
        <f>'MSD Calculation'!$D$24-L2733</f>
        <v>-8.6600000000014461</v>
      </c>
      <c r="O2733" s="35">
        <f t="shared" si="210"/>
        <v>1.1667092933582491E-3</v>
      </c>
      <c r="P2733" s="35">
        <f t="shared" si="211"/>
        <v>5.9555476869770441E-3</v>
      </c>
      <c r="Q2733" s="35">
        <f t="shared" si="212"/>
        <v>8.0212596179514688E-3</v>
      </c>
      <c r="R2733" s="35">
        <f t="shared" si="213"/>
        <v>9.3494921889976466E-3</v>
      </c>
      <c r="S2733" s="35">
        <f t="shared" si="214"/>
        <v>9.8288943629197024E-3</v>
      </c>
      <c r="T2733" s="11" t="s">
        <v>14</v>
      </c>
    </row>
    <row r="2734" spans="2:20" x14ac:dyDescent="0.35">
      <c r="B2734" s="63">
        <v>27.170000000001448</v>
      </c>
      <c r="C2734" s="34">
        <f>B2734/'MSD Calculation'!$D$5</f>
        <v>0.91790540540545429</v>
      </c>
      <c r="D2734" s="34">
        <f>'MSD Calculation'!$D$24-B2734</f>
        <v>-8.6700000000014477</v>
      </c>
      <c r="E2734" s="30">
        <f>IF(B2734="",0,IF(B2734&lt;'MSD Calculation'!$D$5,$E$7*(1-B2734/'MSD Calculation'!$D$5), 0))</f>
        <v>1.161927697893662E-3</v>
      </c>
      <c r="F2734" s="30">
        <f>IF(B2734="",0,IF($B2734&lt;$F$5,0,IF($B2734&gt;'MSD Calculation'!$D$5,0,IF($N$4="Closed-form",1/2*(1-COS(2*PI()*($B2734-$F$5)/$F$6))*$F$8,IF($N$4="General",1/2*(1-COS(2*PI()*($B2734-$F$5)/$F$6))*$F$9,"Error")))))</f>
        <v>4.7786819792517993E-3</v>
      </c>
      <c r="G2734" s="30">
        <f>IF(B2734="",0,IF($B2734&lt;$G$5,0,IF($B2734&gt;'MSD Calculation'!$D$5,0,IF($N$4="Closed-form",1/2*(1-COS(2*PI()*($B2734-$G$5)/$G$6))*$G$8,IF($N$4="General",1/2*(1-COS(2*PI()*($B2734-$G$5)/$G$6))*$G$9,"Error")))))</f>
        <v>2.0608842231755278E-3</v>
      </c>
      <c r="H2734" s="30">
        <f>IF(B2734="",0,IF($B2734&lt;$H$5,0,IF($B2734&gt;'MSD Calculation'!$D$5,0,IF($N$4="Closed-form",1/2*(1-COS(2*PI()*($B2734-$H$5)/$H$6))*$H$8,IF($N$4="General",1/2*(1-COS(2*PI()*($B2734-$H$5)/$H$6))*$H$9,"Error")))))</f>
        <v>1.3249136106584243E-3</v>
      </c>
      <c r="I2734" s="30">
        <f>IF(B2734="",0,IF($B2734&lt;$I$5,0,IF($B2734&gt;'MSD Calculation'!$D$5,0,IF($N$4="Closed-form",1/2*(1-COS(2*PI()*($B2734-$I$5)/$I$6))*$I$8,IF($N$4="General",1/2*(1-COS(2*PI()*($B2734-$I$5)/$I$6))*$I$9,"Error")))))</f>
        <v>4.7829084792099419E-4</v>
      </c>
      <c r="J2734" s="15" t="s">
        <v>14</v>
      </c>
      <c r="K2734" s="3"/>
      <c r="L2734" s="17">
        <v>27.170000000001448</v>
      </c>
      <c r="M2734" s="34">
        <f>L2734/'MSD Calculation'!$D$5</f>
        <v>0.91790540540545429</v>
      </c>
      <c r="N2734" s="34">
        <f>'MSD Calculation'!$D$24-L2734</f>
        <v>-8.6700000000014477</v>
      </c>
      <c r="O2734" s="35">
        <f t="shared" si="210"/>
        <v>1.161927697893662E-3</v>
      </c>
      <c r="P2734" s="35">
        <f t="shared" si="211"/>
        <v>5.9406096771454616E-3</v>
      </c>
      <c r="Q2734" s="35">
        <f t="shared" si="212"/>
        <v>8.0014939003209898E-3</v>
      </c>
      <c r="R2734" s="35">
        <f t="shared" si="213"/>
        <v>9.3264075109794134E-3</v>
      </c>
      <c r="S2734" s="35">
        <f t="shared" si="214"/>
        <v>9.8046983589004082E-3</v>
      </c>
      <c r="T2734" s="11" t="s">
        <v>14</v>
      </c>
    </row>
    <row r="2735" spans="2:20" x14ac:dyDescent="0.35">
      <c r="B2735" s="63">
        <v>27.180000000001449</v>
      </c>
      <c r="C2735" s="34">
        <f>B2735/'MSD Calculation'!$D$5</f>
        <v>0.91824324324329221</v>
      </c>
      <c r="D2735" s="34">
        <f>'MSD Calculation'!$D$24-B2735</f>
        <v>-8.6800000000014492</v>
      </c>
      <c r="E2735" s="30">
        <f>IF(B2735="",0,IF(B2735&lt;'MSD Calculation'!$D$5,$E$7*(1-B2735/'MSD Calculation'!$D$5), 0))</f>
        <v>1.1571461024290752E-3</v>
      </c>
      <c r="F2735" s="30">
        <f>IF(B2735="",0,IF($B2735&lt;$F$5,0,IF($B2735&gt;'MSD Calculation'!$D$5,0,IF($N$4="Closed-form",1/2*(1-COS(2*PI()*($B2735-$F$5)/$F$6))*$F$8,IF($N$4="General",1/2*(1-COS(2*PI()*($B2735-$F$5)/$F$6))*$F$9,"Error")))))</f>
        <v>4.7685258767596094E-3</v>
      </c>
      <c r="G2735" s="30">
        <f>IF(B2735="",0,IF($B2735&lt;$G$5,0,IF($B2735&gt;'MSD Calculation'!$D$5,0,IF($N$4="Closed-form",1/2*(1-COS(2*PI()*($B2735-$G$5)/$G$6))*$G$8,IF($N$4="General",1/2*(1-COS(2*PI()*($B2735-$G$5)/$G$6))*$G$9,"Error")))))</f>
        <v>2.056055037977662E-3</v>
      </c>
      <c r="H2735" s="30">
        <f>IF(B2735="",0,IF($B2735&lt;$H$5,0,IF($B2735&gt;'MSD Calculation'!$D$5,0,IF($N$4="Closed-form",1/2*(1-COS(2*PI()*($B2735-$H$5)/$H$6))*$H$8,IF($N$4="General",1/2*(1-COS(2*PI()*($B2735-$H$5)/$H$6))*$H$9,"Error")))))</f>
        <v>1.3215908468415564E-3</v>
      </c>
      <c r="I2735" s="30">
        <f>IF(B2735="",0,IF($B2735&lt;$I$5,0,IF($B2735&gt;'MSD Calculation'!$D$5,0,IF($N$4="Closed-form",1/2*(1-COS(2*PI()*($B2735-$I$5)/$I$6))*$I$8,IF($N$4="General",1/2*(1-COS(2*PI()*($B2735-$I$5)/$I$6))*$I$9,"Error")))))</f>
        <v>4.7717463877521108E-4</v>
      </c>
      <c r="J2735" s="15" t="s">
        <v>14</v>
      </c>
      <c r="K2735" s="3"/>
      <c r="L2735" s="17">
        <v>27.180000000001449</v>
      </c>
      <c r="M2735" s="34">
        <f>L2735/'MSD Calculation'!$D$5</f>
        <v>0.91824324324329221</v>
      </c>
      <c r="N2735" s="34">
        <f>'MSD Calculation'!$D$24-L2735</f>
        <v>-8.6800000000014492</v>
      </c>
      <c r="O2735" s="35">
        <f t="shared" si="210"/>
        <v>1.1571461024290752E-3</v>
      </c>
      <c r="P2735" s="35">
        <f t="shared" si="211"/>
        <v>5.9256719791886845E-3</v>
      </c>
      <c r="Q2735" s="35">
        <f t="shared" si="212"/>
        <v>7.9817270171663457E-3</v>
      </c>
      <c r="R2735" s="35">
        <f t="shared" si="213"/>
        <v>9.3033178640079019E-3</v>
      </c>
      <c r="S2735" s="35">
        <f t="shared" si="214"/>
        <v>9.7804925027831138E-3</v>
      </c>
      <c r="T2735" s="11" t="s">
        <v>14</v>
      </c>
    </row>
    <row r="2736" spans="2:20" x14ac:dyDescent="0.35">
      <c r="B2736" s="63">
        <v>27.190000000001451</v>
      </c>
      <c r="C2736" s="34">
        <f>B2736/'MSD Calculation'!$D$5</f>
        <v>0.91858108108113001</v>
      </c>
      <c r="D2736" s="34">
        <f>'MSD Calculation'!$D$24-B2736</f>
        <v>-8.6900000000014508</v>
      </c>
      <c r="E2736" s="30">
        <f>IF(B2736="",0,IF(B2736&lt;'MSD Calculation'!$D$5,$E$7*(1-B2736/'MSD Calculation'!$D$5), 0))</f>
        <v>1.1523645069644896E-3</v>
      </c>
      <c r="F2736" s="30">
        <f>IF(B2736="",0,IF($B2736&lt;$F$5,0,IF($B2736&gt;'MSD Calculation'!$D$5,0,IF($N$4="Closed-form",1/2*(1-COS(2*PI()*($B2736-$F$5)/$F$6))*$F$8,IF($N$4="General",1/2*(1-COS(2*PI()*($B2736-$F$5)/$F$6))*$F$9,"Error")))))</f>
        <v>4.7583701306918502E-3</v>
      </c>
      <c r="G2736" s="30">
        <f>IF(B2736="",0,IF($B2736&lt;$G$5,0,IF($B2736&gt;'MSD Calculation'!$D$5,0,IF($N$4="Closed-form",1/2*(1-COS(2*PI()*($B2736-$G$5)/$G$6))*$G$8,IF($N$4="General",1/2*(1-COS(2*PI()*($B2736-$G$5)/$G$6))*$G$9,"Error")))))</f>
        <v>2.0512244088130107E-3</v>
      </c>
      <c r="H2736" s="30">
        <f>IF(B2736="",0,IF($B2736&lt;$H$5,0,IF($B2736&gt;'MSD Calculation'!$D$5,0,IF($N$4="Closed-form",1/2*(1-COS(2*PI()*($B2736-$H$5)/$H$6))*$H$8,IF($N$4="General",1/2*(1-COS(2*PI()*($B2736-$H$5)/$H$6))*$H$9,"Error")))))</f>
        <v>1.3182643195479295E-3</v>
      </c>
      <c r="I2736" s="30">
        <f>IF(B2736="",0,IF($B2736&lt;$I$5,0,IF($B2736&gt;'MSD Calculation'!$D$5,0,IF($N$4="Closed-form",1/2*(1-COS(2*PI()*($B2736-$I$5)/$I$6))*$I$8,IF($N$4="General",1/2*(1-COS(2*PI()*($B2736-$I$5)/$I$6))*$I$9,"Error")))))</f>
        <v>4.7605357532949958E-4</v>
      </c>
      <c r="J2736" s="15" t="s">
        <v>14</v>
      </c>
      <c r="K2736" s="3"/>
      <c r="L2736" s="17">
        <v>27.190000000001451</v>
      </c>
      <c r="M2736" s="34">
        <f>L2736/'MSD Calculation'!$D$5</f>
        <v>0.91858108108113001</v>
      </c>
      <c r="N2736" s="34">
        <f>'MSD Calculation'!$D$24-L2736</f>
        <v>-8.6900000000014508</v>
      </c>
      <c r="O2736" s="35">
        <f t="shared" si="210"/>
        <v>1.1523645069644896E-3</v>
      </c>
      <c r="P2736" s="35">
        <f t="shared" si="211"/>
        <v>5.91073463765634E-3</v>
      </c>
      <c r="Q2736" s="35">
        <f t="shared" si="212"/>
        <v>7.9619590464693503E-3</v>
      </c>
      <c r="R2736" s="35">
        <f t="shared" si="213"/>
        <v>9.2802233660172796E-3</v>
      </c>
      <c r="S2736" s="35">
        <f t="shared" si="214"/>
        <v>9.7562769413467795E-3</v>
      </c>
      <c r="T2736" s="11" t="s">
        <v>14</v>
      </c>
    </row>
    <row r="2737" spans="2:20" x14ac:dyDescent="0.35">
      <c r="B2737" s="63">
        <v>27.200000000001452</v>
      </c>
      <c r="C2737" s="34">
        <f>B2737/'MSD Calculation'!$D$5</f>
        <v>0.91891891891896793</v>
      </c>
      <c r="D2737" s="34">
        <f>'MSD Calculation'!$D$24-B2737</f>
        <v>-8.7000000000014523</v>
      </c>
      <c r="E2737" s="30">
        <f>IF(B2737="",0,IF(B2737&lt;'MSD Calculation'!$D$5,$E$7*(1-B2737/'MSD Calculation'!$D$5), 0))</f>
        <v>1.1475829114999028E-3</v>
      </c>
      <c r="F2737" s="30">
        <f>IF(B2737="",0,IF($B2737&lt;$F$5,0,IF($B2737&gt;'MSD Calculation'!$D$5,0,IF($N$4="Closed-form",1/2*(1-COS(2*PI()*($B2737-$F$5)/$F$6))*$F$8,IF($N$4="General",1/2*(1-COS(2*PI()*($B2737-$F$5)/$F$6))*$F$9,"Error")))))</f>
        <v>4.7482147855966023E-3</v>
      </c>
      <c r="G2737" s="30">
        <f>IF(B2737="",0,IF($B2737&lt;$G$5,0,IF($B2737&gt;'MSD Calculation'!$D$5,0,IF($N$4="Closed-form",1/2*(1-COS(2*PI()*($B2737-$G$5)/$G$6))*$G$8,IF($N$4="General",1/2*(1-COS(2*PI()*($B2737-$G$5)/$G$6))*$G$9,"Error")))))</f>
        <v>2.0463923691237469E-3</v>
      </c>
      <c r="H2737" s="30">
        <f>IF(B2737="",0,IF($B2737&lt;$H$5,0,IF($B2737&gt;'MSD Calculation'!$D$5,0,IF($N$4="Closed-form",1/2*(1-COS(2*PI()*($B2737-$H$5)/$H$6))*$H$8,IF($N$4="General",1/2*(1-COS(2*PI()*($B2737-$H$5)/$H$6))*$H$9,"Error")))))</f>
        <v>1.3149340687751525E-3</v>
      </c>
      <c r="I2737" s="30">
        <f>IF(B2737="",0,IF($B2737&lt;$I$5,0,IF($B2737&gt;'MSD Calculation'!$D$5,0,IF($N$4="Closed-form",1/2*(1-COS(2*PI()*($B2737-$I$5)/$I$6))*$I$8,IF($N$4="General",1/2*(1-COS(2*PI()*($B2737-$I$5)/$I$6))*$I$9,"Error")))))</f>
        <v>4.7492768655409704E-4</v>
      </c>
      <c r="J2737" s="15" t="s">
        <v>14</v>
      </c>
      <c r="K2737" s="3"/>
      <c r="L2737" s="17">
        <v>27.200000000001452</v>
      </c>
      <c r="M2737" s="34">
        <f>L2737/'MSD Calculation'!$D$5</f>
        <v>0.91891891891896793</v>
      </c>
      <c r="N2737" s="34">
        <f>'MSD Calculation'!$D$24-L2737</f>
        <v>-8.7000000000014523</v>
      </c>
      <c r="O2737" s="35">
        <f t="shared" si="210"/>
        <v>1.1475829114999028E-3</v>
      </c>
      <c r="P2737" s="35">
        <f t="shared" si="211"/>
        <v>5.895797697096505E-3</v>
      </c>
      <c r="Q2737" s="35">
        <f t="shared" si="212"/>
        <v>7.9421900662202515E-3</v>
      </c>
      <c r="R2737" s="35">
        <f t="shared" si="213"/>
        <v>9.257124134995404E-3</v>
      </c>
      <c r="S2737" s="35">
        <f t="shared" si="214"/>
        <v>9.7320518215495005E-3</v>
      </c>
      <c r="T2737" s="11" t="s">
        <v>14</v>
      </c>
    </row>
    <row r="2738" spans="2:20" x14ac:dyDescent="0.35">
      <c r="B2738" s="63">
        <v>27.210000000001454</v>
      </c>
      <c r="C2738" s="34">
        <f>B2738/'MSD Calculation'!$D$5</f>
        <v>0.91925675675680585</v>
      </c>
      <c r="D2738" s="34">
        <f>'MSD Calculation'!$D$24-B2738</f>
        <v>-8.7100000000014539</v>
      </c>
      <c r="E2738" s="30">
        <f>IF(B2738="",0,IF(B2738&lt;'MSD Calculation'!$D$5,$E$7*(1-B2738/'MSD Calculation'!$D$5), 0))</f>
        <v>1.1428013160353159E-3</v>
      </c>
      <c r="F2738" s="30">
        <f>IF(B2738="",0,IF($B2738&lt;$F$5,0,IF($B2738&gt;'MSD Calculation'!$D$5,0,IF($N$4="Closed-form",1/2*(1-COS(2*PI()*($B2738-$F$5)/$F$6))*$F$8,IF($N$4="General",1/2*(1-COS(2*PI()*($B2738-$F$5)/$F$6))*$F$9,"Error")))))</f>
        <v>4.7380598860201689E-3</v>
      </c>
      <c r="G2738" s="30">
        <f>IF(B2738="",0,IF($B2738&lt;$G$5,0,IF($B2738&gt;'MSD Calculation'!$D$5,0,IF($N$4="Closed-form",1/2*(1-COS(2*PI()*($B2738-$G$5)/$G$6))*$G$8,IF($N$4="General",1/2*(1-COS(2*PI()*($B2738-$G$5)/$G$6))*$G$9,"Error")))))</f>
        <v>2.0415589523618159E-3</v>
      </c>
      <c r="H2738" s="30">
        <f>IF(B2738="",0,IF($B2738&lt;$H$5,0,IF($B2738&gt;'MSD Calculation'!$D$5,0,IF($N$4="Closed-form",1/2*(1-COS(2*PI()*($B2738-$H$5)/$H$6))*$H$8,IF($N$4="General",1/2*(1-COS(2*PI()*($B2738-$H$5)/$H$6))*$H$9,"Error")))))</f>
        <v>1.3116001345655996E-3</v>
      </c>
      <c r="I2738" s="30">
        <f>IF(B2738="",0,IF($B2738&lt;$I$5,0,IF($B2738&gt;'MSD Calculation'!$D$5,0,IF($N$4="Closed-form",1/2*(1-COS(2*PI()*($B2738-$I$5)/$I$6))*$I$8,IF($N$4="General",1/2*(1-COS(2*PI()*($B2738-$I$5)/$I$6))*$I$9,"Error")))))</f>
        <v>4.7379700154393575E-4</v>
      </c>
      <c r="J2738" s="15" t="s">
        <v>14</v>
      </c>
      <c r="K2738" s="3"/>
      <c r="L2738" s="17">
        <v>27.210000000001454</v>
      </c>
      <c r="M2738" s="34">
        <f>L2738/'MSD Calculation'!$D$5</f>
        <v>0.91925675675680585</v>
      </c>
      <c r="N2738" s="34">
        <f>'MSD Calculation'!$D$24-L2738</f>
        <v>-8.7100000000014539</v>
      </c>
      <c r="O2738" s="35">
        <f t="shared" si="210"/>
        <v>1.1428013160353159E-3</v>
      </c>
      <c r="P2738" s="35">
        <f t="shared" si="211"/>
        <v>5.8808612020554846E-3</v>
      </c>
      <c r="Q2738" s="35">
        <f t="shared" si="212"/>
        <v>7.9224201544173013E-3</v>
      </c>
      <c r="R2738" s="35">
        <f t="shared" si="213"/>
        <v>9.2340202889829009E-3</v>
      </c>
      <c r="S2738" s="35">
        <f t="shared" si="214"/>
        <v>9.7078172905268358E-3</v>
      </c>
      <c r="T2738" s="11" t="s">
        <v>14</v>
      </c>
    </row>
    <row r="2739" spans="2:20" x14ac:dyDescent="0.35">
      <c r="B2739" s="63">
        <v>27.220000000001455</v>
      </c>
      <c r="C2739" s="34">
        <f>B2739/'MSD Calculation'!$D$5</f>
        <v>0.91959459459464377</v>
      </c>
      <c r="D2739" s="34">
        <f>'MSD Calculation'!$D$24-B2739</f>
        <v>-8.7200000000014555</v>
      </c>
      <c r="E2739" s="30">
        <f>IF(B2739="",0,IF(B2739&lt;'MSD Calculation'!$D$5,$E$7*(1-B2739/'MSD Calculation'!$D$5), 0))</f>
        <v>1.1380197205707288E-3</v>
      </c>
      <c r="F2739" s="30">
        <f>IF(B2739="",0,IF($B2739&lt;$F$5,0,IF($B2739&gt;'MSD Calculation'!$D$5,0,IF($N$4="Closed-form",1/2*(1-COS(2*PI()*($B2739-$F$5)/$F$6))*$F$8,IF($N$4="General",1/2*(1-COS(2*PI()*($B2739-$F$5)/$F$6))*$F$9,"Error")))))</f>
        <v>4.7279054765069148E-3</v>
      </c>
      <c r="G2739" s="30">
        <f>IF(B2739="",0,IF($B2739&lt;$G$5,0,IF($B2739&gt;'MSD Calculation'!$D$5,0,IF($N$4="Closed-form",1/2*(1-COS(2*PI()*($B2739-$G$5)/$G$6))*$G$8,IF($N$4="General",1/2*(1-COS(2*PI()*($B2739-$G$5)/$G$6))*$G$9,"Error")))))</f>
        <v>2.0367241919886903E-3</v>
      </c>
      <c r="H2739" s="30">
        <f>IF(B2739="",0,IF($B2739&lt;$H$5,0,IF($B2739&gt;'MSD Calculation'!$D$5,0,IF($N$4="Closed-form",1/2*(1-COS(2*PI()*($B2739-$H$5)/$H$6))*$H$8,IF($N$4="General",1/2*(1-COS(2*PI()*($B2739-$H$5)/$H$6))*$H$9,"Error")))))</f>
        <v>1.3082625570059389E-3</v>
      </c>
      <c r="I2739" s="30">
        <f>IF(B2739="",0,IF($B2739&lt;$I$5,0,IF($B2739&gt;'MSD Calculation'!$D$5,0,IF($N$4="Closed-form",1/2*(1-COS(2*PI()*($B2739-$I$5)/$I$6))*$I$8,IF($N$4="General",1/2*(1-COS(2*PI()*($B2739-$I$5)/$I$6))*$I$9,"Error")))))</f>
        <v>4.726615495178907E-4</v>
      </c>
      <c r="J2739" s="15" t="s">
        <v>14</v>
      </c>
      <c r="K2739" s="3"/>
      <c r="L2739" s="17">
        <v>27.220000000001455</v>
      </c>
      <c r="M2739" s="34">
        <f>L2739/'MSD Calculation'!$D$5</f>
        <v>0.91959459459464377</v>
      </c>
      <c r="N2739" s="34">
        <f>'MSD Calculation'!$D$24-L2739</f>
        <v>-8.7200000000014555</v>
      </c>
      <c r="O2739" s="35">
        <f t="shared" si="210"/>
        <v>1.1380197205707288E-3</v>
      </c>
      <c r="P2739" s="35">
        <f t="shared" si="211"/>
        <v>5.8659251970776434E-3</v>
      </c>
      <c r="Q2739" s="35">
        <f t="shared" si="212"/>
        <v>7.9026493890663341E-3</v>
      </c>
      <c r="R2739" s="35">
        <f t="shared" si="213"/>
        <v>9.2109119460722731E-3</v>
      </c>
      <c r="S2739" s="35">
        <f t="shared" si="214"/>
        <v>9.6835734955901635E-3</v>
      </c>
      <c r="T2739" s="11" t="s">
        <v>14</v>
      </c>
    </row>
    <row r="2740" spans="2:20" x14ac:dyDescent="0.35">
      <c r="B2740" s="63">
        <v>27.230000000001457</v>
      </c>
      <c r="C2740" s="34">
        <f>B2740/'MSD Calculation'!$D$5</f>
        <v>0.91993243243248157</v>
      </c>
      <c r="D2740" s="34">
        <f>'MSD Calculation'!$D$24-B2740</f>
        <v>-8.730000000001457</v>
      </c>
      <c r="E2740" s="30">
        <f>IF(B2740="",0,IF(B2740&lt;'MSD Calculation'!$D$5,$E$7*(1-B2740/'MSD Calculation'!$D$5), 0))</f>
        <v>1.1332381251061435E-3</v>
      </c>
      <c r="F2740" s="30">
        <f>IF(B2740="",0,IF($B2740&lt;$F$5,0,IF($B2740&gt;'MSD Calculation'!$D$5,0,IF($N$4="Closed-form",1/2*(1-COS(2*PI()*($B2740-$F$5)/$F$6))*$F$8,IF($N$4="General",1/2*(1-COS(2*PI()*($B2740-$F$5)/$F$6))*$F$9,"Error")))))</f>
        <v>4.7177516015990415E-3</v>
      </c>
      <c r="G2740" s="30">
        <f>IF(B2740="",0,IF($B2740&lt;$G$5,0,IF($B2740&gt;'MSD Calculation'!$D$5,0,IF($N$4="Closed-form",1/2*(1-COS(2*PI()*($B2740-$G$5)/$G$6))*$G$8,IF($N$4="General",1/2*(1-COS(2*PI()*($B2740-$G$5)/$G$6))*$G$9,"Error")))))</f>
        <v>2.0318881214751502E-3</v>
      </c>
      <c r="H2740" s="30">
        <f>IF(B2740="",0,IF($B2740&lt;$H$5,0,IF($B2740&gt;'MSD Calculation'!$D$5,0,IF($N$4="Closed-form",1/2*(1-COS(2*PI()*($B2740-$H$5)/$H$6))*$H$8,IF($N$4="General",1/2*(1-COS(2*PI()*($B2740-$H$5)/$H$6))*$H$9,"Error")))))</f>
        <v>1.3049213762266435E-3</v>
      </c>
      <c r="I2740" s="30">
        <f>IF(B2740="",0,IF($B2740&lt;$I$5,0,IF($B2740&gt;'MSD Calculation'!$D$5,0,IF($N$4="Closed-form",1/2*(1-COS(2*PI()*($B2740-$I$5)/$I$6))*$I$8,IF($N$4="General",1/2*(1-COS(2*PI()*($B2740-$I$5)/$I$6))*$I$9,"Error")))))</f>
        <v>4.7152135981802534E-4</v>
      </c>
      <c r="J2740" s="15" t="s">
        <v>14</v>
      </c>
      <c r="K2740" s="3"/>
      <c r="L2740" s="17">
        <v>27.230000000001457</v>
      </c>
      <c r="M2740" s="34">
        <f>L2740/'MSD Calculation'!$D$5</f>
        <v>0.91993243243248157</v>
      </c>
      <c r="N2740" s="34">
        <f>'MSD Calculation'!$D$24-L2740</f>
        <v>-8.730000000001457</v>
      </c>
      <c r="O2740" s="35">
        <f t="shared" si="210"/>
        <v>1.1332381251061435E-3</v>
      </c>
      <c r="P2740" s="35">
        <f t="shared" si="211"/>
        <v>5.8509897267051848E-3</v>
      </c>
      <c r="Q2740" s="35">
        <f t="shared" si="212"/>
        <v>7.8828778481803349E-3</v>
      </c>
      <c r="R2740" s="35">
        <f t="shared" si="213"/>
        <v>9.1877992244069791E-3</v>
      </c>
      <c r="S2740" s="35">
        <f t="shared" si="214"/>
        <v>9.6593205842250042E-3</v>
      </c>
      <c r="T2740" s="11" t="s">
        <v>14</v>
      </c>
    </row>
    <row r="2741" spans="2:20" x14ac:dyDescent="0.35">
      <c r="B2741" s="63">
        <v>27.240000000001459</v>
      </c>
      <c r="C2741" s="34">
        <f>B2741/'MSD Calculation'!$D$5</f>
        <v>0.92027027027031949</v>
      </c>
      <c r="D2741" s="34">
        <f>'MSD Calculation'!$D$24-B2741</f>
        <v>-8.7400000000014586</v>
      </c>
      <c r="E2741" s="30">
        <f>IF(B2741="",0,IF(B2741&lt;'MSD Calculation'!$D$5,$E$7*(1-B2741/'MSD Calculation'!$D$5), 0))</f>
        <v>1.1284565296415566E-3</v>
      </c>
      <c r="F2741" s="30">
        <f>IF(B2741="",0,IF($B2741&lt;$F$5,0,IF($B2741&gt;'MSD Calculation'!$D$5,0,IF($N$4="Closed-form",1/2*(1-COS(2*PI()*($B2741-$F$5)/$F$6))*$F$8,IF($N$4="General",1/2*(1-COS(2*PI()*($B2741-$F$5)/$F$6))*$F$9,"Error")))))</f>
        <v>4.7075983058364242E-3</v>
      </c>
      <c r="G2741" s="30">
        <f>IF(B2741="",0,IF($B2741&lt;$G$5,0,IF($B2741&gt;'MSD Calculation'!$D$5,0,IF($N$4="Closed-form",1/2*(1-COS(2*PI()*($B2741-$G$5)/$G$6))*$G$8,IF($N$4="General",1/2*(1-COS(2*PI()*($B2741-$G$5)/$G$6))*$G$9,"Error")))))</f>
        <v>2.0270507743010415E-3</v>
      </c>
      <c r="H2741" s="30">
        <f>IF(B2741="",0,IF($B2741&lt;$H$5,0,IF($B2741&gt;'MSD Calculation'!$D$5,0,IF($N$4="Closed-form",1/2*(1-COS(2*PI()*($B2741-$H$5)/$H$6))*$H$8,IF($N$4="General",1/2*(1-COS(2*PI()*($B2741-$H$5)/$H$6))*$H$9,"Error")))))</f>
        <v>1.301576632401511E-3</v>
      </c>
      <c r="I2741" s="30">
        <f>IF(B2741="",0,IF($B2741&lt;$I$5,0,IF($B2741&gt;'MSD Calculation'!$D$5,0,IF($N$4="Closed-form",1/2*(1-COS(2*PI()*($B2741-$I$5)/$I$6))*$I$8,IF($N$4="General",1/2*(1-COS(2*PI()*($B2741-$I$5)/$I$6))*$I$9,"Error")))))</f>
        <v>4.7037646190883269E-4</v>
      </c>
      <c r="J2741" s="15" t="s">
        <v>14</v>
      </c>
      <c r="K2741" s="3"/>
      <c r="L2741" s="17">
        <v>27.240000000001459</v>
      </c>
      <c r="M2741" s="34">
        <f>L2741/'MSD Calculation'!$D$5</f>
        <v>0.92027027027031949</v>
      </c>
      <c r="N2741" s="34">
        <f>'MSD Calculation'!$D$24-L2741</f>
        <v>-8.7400000000014586</v>
      </c>
      <c r="O2741" s="35">
        <f t="shared" si="210"/>
        <v>1.1284565296415566E-3</v>
      </c>
      <c r="P2741" s="35">
        <f t="shared" si="211"/>
        <v>5.8360548354779804E-3</v>
      </c>
      <c r="Q2741" s="35">
        <f t="shared" si="212"/>
        <v>7.8631056097790211E-3</v>
      </c>
      <c r="R2741" s="35">
        <f t="shared" si="213"/>
        <v>9.164682242180533E-3</v>
      </c>
      <c r="S2741" s="35">
        <f t="shared" si="214"/>
        <v>9.6350587040893651E-3</v>
      </c>
      <c r="T2741" s="11" t="s">
        <v>14</v>
      </c>
    </row>
    <row r="2742" spans="2:20" x14ac:dyDescent="0.35">
      <c r="B2742" s="63">
        <v>27.25000000000146</v>
      </c>
      <c r="C2742" s="34">
        <f>B2742/'MSD Calculation'!$D$5</f>
        <v>0.92060810810815741</v>
      </c>
      <c r="D2742" s="34">
        <f>'MSD Calculation'!$D$24-B2742</f>
        <v>-8.7500000000014602</v>
      </c>
      <c r="E2742" s="30">
        <f>IF(B2742="",0,IF(B2742&lt;'MSD Calculation'!$D$5,$E$7*(1-B2742/'MSD Calculation'!$D$5), 0))</f>
        <v>1.1236749341769696E-3</v>
      </c>
      <c r="F2742" s="30">
        <f>IF(B2742="",0,IF($B2742&lt;$F$5,0,IF($B2742&gt;'MSD Calculation'!$D$5,0,IF($N$4="Closed-form",1/2*(1-COS(2*PI()*($B2742-$F$5)/$F$6))*$F$8,IF($N$4="General",1/2*(1-COS(2*PI()*($B2742-$F$5)/$F$6))*$F$9,"Error")))))</f>
        <v>4.697445633756364E-3</v>
      </c>
      <c r="G2742" s="30">
        <f>IF(B2742="",0,IF($B2742&lt;$G$5,0,IF($B2742&gt;'MSD Calculation'!$D$5,0,IF($N$4="Closed-form",1/2*(1-COS(2*PI()*($B2742-$G$5)/$G$6))*$G$8,IF($N$4="General",1/2*(1-COS(2*PI()*($B2742-$G$5)/$G$6))*$G$9,"Error")))))</f>
        <v>2.0222121839550485E-3</v>
      </c>
      <c r="H2742" s="30">
        <f>IF(B2742="",0,IF($B2742&lt;$H$5,0,IF($B2742&gt;'MSD Calculation'!$D$5,0,IF($N$4="Closed-form",1/2*(1-COS(2*PI()*($B2742-$H$5)/$H$6))*$H$8,IF($N$4="General",1/2*(1-COS(2*PI()*($B2742-$H$5)/$H$6))*$H$9,"Error")))))</f>
        <v>1.2982283657471804E-3</v>
      </c>
      <c r="I2742" s="30">
        <f>IF(B2742="",0,IF($B2742&lt;$I$5,0,IF($B2742&gt;'MSD Calculation'!$D$5,0,IF($N$4="Closed-form",1/2*(1-COS(2*PI()*($B2742-$I$5)/$I$6))*$I$8,IF($N$4="General",1/2*(1-COS(2*PI()*($B2742-$I$5)/$I$6))*$I$9,"Error")))))</f>
        <v>4.6922688537647417E-4</v>
      </c>
      <c r="J2742" s="15" t="s">
        <v>14</v>
      </c>
      <c r="K2742" s="3"/>
      <c r="L2742" s="17">
        <v>27.25000000000146</v>
      </c>
      <c r="M2742" s="34">
        <f>L2742/'MSD Calculation'!$D$5</f>
        <v>0.92060810810815741</v>
      </c>
      <c r="N2742" s="34">
        <f>'MSD Calculation'!$D$24-L2742</f>
        <v>-8.7500000000014602</v>
      </c>
      <c r="O2742" s="35">
        <f t="shared" si="210"/>
        <v>1.1236749341769696E-3</v>
      </c>
      <c r="P2742" s="35">
        <f t="shared" si="211"/>
        <v>5.8211205679333331E-3</v>
      </c>
      <c r="Q2742" s="35">
        <f t="shared" si="212"/>
        <v>7.8433327518883812E-3</v>
      </c>
      <c r="R2742" s="35">
        <f t="shared" si="213"/>
        <v>9.1415611176355622E-3</v>
      </c>
      <c r="S2742" s="35">
        <f t="shared" si="214"/>
        <v>9.6107880030120371E-3</v>
      </c>
      <c r="T2742" s="11" t="s">
        <v>14</v>
      </c>
    </row>
    <row r="2743" spans="2:20" x14ac:dyDescent="0.35">
      <c r="B2743" s="63">
        <v>27.260000000001462</v>
      </c>
      <c r="C2743" s="34">
        <f>B2743/'MSD Calculation'!$D$5</f>
        <v>0.92094594594599533</v>
      </c>
      <c r="D2743" s="34">
        <f>'MSD Calculation'!$D$24-B2743</f>
        <v>-8.7600000000014617</v>
      </c>
      <c r="E2743" s="30">
        <f>IF(B2743="",0,IF(B2743&lt;'MSD Calculation'!$D$5,$E$7*(1-B2743/'MSD Calculation'!$D$5), 0))</f>
        <v>1.1188933387123827E-3</v>
      </c>
      <c r="F2743" s="30">
        <f>IF(B2743="",0,IF($B2743&lt;$F$5,0,IF($B2743&gt;'MSD Calculation'!$D$5,0,IF($N$4="Closed-form",1/2*(1-COS(2*PI()*($B2743-$F$5)/$F$6))*$F$8,IF($N$4="General",1/2*(1-COS(2*PI()*($B2743-$F$5)/$F$6))*$F$9,"Error")))))</f>
        <v>4.6872936298934685E-3</v>
      </c>
      <c r="G2743" s="30">
        <f>IF(B2743="",0,IF($B2743&lt;$G$5,0,IF($B2743&gt;'MSD Calculation'!$D$5,0,IF($N$4="Closed-form",1/2*(1-COS(2*PI()*($B2743-$G$5)/$G$6))*$G$8,IF($N$4="General",1/2*(1-COS(2*PI()*($B2743-$G$5)/$G$6))*$G$9,"Error")))))</f>
        <v>2.0173723839344618E-3</v>
      </c>
      <c r="H2743" s="30">
        <f>IF(B2743="",0,IF($B2743&lt;$H$5,0,IF($B2743&gt;'MSD Calculation'!$D$5,0,IF($N$4="Closed-form",1/2*(1-COS(2*PI()*($B2743-$H$5)/$H$6))*$H$8,IF($N$4="General",1/2*(1-COS(2*PI()*($B2743-$H$5)/$H$6))*$H$9,"Error")))))</f>
        <v>1.2948766165226493E-3</v>
      </c>
      <c r="I2743" s="30">
        <f>IF(B2743="",0,IF($B2743&lt;$I$5,0,IF($B2743&gt;'MSD Calculation'!$D$5,0,IF($N$4="Closed-form",1/2*(1-COS(2*PI()*($B2743-$I$5)/$I$6))*$I$8,IF($N$4="General",1/2*(1-COS(2*PI()*($B2743-$I$5)/$I$6))*$I$9,"Error")))))</f>
        <v>4.6807265992801516E-4</v>
      </c>
      <c r="J2743" s="15" t="s">
        <v>14</v>
      </c>
      <c r="K2743" s="3"/>
      <c r="L2743" s="17">
        <v>27.260000000001462</v>
      </c>
      <c r="M2743" s="34">
        <f>L2743/'MSD Calculation'!$D$5</f>
        <v>0.92094594594599533</v>
      </c>
      <c r="N2743" s="34">
        <f>'MSD Calculation'!$D$24-L2743</f>
        <v>-8.7600000000014617</v>
      </c>
      <c r="O2743" s="35">
        <f t="shared" si="210"/>
        <v>1.1188933387123827E-3</v>
      </c>
      <c r="P2743" s="35">
        <f t="shared" si="211"/>
        <v>5.8061869686058514E-3</v>
      </c>
      <c r="Q2743" s="35">
        <f t="shared" si="212"/>
        <v>7.8235593525403137E-3</v>
      </c>
      <c r="R2743" s="35">
        <f t="shared" si="213"/>
        <v>9.1184359690629629E-3</v>
      </c>
      <c r="S2743" s="35">
        <f t="shared" si="214"/>
        <v>9.5865086289909779E-3</v>
      </c>
      <c r="T2743" s="11" t="s">
        <v>14</v>
      </c>
    </row>
    <row r="2744" spans="2:20" x14ac:dyDescent="0.35">
      <c r="B2744" s="63">
        <v>27.270000000001463</v>
      </c>
      <c r="C2744" s="34">
        <f>B2744/'MSD Calculation'!$D$5</f>
        <v>0.92128378378383313</v>
      </c>
      <c r="D2744" s="34">
        <f>'MSD Calculation'!$D$24-B2744</f>
        <v>-8.7700000000014633</v>
      </c>
      <c r="E2744" s="30">
        <f>IF(B2744="",0,IF(B2744&lt;'MSD Calculation'!$D$5,$E$7*(1-B2744/'MSD Calculation'!$D$5), 0))</f>
        <v>1.1141117432477972E-3</v>
      </c>
      <c r="F2744" s="30">
        <f>IF(B2744="",0,IF($B2744&lt;$F$5,0,IF($B2744&gt;'MSD Calculation'!$D$5,0,IF($N$4="Closed-form",1/2*(1-COS(2*PI()*($B2744-$F$5)/$F$6))*$F$8,IF($N$4="General",1/2*(1-COS(2*PI()*($B2744-$F$5)/$F$6))*$F$9,"Error")))))</f>
        <v>4.6771423387793817E-3</v>
      </c>
      <c r="G2744" s="30">
        <f>IF(B2744="",0,IF($B2744&lt;$G$5,0,IF($B2744&gt;'MSD Calculation'!$D$5,0,IF($N$4="Closed-form",1/2*(1-COS(2*PI()*($B2744-$G$5)/$G$6))*$G$8,IF($N$4="General",1/2*(1-COS(2*PI()*($B2744-$G$5)/$G$6))*$G$9,"Error")))))</f>
        <v>2.0125314077449516E-3</v>
      </c>
      <c r="H2744" s="30">
        <f>IF(B2744="",0,IF($B2744&lt;$H$5,0,IF($B2744&gt;'MSD Calculation'!$D$5,0,IF($N$4="Closed-form",1/2*(1-COS(2*PI()*($B2744-$H$5)/$H$6))*$H$8,IF($N$4="General",1/2*(1-COS(2*PI()*($B2744-$H$5)/$H$6))*$H$9,"Error")))))</f>
        <v>1.2915214250287875E-3</v>
      </c>
      <c r="I2744" s="30">
        <f>IF(B2744="",0,IF($B2744&lt;$I$5,0,IF($B2744&gt;'MSD Calculation'!$D$5,0,IF($N$4="Closed-form",1/2*(1-COS(2*PI()*($B2744-$I$5)/$I$6))*$I$8,IF($N$4="General",1/2*(1-COS(2*PI()*($B2744-$I$5)/$I$6))*$I$9,"Error")))))</f>
        <v>4.6691381539065659E-4</v>
      </c>
      <c r="J2744" s="15" t="s">
        <v>14</v>
      </c>
      <c r="K2744" s="3"/>
      <c r="L2744" s="17">
        <v>27.270000000001463</v>
      </c>
      <c r="M2744" s="34">
        <f>L2744/'MSD Calculation'!$D$5</f>
        <v>0.92128378378383313</v>
      </c>
      <c r="N2744" s="34">
        <f>'MSD Calculation'!$D$24-L2744</f>
        <v>-8.7700000000014633</v>
      </c>
      <c r="O2744" s="35">
        <f t="shared" si="210"/>
        <v>1.1141117432477972E-3</v>
      </c>
      <c r="P2744" s="35">
        <f t="shared" si="211"/>
        <v>5.7912540820271793E-3</v>
      </c>
      <c r="Q2744" s="35">
        <f t="shared" si="212"/>
        <v>7.8037854897721314E-3</v>
      </c>
      <c r="R2744" s="35">
        <f t="shared" si="213"/>
        <v>9.0953069148009182E-3</v>
      </c>
      <c r="S2744" s="35">
        <f t="shared" si="214"/>
        <v>9.5622207301915754E-3</v>
      </c>
      <c r="T2744" s="11" t="s">
        <v>14</v>
      </c>
    </row>
    <row r="2745" spans="2:20" x14ac:dyDescent="0.35">
      <c r="B2745" s="63">
        <v>27.280000000001465</v>
      </c>
      <c r="C2745" s="34">
        <f>B2745/'MSD Calculation'!$D$5</f>
        <v>0.92162162162167105</v>
      </c>
      <c r="D2745" s="34">
        <f>'MSD Calculation'!$D$24-B2745</f>
        <v>-8.7800000000014649</v>
      </c>
      <c r="E2745" s="30">
        <f>IF(B2745="",0,IF(B2745&lt;'MSD Calculation'!$D$5,$E$7*(1-B2745/'MSD Calculation'!$D$5), 0))</f>
        <v>1.1093301477832103E-3</v>
      </c>
      <c r="F2745" s="30">
        <f>IF(B2745="",0,IF($B2745&lt;$F$5,0,IF($B2745&gt;'MSD Calculation'!$D$5,0,IF($N$4="Closed-form",1/2*(1-COS(2*PI()*($B2745-$F$5)/$F$6))*$F$8,IF($N$4="General",1/2*(1-COS(2*PI()*($B2745-$F$5)/$F$6))*$F$9,"Error")))))</f>
        <v>4.6669918049426452E-3</v>
      </c>
      <c r="G2745" s="30">
        <f>IF(B2745="",0,IF($B2745&lt;$G$5,0,IF($B2745&gt;'MSD Calculation'!$D$5,0,IF($N$4="Closed-form",1/2*(1-COS(2*PI()*($B2745-$G$5)/$G$6))*$G$8,IF($N$4="General",1/2*(1-COS(2*PI()*($B2745-$G$5)/$G$6))*$G$9,"Error")))))</f>
        <v>2.0076892889003242E-3</v>
      </c>
      <c r="H2745" s="30">
        <f>IF(B2745="",0,IF($B2745&lt;$H$5,0,IF($B2745&gt;'MSD Calculation'!$D$5,0,IF($N$4="Closed-form",1/2*(1-COS(2*PI()*($B2745-$H$5)/$H$6))*$H$8,IF($N$4="General",1/2*(1-COS(2*PI()*($B2745-$H$5)/$H$6))*$H$9,"Error")))))</f>
        <v>1.2881628316078581E-3</v>
      </c>
      <c r="I2745" s="30">
        <f>IF(B2745="",0,IF($B2745&lt;$I$5,0,IF($B2745&gt;'MSD Calculation'!$D$5,0,IF($N$4="Closed-form",1/2*(1-COS(2*PI()*($B2745-$I$5)/$I$6))*$I$8,IF($N$4="General",1/2*(1-COS(2*PI()*($B2745-$I$5)/$I$6))*$I$9,"Error")))))</f>
        <v>4.6575038171096537E-4</v>
      </c>
      <c r="J2745" s="15" t="s">
        <v>14</v>
      </c>
      <c r="K2745" s="3"/>
      <c r="L2745" s="17">
        <v>27.280000000001465</v>
      </c>
      <c r="M2745" s="34">
        <f>L2745/'MSD Calculation'!$D$5</f>
        <v>0.92162162162167105</v>
      </c>
      <c r="N2745" s="34">
        <f>'MSD Calculation'!$D$24-L2745</f>
        <v>-8.7800000000014649</v>
      </c>
      <c r="O2745" s="35">
        <f t="shared" si="210"/>
        <v>1.1093301477832103E-3</v>
      </c>
      <c r="P2745" s="35">
        <f t="shared" si="211"/>
        <v>5.7763219527258557E-3</v>
      </c>
      <c r="Q2745" s="35">
        <f t="shared" si="212"/>
        <v>7.7840112416261795E-3</v>
      </c>
      <c r="R2745" s="35">
        <f t="shared" si="213"/>
        <v>9.0721740732340374E-3</v>
      </c>
      <c r="S2745" s="35">
        <f t="shared" si="214"/>
        <v>9.5379244549450033E-3</v>
      </c>
      <c r="T2745" s="11" t="s">
        <v>14</v>
      </c>
    </row>
    <row r="2746" spans="2:20" x14ac:dyDescent="0.35">
      <c r="B2746" s="63">
        <v>27.290000000001466</v>
      </c>
      <c r="C2746" s="34">
        <f>B2746/'MSD Calculation'!$D$5</f>
        <v>0.92195945945950897</v>
      </c>
      <c r="D2746" s="34">
        <f>'MSD Calculation'!$D$24-B2746</f>
        <v>-8.7900000000014664</v>
      </c>
      <c r="E2746" s="30">
        <f>IF(B2746="",0,IF(B2746&lt;'MSD Calculation'!$D$5,$E$7*(1-B2746/'MSD Calculation'!$D$5), 0))</f>
        <v>1.1045485523186235E-3</v>
      </c>
      <c r="F2746" s="30">
        <f>IF(B2746="",0,IF($B2746&lt;$F$5,0,IF($B2746&gt;'MSD Calculation'!$D$5,0,IF($N$4="Closed-form",1/2*(1-COS(2*PI()*($B2746-$F$5)/$F$6))*$F$8,IF($N$4="General",1/2*(1-COS(2*PI()*($B2746-$F$5)/$F$6))*$F$9,"Error")))))</f>
        <v>4.6568420729084454E-3</v>
      </c>
      <c r="G2746" s="30">
        <f>IF(B2746="",0,IF($B2746&lt;$G$5,0,IF($B2746&gt;'MSD Calculation'!$D$5,0,IF($N$4="Closed-form",1/2*(1-COS(2*PI()*($B2746-$G$5)/$G$6))*$G$8,IF($N$4="General",1/2*(1-COS(2*PI()*($B2746-$G$5)/$G$6))*$G$9,"Error")))))</f>
        <v>2.0028460609222976E-3</v>
      </c>
      <c r="H2746" s="30">
        <f>IF(B2746="",0,IF($B2746&lt;$H$5,0,IF($B2746&gt;'MSD Calculation'!$D$5,0,IF($N$4="Closed-form",1/2*(1-COS(2*PI()*($B2746-$H$5)/$H$6))*$H$8,IF($N$4="General",1/2*(1-COS(2*PI()*($B2746-$H$5)/$H$6))*$H$9,"Error")))))</f>
        <v>1.2848008766430219E-3</v>
      </c>
      <c r="I2746" s="30">
        <f>IF(B2746="",0,IF($B2746&lt;$I$5,0,IF($B2746&gt;'MSD Calculation'!$D$5,0,IF($N$4="Closed-form",1/2*(1-COS(2*PI()*($B2746-$I$5)/$I$6))*$I$8,IF($N$4="General",1/2*(1-COS(2*PI()*($B2746-$I$5)/$I$6))*$I$9,"Error")))))</f>
        <v>4.6458238895409946E-4</v>
      </c>
      <c r="J2746" s="15" t="s">
        <v>14</v>
      </c>
      <c r="K2746" s="3"/>
      <c r="L2746" s="17">
        <v>27.290000000001466</v>
      </c>
      <c r="M2746" s="34">
        <f>L2746/'MSD Calculation'!$D$5</f>
        <v>0.92195945945950897</v>
      </c>
      <c r="N2746" s="34">
        <f>'MSD Calculation'!$D$24-L2746</f>
        <v>-8.7900000000014664</v>
      </c>
      <c r="O2746" s="35">
        <f t="shared" si="210"/>
        <v>1.1045485523186235E-3</v>
      </c>
      <c r="P2746" s="35">
        <f t="shared" si="211"/>
        <v>5.7613906252270688E-3</v>
      </c>
      <c r="Q2746" s="35">
        <f t="shared" si="212"/>
        <v>7.7642366861493664E-3</v>
      </c>
      <c r="R2746" s="35">
        <f t="shared" si="213"/>
        <v>9.0490375627923884E-3</v>
      </c>
      <c r="S2746" s="35">
        <f t="shared" si="214"/>
        <v>9.5136199517464881E-3</v>
      </c>
      <c r="T2746" s="11" t="s">
        <v>14</v>
      </c>
    </row>
    <row r="2747" spans="2:20" x14ac:dyDescent="0.35">
      <c r="B2747" s="63">
        <v>27.300000000001468</v>
      </c>
      <c r="C2747" s="34">
        <f>B2747/'MSD Calculation'!$D$5</f>
        <v>0.92229729729734689</v>
      </c>
      <c r="D2747" s="34">
        <f>'MSD Calculation'!$D$24-B2747</f>
        <v>-8.800000000001468</v>
      </c>
      <c r="E2747" s="30">
        <f>IF(B2747="",0,IF(B2747&lt;'MSD Calculation'!$D$5,$E$7*(1-B2747/'MSD Calculation'!$D$5), 0))</f>
        <v>1.0997669568540364E-3</v>
      </c>
      <c r="F2747" s="30">
        <f>IF(B2747="",0,IF($B2747&lt;$F$5,0,IF($B2747&gt;'MSD Calculation'!$D$5,0,IF($N$4="Closed-form",1/2*(1-COS(2*PI()*($B2747-$F$5)/$F$6))*$F$8,IF($N$4="General",1/2*(1-COS(2*PI()*($B2747-$F$5)/$F$6))*$F$9,"Error")))))</f>
        <v>4.6466931871984932E-3</v>
      </c>
      <c r="G2747" s="30">
        <f>IF(B2747="",0,IF($B2747&lt;$G$5,0,IF($B2747&gt;'MSD Calculation'!$D$5,0,IF($N$4="Closed-form",1/2*(1-COS(2*PI()*($B2747-$G$5)/$G$6))*$G$8,IF($N$4="General",1/2*(1-COS(2*PI()*($B2747-$G$5)/$G$6))*$G$9,"Error")))))</f>
        <v>1.9980017573402726E-3</v>
      </c>
      <c r="H2747" s="30">
        <f>IF(B2747="",0,IF($B2747&lt;$H$5,0,IF($B2747&gt;'MSD Calculation'!$D$5,0,IF($N$4="Closed-form",1/2*(1-COS(2*PI()*($B2747-$H$5)/$H$6))*$H$8,IF($N$4="General",1/2*(1-COS(2*PI()*($B2747-$H$5)/$H$6))*$H$9,"Error")))))</f>
        <v>1.2814356005578648E-3</v>
      </c>
      <c r="I2747" s="30">
        <f>IF(B2747="",0,IF($B2747&lt;$I$5,0,IF($B2747&gt;'MSD Calculation'!$D$5,0,IF($N$4="Closed-form",1/2*(1-COS(2*PI()*($B2747-$I$5)/$I$6))*$I$8,IF($N$4="General",1/2*(1-COS(2*PI()*($B2747-$I$5)/$I$6))*$I$9,"Error")))))</f>
        <v>4.6340986730303177E-4</v>
      </c>
      <c r="J2747" s="15" t="s">
        <v>14</v>
      </c>
      <c r="K2747" s="3"/>
      <c r="L2747" s="17">
        <v>27.300000000001468</v>
      </c>
      <c r="M2747" s="34">
        <f>L2747/'MSD Calculation'!$D$5</f>
        <v>0.92229729729734689</v>
      </c>
      <c r="N2747" s="34">
        <f>'MSD Calculation'!$D$24-L2747</f>
        <v>-8.800000000001468</v>
      </c>
      <c r="O2747" s="35">
        <f t="shared" si="210"/>
        <v>1.0997669568540364E-3</v>
      </c>
      <c r="P2747" s="35">
        <f t="shared" si="211"/>
        <v>5.7464601440525296E-3</v>
      </c>
      <c r="Q2747" s="35">
        <f t="shared" si="212"/>
        <v>7.7444619013928018E-3</v>
      </c>
      <c r="R2747" s="35">
        <f t="shared" si="213"/>
        <v>9.0258975019506665E-3</v>
      </c>
      <c r="S2747" s="35">
        <f t="shared" si="214"/>
        <v>9.4893073692536977E-3</v>
      </c>
      <c r="T2747" s="11" t="s">
        <v>14</v>
      </c>
    </row>
    <row r="2748" spans="2:20" x14ac:dyDescent="0.35">
      <c r="B2748" s="63">
        <v>27.31000000000147</v>
      </c>
      <c r="C2748" s="34">
        <f>B2748/'MSD Calculation'!$D$5</f>
        <v>0.92263513513518469</v>
      </c>
      <c r="D2748" s="34">
        <f>'MSD Calculation'!$D$24-B2748</f>
        <v>-8.8100000000014695</v>
      </c>
      <c r="E2748" s="30">
        <f>IF(B2748="",0,IF(B2748&lt;'MSD Calculation'!$D$5,$E$7*(1-B2748/'MSD Calculation'!$D$5), 0))</f>
        <v>1.0949853613894511E-3</v>
      </c>
      <c r="F2748" s="30">
        <f>IF(B2748="",0,IF($B2748&lt;$F$5,0,IF($B2748&gt;'MSD Calculation'!$D$5,0,IF($N$4="Closed-form",1/2*(1-COS(2*PI()*($B2748-$F$5)/$F$6))*$F$8,IF($N$4="General",1/2*(1-COS(2*PI()*($B2748-$F$5)/$F$6))*$F$9,"Error")))))</f>
        <v>4.6365451923307544E-3</v>
      </c>
      <c r="G2748" s="30">
        <f>IF(B2748="",0,IF($B2748&lt;$G$5,0,IF($B2748&gt;'MSD Calculation'!$D$5,0,IF($N$4="Closed-form",1/2*(1-COS(2*PI()*($B2748-$G$5)/$G$6))*$G$8,IF($N$4="General",1/2*(1-COS(2*PI()*($B2748-$G$5)/$G$6))*$G$9,"Error")))))</f>
        <v>1.9931564116910908E-3</v>
      </c>
      <c r="H2748" s="30">
        <f>IF(B2748="",0,IF($B2748&lt;$H$5,0,IF($B2748&gt;'MSD Calculation'!$D$5,0,IF($N$4="Closed-form",1/2*(1-COS(2*PI()*($B2748-$H$5)/$H$6))*$H$8,IF($N$4="General",1/2*(1-COS(2*PI()*($B2748-$H$5)/$H$6))*$H$9,"Error")))))</f>
        <v>1.2780670438159013E-3</v>
      </c>
      <c r="I2748" s="30">
        <f>IF(B2748="",0,IF($B2748&lt;$I$5,0,IF($B2748&gt;'MSD Calculation'!$D$5,0,IF($N$4="Closed-form",1/2*(1-COS(2*PI()*($B2748-$I$5)/$I$6))*$I$8,IF($N$4="General",1/2*(1-COS(2*PI()*($B2748-$I$5)/$I$6))*$I$9,"Error")))))</f>
        <v>4.6223284705776901E-4</v>
      </c>
      <c r="J2748" s="15" t="s">
        <v>14</v>
      </c>
      <c r="K2748" s="3"/>
      <c r="L2748" s="17">
        <v>27.31000000000147</v>
      </c>
      <c r="M2748" s="34">
        <f>L2748/'MSD Calculation'!$D$5</f>
        <v>0.92263513513518469</v>
      </c>
      <c r="N2748" s="34">
        <f>'MSD Calculation'!$D$24-L2748</f>
        <v>-8.8100000000014695</v>
      </c>
      <c r="O2748" s="35">
        <f t="shared" si="210"/>
        <v>1.0949853613894511E-3</v>
      </c>
      <c r="P2748" s="35">
        <f t="shared" si="211"/>
        <v>5.7315305537202054E-3</v>
      </c>
      <c r="Q2748" s="35">
        <f t="shared" si="212"/>
        <v>7.7246869654112957E-3</v>
      </c>
      <c r="R2748" s="35">
        <f t="shared" si="213"/>
        <v>9.0027540092271971E-3</v>
      </c>
      <c r="S2748" s="35">
        <f t="shared" si="214"/>
        <v>9.4649868562849664E-3</v>
      </c>
      <c r="T2748" s="11" t="s">
        <v>14</v>
      </c>
    </row>
    <row r="2749" spans="2:20" x14ac:dyDescent="0.35">
      <c r="B2749" s="63">
        <v>27.320000000001471</v>
      </c>
      <c r="C2749" s="34">
        <f>B2749/'MSD Calculation'!$D$5</f>
        <v>0.92297297297302261</v>
      </c>
      <c r="D2749" s="34">
        <f>'MSD Calculation'!$D$24-B2749</f>
        <v>-8.8200000000014711</v>
      </c>
      <c r="E2749" s="30">
        <f>IF(B2749="",0,IF(B2749&lt;'MSD Calculation'!$D$5,$E$7*(1-B2749/'MSD Calculation'!$D$5), 0))</f>
        <v>1.0902037659248642E-3</v>
      </c>
      <c r="F2749" s="30">
        <f>IF(B2749="",0,IF($B2749&lt;$F$5,0,IF($B2749&gt;'MSD Calculation'!$D$5,0,IF($N$4="Closed-form",1/2*(1-COS(2*PI()*($B2749-$F$5)/$F$6))*$F$8,IF($N$4="General",1/2*(1-COS(2*PI()*($B2749-$F$5)/$F$6))*$F$9,"Error")))))</f>
        <v>4.6263981328193123E-3</v>
      </c>
      <c r="G2749" s="30">
        <f>IF(B2749="",0,IF($B2749&lt;$G$5,0,IF($B2749&gt;'MSD Calculation'!$D$5,0,IF($N$4="Closed-form",1/2*(1-COS(2*PI()*($B2749-$G$5)/$G$6))*$G$8,IF($N$4="General",1/2*(1-COS(2*PI()*($B2749-$G$5)/$G$6))*$G$9,"Error")))))</f>
        <v>1.9883100575188136E-3</v>
      </c>
      <c r="H2749" s="30">
        <f>IF(B2749="",0,IF($B2749&lt;$H$5,0,IF($B2749&gt;'MSD Calculation'!$D$5,0,IF($N$4="Closed-form",1/2*(1-COS(2*PI()*($B2749-$H$5)/$H$6))*$H$8,IF($N$4="General",1/2*(1-COS(2*PI()*($B2749-$H$5)/$H$6))*$H$9,"Error")))))</f>
        <v>1.2746952469200935E-3</v>
      </c>
      <c r="I2749" s="30">
        <f>IF(B2749="",0,IF($B2749&lt;$I$5,0,IF($B2749&gt;'MSD Calculation'!$D$5,0,IF($N$4="Closed-form",1/2*(1-COS(2*PI()*($B2749-$I$5)/$I$6))*$I$8,IF($N$4="General",1/2*(1-COS(2*PI()*($B2749-$I$5)/$I$6))*$I$9,"Error")))))</f>
        <v>4.6105135863457004E-4</v>
      </c>
      <c r="J2749" s="15" t="s">
        <v>14</v>
      </c>
      <c r="K2749" s="3"/>
      <c r="L2749" s="17">
        <v>27.320000000001471</v>
      </c>
      <c r="M2749" s="34">
        <f>L2749/'MSD Calculation'!$D$5</f>
        <v>0.92297297297302261</v>
      </c>
      <c r="N2749" s="34">
        <f>'MSD Calculation'!$D$24-L2749</f>
        <v>-8.8200000000014711</v>
      </c>
      <c r="O2749" s="35">
        <f t="shared" si="210"/>
        <v>1.0902037659248642E-3</v>
      </c>
      <c r="P2749" s="35">
        <f t="shared" si="211"/>
        <v>5.7166018987441763E-3</v>
      </c>
      <c r="Q2749" s="35">
        <f t="shared" si="212"/>
        <v>7.7049119562629899E-3</v>
      </c>
      <c r="R2749" s="35">
        <f t="shared" si="213"/>
        <v>8.9796072031830838E-3</v>
      </c>
      <c r="S2749" s="35">
        <f t="shared" si="214"/>
        <v>9.4406585618176542E-3</v>
      </c>
      <c r="T2749" s="11" t="s">
        <v>14</v>
      </c>
    </row>
    <row r="2750" spans="2:20" x14ac:dyDescent="0.35">
      <c r="B2750" s="63">
        <v>27.330000000001473</v>
      </c>
      <c r="C2750" s="34">
        <f>B2750/'MSD Calculation'!$D$5</f>
        <v>0.92331081081086053</v>
      </c>
      <c r="D2750" s="34">
        <f>'MSD Calculation'!$D$24-B2750</f>
        <v>-8.8300000000014727</v>
      </c>
      <c r="E2750" s="30">
        <f>IF(B2750="",0,IF(B2750&lt;'MSD Calculation'!$D$5,$E$7*(1-B2750/'MSD Calculation'!$D$5), 0))</f>
        <v>1.0854221704602771E-3</v>
      </c>
      <c r="F2750" s="30">
        <f>IF(B2750="",0,IF($B2750&lt;$F$5,0,IF($B2750&gt;'MSD Calculation'!$D$5,0,IF($N$4="Closed-form",1/2*(1-COS(2*PI()*($B2750-$F$5)/$F$6))*$F$8,IF($N$4="General",1/2*(1-COS(2*PI()*($B2750-$F$5)/$F$6))*$F$9,"Error")))))</f>
        <v>4.6162520531741131E-3</v>
      </c>
      <c r="G2750" s="30">
        <f>IF(B2750="",0,IF($B2750&lt;$G$5,0,IF($B2750&gt;'MSD Calculation'!$D$5,0,IF($N$4="Closed-form",1/2*(1-COS(2*PI()*($B2750-$G$5)/$G$6))*$G$8,IF($N$4="General",1/2*(1-COS(2*PI()*($B2750-$G$5)/$G$6))*$G$9,"Error")))))</f>
        <v>1.9834627283744793E-3</v>
      </c>
      <c r="H2750" s="30">
        <f>IF(B2750="",0,IF($B2750&lt;$H$5,0,IF($B2750&gt;'MSD Calculation'!$D$5,0,IF($N$4="Closed-form",1/2*(1-COS(2*PI()*($B2750-$H$5)/$H$6))*$H$8,IF($N$4="General",1/2*(1-COS(2*PI()*($B2750-$H$5)/$H$6))*$H$9,"Error")))))</f>
        <v>1.2713202504123623E-3</v>
      </c>
      <c r="I2750" s="30">
        <f>IF(B2750="",0,IF($B2750&lt;$I$5,0,IF($B2750&gt;'MSD Calculation'!$D$5,0,IF($N$4="Closed-form",1/2*(1-COS(2*PI()*($B2750-$I$5)/$I$6))*$I$8,IF($N$4="General",1/2*(1-COS(2*PI()*($B2750-$I$5)/$I$6))*$I$9,"Error")))))</f>
        <v>4.5986543256515926E-4</v>
      </c>
      <c r="J2750" s="15" t="s">
        <v>14</v>
      </c>
      <c r="K2750" s="3"/>
      <c r="L2750" s="17">
        <v>27.330000000001473</v>
      </c>
      <c r="M2750" s="34">
        <f>L2750/'MSD Calculation'!$D$5</f>
        <v>0.92331081081086053</v>
      </c>
      <c r="N2750" s="34">
        <f>'MSD Calculation'!$D$24-L2750</f>
        <v>-8.8300000000014727</v>
      </c>
      <c r="O2750" s="35">
        <f t="shared" si="210"/>
        <v>1.0854221704602771E-3</v>
      </c>
      <c r="P2750" s="35">
        <f t="shared" si="211"/>
        <v>5.70167422363439E-3</v>
      </c>
      <c r="Q2750" s="35">
        <f t="shared" si="212"/>
        <v>7.6851369520088697E-3</v>
      </c>
      <c r="R2750" s="35">
        <f t="shared" si="213"/>
        <v>8.9564572024212318E-3</v>
      </c>
      <c r="S2750" s="35">
        <f t="shared" si="214"/>
        <v>9.4163226349863911E-3</v>
      </c>
      <c r="T2750" s="11" t="s">
        <v>14</v>
      </c>
    </row>
    <row r="2751" spans="2:20" x14ac:dyDescent="0.35">
      <c r="B2751" s="63">
        <v>27.340000000001474</v>
      </c>
      <c r="C2751" s="34">
        <f>B2751/'MSD Calculation'!$D$5</f>
        <v>0.92364864864869844</v>
      </c>
      <c r="D2751" s="34">
        <f>'MSD Calculation'!$D$24-B2751</f>
        <v>-8.8400000000014742</v>
      </c>
      <c r="E2751" s="30">
        <f>IF(B2751="",0,IF(B2751&lt;'MSD Calculation'!$D$5,$E$7*(1-B2751/'MSD Calculation'!$D$5), 0))</f>
        <v>1.0806405749956903E-3</v>
      </c>
      <c r="F2751" s="30">
        <f>IF(B2751="",0,IF($B2751&lt;$F$5,0,IF($B2751&gt;'MSD Calculation'!$D$5,0,IF($N$4="Closed-form",1/2*(1-COS(2*PI()*($B2751-$F$5)/$F$6))*$F$8,IF($N$4="General",1/2*(1-COS(2*PI()*($B2751-$F$5)/$F$6))*$F$9,"Error")))))</f>
        <v>4.6061069979008466E-3</v>
      </c>
      <c r="G2751" s="30">
        <f>IF(B2751="",0,IF($B2751&lt;$G$5,0,IF($B2751&gt;'MSD Calculation'!$D$5,0,IF($N$4="Closed-form",1/2*(1-COS(2*PI()*($B2751-$G$5)/$G$6))*$G$8,IF($N$4="General",1/2*(1-COS(2*PI()*($B2751-$G$5)/$G$6))*$G$9,"Error")))))</f>
        <v>1.9786144578158782E-3</v>
      </c>
      <c r="H2751" s="30">
        <f>IF(B2751="",0,IF($B2751&lt;$H$5,0,IF($B2751&gt;'MSD Calculation'!$D$5,0,IF($N$4="Closed-form",1/2*(1-COS(2*PI()*($B2751-$H$5)/$H$6))*$H$8,IF($N$4="General",1/2*(1-COS(2*PI()*($B2751-$H$5)/$H$6))*$H$9,"Error")))))</f>
        <v>1.2679420948731E-3</v>
      </c>
      <c r="I2751" s="30">
        <f>IF(B2751="",0,IF($B2751&lt;$I$5,0,IF($B2751&gt;'MSD Calculation'!$D$5,0,IF($N$4="Closed-form",1/2*(1-COS(2*PI()*($B2751-$I$5)/$I$6))*$I$8,IF($N$4="General",1/2*(1-COS(2*PI()*($B2751-$I$5)/$I$6))*$I$9,"Error")))))</f>
        <v>4.5867509949593696E-4</v>
      </c>
      <c r="J2751" s="15" t="s">
        <v>14</v>
      </c>
      <c r="K2751" s="3"/>
      <c r="L2751" s="17">
        <v>27.340000000001474</v>
      </c>
      <c r="M2751" s="34">
        <f>L2751/'MSD Calculation'!$D$5</f>
        <v>0.92364864864869844</v>
      </c>
      <c r="N2751" s="34">
        <f>'MSD Calculation'!$D$24-L2751</f>
        <v>-8.8400000000014742</v>
      </c>
      <c r="O2751" s="35">
        <f t="shared" si="210"/>
        <v>1.0806405749956903E-3</v>
      </c>
      <c r="P2751" s="35">
        <f t="shared" si="211"/>
        <v>5.6867475728965364E-3</v>
      </c>
      <c r="Q2751" s="35">
        <f t="shared" si="212"/>
        <v>7.6653620307124146E-3</v>
      </c>
      <c r="R2751" s="35">
        <f t="shared" si="213"/>
        <v>8.9333041255855138E-3</v>
      </c>
      <c r="S2751" s="35">
        <f t="shared" si="214"/>
        <v>9.39197922508145E-3</v>
      </c>
      <c r="T2751" s="11" t="s">
        <v>14</v>
      </c>
    </row>
    <row r="2752" spans="2:20" x14ac:dyDescent="0.35">
      <c r="B2752" s="63">
        <v>27.350000000001476</v>
      </c>
      <c r="C2752" s="34">
        <f>B2752/'MSD Calculation'!$D$5</f>
        <v>0.92398648648653625</v>
      </c>
      <c r="D2752" s="34">
        <f>'MSD Calculation'!$D$24-B2752</f>
        <v>-8.8500000000014758</v>
      </c>
      <c r="E2752" s="30">
        <f>IF(B2752="",0,IF(B2752&lt;'MSD Calculation'!$D$5,$E$7*(1-B2752/'MSD Calculation'!$D$5), 0))</f>
        <v>1.0758589795311047E-3</v>
      </c>
      <c r="F2752" s="30">
        <f>IF(B2752="",0,IF($B2752&lt;$F$5,0,IF($B2752&gt;'MSD Calculation'!$D$5,0,IF($N$4="Closed-form",1/2*(1-COS(2*PI()*($B2752-$F$5)/$F$6))*$F$8,IF($N$4="General",1/2*(1-COS(2*PI()*($B2752-$F$5)/$F$6))*$F$9,"Error")))))</f>
        <v>4.5959630115006752E-3</v>
      </c>
      <c r="G2752" s="30">
        <f>IF(B2752="",0,IF($B2752&lt;$G$5,0,IF($B2752&gt;'MSD Calculation'!$D$5,0,IF($N$4="Closed-form",1/2*(1-COS(2*PI()*($B2752-$G$5)/$G$6))*$G$8,IF($N$4="General",1/2*(1-COS(2*PI()*($B2752-$G$5)/$G$6))*$G$9,"Error")))))</f>
        <v>1.9737652794073151E-3</v>
      </c>
      <c r="H2752" s="30">
        <f>IF(B2752="",0,IF($B2752&lt;$H$5,0,IF($B2752&gt;'MSD Calculation'!$D$5,0,IF($N$4="Closed-form",1/2*(1-COS(2*PI()*($B2752-$H$5)/$H$6))*$H$8,IF($N$4="General",1/2*(1-COS(2*PI()*($B2752-$H$5)/$H$6))*$H$9,"Error")))))</f>
        <v>1.2645608209206829E-3</v>
      </c>
      <c r="I2752" s="30">
        <f>IF(B2752="",0,IF($B2752&lt;$I$5,0,IF($B2752&gt;'MSD Calculation'!$D$5,0,IF($N$4="Closed-form",1/2*(1-COS(2*PI()*($B2752-$I$5)/$I$6))*$I$8,IF($N$4="General",1/2*(1-COS(2*PI()*($B2752-$I$5)/$I$6))*$I$9,"Error")))))</f>
        <v>4.5748039018718862E-4</v>
      </c>
      <c r="J2752" s="15" t="s">
        <v>14</v>
      </c>
      <c r="K2752" s="3"/>
      <c r="L2752" s="17">
        <v>27.350000000001476</v>
      </c>
      <c r="M2752" s="34">
        <f>L2752/'MSD Calculation'!$D$5</f>
        <v>0.92398648648653625</v>
      </c>
      <c r="N2752" s="34">
        <f>'MSD Calculation'!$D$24-L2752</f>
        <v>-8.8500000000014758</v>
      </c>
      <c r="O2752" s="35">
        <f t="shared" si="210"/>
        <v>1.0758589795311047E-3</v>
      </c>
      <c r="P2752" s="35">
        <f t="shared" si="211"/>
        <v>5.6718219910317797E-3</v>
      </c>
      <c r="Q2752" s="35">
        <f t="shared" si="212"/>
        <v>7.6455872704390953E-3</v>
      </c>
      <c r="R2752" s="35">
        <f t="shared" si="213"/>
        <v>8.9101480913597788E-3</v>
      </c>
      <c r="S2752" s="35">
        <f t="shared" si="214"/>
        <v>9.3676284815469666E-3</v>
      </c>
      <c r="T2752" s="11" t="s">
        <v>14</v>
      </c>
    </row>
    <row r="2753" spans="2:20" x14ac:dyDescent="0.35">
      <c r="B2753" s="63">
        <v>27.360000000001477</v>
      </c>
      <c r="C2753" s="34">
        <f>B2753/'MSD Calculation'!$D$5</f>
        <v>0.92432432432437417</v>
      </c>
      <c r="D2753" s="34">
        <f>'MSD Calculation'!$D$24-B2753</f>
        <v>-8.8600000000014774</v>
      </c>
      <c r="E2753" s="30">
        <f>IF(B2753="",0,IF(B2753&lt;'MSD Calculation'!$D$5,$E$7*(1-B2753/'MSD Calculation'!$D$5), 0))</f>
        <v>1.0710773840665179E-3</v>
      </c>
      <c r="F2753" s="30">
        <f>IF(B2753="",0,IF($B2753&lt;$F$5,0,IF($B2753&gt;'MSD Calculation'!$D$5,0,IF($N$4="Closed-form",1/2*(1-COS(2*PI()*($B2753-$F$5)/$F$6))*$F$8,IF($N$4="General",1/2*(1-COS(2*PI()*($B2753-$F$5)/$F$6))*$F$9,"Error")))))</f>
        <v>4.5858201384700965E-3</v>
      </c>
      <c r="G2753" s="30">
        <f>IF(B2753="",0,IF($B2753&lt;$G$5,0,IF($B2753&gt;'MSD Calculation'!$D$5,0,IF($N$4="Closed-form",1/2*(1-COS(2*PI()*($B2753-$G$5)/$G$6))*$G$8,IF($N$4="General",1/2*(1-COS(2*PI()*($B2753-$G$5)/$G$6))*$G$9,"Error")))))</f>
        <v>1.9689152267193871E-3</v>
      </c>
      <c r="H2753" s="30">
        <f>IF(B2753="",0,IF($B2753&lt;$H$5,0,IF($B2753&gt;'MSD Calculation'!$D$5,0,IF($N$4="Closed-form",1/2*(1-COS(2*PI()*($B2753-$H$5)/$H$6))*$H$8,IF($N$4="General",1/2*(1-COS(2*PI()*($B2753-$H$5)/$H$6))*$H$9,"Error")))))</f>
        <v>1.261176469210981E-3</v>
      </c>
      <c r="I2753" s="30">
        <f>IF(B2753="",0,IF($B2753&lt;$I$5,0,IF($B2753&gt;'MSD Calculation'!$D$5,0,IF($N$4="Closed-form",1/2*(1-COS(2*PI()*($B2753-$I$5)/$I$6))*$I$8,IF($N$4="General",1/2*(1-COS(2*PI()*($B2753-$I$5)/$I$6))*$I$9,"Error")))))</f>
        <v>4.5628133551228923E-4</v>
      </c>
      <c r="J2753" s="15" t="s">
        <v>14</v>
      </c>
      <c r="K2753" s="3"/>
      <c r="L2753" s="17">
        <v>27.360000000001477</v>
      </c>
      <c r="M2753" s="34">
        <f>L2753/'MSD Calculation'!$D$5</f>
        <v>0.92432432432437417</v>
      </c>
      <c r="N2753" s="34">
        <f>'MSD Calculation'!$D$24-L2753</f>
        <v>-8.8600000000014774</v>
      </c>
      <c r="O2753" s="35">
        <f t="shared" si="210"/>
        <v>1.0710773840665179E-3</v>
      </c>
      <c r="P2753" s="35">
        <f t="shared" si="211"/>
        <v>5.6568975225366139E-3</v>
      </c>
      <c r="Q2753" s="35">
        <f t="shared" si="212"/>
        <v>7.625812749256001E-3</v>
      </c>
      <c r="R2753" s="35">
        <f t="shared" si="213"/>
        <v>8.886989218466982E-3</v>
      </c>
      <c r="S2753" s="35">
        <f t="shared" si="214"/>
        <v>9.3432705539792712E-3</v>
      </c>
      <c r="T2753" s="11" t="s">
        <v>14</v>
      </c>
    </row>
    <row r="2754" spans="2:20" x14ac:dyDescent="0.35">
      <c r="B2754" s="63">
        <v>27.370000000001479</v>
      </c>
      <c r="C2754" s="34">
        <f>B2754/'MSD Calculation'!$D$5</f>
        <v>0.92466216216221209</v>
      </c>
      <c r="D2754" s="34">
        <f>'MSD Calculation'!$D$24-B2754</f>
        <v>-8.8700000000014789</v>
      </c>
      <c r="E2754" s="30">
        <f>IF(B2754="",0,IF(B2754&lt;'MSD Calculation'!$D$5,$E$7*(1-B2754/'MSD Calculation'!$D$5), 0))</f>
        <v>1.066295788601931E-3</v>
      </c>
      <c r="F2754" s="30">
        <f>IF(B2754="",0,IF($B2754&lt;$F$5,0,IF($B2754&gt;'MSD Calculation'!$D$5,0,IF($N$4="Closed-form",1/2*(1-COS(2*PI()*($B2754-$F$5)/$F$6))*$F$8,IF($N$4="General",1/2*(1-COS(2*PI()*($B2754-$F$5)/$F$6))*$F$9,"Error")))))</f>
        <v>4.5756784233007041E-3</v>
      </c>
      <c r="G2754" s="30">
        <f>IF(B2754="",0,IF($B2754&lt;$G$5,0,IF($B2754&gt;'MSD Calculation'!$D$5,0,IF($N$4="Closed-form",1/2*(1-COS(2*PI()*($B2754-$G$5)/$G$6))*$G$8,IF($N$4="General",1/2*(1-COS(2*PI()*($B2754-$G$5)/$G$6))*$G$9,"Error")))))</f>
        <v>1.9640643333287346E-3</v>
      </c>
      <c r="H2754" s="30">
        <f>IF(B2754="",0,IF($B2754&lt;$H$5,0,IF($B2754&gt;'MSD Calculation'!$D$5,0,IF($N$4="Closed-form",1/2*(1-COS(2*PI()*($B2754-$H$5)/$H$6))*$H$8,IF($N$4="General",1/2*(1-COS(2*PI()*($B2754-$H$5)/$H$6))*$H$9,"Error")))))</f>
        <v>1.2577890804368753E-3</v>
      </c>
      <c r="I2754" s="30">
        <f>IF(B2754="",0,IF($B2754&lt;$I$5,0,IF($B2754&gt;'MSD Calculation'!$D$5,0,IF($N$4="Closed-form",1/2*(1-COS(2*PI()*($B2754-$I$5)/$I$6))*$I$8,IF($N$4="General",1/2*(1-COS(2*PI()*($B2754-$I$5)/$I$6))*$I$9,"Error")))))</f>
        <v>4.550779664569059E-4</v>
      </c>
      <c r="J2754" s="15" t="s">
        <v>14</v>
      </c>
      <c r="K2754" s="3"/>
      <c r="L2754" s="17">
        <v>27.370000000001479</v>
      </c>
      <c r="M2754" s="34">
        <f>L2754/'MSD Calculation'!$D$5</f>
        <v>0.92466216216221209</v>
      </c>
      <c r="N2754" s="34">
        <f>'MSD Calculation'!$D$24-L2754</f>
        <v>-8.8700000000014789</v>
      </c>
      <c r="O2754" s="35">
        <f t="shared" si="210"/>
        <v>1.066295788601931E-3</v>
      </c>
      <c r="P2754" s="35">
        <f t="shared" si="211"/>
        <v>5.6419742119026353E-3</v>
      </c>
      <c r="Q2754" s="35">
        <f t="shared" si="212"/>
        <v>7.6060385452313695E-3</v>
      </c>
      <c r="R2754" s="35">
        <f t="shared" si="213"/>
        <v>8.8638276256682441E-3</v>
      </c>
      <c r="S2754" s="35">
        <f t="shared" si="214"/>
        <v>9.3189055921251499E-3</v>
      </c>
      <c r="T2754" s="11" t="s">
        <v>14</v>
      </c>
    </row>
    <row r="2755" spans="2:20" x14ac:dyDescent="0.35">
      <c r="B2755" s="63">
        <v>27.38000000000148</v>
      </c>
      <c r="C2755" s="34">
        <f>B2755/'MSD Calculation'!$D$5</f>
        <v>0.92500000000005</v>
      </c>
      <c r="D2755" s="34">
        <f>'MSD Calculation'!$D$24-B2755</f>
        <v>-8.8800000000014805</v>
      </c>
      <c r="E2755" s="30">
        <f>IF(B2755="",0,IF(B2755&lt;'MSD Calculation'!$D$5,$E$7*(1-B2755/'MSD Calculation'!$D$5), 0))</f>
        <v>1.061514193137344E-3</v>
      </c>
      <c r="F2755" s="30">
        <f>IF(B2755="",0,IF($B2755&lt;$F$5,0,IF($B2755&gt;'MSD Calculation'!$D$5,0,IF($N$4="Closed-form",1/2*(1-COS(2*PI()*($B2755-$F$5)/$F$6))*$F$8,IF($N$4="General",1/2*(1-COS(2*PI()*($B2755-$F$5)/$F$6))*$F$9,"Error")))))</f>
        <v>4.5655379104790313E-3</v>
      </c>
      <c r="G2755" s="30">
        <f>IF(B2755="",0,IF($B2755&lt;$G$5,0,IF($B2755&gt;'MSD Calculation'!$D$5,0,IF($N$4="Closed-form",1/2*(1-COS(2*PI()*($B2755-$G$5)/$G$6))*$G$8,IF($N$4="General",1/2*(1-COS(2*PI()*($B2755-$G$5)/$G$6))*$G$9,"Error")))))</f>
        <v>1.9592126328178269E-3</v>
      </c>
      <c r="H2755" s="30">
        <f>IF(B2755="",0,IF($B2755&lt;$H$5,0,IF($B2755&gt;'MSD Calculation'!$D$5,0,IF($N$4="Closed-form",1/2*(1-COS(2*PI()*($B2755-$H$5)/$H$6))*$H$8,IF($N$4="General",1/2*(1-COS(2*PI()*($B2755-$H$5)/$H$6))*$H$9,"Error")))))</f>
        <v>1.2543986953277568E-3</v>
      </c>
      <c r="I2755" s="30">
        <f>IF(B2755="",0,IF($B2755&lt;$I$5,0,IF($B2755&gt;'MSD Calculation'!$D$5,0,IF($N$4="Closed-form",1/2*(1-COS(2*PI()*($B2755-$I$5)/$I$6))*$I$8,IF($N$4="General",1/2*(1-COS(2*PI()*($B2755-$I$5)/$I$6))*$I$9,"Error")))))</f>
        <v>4.5387031411819607E-4</v>
      </c>
      <c r="J2755" s="15" t="s">
        <v>14</v>
      </c>
      <c r="K2755" s="3"/>
      <c r="L2755" s="17">
        <v>27.38000000000148</v>
      </c>
      <c r="M2755" s="34">
        <f>L2755/'MSD Calculation'!$D$5</f>
        <v>0.92500000000005</v>
      </c>
      <c r="N2755" s="34">
        <f>'MSD Calculation'!$D$24-L2755</f>
        <v>-8.8800000000014805</v>
      </c>
      <c r="O2755" s="35">
        <f t="shared" si="210"/>
        <v>1.061514193137344E-3</v>
      </c>
      <c r="P2755" s="35">
        <f t="shared" si="211"/>
        <v>5.6270521036163755E-3</v>
      </c>
      <c r="Q2755" s="35">
        <f t="shared" si="212"/>
        <v>7.5862647364342024E-3</v>
      </c>
      <c r="R2755" s="35">
        <f t="shared" si="213"/>
        <v>8.8406634317619599E-3</v>
      </c>
      <c r="S2755" s="35">
        <f t="shared" si="214"/>
        <v>9.2945337458801552E-3</v>
      </c>
      <c r="T2755" s="11" t="s">
        <v>14</v>
      </c>
    </row>
    <row r="2756" spans="2:20" x14ac:dyDescent="0.35">
      <c r="B2756" s="63">
        <v>27.390000000001482</v>
      </c>
      <c r="C2756" s="34">
        <f>B2756/'MSD Calculation'!$D$5</f>
        <v>0.92533783783788781</v>
      </c>
      <c r="D2756" s="34">
        <f>'MSD Calculation'!$D$24-B2756</f>
        <v>-8.8900000000014821</v>
      </c>
      <c r="E2756" s="30">
        <f>IF(B2756="",0,IF(B2756&lt;'MSD Calculation'!$D$5,$E$7*(1-B2756/'MSD Calculation'!$D$5), 0))</f>
        <v>1.0567325976727586E-3</v>
      </c>
      <c r="F2756" s="30">
        <f>IF(B2756="",0,IF($B2756&lt;$F$5,0,IF($B2756&gt;'MSD Calculation'!$D$5,0,IF($N$4="Closed-form",1/2*(1-COS(2*PI()*($B2756-$F$5)/$F$6))*$F$8,IF($N$4="General",1/2*(1-COS(2*PI()*($B2756-$F$5)/$F$6))*$F$9,"Error")))))</f>
        <v>4.5553986444863163E-3</v>
      </c>
      <c r="G2756" s="30">
        <f>IF(B2756="",0,IF($B2756&lt;$G$5,0,IF($B2756&gt;'MSD Calculation'!$D$5,0,IF($N$4="Closed-form",1/2*(1-COS(2*PI()*($B2756-$G$5)/$G$6))*$G$8,IF($N$4="General",1/2*(1-COS(2*PI()*($B2756-$G$5)/$G$6))*$G$9,"Error")))))</f>
        <v>1.9543601587747122E-3</v>
      </c>
      <c r="H2756" s="30">
        <f>IF(B2756="",0,IF($B2756&lt;$H$5,0,IF($B2756&gt;'MSD Calculation'!$D$5,0,IF($N$4="Closed-form",1/2*(1-COS(2*PI()*($B2756-$H$5)/$H$6))*$H$8,IF($N$4="General",1/2*(1-COS(2*PI()*($B2756-$H$5)/$H$6))*$H$9,"Error")))))</f>
        <v>1.251005354649052E-3</v>
      </c>
      <c r="I2756" s="30">
        <f>IF(B2756="",0,IF($B2756&lt;$I$5,0,IF($B2756&gt;'MSD Calculation'!$D$5,0,IF($N$4="Closed-form",1/2*(1-COS(2*PI()*($B2756-$I$5)/$I$6))*$I$8,IF($N$4="General",1/2*(1-COS(2*PI()*($B2756-$I$5)/$I$6))*$I$9,"Error")))))</f>
        <v>4.5265840970400536E-4</v>
      </c>
      <c r="J2756" s="15" t="s">
        <v>14</v>
      </c>
      <c r="K2756" s="3"/>
      <c r="L2756" s="17">
        <v>27.390000000001482</v>
      </c>
      <c r="M2756" s="34">
        <f>L2756/'MSD Calculation'!$D$5</f>
        <v>0.92533783783788781</v>
      </c>
      <c r="N2756" s="34">
        <f>'MSD Calculation'!$D$24-L2756</f>
        <v>-8.8900000000014821</v>
      </c>
      <c r="O2756" s="35">
        <f t="shared" si="210"/>
        <v>1.0567325976727586E-3</v>
      </c>
      <c r="P2756" s="35">
        <f t="shared" si="211"/>
        <v>5.6121312421590751E-3</v>
      </c>
      <c r="Q2756" s="35">
        <f t="shared" si="212"/>
        <v>7.5664914009337877E-3</v>
      </c>
      <c r="R2756" s="35">
        <f t="shared" si="213"/>
        <v>8.8174967555828404E-3</v>
      </c>
      <c r="S2756" s="35">
        <f t="shared" si="214"/>
        <v>9.2701551652868454E-3</v>
      </c>
      <c r="T2756" s="11" t="s">
        <v>14</v>
      </c>
    </row>
    <row r="2757" spans="2:20" x14ac:dyDescent="0.35">
      <c r="B2757" s="63">
        <v>27.400000000001484</v>
      </c>
      <c r="C2757" s="34">
        <f>B2757/'MSD Calculation'!$D$5</f>
        <v>0.92567567567572573</v>
      </c>
      <c r="D2757" s="34">
        <f>'MSD Calculation'!$D$24-B2757</f>
        <v>-8.9000000000014836</v>
      </c>
      <c r="E2757" s="30">
        <f>IF(B2757="",0,IF(B2757&lt;'MSD Calculation'!$D$5,$E$7*(1-B2757/'MSD Calculation'!$D$5), 0))</f>
        <v>1.0519510022081716E-3</v>
      </c>
      <c r="F2757" s="30">
        <f>IF(B2757="",0,IF($B2757&lt;$F$5,0,IF($B2757&gt;'MSD Calculation'!$D$5,0,IF($N$4="Closed-form",1/2*(1-COS(2*PI()*($B2757-$F$5)/$F$6))*$F$8,IF($N$4="General",1/2*(1-COS(2*PI()*($B2757-$F$5)/$F$6))*$F$9,"Error")))))</f>
        <v>4.5452606697983606E-3</v>
      </c>
      <c r="G2757" s="30">
        <f>IF(B2757="",0,IF($B2757&lt;$G$5,0,IF($B2757&gt;'MSD Calculation'!$D$5,0,IF($N$4="Closed-form",1/2*(1-COS(2*PI()*($B2757-$G$5)/$G$6))*$G$8,IF($N$4="General",1/2*(1-COS(2*PI()*($B2757-$G$5)/$G$6))*$G$9,"Error")))))</f>
        <v>1.949506944792803E-3</v>
      </c>
      <c r="H2757" s="30">
        <f>IF(B2757="",0,IF($B2757&lt;$H$5,0,IF($B2757&gt;'MSD Calculation'!$D$5,0,IF($N$4="Closed-form",1/2*(1-COS(2*PI()*($B2757-$H$5)/$H$6))*$H$8,IF($N$4="General",1/2*(1-COS(2*PI()*($B2757-$H$5)/$H$6))*$H$9,"Error")))))</f>
        <v>1.2476090992017167E-3</v>
      </c>
      <c r="I2757" s="30">
        <f>IF(B2757="",0,IF($B2757&lt;$I$5,0,IF($B2757&gt;'MSD Calculation'!$D$5,0,IF($N$4="Closed-form",1/2*(1-COS(2*PI()*($B2757-$I$5)/$I$6))*$I$8,IF($N$4="General",1/2*(1-COS(2*PI()*($B2757-$I$5)/$I$6))*$I$9,"Error")))))</f>
        <v>4.5144228453206027E-4</v>
      </c>
      <c r="J2757" s="15" t="s">
        <v>14</v>
      </c>
      <c r="K2757" s="3"/>
      <c r="L2757" s="17">
        <v>27.400000000001484</v>
      </c>
      <c r="M2757" s="34">
        <f>L2757/'MSD Calculation'!$D$5</f>
        <v>0.92567567567572573</v>
      </c>
      <c r="N2757" s="34">
        <f>'MSD Calculation'!$D$24-L2757</f>
        <v>-8.9000000000014836</v>
      </c>
      <c r="O2757" s="35">
        <f t="shared" si="210"/>
        <v>1.0519510022081716E-3</v>
      </c>
      <c r="P2757" s="35">
        <f t="shared" si="211"/>
        <v>5.5972116720065324E-3</v>
      </c>
      <c r="Q2757" s="35">
        <f t="shared" si="212"/>
        <v>7.5467186167993356E-3</v>
      </c>
      <c r="R2757" s="35">
        <f t="shared" si="213"/>
        <v>8.7943277160010529E-3</v>
      </c>
      <c r="S2757" s="35">
        <f t="shared" si="214"/>
        <v>9.2457700005331139E-3</v>
      </c>
      <c r="T2757" s="11" t="s">
        <v>14</v>
      </c>
    </row>
    <row r="2758" spans="2:20" x14ac:dyDescent="0.35">
      <c r="B2758" s="63">
        <v>27.410000000001485</v>
      </c>
      <c r="C2758" s="34">
        <f>B2758/'MSD Calculation'!$D$5</f>
        <v>0.92601351351356365</v>
      </c>
      <c r="D2758" s="34">
        <f>'MSD Calculation'!$D$24-B2758</f>
        <v>-8.9100000000014852</v>
      </c>
      <c r="E2758" s="30">
        <f>IF(B2758="",0,IF(B2758&lt;'MSD Calculation'!$D$5,$E$7*(1-B2758/'MSD Calculation'!$D$5), 0))</f>
        <v>1.0471694067435847E-3</v>
      </c>
      <c r="F2758" s="30">
        <f>IF(B2758="",0,IF($B2758&lt;$F$5,0,IF($B2758&gt;'MSD Calculation'!$D$5,0,IF($N$4="Closed-form",1/2*(1-COS(2*PI()*($B2758-$F$5)/$F$6))*$F$8,IF($N$4="General",1/2*(1-COS(2*PI()*($B2758-$F$5)/$F$6))*$F$9,"Error")))))</f>
        <v>4.5351240308852611E-3</v>
      </c>
      <c r="G2758" s="30">
        <f>IF(B2758="",0,IF($B2758&lt;$G$5,0,IF($B2758&gt;'MSD Calculation'!$D$5,0,IF($N$4="Closed-form",1/2*(1-COS(2*PI()*($B2758-$G$5)/$G$6))*$G$8,IF($N$4="General",1/2*(1-COS(2*PI()*($B2758-$G$5)/$G$6))*$G$9,"Error")))))</f>
        <v>1.9446530244706269E-3</v>
      </c>
      <c r="H2758" s="30">
        <f>IF(B2758="",0,IF($B2758&lt;$H$5,0,IF($B2758&gt;'MSD Calculation'!$D$5,0,IF($N$4="Closed-form",1/2*(1-COS(2*PI()*($B2758-$H$5)/$H$6))*$H$8,IF($N$4="General",1/2*(1-COS(2*PI()*($B2758-$H$5)/$H$6))*$H$9,"Error")))))</f>
        <v>1.2442099698217596E-3</v>
      </c>
      <c r="I2758" s="30">
        <f>IF(B2758="",0,IF($B2758&lt;$I$5,0,IF($B2758&gt;'MSD Calculation'!$D$5,0,IF($N$4="Closed-form",1/2*(1-COS(2*PI()*($B2758-$I$5)/$I$6))*$I$8,IF($N$4="General",1/2*(1-COS(2*PI()*($B2758-$I$5)/$I$6))*$I$9,"Error")))))</f>
        <v>4.5022197002915926E-4</v>
      </c>
      <c r="J2758" s="15" t="s">
        <v>14</v>
      </c>
      <c r="K2758" s="3"/>
      <c r="L2758" s="17">
        <v>27.410000000001485</v>
      </c>
      <c r="M2758" s="34">
        <f>L2758/'MSD Calculation'!$D$5</f>
        <v>0.92601351351356365</v>
      </c>
      <c r="N2758" s="34">
        <f>'MSD Calculation'!$D$24-L2758</f>
        <v>-8.9100000000014852</v>
      </c>
      <c r="O2758" s="35">
        <f t="shared" si="210"/>
        <v>1.0471694067435847E-3</v>
      </c>
      <c r="P2758" s="35">
        <f t="shared" si="211"/>
        <v>5.5822934376288458E-3</v>
      </c>
      <c r="Q2758" s="35">
        <f t="shared" si="212"/>
        <v>7.5269464620994729E-3</v>
      </c>
      <c r="R2758" s="35">
        <f t="shared" si="213"/>
        <v>8.7711564319212319E-3</v>
      </c>
      <c r="S2758" s="35">
        <f t="shared" si="214"/>
        <v>9.2213784019503919E-3</v>
      </c>
      <c r="T2758" s="11" t="s">
        <v>14</v>
      </c>
    </row>
    <row r="2759" spans="2:20" x14ac:dyDescent="0.35">
      <c r="B2759" s="63">
        <v>27.420000000001487</v>
      </c>
      <c r="C2759" s="34">
        <f>B2759/'MSD Calculation'!$D$5</f>
        <v>0.92635135135140156</v>
      </c>
      <c r="D2759" s="34">
        <f>'MSD Calculation'!$D$24-B2759</f>
        <v>-8.9200000000014867</v>
      </c>
      <c r="E2759" s="30">
        <f>IF(B2759="",0,IF(B2759&lt;'MSD Calculation'!$D$5,$E$7*(1-B2759/'MSD Calculation'!$D$5), 0))</f>
        <v>1.0423878112789978E-3</v>
      </c>
      <c r="F2759" s="30">
        <f>IF(B2759="",0,IF($B2759&lt;$F$5,0,IF($B2759&gt;'MSD Calculation'!$D$5,0,IF($N$4="Closed-form",1/2*(1-COS(2*PI()*($B2759-$F$5)/$F$6))*$F$8,IF($N$4="General",1/2*(1-COS(2*PI()*($B2759-$F$5)/$F$6))*$F$9,"Error")))))</f>
        <v>4.5249887722112869E-3</v>
      </c>
      <c r="G2759" s="30">
        <f>IF(B2759="",0,IF($B2759&lt;$G$5,0,IF($B2759&gt;'MSD Calculation'!$D$5,0,IF($N$4="Closed-form",1/2*(1-COS(2*PI()*($B2759-$G$5)/$G$6))*$G$8,IF($N$4="General",1/2*(1-COS(2*PI()*($B2759-$G$5)/$G$6))*$G$9,"Error")))))</f>
        <v>1.9397984314116043E-3</v>
      </c>
      <c r="H2759" s="30">
        <f>IF(B2759="",0,IF($B2759&lt;$H$5,0,IF($B2759&gt;'MSD Calculation'!$D$5,0,IF($N$4="Closed-form",1/2*(1-COS(2*PI()*($B2759-$H$5)/$H$6))*$H$8,IF($N$4="General",1/2*(1-COS(2*PI()*($B2759-$H$5)/$H$6))*$H$9,"Error")))))</f>
        <v>1.2408080073797426E-3</v>
      </c>
      <c r="I2759" s="30">
        <f>IF(B2759="",0,IF($B2759&lt;$I$5,0,IF($B2759&gt;'MSD Calculation'!$D$5,0,IF($N$4="Closed-form",1/2*(1-COS(2*PI()*($B2759-$I$5)/$I$6))*$I$8,IF($N$4="General",1/2*(1-COS(2*PI()*($B2759-$I$5)/$I$6))*$I$9,"Error")))))</f>
        <v>4.4899749773036026E-4</v>
      </c>
      <c r="J2759" s="15" t="s">
        <v>14</v>
      </c>
      <c r="K2759" s="3"/>
      <c r="L2759" s="17">
        <v>27.420000000001487</v>
      </c>
      <c r="M2759" s="34">
        <f>L2759/'MSD Calculation'!$D$5</f>
        <v>0.92635135135140156</v>
      </c>
      <c r="N2759" s="34">
        <f>'MSD Calculation'!$D$24-L2759</f>
        <v>-8.9200000000014867</v>
      </c>
      <c r="O2759" s="35">
        <f t="shared" si="210"/>
        <v>1.0423878112789978E-3</v>
      </c>
      <c r="P2759" s="35">
        <f t="shared" si="211"/>
        <v>5.5673765834902845E-3</v>
      </c>
      <c r="Q2759" s="35">
        <f t="shared" si="212"/>
        <v>7.5071750149018884E-3</v>
      </c>
      <c r="R2759" s="35">
        <f t="shared" si="213"/>
        <v>8.7479830222816305E-3</v>
      </c>
      <c r="S2759" s="35">
        <f t="shared" si="214"/>
        <v>9.1969805200119905E-3</v>
      </c>
      <c r="T2759" s="11" t="s">
        <v>14</v>
      </c>
    </row>
    <row r="2760" spans="2:20" x14ac:dyDescent="0.35">
      <c r="B2760" s="63">
        <v>27.430000000001488</v>
      </c>
      <c r="C2760" s="34">
        <f>B2760/'MSD Calculation'!$D$5</f>
        <v>0.92668918918923937</v>
      </c>
      <c r="D2760" s="34">
        <f>'MSD Calculation'!$D$24-B2760</f>
        <v>-8.9300000000014883</v>
      </c>
      <c r="E2760" s="30">
        <f>IF(B2760="",0,IF(B2760&lt;'MSD Calculation'!$D$5,$E$7*(1-B2760/'MSD Calculation'!$D$5), 0))</f>
        <v>1.0376062158144123E-3</v>
      </c>
      <c r="F2760" s="30">
        <f>IF(B2760="",0,IF($B2760&lt;$F$5,0,IF($B2760&gt;'MSD Calculation'!$D$5,0,IF($N$4="Closed-form",1/2*(1-COS(2*PI()*($B2760-$F$5)/$F$6))*$F$8,IF($N$4="General",1/2*(1-COS(2*PI()*($B2760-$F$5)/$F$6))*$F$9,"Error")))))</f>
        <v>4.5148549382346284E-3</v>
      </c>
      <c r="G2760" s="30">
        <f>IF(B2760="",0,IF($B2760&lt;$G$5,0,IF($B2760&gt;'MSD Calculation'!$D$5,0,IF($N$4="Closed-form",1/2*(1-COS(2*PI()*($B2760-$G$5)/$G$6))*$G$8,IF($N$4="General",1/2*(1-COS(2*PI()*($B2760-$G$5)/$G$6))*$G$9,"Error")))))</f>
        <v>1.9349431992238136E-3</v>
      </c>
      <c r="H2760" s="30">
        <f>IF(B2760="",0,IF($B2760&lt;$H$5,0,IF($B2760&gt;'MSD Calculation'!$D$5,0,IF($N$4="Closed-form",1/2*(1-COS(2*PI()*($B2760-$H$5)/$H$6))*$H$8,IF($N$4="General",1/2*(1-COS(2*PI()*($B2760-$H$5)/$H$6))*$H$9,"Error")))))</f>
        <v>1.2374032527802913E-3</v>
      </c>
      <c r="I2760" s="30">
        <f>IF(B2760="",0,IF($B2760&lt;$I$5,0,IF($B2760&gt;'MSD Calculation'!$D$5,0,IF($N$4="Closed-form",1/2*(1-COS(2*PI()*($B2760-$I$5)/$I$6))*$I$8,IF($N$4="General",1/2*(1-COS(2*PI()*($B2760-$I$5)/$I$6))*$I$9,"Error")))))</f>
        <v>4.4776889927816547E-4</v>
      </c>
      <c r="J2760" s="15" t="s">
        <v>14</v>
      </c>
      <c r="K2760" s="3"/>
      <c r="L2760" s="17">
        <v>27.430000000001488</v>
      </c>
      <c r="M2760" s="34">
        <f>L2760/'MSD Calculation'!$D$5</f>
        <v>0.92668918918923937</v>
      </c>
      <c r="N2760" s="34">
        <f>'MSD Calculation'!$D$24-L2760</f>
        <v>-8.9300000000014883</v>
      </c>
      <c r="O2760" s="35">
        <f t="shared" si="210"/>
        <v>1.0376062158144123E-3</v>
      </c>
      <c r="P2760" s="35">
        <f t="shared" si="211"/>
        <v>5.5524611540490407E-3</v>
      </c>
      <c r="Q2760" s="35">
        <f t="shared" si="212"/>
        <v>7.4874043532728541E-3</v>
      </c>
      <c r="R2760" s="35">
        <f t="shared" si="213"/>
        <v>8.7248076060531463E-3</v>
      </c>
      <c r="S2760" s="35">
        <f t="shared" si="214"/>
        <v>9.1725765053313115E-3</v>
      </c>
      <c r="T2760" s="11" t="s">
        <v>14</v>
      </c>
    </row>
    <row r="2761" spans="2:20" x14ac:dyDescent="0.35">
      <c r="B2761" s="63">
        <v>27.44000000000149</v>
      </c>
      <c r="C2761" s="34">
        <f>B2761/'MSD Calculation'!$D$5</f>
        <v>0.92702702702707729</v>
      </c>
      <c r="D2761" s="34">
        <f>'MSD Calculation'!$D$24-B2761</f>
        <v>-8.9400000000014899</v>
      </c>
      <c r="E2761" s="30">
        <f>IF(B2761="",0,IF(B2761&lt;'MSD Calculation'!$D$5,$E$7*(1-B2761/'MSD Calculation'!$D$5), 0))</f>
        <v>1.0328246203498254E-3</v>
      </c>
      <c r="F2761" s="30">
        <f>IF(B2761="",0,IF($B2761&lt;$F$5,0,IF($B2761&gt;'MSD Calculation'!$D$5,0,IF($N$4="Closed-form",1/2*(1-COS(2*PI()*($B2761-$F$5)/$F$6))*$F$8,IF($N$4="General",1/2*(1-COS(2*PI()*($B2761-$F$5)/$F$6))*$F$9,"Error")))))</f>
        <v>4.504722573407261E-3</v>
      </c>
      <c r="G2761" s="30">
        <f>IF(B2761="",0,IF($B2761&lt;$G$5,0,IF($B2761&gt;'MSD Calculation'!$D$5,0,IF($N$4="Closed-form",1/2*(1-COS(2*PI()*($B2761-$G$5)/$G$6))*$G$8,IF($N$4="General",1/2*(1-COS(2*PI()*($B2761-$G$5)/$G$6))*$G$9,"Error")))))</f>
        <v>1.9300873615197551E-3</v>
      </c>
      <c r="H2761" s="30">
        <f>IF(B2761="",0,IF($B2761&lt;$H$5,0,IF($B2761&gt;'MSD Calculation'!$D$5,0,IF($N$4="Closed-form",1/2*(1-COS(2*PI()*($B2761-$H$5)/$H$6))*$H$8,IF($N$4="General",1/2*(1-COS(2*PI()*($B2761-$H$5)/$H$6))*$H$9,"Error")))))</f>
        <v>1.2339957469616042E-3</v>
      </c>
      <c r="I2761" s="30">
        <f>IF(B2761="",0,IF($B2761&lt;$I$5,0,IF($B2761&gt;'MSD Calculation'!$D$5,0,IF($N$4="Closed-form",1/2*(1-COS(2*PI()*($B2761-$I$5)/$I$6))*$I$8,IF($N$4="General",1/2*(1-COS(2*PI()*($B2761-$I$5)/$I$6))*$I$9,"Error")))))</f>
        <v>4.465362064217048E-4</v>
      </c>
      <c r="J2761" s="15" t="s">
        <v>14</v>
      </c>
      <c r="K2761" s="3"/>
      <c r="L2761" s="17">
        <v>27.44000000000149</v>
      </c>
      <c r="M2761" s="34">
        <f>L2761/'MSD Calculation'!$D$5</f>
        <v>0.92702702702707729</v>
      </c>
      <c r="N2761" s="34">
        <f>'MSD Calculation'!$D$24-L2761</f>
        <v>-8.9400000000014899</v>
      </c>
      <c r="O2761" s="35">
        <f t="shared" si="210"/>
        <v>1.0328246203498254E-3</v>
      </c>
      <c r="P2761" s="35">
        <f t="shared" si="211"/>
        <v>5.5375471937570862E-3</v>
      </c>
      <c r="Q2761" s="35">
        <f t="shared" si="212"/>
        <v>7.4676345552768409E-3</v>
      </c>
      <c r="R2761" s="35">
        <f t="shared" si="213"/>
        <v>8.7016303022384445E-3</v>
      </c>
      <c r="S2761" s="35">
        <f t="shared" si="214"/>
        <v>9.1481665086601497E-3</v>
      </c>
      <c r="T2761" s="11" t="s">
        <v>14</v>
      </c>
    </row>
    <row r="2762" spans="2:20" x14ac:dyDescent="0.35">
      <c r="B2762" s="63">
        <v>27.450000000001491</v>
      </c>
      <c r="C2762" s="34">
        <f>B2762/'MSD Calculation'!$D$5</f>
        <v>0.92736486486491521</v>
      </c>
      <c r="D2762" s="34">
        <f>'MSD Calculation'!$D$24-B2762</f>
        <v>-8.9500000000014914</v>
      </c>
      <c r="E2762" s="30">
        <f>IF(B2762="",0,IF(B2762&lt;'MSD Calculation'!$D$5,$E$7*(1-B2762/'MSD Calculation'!$D$5), 0))</f>
        <v>1.0280430248852386E-3</v>
      </c>
      <c r="F2762" s="30">
        <f>IF(B2762="",0,IF($B2762&lt;$F$5,0,IF($B2762&gt;'MSD Calculation'!$D$5,0,IF($N$4="Closed-form",1/2*(1-COS(2*PI()*($B2762-$F$5)/$F$6))*$F$8,IF($N$4="General",1/2*(1-COS(2*PI()*($B2762-$F$5)/$F$6))*$F$9,"Error")))))</f>
        <v>4.4945917221746725E-3</v>
      </c>
      <c r="G2762" s="30">
        <f>IF(B2762="",0,IF($B2762&lt;$G$5,0,IF($B2762&gt;'MSD Calculation'!$D$5,0,IF($N$4="Closed-form",1/2*(1-COS(2*PI()*($B2762-$G$5)/$G$6))*$G$8,IF($N$4="General",1/2*(1-COS(2*PI()*($B2762-$G$5)/$G$6))*$G$9,"Error")))))</f>
        <v>1.9252309519161262E-3</v>
      </c>
      <c r="H2762" s="30">
        <f>IF(B2762="",0,IF($B2762&lt;$H$5,0,IF($B2762&gt;'MSD Calculation'!$D$5,0,IF($N$4="Closed-form",1/2*(1-COS(2*PI()*($B2762-$H$5)/$H$6))*$H$8,IF($N$4="General",1/2*(1-COS(2*PI()*($B2762-$H$5)/$H$6))*$H$9,"Error")))))</f>
        <v>1.2305855308949623E-3</v>
      </c>
      <c r="I2762" s="30">
        <f>IF(B2762="",0,IF($B2762&lt;$I$5,0,IF($B2762&gt;'MSD Calculation'!$D$5,0,IF($N$4="Closed-form",1/2*(1-COS(2*PI()*($B2762-$I$5)/$I$6))*$I$8,IF($N$4="General",1/2*(1-COS(2*PI()*($B2762-$I$5)/$I$6))*$I$9,"Error")))))</f>
        <v>4.4529945101591452E-4</v>
      </c>
      <c r="J2762" s="15" t="s">
        <v>14</v>
      </c>
      <c r="K2762" s="3"/>
      <c r="L2762" s="17">
        <v>27.450000000001491</v>
      </c>
      <c r="M2762" s="34">
        <f>L2762/'MSD Calculation'!$D$5</f>
        <v>0.92736486486491521</v>
      </c>
      <c r="N2762" s="34">
        <f>'MSD Calculation'!$D$24-L2762</f>
        <v>-8.9500000000014914</v>
      </c>
      <c r="O2762" s="35">
        <f t="shared" si="210"/>
        <v>1.0280430248852386E-3</v>
      </c>
      <c r="P2762" s="35">
        <f t="shared" si="211"/>
        <v>5.5226347470599107E-3</v>
      </c>
      <c r="Q2762" s="35">
        <f t="shared" si="212"/>
        <v>7.4478656989760365E-3</v>
      </c>
      <c r="R2762" s="35">
        <f t="shared" si="213"/>
        <v>8.6784512298709992E-3</v>
      </c>
      <c r="S2762" s="35">
        <f t="shared" si="214"/>
        <v>9.1237506808869145E-3</v>
      </c>
      <c r="T2762" s="11" t="s">
        <v>14</v>
      </c>
    </row>
    <row r="2763" spans="2:20" x14ac:dyDescent="0.35">
      <c r="B2763" s="63">
        <v>27.460000000001493</v>
      </c>
      <c r="C2763" s="34">
        <f>B2763/'MSD Calculation'!$D$5</f>
        <v>0.92770270270275312</v>
      </c>
      <c r="D2763" s="34">
        <f>'MSD Calculation'!$D$24-B2763</f>
        <v>-8.960000000001493</v>
      </c>
      <c r="E2763" s="30">
        <f>IF(B2763="",0,IF(B2763&lt;'MSD Calculation'!$D$5,$E$7*(1-B2763/'MSD Calculation'!$D$5), 0))</f>
        <v>1.0232614294206515E-3</v>
      </c>
      <c r="F2763" s="30">
        <f>IF(B2763="",0,IF($B2763&lt;$F$5,0,IF($B2763&gt;'MSD Calculation'!$D$5,0,IF($N$4="Closed-form",1/2*(1-COS(2*PI()*($B2763-$F$5)/$F$6))*$F$8,IF($N$4="General",1/2*(1-COS(2*PI()*($B2763-$F$5)/$F$6))*$F$9,"Error")))))</f>
        <v>4.4844624289757462E-3</v>
      </c>
      <c r="G2763" s="30">
        <f>IF(B2763="",0,IF($B2763&lt;$G$5,0,IF($B2763&gt;'MSD Calculation'!$D$5,0,IF($N$4="Closed-form",1/2*(1-COS(2*PI()*($B2763-$G$5)/$G$6))*$G$8,IF($N$4="General",1/2*(1-COS(2*PI()*($B2763-$G$5)/$G$6))*$G$9,"Error")))))</f>
        <v>1.9203740040335769E-3</v>
      </c>
      <c r="H2763" s="30">
        <f>IF(B2763="",0,IF($B2763&lt;$H$5,0,IF($B2763&gt;'MSD Calculation'!$D$5,0,IF($N$4="Closed-form",1/2*(1-COS(2*PI()*($B2763-$H$5)/$H$6))*$H$8,IF($N$4="General",1/2*(1-COS(2*PI()*($B2763-$H$5)/$H$6))*$H$9,"Error")))))</f>
        <v>1.227172645584229E-3</v>
      </c>
      <c r="I2763" s="30">
        <f>IF(B2763="",0,IF($B2763&lt;$I$5,0,IF($B2763&gt;'MSD Calculation'!$D$5,0,IF($N$4="Closed-form",1/2*(1-COS(2*PI()*($B2763-$I$5)/$I$6))*$I$8,IF($N$4="General",1/2*(1-COS(2*PI()*($B2763-$I$5)/$I$6))*$I$9,"Error")))))</f>
        <v>4.4405866502071384E-4</v>
      </c>
      <c r="J2763" s="15" t="s">
        <v>14</v>
      </c>
      <c r="K2763" s="3"/>
      <c r="L2763" s="17">
        <v>27.460000000001493</v>
      </c>
      <c r="M2763" s="34">
        <f>L2763/'MSD Calculation'!$D$5</f>
        <v>0.92770270270275312</v>
      </c>
      <c r="N2763" s="34">
        <f>'MSD Calculation'!$D$24-L2763</f>
        <v>-8.960000000001493</v>
      </c>
      <c r="O2763" s="35">
        <f t="shared" si="210"/>
        <v>1.0232614294206515E-3</v>
      </c>
      <c r="P2763" s="35">
        <f t="shared" si="211"/>
        <v>5.5077238583963982E-3</v>
      </c>
      <c r="Q2763" s="35">
        <f t="shared" si="212"/>
        <v>7.4280978624299753E-3</v>
      </c>
      <c r="R2763" s="35">
        <f t="shared" si="213"/>
        <v>8.655270508014205E-3</v>
      </c>
      <c r="S2763" s="35">
        <f t="shared" si="214"/>
        <v>9.0993291730349195E-3</v>
      </c>
      <c r="T2763" s="11" t="s">
        <v>14</v>
      </c>
    </row>
    <row r="2764" spans="2:20" x14ac:dyDescent="0.35">
      <c r="B2764" s="63">
        <v>27.470000000001495</v>
      </c>
      <c r="C2764" s="34">
        <f>B2764/'MSD Calculation'!$D$5</f>
        <v>0.92804054054059104</v>
      </c>
      <c r="D2764" s="34">
        <f>'MSD Calculation'!$D$24-B2764</f>
        <v>-8.9700000000014946</v>
      </c>
      <c r="E2764" s="30">
        <f>IF(B2764="",0,IF(B2764&lt;'MSD Calculation'!$D$5,$E$7*(1-B2764/'MSD Calculation'!$D$5), 0))</f>
        <v>1.0184798339560647E-3</v>
      </c>
      <c r="F2764" s="30">
        <f>IF(B2764="",0,IF($B2764&lt;$F$5,0,IF($B2764&gt;'MSD Calculation'!$D$5,0,IF($N$4="Closed-form",1/2*(1-COS(2*PI()*($B2764-$F$5)/$F$6))*$F$8,IF($N$4="General",1/2*(1-COS(2*PI()*($B2764-$F$5)/$F$6))*$F$9,"Error")))))</f>
        <v>4.4743347382425044E-3</v>
      </c>
      <c r="G2764" s="30">
        <f>IF(B2764="",0,IF($B2764&lt;$G$5,0,IF($B2764&gt;'MSD Calculation'!$D$5,0,IF($N$4="Closed-form",1/2*(1-COS(2*PI()*($B2764-$G$5)/$G$6))*$G$8,IF($N$4="General",1/2*(1-COS(2*PI()*($B2764-$G$5)/$G$6))*$G$9,"Error")))))</f>
        <v>1.915516551496491E-3</v>
      </c>
      <c r="H2764" s="30">
        <f>IF(B2764="",0,IF($B2764&lt;$H$5,0,IF($B2764&gt;'MSD Calculation'!$D$5,0,IF($N$4="Closed-form",1/2*(1-COS(2*PI()*($B2764-$H$5)/$H$6))*$H$8,IF($N$4="General",1/2*(1-COS(2*PI()*($B2764-$H$5)/$H$6))*$H$9,"Error")))))</f>
        <v>1.223757132065368E-3</v>
      </c>
      <c r="I2764" s="30">
        <f>IF(B2764="",0,IF($B2764&lt;$I$5,0,IF($B2764&gt;'MSD Calculation'!$D$5,0,IF($N$4="Closed-form",1/2*(1-COS(2*PI()*($B2764-$I$5)/$I$6))*$I$8,IF($N$4="General",1/2*(1-COS(2*PI()*($B2764-$I$5)/$I$6))*$I$9,"Error")))))</f>
        <v>4.4281388050017995E-4</v>
      </c>
      <c r="J2764" s="15" t="s">
        <v>14</v>
      </c>
      <c r="K2764" s="3"/>
      <c r="L2764" s="17">
        <v>27.470000000001495</v>
      </c>
      <c r="M2764" s="34">
        <f>L2764/'MSD Calculation'!$D$5</f>
        <v>0.92804054054059104</v>
      </c>
      <c r="N2764" s="34">
        <f>'MSD Calculation'!$D$24-L2764</f>
        <v>-8.9700000000014946</v>
      </c>
      <c r="O2764" s="35">
        <f t="shared" si="210"/>
        <v>1.0184798339560647E-3</v>
      </c>
      <c r="P2764" s="35">
        <f t="shared" si="211"/>
        <v>5.4928145721985693E-3</v>
      </c>
      <c r="Q2764" s="35">
        <f t="shared" si="212"/>
        <v>7.40833112369506E-3</v>
      </c>
      <c r="R2764" s="35">
        <f t="shared" si="213"/>
        <v>8.632088255760428E-3</v>
      </c>
      <c r="S2764" s="35">
        <f t="shared" si="214"/>
        <v>9.074902136260608E-3</v>
      </c>
      <c r="T2764" s="11" t="s">
        <v>14</v>
      </c>
    </row>
    <row r="2765" spans="2:20" x14ac:dyDescent="0.35">
      <c r="B2765" s="63">
        <v>27.480000000001496</v>
      </c>
      <c r="C2765" s="34">
        <f>B2765/'MSD Calculation'!$D$5</f>
        <v>0.92837837837842885</v>
      </c>
      <c r="D2765" s="34">
        <f>'MSD Calculation'!$D$24-B2765</f>
        <v>-8.9800000000014961</v>
      </c>
      <c r="E2765" s="30">
        <f>IF(B2765="",0,IF(B2765&lt;'MSD Calculation'!$D$5,$E$7*(1-B2765/'MSD Calculation'!$D$5), 0))</f>
        <v>1.0136982384914791E-3</v>
      </c>
      <c r="F2765" s="30">
        <f>IF(B2765="",0,IF($B2765&lt;$F$5,0,IF($B2765&gt;'MSD Calculation'!$D$5,0,IF($N$4="Closed-form",1/2*(1-COS(2*PI()*($B2765-$F$5)/$F$6))*$F$8,IF($N$4="General",1/2*(1-COS(2*PI()*($B2765-$F$5)/$F$6))*$F$9,"Error")))))</f>
        <v>4.4642086943999749E-3</v>
      </c>
      <c r="G2765" s="30">
        <f>IF(B2765="",0,IF($B2765&lt;$G$5,0,IF($B2765&gt;'MSD Calculation'!$D$5,0,IF($N$4="Closed-form",1/2*(1-COS(2*PI()*($B2765-$G$5)/$G$6))*$G$8,IF($N$4="General",1/2*(1-COS(2*PI()*($B2765-$G$5)/$G$6))*$G$9,"Error")))))</f>
        <v>1.9106586279327385E-3</v>
      </c>
      <c r="H2765" s="30">
        <f>IF(B2765="",0,IF($B2765&lt;$H$5,0,IF($B2765&gt;'MSD Calculation'!$D$5,0,IF($N$4="Closed-form",1/2*(1-COS(2*PI()*($B2765-$H$5)/$H$6))*$H$8,IF($N$4="General",1/2*(1-COS(2*PI()*($B2765-$H$5)/$H$6))*$H$9,"Error")))))</f>
        <v>1.2203390314059412E-3</v>
      </c>
      <c r="I2765" s="30">
        <f>IF(B2765="",0,IF($B2765&lt;$I$5,0,IF($B2765&gt;'MSD Calculation'!$D$5,0,IF($N$4="Closed-form",1/2*(1-COS(2*PI()*($B2765-$I$5)/$I$6))*$I$8,IF($N$4="General",1/2*(1-COS(2*PI()*($B2765-$I$5)/$I$6))*$I$9,"Error")))))</f>
        <v>4.4156512962171895E-4</v>
      </c>
      <c r="J2765" s="15" t="s">
        <v>14</v>
      </c>
      <c r="K2765" s="3"/>
      <c r="L2765" s="17">
        <v>27.480000000001496</v>
      </c>
      <c r="M2765" s="34">
        <f>L2765/'MSD Calculation'!$D$5</f>
        <v>0.92837837837842885</v>
      </c>
      <c r="N2765" s="34">
        <f>'MSD Calculation'!$D$24-L2765</f>
        <v>-8.9800000000014961</v>
      </c>
      <c r="O2765" s="35">
        <f t="shared" si="210"/>
        <v>1.0136982384914791E-3</v>
      </c>
      <c r="P2765" s="35">
        <f t="shared" si="211"/>
        <v>5.4779069328914545E-3</v>
      </c>
      <c r="Q2765" s="35">
        <f t="shared" si="212"/>
        <v>7.3885655608241932E-3</v>
      </c>
      <c r="R2765" s="35">
        <f t="shared" si="213"/>
        <v>8.6089045922301335E-3</v>
      </c>
      <c r="S2765" s="35">
        <f t="shared" si="214"/>
        <v>9.0504697218518528E-3</v>
      </c>
      <c r="T2765" s="11" t="s">
        <v>14</v>
      </c>
    </row>
    <row r="2766" spans="2:20" x14ac:dyDescent="0.35">
      <c r="B2766" s="63">
        <v>27.490000000001498</v>
      </c>
      <c r="C2766" s="34">
        <f>B2766/'MSD Calculation'!$D$5</f>
        <v>0.92871621621626677</v>
      </c>
      <c r="D2766" s="34">
        <f>'MSD Calculation'!$D$24-B2766</f>
        <v>-8.9900000000014977</v>
      </c>
      <c r="E2766" s="30">
        <f>IF(B2766="",0,IF(B2766&lt;'MSD Calculation'!$D$5,$E$7*(1-B2766/'MSD Calculation'!$D$5), 0))</f>
        <v>1.0089166430268923E-3</v>
      </c>
      <c r="F2766" s="30">
        <f>IF(B2766="",0,IF($B2766&lt;$F$5,0,IF($B2766&gt;'MSD Calculation'!$D$5,0,IF($N$4="Closed-form",1/2*(1-COS(2*PI()*($B2766-$F$5)/$F$6))*$F$8,IF($N$4="General",1/2*(1-COS(2*PI()*($B2766-$F$5)/$F$6))*$F$9,"Error")))))</f>
        <v>4.4540843418659189E-3</v>
      </c>
      <c r="G2766" s="30">
        <f>IF(B2766="",0,IF($B2766&lt;$G$5,0,IF($B2766&gt;'MSD Calculation'!$D$5,0,IF($N$4="Closed-form",1/2*(1-COS(2*PI()*($B2766-$G$5)/$G$6))*$G$8,IF($N$4="General",1/2*(1-COS(2*PI()*($B2766-$G$5)/$G$6))*$G$9,"Error")))))</f>
        <v>1.9058002669734573E-3</v>
      </c>
      <c r="H2766" s="30">
        <f>IF(B2766="",0,IF($B2766&lt;$H$5,0,IF($B2766&gt;'MSD Calculation'!$D$5,0,IF($N$4="Closed-form",1/2*(1-COS(2*PI()*($B2766-$H$5)/$H$6))*$H$8,IF($N$4="General",1/2*(1-COS(2*PI()*($B2766-$H$5)/$H$6))*$H$9,"Error")))))</f>
        <v>1.216918384704616E-3</v>
      </c>
      <c r="I2766" s="30">
        <f>IF(B2766="",0,IF($B2766&lt;$I$5,0,IF($B2766&gt;'MSD Calculation'!$D$5,0,IF($N$4="Closed-form",1/2*(1-COS(2*PI()*($B2766-$I$5)/$I$6))*$I$8,IF($N$4="General",1/2*(1-COS(2*PI()*($B2766-$I$5)/$I$6))*$I$9,"Error")))))</f>
        <v>4.403124446552338E-4</v>
      </c>
      <c r="J2766" s="15" t="s">
        <v>14</v>
      </c>
      <c r="K2766" s="3"/>
      <c r="L2766" s="17">
        <v>27.490000000001498</v>
      </c>
      <c r="M2766" s="34">
        <f>L2766/'MSD Calculation'!$D$5</f>
        <v>0.92871621621626677</v>
      </c>
      <c r="N2766" s="34">
        <f>'MSD Calculation'!$D$24-L2766</f>
        <v>-8.9900000000014977</v>
      </c>
      <c r="O2766" s="35">
        <f t="shared" si="210"/>
        <v>1.0089166430268923E-3</v>
      </c>
      <c r="P2766" s="35">
        <f t="shared" si="211"/>
        <v>5.4630009848928114E-3</v>
      </c>
      <c r="Q2766" s="35">
        <f t="shared" si="212"/>
        <v>7.3688012518662686E-3</v>
      </c>
      <c r="R2766" s="35">
        <f t="shared" si="213"/>
        <v>8.5857196365708849E-3</v>
      </c>
      <c r="S2766" s="35">
        <f t="shared" si="214"/>
        <v>9.0260320812261194E-3</v>
      </c>
      <c r="T2766" s="11" t="s">
        <v>14</v>
      </c>
    </row>
    <row r="2767" spans="2:20" x14ac:dyDescent="0.35">
      <c r="B2767" s="63">
        <v>27.500000000001499</v>
      </c>
      <c r="C2767" s="34">
        <f>B2767/'MSD Calculation'!$D$5</f>
        <v>0.92905405405410468</v>
      </c>
      <c r="D2767" s="34">
        <f>'MSD Calculation'!$D$24-B2767</f>
        <v>-9.0000000000014992</v>
      </c>
      <c r="E2767" s="30">
        <f>IF(B2767="",0,IF(B2767&lt;'MSD Calculation'!$D$5,$E$7*(1-B2767/'MSD Calculation'!$D$5), 0))</f>
        <v>1.0041350475623054E-3</v>
      </c>
      <c r="F2767" s="30">
        <f>IF(B2767="",0,IF($B2767&lt;$F$5,0,IF($B2767&gt;'MSD Calculation'!$D$5,0,IF($N$4="Closed-form",1/2*(1-COS(2*PI()*($B2767-$F$5)/$F$6))*$F$8,IF($N$4="General",1/2*(1-COS(2*PI()*($B2767-$F$5)/$F$6))*$F$9,"Error")))))</f>
        <v>4.4439617250507128E-3</v>
      </c>
      <c r="G2767" s="30">
        <f>IF(B2767="",0,IF($B2767&lt;$G$5,0,IF($B2767&gt;'MSD Calculation'!$D$5,0,IF($N$4="Closed-form",1/2*(1-COS(2*PI()*($B2767-$G$5)/$G$6))*$G$8,IF($N$4="General",1/2*(1-COS(2*PI()*($B2767-$G$5)/$G$6))*$G$9,"Error")))))</f>
        <v>1.9009415022528081E-3</v>
      </c>
      <c r="H2767" s="30">
        <f>IF(B2767="",0,IF($B2767&lt;$H$5,0,IF($B2767&gt;'MSD Calculation'!$D$5,0,IF($N$4="Closed-form",1/2*(1-COS(2*PI()*($B2767-$H$5)/$H$6))*$H$8,IF($N$4="General",1/2*(1-COS(2*PI()*($B2767-$H$5)/$H$6))*$H$9,"Error")))))</f>
        <v>1.2134952330906772E-3</v>
      </c>
      <c r="I2767" s="30">
        <f>IF(B2767="",0,IF($B2767&lt;$I$5,0,IF($B2767&gt;'MSD Calculation'!$D$5,0,IF($N$4="Closed-form",1/2*(1-COS(2*PI()*($B2767-$I$5)/$I$6))*$I$8,IF($N$4="General",1/2*(1-COS(2*PI()*($B2767-$I$5)/$I$6))*$I$9,"Error")))))</f>
        <v>4.3905585797229211E-4</v>
      </c>
      <c r="J2767" s="15" t="s">
        <v>14</v>
      </c>
      <c r="K2767" s="3"/>
      <c r="L2767" s="17">
        <v>27.500000000001499</v>
      </c>
      <c r="M2767" s="34">
        <f>L2767/'MSD Calculation'!$D$5</f>
        <v>0.92905405405410468</v>
      </c>
      <c r="N2767" s="34">
        <f>'MSD Calculation'!$D$24-L2767</f>
        <v>-9.0000000000014992</v>
      </c>
      <c r="O2767" s="35">
        <f t="shared" si="210"/>
        <v>1.0041350475623054E-3</v>
      </c>
      <c r="P2767" s="35">
        <f t="shared" si="211"/>
        <v>5.4480967726130182E-3</v>
      </c>
      <c r="Q2767" s="35">
        <f t="shared" si="212"/>
        <v>7.3490382748658267E-3</v>
      </c>
      <c r="R2767" s="35">
        <f t="shared" si="213"/>
        <v>8.5625335079565039E-3</v>
      </c>
      <c r="S2767" s="35">
        <f t="shared" si="214"/>
        <v>9.0015893659287968E-3</v>
      </c>
      <c r="T2767" s="11" t="s">
        <v>14</v>
      </c>
    </row>
    <row r="2768" spans="2:20" x14ac:dyDescent="0.35">
      <c r="B2768" s="63">
        <v>27.510000000001501</v>
      </c>
      <c r="C2768" s="34">
        <f>B2768/'MSD Calculation'!$D$5</f>
        <v>0.9293918918919426</v>
      </c>
      <c r="D2768" s="34">
        <f>'MSD Calculation'!$D$24-B2768</f>
        <v>-9.0100000000015008</v>
      </c>
      <c r="E2768" s="30">
        <f>IF(B2768="",0,IF(B2768&lt;'MSD Calculation'!$D$5,$E$7*(1-B2768/'MSD Calculation'!$D$5), 0))</f>
        <v>9.9935345209771834E-4</v>
      </c>
      <c r="F2768" s="30">
        <f>IF(B2768="",0,IF($B2768&lt;$F$5,0,IF($B2768&gt;'MSD Calculation'!$D$5,0,IF($N$4="Closed-form",1/2*(1-COS(2*PI()*($B2768-$F$5)/$F$6))*$F$8,IF($N$4="General",1/2*(1-COS(2*PI()*($B2768-$F$5)/$F$6))*$F$9,"Error")))))</f>
        <v>4.4338408883570933E-3</v>
      </c>
      <c r="G2768" s="30">
        <f>IF(B2768="",0,IF($B2768&lt;$G$5,0,IF($B2768&gt;'MSD Calculation'!$D$5,0,IF($N$4="Closed-form",1/2*(1-COS(2*PI()*($B2768-$G$5)/$G$6))*$G$8,IF($N$4="General",1/2*(1-COS(2*PI()*($B2768-$G$5)/$G$6))*$G$9,"Error")))))</f>
        <v>1.8960823674077493E-3</v>
      </c>
      <c r="H2768" s="30">
        <f>IF(B2768="",0,IF($B2768&lt;$H$5,0,IF($B2768&gt;'MSD Calculation'!$D$5,0,IF($N$4="Closed-form",1/2*(1-COS(2*PI()*($B2768-$H$5)/$H$6))*$H$8,IF($N$4="General",1/2*(1-COS(2*PI()*($B2768-$H$5)/$H$6))*$H$9,"Error")))))</f>
        <v>1.2100696177235256E-3</v>
      </c>
      <c r="I2768" s="30">
        <f>IF(B2768="",0,IF($B2768&lt;$I$5,0,IF($B2768&gt;'MSD Calculation'!$D$5,0,IF($N$4="Closed-form",1/2*(1-COS(2*PI()*($B2768-$I$5)/$I$6))*$I$8,IF($N$4="General",1/2*(1-COS(2*PI()*($B2768-$I$5)/$I$6))*$I$9,"Error")))))</f>
        <v>4.3779540204528817E-4</v>
      </c>
      <c r="J2768" s="15" t="s">
        <v>14</v>
      </c>
      <c r="K2768" s="3"/>
      <c r="L2768" s="17">
        <v>27.510000000001501</v>
      </c>
      <c r="M2768" s="34">
        <f>L2768/'MSD Calculation'!$D$5</f>
        <v>0.9293918918919426</v>
      </c>
      <c r="N2768" s="34">
        <f>'MSD Calculation'!$D$24-L2768</f>
        <v>-9.0100000000015008</v>
      </c>
      <c r="O2768" s="35">
        <f t="shared" si="210"/>
        <v>9.9935345209771834E-4</v>
      </c>
      <c r="P2768" s="35">
        <f t="shared" si="211"/>
        <v>5.4331943404548116E-3</v>
      </c>
      <c r="Q2768" s="35">
        <f t="shared" si="212"/>
        <v>7.3292767078625611E-3</v>
      </c>
      <c r="R2768" s="35">
        <f t="shared" si="213"/>
        <v>8.5393463255860873E-3</v>
      </c>
      <c r="S2768" s="35">
        <f t="shared" si="214"/>
        <v>8.9771417276313763E-3</v>
      </c>
      <c r="T2768" s="11" t="s">
        <v>14</v>
      </c>
    </row>
    <row r="2769" spans="2:20" x14ac:dyDescent="0.35">
      <c r="B2769" s="63">
        <v>27.520000000001502</v>
      </c>
      <c r="C2769" s="34">
        <f>B2769/'MSD Calculation'!$D$5</f>
        <v>0.92972972972978041</v>
      </c>
      <c r="D2769" s="34">
        <f>'MSD Calculation'!$D$24-B2769</f>
        <v>-9.0200000000015024</v>
      </c>
      <c r="E2769" s="30">
        <f>IF(B2769="",0,IF(B2769&lt;'MSD Calculation'!$D$5,$E$7*(1-B2769/'MSD Calculation'!$D$5), 0))</f>
        <v>9.94571856633133E-4</v>
      </c>
      <c r="F2769" s="30">
        <f>IF(B2769="",0,IF($B2769&lt;$F$5,0,IF($B2769&gt;'MSD Calculation'!$D$5,0,IF($N$4="Closed-form",1/2*(1-COS(2*PI()*($B2769-$F$5)/$F$6))*$F$8,IF($N$4="General",1/2*(1-COS(2*PI()*($B2769-$F$5)/$F$6))*$F$9,"Error")))))</f>
        <v>4.4237218761800238E-3</v>
      </c>
      <c r="G2769" s="30">
        <f>IF(B2769="",0,IF($B2769&lt;$G$5,0,IF($B2769&gt;'MSD Calculation'!$D$5,0,IF($N$4="Closed-form",1/2*(1-COS(2*PI()*($B2769-$G$5)/$G$6))*$G$8,IF($N$4="General",1/2*(1-COS(2*PI()*($B2769-$G$5)/$G$6))*$G$9,"Error")))))</f>
        <v>1.8912228960777989E-3</v>
      </c>
      <c r="H2769" s="30">
        <f>IF(B2769="",0,IF($B2769&lt;$H$5,0,IF($B2769&gt;'MSD Calculation'!$D$5,0,IF($N$4="Closed-form",1/2*(1-COS(2*PI()*($B2769-$H$5)/$H$6))*$H$8,IF($N$4="General",1/2*(1-COS(2*PI()*($B2769-$H$5)/$H$6))*$H$9,"Error")))))</f>
        <v>1.2066415797921861E-3</v>
      </c>
      <c r="I2769" s="30">
        <f>IF(B2769="",0,IF($B2769&lt;$I$5,0,IF($B2769&gt;'MSD Calculation'!$D$5,0,IF($N$4="Closed-form",1/2*(1-COS(2*PI()*($B2769-$I$5)/$I$6))*$I$8,IF($N$4="General",1/2*(1-COS(2*PI()*($B2769-$I$5)/$I$6))*$I$9,"Error")))))</f>
        <v>4.3653110944660438E-4</v>
      </c>
      <c r="J2769" s="15" t="s">
        <v>14</v>
      </c>
      <c r="K2769" s="3"/>
      <c r="L2769" s="17">
        <v>27.520000000001502</v>
      </c>
      <c r="M2769" s="34">
        <f>L2769/'MSD Calculation'!$D$5</f>
        <v>0.92972972972978041</v>
      </c>
      <c r="N2769" s="34">
        <f>'MSD Calculation'!$D$24-L2769</f>
        <v>-9.0200000000015024</v>
      </c>
      <c r="O2769" s="35">
        <f t="shared" si="210"/>
        <v>9.94571856633133E-4</v>
      </c>
      <c r="P2769" s="35">
        <f t="shared" si="211"/>
        <v>5.4182937328131568E-3</v>
      </c>
      <c r="Q2769" s="35">
        <f t="shared" si="212"/>
        <v>7.3095166288909552E-3</v>
      </c>
      <c r="R2769" s="35">
        <f t="shared" si="213"/>
        <v>8.5161582086831413E-3</v>
      </c>
      <c r="S2769" s="35">
        <f t="shared" si="214"/>
        <v>8.9526893181297463E-3</v>
      </c>
      <c r="T2769" s="11" t="s">
        <v>14</v>
      </c>
    </row>
    <row r="2770" spans="2:20" x14ac:dyDescent="0.35">
      <c r="B2770" s="63">
        <v>27.530000000001504</v>
      </c>
      <c r="C2770" s="34">
        <f>B2770/'MSD Calculation'!$D$5</f>
        <v>0.93006756756761833</v>
      </c>
      <c r="D2770" s="34">
        <f>'MSD Calculation'!$D$24-B2770</f>
        <v>-9.0300000000015039</v>
      </c>
      <c r="E2770" s="30">
        <f>IF(B2770="",0,IF(B2770&lt;'MSD Calculation'!$D$5,$E$7*(1-B2770/'MSD Calculation'!$D$5), 0))</f>
        <v>9.8979026116854615E-4</v>
      </c>
      <c r="F2770" s="30">
        <f>IF(B2770="",0,IF($B2770&lt;$F$5,0,IF($B2770&gt;'MSD Calculation'!$D$5,0,IF($N$4="Closed-form",1/2*(1-COS(2*PI()*($B2770-$F$5)/$F$6))*$F$8,IF($N$4="General",1/2*(1-COS(2*PI()*($B2770-$F$5)/$F$6))*$F$9,"Error")))))</f>
        <v>4.4136047329064194E-3</v>
      </c>
      <c r="G2770" s="30">
        <f>IF(B2770="",0,IF($B2770&lt;$G$5,0,IF($B2770&gt;'MSD Calculation'!$D$5,0,IF($N$4="Closed-form",1/2*(1-COS(2*PI()*($B2770-$G$5)/$G$6))*$G$8,IF($N$4="General",1/2*(1-COS(2*PI()*($B2770-$G$5)/$G$6))*$G$9,"Error")))))</f>
        <v>1.8863631219048103E-3</v>
      </c>
      <c r="H2770" s="30">
        <f>IF(B2770="",0,IF($B2770&lt;$H$5,0,IF($B2770&gt;'MSD Calculation'!$D$5,0,IF($N$4="Closed-form",1/2*(1-COS(2*PI()*($B2770-$H$5)/$H$6))*$H$8,IF($N$4="General",1/2*(1-COS(2*PI()*($B2770-$H$5)/$H$6))*$H$9,"Error")))))</f>
        <v>1.2032111605148124E-3</v>
      </c>
      <c r="I2770" s="30">
        <f>IF(B2770="",0,IF($B2770&lt;$I$5,0,IF($B2770&gt;'MSD Calculation'!$D$5,0,IF($N$4="Closed-form",1/2*(1-COS(2*PI()*($B2770-$I$5)/$I$6))*$I$8,IF($N$4="General",1/2*(1-COS(2*PI()*($B2770-$I$5)/$I$6))*$I$9,"Error")))))</f>
        <v>4.3526301284776969E-4</v>
      </c>
      <c r="J2770" s="15" t="s">
        <v>14</v>
      </c>
      <c r="K2770" s="3"/>
      <c r="L2770" s="17">
        <v>27.530000000001504</v>
      </c>
      <c r="M2770" s="34">
        <f>L2770/'MSD Calculation'!$D$5</f>
        <v>0.93006756756761833</v>
      </c>
      <c r="N2770" s="34">
        <f>'MSD Calculation'!$D$24-L2770</f>
        <v>-9.0300000000015039</v>
      </c>
      <c r="O2770" s="35">
        <f t="shared" ref="O2770:O2833" si="215">E2770</f>
        <v>9.8979026116854615E-4</v>
      </c>
      <c r="P2770" s="35">
        <f t="shared" ref="P2770:P2833" si="216">E2770+F2770</f>
        <v>5.4033949940749653E-3</v>
      </c>
      <c r="Q2770" s="35">
        <f t="shared" ref="Q2770:Q2833" si="217">E2770+F2770+G2770</f>
        <v>7.2897581159797756E-3</v>
      </c>
      <c r="R2770" s="35">
        <f t="shared" ref="R2770:R2833" si="218">+E2770+F2770+G2770+H2770</f>
        <v>8.4929692764945872E-3</v>
      </c>
      <c r="S2770" s="35">
        <f t="shared" ref="S2770:S2833" si="219">E2770+F2770+G2770+H2770+I2770</f>
        <v>8.9282322893423569E-3</v>
      </c>
      <c r="T2770" s="11" t="s">
        <v>14</v>
      </c>
    </row>
    <row r="2771" spans="2:20" x14ac:dyDescent="0.35">
      <c r="B2771" s="63">
        <v>27.540000000001505</v>
      </c>
      <c r="C2771" s="34">
        <f>B2771/'MSD Calculation'!$D$5</f>
        <v>0.93040540540545624</v>
      </c>
      <c r="D2771" s="34">
        <f>'MSD Calculation'!$D$24-B2771</f>
        <v>-9.0400000000015055</v>
      </c>
      <c r="E2771" s="30">
        <f>IF(B2771="",0,IF(B2771&lt;'MSD Calculation'!$D$5,$E$7*(1-B2771/'MSD Calculation'!$D$5), 0))</f>
        <v>9.8500866570395908E-4</v>
      </c>
      <c r="F2771" s="30">
        <f>IF(B2771="",0,IF($B2771&lt;$F$5,0,IF($B2771&gt;'MSD Calculation'!$D$5,0,IF($N$4="Closed-form",1/2*(1-COS(2*PI()*($B2771-$F$5)/$F$6))*$F$8,IF($N$4="General",1/2*(1-COS(2*PI()*($B2771-$F$5)/$F$6))*$F$9,"Error")))))</f>
        <v>4.4034895029150334E-3</v>
      </c>
      <c r="G2771" s="30">
        <f>IF(B2771="",0,IF($B2771&lt;$G$5,0,IF($B2771&gt;'MSD Calculation'!$D$5,0,IF($N$4="Closed-form",1/2*(1-COS(2*PI()*($B2771-$G$5)/$G$6))*$G$8,IF($N$4="General",1/2*(1-COS(2*PI()*($B2771-$G$5)/$G$6))*$G$9,"Error")))))</f>
        <v>1.8815030785327262E-3</v>
      </c>
      <c r="H2771" s="30">
        <f>IF(B2771="",0,IF($B2771&lt;$H$5,0,IF($B2771&gt;'MSD Calculation'!$D$5,0,IF($N$4="Closed-form",1/2*(1-COS(2*PI()*($B2771-$H$5)/$H$6))*$H$8,IF($N$4="General",1/2*(1-COS(2*PI()*($B2771-$H$5)/$H$6))*$H$9,"Error")))))</f>
        <v>1.1997784011381913E-3</v>
      </c>
      <c r="I2771" s="30">
        <f>IF(B2771="",0,IF($B2771&lt;$I$5,0,IF($B2771&gt;'MSD Calculation'!$D$5,0,IF($N$4="Closed-form",1/2*(1-COS(2*PI()*($B2771-$I$5)/$I$6))*$I$8,IF($N$4="General",1/2*(1-COS(2*PI()*($B2771-$I$5)/$I$6))*$I$9,"Error")))))</f>
        <v>4.3399114501861425E-4</v>
      </c>
      <c r="J2771" s="15" t="s">
        <v>14</v>
      </c>
      <c r="K2771" s="3"/>
      <c r="L2771" s="17">
        <v>27.540000000001505</v>
      </c>
      <c r="M2771" s="34">
        <f>L2771/'MSD Calculation'!$D$5</f>
        <v>0.93040540540545624</v>
      </c>
      <c r="N2771" s="34">
        <f>'MSD Calculation'!$D$24-L2771</f>
        <v>-9.0400000000015055</v>
      </c>
      <c r="O2771" s="35">
        <f t="shared" si="215"/>
        <v>9.8500866570395908E-4</v>
      </c>
      <c r="P2771" s="35">
        <f t="shared" si="216"/>
        <v>5.3884981686189923E-3</v>
      </c>
      <c r="Q2771" s="35">
        <f t="shared" si="217"/>
        <v>7.2700012471517183E-3</v>
      </c>
      <c r="R2771" s="35">
        <f t="shared" si="218"/>
        <v>8.4697796482899098E-3</v>
      </c>
      <c r="S2771" s="35">
        <f t="shared" si="219"/>
        <v>8.9037707933085249E-3</v>
      </c>
      <c r="T2771" s="11" t="s">
        <v>14</v>
      </c>
    </row>
    <row r="2772" spans="2:20" x14ac:dyDescent="0.35">
      <c r="B2772" s="63">
        <v>27.550000000001507</v>
      </c>
      <c r="C2772" s="34">
        <f>B2772/'MSD Calculation'!$D$5</f>
        <v>0.93074324324329416</v>
      </c>
      <c r="D2772" s="34">
        <f>'MSD Calculation'!$D$24-B2772</f>
        <v>-9.0500000000015071</v>
      </c>
      <c r="E2772" s="30">
        <f>IF(B2772="",0,IF(B2772&lt;'MSD Calculation'!$D$5,$E$7*(1-B2772/'MSD Calculation'!$D$5), 0))</f>
        <v>9.8022707023937223E-4</v>
      </c>
      <c r="F2772" s="30">
        <f>IF(B2772="",0,IF($B2772&lt;$F$5,0,IF($B2772&gt;'MSD Calculation'!$D$5,0,IF($N$4="Closed-form",1/2*(1-COS(2*PI()*($B2772-$F$5)/$F$6))*$F$8,IF($N$4="General",1/2*(1-COS(2*PI()*($B2772-$F$5)/$F$6))*$F$9,"Error")))))</f>
        <v>4.3933762305762058E-3</v>
      </c>
      <c r="G2772" s="30">
        <f>IF(B2772="",0,IF($B2772&lt;$G$5,0,IF($B2772&gt;'MSD Calculation'!$D$5,0,IF($N$4="Closed-form",1/2*(1-COS(2*PI()*($B2772-$G$5)/$G$6))*$G$8,IF($N$4="General",1/2*(1-COS(2*PI()*($B2772-$G$5)/$G$6))*$G$9,"Error")))))</f>
        <v>1.8766427996073597E-3</v>
      </c>
      <c r="H2772" s="30">
        <f>IF(B2772="",0,IF($B2772&lt;$H$5,0,IF($B2772&gt;'MSD Calculation'!$D$5,0,IF($N$4="Closed-form",1/2*(1-COS(2*PI()*($B2772-$H$5)/$H$6))*$H$8,IF($N$4="General",1/2*(1-COS(2*PI()*($B2772-$H$5)/$H$6))*$H$9,"Error")))))</f>
        <v>1.1963433429372453E-3</v>
      </c>
      <c r="I2772" s="30">
        <f>IF(B2772="",0,IF($B2772&lt;$I$5,0,IF($B2772&gt;'MSD Calculation'!$D$5,0,IF($N$4="Closed-form",1/2*(1-COS(2*PI()*($B2772-$I$5)/$I$6))*$I$8,IF($N$4="General",1/2*(1-COS(2*PI()*($B2772-$I$5)/$I$6))*$I$9,"Error")))))</f>
        <v>4.3271553882642425E-4</v>
      </c>
      <c r="J2772" s="15" t="s">
        <v>14</v>
      </c>
      <c r="K2772" s="3"/>
      <c r="L2772" s="17">
        <v>27.550000000001507</v>
      </c>
      <c r="M2772" s="34">
        <f>L2772/'MSD Calculation'!$D$5</f>
        <v>0.93074324324329416</v>
      </c>
      <c r="N2772" s="34">
        <f>'MSD Calculation'!$D$24-L2772</f>
        <v>-9.0500000000015071</v>
      </c>
      <c r="O2772" s="35">
        <f t="shared" si="215"/>
        <v>9.8022707023937223E-4</v>
      </c>
      <c r="P2772" s="35">
        <f t="shared" si="216"/>
        <v>5.3736033008155784E-3</v>
      </c>
      <c r="Q2772" s="35">
        <f t="shared" si="217"/>
        <v>7.2502461004229383E-3</v>
      </c>
      <c r="R2772" s="35">
        <f t="shared" si="218"/>
        <v>8.4465894433601828E-3</v>
      </c>
      <c r="S2772" s="35">
        <f t="shared" si="219"/>
        <v>8.8793049821866074E-3</v>
      </c>
      <c r="T2772" s="11" t="s">
        <v>14</v>
      </c>
    </row>
    <row r="2773" spans="2:20" x14ac:dyDescent="0.35">
      <c r="B2773" s="63">
        <v>27.560000000001509</v>
      </c>
      <c r="C2773" s="34">
        <f>B2773/'MSD Calculation'!$D$5</f>
        <v>0.93108108108113197</v>
      </c>
      <c r="D2773" s="34">
        <f>'MSD Calculation'!$D$24-B2773</f>
        <v>-9.0600000000015086</v>
      </c>
      <c r="E2773" s="30">
        <f>IF(B2773="",0,IF(B2773&lt;'MSD Calculation'!$D$5,$E$7*(1-B2773/'MSD Calculation'!$D$5), 0))</f>
        <v>9.7544547477478678E-4</v>
      </c>
      <c r="F2773" s="30">
        <f>IF(B2773="",0,IF($B2773&lt;$F$5,0,IF($B2773&gt;'MSD Calculation'!$D$5,0,IF($N$4="Closed-form",1/2*(1-COS(2*PI()*($B2773-$F$5)/$F$6))*$F$8,IF($N$4="General",1/2*(1-COS(2*PI()*($B2773-$F$5)/$F$6))*$F$9,"Error")))))</f>
        <v>4.3832649602517058E-3</v>
      </c>
      <c r="G2773" s="30">
        <f>IF(B2773="",0,IF($B2773&lt;$G$5,0,IF($B2773&gt;'MSD Calculation'!$D$5,0,IF($N$4="Closed-form",1/2*(1-COS(2*PI()*($B2773-$G$5)/$G$6))*$G$8,IF($N$4="General",1/2*(1-COS(2*PI()*($B2773-$G$5)/$G$6))*$G$9,"Error")))))</f>
        <v>1.8717823187761494E-3</v>
      </c>
      <c r="H2773" s="30">
        <f>IF(B2773="",0,IF($B2773&lt;$H$5,0,IF($B2773&gt;'MSD Calculation'!$D$5,0,IF($N$4="Closed-form",1/2*(1-COS(2*PI()*($B2773-$H$5)/$H$6))*$H$8,IF($N$4="General",1/2*(1-COS(2*PI()*($B2773-$H$5)/$H$6))*$H$9,"Error")))))</f>
        <v>1.192906027214541E-3</v>
      </c>
      <c r="I2773" s="30">
        <f>IF(B2773="",0,IF($B2773&lt;$I$5,0,IF($B2773&gt;'MSD Calculation'!$D$5,0,IF($N$4="Closed-form",1/2*(1-COS(2*PI()*($B2773-$I$5)/$I$6))*$I$8,IF($N$4="General",1/2*(1-COS(2*PI()*($B2773-$I$5)/$I$6))*$I$9,"Error")))))</f>
        <v>4.3143622723509136E-4</v>
      </c>
      <c r="J2773" s="15" t="s">
        <v>14</v>
      </c>
      <c r="K2773" s="3"/>
      <c r="L2773" s="17">
        <v>27.560000000001509</v>
      </c>
      <c r="M2773" s="34">
        <f>L2773/'MSD Calculation'!$D$5</f>
        <v>0.93108108108113197</v>
      </c>
      <c r="N2773" s="34">
        <f>'MSD Calculation'!$D$24-L2773</f>
        <v>-9.0600000000015086</v>
      </c>
      <c r="O2773" s="35">
        <f t="shared" si="215"/>
        <v>9.7544547477478678E-4</v>
      </c>
      <c r="P2773" s="35">
        <f t="shared" si="216"/>
        <v>5.3587104350264923E-3</v>
      </c>
      <c r="Q2773" s="35">
        <f t="shared" si="217"/>
        <v>7.2304927538026417E-3</v>
      </c>
      <c r="R2773" s="35">
        <f t="shared" si="218"/>
        <v>8.4233987810171836E-3</v>
      </c>
      <c r="S2773" s="35">
        <f t="shared" si="219"/>
        <v>8.8548350082522757E-3</v>
      </c>
      <c r="T2773" s="11" t="s">
        <v>14</v>
      </c>
    </row>
    <row r="2774" spans="2:20" x14ac:dyDescent="0.35">
      <c r="B2774" s="63">
        <v>27.57000000000151</v>
      </c>
      <c r="C2774" s="34">
        <f>B2774/'MSD Calculation'!$D$5</f>
        <v>0.93141891891896988</v>
      </c>
      <c r="D2774" s="34">
        <f>'MSD Calculation'!$D$24-B2774</f>
        <v>-9.0700000000015102</v>
      </c>
      <c r="E2774" s="30">
        <f>IF(B2774="",0,IF(B2774&lt;'MSD Calculation'!$D$5,$E$7*(1-B2774/'MSD Calculation'!$D$5), 0))</f>
        <v>9.7066387931019982E-4</v>
      </c>
      <c r="F2774" s="30">
        <f>IF(B2774="",0,IF($B2774&lt;$F$5,0,IF($B2774&gt;'MSD Calculation'!$D$5,0,IF($N$4="Closed-form",1/2*(1-COS(2*PI()*($B2774-$F$5)/$F$6))*$F$8,IF($N$4="General",1/2*(1-COS(2*PI()*($B2774-$F$5)/$F$6))*$F$9,"Error")))))</f>
        <v>4.3731557362944977E-3</v>
      </c>
      <c r="G2774" s="30">
        <f>IF(B2774="",0,IF($B2774&lt;$G$5,0,IF($B2774&gt;'MSD Calculation'!$D$5,0,IF($N$4="Closed-form",1/2*(1-COS(2*PI()*($B2774-$G$5)/$G$6))*$G$8,IF($N$4="General",1/2*(1-COS(2*PI()*($B2774-$G$5)/$G$6))*$G$9,"Error")))))</f>
        <v>1.8669216696879328E-3</v>
      </c>
      <c r="H2774" s="30">
        <f>IF(B2774="",0,IF($B2774&lt;$H$5,0,IF($B2774&gt;'MSD Calculation'!$D$5,0,IF($N$4="Closed-form",1/2*(1-COS(2*PI()*($B2774-$H$5)/$H$6))*$H$8,IF($N$4="General",1/2*(1-COS(2*PI()*($B2774-$H$5)/$H$6))*$H$9,"Error")))))</f>
        <v>1.1894664952997835E-3</v>
      </c>
      <c r="I2774" s="30">
        <f>IF(B2774="",0,IF($B2774&lt;$I$5,0,IF($B2774&gt;'MSD Calculation'!$D$5,0,IF($N$4="Closed-form",1/2*(1-COS(2*PI()*($B2774-$I$5)/$I$6))*$I$8,IF($N$4="General",1/2*(1-COS(2*PI()*($B2774-$I$5)/$I$6))*$I$9,"Error")))))</f>
        <v>4.3015324330426135E-4</v>
      </c>
      <c r="J2774" s="15" t="s">
        <v>14</v>
      </c>
      <c r="K2774" s="3"/>
      <c r="L2774" s="17">
        <v>27.57000000000151</v>
      </c>
      <c r="M2774" s="34">
        <f>L2774/'MSD Calculation'!$D$5</f>
        <v>0.93141891891896988</v>
      </c>
      <c r="N2774" s="34">
        <f>'MSD Calculation'!$D$24-L2774</f>
        <v>-9.0700000000015102</v>
      </c>
      <c r="O2774" s="35">
        <f t="shared" si="215"/>
        <v>9.7066387931019982E-4</v>
      </c>
      <c r="P2774" s="35">
        <f t="shared" si="216"/>
        <v>5.3438196156046971E-3</v>
      </c>
      <c r="Q2774" s="35">
        <f t="shared" si="217"/>
        <v>7.2107412852926295E-3</v>
      </c>
      <c r="R2774" s="35">
        <f t="shared" si="218"/>
        <v>8.4002077805924134E-3</v>
      </c>
      <c r="S2774" s="35">
        <f t="shared" si="219"/>
        <v>8.8303610238966747E-3</v>
      </c>
      <c r="T2774" s="11" t="s">
        <v>14</v>
      </c>
    </row>
    <row r="2775" spans="2:20" x14ac:dyDescent="0.35">
      <c r="B2775" s="63">
        <v>27.580000000001512</v>
      </c>
      <c r="C2775" s="34">
        <f>B2775/'MSD Calculation'!$D$5</f>
        <v>0.9317567567568078</v>
      </c>
      <c r="D2775" s="34">
        <f>'MSD Calculation'!$D$24-B2775</f>
        <v>-9.0800000000015118</v>
      </c>
      <c r="E2775" s="30">
        <f>IF(B2775="",0,IF(B2775&lt;'MSD Calculation'!$D$5,$E$7*(1-B2775/'MSD Calculation'!$D$5), 0))</f>
        <v>9.6588228384561286E-4</v>
      </c>
      <c r="F2775" s="30">
        <f>IF(B2775="",0,IF($B2775&lt;$F$5,0,IF($B2775&gt;'MSD Calculation'!$D$5,0,IF($N$4="Closed-form",1/2*(1-COS(2*PI()*($B2775-$F$5)/$F$6))*$F$8,IF($N$4="General",1/2*(1-COS(2*PI()*($B2775-$F$5)/$F$6))*$F$9,"Error")))))</f>
        <v>4.3630486030486054E-3</v>
      </c>
      <c r="G2775" s="30">
        <f>IF(B2775="",0,IF($B2775&lt;$G$5,0,IF($B2775&gt;'MSD Calculation'!$D$5,0,IF($N$4="Closed-form",1/2*(1-COS(2*PI()*($B2775-$G$5)/$G$6))*$G$8,IF($N$4="General",1/2*(1-COS(2*PI()*($B2775-$G$5)/$G$6))*$G$9,"Error")))))</f>
        <v>1.8620608859927156E-3</v>
      </c>
      <c r="H2775" s="30">
        <f>IF(B2775="",0,IF($B2775&lt;$H$5,0,IF($B2775&gt;'MSD Calculation'!$D$5,0,IF($N$4="Closed-form",1/2*(1-COS(2*PI()*($B2775-$H$5)/$H$6))*$H$8,IF($N$4="General",1/2*(1-COS(2*PI()*($B2775-$H$5)/$H$6))*$H$9,"Error")))))</f>
        <v>1.1860247885493304E-3</v>
      </c>
      <c r="I2775" s="30">
        <f>IF(B2775="",0,IF($B2775&lt;$I$5,0,IF($B2775&gt;'MSD Calculation'!$D$5,0,IF($N$4="Closed-form",1/2*(1-COS(2*PI()*($B2775-$I$5)/$I$6))*$I$8,IF($N$4="General",1/2*(1-COS(2*PI()*($B2775-$I$5)/$I$6))*$I$9,"Error")))))</f>
        <v>4.2886662018847975E-4</v>
      </c>
      <c r="J2775" s="15" t="s">
        <v>14</v>
      </c>
      <c r="K2775" s="3"/>
      <c r="L2775" s="17">
        <v>27.580000000001512</v>
      </c>
      <c r="M2775" s="34">
        <f>L2775/'MSD Calculation'!$D$5</f>
        <v>0.9317567567568078</v>
      </c>
      <c r="N2775" s="34">
        <f>'MSD Calculation'!$D$24-L2775</f>
        <v>-9.0800000000015118</v>
      </c>
      <c r="O2775" s="35">
        <f t="shared" si="215"/>
        <v>9.6588228384561286E-4</v>
      </c>
      <c r="P2775" s="35">
        <f t="shared" si="216"/>
        <v>5.3289308868942186E-3</v>
      </c>
      <c r="Q2775" s="35">
        <f t="shared" si="217"/>
        <v>7.190991772886934E-3</v>
      </c>
      <c r="R2775" s="35">
        <f t="shared" si="218"/>
        <v>8.3770165614362648E-3</v>
      </c>
      <c r="S2775" s="35">
        <f t="shared" si="219"/>
        <v>8.8058831816247452E-3</v>
      </c>
      <c r="T2775" s="11" t="s">
        <v>14</v>
      </c>
    </row>
    <row r="2776" spans="2:20" x14ac:dyDescent="0.35">
      <c r="B2776" s="63">
        <v>27.590000000001513</v>
      </c>
      <c r="C2776" s="34">
        <f>B2776/'MSD Calculation'!$D$5</f>
        <v>0.93209459459464572</v>
      </c>
      <c r="D2776" s="34">
        <f>'MSD Calculation'!$D$24-B2776</f>
        <v>-9.0900000000015133</v>
      </c>
      <c r="E2776" s="30">
        <f>IF(B2776="",0,IF(B2776&lt;'MSD Calculation'!$D$5,$E$7*(1-B2776/'MSD Calculation'!$D$5), 0))</f>
        <v>9.611006883810259E-4</v>
      </c>
      <c r="F2776" s="30">
        <f>IF(B2776="",0,IF($B2776&lt;$F$5,0,IF($B2776&gt;'MSD Calculation'!$D$5,0,IF($N$4="Closed-form",1/2*(1-COS(2*PI()*($B2776-$F$5)/$F$6))*$F$8,IF($N$4="General",1/2*(1-COS(2*PI()*($B2776-$F$5)/$F$6))*$F$9,"Error")))))</f>
        <v>4.3529436048488392E-3</v>
      </c>
      <c r="G2776" s="30">
        <f>IF(B2776="",0,IF($B2776&lt;$G$5,0,IF($B2776&gt;'MSD Calculation'!$D$5,0,IF($N$4="Closed-form",1/2*(1-COS(2*PI()*($B2776-$G$5)/$G$6))*$G$8,IF($N$4="General",1/2*(1-COS(2*PI()*($B2776-$G$5)/$G$6))*$G$9,"Error")))))</f>
        <v>1.8572000013414318E-3</v>
      </c>
      <c r="H2776" s="30">
        <f>IF(B2776="",0,IF($B2776&lt;$H$5,0,IF($B2776&gt;'MSD Calculation'!$D$5,0,IF($N$4="Closed-form",1/2*(1-COS(2*PI()*($B2776-$H$5)/$H$6))*$H$8,IF($N$4="General",1/2*(1-COS(2*PI()*($B2776-$H$5)/$H$6))*$H$9,"Error")))))</f>
        <v>1.1825809483456862E-3</v>
      </c>
      <c r="I2776" s="30">
        <f>IF(B2776="",0,IF($B2776&lt;$I$5,0,IF($B2776&gt;'MSD Calculation'!$D$5,0,IF($N$4="Closed-form",1/2*(1-COS(2*PI()*($B2776-$I$5)/$I$6))*$I$8,IF($N$4="General",1/2*(1-COS(2*PI()*($B2776-$I$5)/$I$6))*$I$9,"Error")))))</f>
        <v>4.2757639113633435E-4</v>
      </c>
      <c r="J2776" s="15" t="s">
        <v>14</v>
      </c>
      <c r="K2776" s="3"/>
      <c r="L2776" s="17">
        <v>27.590000000001513</v>
      </c>
      <c r="M2776" s="34">
        <f>L2776/'MSD Calculation'!$D$5</f>
        <v>0.93209459459464572</v>
      </c>
      <c r="N2776" s="34">
        <f>'MSD Calculation'!$D$24-L2776</f>
        <v>-9.0900000000015133</v>
      </c>
      <c r="O2776" s="35">
        <f t="shared" si="215"/>
        <v>9.611006883810259E-4</v>
      </c>
      <c r="P2776" s="35">
        <f t="shared" si="216"/>
        <v>5.3140442932298653E-3</v>
      </c>
      <c r="Q2776" s="35">
        <f t="shared" si="217"/>
        <v>7.1712442945712973E-3</v>
      </c>
      <c r="R2776" s="35">
        <f t="shared" si="218"/>
        <v>8.3538252429169839E-3</v>
      </c>
      <c r="S2776" s="35">
        <f t="shared" si="219"/>
        <v>8.781401634053318E-3</v>
      </c>
      <c r="T2776" s="11" t="s">
        <v>14</v>
      </c>
    </row>
    <row r="2777" spans="2:20" x14ac:dyDescent="0.35">
      <c r="B2777" s="63">
        <v>27.600000000001515</v>
      </c>
      <c r="C2777" s="34">
        <f>B2777/'MSD Calculation'!$D$5</f>
        <v>0.93243243243248353</v>
      </c>
      <c r="D2777" s="34">
        <f>'MSD Calculation'!$D$24-B2777</f>
        <v>-9.1000000000015149</v>
      </c>
      <c r="E2777" s="30">
        <f>IF(B2777="",0,IF(B2777&lt;'MSD Calculation'!$D$5,$E$7*(1-B2777/'MSD Calculation'!$D$5), 0))</f>
        <v>9.5631909291644056E-4</v>
      </c>
      <c r="F2777" s="30">
        <f>IF(B2777="",0,IF($B2777&lt;$F$5,0,IF($B2777&gt;'MSD Calculation'!$D$5,0,IF($N$4="Closed-form",1/2*(1-COS(2*PI()*($B2777-$F$5)/$F$6))*$F$8,IF($N$4="General",1/2*(1-COS(2*PI()*($B2777-$F$5)/$F$6))*$F$9,"Error")))))</f>
        <v>4.3428407860206762E-3</v>
      </c>
      <c r="G2777" s="30">
        <f>IF(B2777="",0,IF($B2777&lt;$G$5,0,IF($B2777&gt;'MSD Calculation'!$D$5,0,IF($N$4="Closed-form",1/2*(1-COS(2*PI()*($B2777-$G$5)/$G$6))*$G$8,IF($N$4="General",1/2*(1-COS(2*PI()*($B2777-$G$5)/$G$6))*$G$9,"Error")))))</f>
        <v>1.8523390493857151E-3</v>
      </c>
      <c r="H2777" s="30">
        <f>IF(B2777="",0,IF($B2777&lt;$H$5,0,IF($B2777&gt;'MSD Calculation'!$D$5,0,IF($N$4="Closed-form",1/2*(1-COS(2*PI()*($B2777-$H$5)/$H$6))*$H$8,IF($N$4="General",1/2*(1-COS(2*PI()*($B2777-$H$5)/$H$6))*$H$9,"Error")))))</f>
        <v>1.1791350160970085E-3</v>
      </c>
      <c r="I2777" s="30">
        <f>IF(B2777="",0,IF($B2777&lt;$I$5,0,IF($B2777&gt;'MSD Calculation'!$D$5,0,IF($N$4="Closed-form",1/2*(1-COS(2*PI()*($B2777-$I$5)/$I$6))*$I$8,IF($N$4="General",1/2*(1-COS(2*PI()*($B2777-$I$5)/$I$6))*$I$9,"Error")))))</f>
        <v>4.2628258948959754E-4</v>
      </c>
      <c r="J2777" s="15" t="s">
        <v>14</v>
      </c>
      <c r="K2777" s="3"/>
      <c r="L2777" s="17">
        <v>27.600000000001515</v>
      </c>
      <c r="M2777" s="34">
        <f>L2777/'MSD Calculation'!$D$5</f>
        <v>0.93243243243248353</v>
      </c>
      <c r="N2777" s="34">
        <f>'MSD Calculation'!$D$24-L2777</f>
        <v>-9.1000000000015149</v>
      </c>
      <c r="O2777" s="35">
        <f t="shared" si="215"/>
        <v>9.5631909291644056E-4</v>
      </c>
      <c r="P2777" s="35">
        <f t="shared" si="216"/>
        <v>5.299159878937117E-3</v>
      </c>
      <c r="Q2777" s="35">
        <f t="shared" si="217"/>
        <v>7.1514989283228319E-3</v>
      </c>
      <c r="R2777" s="35">
        <f t="shared" si="218"/>
        <v>8.3306339444198397E-3</v>
      </c>
      <c r="S2777" s="35">
        <f t="shared" si="219"/>
        <v>8.7569165339094375E-3</v>
      </c>
      <c r="T2777" s="11" t="s">
        <v>14</v>
      </c>
    </row>
    <row r="2778" spans="2:20" x14ac:dyDescent="0.35">
      <c r="B2778" s="63">
        <v>27.610000000001516</v>
      </c>
      <c r="C2778" s="34">
        <f>B2778/'MSD Calculation'!$D$5</f>
        <v>0.93277027027032144</v>
      </c>
      <c r="D2778" s="34">
        <f>'MSD Calculation'!$D$24-B2778</f>
        <v>-9.1100000000015164</v>
      </c>
      <c r="E2778" s="30">
        <f>IF(B2778="",0,IF(B2778&lt;'MSD Calculation'!$D$5,$E$7*(1-B2778/'MSD Calculation'!$D$5), 0))</f>
        <v>9.515374974518536E-4</v>
      </c>
      <c r="F2778" s="30">
        <f>IF(B2778="",0,IF($B2778&lt;$F$5,0,IF($B2778&gt;'MSD Calculation'!$D$5,0,IF($N$4="Closed-form",1/2*(1-COS(2*PI()*($B2778-$F$5)/$F$6))*$F$8,IF($N$4="General",1/2*(1-COS(2*PI()*($B2778-$F$5)/$F$6))*$F$9,"Error")))))</f>
        <v>4.332740190880013E-3</v>
      </c>
      <c r="G2778" s="30">
        <f>IF(B2778="",0,IF($B2778&lt;$G$5,0,IF($B2778&gt;'MSD Calculation'!$D$5,0,IF($N$4="Closed-form",1/2*(1-COS(2*PI()*($B2778-$G$5)/$G$6))*$G$8,IF($N$4="General",1/2*(1-COS(2*PI()*($B2778-$G$5)/$G$6))*$G$9,"Error")))))</f>
        <v>1.8474780637776638E-3</v>
      </c>
      <c r="H2778" s="30">
        <f>IF(B2778="",0,IF($B2778&lt;$H$5,0,IF($B2778&gt;'MSD Calculation'!$D$5,0,IF($N$4="Closed-form",1/2*(1-COS(2*PI()*($B2778-$H$5)/$H$6))*$H$8,IF($N$4="General",1/2*(1-COS(2*PI()*($B2778-$H$5)/$H$6))*$H$9,"Error")))))</f>
        <v>1.1756870332366091E-3</v>
      </c>
      <c r="I2778" s="30">
        <f>IF(B2778="",0,IF($B2778&lt;$I$5,0,IF($B2778&gt;'MSD Calculation'!$D$5,0,IF($N$4="Closed-form",1/2*(1-COS(2*PI()*($B2778-$I$5)/$I$6))*$I$8,IF($N$4="General",1/2*(1-COS(2*PI()*($B2778-$I$5)/$I$6))*$I$9,"Error")))))</f>
        <v>4.2498524868236291E-4</v>
      </c>
      <c r="J2778" s="15" t="s">
        <v>14</v>
      </c>
      <c r="K2778" s="3"/>
      <c r="L2778" s="17">
        <v>27.610000000001516</v>
      </c>
      <c r="M2778" s="34">
        <f>L2778/'MSD Calculation'!$D$5</f>
        <v>0.93277027027032144</v>
      </c>
      <c r="N2778" s="34">
        <f>'MSD Calculation'!$D$24-L2778</f>
        <v>-9.1100000000015164</v>
      </c>
      <c r="O2778" s="35">
        <f t="shared" si="215"/>
        <v>9.515374974518536E-4</v>
      </c>
      <c r="P2778" s="35">
        <f t="shared" si="216"/>
        <v>5.2842776883318667E-3</v>
      </c>
      <c r="Q2778" s="35">
        <f t="shared" si="217"/>
        <v>7.1317557521095309E-3</v>
      </c>
      <c r="R2778" s="35">
        <f t="shared" si="218"/>
        <v>8.3074427853461405E-3</v>
      </c>
      <c r="S2778" s="35">
        <f t="shared" si="219"/>
        <v>8.7324280340285027E-3</v>
      </c>
      <c r="T2778" s="11" t="s">
        <v>14</v>
      </c>
    </row>
    <row r="2779" spans="2:20" x14ac:dyDescent="0.35">
      <c r="B2779" s="63">
        <v>27.620000000001518</v>
      </c>
      <c r="C2779" s="34">
        <f>B2779/'MSD Calculation'!$D$5</f>
        <v>0.93310810810815936</v>
      </c>
      <c r="D2779" s="34">
        <f>'MSD Calculation'!$D$24-B2779</f>
        <v>-9.120000000001518</v>
      </c>
      <c r="E2779" s="30">
        <f>IF(B2779="",0,IF(B2779&lt;'MSD Calculation'!$D$5,$E$7*(1-B2779/'MSD Calculation'!$D$5), 0))</f>
        <v>9.4675590198726664E-4</v>
      </c>
      <c r="F2779" s="30">
        <f>IF(B2779="",0,IF($B2779&lt;$F$5,0,IF($B2779&gt;'MSD Calculation'!$D$5,0,IF($N$4="Closed-form",1/2*(1-COS(2*PI()*($B2779-$F$5)/$F$6))*$F$8,IF($N$4="General",1/2*(1-COS(2*PI()*($B2779-$F$5)/$F$6))*$F$9,"Error")))))</f>
        <v>4.3226418637330195E-3</v>
      </c>
      <c r="G2779" s="30">
        <f>IF(B2779="",0,IF($B2779&lt;$G$5,0,IF($B2779&gt;'MSD Calculation'!$D$5,0,IF($N$4="Closed-form",1/2*(1-COS(2*PI()*($B2779-$G$5)/$G$6))*$G$8,IF($N$4="General",1/2*(1-COS(2*PI()*($B2779-$G$5)/$G$6))*$G$9,"Error")))))</f>
        <v>1.8426170781696142E-3</v>
      </c>
      <c r="H2779" s="30">
        <f>IF(B2779="",0,IF($B2779&lt;$H$5,0,IF($B2779&gt;'MSD Calculation'!$D$5,0,IF($N$4="Closed-form",1/2*(1-COS(2*PI()*($B2779-$H$5)/$H$6))*$H$8,IF($N$4="General",1/2*(1-COS(2*PI()*($B2779-$H$5)/$H$6))*$H$9,"Error")))))</f>
        <v>1.172237041222456E-3</v>
      </c>
      <c r="I2779" s="30">
        <f>IF(B2779="",0,IF($B2779&lt;$I$5,0,IF($B2779&gt;'MSD Calculation'!$D$5,0,IF($N$4="Closed-form",1/2*(1-COS(2*PI()*($B2779-$I$5)/$I$6))*$I$8,IF($N$4="General",1/2*(1-COS(2*PI()*($B2779-$I$5)/$I$6))*$I$9,"Error")))))</f>
        <v>4.236844022401828E-4</v>
      </c>
      <c r="J2779" s="15" t="s">
        <v>14</v>
      </c>
      <c r="K2779" s="3"/>
      <c r="L2779" s="17">
        <v>27.620000000001518</v>
      </c>
      <c r="M2779" s="34">
        <f>L2779/'MSD Calculation'!$D$5</f>
        <v>0.93310810810815936</v>
      </c>
      <c r="N2779" s="34">
        <f>'MSD Calculation'!$D$24-L2779</f>
        <v>-9.120000000001518</v>
      </c>
      <c r="O2779" s="35">
        <f t="shared" si="215"/>
        <v>9.4675590198726664E-4</v>
      </c>
      <c r="P2779" s="35">
        <f t="shared" si="216"/>
        <v>5.2693977657202861E-3</v>
      </c>
      <c r="Q2779" s="35">
        <f t="shared" si="217"/>
        <v>7.1120148438899005E-3</v>
      </c>
      <c r="R2779" s="35">
        <f t="shared" si="218"/>
        <v>8.2842518851123561E-3</v>
      </c>
      <c r="S2779" s="35">
        <f t="shared" si="219"/>
        <v>8.7079362873525388E-3</v>
      </c>
      <c r="T2779" s="11" t="s">
        <v>14</v>
      </c>
    </row>
    <row r="2780" spans="2:20" x14ac:dyDescent="0.35">
      <c r="B2780" s="63">
        <v>27.63000000000152</v>
      </c>
      <c r="C2780" s="34">
        <f>B2780/'MSD Calculation'!$D$5</f>
        <v>0.93344594594599728</v>
      </c>
      <c r="D2780" s="34">
        <f>'MSD Calculation'!$D$24-B2780</f>
        <v>-9.1300000000015196</v>
      </c>
      <c r="E2780" s="30">
        <f>IF(B2780="",0,IF(B2780&lt;'MSD Calculation'!$D$5,$E$7*(1-B2780/'MSD Calculation'!$D$5), 0))</f>
        <v>9.4197430652267968E-4</v>
      </c>
      <c r="F2780" s="30">
        <f>IF(B2780="",0,IF($B2780&lt;$F$5,0,IF($B2780&gt;'MSD Calculation'!$D$5,0,IF($N$4="Closed-form",1/2*(1-COS(2*PI()*($B2780-$F$5)/$F$6))*$F$8,IF($N$4="General",1/2*(1-COS(2*PI()*($B2780-$F$5)/$F$6))*$F$9,"Error")))))</f>
        <v>4.3125458488758803E-3</v>
      </c>
      <c r="G2780" s="30">
        <f>IF(B2780="",0,IF($B2780&lt;$G$5,0,IF($B2780&gt;'MSD Calculation'!$D$5,0,IF($N$4="Closed-form",1/2*(1-COS(2*PI()*($B2780-$G$5)/$G$6))*$G$8,IF($N$4="General",1/2*(1-COS(2*PI()*($B2780-$G$5)/$G$6))*$G$9,"Error")))))</f>
        <v>1.8377561262138957E-3</v>
      </c>
      <c r="H2780" s="30">
        <f>IF(B2780="",0,IF($B2780&lt;$H$5,0,IF($B2780&gt;'MSD Calculation'!$D$5,0,IF($N$4="Closed-form",1/2*(1-COS(2*PI()*($B2780-$H$5)/$H$6))*$H$8,IF($N$4="General",1/2*(1-COS(2*PI()*($B2780-$H$5)/$H$6))*$H$9,"Error")))))</f>
        <v>1.1687850815366755E-3</v>
      </c>
      <c r="I2780" s="30">
        <f>IF(B2780="",0,IF($B2780&lt;$I$5,0,IF($B2780&gt;'MSD Calculation'!$D$5,0,IF($N$4="Closed-form",1/2*(1-COS(2*PI()*($B2780-$I$5)/$I$6))*$I$8,IF($N$4="General",1/2*(1-COS(2*PI()*($B2780-$I$5)/$I$6))*$I$9,"Error")))))</f>
        <v>4.2238008377920116E-4</v>
      </c>
      <c r="J2780" s="15" t="s">
        <v>14</v>
      </c>
      <c r="K2780" s="3"/>
      <c r="L2780" s="17">
        <v>27.63000000000152</v>
      </c>
      <c r="M2780" s="34">
        <f>L2780/'MSD Calculation'!$D$5</f>
        <v>0.93344594594599728</v>
      </c>
      <c r="N2780" s="34">
        <f>'MSD Calculation'!$D$24-L2780</f>
        <v>-9.1300000000015196</v>
      </c>
      <c r="O2780" s="35">
        <f t="shared" si="215"/>
        <v>9.4197430652267968E-4</v>
      </c>
      <c r="P2780" s="35">
        <f t="shared" si="216"/>
        <v>5.2545201553985598E-3</v>
      </c>
      <c r="Q2780" s="35">
        <f t="shared" si="217"/>
        <v>7.0922762816124554E-3</v>
      </c>
      <c r="R2780" s="35">
        <f t="shared" si="218"/>
        <v>8.2610613631491307E-3</v>
      </c>
      <c r="S2780" s="35">
        <f t="shared" si="219"/>
        <v>8.6834414469283312E-3</v>
      </c>
      <c r="T2780" s="11" t="s">
        <v>14</v>
      </c>
    </row>
    <row r="2781" spans="2:20" x14ac:dyDescent="0.35">
      <c r="B2781" s="63">
        <v>27.640000000001521</v>
      </c>
      <c r="C2781" s="34">
        <f>B2781/'MSD Calculation'!$D$5</f>
        <v>0.93378378378383509</v>
      </c>
      <c r="D2781" s="34">
        <f>'MSD Calculation'!$D$24-B2781</f>
        <v>-9.1400000000015211</v>
      </c>
      <c r="E2781" s="30">
        <f>IF(B2781="",0,IF(B2781&lt;'MSD Calculation'!$D$5,$E$7*(1-B2781/'MSD Calculation'!$D$5), 0))</f>
        <v>9.3719271105809434E-4</v>
      </c>
      <c r="F2781" s="30">
        <f>IF(B2781="",0,IF($B2781&lt;$F$5,0,IF($B2781&gt;'MSD Calculation'!$D$5,0,IF($N$4="Closed-form",1/2*(1-COS(2*PI()*($B2781-$F$5)/$F$6))*$F$8,IF($N$4="General",1/2*(1-COS(2*PI()*($B2781-$F$5)/$F$6))*$F$9,"Error")))))</f>
        <v>4.3024521905946625E-3</v>
      </c>
      <c r="G2781" s="30">
        <f>IF(B2781="",0,IF($B2781&lt;$G$5,0,IF($B2781&gt;'MSD Calculation'!$D$5,0,IF($N$4="Closed-form",1/2*(1-COS(2*PI()*($B2781-$G$5)/$G$6))*$G$8,IF($N$4="General",1/2*(1-COS(2*PI()*($B2781-$G$5)/$G$6))*$G$9,"Error")))))</f>
        <v>1.8328952415626119E-3</v>
      </c>
      <c r="H2781" s="30">
        <f>IF(B2781="",0,IF($B2781&lt;$H$5,0,IF($B2781&gt;'MSD Calculation'!$D$5,0,IF($N$4="Closed-form",1/2*(1-COS(2*PI()*($B2781-$H$5)/$H$6))*$H$8,IF($N$4="General",1/2*(1-COS(2*PI()*($B2781-$H$5)/$H$6))*$H$9,"Error")))))</f>
        <v>1.1653311956850518E-3</v>
      </c>
      <c r="I2781" s="30">
        <f>IF(B2781="",0,IF($B2781&lt;$I$5,0,IF($B2781&gt;'MSD Calculation'!$D$5,0,IF($N$4="Closed-form",1/2*(1-COS(2*PI()*($B2781-$I$5)/$I$6))*$I$8,IF($N$4="General",1/2*(1-COS(2*PI()*($B2781-$I$5)/$I$6))*$I$9,"Error")))))</f>
        <v>4.2107232700528487E-4</v>
      </c>
      <c r="J2781" s="15" t="s">
        <v>14</v>
      </c>
      <c r="K2781" s="3"/>
      <c r="L2781" s="17">
        <v>27.640000000001521</v>
      </c>
      <c r="M2781" s="34">
        <f>L2781/'MSD Calculation'!$D$5</f>
        <v>0.93378378378383509</v>
      </c>
      <c r="N2781" s="34">
        <f>'MSD Calculation'!$D$24-L2781</f>
        <v>-9.1400000000015211</v>
      </c>
      <c r="O2781" s="35">
        <f t="shared" si="215"/>
        <v>9.3719271105809434E-4</v>
      </c>
      <c r="P2781" s="35">
        <f t="shared" si="216"/>
        <v>5.2396449016527567E-3</v>
      </c>
      <c r="Q2781" s="35">
        <f t="shared" si="217"/>
        <v>7.0725401432153688E-3</v>
      </c>
      <c r="R2781" s="35">
        <f t="shared" si="218"/>
        <v>8.2378713389004207E-3</v>
      </c>
      <c r="S2781" s="35">
        <f t="shared" si="219"/>
        <v>8.6589436659057061E-3</v>
      </c>
      <c r="T2781" s="11" t="s">
        <v>14</v>
      </c>
    </row>
    <row r="2782" spans="2:20" x14ac:dyDescent="0.35">
      <c r="B2782" s="63">
        <v>27.650000000001523</v>
      </c>
      <c r="C2782" s="34">
        <f>B2782/'MSD Calculation'!$D$5</f>
        <v>0.934121621621673</v>
      </c>
      <c r="D2782" s="34">
        <f>'MSD Calculation'!$D$24-B2782</f>
        <v>-9.1500000000015227</v>
      </c>
      <c r="E2782" s="30">
        <f>IF(B2782="",0,IF(B2782&lt;'MSD Calculation'!$D$5,$E$7*(1-B2782/'MSD Calculation'!$D$5), 0))</f>
        <v>9.3241111559350738E-4</v>
      </c>
      <c r="F2782" s="30">
        <f>IF(B2782="",0,IF($B2782&lt;$F$5,0,IF($B2782&gt;'MSD Calculation'!$D$5,0,IF($N$4="Closed-form",1/2*(1-COS(2*PI()*($B2782-$F$5)/$F$6))*$F$8,IF($N$4="General",1/2*(1-COS(2*PI()*($B2782-$F$5)/$F$6))*$F$9,"Error")))))</f>
        <v>4.2923609331650906E-3</v>
      </c>
      <c r="G2782" s="30">
        <f>IF(B2782="",0,IF($B2782&lt;$G$5,0,IF($B2782&gt;'MSD Calculation'!$D$5,0,IF($N$4="Closed-form",1/2*(1-COS(2*PI()*($B2782-$G$5)/$G$6))*$G$8,IF($N$4="General",1/2*(1-COS(2*PI()*($B2782-$G$5)/$G$6))*$G$9,"Error")))))</f>
        <v>1.8280344578673949E-3</v>
      </c>
      <c r="H2782" s="30">
        <f>IF(B2782="",0,IF($B2782&lt;$H$5,0,IF($B2782&gt;'MSD Calculation'!$D$5,0,IF($N$4="Closed-form",1/2*(1-COS(2*PI()*($B2782-$H$5)/$H$6))*$H$8,IF($N$4="General",1/2*(1-COS(2*PI()*($B2782-$H$5)/$H$6))*$H$9,"Error")))))</f>
        <v>1.1618754251965298E-3</v>
      </c>
      <c r="I2782" s="30">
        <f>IF(B2782="",0,IF($B2782&lt;$I$5,0,IF($B2782&gt;'MSD Calculation'!$D$5,0,IF($N$4="Closed-form",1/2*(1-COS(2*PI()*($B2782-$I$5)/$I$6))*$I$8,IF($N$4="General",1/2*(1-COS(2*PI()*($B2782-$I$5)/$I$6))*$I$9,"Error")))))</f>
        <v>4.1976116571315256E-4</v>
      </c>
      <c r="J2782" s="15" t="s">
        <v>14</v>
      </c>
      <c r="K2782" s="3"/>
      <c r="L2782" s="17">
        <v>27.650000000001523</v>
      </c>
      <c r="M2782" s="34">
        <f>L2782/'MSD Calculation'!$D$5</f>
        <v>0.934121621621673</v>
      </c>
      <c r="N2782" s="34">
        <f>'MSD Calculation'!$D$24-L2782</f>
        <v>-9.1500000000015227</v>
      </c>
      <c r="O2782" s="35">
        <f t="shared" si="215"/>
        <v>9.3241111559350738E-4</v>
      </c>
      <c r="P2782" s="35">
        <f t="shared" si="216"/>
        <v>5.2247720487585978E-3</v>
      </c>
      <c r="Q2782" s="35">
        <f t="shared" si="217"/>
        <v>7.0528065066259929E-3</v>
      </c>
      <c r="R2782" s="35">
        <f t="shared" si="218"/>
        <v>8.2146819318225234E-3</v>
      </c>
      <c r="S2782" s="35">
        <f t="shared" si="219"/>
        <v>8.634443097535676E-3</v>
      </c>
      <c r="T2782" s="11" t="s">
        <v>14</v>
      </c>
    </row>
    <row r="2783" spans="2:20" x14ac:dyDescent="0.35">
      <c r="B2783" s="63">
        <v>27.660000000001524</v>
      </c>
      <c r="C2783" s="34">
        <f>B2783/'MSD Calculation'!$D$5</f>
        <v>0.93445945945951092</v>
      </c>
      <c r="D2783" s="34">
        <f>'MSD Calculation'!$D$24-B2783</f>
        <v>-9.1600000000015243</v>
      </c>
      <c r="E2783" s="30">
        <f>IF(B2783="",0,IF(B2783&lt;'MSD Calculation'!$D$5,$E$7*(1-B2783/'MSD Calculation'!$D$5), 0))</f>
        <v>9.2762952012892042E-4</v>
      </c>
      <c r="F2783" s="30">
        <f>IF(B2783="",0,IF($B2783&lt;$F$5,0,IF($B2783&gt;'MSD Calculation'!$D$5,0,IF($N$4="Closed-form",1/2*(1-COS(2*PI()*($B2783-$F$5)/$F$6))*$F$8,IF($N$4="General",1/2*(1-COS(2*PI()*($B2783-$F$5)/$F$6))*$F$9,"Error")))))</f>
        <v>4.2822721208523647E-3</v>
      </c>
      <c r="G2783" s="30">
        <f>IF(B2783="",0,IF($B2783&lt;$G$5,0,IF($B2783&gt;'MSD Calculation'!$D$5,0,IF($N$4="Closed-form",1/2*(1-COS(2*PI()*($B2783-$G$5)/$G$6))*$G$8,IF($N$4="General",1/2*(1-COS(2*PI()*($B2783-$G$5)/$G$6))*$G$9,"Error")))))</f>
        <v>1.8231738087791782E-3</v>
      </c>
      <c r="H2783" s="30">
        <f>IF(B2783="",0,IF($B2783&lt;$H$5,0,IF($B2783&gt;'MSD Calculation'!$D$5,0,IF($N$4="Closed-form",1/2*(1-COS(2*PI()*($B2783-$H$5)/$H$6))*$H$8,IF($N$4="General",1/2*(1-COS(2*PI()*($B2783-$H$5)/$H$6))*$H$9,"Error")))))</f>
        <v>1.1584178116227143E-3</v>
      </c>
      <c r="I2783" s="30">
        <f>IF(B2783="",0,IF($B2783&lt;$I$5,0,IF($B2783&gt;'MSD Calculation'!$D$5,0,IF($N$4="Closed-form",1/2*(1-COS(2*PI()*($B2783-$I$5)/$I$6))*$I$8,IF($N$4="General",1/2*(1-COS(2*PI()*($B2783-$I$5)/$I$6))*$I$9,"Error")))))</f>
        <v>4.1844663378550194E-4</v>
      </c>
      <c r="J2783" s="15" t="s">
        <v>14</v>
      </c>
      <c r="K2783" s="3"/>
      <c r="L2783" s="17">
        <v>27.660000000001524</v>
      </c>
      <c r="M2783" s="34">
        <f>L2783/'MSD Calculation'!$D$5</f>
        <v>0.93445945945951092</v>
      </c>
      <c r="N2783" s="34">
        <f>'MSD Calculation'!$D$24-L2783</f>
        <v>-9.1600000000015243</v>
      </c>
      <c r="O2783" s="35">
        <f t="shared" si="215"/>
        <v>9.2762952012892042E-4</v>
      </c>
      <c r="P2783" s="35">
        <f t="shared" si="216"/>
        <v>5.2099016409812848E-3</v>
      </c>
      <c r="Q2783" s="35">
        <f t="shared" si="217"/>
        <v>7.033075449760463E-3</v>
      </c>
      <c r="R2783" s="35">
        <f t="shared" si="218"/>
        <v>8.1914932613831766E-3</v>
      </c>
      <c r="S2783" s="35">
        <f t="shared" si="219"/>
        <v>8.6099398951686792E-3</v>
      </c>
      <c r="T2783" s="11" t="s">
        <v>14</v>
      </c>
    </row>
    <row r="2784" spans="2:20" x14ac:dyDescent="0.35">
      <c r="B2784" s="63">
        <v>27.670000000001526</v>
      </c>
      <c r="C2784" s="34">
        <f>B2784/'MSD Calculation'!$D$5</f>
        <v>0.93479729729734884</v>
      </c>
      <c r="D2784" s="34">
        <f>'MSD Calculation'!$D$24-B2784</f>
        <v>-9.1700000000015258</v>
      </c>
      <c r="E2784" s="30">
        <f>IF(B2784="",0,IF(B2784&lt;'MSD Calculation'!$D$5,$E$7*(1-B2784/'MSD Calculation'!$D$5), 0))</f>
        <v>9.2284792466433346E-4</v>
      </c>
      <c r="F2784" s="30">
        <f>IF(B2784="",0,IF($B2784&lt;$F$5,0,IF($B2784&gt;'MSD Calculation'!$D$5,0,IF($N$4="Closed-form",1/2*(1-COS(2*PI()*($B2784-$F$5)/$F$6))*$F$8,IF($N$4="General",1/2*(1-COS(2*PI()*($B2784-$F$5)/$F$6))*$F$9,"Error")))))</f>
        <v>4.2721857979109348E-3</v>
      </c>
      <c r="G2784" s="30">
        <f>IF(B2784="",0,IF($B2784&lt;$G$5,0,IF($B2784&gt;'MSD Calculation'!$D$5,0,IF($N$4="Closed-form",1/2*(1-COS(2*PI()*($B2784-$G$5)/$G$6))*$G$8,IF($N$4="General",1/2*(1-COS(2*PI()*($B2784-$G$5)/$G$6))*$G$9,"Error")))))</f>
        <v>1.8183133279479683E-3</v>
      </c>
      <c r="H2784" s="30">
        <f>IF(B2784="",0,IF($B2784&lt;$H$5,0,IF($B2784&gt;'MSD Calculation'!$D$5,0,IF($N$4="Closed-form",1/2*(1-COS(2*PI()*($B2784-$H$5)/$H$6))*$H$8,IF($N$4="General",1/2*(1-COS(2*PI()*($B2784-$H$5)/$H$6))*$H$9,"Error")))))</f>
        <v>1.1549583965373734E-3</v>
      </c>
      <c r="I2784" s="30">
        <f>IF(B2784="",0,IF($B2784&lt;$I$5,0,IF($B2784&gt;'MSD Calculation'!$D$5,0,IF($N$4="Closed-form",1/2*(1-COS(2*PI()*($B2784-$I$5)/$I$6))*$I$8,IF($N$4="General",1/2*(1-COS(2*PI()*($B2784-$I$5)/$I$6))*$I$9,"Error")))))</f>
        <v>4.1712876519213379E-4</v>
      </c>
      <c r="J2784" s="15" t="s">
        <v>14</v>
      </c>
      <c r="K2784" s="3"/>
      <c r="L2784" s="17">
        <v>27.670000000001526</v>
      </c>
      <c r="M2784" s="34">
        <f>L2784/'MSD Calculation'!$D$5</f>
        <v>0.93479729729734884</v>
      </c>
      <c r="N2784" s="34">
        <f>'MSD Calculation'!$D$24-L2784</f>
        <v>-9.1700000000015258</v>
      </c>
      <c r="O2784" s="35">
        <f t="shared" si="215"/>
        <v>9.2284792466433346E-4</v>
      </c>
      <c r="P2784" s="35">
        <f t="shared" si="216"/>
        <v>5.1950337225752687E-3</v>
      </c>
      <c r="Q2784" s="35">
        <f t="shared" si="217"/>
        <v>7.0133470505232371E-3</v>
      </c>
      <c r="R2784" s="35">
        <f t="shared" si="218"/>
        <v>8.1683054470606115E-3</v>
      </c>
      <c r="S2784" s="35">
        <f t="shared" si="219"/>
        <v>8.5854342122527461E-3</v>
      </c>
      <c r="T2784" s="11" t="s">
        <v>14</v>
      </c>
    </row>
    <row r="2785" spans="2:20" x14ac:dyDescent="0.35">
      <c r="B2785" s="63">
        <v>27.680000000001527</v>
      </c>
      <c r="C2785" s="34">
        <f>B2785/'MSD Calculation'!$D$5</f>
        <v>0.93513513513518665</v>
      </c>
      <c r="D2785" s="34">
        <f>'MSD Calculation'!$D$24-B2785</f>
        <v>-9.1800000000015274</v>
      </c>
      <c r="E2785" s="30">
        <f>IF(B2785="",0,IF(B2785&lt;'MSD Calculation'!$D$5,$E$7*(1-B2785/'MSD Calculation'!$D$5), 0))</f>
        <v>9.1806632919974812E-4</v>
      </c>
      <c r="F2785" s="30">
        <f>IF(B2785="",0,IF($B2785&lt;$F$5,0,IF($B2785&gt;'MSD Calculation'!$D$5,0,IF($N$4="Closed-form",1/2*(1-COS(2*PI()*($B2785-$F$5)/$F$6))*$F$8,IF($N$4="General",1/2*(1-COS(2*PI()*($B2785-$F$5)/$F$6))*$F$9,"Error")))))</f>
        <v>4.2621020085843566E-3</v>
      </c>
      <c r="G2785" s="30">
        <f>IF(B2785="",0,IF($B2785&lt;$G$5,0,IF($B2785&gt;'MSD Calculation'!$D$5,0,IF($N$4="Closed-form",1/2*(1-COS(2*PI()*($B2785-$G$5)/$G$6))*$G$8,IF($N$4="General",1/2*(1-COS(2*PI()*($B2785-$G$5)/$G$6))*$G$9,"Error")))))</f>
        <v>1.8134530490226018E-3</v>
      </c>
      <c r="H2785" s="30">
        <f>IF(B2785="",0,IF($B2785&lt;$H$5,0,IF($B2785&gt;'MSD Calculation'!$D$5,0,IF($N$4="Closed-form",1/2*(1-COS(2*PI()*($B2785-$H$5)/$H$6))*$H$8,IF($N$4="General",1/2*(1-COS(2*PI()*($B2785-$H$5)/$H$6))*$H$9,"Error")))))</f>
        <v>1.1514972215359316E-3</v>
      </c>
      <c r="I2785" s="30">
        <f>IF(B2785="",0,IF($B2785&lt;$I$5,0,IF($B2785&gt;'MSD Calculation'!$D$5,0,IF($N$4="Closed-form",1/2*(1-COS(2*PI()*($B2785-$I$5)/$I$6))*$I$8,IF($N$4="General",1/2*(1-COS(2*PI()*($B2785-$I$5)/$I$6))*$I$9,"Error")))))</f>
        <v>4.1580759398907399E-4</v>
      </c>
      <c r="J2785" s="15" t="s">
        <v>14</v>
      </c>
      <c r="K2785" s="3"/>
      <c r="L2785" s="17">
        <v>27.680000000001527</v>
      </c>
      <c r="M2785" s="34">
        <f>L2785/'MSD Calculation'!$D$5</f>
        <v>0.93513513513518665</v>
      </c>
      <c r="N2785" s="34">
        <f>'MSD Calculation'!$D$24-L2785</f>
        <v>-9.1800000000015274</v>
      </c>
      <c r="O2785" s="35">
        <f t="shared" si="215"/>
        <v>9.1806632919974812E-4</v>
      </c>
      <c r="P2785" s="35">
        <f t="shared" si="216"/>
        <v>5.1801683377841051E-3</v>
      </c>
      <c r="Q2785" s="35">
        <f t="shared" si="217"/>
        <v>6.9936213868067067E-3</v>
      </c>
      <c r="R2785" s="35">
        <f t="shared" si="218"/>
        <v>8.1451186083426382E-3</v>
      </c>
      <c r="S2785" s="35">
        <f t="shared" si="219"/>
        <v>8.5609262023317121E-3</v>
      </c>
      <c r="T2785" s="11" t="s">
        <v>14</v>
      </c>
    </row>
    <row r="2786" spans="2:20" x14ac:dyDescent="0.35">
      <c r="B2786" s="63">
        <v>27.690000000001529</v>
      </c>
      <c r="C2786" s="34">
        <f>B2786/'MSD Calculation'!$D$5</f>
        <v>0.93547297297302456</v>
      </c>
      <c r="D2786" s="34">
        <f>'MSD Calculation'!$D$24-B2786</f>
        <v>-9.1900000000015289</v>
      </c>
      <c r="E2786" s="30">
        <f>IF(B2786="",0,IF(B2786&lt;'MSD Calculation'!$D$5,$E$7*(1-B2786/'MSD Calculation'!$D$5), 0))</f>
        <v>9.1328473373516116E-4</v>
      </c>
      <c r="F2786" s="30">
        <f>IF(B2786="",0,IF($B2786&lt;$F$5,0,IF($B2786&gt;'MSD Calculation'!$D$5,0,IF($N$4="Closed-form",1/2*(1-COS(2*PI()*($B2786-$F$5)/$F$6))*$F$8,IF($N$4="General",1/2*(1-COS(2*PI()*($B2786-$F$5)/$F$6))*$F$9,"Error")))))</f>
        <v>4.2520207971050638E-3</v>
      </c>
      <c r="G2786" s="30">
        <f>IF(B2786="",0,IF($B2786&lt;$G$5,0,IF($B2786&gt;'MSD Calculation'!$D$5,0,IF($N$4="Closed-form",1/2*(1-COS(2*PI()*($B2786-$G$5)/$G$6))*$G$8,IF($N$4="General",1/2*(1-COS(2*PI()*($B2786-$G$5)/$G$6))*$G$9,"Error")))))</f>
        <v>1.8085930056505174E-3</v>
      </c>
      <c r="H2786" s="30">
        <f>IF(B2786="",0,IF($B2786&lt;$H$5,0,IF($B2786&gt;'MSD Calculation'!$D$5,0,IF($N$4="Closed-form",1/2*(1-COS(2*PI()*($B2786-$H$5)/$H$6))*$H$8,IF($N$4="General",1/2*(1-COS(2*PI()*($B2786-$H$5)/$H$6))*$H$9,"Error")))))</f>
        <v>1.1480343282349792E-3</v>
      </c>
      <c r="I2786" s="30">
        <f>IF(B2786="",0,IF($B2786&lt;$I$5,0,IF($B2786&gt;'MSD Calculation'!$D$5,0,IF($N$4="Closed-form",1/2*(1-COS(2*PI()*($B2786-$I$5)/$I$6))*$I$8,IF($N$4="General",1/2*(1-COS(2*PI()*($B2786-$I$5)/$I$6))*$I$9,"Error")))))</f>
        <v>4.1448315431769404E-4</v>
      </c>
      <c r="J2786" s="15" t="s">
        <v>14</v>
      </c>
      <c r="K2786" s="3"/>
      <c r="L2786" s="17">
        <v>27.690000000001529</v>
      </c>
      <c r="M2786" s="34">
        <f>L2786/'MSD Calculation'!$D$5</f>
        <v>0.93547297297302456</v>
      </c>
      <c r="N2786" s="34">
        <f>'MSD Calculation'!$D$24-L2786</f>
        <v>-9.1900000000015289</v>
      </c>
      <c r="O2786" s="35">
        <f t="shared" si="215"/>
        <v>9.1328473373516116E-4</v>
      </c>
      <c r="P2786" s="35">
        <f t="shared" si="216"/>
        <v>5.1653055308402253E-3</v>
      </c>
      <c r="Q2786" s="35">
        <f t="shared" si="217"/>
        <v>6.9738985364907425E-3</v>
      </c>
      <c r="R2786" s="35">
        <f t="shared" si="218"/>
        <v>8.1219328647257217E-3</v>
      </c>
      <c r="S2786" s="35">
        <f t="shared" si="219"/>
        <v>8.5364160190434159E-3</v>
      </c>
      <c r="T2786" s="11" t="s">
        <v>14</v>
      </c>
    </row>
    <row r="2787" spans="2:20" x14ac:dyDescent="0.35">
      <c r="B2787" s="63">
        <v>27.700000000001531</v>
      </c>
      <c r="C2787" s="34">
        <f>B2787/'MSD Calculation'!$D$5</f>
        <v>0.93581081081086248</v>
      </c>
      <c r="D2787" s="34">
        <f>'MSD Calculation'!$D$24-B2787</f>
        <v>-9.2000000000015305</v>
      </c>
      <c r="E2787" s="30">
        <f>IF(B2787="",0,IF(B2787&lt;'MSD Calculation'!$D$5,$E$7*(1-B2787/'MSD Calculation'!$D$5), 0))</f>
        <v>9.085031382705742E-4</v>
      </c>
      <c r="F2787" s="30">
        <f>IF(B2787="",0,IF($B2787&lt;$F$5,0,IF($B2787&gt;'MSD Calculation'!$D$5,0,IF($N$4="Closed-form",1/2*(1-COS(2*PI()*($B2787-$F$5)/$F$6))*$F$8,IF($N$4="General",1/2*(1-COS(2*PI()*($B2787-$F$5)/$F$6))*$F$9,"Error")))))</f>
        <v>4.2419422076941894E-3</v>
      </c>
      <c r="G2787" s="30">
        <f>IF(B2787="",0,IF($B2787&lt;$G$5,0,IF($B2787&gt;'MSD Calculation'!$D$5,0,IF($N$4="Closed-form",1/2*(1-COS(2*PI()*($B2787-$G$5)/$G$6))*$G$8,IF($N$4="General",1/2*(1-COS(2*PI()*($B2787-$G$5)/$G$6))*$G$9,"Error")))))</f>
        <v>1.8037332314775288E-3</v>
      </c>
      <c r="H2787" s="30">
        <f>IF(B2787="",0,IF($B2787&lt;$H$5,0,IF($B2787&gt;'MSD Calculation'!$D$5,0,IF($N$4="Closed-form",1/2*(1-COS(2*PI()*($B2787-$H$5)/$H$6))*$H$8,IF($N$4="General",1/2*(1-COS(2*PI()*($B2787-$H$5)/$H$6))*$H$9,"Error")))))</f>
        <v>1.1445697582717642E-3</v>
      </c>
      <c r="I2787" s="30">
        <f>IF(B2787="",0,IF($B2787&lt;$I$5,0,IF($B2787&gt;'MSD Calculation'!$D$5,0,IF($N$4="Closed-form",1/2*(1-COS(2*PI()*($B2787-$I$5)/$I$6))*$I$8,IF($N$4="General",1/2*(1-COS(2*PI()*($B2787-$I$5)/$I$6))*$I$9,"Error")))))</f>
        <v>4.1315548040382735E-4</v>
      </c>
      <c r="J2787" s="15" t="s">
        <v>14</v>
      </c>
      <c r="K2787" s="3"/>
      <c r="L2787" s="17">
        <v>27.700000000001531</v>
      </c>
      <c r="M2787" s="34">
        <f>L2787/'MSD Calculation'!$D$5</f>
        <v>0.93581081081086248</v>
      </c>
      <c r="N2787" s="34">
        <f>'MSD Calculation'!$D$24-L2787</f>
        <v>-9.2000000000015305</v>
      </c>
      <c r="O2787" s="35">
        <f t="shared" si="215"/>
        <v>9.085031382705742E-4</v>
      </c>
      <c r="P2787" s="35">
        <f t="shared" si="216"/>
        <v>5.1504453459647638E-3</v>
      </c>
      <c r="Q2787" s="35">
        <f t="shared" si="217"/>
        <v>6.9541785774422929E-3</v>
      </c>
      <c r="R2787" s="35">
        <f t="shared" si="218"/>
        <v>8.0987483357140566E-3</v>
      </c>
      <c r="S2787" s="35">
        <f t="shared" si="219"/>
        <v>8.5119038161178846E-3</v>
      </c>
      <c r="T2787" s="11" t="s">
        <v>14</v>
      </c>
    </row>
    <row r="2788" spans="2:20" x14ac:dyDescent="0.35">
      <c r="B2788" s="63">
        <v>27.710000000001532</v>
      </c>
      <c r="C2788" s="34">
        <f>B2788/'MSD Calculation'!$D$5</f>
        <v>0.9361486486487004</v>
      </c>
      <c r="D2788" s="34">
        <f>'MSD Calculation'!$D$24-B2788</f>
        <v>-9.2100000000015321</v>
      </c>
      <c r="E2788" s="30">
        <f>IF(B2788="",0,IF(B2788&lt;'MSD Calculation'!$D$5,$E$7*(1-B2788/'MSD Calculation'!$D$5), 0))</f>
        <v>9.0372154280598724E-4</v>
      </c>
      <c r="F2788" s="30">
        <f>IF(B2788="",0,IF($B2788&lt;$F$5,0,IF($B2788&gt;'MSD Calculation'!$D$5,0,IF($N$4="Closed-form",1/2*(1-COS(2*PI()*($B2788-$F$5)/$F$6))*$F$8,IF($N$4="General",1/2*(1-COS(2*PI()*($B2788-$F$5)/$F$6))*$F$9,"Error")))))</f>
        <v>4.231866284561338E-3</v>
      </c>
      <c r="G2788" s="30">
        <f>IF(B2788="",0,IF($B2788&lt;$G$5,0,IF($B2788&gt;'MSD Calculation'!$D$5,0,IF($N$4="Closed-form",1/2*(1-COS(2*PI()*($B2788-$G$5)/$G$6))*$G$8,IF($N$4="General",1/2*(1-COS(2*PI()*($B2788-$G$5)/$G$6))*$G$9,"Error")))))</f>
        <v>1.7988737601475804E-3</v>
      </c>
      <c r="H2788" s="30">
        <f>IF(B2788="",0,IF($B2788&lt;$H$5,0,IF($B2788&gt;'MSD Calculation'!$D$5,0,IF($N$4="Closed-form",1/2*(1-COS(2*PI()*($B2788-$H$5)/$H$6))*$H$8,IF($N$4="General",1/2*(1-COS(2*PI()*($B2788-$H$5)/$H$6))*$H$9,"Error")))))</f>
        <v>1.1411035533036955E-3</v>
      </c>
      <c r="I2788" s="30">
        <f>IF(B2788="",0,IF($B2788&lt;$I$5,0,IF($B2788&gt;'MSD Calculation'!$D$5,0,IF($N$4="Closed-form",1/2*(1-COS(2*PI()*($B2788-$I$5)/$I$6))*$I$8,IF($N$4="General",1/2*(1-COS(2*PI()*($B2788-$I$5)/$I$6))*$I$9,"Error")))))</f>
        <v>4.1182460655688694E-4</v>
      </c>
      <c r="J2788" s="15" t="s">
        <v>14</v>
      </c>
      <c r="K2788" s="3"/>
      <c r="L2788" s="17">
        <v>27.710000000001532</v>
      </c>
      <c r="M2788" s="34">
        <f>L2788/'MSD Calculation'!$D$5</f>
        <v>0.9361486486487004</v>
      </c>
      <c r="N2788" s="34">
        <f>'MSD Calculation'!$D$24-L2788</f>
        <v>-9.2100000000015321</v>
      </c>
      <c r="O2788" s="35">
        <f t="shared" si="215"/>
        <v>9.0372154280598724E-4</v>
      </c>
      <c r="P2788" s="35">
        <f t="shared" si="216"/>
        <v>5.1355878273673253E-3</v>
      </c>
      <c r="Q2788" s="35">
        <f t="shared" si="217"/>
        <v>6.9344615875149059E-3</v>
      </c>
      <c r="R2788" s="35">
        <f t="shared" si="218"/>
        <v>8.0755651408186014E-3</v>
      </c>
      <c r="S2788" s="35">
        <f t="shared" si="219"/>
        <v>8.4873897473754876E-3</v>
      </c>
      <c r="T2788" s="11" t="s">
        <v>14</v>
      </c>
    </row>
    <row r="2789" spans="2:20" x14ac:dyDescent="0.35">
      <c r="B2789" s="63">
        <v>27.720000000001534</v>
      </c>
      <c r="C2789" s="34">
        <f>B2789/'MSD Calculation'!$D$5</f>
        <v>0.93648648648653821</v>
      </c>
      <c r="D2789" s="34">
        <f>'MSD Calculation'!$D$24-B2789</f>
        <v>-9.2200000000015336</v>
      </c>
      <c r="E2789" s="30">
        <f>IF(B2789="",0,IF(B2789&lt;'MSD Calculation'!$D$5,$E$7*(1-B2789/'MSD Calculation'!$D$5), 0))</f>
        <v>8.9893994734140191E-4</v>
      </c>
      <c r="F2789" s="30">
        <f>IF(B2789="",0,IF($B2789&lt;$F$5,0,IF($B2789&gt;'MSD Calculation'!$D$5,0,IF($N$4="Closed-form",1/2*(1-COS(2*PI()*($B2789-$F$5)/$F$6))*$F$8,IF($N$4="General",1/2*(1-COS(2*PI()*($B2789-$F$5)/$F$6))*$F$9,"Error")))))</f>
        <v>4.2217930719044569E-3</v>
      </c>
      <c r="G2789" s="30">
        <f>IF(B2789="",0,IF($B2789&lt;$G$5,0,IF($B2789&gt;'MSD Calculation'!$D$5,0,IF($N$4="Closed-form",1/2*(1-COS(2*PI()*($B2789-$G$5)/$G$6))*$G$8,IF($N$4="General",1/2*(1-COS(2*PI()*($B2789-$G$5)/$G$6))*$G$9,"Error")))))</f>
        <v>1.7940146253025199E-3</v>
      </c>
      <c r="H2789" s="30">
        <f>IF(B2789="",0,IF($B2789&lt;$H$5,0,IF($B2789&gt;'MSD Calculation'!$D$5,0,IF($N$4="Closed-form",1/2*(1-COS(2*PI()*($B2789-$H$5)/$H$6))*$H$8,IF($N$4="General",1/2*(1-COS(2*PI()*($B2789-$H$5)/$H$6))*$H$9,"Error")))))</f>
        <v>1.1376357550078404E-3</v>
      </c>
      <c r="I2789" s="30">
        <f>IF(B2789="",0,IF($B2789&lt;$I$5,0,IF($B2789&gt;'MSD Calculation'!$D$5,0,IF($N$4="Closed-form",1/2*(1-COS(2*PI()*($B2789-$I$5)/$I$6))*$I$8,IF($N$4="General",1/2*(1-COS(2*PI()*($B2789-$I$5)/$I$6))*$I$9,"Error")))))</f>
        <v>4.104905671689771E-4</v>
      </c>
      <c r="J2789" s="15" t="s">
        <v>14</v>
      </c>
      <c r="K2789" s="3"/>
      <c r="L2789" s="17">
        <v>27.720000000001534</v>
      </c>
      <c r="M2789" s="34">
        <f>L2789/'MSD Calculation'!$D$5</f>
        <v>0.93648648648653821</v>
      </c>
      <c r="N2789" s="34">
        <f>'MSD Calculation'!$D$24-L2789</f>
        <v>-9.2200000000015336</v>
      </c>
      <c r="O2789" s="35">
        <f t="shared" si="215"/>
        <v>8.9893994734140191E-4</v>
      </c>
      <c r="P2789" s="35">
        <f t="shared" si="216"/>
        <v>5.120733019245859E-3</v>
      </c>
      <c r="Q2789" s="35">
        <f t="shared" si="217"/>
        <v>6.9147476445483788E-3</v>
      </c>
      <c r="R2789" s="35">
        <f t="shared" si="218"/>
        <v>8.0523833995562195E-3</v>
      </c>
      <c r="S2789" s="35">
        <f t="shared" si="219"/>
        <v>8.4628739667251974E-3</v>
      </c>
      <c r="T2789" s="11" t="s">
        <v>14</v>
      </c>
    </row>
    <row r="2790" spans="2:20" x14ac:dyDescent="0.35">
      <c r="B2790" s="63">
        <v>27.730000000001535</v>
      </c>
      <c r="C2790" s="34">
        <f>B2790/'MSD Calculation'!$D$5</f>
        <v>0.93682432432437612</v>
      </c>
      <c r="D2790" s="34">
        <f>'MSD Calculation'!$D$24-B2790</f>
        <v>-9.2300000000015352</v>
      </c>
      <c r="E2790" s="30">
        <f>IF(B2790="",0,IF(B2790&lt;'MSD Calculation'!$D$5,$E$7*(1-B2790/'MSD Calculation'!$D$5), 0))</f>
        <v>8.9415835187681494E-4</v>
      </c>
      <c r="F2790" s="30">
        <f>IF(B2790="",0,IF($B2790&lt;$F$5,0,IF($B2790&gt;'MSD Calculation'!$D$5,0,IF($N$4="Closed-form",1/2*(1-COS(2*PI()*($B2790-$F$5)/$F$6))*$F$8,IF($N$4="General",1/2*(1-COS(2*PI()*($B2790-$F$5)/$F$6))*$F$9,"Error")))))</f>
        <v>4.2117226139095744E-3</v>
      </c>
      <c r="G2790" s="30">
        <f>IF(B2790="",0,IF($B2790&lt;$G$5,0,IF($B2790&gt;'MSD Calculation'!$D$5,0,IF($N$4="Closed-form",1/2*(1-COS(2*PI()*($B2790-$G$5)/$G$6))*$G$8,IF($N$4="General",1/2*(1-COS(2*PI()*($B2790-$G$5)/$G$6))*$G$9,"Error")))))</f>
        <v>1.7891558605818711E-3</v>
      </c>
      <c r="H2790" s="30">
        <f>IF(B2790="",0,IF($B2790&lt;$H$5,0,IF($B2790&gt;'MSD Calculation'!$D$5,0,IF($N$4="Closed-form",1/2*(1-COS(2*PI()*($B2790-$H$5)/$H$6))*$H$8,IF($N$4="General",1/2*(1-COS(2*PI()*($B2790-$H$5)/$H$6))*$H$9,"Error")))))</f>
        <v>1.1341664050804248E-3</v>
      </c>
      <c r="I2790" s="30">
        <f>IF(B2790="",0,IF($B2790&lt;$I$5,0,IF($B2790&gt;'MSD Calculation'!$D$5,0,IF($N$4="Closed-form",1/2*(1-COS(2*PI()*($B2790-$I$5)/$I$6))*$I$8,IF($N$4="General",1/2*(1-COS(2*PI()*($B2790-$I$5)/$I$6))*$I$9,"Error")))))</f>
        <v>4.091533967140055E-4</v>
      </c>
      <c r="J2790" s="15" t="s">
        <v>14</v>
      </c>
      <c r="K2790" s="3"/>
      <c r="L2790" s="17">
        <v>27.730000000001535</v>
      </c>
      <c r="M2790" s="34">
        <f>L2790/'MSD Calculation'!$D$5</f>
        <v>0.93682432432437612</v>
      </c>
      <c r="N2790" s="34">
        <f>'MSD Calculation'!$D$24-L2790</f>
        <v>-9.2300000000015352</v>
      </c>
      <c r="O2790" s="35">
        <f t="shared" si="215"/>
        <v>8.9415835187681494E-4</v>
      </c>
      <c r="P2790" s="35">
        <f t="shared" si="216"/>
        <v>5.1058809657863894E-3</v>
      </c>
      <c r="Q2790" s="35">
        <f t="shared" si="217"/>
        <v>6.8950368263682605E-3</v>
      </c>
      <c r="R2790" s="35">
        <f t="shared" si="218"/>
        <v>8.0292032314486853E-3</v>
      </c>
      <c r="S2790" s="35">
        <f t="shared" si="219"/>
        <v>8.4383566281626913E-3</v>
      </c>
      <c r="T2790" s="11" t="s">
        <v>14</v>
      </c>
    </row>
    <row r="2791" spans="2:20" x14ac:dyDescent="0.35">
      <c r="B2791" s="63">
        <v>27.740000000001537</v>
      </c>
      <c r="C2791" s="34">
        <f>B2791/'MSD Calculation'!$D$5</f>
        <v>0.93716216216221404</v>
      </c>
      <c r="D2791" s="34">
        <f>'MSD Calculation'!$D$24-B2791</f>
        <v>-9.2400000000015368</v>
      </c>
      <c r="E2791" s="30">
        <f>IF(B2791="",0,IF(B2791&lt;'MSD Calculation'!$D$5,$E$7*(1-B2791/'MSD Calculation'!$D$5), 0))</f>
        <v>8.8937675641222798E-4</v>
      </c>
      <c r="F2791" s="30">
        <f>IF(B2791="",0,IF($B2791&lt;$F$5,0,IF($B2791&gt;'MSD Calculation'!$D$5,0,IF($N$4="Closed-form",1/2*(1-COS(2*PI()*($B2791-$F$5)/$F$6))*$F$8,IF($N$4="General",1/2*(1-COS(2*PI()*($B2791-$F$5)/$F$6))*$F$9,"Error")))))</f>
        <v>4.2016549547506579E-3</v>
      </c>
      <c r="G2791" s="30">
        <f>IF(B2791="",0,IF($B2791&lt;$G$5,0,IF($B2791&gt;'MSD Calculation'!$D$5,0,IF($N$4="Closed-form",1/2*(1-COS(2*PI()*($B2791-$G$5)/$G$6))*$G$8,IF($N$4="General",1/2*(1-COS(2*PI()*($B2791-$G$5)/$G$6))*$G$9,"Error")))))</f>
        <v>1.7842974996225901E-3</v>
      </c>
      <c r="H2791" s="30">
        <f>IF(B2791="",0,IF($B2791&lt;$H$5,0,IF($B2791&gt;'MSD Calculation'!$D$5,0,IF($N$4="Closed-form",1/2*(1-COS(2*PI()*($B2791-$H$5)/$H$6))*$H$8,IF($N$4="General",1/2*(1-COS(2*PI()*($B2791-$H$5)/$H$6))*$H$9,"Error")))))</f>
        <v>1.1306955452363297E-3</v>
      </c>
      <c r="I2791" s="30">
        <f>IF(B2791="",0,IF($B2791&lt;$I$5,0,IF($B2791&gt;'MSD Calculation'!$D$5,0,IF($N$4="Closed-form",1/2*(1-COS(2*PI()*($B2791-$I$5)/$I$6))*$I$8,IF($N$4="General",1/2*(1-COS(2*PI()*($B2791-$I$5)/$I$6))*$I$9,"Error")))))</f>
        <v>4.0781312974679207E-4</v>
      </c>
      <c r="J2791" s="15" t="s">
        <v>14</v>
      </c>
      <c r="K2791" s="3"/>
      <c r="L2791" s="17">
        <v>27.740000000001537</v>
      </c>
      <c r="M2791" s="34">
        <f>L2791/'MSD Calculation'!$D$5</f>
        <v>0.93716216216221404</v>
      </c>
      <c r="N2791" s="34">
        <f>'MSD Calculation'!$D$24-L2791</f>
        <v>-9.2400000000015368</v>
      </c>
      <c r="O2791" s="35">
        <f t="shared" si="215"/>
        <v>8.8937675641222798E-4</v>
      </c>
      <c r="P2791" s="35">
        <f t="shared" si="216"/>
        <v>5.0910317111628857E-3</v>
      </c>
      <c r="Q2791" s="35">
        <f t="shared" si="217"/>
        <v>6.8753292107854753E-3</v>
      </c>
      <c r="R2791" s="35">
        <f t="shared" si="218"/>
        <v>8.0060247560218047E-3</v>
      </c>
      <c r="S2791" s="35">
        <f t="shared" si="219"/>
        <v>8.413837885768596E-3</v>
      </c>
      <c r="T2791" s="11" t="s">
        <v>14</v>
      </c>
    </row>
    <row r="2792" spans="2:20" x14ac:dyDescent="0.35">
      <c r="B2792" s="63">
        <v>27.750000000001538</v>
      </c>
      <c r="C2792" s="34">
        <f>B2792/'MSD Calculation'!$D$5</f>
        <v>0.93750000000005196</v>
      </c>
      <c r="D2792" s="34">
        <f>'MSD Calculation'!$D$24-B2792</f>
        <v>-9.2500000000015383</v>
      </c>
      <c r="E2792" s="30">
        <f>IF(B2792="",0,IF(B2792&lt;'MSD Calculation'!$D$5,$E$7*(1-B2792/'MSD Calculation'!$D$5), 0))</f>
        <v>8.8459516094764102E-4</v>
      </c>
      <c r="F2792" s="30">
        <f>IF(B2792="",0,IF($B2792&lt;$F$5,0,IF($B2792&gt;'MSD Calculation'!$D$5,0,IF($N$4="Closed-form",1/2*(1-COS(2*PI()*($B2792-$F$5)/$F$6))*$F$8,IF($N$4="General",1/2*(1-COS(2*PI()*($B2792-$F$5)/$F$6))*$F$9,"Error")))))</f>
        <v>4.1915901385893651E-3</v>
      </c>
      <c r="G2792" s="30">
        <f>IF(B2792="",0,IF($B2792&lt;$G$5,0,IF($B2792&gt;'MSD Calculation'!$D$5,0,IF($N$4="Closed-form",1/2*(1-COS(2*PI()*($B2792-$G$5)/$G$6))*$G$8,IF($N$4="General",1/2*(1-COS(2*PI()*($B2792-$G$5)/$G$6))*$G$9,"Error")))))</f>
        <v>1.7794395760588391E-3</v>
      </c>
      <c r="H2792" s="30">
        <f>IF(B2792="",0,IF($B2792&lt;$H$5,0,IF($B2792&gt;'MSD Calculation'!$D$5,0,IF($N$4="Closed-form",1/2*(1-COS(2*PI()*($B2792-$H$5)/$H$6))*$H$8,IF($N$4="General",1/2*(1-COS(2*PI()*($B2792-$H$5)/$H$6))*$H$9,"Error")))))</f>
        <v>1.1272232172085952E-3</v>
      </c>
      <c r="I2792" s="30">
        <f>IF(B2792="",0,IF($B2792&lt;$I$5,0,IF($B2792&gt;'MSD Calculation'!$D$5,0,IF($N$4="Closed-form",1/2*(1-COS(2*PI()*($B2792-$I$5)/$I$6))*$I$8,IF($N$4="General",1/2*(1-COS(2*PI()*($B2792-$I$5)/$I$6))*$I$9,"Error")))))</f>
        <v>4.0646980090217532E-4</v>
      </c>
      <c r="J2792" s="15" t="s">
        <v>14</v>
      </c>
      <c r="K2792" s="3"/>
      <c r="L2792" s="17">
        <v>27.750000000001538</v>
      </c>
      <c r="M2792" s="34">
        <f>L2792/'MSD Calculation'!$D$5</f>
        <v>0.93750000000005196</v>
      </c>
      <c r="N2792" s="34">
        <f>'MSD Calculation'!$D$24-L2792</f>
        <v>-9.2500000000015383</v>
      </c>
      <c r="O2792" s="35">
        <f t="shared" si="215"/>
        <v>8.8459516094764102E-4</v>
      </c>
      <c r="P2792" s="35">
        <f t="shared" si="216"/>
        <v>5.0761852995370059E-3</v>
      </c>
      <c r="Q2792" s="35">
        <f t="shared" si="217"/>
        <v>6.8556248755958452E-3</v>
      </c>
      <c r="R2792" s="35">
        <f t="shared" si="218"/>
        <v>7.9828480928044402E-3</v>
      </c>
      <c r="S2792" s="35">
        <f t="shared" si="219"/>
        <v>8.389317893706616E-3</v>
      </c>
      <c r="T2792" s="11" t="s">
        <v>14</v>
      </c>
    </row>
    <row r="2793" spans="2:20" x14ac:dyDescent="0.35">
      <c r="B2793" s="63">
        <v>27.76000000000154</v>
      </c>
      <c r="C2793" s="34">
        <f>B2793/'MSD Calculation'!$D$5</f>
        <v>0.93783783783788977</v>
      </c>
      <c r="D2793" s="34">
        <f>'MSD Calculation'!$D$24-B2793</f>
        <v>-9.2600000000015399</v>
      </c>
      <c r="E2793" s="30">
        <f>IF(B2793="",0,IF(B2793&lt;'MSD Calculation'!$D$5,$E$7*(1-B2793/'MSD Calculation'!$D$5), 0))</f>
        <v>8.7981356548305569E-4</v>
      </c>
      <c r="F2793" s="30">
        <f>IF(B2793="",0,IF($B2793&lt;$F$5,0,IF($B2793&gt;'MSD Calculation'!$D$5,0,IF($N$4="Closed-form",1/2*(1-COS(2*PI()*($B2793-$F$5)/$F$6))*$F$8,IF($N$4="General",1/2*(1-COS(2*PI()*($B2793-$F$5)/$F$6))*$F$9,"Error")))))</f>
        <v>4.1815282095749246E-3</v>
      </c>
      <c r="G2793" s="30">
        <f>IF(B2793="",0,IF($B2793&lt;$G$5,0,IF($B2793&gt;'MSD Calculation'!$D$5,0,IF($N$4="Closed-form",1/2*(1-COS(2*PI()*($B2793-$G$5)/$G$6))*$G$8,IF($N$4="General",1/2*(1-COS(2*PI()*($B2793-$G$5)/$G$6))*$G$9,"Error")))))</f>
        <v>1.7745821235217517E-3</v>
      </c>
      <c r="H2793" s="30">
        <f>IF(B2793="",0,IF($B2793&lt;$H$5,0,IF($B2793&gt;'MSD Calculation'!$D$5,0,IF($N$4="Closed-form",1/2*(1-COS(2*PI()*($B2793-$H$5)/$H$6))*$H$8,IF($N$4="General",1/2*(1-COS(2*PI()*($B2793-$H$5)/$H$6))*$H$9,"Error")))))</f>
        <v>1.1237494627479088E-3</v>
      </c>
      <c r="I2793" s="30">
        <f>IF(B2793="",0,IF($B2793&lt;$I$5,0,IF($B2793&gt;'MSD Calculation'!$D$5,0,IF($N$4="Closed-form",1/2*(1-COS(2*PI()*($B2793-$I$5)/$I$6))*$I$8,IF($N$4="General",1/2*(1-COS(2*PI()*($B2793-$I$5)/$I$6))*$I$9,"Error")))))</f>
        <v>4.0512344489411918E-4</v>
      </c>
      <c r="J2793" s="15" t="s">
        <v>14</v>
      </c>
      <c r="K2793" s="3"/>
      <c r="L2793" s="17">
        <v>27.76000000000154</v>
      </c>
      <c r="M2793" s="34">
        <f>L2793/'MSD Calculation'!$D$5</f>
        <v>0.93783783783788977</v>
      </c>
      <c r="N2793" s="34">
        <f>'MSD Calculation'!$D$24-L2793</f>
        <v>-9.2600000000015399</v>
      </c>
      <c r="O2793" s="35">
        <f t="shared" si="215"/>
        <v>8.7981356548305569E-4</v>
      </c>
      <c r="P2793" s="35">
        <f t="shared" si="216"/>
        <v>5.0613417750579801E-3</v>
      </c>
      <c r="Q2793" s="35">
        <f t="shared" si="217"/>
        <v>6.8359238985797321E-3</v>
      </c>
      <c r="R2793" s="35">
        <f t="shared" si="218"/>
        <v>7.9596733613276419E-3</v>
      </c>
      <c r="S2793" s="35">
        <f t="shared" si="219"/>
        <v>8.3647968062217602E-3</v>
      </c>
      <c r="T2793" s="11" t="s">
        <v>14</v>
      </c>
    </row>
    <row r="2794" spans="2:20" x14ac:dyDescent="0.35">
      <c r="B2794" s="63">
        <v>27.770000000001541</v>
      </c>
      <c r="C2794" s="34">
        <f>B2794/'MSD Calculation'!$D$5</f>
        <v>0.93817567567572768</v>
      </c>
      <c r="D2794" s="34">
        <f>'MSD Calculation'!$D$24-B2794</f>
        <v>-9.2700000000015415</v>
      </c>
      <c r="E2794" s="30">
        <f>IF(B2794="",0,IF(B2794&lt;'MSD Calculation'!$D$5,$E$7*(1-B2794/'MSD Calculation'!$D$5), 0))</f>
        <v>8.7503197001846872E-4</v>
      </c>
      <c r="F2794" s="30">
        <f>IF(B2794="",0,IF($B2794&lt;$F$5,0,IF($B2794&gt;'MSD Calculation'!$D$5,0,IF($N$4="Closed-form",1/2*(1-COS(2*PI()*($B2794-$F$5)/$F$6))*$F$8,IF($N$4="General",1/2*(1-COS(2*PI()*($B2794-$F$5)/$F$6))*$F$9,"Error")))))</f>
        <v>4.1714692118438668E-3</v>
      </c>
      <c r="G2794" s="30">
        <f>IF(B2794="",0,IF($B2794&lt;$G$5,0,IF($B2794&gt;'MSD Calculation'!$D$5,0,IF($N$4="Closed-form",1/2*(1-COS(2*PI()*($B2794-$G$5)/$G$6))*$G$8,IF($N$4="General",1/2*(1-COS(2*PI()*($B2794-$G$5)/$G$6))*$G$9,"Error")))))</f>
        <v>1.7697251756392043E-3</v>
      </c>
      <c r="H2794" s="30">
        <f>IF(B2794="",0,IF($B2794&lt;$H$5,0,IF($B2794&gt;'MSD Calculation'!$D$5,0,IF($N$4="Closed-form",1/2*(1-COS(2*PI()*($B2794-$H$5)/$H$6))*$H$8,IF($N$4="General",1/2*(1-COS(2*PI()*($B2794-$H$5)/$H$6))*$H$9,"Error")))))</f>
        <v>1.1202743236221123E-3</v>
      </c>
      <c r="I2794" s="30">
        <f>IF(B2794="",0,IF($B2794&lt;$I$5,0,IF($B2794&gt;'MSD Calculation'!$D$5,0,IF($N$4="Closed-form",1/2*(1-COS(2*PI()*($B2794-$I$5)/$I$6))*$I$8,IF($N$4="General",1/2*(1-COS(2*PI()*($B2794-$I$5)/$I$6))*$I$9,"Error")))))</f>
        <v>4.0377409651481358E-4</v>
      </c>
      <c r="J2794" s="15" t="s">
        <v>14</v>
      </c>
      <c r="K2794" s="3"/>
      <c r="L2794" s="17">
        <v>27.770000000001541</v>
      </c>
      <c r="M2794" s="34">
        <f>L2794/'MSD Calculation'!$D$5</f>
        <v>0.93817567567572768</v>
      </c>
      <c r="N2794" s="34">
        <f>'MSD Calculation'!$D$24-L2794</f>
        <v>-9.2700000000015415</v>
      </c>
      <c r="O2794" s="35">
        <f t="shared" si="215"/>
        <v>8.7503197001846872E-4</v>
      </c>
      <c r="P2794" s="35">
        <f t="shared" si="216"/>
        <v>5.0465011818623352E-3</v>
      </c>
      <c r="Q2794" s="35">
        <f t="shared" si="217"/>
        <v>6.8162263575015395E-3</v>
      </c>
      <c r="R2794" s="35">
        <f t="shared" si="218"/>
        <v>7.9365006811236514E-3</v>
      </c>
      <c r="S2794" s="35">
        <f t="shared" si="219"/>
        <v>8.3402747776384657E-3</v>
      </c>
      <c r="T2794" s="11" t="s">
        <v>14</v>
      </c>
    </row>
    <row r="2795" spans="2:20" x14ac:dyDescent="0.35">
      <c r="B2795" s="63">
        <v>27.780000000001543</v>
      </c>
      <c r="C2795" s="34">
        <f>B2795/'MSD Calculation'!$D$5</f>
        <v>0.9385135135135656</v>
      </c>
      <c r="D2795" s="34">
        <f>'MSD Calculation'!$D$24-B2795</f>
        <v>-9.280000000001543</v>
      </c>
      <c r="E2795" s="30">
        <f>IF(B2795="",0,IF(B2795&lt;'MSD Calculation'!$D$5,$E$7*(1-B2795/'MSD Calculation'!$D$5), 0))</f>
        <v>8.7025037455388176E-4</v>
      </c>
      <c r="F2795" s="30">
        <f>IF(B2795="",0,IF($B2795&lt;$F$5,0,IF($B2795&gt;'MSD Calculation'!$D$5,0,IF($N$4="Closed-form",1/2*(1-COS(2*PI()*($B2795-$F$5)/$F$6))*$F$8,IF($N$4="General",1/2*(1-COS(2*PI()*($B2795-$F$5)/$F$6))*$F$9,"Error")))))</f>
        <v>4.1614131895198912E-3</v>
      </c>
      <c r="G2795" s="30">
        <f>IF(B2795="",0,IF($B2795&lt;$G$5,0,IF($B2795&gt;'MSD Calculation'!$D$5,0,IF($N$4="Closed-form",1/2*(1-COS(2*PI()*($B2795-$G$5)/$G$6))*$G$8,IF($N$4="General",1/2*(1-COS(2*PI()*($B2795-$G$5)/$G$6))*$G$9,"Error")))))</f>
        <v>1.7648687660355739E-3</v>
      </c>
      <c r="H2795" s="30">
        <f>IF(B2795="",0,IF($B2795&lt;$H$5,0,IF($B2795&gt;'MSD Calculation'!$D$5,0,IF($N$4="Closed-form",1/2*(1-COS(2*PI()*($B2795-$H$5)/$H$6))*$H$8,IF($N$4="General",1/2*(1-COS(2*PI()*($B2795-$H$5)/$H$6))*$H$9,"Error")))))</f>
        <v>1.1167978416156982E-3</v>
      </c>
      <c r="I2795" s="30">
        <f>IF(B2795="",0,IF($B2795&lt;$I$5,0,IF($B2795&gt;'MSD Calculation'!$D$5,0,IF($N$4="Closed-form",1/2*(1-COS(2*PI()*($B2795-$I$5)/$I$6))*$I$8,IF($N$4="General",1/2*(1-COS(2*PI()*($B2795-$I$5)/$I$6))*$I$9,"Error")))))</f>
        <v>4.0242179063377744E-4</v>
      </c>
      <c r="J2795" s="15" t="s">
        <v>14</v>
      </c>
      <c r="K2795" s="3"/>
      <c r="L2795" s="17">
        <v>27.780000000001543</v>
      </c>
      <c r="M2795" s="34">
        <f>L2795/'MSD Calculation'!$D$5</f>
        <v>0.9385135135135656</v>
      </c>
      <c r="N2795" s="34">
        <f>'MSD Calculation'!$D$24-L2795</f>
        <v>-9.280000000001543</v>
      </c>
      <c r="O2795" s="35">
        <f t="shared" si="215"/>
        <v>8.7025037455388176E-4</v>
      </c>
      <c r="P2795" s="35">
        <f t="shared" si="216"/>
        <v>5.0316635640737725E-3</v>
      </c>
      <c r="Q2795" s="35">
        <f t="shared" si="217"/>
        <v>6.7965323301093462E-3</v>
      </c>
      <c r="R2795" s="35">
        <f t="shared" si="218"/>
        <v>7.9133301717250436E-3</v>
      </c>
      <c r="S2795" s="35">
        <f t="shared" si="219"/>
        <v>8.3157519623588208E-3</v>
      </c>
      <c r="T2795" s="11" t="s">
        <v>14</v>
      </c>
    </row>
    <row r="2796" spans="2:20" x14ac:dyDescent="0.35">
      <c r="B2796" s="63">
        <v>27.790000000001545</v>
      </c>
      <c r="C2796" s="34">
        <f>B2796/'MSD Calculation'!$D$5</f>
        <v>0.93885135135140352</v>
      </c>
      <c r="D2796" s="34">
        <f>'MSD Calculation'!$D$24-B2796</f>
        <v>-9.2900000000015446</v>
      </c>
      <c r="E2796" s="30">
        <f>IF(B2796="",0,IF(B2796&lt;'MSD Calculation'!$D$5,$E$7*(1-B2796/'MSD Calculation'!$D$5), 0))</f>
        <v>8.654687790892948E-4</v>
      </c>
      <c r="F2796" s="30">
        <f>IF(B2796="",0,IF($B2796&lt;$F$5,0,IF($B2796&gt;'MSD Calculation'!$D$5,0,IF($N$4="Closed-form",1/2*(1-COS(2*PI()*($B2796-$F$5)/$F$6))*$F$8,IF($N$4="General",1/2*(1-COS(2*PI()*($B2796-$F$5)/$F$6))*$F$9,"Error")))))</f>
        <v>4.1513601867136088E-3</v>
      </c>
      <c r="G2796" s="30">
        <f>IF(B2796="",0,IF($B2796&lt;$G$5,0,IF($B2796&gt;'MSD Calculation'!$D$5,0,IF($N$4="Closed-form",1/2*(1-COS(2*PI()*($B2796-$G$5)/$G$6))*$G$8,IF($N$4="General",1/2*(1-COS(2*PI()*($B2796-$G$5)/$G$6))*$G$9,"Error")))))</f>
        <v>1.7600129283315172E-3</v>
      </c>
      <c r="H2796" s="30">
        <f>IF(B2796="",0,IF($B2796&lt;$H$5,0,IF($B2796&gt;'MSD Calculation'!$D$5,0,IF($N$4="Closed-form",1/2*(1-COS(2*PI()*($B2796-$H$5)/$H$6))*$H$8,IF($N$4="General",1/2*(1-COS(2*PI()*($B2796-$H$5)/$H$6))*$H$9,"Error")))))</f>
        <v>1.1133200585293004E-3</v>
      </c>
      <c r="I2796" s="30">
        <f>IF(B2796="",0,IF($B2796&lt;$I$5,0,IF($B2796&gt;'MSD Calculation'!$D$5,0,IF($N$4="Closed-form",1/2*(1-COS(2*PI()*($B2796-$I$5)/$I$6))*$I$8,IF($N$4="General",1/2*(1-COS(2*PI()*($B2796-$I$5)/$I$6))*$I$9,"Error")))))</f>
        <v>4.0106656219695625E-4</v>
      </c>
      <c r="J2796" s="15" t="s">
        <v>14</v>
      </c>
      <c r="K2796" s="3"/>
      <c r="L2796" s="17">
        <v>27.790000000001545</v>
      </c>
      <c r="M2796" s="34">
        <f>L2796/'MSD Calculation'!$D$5</f>
        <v>0.93885135135140352</v>
      </c>
      <c r="N2796" s="34">
        <f>'MSD Calculation'!$D$24-L2796</f>
        <v>-9.2900000000015446</v>
      </c>
      <c r="O2796" s="35">
        <f t="shared" si="215"/>
        <v>8.654687790892948E-4</v>
      </c>
      <c r="P2796" s="35">
        <f t="shared" si="216"/>
        <v>5.0168289658029039E-3</v>
      </c>
      <c r="Q2796" s="35">
        <f t="shared" si="217"/>
        <v>6.7768418941344215E-3</v>
      </c>
      <c r="R2796" s="35">
        <f t="shared" si="218"/>
        <v>7.8901619526637219E-3</v>
      </c>
      <c r="S2796" s="35">
        <f t="shared" si="219"/>
        <v>8.2912285148606778E-3</v>
      </c>
      <c r="T2796" s="11" t="s">
        <v>14</v>
      </c>
    </row>
    <row r="2797" spans="2:20" x14ac:dyDescent="0.35">
      <c r="B2797" s="63">
        <v>27.800000000001546</v>
      </c>
      <c r="C2797" s="34">
        <f>B2797/'MSD Calculation'!$D$5</f>
        <v>0.93918918918924132</v>
      </c>
      <c r="D2797" s="34">
        <f>'MSD Calculation'!$D$24-B2797</f>
        <v>-9.3000000000015461</v>
      </c>
      <c r="E2797" s="30">
        <f>IF(B2797="",0,IF(B2797&lt;'MSD Calculation'!$D$5,$E$7*(1-B2797/'MSD Calculation'!$D$5), 0))</f>
        <v>8.6068718362470947E-4</v>
      </c>
      <c r="F2797" s="30">
        <f>IF(B2797="",0,IF($B2797&lt;$F$5,0,IF($B2797&gt;'MSD Calculation'!$D$5,0,IF($N$4="Closed-form",1/2*(1-COS(2*PI()*($B2797-$F$5)/$F$6))*$F$8,IF($N$4="General",1/2*(1-COS(2*PI()*($B2797-$F$5)/$F$6))*$F$9,"Error")))))</f>
        <v>4.1413102475224344E-3</v>
      </c>
      <c r="G2797" s="30">
        <f>IF(B2797="",0,IF($B2797&lt;$G$5,0,IF($B2797&gt;'MSD Calculation'!$D$5,0,IF($N$4="Closed-form",1/2*(1-COS(2*PI()*($B2797-$G$5)/$G$6))*$G$8,IF($N$4="General",1/2*(1-COS(2*PI()*($B2797-$G$5)/$G$6))*$G$9,"Error")))))</f>
        <v>1.7551576961437247E-3</v>
      </c>
      <c r="H2797" s="30">
        <f>IF(B2797="",0,IF($B2797&lt;$H$5,0,IF($B2797&gt;'MSD Calculation'!$D$5,0,IF($N$4="Closed-form",1/2*(1-COS(2*PI()*($B2797-$H$5)/$H$6))*$H$8,IF($N$4="General",1/2*(1-COS(2*PI()*($B2797-$H$5)/$H$6))*$H$9,"Error")))))</f>
        <v>1.109841016179203E-3</v>
      </c>
      <c r="I2797" s="30">
        <f>IF(B2797="",0,IF($B2797&lt;$I$5,0,IF($B2797&gt;'MSD Calculation'!$D$5,0,IF($N$4="Closed-form",1/2*(1-COS(2*PI()*($B2797-$I$5)/$I$6))*$I$8,IF($N$4="General",1/2*(1-COS(2*PI()*($B2797-$I$5)/$I$6))*$I$9,"Error")))))</f>
        <v>3.9970844622582E-4</v>
      </c>
      <c r="J2797" s="15" t="s">
        <v>14</v>
      </c>
      <c r="K2797" s="3"/>
      <c r="L2797" s="17">
        <v>27.800000000001546</v>
      </c>
      <c r="M2797" s="34">
        <f>L2797/'MSD Calculation'!$D$5</f>
        <v>0.93918918918924132</v>
      </c>
      <c r="N2797" s="34">
        <f>'MSD Calculation'!$D$24-L2797</f>
        <v>-9.3000000000015461</v>
      </c>
      <c r="O2797" s="35">
        <f t="shared" si="215"/>
        <v>8.6068718362470947E-4</v>
      </c>
      <c r="P2797" s="35">
        <f t="shared" si="216"/>
        <v>5.0019974311471442E-3</v>
      </c>
      <c r="Q2797" s="35">
        <f t="shared" si="217"/>
        <v>6.7571551272908687E-3</v>
      </c>
      <c r="R2797" s="35">
        <f t="shared" si="218"/>
        <v>7.866996143470072E-3</v>
      </c>
      <c r="S2797" s="35">
        <f t="shared" si="219"/>
        <v>8.2667045896958925E-3</v>
      </c>
      <c r="T2797" s="11" t="s">
        <v>14</v>
      </c>
    </row>
    <row r="2798" spans="2:20" x14ac:dyDescent="0.35">
      <c r="B2798" s="63">
        <v>27.810000000001548</v>
      </c>
      <c r="C2798" s="34">
        <f>B2798/'MSD Calculation'!$D$5</f>
        <v>0.93952702702707924</v>
      </c>
      <c r="D2798" s="34">
        <f>'MSD Calculation'!$D$24-B2798</f>
        <v>-9.3100000000015477</v>
      </c>
      <c r="E2798" s="30">
        <f>IF(B2798="",0,IF(B2798&lt;'MSD Calculation'!$D$5,$E$7*(1-B2798/'MSD Calculation'!$D$5), 0))</f>
        <v>8.5590558816012251E-4</v>
      </c>
      <c r="F2798" s="30">
        <f>IF(B2798="",0,IF($B2798&lt;$F$5,0,IF($B2798&gt;'MSD Calculation'!$D$5,0,IF($N$4="Closed-form",1/2*(1-COS(2*PI()*($B2798-$F$5)/$F$6))*$F$8,IF($N$4="General",1/2*(1-COS(2*PI()*($B2798-$F$5)/$F$6))*$F$9,"Error")))))</f>
        <v>4.1312634160302932E-3</v>
      </c>
      <c r="G2798" s="30">
        <f>IF(B2798="",0,IF($B2798&lt;$G$5,0,IF($B2798&gt;'MSD Calculation'!$D$5,0,IF($N$4="Closed-form",1/2*(1-COS(2*PI()*($B2798-$G$5)/$G$6))*$G$8,IF($N$4="General",1/2*(1-COS(2*PI()*($B2798-$G$5)/$G$6))*$G$9,"Error")))))</f>
        <v>1.7503031030847028E-3</v>
      </c>
      <c r="H2798" s="30">
        <f>IF(B2798="",0,IF($B2798&lt;$H$5,0,IF($B2798&gt;'MSD Calculation'!$D$5,0,IF($N$4="Closed-form",1/2*(1-COS(2*PI()*($B2798-$H$5)/$H$6))*$H$8,IF($N$4="General",1/2*(1-COS(2*PI()*($B2798-$H$5)/$H$6))*$H$9,"Error")))))</f>
        <v>1.1063607563968267E-3</v>
      </c>
      <c r="I2798" s="30">
        <f>IF(B2798="",0,IF($B2798&lt;$I$5,0,IF($B2798&gt;'MSD Calculation'!$D$5,0,IF($N$4="Closed-form",1/2*(1-COS(2*PI()*($B2798-$I$5)/$I$6))*$I$8,IF($N$4="General",1/2*(1-COS(2*PI()*($B2798-$I$5)/$I$6))*$I$9,"Error")))))</f>
        <v>3.983474778164565E-4</v>
      </c>
      <c r="J2798" s="15" t="s">
        <v>14</v>
      </c>
      <c r="K2798" s="3"/>
      <c r="L2798" s="17">
        <v>27.810000000001548</v>
      </c>
      <c r="M2798" s="34">
        <f>L2798/'MSD Calculation'!$D$5</f>
        <v>0.93952702702707924</v>
      </c>
      <c r="N2798" s="34">
        <f>'MSD Calculation'!$D$24-L2798</f>
        <v>-9.3100000000015477</v>
      </c>
      <c r="O2798" s="35">
        <f t="shared" si="215"/>
        <v>8.5590558816012251E-4</v>
      </c>
      <c r="P2798" s="35">
        <f t="shared" si="216"/>
        <v>4.9871690041904159E-3</v>
      </c>
      <c r="Q2798" s="35">
        <f t="shared" si="217"/>
        <v>6.7374721072751189E-3</v>
      </c>
      <c r="R2798" s="35">
        <f t="shared" si="218"/>
        <v>7.843832863671945E-3</v>
      </c>
      <c r="S2798" s="35">
        <f t="shared" si="219"/>
        <v>8.2421803414884018E-3</v>
      </c>
      <c r="T2798" s="11" t="s">
        <v>14</v>
      </c>
    </row>
    <row r="2799" spans="2:20" x14ac:dyDescent="0.35">
      <c r="B2799" s="63">
        <v>27.820000000001549</v>
      </c>
      <c r="C2799" s="34">
        <f>B2799/'MSD Calculation'!$D$5</f>
        <v>0.93986486486491716</v>
      </c>
      <c r="D2799" s="34">
        <f>'MSD Calculation'!$D$24-B2799</f>
        <v>-9.3200000000015493</v>
      </c>
      <c r="E2799" s="30">
        <f>IF(B2799="",0,IF(B2799&lt;'MSD Calculation'!$D$5,$E$7*(1-B2799/'MSD Calculation'!$D$5), 0))</f>
        <v>8.5112399269553554E-4</v>
      </c>
      <c r="F2799" s="30">
        <f>IF(B2799="",0,IF($B2799&lt;$F$5,0,IF($B2799&gt;'MSD Calculation'!$D$5,0,IF($N$4="Closed-form",1/2*(1-COS(2*PI()*($B2799-$F$5)/$F$6))*$F$8,IF($N$4="General",1/2*(1-COS(2*PI()*($B2799-$F$5)/$F$6))*$F$9,"Error")))))</f>
        <v>4.1212197363075234E-3</v>
      </c>
      <c r="G2799" s="30">
        <f>IF(B2799="",0,IF($B2799&lt;$G$5,0,IF($B2799&gt;'MSD Calculation'!$D$5,0,IF($N$4="Closed-form",1/2*(1-COS(2*PI()*($B2799-$G$5)/$G$6))*$G$8,IF($N$4="General",1/2*(1-COS(2*PI()*($B2799-$G$5)/$G$6))*$G$9,"Error")))))</f>
        <v>1.7454491827625269E-3</v>
      </c>
      <c r="H2799" s="30">
        <f>IF(B2799="",0,IF($B2799&lt;$H$5,0,IF($B2799&gt;'MSD Calculation'!$D$5,0,IF($N$4="Closed-form",1/2*(1-COS(2*PI()*($B2799-$H$5)/$H$6))*$H$8,IF($N$4="General",1/2*(1-COS(2*PI()*($B2799-$H$5)/$H$6))*$H$9,"Error")))))</f>
        <v>1.102879321028232E-3</v>
      </c>
      <c r="I2799" s="30">
        <f>IF(B2799="",0,IF($B2799&lt;$I$5,0,IF($B2799&gt;'MSD Calculation'!$D$5,0,IF($N$4="Closed-form",1/2*(1-COS(2*PI()*($B2799-$I$5)/$I$6))*$I$8,IF($N$4="General",1/2*(1-COS(2*PI()*($B2799-$I$5)/$I$6))*$I$9,"Error")))))</f>
        <v>3.9698369213866659E-4</v>
      </c>
      <c r="J2799" s="15" t="s">
        <v>14</v>
      </c>
      <c r="K2799" s="3"/>
      <c r="L2799" s="17">
        <v>27.820000000001549</v>
      </c>
      <c r="M2799" s="34">
        <f>L2799/'MSD Calculation'!$D$5</f>
        <v>0.93986486486491716</v>
      </c>
      <c r="N2799" s="34">
        <f>'MSD Calculation'!$D$24-L2799</f>
        <v>-9.3200000000015493</v>
      </c>
      <c r="O2799" s="35">
        <f t="shared" si="215"/>
        <v>8.5112399269553554E-4</v>
      </c>
      <c r="P2799" s="35">
        <f t="shared" si="216"/>
        <v>4.972343729003059E-3</v>
      </c>
      <c r="Q2799" s="35">
        <f t="shared" si="217"/>
        <v>6.717792911765586E-3</v>
      </c>
      <c r="R2799" s="35">
        <f t="shared" si="218"/>
        <v>7.8206722327938179E-3</v>
      </c>
      <c r="S2799" s="35">
        <f t="shared" si="219"/>
        <v>8.2176559249324838E-3</v>
      </c>
      <c r="T2799" s="11" t="s">
        <v>14</v>
      </c>
    </row>
    <row r="2800" spans="2:20" x14ac:dyDescent="0.35">
      <c r="B2800" s="63">
        <v>27.830000000001551</v>
      </c>
      <c r="C2800" s="34">
        <f>B2800/'MSD Calculation'!$D$5</f>
        <v>0.94020270270275508</v>
      </c>
      <c r="D2800" s="34">
        <f>'MSD Calculation'!$D$24-B2800</f>
        <v>-9.3300000000015508</v>
      </c>
      <c r="E2800" s="30">
        <f>IF(B2800="",0,IF(B2800&lt;'MSD Calculation'!$D$5,$E$7*(1-B2800/'MSD Calculation'!$D$5), 0))</f>
        <v>8.4634239723094858E-4</v>
      </c>
      <c r="F2800" s="30">
        <f>IF(B2800="",0,IF($B2800&lt;$F$5,0,IF($B2800&gt;'MSD Calculation'!$D$5,0,IF($N$4="Closed-form",1/2*(1-COS(2*PI()*($B2800-$F$5)/$F$6))*$F$8,IF($N$4="General",1/2*(1-COS(2*PI()*($B2800-$F$5)/$F$6))*$F$9,"Error")))))</f>
        <v>4.1111792524106067E-3</v>
      </c>
      <c r="G2800" s="30">
        <f>IF(B2800="",0,IF($B2800&lt;$G$5,0,IF($B2800&gt;'MSD Calculation'!$D$5,0,IF($N$4="Closed-form",1/2*(1-COS(2*PI()*($B2800-$G$5)/$G$6))*$G$8,IF($N$4="General",1/2*(1-COS(2*PI()*($B2800-$G$5)/$G$6))*$G$9,"Error")))))</f>
        <v>1.7405959687806175E-3</v>
      </c>
      <c r="H2800" s="30">
        <f>IF(B2800="",0,IF($B2800&lt;$H$5,0,IF($B2800&gt;'MSD Calculation'!$D$5,0,IF($N$4="Closed-form",1/2*(1-COS(2*PI()*($B2800-$H$5)/$H$6))*$H$8,IF($N$4="General",1/2*(1-COS(2*PI()*($B2800-$H$5)/$H$6))*$H$9,"Error")))))</f>
        <v>1.099396751933614E-3</v>
      </c>
      <c r="I2800" s="30">
        <f>IF(B2800="",0,IF($B2800&lt;$I$5,0,IF($B2800&gt;'MSD Calculation'!$D$5,0,IF($N$4="Closed-form",1/2*(1-COS(2*PI()*($B2800-$I$5)/$I$6))*$I$8,IF($N$4="General",1/2*(1-COS(2*PI()*($B2800-$I$5)/$I$6))*$I$9,"Error")))))</f>
        <v>3.9561712443505391E-4</v>
      </c>
      <c r="J2800" s="15" t="s">
        <v>14</v>
      </c>
      <c r="K2800" s="3"/>
      <c r="L2800" s="17">
        <v>27.830000000001551</v>
      </c>
      <c r="M2800" s="34">
        <f>L2800/'MSD Calculation'!$D$5</f>
        <v>0.94020270270275508</v>
      </c>
      <c r="N2800" s="34">
        <f>'MSD Calculation'!$D$24-L2800</f>
        <v>-9.3300000000015508</v>
      </c>
      <c r="O2800" s="35">
        <f t="shared" si="215"/>
        <v>8.4634239723094858E-4</v>
      </c>
      <c r="P2800" s="35">
        <f t="shared" si="216"/>
        <v>4.9575216496415553E-3</v>
      </c>
      <c r="Q2800" s="35">
        <f t="shared" si="217"/>
        <v>6.6981176184221728E-3</v>
      </c>
      <c r="R2800" s="35">
        <f t="shared" si="218"/>
        <v>7.797514370355787E-3</v>
      </c>
      <c r="S2800" s="35">
        <f t="shared" si="219"/>
        <v>8.1931314947908413E-3</v>
      </c>
      <c r="T2800" s="11" t="s">
        <v>14</v>
      </c>
    </row>
    <row r="2801" spans="2:20" x14ac:dyDescent="0.35">
      <c r="B2801" s="63">
        <v>27.840000000001552</v>
      </c>
      <c r="C2801" s="34">
        <f>B2801/'MSD Calculation'!$D$5</f>
        <v>0.940540540540593</v>
      </c>
      <c r="D2801" s="34">
        <f>'MSD Calculation'!$D$24-B2801</f>
        <v>-9.3400000000015524</v>
      </c>
      <c r="E2801" s="30">
        <f>IF(B2801="",0,IF(B2801&lt;'MSD Calculation'!$D$5,$E$7*(1-B2801/'MSD Calculation'!$D$5), 0))</f>
        <v>8.4156080176636162E-4</v>
      </c>
      <c r="F2801" s="30">
        <f>IF(B2801="",0,IF($B2801&lt;$F$5,0,IF($B2801&gt;'MSD Calculation'!$D$5,0,IF($N$4="Closed-form",1/2*(1-COS(2*PI()*($B2801-$F$5)/$F$6))*$F$8,IF($N$4="General",1/2*(1-COS(2*PI()*($B2801-$F$5)/$F$6))*$F$9,"Error")))))</f>
        <v>4.101142008382028E-3</v>
      </c>
      <c r="G2801" s="30">
        <f>IF(B2801="",0,IF($B2801&lt;$G$5,0,IF($B2801&gt;'MSD Calculation'!$D$5,0,IF($N$4="Closed-form",1/2*(1-COS(2*PI()*($B2801-$G$5)/$G$6))*$G$8,IF($N$4="General",1/2*(1-COS(2*PI()*($B2801-$G$5)/$G$6))*$G$9,"Error")))))</f>
        <v>1.7357434947375034E-3</v>
      </c>
      <c r="H2801" s="30">
        <f>IF(B2801="",0,IF($B2801&lt;$H$5,0,IF($B2801&gt;'MSD Calculation'!$D$5,0,IF($N$4="Closed-form",1/2*(1-COS(2*PI()*($B2801-$H$5)/$H$6))*$H$8,IF($N$4="General",1/2*(1-COS(2*PI()*($B2801-$H$5)/$H$6))*$H$9,"Error")))))</f>
        <v>1.0959130909868021E-3</v>
      </c>
      <c r="I2801" s="30">
        <f>IF(B2801="",0,IF($B2801&lt;$I$5,0,IF($B2801&gt;'MSD Calculation'!$D$5,0,IF($N$4="Closed-form",1/2*(1-COS(2*PI()*($B2801-$I$5)/$I$6))*$I$8,IF($N$4="General",1/2*(1-COS(2*PI()*($B2801-$I$5)/$I$6))*$I$9,"Error")))))</f>
        <v>3.9424781002011432E-4</v>
      </c>
      <c r="J2801" s="15" t="s">
        <v>14</v>
      </c>
      <c r="K2801" s="3"/>
      <c r="L2801" s="17">
        <v>27.840000000001552</v>
      </c>
      <c r="M2801" s="34">
        <f>L2801/'MSD Calculation'!$D$5</f>
        <v>0.940540540540593</v>
      </c>
      <c r="N2801" s="34">
        <f>'MSD Calculation'!$D$24-L2801</f>
        <v>-9.3400000000015524</v>
      </c>
      <c r="O2801" s="35">
        <f t="shared" si="215"/>
        <v>8.4156080176636162E-4</v>
      </c>
      <c r="P2801" s="35">
        <f t="shared" si="216"/>
        <v>4.9427028101483896E-3</v>
      </c>
      <c r="Q2801" s="35">
        <f t="shared" si="217"/>
        <v>6.6784463048858928E-3</v>
      </c>
      <c r="R2801" s="35">
        <f t="shared" si="218"/>
        <v>7.7743593958726947E-3</v>
      </c>
      <c r="S2801" s="35">
        <f t="shared" si="219"/>
        <v>8.1686072058928094E-3</v>
      </c>
      <c r="T2801" s="11" t="s">
        <v>14</v>
      </c>
    </row>
    <row r="2802" spans="2:20" x14ac:dyDescent="0.35">
      <c r="B2802" s="63">
        <v>27.850000000001554</v>
      </c>
      <c r="C2802" s="34">
        <f>B2802/'MSD Calculation'!$D$5</f>
        <v>0.9408783783784308</v>
      </c>
      <c r="D2802" s="34">
        <f>'MSD Calculation'!$D$24-B2802</f>
        <v>-9.350000000001554</v>
      </c>
      <c r="E2802" s="30">
        <f>IF(B2802="",0,IF(B2802&lt;'MSD Calculation'!$D$5,$E$7*(1-B2802/'MSD Calculation'!$D$5), 0))</f>
        <v>8.3677920630177629E-4</v>
      </c>
      <c r="F2802" s="30">
        <f>IF(B2802="",0,IF($B2802&lt;$F$5,0,IF($B2802&gt;'MSD Calculation'!$D$5,0,IF($N$4="Closed-form",1/2*(1-COS(2*PI()*($B2802-$F$5)/$F$6))*$F$8,IF($N$4="General",1/2*(1-COS(2*PI()*($B2802-$F$5)/$F$6))*$F$9,"Error")))))</f>
        <v>4.0911080482500363E-3</v>
      </c>
      <c r="G2802" s="30">
        <f>IF(B2802="",0,IF($B2802&lt;$G$5,0,IF($B2802&gt;'MSD Calculation'!$D$5,0,IF($N$4="Closed-form",1/2*(1-COS(2*PI()*($B2802-$G$5)/$G$6))*$G$8,IF($N$4="General",1/2*(1-COS(2*PI()*($B2802-$G$5)/$G$6))*$G$9,"Error")))))</f>
        <v>1.7308917942265958E-3</v>
      </c>
      <c r="H2802" s="30">
        <f>IF(B2802="",0,IF($B2802&lt;$H$5,0,IF($B2802&gt;'MSD Calculation'!$D$5,0,IF($N$4="Closed-form",1/2*(1-COS(2*PI()*($B2802-$H$5)/$H$6))*$H$8,IF($N$4="General",1/2*(1-COS(2*PI()*($B2802-$H$5)/$H$6))*$H$9,"Error")))))</f>
        <v>1.0924283800747483E-3</v>
      </c>
      <c r="I2802" s="30">
        <f>IF(B2802="",0,IF($B2802&lt;$I$5,0,IF($B2802&gt;'MSD Calculation'!$D$5,0,IF($N$4="Closed-form",1/2*(1-COS(2*PI()*($B2802-$I$5)/$I$6))*$I$8,IF($N$4="General",1/2*(1-COS(2*PI()*($B2802-$I$5)/$I$6))*$I$9,"Error")))))</f>
        <v>3.928757842793241E-4</v>
      </c>
      <c r="J2802" s="15" t="s">
        <v>14</v>
      </c>
      <c r="K2802" s="3"/>
      <c r="L2802" s="17">
        <v>27.850000000001554</v>
      </c>
      <c r="M2802" s="34">
        <f>L2802/'MSD Calculation'!$D$5</f>
        <v>0.9408783783784308</v>
      </c>
      <c r="N2802" s="34">
        <f>'MSD Calculation'!$D$24-L2802</f>
        <v>-9.350000000001554</v>
      </c>
      <c r="O2802" s="35">
        <f t="shared" si="215"/>
        <v>8.3677920630177629E-4</v>
      </c>
      <c r="P2802" s="35">
        <f t="shared" si="216"/>
        <v>4.9278872545518125E-3</v>
      </c>
      <c r="Q2802" s="35">
        <f t="shared" si="217"/>
        <v>6.6587790487784085E-3</v>
      </c>
      <c r="R2802" s="35">
        <f t="shared" si="218"/>
        <v>7.7512074288531565E-3</v>
      </c>
      <c r="S2802" s="35">
        <f t="shared" si="219"/>
        <v>8.1440832131324803E-3</v>
      </c>
      <c r="T2802" s="11" t="s">
        <v>14</v>
      </c>
    </row>
    <row r="2803" spans="2:20" x14ac:dyDescent="0.35">
      <c r="B2803" s="63">
        <v>27.860000000001556</v>
      </c>
      <c r="C2803" s="34">
        <f>B2803/'MSD Calculation'!$D$5</f>
        <v>0.94121621621626872</v>
      </c>
      <c r="D2803" s="34">
        <f>'MSD Calculation'!$D$24-B2803</f>
        <v>-9.3600000000015555</v>
      </c>
      <c r="E2803" s="30">
        <f>IF(B2803="",0,IF(B2803&lt;'MSD Calculation'!$D$5,$E$7*(1-B2803/'MSD Calculation'!$D$5), 0))</f>
        <v>8.3199761083718933E-4</v>
      </c>
      <c r="F2803" s="30">
        <f>IF(B2803="",0,IF($B2803&lt;$F$5,0,IF($B2803&gt;'MSD Calculation'!$D$5,0,IF($N$4="Closed-form",1/2*(1-COS(2*PI()*($B2803-$F$5)/$F$6))*$F$8,IF($N$4="General",1/2*(1-COS(2*PI()*($B2803-$F$5)/$F$6))*$F$9,"Error")))))</f>
        <v>4.081077416028497E-3</v>
      </c>
      <c r="G2803" s="30">
        <f>IF(B2803="",0,IF($B2803&lt;$G$5,0,IF($B2803&gt;'MSD Calculation'!$D$5,0,IF($N$4="Closed-form",1/2*(1-COS(2*PI()*($B2803-$G$5)/$G$6))*$G$8,IF($N$4="General",1/2*(1-COS(2*PI()*($B2803-$G$5)/$G$6))*$G$9,"Error")))))</f>
        <v>1.7260409008359452E-3</v>
      </c>
      <c r="H2803" s="30">
        <f>IF(B2803="",0,IF($B2803&lt;$H$5,0,IF($B2803&gt;'MSD Calculation'!$D$5,0,IF($N$4="Closed-form",1/2*(1-COS(2*PI()*($B2803-$H$5)/$H$6))*$H$8,IF($N$4="General",1/2*(1-COS(2*PI()*($B2803-$H$5)/$H$6))*$H$9,"Error")))))</f>
        <v>1.0889426610970361E-3</v>
      </c>
      <c r="I2803" s="30">
        <f>IF(B2803="",0,IF($B2803&lt;$I$5,0,IF($B2803&gt;'MSD Calculation'!$D$5,0,IF($N$4="Closed-form",1/2*(1-COS(2*PI()*($B2803-$I$5)/$I$6))*$I$8,IF($N$4="General",1/2*(1-COS(2*PI()*($B2803-$I$5)/$I$6))*$I$9,"Error")))))</f>
        <v>3.9150108266822382E-4</v>
      </c>
      <c r="J2803" s="15" t="s">
        <v>14</v>
      </c>
      <c r="K2803" s="3"/>
      <c r="L2803" s="17">
        <v>27.860000000001556</v>
      </c>
      <c r="M2803" s="34">
        <f>L2803/'MSD Calculation'!$D$5</f>
        <v>0.94121621621626872</v>
      </c>
      <c r="N2803" s="34">
        <f>'MSD Calculation'!$D$24-L2803</f>
        <v>-9.3600000000015555</v>
      </c>
      <c r="O2803" s="35">
        <f t="shared" si="215"/>
        <v>8.3199761083718933E-4</v>
      </c>
      <c r="P2803" s="35">
        <f t="shared" si="216"/>
        <v>4.9130750268656861E-3</v>
      </c>
      <c r="Q2803" s="35">
        <f t="shared" si="217"/>
        <v>6.6391159277016318E-3</v>
      </c>
      <c r="R2803" s="35">
        <f t="shared" si="218"/>
        <v>7.7280585887986681E-3</v>
      </c>
      <c r="S2803" s="35">
        <f t="shared" si="219"/>
        <v>8.1195596714668927E-3</v>
      </c>
      <c r="T2803" s="11" t="s">
        <v>14</v>
      </c>
    </row>
    <row r="2804" spans="2:20" x14ac:dyDescent="0.35">
      <c r="B2804" s="63">
        <v>27.870000000001557</v>
      </c>
      <c r="C2804" s="34">
        <f>B2804/'MSD Calculation'!$D$5</f>
        <v>0.94155405405410664</v>
      </c>
      <c r="D2804" s="34">
        <f>'MSD Calculation'!$D$24-B2804</f>
        <v>-9.3700000000015571</v>
      </c>
      <c r="E2804" s="30">
        <f>IF(B2804="",0,IF(B2804&lt;'MSD Calculation'!$D$5,$E$7*(1-B2804/'MSD Calculation'!$D$5), 0))</f>
        <v>8.2721601537260236E-4</v>
      </c>
      <c r="F2804" s="30">
        <f>IF(B2804="",0,IF($B2804&lt;$F$5,0,IF($B2804&gt;'MSD Calculation'!$D$5,0,IF($N$4="Closed-form",1/2*(1-COS(2*PI()*($B2804-$F$5)/$F$6))*$F$8,IF($N$4="General",1/2*(1-COS(2*PI()*($B2804-$F$5)/$F$6))*$F$9,"Error")))))</f>
        <v>4.0710501557166701E-3</v>
      </c>
      <c r="G2804" s="30">
        <f>IF(B2804="",0,IF($B2804&lt;$G$5,0,IF($B2804&gt;'MSD Calculation'!$D$5,0,IF($N$4="Closed-form",1/2*(1-COS(2*PI()*($B2804-$G$5)/$G$6))*$G$8,IF($N$4="General",1/2*(1-COS(2*PI()*($B2804-$G$5)/$G$6))*$G$9,"Error")))))</f>
        <v>1.7211908481480154E-3</v>
      </c>
      <c r="H2804" s="30">
        <f>IF(B2804="",0,IF($B2804&lt;$H$5,0,IF($B2804&gt;'MSD Calculation'!$D$5,0,IF($N$4="Closed-form",1/2*(1-COS(2*PI()*($B2804-$H$5)/$H$6))*$H$8,IF($N$4="General",1/2*(1-COS(2*PI()*($B2804-$H$5)/$H$6))*$H$9,"Error")))))</f>
        <v>1.0854559759653629E-3</v>
      </c>
      <c r="I2804" s="30">
        <f>IF(B2804="",0,IF($B2804&lt;$I$5,0,IF($B2804&gt;'MSD Calculation'!$D$5,0,IF($N$4="Closed-form",1/2*(1-COS(2*PI()*($B2804-$I$5)/$I$6))*$I$8,IF($N$4="General",1/2*(1-COS(2*PI()*($B2804-$I$5)/$I$6))*$I$9,"Error")))))</f>
        <v>3.9012374071150415E-4</v>
      </c>
      <c r="J2804" s="15" t="s">
        <v>14</v>
      </c>
      <c r="K2804" s="3"/>
      <c r="L2804" s="17">
        <v>27.870000000001557</v>
      </c>
      <c r="M2804" s="34">
        <f>L2804/'MSD Calculation'!$D$5</f>
        <v>0.94155405405410664</v>
      </c>
      <c r="N2804" s="34">
        <f>'MSD Calculation'!$D$24-L2804</f>
        <v>-9.3700000000015571</v>
      </c>
      <c r="O2804" s="35">
        <f t="shared" si="215"/>
        <v>8.2721601537260236E-4</v>
      </c>
      <c r="P2804" s="35">
        <f t="shared" si="216"/>
        <v>4.8982661710892722E-3</v>
      </c>
      <c r="Q2804" s="35">
        <f t="shared" si="217"/>
        <v>6.6194570192372876E-3</v>
      </c>
      <c r="R2804" s="35">
        <f t="shared" si="218"/>
        <v>7.7049129952026507E-3</v>
      </c>
      <c r="S2804" s="35">
        <f t="shared" si="219"/>
        <v>8.0950367359141542E-3</v>
      </c>
      <c r="T2804" s="11" t="s">
        <v>14</v>
      </c>
    </row>
    <row r="2805" spans="2:20" x14ac:dyDescent="0.35">
      <c r="B2805" s="63">
        <v>27.880000000001559</v>
      </c>
      <c r="C2805" s="34">
        <f>B2805/'MSD Calculation'!$D$5</f>
        <v>0.94189189189194455</v>
      </c>
      <c r="D2805" s="34">
        <f>'MSD Calculation'!$D$24-B2805</f>
        <v>-9.3800000000015586</v>
      </c>
      <c r="E2805" s="30">
        <f>IF(B2805="",0,IF(B2805&lt;'MSD Calculation'!$D$5,$E$7*(1-B2805/'MSD Calculation'!$D$5), 0))</f>
        <v>8.224344199080154E-4</v>
      </c>
      <c r="F2805" s="30">
        <f>IF(B2805="",0,IF($B2805&lt;$F$5,0,IF($B2805&gt;'MSD Calculation'!$D$5,0,IF($N$4="Closed-form",1/2*(1-COS(2*PI()*($B2805-$F$5)/$F$6))*$F$8,IF($N$4="General",1/2*(1-COS(2*PI()*($B2805-$F$5)/$F$6))*$F$9,"Error")))))</f>
        <v>4.061026311299034E-3</v>
      </c>
      <c r="G2805" s="30">
        <f>IF(B2805="",0,IF($B2805&lt;$G$5,0,IF($B2805&gt;'MSD Calculation'!$D$5,0,IF($N$4="Closed-form",1/2*(1-COS(2*PI()*($B2805-$G$5)/$G$6))*$G$8,IF($N$4="General",1/2*(1-COS(2*PI()*($B2805-$G$5)/$G$6))*$G$9,"Error")))))</f>
        <v>1.7163416697394548E-3</v>
      </c>
      <c r="H2805" s="30">
        <f>IF(B2805="",0,IF($B2805&lt;$H$5,0,IF($B2805&gt;'MSD Calculation'!$D$5,0,IF($N$4="Closed-form",1/2*(1-COS(2*PI()*($B2805-$H$5)/$H$6))*$H$8,IF($N$4="General",1/2*(1-COS(2*PI()*($B2805-$H$5)/$H$6))*$H$9,"Error")))))</f>
        <v>1.0819683666030493E-3</v>
      </c>
      <c r="I2805" s="30">
        <f>IF(B2805="",0,IF($B2805&lt;$I$5,0,IF($B2805&gt;'MSD Calculation'!$D$5,0,IF($N$4="Closed-form",1/2*(1-COS(2*PI()*($B2805-$I$5)/$I$6))*$I$8,IF($N$4="General",1/2*(1-COS(2*PI()*($B2805-$I$5)/$I$6))*$I$9,"Error")))))</f>
        <v>3.8874379400208672E-4</v>
      </c>
      <c r="J2805" s="15" t="s">
        <v>14</v>
      </c>
      <c r="K2805" s="3"/>
      <c r="L2805" s="17">
        <v>27.880000000001559</v>
      </c>
      <c r="M2805" s="34">
        <f>L2805/'MSD Calculation'!$D$5</f>
        <v>0.94189189189194455</v>
      </c>
      <c r="N2805" s="34">
        <f>'MSD Calculation'!$D$24-L2805</f>
        <v>-9.3800000000015586</v>
      </c>
      <c r="O2805" s="35">
        <f t="shared" si="215"/>
        <v>8.224344199080154E-4</v>
      </c>
      <c r="P2805" s="35">
        <f t="shared" si="216"/>
        <v>4.883460731207049E-3</v>
      </c>
      <c r="Q2805" s="35">
        <f t="shared" si="217"/>
        <v>6.5998024009465035E-3</v>
      </c>
      <c r="R2805" s="35">
        <f t="shared" si="218"/>
        <v>7.6817707675495527E-3</v>
      </c>
      <c r="S2805" s="35">
        <f t="shared" si="219"/>
        <v>8.0705145615516394E-3</v>
      </c>
      <c r="T2805" s="11" t="s">
        <v>14</v>
      </c>
    </row>
    <row r="2806" spans="2:20" x14ac:dyDescent="0.35">
      <c r="B2806" s="63">
        <v>27.89000000000156</v>
      </c>
      <c r="C2806" s="34">
        <f>B2806/'MSD Calculation'!$D$5</f>
        <v>0.94222972972978236</v>
      </c>
      <c r="D2806" s="34">
        <f>'MSD Calculation'!$D$24-B2806</f>
        <v>-9.3900000000015602</v>
      </c>
      <c r="E2806" s="30">
        <f>IF(B2806="",0,IF(B2806&lt;'MSD Calculation'!$D$5,$E$7*(1-B2806/'MSD Calculation'!$D$5), 0))</f>
        <v>8.1765282444343007E-4</v>
      </c>
      <c r="F2806" s="30">
        <f>IF(B2806="",0,IF($B2806&lt;$F$5,0,IF($B2806&gt;'MSD Calculation'!$D$5,0,IF($N$4="Closed-form",1/2*(1-COS(2*PI()*($B2806-$F$5)/$F$6))*$F$8,IF($N$4="General",1/2*(1-COS(2*PI()*($B2806-$F$5)/$F$6))*$F$9,"Error")))))</f>
        <v>4.0510059267450521E-3</v>
      </c>
      <c r="G2806" s="30">
        <f>IF(B2806="",0,IF($B2806&lt;$G$5,0,IF($B2806&gt;'MSD Calculation'!$D$5,0,IF($N$4="Closed-form",1/2*(1-COS(2*PI()*($B2806-$G$5)/$G$6))*$G$8,IF($N$4="General",1/2*(1-COS(2*PI()*($B2806-$G$5)/$G$6))*$G$9,"Error")))))</f>
        <v>1.7114933991808521E-3</v>
      </c>
      <c r="H2806" s="30">
        <f>IF(B2806="",0,IF($B2806&lt;$H$5,0,IF($B2806&gt;'MSD Calculation'!$D$5,0,IF($N$4="Closed-form",1/2*(1-COS(2*PI()*($B2806-$H$5)/$H$6))*$H$8,IF($N$4="General",1/2*(1-COS(2*PI()*($B2806-$H$5)/$H$6))*$H$9,"Error")))))</f>
        <v>1.0784798749445246E-3</v>
      </c>
      <c r="I2806" s="30">
        <f>IF(B2806="",0,IF($B2806&lt;$I$5,0,IF($B2806&gt;'MSD Calculation'!$D$5,0,IF($N$4="Closed-form",1/2*(1-COS(2*PI()*($B2806-$I$5)/$I$6))*$I$8,IF($N$4="General",1/2*(1-COS(2*PI()*($B2806-$I$5)/$I$6))*$I$9,"Error")))))</f>
        <v>3.8736127820020465E-4</v>
      </c>
      <c r="J2806" s="15" t="s">
        <v>14</v>
      </c>
      <c r="K2806" s="3"/>
      <c r="L2806" s="17">
        <v>27.89000000000156</v>
      </c>
      <c r="M2806" s="34">
        <f>L2806/'MSD Calculation'!$D$5</f>
        <v>0.94222972972978236</v>
      </c>
      <c r="N2806" s="34">
        <f>'MSD Calculation'!$D$24-L2806</f>
        <v>-9.3900000000015602</v>
      </c>
      <c r="O2806" s="35">
        <f t="shared" si="215"/>
        <v>8.1765282444343007E-4</v>
      </c>
      <c r="P2806" s="35">
        <f t="shared" si="216"/>
        <v>4.8686587511884826E-3</v>
      </c>
      <c r="Q2806" s="35">
        <f t="shared" si="217"/>
        <v>6.5801521503693347E-3</v>
      </c>
      <c r="R2806" s="35">
        <f t="shared" si="218"/>
        <v>7.6586320253138589E-3</v>
      </c>
      <c r="S2806" s="35">
        <f t="shared" si="219"/>
        <v>8.0459933035140641E-3</v>
      </c>
      <c r="T2806" s="11" t="s">
        <v>14</v>
      </c>
    </row>
    <row r="2807" spans="2:20" x14ac:dyDescent="0.35">
      <c r="B2807" s="63">
        <v>27.900000000001562</v>
      </c>
      <c r="C2807" s="34">
        <f>B2807/'MSD Calculation'!$D$5</f>
        <v>0.94256756756762028</v>
      </c>
      <c r="D2807" s="34">
        <f>'MSD Calculation'!$D$24-B2807</f>
        <v>-9.4000000000015618</v>
      </c>
      <c r="E2807" s="30">
        <f>IF(B2807="",0,IF(B2807&lt;'MSD Calculation'!$D$5,$E$7*(1-B2807/'MSD Calculation'!$D$5), 0))</f>
        <v>8.1287122897884311E-4</v>
      </c>
      <c r="F2807" s="30">
        <f>IF(B2807="",0,IF($B2807&lt;$F$5,0,IF($B2807&gt;'MSD Calculation'!$D$5,0,IF($N$4="Closed-form",1/2*(1-COS(2*PI()*($B2807-$F$5)/$F$6))*$F$8,IF($N$4="General",1/2*(1-COS(2*PI()*($B2807-$F$5)/$F$6))*$F$9,"Error")))))</f>
        <v>4.040989046009056E-3</v>
      </c>
      <c r="G2807" s="30">
        <f>IF(B2807="",0,IF($B2807&lt;$G$5,0,IF($B2807&gt;'MSD Calculation'!$D$5,0,IF($N$4="Closed-form",1/2*(1-COS(2*PI()*($B2807-$G$5)/$G$6))*$G$8,IF($N$4="General",1/2*(1-COS(2*PI()*($B2807-$G$5)/$G$6))*$G$9,"Error")))))</f>
        <v>1.7066460700365178E-3</v>
      </c>
      <c r="H2807" s="30">
        <f>IF(B2807="",0,IF($B2807&lt;$H$5,0,IF($B2807&gt;'MSD Calculation'!$D$5,0,IF($N$4="Closed-form",1/2*(1-COS(2*PI()*($B2807-$H$5)/$H$6))*$H$8,IF($N$4="General",1/2*(1-COS(2*PI()*($B2807-$H$5)/$H$6))*$H$9,"Error")))))</f>
        <v>1.0749905429348282E-3</v>
      </c>
      <c r="I2807" s="30">
        <f>IF(B2807="",0,IF($B2807&lt;$I$5,0,IF($B2807&gt;'MSD Calculation'!$D$5,0,IF($N$4="Closed-form",1/2*(1-COS(2*PI()*($B2807-$I$5)/$I$6))*$I$8,IF($N$4="General",1/2*(1-COS(2*PI()*($B2807-$I$5)/$I$6))*$I$9,"Error")))))</f>
        <v>3.8597622903248011E-4</v>
      </c>
      <c r="J2807" s="15" t="s">
        <v>14</v>
      </c>
      <c r="K2807" s="3"/>
      <c r="L2807" s="17">
        <v>27.900000000001562</v>
      </c>
      <c r="M2807" s="34">
        <f>L2807/'MSD Calculation'!$D$5</f>
        <v>0.94256756756762028</v>
      </c>
      <c r="N2807" s="34">
        <f>'MSD Calculation'!$D$24-L2807</f>
        <v>-9.4000000000015618</v>
      </c>
      <c r="O2807" s="35">
        <f t="shared" si="215"/>
        <v>8.1287122897884311E-4</v>
      </c>
      <c r="P2807" s="35">
        <f t="shared" si="216"/>
        <v>4.8538602749878994E-3</v>
      </c>
      <c r="Q2807" s="35">
        <f t="shared" si="217"/>
        <v>6.5605063450244177E-3</v>
      </c>
      <c r="R2807" s="35">
        <f t="shared" si="218"/>
        <v>7.6354968879592464E-3</v>
      </c>
      <c r="S2807" s="35">
        <f t="shared" si="219"/>
        <v>8.0214731169917265E-3</v>
      </c>
      <c r="T2807" s="11" t="s">
        <v>14</v>
      </c>
    </row>
    <row r="2808" spans="2:20" x14ac:dyDescent="0.35">
      <c r="B2808" s="63">
        <v>27.910000000001563</v>
      </c>
      <c r="C2808" s="34">
        <f>B2808/'MSD Calculation'!$D$5</f>
        <v>0.9429054054054582</v>
      </c>
      <c r="D2808" s="34">
        <f>'MSD Calculation'!$D$24-B2808</f>
        <v>-9.4100000000015633</v>
      </c>
      <c r="E2808" s="30">
        <f>IF(B2808="",0,IF(B2808&lt;'MSD Calculation'!$D$5,$E$7*(1-B2808/'MSD Calculation'!$D$5), 0))</f>
        <v>8.0808963351425614E-4</v>
      </c>
      <c r="F2808" s="30">
        <f>IF(B2808="",0,IF($B2808&lt;$F$5,0,IF($B2808&gt;'MSD Calculation'!$D$5,0,IF($N$4="Closed-form",1/2*(1-COS(2*PI()*($B2808-$F$5)/$F$6))*$F$8,IF($N$4="General",1/2*(1-COS(2*PI()*($B2808-$F$5)/$F$6))*$F$9,"Error")))))</f>
        <v>4.0309757130299727E-3</v>
      </c>
      <c r="G2808" s="30">
        <f>IF(B2808="",0,IF($B2808&lt;$G$5,0,IF($B2808&gt;'MSD Calculation'!$D$5,0,IF($N$4="Closed-form",1/2*(1-COS(2*PI()*($B2808-$G$5)/$G$6))*$G$8,IF($N$4="General",1/2*(1-COS(2*PI()*($B2808-$G$5)/$G$6))*$G$9,"Error")))))</f>
        <v>1.7017997158642409E-3</v>
      </c>
      <c r="H2808" s="30">
        <f>IF(B2808="",0,IF($B2808&lt;$H$5,0,IF($B2808&gt;'MSD Calculation'!$D$5,0,IF($N$4="Closed-form",1/2*(1-COS(2*PI()*($B2808-$H$5)/$H$6))*$H$8,IF($N$4="General",1/2*(1-COS(2*PI()*($B2808-$H$5)/$H$6))*$H$9,"Error")))))</f>
        <v>1.0715004125291033E-3</v>
      </c>
      <c r="I2808" s="30">
        <f>IF(B2808="",0,IF($B2808&lt;$I$5,0,IF($B2808&gt;'MSD Calculation'!$D$5,0,IF($N$4="Closed-form",1/2*(1-COS(2*PI()*($B2808-$I$5)/$I$6))*$I$8,IF($N$4="General",1/2*(1-COS(2*PI()*($B2808-$I$5)/$I$6))*$I$9,"Error")))))</f>
        <v>3.8458868229100283E-4</v>
      </c>
      <c r="J2808" s="15" t="s">
        <v>14</v>
      </c>
      <c r="K2808" s="3"/>
      <c r="L2808" s="17">
        <v>27.910000000001563</v>
      </c>
      <c r="M2808" s="34">
        <f>L2808/'MSD Calculation'!$D$5</f>
        <v>0.9429054054054582</v>
      </c>
      <c r="N2808" s="34">
        <f>'MSD Calculation'!$D$24-L2808</f>
        <v>-9.4100000000015633</v>
      </c>
      <c r="O2808" s="35">
        <f t="shared" si="215"/>
        <v>8.0808963351425614E-4</v>
      </c>
      <c r="P2808" s="35">
        <f t="shared" si="216"/>
        <v>4.8390653465442291E-3</v>
      </c>
      <c r="Q2808" s="35">
        <f t="shared" si="217"/>
        <v>6.5408650624084698E-3</v>
      </c>
      <c r="R2808" s="35">
        <f t="shared" si="218"/>
        <v>7.6123654749375731E-3</v>
      </c>
      <c r="S2808" s="35">
        <f t="shared" si="219"/>
        <v>7.9969541572285762E-3</v>
      </c>
      <c r="T2808" s="11" t="s">
        <v>14</v>
      </c>
    </row>
    <row r="2809" spans="2:20" x14ac:dyDescent="0.35">
      <c r="B2809" s="63">
        <v>27.920000000001565</v>
      </c>
      <c r="C2809" s="34">
        <f>B2809/'MSD Calculation'!$D$5</f>
        <v>0.94324324324329611</v>
      </c>
      <c r="D2809" s="34">
        <f>'MSD Calculation'!$D$24-B2809</f>
        <v>-9.4200000000015649</v>
      </c>
      <c r="E2809" s="30">
        <f>IF(B2809="",0,IF(B2809&lt;'MSD Calculation'!$D$5,$E$7*(1-B2809/'MSD Calculation'!$D$5), 0))</f>
        <v>8.0330803804966918E-4</v>
      </c>
      <c r="F2809" s="30">
        <f>IF(B2809="",0,IF($B2809&lt;$F$5,0,IF($B2809&gt;'MSD Calculation'!$D$5,0,IF($N$4="Closed-form",1/2*(1-COS(2*PI()*($B2809-$F$5)/$F$6))*$F$8,IF($N$4="General",1/2*(1-COS(2*PI()*($B2809-$F$5)/$F$6))*$F$9,"Error")))))</f>
        <v>4.0209659717311908E-3</v>
      </c>
      <c r="G2809" s="30">
        <f>IF(B2809="",0,IF($B2809&lt;$G$5,0,IF($B2809&gt;'MSD Calculation'!$D$5,0,IF($N$4="Closed-form",1/2*(1-COS(2*PI()*($B2809-$G$5)/$G$6))*$G$8,IF($N$4="General",1/2*(1-COS(2*PI()*($B2809-$G$5)/$G$6))*$G$9,"Error")))))</f>
        <v>1.6969543702150609E-3</v>
      </c>
      <c r="H2809" s="30">
        <f>IF(B2809="",0,IF($B2809&lt;$H$5,0,IF($B2809&gt;'MSD Calculation'!$D$5,0,IF($N$4="Closed-form",1/2*(1-COS(2*PI()*($B2809-$H$5)/$H$6))*$H$8,IF($N$4="General",1/2*(1-COS(2*PI()*($B2809-$H$5)/$H$6))*$H$9,"Error")))))</f>
        <v>1.0680095256920931E-3</v>
      </c>
      <c r="I2809" s="30">
        <f>IF(B2809="",0,IF($B2809&lt;$I$5,0,IF($B2809&gt;'MSD Calculation'!$D$5,0,IF($N$4="Closed-form",1/2*(1-COS(2*PI()*($B2809-$I$5)/$I$6))*$I$8,IF($N$4="General",1/2*(1-COS(2*PI()*($B2809-$I$5)/$I$6))*$I$9,"Error")))))</f>
        <v>3.8319867383240357E-4</v>
      </c>
      <c r="J2809" s="15" t="s">
        <v>14</v>
      </c>
      <c r="K2809" s="3"/>
      <c r="L2809" s="17">
        <v>27.920000000001565</v>
      </c>
      <c r="M2809" s="34">
        <f>L2809/'MSD Calculation'!$D$5</f>
        <v>0.94324324324329611</v>
      </c>
      <c r="N2809" s="34">
        <f>'MSD Calculation'!$D$24-L2809</f>
        <v>-9.4200000000015649</v>
      </c>
      <c r="O2809" s="35">
        <f t="shared" si="215"/>
        <v>8.0330803804966918E-4</v>
      </c>
      <c r="P2809" s="35">
        <f t="shared" si="216"/>
        <v>4.8242740097808601E-3</v>
      </c>
      <c r="Q2809" s="35">
        <f t="shared" si="217"/>
        <v>6.5212283799959206E-3</v>
      </c>
      <c r="R2809" s="35">
        <f t="shared" si="218"/>
        <v>7.5892379056880137E-3</v>
      </c>
      <c r="S2809" s="35">
        <f t="shared" si="219"/>
        <v>7.9724365795204172E-3</v>
      </c>
      <c r="T2809" s="11" t="s">
        <v>14</v>
      </c>
    </row>
    <row r="2810" spans="2:20" x14ac:dyDescent="0.35">
      <c r="B2810" s="63">
        <v>27.930000000001566</v>
      </c>
      <c r="C2810" s="34">
        <f>B2810/'MSD Calculation'!$D$5</f>
        <v>0.94358108108113392</v>
      </c>
      <c r="D2810" s="34">
        <f>'MSD Calculation'!$D$24-B2810</f>
        <v>-9.4300000000015665</v>
      </c>
      <c r="E2810" s="30">
        <f>IF(B2810="",0,IF(B2810&lt;'MSD Calculation'!$D$5,$E$7*(1-B2810/'MSD Calculation'!$D$5), 0))</f>
        <v>7.9852644258508385E-4</v>
      </c>
      <c r="F2810" s="30">
        <f>IF(B2810="",0,IF($B2810&lt;$F$5,0,IF($B2810&gt;'MSD Calculation'!$D$5,0,IF($N$4="Closed-form",1/2*(1-COS(2*PI()*($B2810-$F$5)/$F$6))*$F$8,IF($N$4="General",1/2*(1-COS(2*PI()*($B2810-$F$5)/$F$6))*$F$9,"Error")))))</f>
        <v>4.0109598660203133E-3</v>
      </c>
      <c r="G2810" s="30">
        <f>IF(B2810="",0,IF($B2810&lt;$G$5,0,IF($B2810&gt;'MSD Calculation'!$D$5,0,IF($N$4="Closed-form",1/2*(1-COS(2*PI()*($B2810-$G$5)/$G$6))*$G$8,IF($N$4="General",1/2*(1-COS(2*PI()*($B2810-$G$5)/$G$6))*$G$9,"Error")))))</f>
        <v>1.6921100666330352E-3</v>
      </c>
      <c r="H2810" s="30">
        <f>IF(B2810="",0,IF($B2810&lt;$H$5,0,IF($B2810&gt;'MSD Calculation'!$D$5,0,IF($N$4="Closed-form",1/2*(1-COS(2*PI()*($B2810-$H$5)/$H$6))*$H$8,IF($N$4="General",1/2*(1-COS(2*PI()*($B2810-$H$5)/$H$6))*$H$9,"Error")))))</f>
        <v>1.064517924397636E-3</v>
      </c>
      <c r="I2810" s="30">
        <f>IF(B2810="",0,IF($B2810&lt;$I$5,0,IF($B2810&gt;'MSD Calculation'!$D$5,0,IF($N$4="Closed-form",1/2*(1-COS(2*PI()*($B2810-$I$5)/$I$6))*$I$8,IF($N$4="General",1/2*(1-COS(2*PI()*($B2810-$I$5)/$I$6))*$I$9,"Error")))))</f>
        <v>3.8180623957692839E-4</v>
      </c>
      <c r="J2810" s="15" t="s">
        <v>14</v>
      </c>
      <c r="K2810" s="3"/>
      <c r="L2810" s="17">
        <v>27.930000000001566</v>
      </c>
      <c r="M2810" s="34">
        <f>L2810/'MSD Calculation'!$D$5</f>
        <v>0.94358108108113392</v>
      </c>
      <c r="N2810" s="34">
        <f>'MSD Calculation'!$D$24-L2810</f>
        <v>-9.4300000000015665</v>
      </c>
      <c r="O2810" s="35">
        <f t="shared" si="215"/>
        <v>7.9852644258508385E-4</v>
      </c>
      <c r="P2810" s="35">
        <f t="shared" si="216"/>
        <v>4.8094863086053973E-3</v>
      </c>
      <c r="Q2810" s="35">
        <f t="shared" si="217"/>
        <v>6.5015963752384325E-3</v>
      </c>
      <c r="R2810" s="35">
        <f t="shared" si="218"/>
        <v>7.5661142996360682E-3</v>
      </c>
      <c r="S2810" s="35">
        <f t="shared" si="219"/>
        <v>7.9479205392129961E-3</v>
      </c>
      <c r="T2810" s="11" t="s">
        <v>14</v>
      </c>
    </row>
    <row r="2811" spans="2:20" x14ac:dyDescent="0.35">
      <c r="B2811" s="63">
        <v>27.940000000001568</v>
      </c>
      <c r="C2811" s="34">
        <f>B2811/'MSD Calculation'!$D$5</f>
        <v>0.94391891891897184</v>
      </c>
      <c r="D2811" s="34">
        <f>'MSD Calculation'!$D$24-B2811</f>
        <v>-9.440000000001568</v>
      </c>
      <c r="E2811" s="30">
        <f>IF(B2811="",0,IF(B2811&lt;'MSD Calculation'!$D$5,$E$7*(1-B2811/'MSD Calculation'!$D$5), 0))</f>
        <v>7.9374484712049689E-4</v>
      </c>
      <c r="F2811" s="30">
        <f>IF(B2811="",0,IF($B2811&lt;$F$5,0,IF($B2811&gt;'MSD Calculation'!$D$5,0,IF($N$4="Closed-form",1/2*(1-COS(2*PI()*($B2811-$F$5)/$F$6))*$F$8,IF($N$4="General",1/2*(1-COS(2*PI()*($B2811-$F$5)/$F$6))*$F$9,"Error")))))</f>
        <v>4.0009574397890353E-3</v>
      </c>
      <c r="G2811" s="30">
        <f>IF(B2811="",0,IF($B2811&lt;$G$5,0,IF($B2811&gt;'MSD Calculation'!$D$5,0,IF($N$4="Closed-form",1/2*(1-COS(2*PI()*($B2811-$G$5)/$G$6))*$G$8,IF($N$4="General",1/2*(1-COS(2*PI()*($B2811-$G$5)/$G$6))*$G$9,"Error")))))</f>
        <v>1.6872668386550104E-3</v>
      </c>
      <c r="H2811" s="30">
        <f>IF(B2811="",0,IF($B2811&lt;$H$5,0,IF($B2811&gt;'MSD Calculation'!$D$5,0,IF($N$4="Closed-form",1/2*(1-COS(2*PI()*($B2811-$H$5)/$H$6))*$H$8,IF($N$4="General",1/2*(1-COS(2*PI()*($B2811-$H$5)/$H$6))*$H$9,"Error")))))</f>
        <v>1.0610256506281598E-3</v>
      </c>
      <c r="I2811" s="30">
        <f>IF(B2811="",0,IF($B2811&lt;$I$5,0,IF($B2811&gt;'MSD Calculation'!$D$5,0,IF($N$4="Closed-form",1/2*(1-COS(2*PI()*($B2811-$I$5)/$I$6))*$I$8,IF($N$4="General",1/2*(1-COS(2*PI()*($B2811-$I$5)/$I$6))*$I$9,"Error")))))</f>
        <v>3.8041141550751033E-4</v>
      </c>
      <c r="J2811" s="15" t="s">
        <v>14</v>
      </c>
      <c r="K2811" s="3"/>
      <c r="L2811" s="17">
        <v>27.940000000001568</v>
      </c>
      <c r="M2811" s="34">
        <f>L2811/'MSD Calculation'!$D$5</f>
        <v>0.94391891891897184</v>
      </c>
      <c r="N2811" s="34">
        <f>'MSD Calculation'!$D$24-L2811</f>
        <v>-9.440000000001568</v>
      </c>
      <c r="O2811" s="35">
        <f t="shared" si="215"/>
        <v>7.9374484712049689E-4</v>
      </c>
      <c r="P2811" s="35">
        <f t="shared" si="216"/>
        <v>4.7947022869095322E-3</v>
      </c>
      <c r="Q2811" s="35">
        <f t="shared" si="217"/>
        <v>6.4819691255645429E-3</v>
      </c>
      <c r="R2811" s="35">
        <f t="shared" si="218"/>
        <v>7.5429947761927029E-3</v>
      </c>
      <c r="S2811" s="35">
        <f t="shared" si="219"/>
        <v>7.9234061917002139E-3</v>
      </c>
      <c r="T2811" s="11" t="s">
        <v>14</v>
      </c>
    </row>
    <row r="2812" spans="2:20" x14ac:dyDescent="0.35">
      <c r="B2812" s="63">
        <v>27.95000000000157</v>
      </c>
      <c r="C2812" s="34">
        <f>B2812/'MSD Calculation'!$D$5</f>
        <v>0.94425675675680976</v>
      </c>
      <c r="D2812" s="34">
        <f>'MSD Calculation'!$D$24-B2812</f>
        <v>-9.4500000000015696</v>
      </c>
      <c r="E2812" s="30">
        <f>IF(B2812="",0,IF(B2812&lt;'MSD Calculation'!$D$5,$E$7*(1-B2812/'MSD Calculation'!$D$5), 0))</f>
        <v>7.8896325165590993E-4</v>
      </c>
      <c r="F2812" s="30">
        <f>IF(B2812="",0,IF($B2812&lt;$F$5,0,IF($B2812&gt;'MSD Calculation'!$D$5,0,IF($N$4="Closed-form",1/2*(1-COS(2*PI()*($B2812-$F$5)/$F$6))*$F$8,IF($N$4="General",1/2*(1-COS(2*PI()*($B2812-$F$5)/$F$6))*$F$9,"Error")))))</f>
        <v>3.9909587369128799E-3</v>
      </c>
      <c r="G2812" s="30">
        <f>IF(B2812="",0,IF($B2812&lt;$G$5,0,IF($B2812&gt;'MSD Calculation'!$D$5,0,IF($N$4="Closed-form",1/2*(1-COS(2*PI()*($B2812-$G$5)/$G$6))*$G$8,IF($N$4="General",1/2*(1-COS(2*PI()*($B2812-$G$5)/$G$6))*$G$9,"Error")))))</f>
        <v>1.6824247198103817E-3</v>
      </c>
      <c r="H2812" s="30">
        <f>IF(B2812="",0,IF($B2812&lt;$H$5,0,IF($B2812&gt;'MSD Calculation'!$D$5,0,IF($N$4="Closed-form",1/2*(1-COS(2*PI()*($B2812-$H$5)/$H$6))*$H$8,IF($N$4="General",1/2*(1-COS(2*PI()*($B2812-$H$5)/$H$6))*$H$9,"Error")))))</f>
        <v>1.057532746374182E-3</v>
      </c>
      <c r="I2812" s="30">
        <f>IF(B2812="",0,IF($B2812&lt;$I$5,0,IF($B2812&gt;'MSD Calculation'!$D$5,0,IF($N$4="Closed-form",1/2*(1-COS(2*PI()*($B2812-$I$5)/$I$6))*$I$8,IF($N$4="General",1/2*(1-COS(2*PI()*($B2812-$I$5)/$I$6))*$I$9,"Error")))))</f>
        <v>3.7901423766883925E-4</v>
      </c>
      <c r="J2812" s="15" t="s">
        <v>14</v>
      </c>
      <c r="K2812" s="3"/>
      <c r="L2812" s="17">
        <v>27.95000000000157</v>
      </c>
      <c r="M2812" s="34">
        <f>L2812/'MSD Calculation'!$D$5</f>
        <v>0.94425675675680976</v>
      </c>
      <c r="N2812" s="34">
        <f>'MSD Calculation'!$D$24-L2812</f>
        <v>-9.4500000000015696</v>
      </c>
      <c r="O2812" s="35">
        <f t="shared" si="215"/>
        <v>7.8896325165590993E-4</v>
      </c>
      <c r="P2812" s="35">
        <f t="shared" si="216"/>
        <v>4.7799219885687897E-3</v>
      </c>
      <c r="Q2812" s="35">
        <f t="shared" si="217"/>
        <v>6.4623467083791712E-3</v>
      </c>
      <c r="R2812" s="35">
        <f t="shared" si="218"/>
        <v>7.5198794547533532E-3</v>
      </c>
      <c r="S2812" s="35">
        <f t="shared" si="219"/>
        <v>7.8988936924221931E-3</v>
      </c>
      <c r="T2812" s="11" t="s">
        <v>14</v>
      </c>
    </row>
    <row r="2813" spans="2:20" x14ac:dyDescent="0.35">
      <c r="B2813" s="63">
        <v>27.960000000001571</v>
      </c>
      <c r="C2813" s="34">
        <f>B2813/'MSD Calculation'!$D$5</f>
        <v>0.94459459459464767</v>
      </c>
      <c r="D2813" s="34">
        <f>'MSD Calculation'!$D$24-B2813</f>
        <v>-9.4600000000015712</v>
      </c>
      <c r="E2813" s="30">
        <f>IF(B2813="",0,IF(B2813&lt;'MSD Calculation'!$D$5,$E$7*(1-B2813/'MSD Calculation'!$D$5), 0))</f>
        <v>7.8418165619132296E-4</v>
      </c>
      <c r="F2813" s="30">
        <f>IF(B2813="",0,IF($B2813&lt;$F$5,0,IF($B2813&gt;'MSD Calculation'!$D$5,0,IF($N$4="Closed-form",1/2*(1-COS(2*PI()*($B2813-$F$5)/$F$6))*$F$8,IF($N$4="General",1/2*(1-COS(2*PI()*($B2813-$F$5)/$F$6))*$F$9,"Error")))))</f>
        <v>3.9809638012510574E-3</v>
      </c>
      <c r="G2813" s="30">
        <f>IF(B2813="",0,IF($B2813&lt;$G$5,0,IF($B2813&gt;'MSD Calculation'!$D$5,0,IF($N$4="Closed-form",1/2*(1-COS(2*PI()*($B2813-$G$5)/$G$6))*$G$8,IF($N$4="General",1/2*(1-COS(2*PI()*($B2813-$G$5)/$G$6))*$G$9,"Error")))))</f>
        <v>1.6775837436208715E-3</v>
      </c>
      <c r="H2813" s="30">
        <f>IF(B2813="",0,IF($B2813&lt;$H$5,0,IF($B2813&gt;'MSD Calculation'!$D$5,0,IF($N$4="Closed-form",1/2*(1-COS(2*PI()*($B2813-$H$5)/$H$6))*$H$8,IF($N$4="General",1/2*(1-COS(2*PI()*($B2813-$H$5)/$H$6))*$H$9,"Error")))))</f>
        <v>1.054039253633794E-3</v>
      </c>
      <c r="I2813" s="30">
        <f>IF(B2813="",0,IF($B2813&lt;$I$5,0,IF($B2813&gt;'MSD Calculation'!$D$5,0,IF($N$4="Closed-form",1/2*(1-COS(2*PI()*($B2813-$I$5)/$I$6))*$I$8,IF($N$4="General",1/2*(1-COS(2*PI()*($B2813-$I$5)/$I$6))*$I$9,"Error")))))</f>
        <v>3.7761474216643065E-4</v>
      </c>
      <c r="J2813" s="15" t="s">
        <v>14</v>
      </c>
      <c r="K2813" s="3"/>
      <c r="L2813" s="17">
        <v>27.960000000001571</v>
      </c>
      <c r="M2813" s="34">
        <f>L2813/'MSD Calculation'!$D$5</f>
        <v>0.94459459459464767</v>
      </c>
      <c r="N2813" s="34">
        <f>'MSD Calculation'!$D$24-L2813</f>
        <v>-9.4600000000015712</v>
      </c>
      <c r="O2813" s="35">
        <f t="shared" si="215"/>
        <v>7.8418165619132296E-4</v>
      </c>
      <c r="P2813" s="35">
        <f t="shared" si="216"/>
        <v>4.7651454574423801E-3</v>
      </c>
      <c r="Q2813" s="35">
        <f t="shared" si="217"/>
        <v>6.4427292010632515E-3</v>
      </c>
      <c r="R2813" s="35">
        <f t="shared" si="218"/>
        <v>7.4967684546970456E-3</v>
      </c>
      <c r="S2813" s="35">
        <f t="shared" si="219"/>
        <v>7.8743831968634756E-3</v>
      </c>
      <c r="T2813" s="11" t="s">
        <v>14</v>
      </c>
    </row>
    <row r="2814" spans="2:20" x14ac:dyDescent="0.35">
      <c r="B2814" s="63">
        <v>27.970000000001573</v>
      </c>
      <c r="C2814" s="34">
        <f>B2814/'MSD Calculation'!$D$5</f>
        <v>0.94493243243248548</v>
      </c>
      <c r="D2814" s="34">
        <f>'MSD Calculation'!$D$24-B2814</f>
        <v>-9.4700000000015727</v>
      </c>
      <c r="E2814" s="30">
        <f>IF(B2814="",0,IF(B2814&lt;'MSD Calculation'!$D$5,$E$7*(1-B2814/'MSD Calculation'!$D$5), 0))</f>
        <v>7.7940006072673763E-4</v>
      </c>
      <c r="F2814" s="30">
        <f>IF(B2814="",0,IF($B2814&lt;$F$5,0,IF($B2814&gt;'MSD Calculation'!$D$5,0,IF($N$4="Closed-form",1/2*(1-COS(2*PI()*($B2814-$F$5)/$F$6))*$F$8,IF($N$4="General",1/2*(1-COS(2*PI()*($B2814-$F$5)/$F$6))*$F$9,"Error")))))</f>
        <v>3.970972676646237E-3</v>
      </c>
      <c r="G2814" s="30">
        <f>IF(B2814="",0,IF($B2814&lt;$G$5,0,IF($B2814&gt;'MSD Calculation'!$D$5,0,IF($N$4="Closed-form",1/2*(1-COS(2*PI()*($B2814-$G$5)/$G$6))*$G$8,IF($N$4="General",1/2*(1-COS(2*PI()*($B2814-$G$5)/$G$6))*$G$9,"Error")))))</f>
        <v>1.6727439436002856E-3</v>
      </c>
      <c r="H2814" s="30">
        <f>IF(B2814="",0,IF($B2814&lt;$H$5,0,IF($B2814&gt;'MSD Calculation'!$D$5,0,IF($N$4="Closed-form",1/2*(1-COS(2*PI()*($B2814-$H$5)/$H$6))*$H$8,IF($N$4="General",1/2*(1-COS(2*PI()*($B2814-$H$5)/$H$6))*$H$9,"Error")))))</f>
        <v>1.0505452144121705E-3</v>
      </c>
      <c r="I2814" s="30">
        <f>IF(B2814="",0,IF($B2814&lt;$I$5,0,IF($B2814&gt;'MSD Calculation'!$D$5,0,IF($N$4="Closed-form",1/2*(1-COS(2*PI()*($B2814-$I$5)/$I$6))*$I$8,IF($N$4="General",1/2*(1-COS(2*PI()*($B2814-$I$5)/$I$6))*$I$9,"Error")))))</f>
        <v>3.762129651656919E-4</v>
      </c>
      <c r="J2814" s="15" t="s">
        <v>14</v>
      </c>
      <c r="K2814" s="3"/>
      <c r="L2814" s="17">
        <v>27.970000000001573</v>
      </c>
      <c r="M2814" s="34">
        <f>L2814/'MSD Calculation'!$D$5</f>
        <v>0.94493243243248548</v>
      </c>
      <c r="N2814" s="34">
        <f>'MSD Calculation'!$D$24-L2814</f>
        <v>-9.4700000000015727</v>
      </c>
      <c r="O2814" s="35">
        <f t="shared" si="215"/>
        <v>7.7940006072673763E-4</v>
      </c>
      <c r="P2814" s="35">
        <f t="shared" si="216"/>
        <v>4.7503727373729744E-3</v>
      </c>
      <c r="Q2814" s="35">
        <f t="shared" si="217"/>
        <v>6.42311668097326E-3</v>
      </c>
      <c r="R2814" s="35">
        <f t="shared" si="218"/>
        <v>7.4736618953854302E-3</v>
      </c>
      <c r="S2814" s="35">
        <f t="shared" si="219"/>
        <v>7.8498748605511214E-3</v>
      </c>
      <c r="T2814" s="11" t="s">
        <v>14</v>
      </c>
    </row>
    <row r="2815" spans="2:20" x14ac:dyDescent="0.35">
      <c r="B2815" s="63">
        <v>27.980000000001574</v>
      </c>
      <c r="C2815" s="34">
        <f>B2815/'MSD Calculation'!$D$5</f>
        <v>0.9452702702703234</v>
      </c>
      <c r="D2815" s="34">
        <f>'MSD Calculation'!$D$24-B2815</f>
        <v>-9.4800000000015743</v>
      </c>
      <c r="E2815" s="30">
        <f>IF(B2815="",0,IF(B2815&lt;'MSD Calculation'!$D$5,$E$7*(1-B2815/'MSD Calculation'!$D$5), 0))</f>
        <v>7.7461846526215067E-4</v>
      </c>
      <c r="F2815" s="30">
        <f>IF(B2815="",0,IF($B2815&lt;$F$5,0,IF($B2815&gt;'MSD Calculation'!$D$5,0,IF($N$4="Closed-form",1/2*(1-COS(2*PI()*($B2815-$F$5)/$F$6))*$F$8,IF($N$4="General",1/2*(1-COS(2*PI()*($B2815-$F$5)/$F$6))*$F$9,"Error")))))</f>
        <v>3.9609854069243894E-3</v>
      </c>
      <c r="G2815" s="30">
        <f>IF(B2815="",0,IF($B2815&lt;$G$5,0,IF($B2815&gt;'MSD Calculation'!$D$5,0,IF($N$4="Closed-form",1/2*(1-COS(2*PI()*($B2815-$G$5)/$G$6))*$G$8,IF($N$4="General",1/2*(1-COS(2*PI()*($B2815-$G$5)/$G$6))*$G$9,"Error")))))</f>
        <v>1.6679053532542931E-3</v>
      </c>
      <c r="H2815" s="30">
        <f>IF(B2815="",0,IF($B2815&lt;$H$5,0,IF($B2815&gt;'MSD Calculation'!$D$5,0,IF($N$4="Closed-form",1/2*(1-COS(2*PI()*($B2815-$H$5)/$H$6))*$H$8,IF($N$4="General",1/2*(1-COS(2*PI()*($B2815-$H$5)/$H$6))*$H$9,"Error")))))</f>
        <v>1.0470506707210519E-3</v>
      </c>
      <c r="I2815" s="30">
        <f>IF(B2815="",0,IF($B2815&lt;$I$5,0,IF($B2815&gt;'MSD Calculation'!$D$5,0,IF($N$4="Closed-form",1/2*(1-COS(2*PI()*($B2815-$I$5)/$I$6))*$I$8,IF($N$4="General",1/2*(1-COS(2*PI()*($B2815-$I$5)/$I$6))*$I$9,"Error")))))</f>
        <v>3.748089428909891E-4</v>
      </c>
      <c r="J2815" s="15" t="s">
        <v>14</v>
      </c>
      <c r="K2815" s="3"/>
      <c r="L2815" s="17">
        <v>27.980000000001574</v>
      </c>
      <c r="M2815" s="34">
        <f>L2815/'MSD Calculation'!$D$5</f>
        <v>0.9452702702703234</v>
      </c>
      <c r="N2815" s="34">
        <f>'MSD Calculation'!$D$24-L2815</f>
        <v>-9.4800000000015743</v>
      </c>
      <c r="O2815" s="35">
        <f t="shared" si="215"/>
        <v>7.7461846526215067E-4</v>
      </c>
      <c r="P2815" s="35">
        <f t="shared" si="216"/>
        <v>4.7356038721865397E-3</v>
      </c>
      <c r="Q2815" s="35">
        <f t="shared" si="217"/>
        <v>6.4035092254408326E-3</v>
      </c>
      <c r="R2815" s="35">
        <f t="shared" si="218"/>
        <v>7.450559896161885E-3</v>
      </c>
      <c r="S2815" s="35">
        <f t="shared" si="219"/>
        <v>7.8253688390528733E-3</v>
      </c>
      <c r="T2815" s="11" t="s">
        <v>14</v>
      </c>
    </row>
    <row r="2816" spans="2:20" x14ac:dyDescent="0.35">
      <c r="B2816" s="63">
        <v>27.990000000001576</v>
      </c>
      <c r="C2816" s="34">
        <f>B2816/'MSD Calculation'!$D$5</f>
        <v>0.94560810810816132</v>
      </c>
      <c r="D2816" s="34">
        <f>'MSD Calculation'!$D$24-B2816</f>
        <v>-9.4900000000015758</v>
      </c>
      <c r="E2816" s="30">
        <f>IF(B2816="",0,IF(B2816&lt;'MSD Calculation'!$D$5,$E$7*(1-B2816/'MSD Calculation'!$D$5), 0))</f>
        <v>7.6983686979756371E-4</v>
      </c>
      <c r="F2816" s="30">
        <f>IF(B2816="",0,IF($B2816&lt;$F$5,0,IF($B2816&gt;'MSD Calculation'!$D$5,0,IF($N$4="Closed-form",1/2*(1-COS(2*PI()*($B2816-$F$5)/$F$6))*$F$8,IF($N$4="General",1/2*(1-COS(2*PI()*($B2816-$F$5)/$F$6))*$F$9,"Error")))))</f>
        <v>3.951002035894555E-3</v>
      </c>
      <c r="G2816" s="30">
        <f>IF(B2816="",0,IF($B2816&lt;$G$5,0,IF($B2816&gt;'MSD Calculation'!$D$5,0,IF($N$4="Closed-form",1/2*(1-COS(2*PI()*($B2816-$G$5)/$G$6))*$G$8,IF($N$4="General",1/2*(1-COS(2*PI()*($B2816-$G$5)/$G$6))*$G$9,"Error")))))</f>
        <v>1.6630680060801845E-3</v>
      </c>
      <c r="H2816" s="30">
        <f>IF(B2816="",0,IF($B2816&lt;$H$5,0,IF($B2816&gt;'MSD Calculation'!$D$5,0,IF($N$4="Closed-form",1/2*(1-COS(2*PI()*($B2816-$H$5)/$H$6))*$H$8,IF($N$4="General",1/2*(1-COS(2*PI()*($B2816-$H$5)/$H$6))*$H$9,"Error")))))</f>
        <v>1.0435556645782464E-3</v>
      </c>
      <c r="I2816" s="30">
        <f>IF(B2816="",0,IF($B2816&lt;$I$5,0,IF($B2816&gt;'MSD Calculation'!$D$5,0,IF($N$4="Closed-form",1/2*(1-COS(2*PI()*($B2816-$I$5)/$I$6))*$I$8,IF($N$4="General",1/2*(1-COS(2*PI()*($B2816-$I$5)/$I$6))*$I$9,"Error")))))</f>
        <v>3.7340271162470968E-4</v>
      </c>
      <c r="J2816" s="15" t="s">
        <v>14</v>
      </c>
      <c r="K2816" s="3"/>
      <c r="L2816" s="17">
        <v>27.990000000001576</v>
      </c>
      <c r="M2816" s="34">
        <f>L2816/'MSD Calculation'!$D$5</f>
        <v>0.94560810810816132</v>
      </c>
      <c r="N2816" s="34">
        <f>'MSD Calculation'!$D$24-L2816</f>
        <v>-9.4900000000015758</v>
      </c>
      <c r="O2816" s="35">
        <f t="shared" si="215"/>
        <v>7.6983686979756371E-4</v>
      </c>
      <c r="P2816" s="35">
        <f t="shared" si="216"/>
        <v>4.7208389056921183E-3</v>
      </c>
      <c r="Q2816" s="35">
        <f t="shared" si="217"/>
        <v>6.3839069117723026E-3</v>
      </c>
      <c r="R2816" s="35">
        <f t="shared" si="218"/>
        <v>7.427462576350549E-3</v>
      </c>
      <c r="S2816" s="35">
        <f t="shared" si="219"/>
        <v>7.8008652879752588E-3</v>
      </c>
      <c r="T2816" s="11" t="s">
        <v>14</v>
      </c>
    </row>
    <row r="2817" spans="2:20" x14ac:dyDescent="0.35">
      <c r="B2817" s="63">
        <v>28.000000000001577</v>
      </c>
      <c r="C2817" s="34">
        <f>B2817/'MSD Calculation'!$D$5</f>
        <v>0.94594594594599923</v>
      </c>
      <c r="D2817" s="34">
        <f>'MSD Calculation'!$D$24-B2817</f>
        <v>-9.5000000000015774</v>
      </c>
      <c r="E2817" s="30">
        <f>IF(B2817="",0,IF(B2817&lt;'MSD Calculation'!$D$5,$E$7*(1-B2817/'MSD Calculation'!$D$5), 0))</f>
        <v>7.6505527433297674E-4</v>
      </c>
      <c r="F2817" s="30">
        <f>IF(B2817="",0,IF($B2817&lt;$F$5,0,IF($B2817&gt;'MSD Calculation'!$D$5,0,IF($N$4="Closed-form",1/2*(1-COS(2*PI()*($B2817-$F$5)/$F$6))*$F$8,IF($N$4="General",1/2*(1-COS(2*PI()*($B2817-$F$5)/$F$6))*$F$9,"Error")))))</f>
        <v>3.9410226073486937E-3</v>
      </c>
      <c r="G2817" s="30">
        <f>IF(B2817="",0,IF($B2817&lt;$G$5,0,IF($B2817&gt;'MSD Calculation'!$D$5,0,IF($N$4="Closed-form",1/2*(1-COS(2*PI()*($B2817-$G$5)/$G$6))*$G$8,IF($N$4="General",1/2*(1-COS(2*PI()*($B2817-$G$5)/$G$6))*$G$9,"Error")))))</f>
        <v>1.6582319355666448E-3</v>
      </c>
      <c r="H2817" s="30">
        <f>IF(B2817="",0,IF($B2817&lt;$H$5,0,IF($B2817&gt;'MSD Calculation'!$D$5,0,IF($N$4="Closed-form",1/2*(1-COS(2*PI()*($B2817-$H$5)/$H$6))*$H$8,IF($N$4="General",1/2*(1-COS(2*PI()*($B2817-$H$5)/$H$6))*$H$9,"Error")))))</f>
        <v>1.040060238007122E-3</v>
      </c>
      <c r="I2817" s="30">
        <f>IF(B2817="",0,IF($B2817&lt;$I$5,0,IF($B2817&gt;'MSD Calculation'!$D$5,0,IF($N$4="Closed-form",1/2*(1-COS(2*PI()*($B2817-$I$5)/$I$6))*$I$8,IF($N$4="General",1/2*(1-COS(2*PI()*($B2817-$I$5)/$I$6))*$I$9,"Error")))))</f>
        <v>3.7199430770632548E-4</v>
      </c>
      <c r="J2817" s="15" t="s">
        <v>14</v>
      </c>
      <c r="K2817" s="3"/>
      <c r="L2817" s="17">
        <v>28.000000000001577</v>
      </c>
      <c r="M2817" s="34">
        <f>L2817/'MSD Calculation'!$D$5</f>
        <v>0.94594594594599923</v>
      </c>
      <c r="N2817" s="34">
        <f>'MSD Calculation'!$D$24-L2817</f>
        <v>-9.5000000000015774</v>
      </c>
      <c r="O2817" s="35">
        <f t="shared" si="215"/>
        <v>7.6505527433297674E-4</v>
      </c>
      <c r="P2817" s="35">
        <f t="shared" si="216"/>
        <v>4.7060778816816707E-3</v>
      </c>
      <c r="Q2817" s="35">
        <f t="shared" si="217"/>
        <v>6.3643098172483153E-3</v>
      </c>
      <c r="R2817" s="35">
        <f t="shared" si="218"/>
        <v>7.4043700552554378E-3</v>
      </c>
      <c r="S2817" s="35">
        <f t="shared" si="219"/>
        <v>7.7763643629617631E-3</v>
      </c>
      <c r="T2817" s="11" t="s">
        <v>14</v>
      </c>
    </row>
    <row r="2818" spans="2:20" x14ac:dyDescent="0.35">
      <c r="B2818" s="63">
        <v>28.010000000001579</v>
      </c>
      <c r="C2818" s="34">
        <f>B2818/'MSD Calculation'!$D$5</f>
        <v>0.94628378378383704</v>
      </c>
      <c r="D2818" s="34">
        <f>'MSD Calculation'!$D$24-B2818</f>
        <v>-9.510000000001579</v>
      </c>
      <c r="E2818" s="30">
        <f>IF(B2818="",0,IF(B2818&lt;'MSD Calculation'!$D$5,$E$7*(1-B2818/'MSD Calculation'!$D$5), 0))</f>
        <v>7.6027367886839141E-4</v>
      </c>
      <c r="F2818" s="30">
        <f>IF(B2818="",0,IF($B2818&lt;$F$5,0,IF($B2818&gt;'MSD Calculation'!$D$5,0,IF($N$4="Closed-form",1/2*(1-COS(2*PI()*($B2818-$F$5)/$F$6))*$F$8,IF($N$4="General",1/2*(1-COS(2*PI()*($B2818-$F$5)/$F$6))*$F$9,"Error")))))</f>
        <v>3.9310471650614515E-3</v>
      </c>
      <c r="G2818" s="30">
        <f>IF(B2818="",0,IF($B2818&lt;$G$5,0,IF($B2818&gt;'MSD Calculation'!$D$5,0,IF($N$4="Closed-form",1/2*(1-COS(2*PI()*($B2818-$G$5)/$G$6))*$G$8,IF($N$4="General",1/2*(1-COS(2*PI()*($B2818-$G$5)/$G$6))*$G$9,"Error")))))</f>
        <v>1.6533971751935212E-3</v>
      </c>
      <c r="H2818" s="30">
        <f>IF(B2818="",0,IF($B2818&lt;$H$5,0,IF($B2818&gt;'MSD Calculation'!$D$5,0,IF($N$4="Closed-form",1/2*(1-COS(2*PI()*($B2818-$H$5)/$H$6))*$H$8,IF($N$4="General",1/2*(1-COS(2*PI()*($B2818-$H$5)/$H$6))*$H$9,"Error")))))</f>
        <v>1.0365644330361024E-3</v>
      </c>
      <c r="I2818" s="30">
        <f>IF(B2818="",0,IF($B2818&lt;$I$5,0,IF($B2818&gt;'MSD Calculation'!$D$5,0,IF($N$4="Closed-form",1/2*(1-COS(2*PI()*($B2818-$I$5)/$I$6))*$I$8,IF($N$4="General",1/2*(1-COS(2*PI()*($B2818-$I$5)/$I$6))*$I$9,"Error")))))</f>
        <v>3.705837675314535E-4</v>
      </c>
      <c r="J2818" s="15" t="s">
        <v>14</v>
      </c>
      <c r="K2818" s="3"/>
      <c r="L2818" s="17">
        <v>28.010000000001579</v>
      </c>
      <c r="M2818" s="34">
        <f>L2818/'MSD Calculation'!$D$5</f>
        <v>0.94628378378383704</v>
      </c>
      <c r="N2818" s="34">
        <f>'MSD Calculation'!$D$24-L2818</f>
        <v>-9.510000000001579</v>
      </c>
      <c r="O2818" s="35">
        <f t="shared" si="215"/>
        <v>7.6027367886839141E-4</v>
      </c>
      <c r="P2818" s="35">
        <f t="shared" si="216"/>
        <v>4.6913208439298432E-3</v>
      </c>
      <c r="Q2818" s="35">
        <f t="shared" si="217"/>
        <v>6.3447180191233644E-3</v>
      </c>
      <c r="R2818" s="35">
        <f t="shared" si="218"/>
        <v>7.3812824521594673E-3</v>
      </c>
      <c r="S2818" s="35">
        <f t="shared" si="219"/>
        <v>7.7518662196909205E-3</v>
      </c>
      <c r="T2818" s="11" t="s">
        <v>14</v>
      </c>
    </row>
    <row r="2819" spans="2:20" x14ac:dyDescent="0.35">
      <c r="B2819" s="63">
        <v>28.020000000001581</v>
      </c>
      <c r="C2819" s="34">
        <f>B2819/'MSD Calculation'!$D$5</f>
        <v>0.94662162162167496</v>
      </c>
      <c r="D2819" s="34">
        <f>'MSD Calculation'!$D$24-B2819</f>
        <v>-9.5200000000015805</v>
      </c>
      <c r="E2819" s="30">
        <f>IF(B2819="",0,IF(B2819&lt;'MSD Calculation'!$D$5,$E$7*(1-B2819/'MSD Calculation'!$D$5), 0))</f>
        <v>7.5549208340380445E-4</v>
      </c>
      <c r="F2819" s="30">
        <f>IF(B2819="",0,IF($B2819&lt;$F$5,0,IF($B2819&gt;'MSD Calculation'!$D$5,0,IF($N$4="Closed-form",1/2*(1-COS(2*PI()*($B2819-$F$5)/$F$6))*$F$8,IF($N$4="General",1/2*(1-COS(2*PI()*($B2819-$F$5)/$F$6))*$F$9,"Error")))))</f>
        <v>3.9210757527900087E-3</v>
      </c>
      <c r="G2819" s="30">
        <f>IF(B2819="",0,IF($B2819&lt;$G$5,0,IF($B2819&gt;'MSD Calculation'!$D$5,0,IF($N$4="Closed-form",1/2*(1-COS(2*PI()*($B2819-$G$5)/$G$6))*$G$8,IF($N$4="General",1/2*(1-COS(2*PI()*($B2819-$G$5)/$G$6))*$G$9,"Error")))))</f>
        <v>1.6485637584315895E-3</v>
      </c>
      <c r="H2819" s="30">
        <f>IF(B2819="",0,IF($B2819&lt;$H$5,0,IF($B2819&gt;'MSD Calculation'!$D$5,0,IF($N$4="Closed-form",1/2*(1-COS(2*PI()*($B2819-$H$5)/$H$6))*$H$8,IF($N$4="General",1/2*(1-COS(2*PI()*($B2819-$H$5)/$H$6))*$H$9,"Error")))))</f>
        <v>1.0330682916981594E-3</v>
      </c>
      <c r="I2819" s="30">
        <f>IF(B2819="",0,IF($B2819&lt;$I$5,0,IF($B2819&gt;'MSD Calculation'!$D$5,0,IF($N$4="Closed-form",1/2*(1-COS(2*PI()*($B2819-$I$5)/$I$6))*$I$8,IF($N$4="General",1/2*(1-COS(2*PI()*($B2819-$I$5)/$I$6))*$I$9,"Error")))))</f>
        <v>3.6917112755091477E-4</v>
      </c>
      <c r="J2819" s="15" t="s">
        <v>14</v>
      </c>
      <c r="K2819" s="3"/>
      <c r="L2819" s="17">
        <v>28.020000000001581</v>
      </c>
      <c r="M2819" s="34">
        <f>L2819/'MSD Calculation'!$D$5</f>
        <v>0.94662162162167496</v>
      </c>
      <c r="N2819" s="34">
        <f>'MSD Calculation'!$D$24-L2819</f>
        <v>-9.5200000000015805</v>
      </c>
      <c r="O2819" s="35">
        <f t="shared" si="215"/>
        <v>7.5549208340380445E-4</v>
      </c>
      <c r="P2819" s="35">
        <f t="shared" si="216"/>
        <v>4.6765678361938134E-3</v>
      </c>
      <c r="Q2819" s="35">
        <f t="shared" si="217"/>
        <v>6.3251315946254031E-3</v>
      </c>
      <c r="R2819" s="35">
        <f t="shared" si="218"/>
        <v>7.3581998863235624E-3</v>
      </c>
      <c r="S2819" s="35">
        <f t="shared" si="219"/>
        <v>7.7273710138744773E-3</v>
      </c>
      <c r="T2819" s="11" t="s">
        <v>14</v>
      </c>
    </row>
    <row r="2820" spans="2:20" x14ac:dyDescent="0.35">
      <c r="B2820" s="63">
        <v>28.030000000001582</v>
      </c>
      <c r="C2820" s="34">
        <f>B2820/'MSD Calculation'!$D$5</f>
        <v>0.94695945945951288</v>
      </c>
      <c r="D2820" s="34">
        <f>'MSD Calculation'!$D$24-B2820</f>
        <v>-9.5300000000015821</v>
      </c>
      <c r="E2820" s="30">
        <f>IF(B2820="",0,IF(B2820&lt;'MSD Calculation'!$D$5,$E$7*(1-B2820/'MSD Calculation'!$D$5), 0))</f>
        <v>7.5071048793921749E-4</v>
      </c>
      <c r="F2820" s="30">
        <f>IF(B2820="",0,IF($B2820&lt;$F$5,0,IF($B2820&gt;'MSD Calculation'!$D$5,0,IF($N$4="Closed-form",1/2*(1-COS(2*PI()*($B2820-$F$5)/$F$6))*$F$8,IF($N$4="General",1/2*(1-COS(2*PI()*($B2820-$F$5)/$F$6))*$F$9,"Error")))))</f>
        <v>3.9111084142738452E-3</v>
      </c>
      <c r="G2820" s="30">
        <f>IF(B2820="",0,IF($B2820&lt;$G$5,0,IF($B2820&gt;'MSD Calculation'!$D$5,0,IF($N$4="Closed-form",1/2*(1-COS(2*PI()*($B2820-$G$5)/$G$6))*$G$8,IF($N$4="General",1/2*(1-COS(2*PI()*($B2820-$G$5)/$G$6))*$G$9,"Error")))))</f>
        <v>1.6437317187423276E-3</v>
      </c>
      <c r="H2820" s="30">
        <f>IF(B2820="",0,IF($B2820&lt;$H$5,0,IF($B2820&gt;'MSD Calculation'!$D$5,0,IF($N$4="Closed-form",1/2*(1-COS(2*PI()*($B2820-$H$5)/$H$6))*$H$8,IF($N$4="General",1/2*(1-COS(2*PI()*($B2820-$H$5)/$H$6))*$H$9,"Error")))))</f>
        <v>1.0295718560303134E-3</v>
      </c>
      <c r="I2820" s="30">
        <f>IF(B2820="",0,IF($B2820&lt;$I$5,0,IF($B2820&gt;'MSD Calculation'!$D$5,0,IF($N$4="Closed-form",1/2*(1-COS(2*PI()*($B2820-$I$5)/$I$6))*$I$8,IF($N$4="General",1/2*(1-COS(2*PI()*($B2820-$I$5)/$I$6))*$I$9,"Error")))))</f>
        <v>3.6775642426979373E-4</v>
      </c>
      <c r="J2820" s="15" t="s">
        <v>14</v>
      </c>
      <c r="K2820" s="3"/>
      <c r="L2820" s="17">
        <v>28.030000000001582</v>
      </c>
      <c r="M2820" s="34">
        <f>L2820/'MSD Calculation'!$D$5</f>
        <v>0.94695945945951288</v>
      </c>
      <c r="N2820" s="34">
        <f>'MSD Calculation'!$D$24-L2820</f>
        <v>-9.5300000000015821</v>
      </c>
      <c r="O2820" s="35">
        <f t="shared" si="215"/>
        <v>7.5071048793921749E-4</v>
      </c>
      <c r="P2820" s="35">
        <f t="shared" si="216"/>
        <v>4.6618189022130628E-3</v>
      </c>
      <c r="Q2820" s="35">
        <f t="shared" si="217"/>
        <v>6.3055506209553904E-3</v>
      </c>
      <c r="R2820" s="35">
        <f t="shared" si="218"/>
        <v>7.3351224769857039E-3</v>
      </c>
      <c r="S2820" s="35">
        <f t="shared" si="219"/>
        <v>7.702878901255498E-3</v>
      </c>
      <c r="T2820" s="11" t="s">
        <v>14</v>
      </c>
    </row>
    <row r="2821" spans="2:20" x14ac:dyDescent="0.35">
      <c r="B2821" s="63">
        <v>28.040000000001584</v>
      </c>
      <c r="C2821" s="34">
        <f>B2821/'MSD Calculation'!$D$5</f>
        <v>0.94729729729735079</v>
      </c>
      <c r="D2821" s="34">
        <f>'MSD Calculation'!$D$24-B2821</f>
        <v>-9.5400000000015837</v>
      </c>
      <c r="E2821" s="30">
        <f>IF(B2821="",0,IF(B2821&lt;'MSD Calculation'!$D$5,$E$7*(1-B2821/'MSD Calculation'!$D$5), 0))</f>
        <v>7.4592889247463053E-4</v>
      </c>
      <c r="F2821" s="30">
        <f>IF(B2821="",0,IF($B2821&lt;$F$5,0,IF($B2821&gt;'MSD Calculation'!$D$5,0,IF($N$4="Closed-form",1/2*(1-COS(2*PI()*($B2821-$F$5)/$F$6))*$F$8,IF($N$4="General",1/2*(1-COS(2*PI()*($B2821-$F$5)/$F$6))*$F$9,"Error")))))</f>
        <v>3.9011451932346032E-3</v>
      </c>
      <c r="G2821" s="30">
        <f>IF(B2821="",0,IF($B2821&lt;$G$5,0,IF($B2821&gt;'MSD Calculation'!$D$5,0,IF($N$4="Closed-form",1/2*(1-COS(2*PI()*($B2821-$G$5)/$G$6))*$G$8,IF($N$4="General",1/2*(1-COS(2*PI()*($B2821-$G$5)/$G$6))*$G$9,"Error")))))</f>
        <v>1.6389010895776748E-3</v>
      </c>
      <c r="H2821" s="30">
        <f>IF(B2821="",0,IF($B2821&lt;$H$5,0,IF($B2821&gt;'MSD Calculation'!$D$5,0,IF($N$4="Closed-form",1/2*(1-COS(2*PI()*($B2821-$H$5)/$H$6))*$H$8,IF($N$4="General",1/2*(1-COS(2*PI()*($B2821-$H$5)/$H$6))*$H$9,"Error")))))</f>
        <v>1.0260751680731177E-3</v>
      </c>
      <c r="I2821" s="30">
        <f>IF(B2821="",0,IF($B2821&lt;$I$5,0,IF($B2821&gt;'MSD Calculation'!$D$5,0,IF($N$4="Closed-form",1/2*(1-COS(2*PI()*($B2821-$I$5)/$I$6))*$I$8,IF($N$4="General",1/2*(1-COS(2*PI()*($B2821-$I$5)/$I$6))*$I$9,"Error")))))</f>
        <v>3.6633969424649387E-4</v>
      </c>
      <c r="J2821" s="15" t="s">
        <v>14</v>
      </c>
      <c r="K2821" s="3"/>
      <c r="L2821" s="17">
        <v>28.040000000001584</v>
      </c>
      <c r="M2821" s="34">
        <f>L2821/'MSD Calculation'!$D$5</f>
        <v>0.94729729729735079</v>
      </c>
      <c r="N2821" s="34">
        <f>'MSD Calculation'!$D$24-L2821</f>
        <v>-9.5400000000015837</v>
      </c>
      <c r="O2821" s="35">
        <f t="shared" si="215"/>
        <v>7.4592889247463053E-4</v>
      </c>
      <c r="P2821" s="35">
        <f t="shared" si="216"/>
        <v>4.6470740857092342E-3</v>
      </c>
      <c r="Q2821" s="35">
        <f t="shared" si="217"/>
        <v>6.2859751752869092E-3</v>
      </c>
      <c r="R2821" s="35">
        <f t="shared" si="218"/>
        <v>7.3120503433600267E-3</v>
      </c>
      <c r="S2821" s="35">
        <f t="shared" si="219"/>
        <v>7.6783900376065205E-3</v>
      </c>
      <c r="T2821" s="11" t="s">
        <v>14</v>
      </c>
    </row>
    <row r="2822" spans="2:20" x14ac:dyDescent="0.35">
      <c r="B2822" s="63">
        <v>28.050000000001585</v>
      </c>
      <c r="C2822" s="34">
        <f>B2822/'MSD Calculation'!$D$5</f>
        <v>0.9476351351351886</v>
      </c>
      <c r="D2822" s="34">
        <f>'MSD Calculation'!$D$24-B2822</f>
        <v>-9.5500000000015852</v>
      </c>
      <c r="E2822" s="30">
        <f>IF(B2822="",0,IF(B2822&lt;'MSD Calculation'!$D$5,$E$7*(1-B2822/'MSD Calculation'!$D$5), 0))</f>
        <v>7.4114729701004519E-4</v>
      </c>
      <c r="F2822" s="30">
        <f>IF(B2822="",0,IF($B2822&lt;$F$5,0,IF($B2822&gt;'MSD Calculation'!$D$5,0,IF($N$4="Closed-form",1/2*(1-COS(2*PI()*($B2822-$F$5)/$F$6))*$F$8,IF($N$4="General",1/2*(1-COS(2*PI()*($B2822-$F$5)/$F$6))*$F$9,"Error")))))</f>
        <v>3.8911861333758252E-3</v>
      </c>
      <c r="G2822" s="30">
        <f>IF(B2822="",0,IF($B2822&lt;$G$5,0,IF($B2822&gt;'MSD Calculation'!$D$5,0,IF($N$4="Closed-form",1/2*(1-COS(2*PI()*($B2822-$G$5)/$G$6))*$G$8,IF($N$4="General",1/2*(1-COS(2*PI()*($B2822-$G$5)/$G$6))*$G$9,"Error")))))</f>
        <v>1.634071904379811E-3</v>
      </c>
      <c r="H2822" s="30">
        <f>IF(B2822="",0,IF($B2822&lt;$H$5,0,IF($B2822&gt;'MSD Calculation'!$D$5,0,IF($N$4="Closed-form",1/2*(1-COS(2*PI()*($B2822-$H$5)/$H$6))*$H$8,IF($N$4="General",1/2*(1-COS(2*PI()*($B2822-$H$5)/$H$6))*$H$9,"Error")))))</f>
        <v>1.0225782698701645E-3</v>
      </c>
      <c r="I2822" s="30">
        <f>IF(B2822="",0,IF($B2822&lt;$I$5,0,IF($B2822&gt;'MSD Calculation'!$D$5,0,IF($N$4="Closed-form",1/2*(1-COS(2*PI()*($B2822-$I$5)/$I$6))*$I$8,IF($N$4="General",1/2*(1-COS(2*PI()*($B2822-$I$5)/$I$6))*$I$9,"Error")))))</f>
        <v>3.6492097409179276E-4</v>
      </c>
      <c r="J2822" s="15" t="s">
        <v>14</v>
      </c>
      <c r="K2822" s="3"/>
      <c r="L2822" s="17">
        <v>28.050000000001585</v>
      </c>
      <c r="M2822" s="34">
        <f>L2822/'MSD Calculation'!$D$5</f>
        <v>0.9476351351351886</v>
      </c>
      <c r="N2822" s="34">
        <f>'MSD Calculation'!$D$24-L2822</f>
        <v>-9.5500000000015852</v>
      </c>
      <c r="O2822" s="35">
        <f t="shared" si="215"/>
        <v>7.4114729701004519E-4</v>
      </c>
      <c r="P2822" s="35">
        <f t="shared" si="216"/>
        <v>4.6323334303858699E-3</v>
      </c>
      <c r="Q2822" s="35">
        <f t="shared" si="217"/>
        <v>6.2664053347656814E-3</v>
      </c>
      <c r="R2822" s="35">
        <f t="shared" si="218"/>
        <v>7.2889836046358455E-3</v>
      </c>
      <c r="S2822" s="35">
        <f t="shared" si="219"/>
        <v>7.6539045787276383E-3</v>
      </c>
      <c r="T2822" s="11" t="s">
        <v>14</v>
      </c>
    </row>
    <row r="2823" spans="2:20" x14ac:dyDescent="0.35">
      <c r="B2823" s="63">
        <v>28.060000000001587</v>
      </c>
      <c r="C2823" s="34">
        <f>B2823/'MSD Calculation'!$D$5</f>
        <v>0.94797297297302652</v>
      </c>
      <c r="D2823" s="34">
        <f>'MSD Calculation'!$D$24-B2823</f>
        <v>-9.5600000000015868</v>
      </c>
      <c r="E2823" s="30">
        <f>IF(B2823="",0,IF(B2823&lt;'MSD Calculation'!$D$5,$E$7*(1-B2823/'MSD Calculation'!$D$5), 0))</f>
        <v>7.3636570154545823E-4</v>
      </c>
      <c r="F2823" s="30">
        <f>IF(B2823="",0,IF($B2823&lt;$F$5,0,IF($B2823&gt;'MSD Calculation'!$D$5,0,IF($N$4="Closed-form",1/2*(1-COS(2*PI()*($B2823-$F$5)/$F$6))*$F$8,IF($N$4="General",1/2*(1-COS(2*PI()*($B2823-$F$5)/$F$6))*$F$9,"Error")))))</f>
        <v>3.881231278382833E-3</v>
      </c>
      <c r="G2823" s="30">
        <f>IF(B2823="",0,IF($B2823&lt;$G$5,0,IF($B2823&gt;'MSD Calculation'!$D$5,0,IF($N$4="Closed-form",1/2*(1-COS(2*PI()*($B2823-$G$5)/$G$6))*$G$8,IF($N$4="General",1/2*(1-COS(2*PI()*($B2823-$G$5)/$G$6))*$G$9,"Error")))))</f>
        <v>1.6292441965809132E-3</v>
      </c>
      <c r="H2823" s="30">
        <f>IF(B2823="",0,IF($B2823&lt;$H$5,0,IF($B2823&gt;'MSD Calculation'!$D$5,0,IF($N$4="Closed-form",1/2*(1-COS(2*PI()*($B2823-$H$5)/$H$6))*$H$8,IF($N$4="General",1/2*(1-COS(2*PI()*($B2823-$H$5)/$H$6))*$H$9,"Error")))))</f>
        <v>1.0190812034675722E-3</v>
      </c>
      <c r="I2823" s="30">
        <f>IF(B2823="",0,IF($B2823&lt;$I$5,0,IF($B2823&gt;'MSD Calculation'!$D$5,0,IF($N$4="Closed-form",1/2*(1-COS(2*PI()*($B2823-$I$5)/$I$6))*$I$8,IF($N$4="General",1/2*(1-COS(2*PI()*($B2823-$I$5)/$I$6))*$I$9,"Error")))))</f>
        <v>3.635003004678972E-4</v>
      </c>
      <c r="J2823" s="15" t="s">
        <v>14</v>
      </c>
      <c r="K2823" s="3"/>
      <c r="L2823" s="17">
        <v>28.060000000001587</v>
      </c>
      <c r="M2823" s="34">
        <f>L2823/'MSD Calculation'!$D$5</f>
        <v>0.94797297297302652</v>
      </c>
      <c r="N2823" s="34">
        <f>'MSD Calculation'!$D$24-L2823</f>
        <v>-9.5600000000015868</v>
      </c>
      <c r="O2823" s="35">
        <f t="shared" si="215"/>
        <v>7.3636570154545823E-4</v>
      </c>
      <c r="P2823" s="35">
        <f t="shared" si="216"/>
        <v>4.6175969799282911E-3</v>
      </c>
      <c r="Q2823" s="35">
        <f t="shared" si="217"/>
        <v>6.2468411765092043E-3</v>
      </c>
      <c r="R2823" s="35">
        <f t="shared" si="218"/>
        <v>7.2659223799767768E-3</v>
      </c>
      <c r="S2823" s="35">
        <f t="shared" si="219"/>
        <v>7.629422680444674E-3</v>
      </c>
      <c r="T2823" s="11" t="s">
        <v>14</v>
      </c>
    </row>
    <row r="2824" spans="2:20" x14ac:dyDescent="0.35">
      <c r="B2824" s="63">
        <v>28.070000000001588</v>
      </c>
      <c r="C2824" s="34">
        <f>B2824/'MSD Calculation'!$D$5</f>
        <v>0.94831081081086444</v>
      </c>
      <c r="D2824" s="34">
        <f>'MSD Calculation'!$D$24-B2824</f>
        <v>-9.5700000000015883</v>
      </c>
      <c r="E2824" s="30">
        <f>IF(B2824="",0,IF(B2824&lt;'MSD Calculation'!$D$5,$E$7*(1-B2824/'MSD Calculation'!$D$5), 0))</f>
        <v>7.3158410608087127E-4</v>
      </c>
      <c r="F2824" s="30">
        <f>IF(B2824="",0,IF($B2824&lt;$F$5,0,IF($B2824&gt;'MSD Calculation'!$D$5,0,IF($N$4="Closed-form",1/2*(1-COS(2*PI()*($B2824-$F$5)/$F$6))*$F$8,IF($N$4="General",1/2*(1-COS(2*PI()*($B2824-$F$5)/$F$6))*$F$9,"Error")))))</f>
        <v>3.8712806719224772E-3</v>
      </c>
      <c r="G2824" s="30">
        <f>IF(B2824="",0,IF($B2824&lt;$G$5,0,IF($B2824&gt;'MSD Calculation'!$D$5,0,IF($N$4="Closed-form",1/2*(1-COS(2*PI()*($B2824-$G$5)/$G$6))*$G$8,IF($N$4="General",1/2*(1-COS(2*PI()*($B2824-$G$5)/$G$6))*$G$9,"Error")))))</f>
        <v>1.6244179996029375E-3</v>
      </c>
      <c r="H2824" s="30">
        <f>IF(B2824="",0,IF($B2824&lt;$H$5,0,IF($B2824&gt;'MSD Calculation'!$D$5,0,IF($N$4="Closed-form",1/2*(1-COS(2*PI()*($B2824-$H$5)/$H$6))*$H$8,IF($N$4="General",1/2*(1-COS(2*PI()*($B2824-$H$5)/$H$6))*$H$9,"Error")))))</f>
        <v>1.0155840109134784E-3</v>
      </c>
      <c r="I2824" s="30">
        <f>IF(B2824="",0,IF($B2824&lt;$I$5,0,IF($B2824&gt;'MSD Calculation'!$D$5,0,IF($N$4="Closed-form",1/2*(1-COS(2*PI()*($B2824-$I$5)/$I$6))*$I$8,IF($N$4="General",1/2*(1-COS(2*PI()*($B2824-$I$5)/$I$6))*$I$9,"Error")))))</f>
        <v>3.620777100874947E-4</v>
      </c>
      <c r="J2824" s="15" t="s">
        <v>14</v>
      </c>
      <c r="K2824" s="3"/>
      <c r="L2824" s="17">
        <v>28.070000000001588</v>
      </c>
      <c r="M2824" s="34">
        <f>L2824/'MSD Calculation'!$D$5</f>
        <v>0.94831081081086444</v>
      </c>
      <c r="N2824" s="34">
        <f>'MSD Calculation'!$D$24-L2824</f>
        <v>-9.5700000000015883</v>
      </c>
      <c r="O2824" s="35">
        <f t="shared" si="215"/>
        <v>7.3158410608087127E-4</v>
      </c>
      <c r="P2824" s="35">
        <f t="shared" si="216"/>
        <v>4.6028647780033483E-3</v>
      </c>
      <c r="Q2824" s="35">
        <f t="shared" si="217"/>
        <v>6.2272827776062856E-3</v>
      </c>
      <c r="R2824" s="35">
        <f t="shared" si="218"/>
        <v>7.242866788519764E-3</v>
      </c>
      <c r="S2824" s="35">
        <f t="shared" si="219"/>
        <v>7.6049444986072585E-3</v>
      </c>
      <c r="T2824" s="11" t="s">
        <v>14</v>
      </c>
    </row>
    <row r="2825" spans="2:20" x14ac:dyDescent="0.35">
      <c r="B2825" s="63">
        <v>28.08000000000159</v>
      </c>
      <c r="C2825" s="34">
        <f>B2825/'MSD Calculation'!$D$5</f>
        <v>0.94864864864870235</v>
      </c>
      <c r="D2825" s="34">
        <f>'MSD Calculation'!$D$24-B2825</f>
        <v>-9.5800000000015899</v>
      </c>
      <c r="E2825" s="30">
        <f>IF(B2825="",0,IF(B2825&lt;'MSD Calculation'!$D$5,$E$7*(1-B2825/'MSD Calculation'!$D$5), 0))</f>
        <v>7.2680251061628431E-4</v>
      </c>
      <c r="F2825" s="30">
        <f>IF(B2825="",0,IF($B2825&lt;$F$5,0,IF($B2825&gt;'MSD Calculation'!$D$5,0,IF($N$4="Closed-form",1/2*(1-COS(2*PI()*($B2825-$F$5)/$F$6))*$F$8,IF($N$4="General",1/2*(1-COS(2*PI()*($B2825-$F$5)/$F$6))*$F$9,"Error")))))</f>
        <v>3.8613343576430078E-3</v>
      </c>
      <c r="G2825" s="30">
        <f>IF(B2825="",0,IF($B2825&lt;$G$5,0,IF($B2825&gt;'MSD Calculation'!$D$5,0,IF($N$4="Closed-form",1/2*(1-COS(2*PI()*($B2825-$G$5)/$G$6))*$G$8,IF($N$4="General",1/2*(1-COS(2*PI()*($B2825-$G$5)/$G$6))*$G$9,"Error")))))</f>
        <v>1.6195933468573756E-3</v>
      </c>
      <c r="H2825" s="30">
        <f>IF(B2825="",0,IF($B2825&lt;$H$5,0,IF($B2825&gt;'MSD Calculation'!$D$5,0,IF($N$4="Closed-form",1/2*(1-COS(2*PI()*($B2825-$H$5)/$H$6))*$H$8,IF($N$4="General",1/2*(1-COS(2*PI()*($B2825-$H$5)/$H$6))*$H$9,"Error")))))</f>
        <v>1.0120867342575427E-3</v>
      </c>
      <c r="I2825" s="30">
        <f>IF(B2825="",0,IF($B2825&lt;$I$5,0,IF($B2825&gt;'MSD Calculation'!$D$5,0,IF($N$4="Closed-form",1/2*(1-COS(2*PI()*($B2825-$I$5)/$I$6))*$I$8,IF($N$4="General",1/2*(1-COS(2*PI()*($B2825-$I$5)/$I$6))*$I$9,"Error")))))</f>
        <v>3.6065323971280462E-4</v>
      </c>
      <c r="J2825" s="15" t="s">
        <v>14</v>
      </c>
      <c r="K2825" s="3"/>
      <c r="L2825" s="17">
        <v>28.08000000000159</v>
      </c>
      <c r="M2825" s="34">
        <f>L2825/'MSD Calculation'!$D$5</f>
        <v>0.94864864864870235</v>
      </c>
      <c r="N2825" s="34">
        <f>'MSD Calculation'!$D$24-L2825</f>
        <v>-9.5800000000015899</v>
      </c>
      <c r="O2825" s="35">
        <f t="shared" si="215"/>
        <v>7.2680251061628431E-4</v>
      </c>
      <c r="P2825" s="35">
        <f t="shared" si="216"/>
        <v>4.5881368682592922E-3</v>
      </c>
      <c r="Q2825" s="35">
        <f t="shared" si="217"/>
        <v>6.2077302151166674E-3</v>
      </c>
      <c r="R2825" s="35">
        <f t="shared" si="218"/>
        <v>7.2198169493742099E-3</v>
      </c>
      <c r="S2825" s="35">
        <f t="shared" si="219"/>
        <v>7.5804701890870149E-3</v>
      </c>
      <c r="T2825" s="11" t="s">
        <v>14</v>
      </c>
    </row>
    <row r="2826" spans="2:20" x14ac:dyDescent="0.35">
      <c r="B2826" s="63">
        <v>28.090000000001591</v>
      </c>
      <c r="C2826" s="34">
        <f>B2826/'MSD Calculation'!$D$5</f>
        <v>0.94898648648654016</v>
      </c>
      <c r="D2826" s="34">
        <f>'MSD Calculation'!$D$24-B2826</f>
        <v>-9.5900000000015915</v>
      </c>
      <c r="E2826" s="30">
        <f>IF(B2826="",0,IF(B2826&lt;'MSD Calculation'!$D$5,$E$7*(1-B2826/'MSD Calculation'!$D$5), 0))</f>
        <v>7.2202091515169897E-4</v>
      </c>
      <c r="F2826" s="30">
        <f>IF(B2826="",0,IF($B2826&lt;$F$5,0,IF($B2826&gt;'MSD Calculation'!$D$5,0,IF($N$4="Closed-form",1/2*(1-COS(2*PI()*($B2826-$F$5)/$F$6))*$F$8,IF($N$4="General",1/2*(1-COS(2*PI()*($B2826-$F$5)/$F$6))*$F$9,"Error")))))</f>
        <v>3.8513923791738043E-3</v>
      </c>
      <c r="G2826" s="30">
        <f>IF(B2826="",0,IF($B2826&lt;$G$5,0,IF($B2826&gt;'MSD Calculation'!$D$5,0,IF($N$4="Closed-form",1/2*(1-COS(2*PI()*($B2826-$G$5)/$G$6))*$G$8,IF($N$4="General",1/2*(1-COS(2*PI()*($B2826-$G$5)/$G$6))*$G$9,"Error")))))</f>
        <v>1.6147702717450292E-3</v>
      </c>
      <c r="H2826" s="30">
        <f>IF(B2826="",0,IF($B2826&lt;$H$5,0,IF($B2826&gt;'MSD Calculation'!$D$5,0,IF($N$4="Closed-form",1/2*(1-COS(2*PI()*($B2826-$H$5)/$H$6))*$H$8,IF($N$4="General",1/2*(1-COS(2*PI()*($B2826-$H$5)/$H$6))*$H$9,"Error")))))</f>
        <v>1.0085894155504333E-3</v>
      </c>
      <c r="I2826" s="30">
        <f>IF(B2826="",0,IF($B2826&lt;$I$5,0,IF($B2826&gt;'MSD Calculation'!$D$5,0,IF($N$4="Closed-form",1/2*(1-COS(2*PI()*($B2826-$I$5)/$I$6))*$I$8,IF($N$4="General",1/2*(1-COS(2*PI()*($B2826-$I$5)/$I$6))*$I$9,"Error")))))</f>
        <v>3.5922692615462948E-4</v>
      </c>
      <c r="J2826" s="15" t="s">
        <v>14</v>
      </c>
      <c r="K2826" s="3"/>
      <c r="L2826" s="17">
        <v>28.090000000001591</v>
      </c>
      <c r="M2826" s="34">
        <f>L2826/'MSD Calculation'!$D$5</f>
        <v>0.94898648648654016</v>
      </c>
      <c r="N2826" s="34">
        <f>'MSD Calculation'!$D$24-L2826</f>
        <v>-9.5900000000015915</v>
      </c>
      <c r="O2826" s="35">
        <f t="shared" si="215"/>
        <v>7.2202091515169897E-4</v>
      </c>
      <c r="P2826" s="35">
        <f t="shared" si="216"/>
        <v>4.5734132943255033E-3</v>
      </c>
      <c r="Q2826" s="35">
        <f t="shared" si="217"/>
        <v>6.1881835660705323E-3</v>
      </c>
      <c r="R2826" s="35">
        <f t="shared" si="218"/>
        <v>7.1967729816209657E-3</v>
      </c>
      <c r="S2826" s="35">
        <f t="shared" si="219"/>
        <v>7.555999907775595E-3</v>
      </c>
      <c r="T2826" s="11" t="s">
        <v>14</v>
      </c>
    </row>
    <row r="2827" spans="2:20" x14ac:dyDescent="0.35">
      <c r="B2827" s="63">
        <v>28.100000000001593</v>
      </c>
      <c r="C2827" s="34">
        <f>B2827/'MSD Calculation'!$D$5</f>
        <v>0.94932432432437808</v>
      </c>
      <c r="D2827" s="34">
        <f>'MSD Calculation'!$D$24-B2827</f>
        <v>-9.600000000001593</v>
      </c>
      <c r="E2827" s="30">
        <f>IF(B2827="",0,IF(B2827&lt;'MSD Calculation'!$D$5,$E$7*(1-B2827/'MSD Calculation'!$D$5), 0))</f>
        <v>7.1723931968711201E-4</v>
      </c>
      <c r="F2827" s="30">
        <f>IF(B2827="",0,IF($B2827&lt;$F$5,0,IF($B2827&gt;'MSD Calculation'!$D$5,0,IF($N$4="Closed-form",1/2*(1-COS(2*PI()*($B2827-$F$5)/$F$6))*$F$8,IF($N$4="General",1/2*(1-COS(2*PI()*($B2827-$F$5)/$F$6))*$F$9,"Error")))))</f>
        <v>3.8414547801252645E-3</v>
      </c>
      <c r="G2827" s="30">
        <f>IF(B2827="",0,IF($B2827&lt;$G$5,0,IF($B2827&gt;'MSD Calculation'!$D$5,0,IF($N$4="Closed-form",1/2*(1-COS(2*PI()*($B2827-$G$5)/$G$6))*$G$8,IF($N$4="General",1/2*(1-COS(2*PI()*($B2827-$G$5)/$G$6))*$G$9,"Error")))))</f>
        <v>1.6099488076557779E-3</v>
      </c>
      <c r="H2827" s="30">
        <f>IF(B2827="",0,IF($B2827&lt;$H$5,0,IF($B2827&gt;'MSD Calculation'!$D$5,0,IF($N$4="Closed-form",1/2*(1-COS(2*PI()*($B2827-$H$5)/$H$6))*$H$8,IF($N$4="General",1/2*(1-COS(2*PI()*($B2827-$H$5)/$H$6))*$H$9,"Error")))))</f>
        <v>1.0050920968433237E-3</v>
      </c>
      <c r="I2827" s="30">
        <f>IF(B2827="",0,IF($B2827&lt;$I$5,0,IF($B2827&gt;'MSD Calculation'!$D$5,0,IF($N$4="Closed-form",1/2*(1-COS(2*PI()*($B2827-$I$5)/$I$6))*$I$8,IF($N$4="General",1/2*(1-COS(2*PI()*($B2827-$I$5)/$I$6))*$I$9,"Error")))))</f>
        <v>3.5779880627140244E-4</v>
      </c>
      <c r="J2827" s="15" t="s">
        <v>14</v>
      </c>
      <c r="K2827" s="3"/>
      <c r="L2827" s="17">
        <v>28.100000000001593</v>
      </c>
      <c r="M2827" s="34">
        <f>L2827/'MSD Calculation'!$D$5</f>
        <v>0.94932432432437808</v>
      </c>
      <c r="N2827" s="34">
        <f>'MSD Calculation'!$D$24-L2827</f>
        <v>-9.600000000001593</v>
      </c>
      <c r="O2827" s="35">
        <f t="shared" si="215"/>
        <v>7.1723931968711201E-4</v>
      </c>
      <c r="P2827" s="35">
        <f t="shared" si="216"/>
        <v>4.5586940998123765E-3</v>
      </c>
      <c r="Q2827" s="35">
        <f t="shared" si="217"/>
        <v>6.1686429074681547E-3</v>
      </c>
      <c r="R2827" s="35">
        <f t="shared" si="218"/>
        <v>7.1737350043114788E-3</v>
      </c>
      <c r="S2827" s="35">
        <f t="shared" si="219"/>
        <v>7.5315338105828812E-3</v>
      </c>
      <c r="T2827" s="11" t="s">
        <v>14</v>
      </c>
    </row>
    <row r="2828" spans="2:20" x14ac:dyDescent="0.35">
      <c r="B2828" s="63">
        <v>28.110000000001595</v>
      </c>
      <c r="C2828" s="34">
        <f>B2828/'MSD Calculation'!$D$5</f>
        <v>0.94966216216221599</v>
      </c>
      <c r="D2828" s="34">
        <f>'MSD Calculation'!$D$24-B2828</f>
        <v>-9.6100000000015946</v>
      </c>
      <c r="E2828" s="30">
        <f>IF(B2828="",0,IF(B2828&lt;'MSD Calculation'!$D$5,$E$7*(1-B2828/'MSD Calculation'!$D$5), 0))</f>
        <v>7.1245772422252505E-4</v>
      </c>
      <c r="F2828" s="30">
        <f>IF(B2828="",0,IF($B2828&lt;$F$5,0,IF($B2828&gt;'MSD Calculation'!$D$5,0,IF($N$4="Closed-form",1/2*(1-COS(2*PI()*($B2828-$F$5)/$F$6))*$F$8,IF($N$4="General",1/2*(1-COS(2*PI()*($B2828-$F$5)/$F$6))*$F$9,"Error")))))</f>
        <v>3.8315216040885353E-3</v>
      </c>
      <c r="G2828" s="30">
        <f>IF(B2828="",0,IF($B2828&lt;$G$5,0,IF($B2828&gt;'MSD Calculation'!$D$5,0,IF($N$4="Closed-form",1/2*(1-COS(2*PI()*($B2828-$G$5)/$G$6))*$G$8,IF($N$4="General",1/2*(1-COS(2*PI()*($B2828-$G$5)/$G$6))*$G$9,"Error")))))</f>
        <v>1.6051289879683527E-3</v>
      </c>
      <c r="H2828" s="30">
        <f>IF(B2828="",0,IF($B2828&lt;$H$5,0,IF($B2828&gt;'MSD Calculation'!$D$5,0,IF($N$4="Closed-form",1/2*(1-COS(2*PI()*($B2828-$H$5)/$H$6))*$H$8,IF($N$4="General",1/2*(1-COS(2*PI()*($B2828-$H$5)/$H$6))*$H$9,"Error")))))</f>
        <v>1.0015948201873882E-3</v>
      </c>
      <c r="I2828" s="30">
        <f>IF(B2828="",0,IF($B2828&lt;$I$5,0,IF($B2828&gt;'MSD Calculation'!$D$5,0,IF($N$4="Closed-form",1/2*(1-COS(2*PI()*($B2828-$I$5)/$I$6))*$I$8,IF($N$4="General",1/2*(1-COS(2*PI()*($B2828-$I$5)/$I$6))*$I$9,"Error")))))</f>
        <v>3.5636891696823542E-4</v>
      </c>
      <c r="J2828" s="15" t="s">
        <v>14</v>
      </c>
      <c r="K2828" s="3"/>
      <c r="L2828" s="17">
        <v>28.110000000001595</v>
      </c>
      <c r="M2828" s="34">
        <f>L2828/'MSD Calculation'!$D$5</f>
        <v>0.94966216216221599</v>
      </c>
      <c r="N2828" s="34">
        <f>'MSD Calculation'!$D$24-L2828</f>
        <v>-9.6100000000015946</v>
      </c>
      <c r="O2828" s="35">
        <f t="shared" si="215"/>
        <v>7.1245772422252505E-4</v>
      </c>
      <c r="P2828" s="35">
        <f t="shared" si="216"/>
        <v>4.5439793283110607E-3</v>
      </c>
      <c r="Q2828" s="35">
        <f t="shared" si="217"/>
        <v>6.1491083162794136E-3</v>
      </c>
      <c r="R2828" s="35">
        <f t="shared" si="218"/>
        <v>7.1507031364668018E-3</v>
      </c>
      <c r="S2828" s="35">
        <f t="shared" si="219"/>
        <v>7.5070720534350377E-3</v>
      </c>
      <c r="T2828" s="11" t="s">
        <v>14</v>
      </c>
    </row>
    <row r="2829" spans="2:20" x14ac:dyDescent="0.35">
      <c r="B2829" s="63">
        <v>28.120000000001596</v>
      </c>
      <c r="C2829" s="34">
        <f>B2829/'MSD Calculation'!$D$5</f>
        <v>0.95000000000005391</v>
      </c>
      <c r="D2829" s="34">
        <f>'MSD Calculation'!$D$24-B2829</f>
        <v>-9.6200000000015962</v>
      </c>
      <c r="E2829" s="30">
        <f>IF(B2829="",0,IF(B2829&lt;'MSD Calculation'!$D$5,$E$7*(1-B2829/'MSD Calculation'!$D$5), 0))</f>
        <v>7.0767612875793809E-4</v>
      </c>
      <c r="F2829" s="30">
        <f>IF(B2829="",0,IF($B2829&lt;$F$5,0,IF($B2829&gt;'MSD Calculation'!$D$5,0,IF($N$4="Closed-form",1/2*(1-COS(2*PI()*($B2829-$F$5)/$F$6))*$F$8,IF($N$4="General",1/2*(1-COS(2*PI()*($B2829-$F$5)/$F$6))*$F$9,"Error")))))</f>
        <v>3.82159289463542E-3</v>
      </c>
      <c r="G2829" s="30">
        <f>IF(B2829="",0,IF($B2829&lt;$G$5,0,IF($B2829&gt;'MSD Calculation'!$D$5,0,IF($N$4="Closed-form",1/2*(1-COS(2*PI()*($B2829-$G$5)/$G$6))*$G$8,IF($N$4="General",1/2*(1-COS(2*PI()*($B2829-$G$5)/$G$6))*$G$9,"Error")))))</f>
        <v>1.6003108460500937E-3</v>
      </c>
      <c r="H2829" s="30">
        <f>IF(B2829="",0,IF($B2829&lt;$H$5,0,IF($B2829&gt;'MSD Calculation'!$D$5,0,IF($N$4="Closed-form",1/2*(1-COS(2*PI()*($B2829-$H$5)/$H$6))*$H$8,IF($N$4="General",1/2*(1-COS(2*PI()*($B2829-$H$5)/$H$6))*$H$9,"Error")))))</f>
        <v>9.9809762763329504E-4</v>
      </c>
      <c r="I2829" s="30">
        <f>IF(B2829="",0,IF($B2829&lt;$I$5,0,IF($B2829&gt;'MSD Calculation'!$D$5,0,IF($N$4="Closed-form",1/2*(1-COS(2*PI()*($B2829-$I$5)/$I$6))*$I$8,IF($N$4="General",1/2*(1-COS(2*PI()*($B2829-$I$5)/$I$6))*$I$9,"Error")))))</f>
        <v>3.5493729519596527E-4</v>
      </c>
      <c r="J2829" s="15" t="s">
        <v>14</v>
      </c>
      <c r="K2829" s="3"/>
      <c r="L2829" s="17">
        <v>28.120000000001596</v>
      </c>
      <c r="M2829" s="34">
        <f>L2829/'MSD Calculation'!$D$5</f>
        <v>0.95000000000005391</v>
      </c>
      <c r="N2829" s="34">
        <f>'MSD Calculation'!$D$24-L2829</f>
        <v>-9.6200000000015962</v>
      </c>
      <c r="O2829" s="35">
        <f t="shared" si="215"/>
        <v>7.0767612875793809E-4</v>
      </c>
      <c r="P2829" s="35">
        <f t="shared" si="216"/>
        <v>4.5292690233933583E-3</v>
      </c>
      <c r="Q2829" s="35">
        <f t="shared" si="217"/>
        <v>6.1295798694434517E-3</v>
      </c>
      <c r="R2829" s="35">
        <f t="shared" si="218"/>
        <v>7.1276774970767467E-3</v>
      </c>
      <c r="S2829" s="35">
        <f t="shared" si="219"/>
        <v>7.4826147922727121E-3</v>
      </c>
      <c r="T2829" s="11" t="s">
        <v>14</v>
      </c>
    </row>
    <row r="2830" spans="2:20" x14ac:dyDescent="0.35">
      <c r="B2830" s="63">
        <v>28.130000000001598</v>
      </c>
      <c r="C2830" s="34">
        <f>B2830/'MSD Calculation'!$D$5</f>
        <v>0.95033783783789172</v>
      </c>
      <c r="D2830" s="34">
        <f>'MSD Calculation'!$D$24-B2830</f>
        <v>-9.6300000000015977</v>
      </c>
      <c r="E2830" s="30">
        <f>IF(B2830="",0,IF(B2830&lt;'MSD Calculation'!$D$5,$E$7*(1-B2830/'MSD Calculation'!$D$5), 0))</f>
        <v>7.0289453329335275E-4</v>
      </c>
      <c r="F2830" s="30">
        <f>IF(B2830="",0,IF($B2830&lt;$F$5,0,IF($B2830&gt;'MSD Calculation'!$D$5,0,IF($N$4="Closed-form",1/2*(1-COS(2*PI()*($B2830-$F$5)/$F$6))*$F$8,IF($N$4="General",1/2*(1-COS(2*PI()*($B2830-$F$5)/$F$6))*$F$9,"Error")))))</f>
        <v>3.8116686953180694E-3</v>
      </c>
      <c r="G2830" s="30">
        <f>IF(B2830="",0,IF($B2830&lt;$G$5,0,IF($B2830&gt;'MSD Calculation'!$D$5,0,IF($N$4="Closed-form",1/2*(1-COS(2*PI()*($B2830-$G$5)/$G$6))*$G$8,IF($N$4="General",1/2*(1-COS(2*PI()*($B2830-$G$5)/$G$6))*$G$9,"Error")))))</f>
        <v>1.5954944152567322E-3</v>
      </c>
      <c r="H2830" s="30">
        <f>IF(B2830="",0,IF($B2830&lt;$H$5,0,IF($B2830&gt;'MSD Calculation'!$D$5,0,IF($N$4="Closed-form",1/2*(1-COS(2*PI()*($B2830-$H$5)/$H$6))*$H$8,IF($N$4="General",1/2*(1-COS(2*PI()*($B2830-$H$5)/$H$6))*$H$9,"Error")))))</f>
        <v>9.9460056123070102E-4</v>
      </c>
      <c r="I2830" s="30">
        <f>IF(B2830="",0,IF($B2830&lt;$I$5,0,IF($B2830&gt;'MSD Calculation'!$D$5,0,IF($N$4="Closed-form",1/2*(1-COS(2*PI()*($B2830-$I$5)/$I$6))*$I$8,IF($N$4="General",1/2*(1-COS(2*PI()*($B2830-$I$5)/$I$6))*$I$9,"Error")))))</f>
        <v>3.5350397795019838E-4</v>
      </c>
      <c r="J2830" s="15" t="s">
        <v>14</v>
      </c>
      <c r="K2830" s="3"/>
      <c r="L2830" s="17">
        <v>28.130000000001598</v>
      </c>
      <c r="M2830" s="34">
        <f>L2830/'MSD Calculation'!$D$5</f>
        <v>0.95033783783789172</v>
      </c>
      <c r="N2830" s="34">
        <f>'MSD Calculation'!$D$24-L2830</f>
        <v>-9.6300000000015977</v>
      </c>
      <c r="O2830" s="35">
        <f t="shared" si="215"/>
        <v>7.0289453329335275E-4</v>
      </c>
      <c r="P2830" s="35">
        <f t="shared" si="216"/>
        <v>4.5145632286114224E-3</v>
      </c>
      <c r="Q2830" s="35">
        <f t="shared" si="217"/>
        <v>6.1100576438681544E-3</v>
      </c>
      <c r="R2830" s="35">
        <f t="shared" si="218"/>
        <v>7.1046582050988552E-3</v>
      </c>
      <c r="S2830" s="35">
        <f t="shared" si="219"/>
        <v>7.4581621830490533E-3</v>
      </c>
      <c r="T2830" s="11" t="s">
        <v>14</v>
      </c>
    </row>
    <row r="2831" spans="2:20" x14ac:dyDescent="0.35">
      <c r="B2831" s="63">
        <v>28.140000000001599</v>
      </c>
      <c r="C2831" s="34">
        <f>B2831/'MSD Calculation'!$D$5</f>
        <v>0.95067567567572964</v>
      </c>
      <c r="D2831" s="34">
        <f>'MSD Calculation'!$D$24-B2831</f>
        <v>-9.6400000000015993</v>
      </c>
      <c r="E2831" s="30">
        <f>IF(B2831="",0,IF(B2831&lt;'MSD Calculation'!$D$5,$E$7*(1-B2831/'MSD Calculation'!$D$5), 0))</f>
        <v>6.9811293782876579E-4</v>
      </c>
      <c r="F2831" s="30">
        <f>IF(B2831="",0,IF($B2831&lt;$F$5,0,IF($B2831&gt;'MSD Calculation'!$D$5,0,IF($N$4="Closed-form",1/2*(1-COS(2*PI()*($B2831-$F$5)/$F$6))*$F$8,IF($N$4="General",1/2*(1-COS(2*PI()*($B2831-$F$5)/$F$6))*$F$9,"Error")))))</f>
        <v>3.8017490496688915E-3</v>
      </c>
      <c r="G2831" s="30">
        <f>IF(B2831="",0,IF($B2831&lt;$G$5,0,IF($B2831&gt;'MSD Calculation'!$D$5,0,IF($N$4="Closed-form",1/2*(1-COS(2*PI()*($B2831-$G$5)/$G$6))*$G$8,IF($N$4="General",1/2*(1-COS(2*PI()*($B2831-$G$5)/$G$6))*$G$9,"Error")))))</f>
        <v>1.5906797289321482E-3</v>
      </c>
      <c r="H2831" s="30">
        <f>IF(B2831="",0,IF($B2831&lt;$H$5,0,IF($B2831&gt;'MSD Calculation'!$D$5,0,IF($N$4="Closed-form",1/2*(1-COS(2*PI()*($B2831-$H$5)/$H$6))*$H$8,IF($N$4="General",1/2*(1-COS(2*PI()*($B2831-$H$5)/$H$6))*$H$9,"Error")))))</f>
        <v>9.9110366302774893E-4</v>
      </c>
      <c r="I2831" s="30">
        <f>IF(B2831="",0,IF($B2831&lt;$I$5,0,IF($B2831&gt;'MSD Calculation'!$D$5,0,IF($N$4="Closed-form",1/2*(1-COS(2*PI()*($B2831-$I$5)/$I$6))*$I$8,IF($N$4="General",1/2*(1-COS(2*PI()*($B2831-$I$5)/$I$6))*$I$9,"Error")))))</f>
        <v>3.5206900227035561E-4</v>
      </c>
      <c r="J2831" s="15" t="s">
        <v>14</v>
      </c>
      <c r="K2831" s="3"/>
      <c r="L2831" s="17">
        <v>28.140000000001599</v>
      </c>
      <c r="M2831" s="34">
        <f>L2831/'MSD Calculation'!$D$5</f>
        <v>0.95067567567572964</v>
      </c>
      <c r="N2831" s="34">
        <f>'MSD Calculation'!$D$24-L2831</f>
        <v>-9.6400000000015993</v>
      </c>
      <c r="O2831" s="35">
        <f t="shared" si="215"/>
        <v>6.9811293782876579E-4</v>
      </c>
      <c r="P2831" s="35">
        <f t="shared" si="216"/>
        <v>4.4998619874976574E-3</v>
      </c>
      <c r="Q2831" s="35">
        <f t="shared" si="217"/>
        <v>6.0905417164298058E-3</v>
      </c>
      <c r="R2831" s="35">
        <f t="shared" si="218"/>
        <v>7.0816453794575549E-3</v>
      </c>
      <c r="S2831" s="35">
        <f t="shared" si="219"/>
        <v>7.4337143817279107E-3</v>
      </c>
      <c r="T2831" s="11" t="s">
        <v>14</v>
      </c>
    </row>
    <row r="2832" spans="2:20" x14ac:dyDescent="0.35">
      <c r="B2832" s="63">
        <v>28.150000000001601</v>
      </c>
      <c r="C2832" s="34">
        <f>B2832/'MSD Calculation'!$D$5</f>
        <v>0.95101351351356755</v>
      </c>
      <c r="D2832" s="34">
        <f>'MSD Calculation'!$D$24-B2832</f>
        <v>-9.6500000000016009</v>
      </c>
      <c r="E2832" s="30">
        <f>IF(B2832="",0,IF(B2832&lt;'MSD Calculation'!$D$5,$E$7*(1-B2832/'MSD Calculation'!$D$5), 0))</f>
        <v>6.9333134236417883E-4</v>
      </c>
      <c r="F2832" s="30">
        <f>IF(B2832="",0,IF($B2832&lt;$F$5,0,IF($B2832&gt;'MSD Calculation'!$D$5,0,IF($N$4="Closed-form",1/2*(1-COS(2*PI()*($B2832-$F$5)/$F$6))*$F$8,IF($N$4="General",1/2*(1-COS(2*PI()*($B2832-$F$5)/$F$6))*$F$9,"Error")))))</f>
        <v>3.7918340012002955E-3</v>
      </c>
      <c r="G2832" s="30">
        <f>IF(B2832="",0,IF($B2832&lt;$G$5,0,IF($B2832&gt;'MSD Calculation'!$D$5,0,IF($N$4="Closed-form",1/2*(1-COS(2*PI()*($B2832-$G$5)/$G$6))*$G$8,IF($N$4="General",1/2*(1-COS(2*PI()*($B2832-$G$5)/$G$6))*$G$9,"Error")))))</f>
        <v>1.5858668204081496E-3</v>
      </c>
      <c r="H2832" s="30">
        <f>IF(B2832="",0,IF($B2832&lt;$H$5,0,IF($B2832&gt;'MSD Calculation'!$D$5,0,IF($N$4="Closed-form",1/2*(1-COS(2*PI()*($B2832-$H$5)/$H$6))*$H$8,IF($N$4="General",1/2*(1-COS(2*PI()*($B2832-$H$5)/$H$6))*$H$9,"Error")))))</f>
        <v>9.8760697507055319E-4</v>
      </c>
      <c r="I2832" s="30">
        <f>IF(B2832="",0,IF($B2832&lt;$I$5,0,IF($B2832&gt;'MSD Calculation'!$D$5,0,IF($N$4="Closed-form",1/2*(1-COS(2*PI()*($B2832-$I$5)/$I$6))*$I$8,IF($N$4="General",1/2*(1-COS(2*PI()*($B2832-$I$5)/$I$6))*$I$9,"Error")))))</f>
        <v>3.5063240523871468E-4</v>
      </c>
      <c r="J2832" s="15" t="s">
        <v>14</v>
      </c>
      <c r="K2832" s="3"/>
      <c r="L2832" s="17">
        <v>28.150000000001601</v>
      </c>
      <c r="M2832" s="34">
        <f>L2832/'MSD Calculation'!$D$5</f>
        <v>0.95101351351356755</v>
      </c>
      <c r="N2832" s="34">
        <f>'MSD Calculation'!$D$24-L2832</f>
        <v>-9.6500000000016009</v>
      </c>
      <c r="O2832" s="35">
        <f t="shared" si="215"/>
        <v>6.9333134236417883E-4</v>
      </c>
      <c r="P2832" s="35">
        <f t="shared" si="216"/>
        <v>4.4851653435644748E-3</v>
      </c>
      <c r="Q2832" s="35">
        <f t="shared" si="217"/>
        <v>6.0710321639726242E-3</v>
      </c>
      <c r="R2832" s="35">
        <f t="shared" si="218"/>
        <v>7.0586391390431774E-3</v>
      </c>
      <c r="S2832" s="35">
        <f t="shared" si="219"/>
        <v>7.4092715442818924E-3</v>
      </c>
      <c r="T2832" s="11" t="s">
        <v>14</v>
      </c>
    </row>
    <row r="2833" spans="2:20" x14ac:dyDescent="0.35">
      <c r="B2833" s="63">
        <v>28.160000000001602</v>
      </c>
      <c r="C2833" s="34">
        <f>B2833/'MSD Calculation'!$D$5</f>
        <v>0.95135135135140547</v>
      </c>
      <c r="D2833" s="34">
        <f>'MSD Calculation'!$D$24-B2833</f>
        <v>-9.6600000000016024</v>
      </c>
      <c r="E2833" s="30">
        <f>IF(B2833="",0,IF(B2833&lt;'MSD Calculation'!$D$5,$E$7*(1-B2833/'MSD Calculation'!$D$5), 0))</f>
        <v>6.8854974689959187E-4</v>
      </c>
      <c r="F2833" s="30">
        <f>IF(B2833="",0,IF($B2833&lt;$F$5,0,IF($B2833&gt;'MSD Calculation'!$D$5,0,IF($N$4="Closed-form",1/2*(1-COS(2*PI()*($B2833-$F$5)/$F$6))*$F$8,IF($N$4="General",1/2*(1-COS(2*PI()*($B2833-$F$5)/$F$6))*$F$9,"Error")))))</f>
        <v>3.7819235934045442E-3</v>
      </c>
      <c r="G2833" s="30">
        <f>IF(B2833="",0,IF($B2833&lt;$G$5,0,IF($B2833&gt;'MSD Calculation'!$D$5,0,IF($N$4="Closed-form",1/2*(1-COS(2*PI()*($B2833-$G$5)/$G$6))*$G$8,IF($N$4="General",1/2*(1-COS(2*PI()*($B2833-$G$5)/$G$6))*$G$9,"Error")))))</f>
        <v>1.5810557230042331E-3</v>
      </c>
      <c r="H2833" s="30">
        <f>IF(B2833="",0,IF($B2833&lt;$H$5,0,IF($B2833&gt;'MSD Calculation'!$D$5,0,IF($N$4="Closed-form",1/2*(1-COS(2*PI()*($B2833-$H$5)/$H$6))*$H$8,IF($N$4="General",1/2*(1-COS(2*PI()*($B2833-$H$5)/$H$6))*$H$9,"Error")))))</f>
        <v>9.8411053940270637E-4</v>
      </c>
      <c r="I2833" s="30">
        <f>IF(B2833="",0,IF($B2833&lt;$I$5,0,IF($B2833&gt;'MSD Calculation'!$D$5,0,IF($N$4="Closed-form",1/2*(1-COS(2*PI()*($B2833-$I$5)/$I$6))*$I$8,IF($N$4="General",1/2*(1-COS(2*PI()*($B2833-$I$5)/$I$6))*$I$9,"Error")))))</f>
        <v>3.4919422397945178E-4</v>
      </c>
      <c r="J2833" s="15" t="s">
        <v>14</v>
      </c>
      <c r="K2833" s="3"/>
      <c r="L2833" s="17">
        <v>28.160000000001602</v>
      </c>
      <c r="M2833" s="34">
        <f>L2833/'MSD Calculation'!$D$5</f>
        <v>0.95135135135140547</v>
      </c>
      <c r="N2833" s="34">
        <f>'MSD Calculation'!$D$24-L2833</f>
        <v>-9.6600000000016024</v>
      </c>
      <c r="O2833" s="35">
        <f t="shared" si="215"/>
        <v>6.8854974689959187E-4</v>
      </c>
      <c r="P2833" s="35">
        <f t="shared" si="216"/>
        <v>4.4704733403041364E-3</v>
      </c>
      <c r="Q2833" s="35">
        <f t="shared" si="217"/>
        <v>6.0515290633083698E-3</v>
      </c>
      <c r="R2833" s="35">
        <f t="shared" si="218"/>
        <v>7.0356396027110761E-3</v>
      </c>
      <c r="S2833" s="35">
        <f t="shared" si="219"/>
        <v>7.384833826690528E-3</v>
      </c>
      <c r="T2833" s="11" t="s">
        <v>14</v>
      </c>
    </row>
    <row r="2834" spans="2:20" x14ac:dyDescent="0.35">
      <c r="B2834" s="63">
        <v>28.170000000001604</v>
      </c>
      <c r="C2834" s="34">
        <f>B2834/'MSD Calculation'!$D$5</f>
        <v>0.95168918918924328</v>
      </c>
      <c r="D2834" s="34">
        <f>'MSD Calculation'!$D$24-B2834</f>
        <v>-9.670000000001604</v>
      </c>
      <c r="E2834" s="30">
        <f>IF(B2834="",0,IF(B2834&lt;'MSD Calculation'!$D$5,$E$7*(1-B2834/'MSD Calculation'!$D$5), 0))</f>
        <v>6.8376815143500653E-4</v>
      </c>
      <c r="F2834" s="30">
        <f>IF(B2834="",0,IF($B2834&lt;$F$5,0,IF($B2834&gt;'MSD Calculation'!$D$5,0,IF($N$4="Closed-form",1/2*(1-COS(2*PI()*($B2834-$F$5)/$F$6))*$F$8,IF($N$4="General",1/2*(1-COS(2*PI()*($B2834-$F$5)/$F$6))*$F$9,"Error")))))</f>
        <v>3.7720178697535208E-3</v>
      </c>
      <c r="G2834" s="30">
        <f>IF(B2834="",0,IF($B2834&lt;$G$5,0,IF($B2834&gt;'MSD Calculation'!$D$5,0,IF($N$4="Closed-form",1/2*(1-COS(2*PI()*($B2834-$G$5)/$G$6))*$G$8,IF($N$4="General",1/2*(1-COS(2*PI()*($B2834-$G$5)/$G$6))*$G$9,"Error")))))</f>
        <v>1.5762464700273585E-3</v>
      </c>
      <c r="H2834" s="30">
        <f>IF(B2834="",0,IF($B2834&lt;$H$5,0,IF($B2834&gt;'MSD Calculation'!$D$5,0,IF($N$4="Closed-form",1/2*(1-COS(2*PI()*($B2834-$H$5)/$H$6))*$H$8,IF($N$4="General",1/2*(1-COS(2*PI()*($B2834-$H$5)/$H$6))*$H$9,"Error")))))</f>
        <v>9.8061439806476441E-4</v>
      </c>
      <c r="I2834" s="30">
        <f>IF(B2834="",0,IF($B2834&lt;$I$5,0,IF($B2834&gt;'MSD Calculation'!$D$5,0,IF($N$4="Closed-form",1/2*(1-COS(2*PI()*($B2834-$I$5)/$I$6))*$I$8,IF($N$4="General",1/2*(1-COS(2*PI()*($B2834-$I$5)/$I$6))*$I$9,"Error")))))</f>
        <v>3.477544956576823E-4</v>
      </c>
      <c r="J2834" s="15" t="s">
        <v>14</v>
      </c>
      <c r="K2834" s="3"/>
      <c r="L2834" s="17">
        <v>28.170000000001604</v>
      </c>
      <c r="M2834" s="34">
        <f>L2834/'MSD Calculation'!$D$5</f>
        <v>0.95168918918924328</v>
      </c>
      <c r="N2834" s="34">
        <f>'MSD Calculation'!$D$24-L2834</f>
        <v>-9.670000000001604</v>
      </c>
      <c r="O2834" s="35">
        <f t="shared" ref="O2834:O2897" si="220">E2834</f>
        <v>6.8376815143500653E-4</v>
      </c>
      <c r="P2834" s="35">
        <f t="shared" ref="P2834:P2897" si="221">E2834+F2834</f>
        <v>4.4557860211885273E-3</v>
      </c>
      <c r="Q2834" s="35">
        <f t="shared" ref="Q2834:Q2897" si="222">E2834+F2834+G2834</f>
        <v>6.0320324912158853E-3</v>
      </c>
      <c r="R2834" s="35">
        <f t="shared" ref="R2834:R2897" si="223">+E2834+F2834+G2834+H2834</f>
        <v>7.01264688928065E-3</v>
      </c>
      <c r="S2834" s="35">
        <f t="shared" ref="S2834:S2897" si="224">E2834+F2834+G2834+H2834+I2834</f>
        <v>7.360401384938332E-3</v>
      </c>
      <c r="T2834" s="11" t="s">
        <v>14</v>
      </c>
    </row>
    <row r="2835" spans="2:20" x14ac:dyDescent="0.35">
      <c r="B2835" s="63">
        <v>28.180000000001606</v>
      </c>
      <c r="C2835" s="34">
        <f>B2835/'MSD Calculation'!$D$5</f>
        <v>0.9520270270270812</v>
      </c>
      <c r="D2835" s="34">
        <f>'MSD Calculation'!$D$24-B2835</f>
        <v>-9.6800000000016055</v>
      </c>
      <c r="E2835" s="30">
        <f>IF(B2835="",0,IF(B2835&lt;'MSD Calculation'!$D$5,$E$7*(1-B2835/'MSD Calculation'!$D$5), 0))</f>
        <v>6.7898655597041957E-4</v>
      </c>
      <c r="F2835" s="30">
        <f>IF(B2835="",0,IF($B2835&lt;$F$5,0,IF($B2835&gt;'MSD Calculation'!$D$5,0,IF($N$4="Closed-form",1/2*(1-COS(2*PI()*($B2835-$F$5)/$F$6))*$F$8,IF($N$4="General",1/2*(1-COS(2*PI()*($B2835-$F$5)/$F$6))*$F$9,"Error")))))</f>
        <v>3.7621168736985981E-3</v>
      </c>
      <c r="G2835" s="30">
        <f>IF(B2835="",0,IF($B2835&lt;$G$5,0,IF($B2835&gt;'MSD Calculation'!$D$5,0,IF($N$4="Closed-form",1/2*(1-COS(2*PI()*($B2835-$G$5)/$G$6))*$G$8,IF($N$4="General",1/2*(1-COS(2*PI()*($B2835-$G$5)/$G$6))*$G$9,"Error")))))</f>
        <v>1.5714390947717163E-3</v>
      </c>
      <c r="H2835" s="30">
        <f>IF(B2835="",0,IF($B2835&lt;$H$5,0,IF($B2835&gt;'MSD Calculation'!$D$5,0,IF($N$4="Closed-form",1/2*(1-COS(2*PI()*($B2835-$H$5)/$H$6))*$H$8,IF($N$4="General",1/2*(1-COS(2*PI()*($B2835-$H$5)/$H$6))*$H$9,"Error")))))</f>
        <v>9.7711859309374482E-4</v>
      </c>
      <c r="I2835" s="30">
        <f>IF(B2835="",0,IF($B2835&lt;$I$5,0,IF($B2835&gt;'MSD Calculation'!$D$5,0,IF($N$4="Closed-form",1/2*(1-COS(2*PI()*($B2835-$I$5)/$I$6))*$I$8,IF($N$4="General",1/2*(1-COS(2*PI()*($B2835-$I$5)/$I$6))*$I$9,"Error")))))</f>
        <v>3.4631325747850011E-4</v>
      </c>
      <c r="J2835" s="15" t="s">
        <v>14</v>
      </c>
      <c r="K2835" s="3"/>
      <c r="L2835" s="17">
        <v>28.180000000001606</v>
      </c>
      <c r="M2835" s="34">
        <f>L2835/'MSD Calculation'!$D$5</f>
        <v>0.9520270270270812</v>
      </c>
      <c r="N2835" s="34">
        <f>'MSD Calculation'!$D$24-L2835</f>
        <v>-9.6800000000016055</v>
      </c>
      <c r="O2835" s="35">
        <f t="shared" si="220"/>
        <v>6.7898655597041957E-4</v>
      </c>
      <c r="P2835" s="35">
        <f t="shared" si="221"/>
        <v>4.4411034296690174E-3</v>
      </c>
      <c r="Q2835" s="35">
        <f t="shared" si="222"/>
        <v>6.012542524440734E-3</v>
      </c>
      <c r="R2835" s="35">
        <f t="shared" si="223"/>
        <v>6.989661117534479E-3</v>
      </c>
      <c r="S2835" s="35">
        <f t="shared" si="224"/>
        <v>7.3359743750129793E-3</v>
      </c>
      <c r="T2835" s="11" t="s">
        <v>14</v>
      </c>
    </row>
    <row r="2836" spans="2:20" x14ac:dyDescent="0.35">
      <c r="B2836" s="63">
        <v>28.190000000001607</v>
      </c>
      <c r="C2836" s="34">
        <f>B2836/'MSD Calculation'!$D$5</f>
        <v>0.95236486486491911</v>
      </c>
      <c r="D2836" s="34">
        <f>'MSD Calculation'!$D$24-B2836</f>
        <v>-9.6900000000016071</v>
      </c>
      <c r="E2836" s="30">
        <f>IF(B2836="",0,IF(B2836&lt;'MSD Calculation'!$D$5,$E$7*(1-B2836/'MSD Calculation'!$D$5), 0))</f>
        <v>6.7420496050583261E-4</v>
      </c>
      <c r="F2836" s="30">
        <f>IF(B2836="",0,IF($B2836&lt;$F$5,0,IF($B2836&gt;'MSD Calculation'!$D$5,0,IF($N$4="Closed-form",1/2*(1-COS(2*PI()*($B2836-$F$5)/$F$6))*$F$8,IF($N$4="General",1/2*(1-COS(2*PI()*($B2836-$F$5)/$F$6))*$F$9,"Error")))))</f>
        <v>3.7522206486703671E-3</v>
      </c>
      <c r="G2836" s="30">
        <f>IF(B2836="",0,IF($B2836&lt;$G$5,0,IF($B2836&gt;'MSD Calculation'!$D$5,0,IF($N$4="Closed-form",1/2*(1-COS(2*PI()*($B2836-$G$5)/$G$6))*$G$8,IF($N$4="General",1/2*(1-COS(2*PI()*($B2836-$G$5)/$G$6))*$G$9,"Error")))))</f>
        <v>1.5666336305184964E-3</v>
      </c>
      <c r="H2836" s="30">
        <f>IF(B2836="",0,IF($B2836&lt;$H$5,0,IF($B2836&gt;'MSD Calculation'!$D$5,0,IF($N$4="Closed-form",1/2*(1-COS(2*PI()*($B2836-$H$5)/$H$6))*$H$8,IF($N$4="General",1/2*(1-COS(2*PI()*($B2836-$H$5)/$H$6))*$H$9,"Error")))))</f>
        <v>9.7362316652262074E-4</v>
      </c>
      <c r="I2836" s="30">
        <f>IF(B2836="",0,IF($B2836&lt;$I$5,0,IF($B2836&gt;'MSD Calculation'!$D$5,0,IF($N$4="Closed-form",1/2*(1-COS(2*PI()*($B2836-$I$5)/$I$6))*$I$8,IF($N$4="General",1/2*(1-COS(2*PI()*($B2836-$I$5)/$I$6))*$I$9,"Error")))))</f>
        <v>3.4487054668601714E-4</v>
      </c>
      <c r="J2836" s="15" t="s">
        <v>14</v>
      </c>
      <c r="K2836" s="3"/>
      <c r="L2836" s="17">
        <v>28.190000000001607</v>
      </c>
      <c r="M2836" s="34">
        <f>L2836/'MSD Calculation'!$D$5</f>
        <v>0.95236486486491911</v>
      </c>
      <c r="N2836" s="34">
        <f>'MSD Calculation'!$D$24-L2836</f>
        <v>-9.6900000000016071</v>
      </c>
      <c r="O2836" s="35">
        <f t="shared" si="220"/>
        <v>6.7420496050583261E-4</v>
      </c>
      <c r="P2836" s="35">
        <f t="shared" si="221"/>
        <v>4.4264256091761994E-3</v>
      </c>
      <c r="Q2836" s="35">
        <f t="shared" si="222"/>
        <v>5.9930592396946957E-3</v>
      </c>
      <c r="R2836" s="35">
        <f t="shared" si="223"/>
        <v>6.9666824062173168E-3</v>
      </c>
      <c r="S2836" s="35">
        <f t="shared" si="224"/>
        <v>7.3115529529033342E-3</v>
      </c>
      <c r="T2836" s="11" t="s">
        <v>14</v>
      </c>
    </row>
    <row r="2837" spans="2:20" x14ac:dyDescent="0.35">
      <c r="B2837" s="63">
        <v>28.200000000001609</v>
      </c>
      <c r="C2837" s="34">
        <f>B2837/'MSD Calculation'!$D$5</f>
        <v>0.95270270270275703</v>
      </c>
      <c r="D2837" s="34">
        <f>'MSD Calculation'!$D$24-B2837</f>
        <v>-9.7000000000016087</v>
      </c>
      <c r="E2837" s="30">
        <f>IF(B2837="",0,IF(B2837&lt;'MSD Calculation'!$D$5,$E$7*(1-B2837/'MSD Calculation'!$D$5), 0))</f>
        <v>6.6942336504124565E-4</v>
      </c>
      <c r="F2837" s="30">
        <f>IF(B2837="",0,IF($B2837&lt;$F$5,0,IF($B2837&gt;'MSD Calculation'!$D$5,0,IF($N$4="Closed-form",1/2*(1-COS(2*PI()*($B2837-$F$5)/$F$6))*$F$8,IF($N$4="General",1/2*(1-COS(2*PI()*($B2837-$F$5)/$F$6))*$F$9,"Error")))))</f>
        <v>3.7423292380785239E-3</v>
      </c>
      <c r="G2837" s="30">
        <f>IF(B2837="",0,IF($B2837&lt;$G$5,0,IF($B2837&gt;'MSD Calculation'!$D$5,0,IF($N$4="Closed-form",1/2*(1-COS(2*PI()*($B2837-$G$5)/$G$6))*$G$8,IF($N$4="General",1/2*(1-COS(2*PI()*($B2837-$G$5)/$G$6))*$G$9,"Error")))))</f>
        <v>1.5618301105356639E-3</v>
      </c>
      <c r="H2837" s="30">
        <f>IF(B2837="",0,IF($B2837&lt;$H$5,0,IF($B2837&gt;'MSD Calculation'!$D$5,0,IF($N$4="Closed-form",1/2*(1-COS(2*PI()*($B2837-$H$5)/$H$6))*$H$8,IF($N$4="General",1/2*(1-COS(2*PI()*($B2837-$H$5)/$H$6))*$H$9,"Error")))))</f>
        <v>9.7012816037981534E-4</v>
      </c>
      <c r="I2837" s="30">
        <f>IF(B2837="",0,IF($B2837&lt;$I$5,0,IF($B2837&gt;'MSD Calculation'!$D$5,0,IF($N$4="Closed-form",1/2*(1-COS(2*PI()*($B2837-$I$5)/$I$6))*$I$8,IF($N$4="General",1/2*(1-COS(2*PI()*($B2837-$I$5)/$I$6))*$I$9,"Error")))))</f>
        <v>3.4342640056239925E-4</v>
      </c>
      <c r="J2837" s="15" t="s">
        <v>14</v>
      </c>
      <c r="K2837" s="3"/>
      <c r="L2837" s="17">
        <v>28.200000000001609</v>
      </c>
      <c r="M2837" s="34">
        <f>L2837/'MSD Calculation'!$D$5</f>
        <v>0.95270270270275703</v>
      </c>
      <c r="N2837" s="34">
        <f>'MSD Calculation'!$D$24-L2837</f>
        <v>-9.7000000000016087</v>
      </c>
      <c r="O2837" s="35">
        <f t="shared" si="220"/>
        <v>6.6942336504124565E-4</v>
      </c>
      <c r="P2837" s="35">
        <f t="shared" si="221"/>
        <v>4.4117526031197691E-3</v>
      </c>
      <c r="Q2837" s="35">
        <f t="shared" si="222"/>
        <v>5.9735827136554332E-3</v>
      </c>
      <c r="R2837" s="35">
        <f t="shared" si="223"/>
        <v>6.9437108740352483E-3</v>
      </c>
      <c r="S2837" s="35">
        <f t="shared" si="224"/>
        <v>7.2871372745976475E-3</v>
      </c>
      <c r="T2837" s="11" t="s">
        <v>14</v>
      </c>
    </row>
    <row r="2838" spans="2:20" x14ac:dyDescent="0.35">
      <c r="B2838" s="63">
        <v>28.21000000000161</v>
      </c>
      <c r="C2838" s="34">
        <f>B2838/'MSD Calculation'!$D$5</f>
        <v>0.95304054054059495</v>
      </c>
      <c r="D2838" s="34">
        <f>'MSD Calculation'!$D$24-B2838</f>
        <v>-9.7100000000016102</v>
      </c>
      <c r="E2838" s="30">
        <f>IF(B2838="",0,IF(B2838&lt;'MSD Calculation'!$D$5,$E$7*(1-B2838/'MSD Calculation'!$D$5), 0))</f>
        <v>6.6464176957665869E-4</v>
      </c>
      <c r="F2838" s="30">
        <f>IF(B2838="",0,IF($B2838&lt;$F$5,0,IF($B2838&gt;'MSD Calculation'!$D$5,0,IF($N$4="Closed-form",1/2*(1-COS(2*PI()*($B2838-$F$5)/$F$6))*$F$8,IF($N$4="General",1/2*(1-COS(2*PI()*($B2838-$F$5)/$F$6))*$F$9,"Error")))))</f>
        <v>3.7324426853116242E-3</v>
      </c>
      <c r="G2838" s="30">
        <f>IF(B2838="",0,IF($B2838&lt;$G$5,0,IF($B2838&gt;'MSD Calculation'!$D$5,0,IF($N$4="Closed-form",1/2*(1-COS(2*PI()*($B2838-$G$5)/$G$6))*$G$8,IF($N$4="General",1/2*(1-COS(2*PI()*($B2838-$G$5)/$G$6))*$G$9,"Error")))))</f>
        <v>1.5570285680777168E-3</v>
      </c>
      <c r="H2838" s="30">
        <f>IF(B2838="",0,IF($B2838&lt;$H$5,0,IF($B2838&gt;'MSD Calculation'!$D$5,0,IF($N$4="Closed-form",1/2*(1-COS(2*PI()*($B2838-$H$5)/$H$6))*$H$8,IF($N$4="General",1/2*(1-COS(2*PI()*($B2838-$H$5)/$H$6))*$H$9,"Error")))))</f>
        <v>9.6663361668869702E-4</v>
      </c>
      <c r="I2838" s="30">
        <f>IF(B2838="",0,IF($B2838&lt;$I$5,0,IF($B2838&gt;'MSD Calculation'!$D$5,0,IF($N$4="Closed-form",1/2*(1-COS(2*PI()*($B2838-$I$5)/$I$6))*$I$8,IF($N$4="General",1/2*(1-COS(2*PI()*($B2838-$I$5)/$I$6))*$I$9,"Error")))))</f>
        <v>3.4198085642690474E-4</v>
      </c>
      <c r="J2838" s="15" t="s">
        <v>14</v>
      </c>
      <c r="K2838" s="3"/>
      <c r="L2838" s="17">
        <v>28.21000000000161</v>
      </c>
      <c r="M2838" s="34">
        <f>L2838/'MSD Calculation'!$D$5</f>
        <v>0.95304054054059495</v>
      </c>
      <c r="N2838" s="34">
        <f>'MSD Calculation'!$D$24-L2838</f>
        <v>-9.7100000000016102</v>
      </c>
      <c r="O2838" s="35">
        <f t="shared" si="220"/>
        <v>6.6464176957665869E-4</v>
      </c>
      <c r="P2838" s="35">
        <f t="shared" si="221"/>
        <v>4.3970844548882832E-3</v>
      </c>
      <c r="Q2838" s="35">
        <f t="shared" si="222"/>
        <v>5.9541130229660002E-3</v>
      </c>
      <c r="R2838" s="35">
        <f t="shared" si="223"/>
        <v>6.9207466396546975E-3</v>
      </c>
      <c r="S2838" s="35">
        <f t="shared" si="224"/>
        <v>7.2627274960816021E-3</v>
      </c>
      <c r="T2838" s="11" t="s">
        <v>14</v>
      </c>
    </row>
    <row r="2839" spans="2:20" x14ac:dyDescent="0.35">
      <c r="B2839" s="63">
        <v>28.220000000001612</v>
      </c>
      <c r="C2839" s="34">
        <f>B2839/'MSD Calculation'!$D$5</f>
        <v>0.95337837837843276</v>
      </c>
      <c r="D2839" s="34">
        <f>'MSD Calculation'!$D$24-B2839</f>
        <v>-9.7200000000016118</v>
      </c>
      <c r="E2839" s="30">
        <f>IF(B2839="",0,IF(B2839&lt;'MSD Calculation'!$D$5,$E$7*(1-B2839/'MSD Calculation'!$D$5), 0))</f>
        <v>6.5986017411207335E-4</v>
      </c>
      <c r="F2839" s="30">
        <f>IF(B2839="",0,IF($B2839&lt;$F$5,0,IF($B2839&gt;'MSD Calculation'!$D$5,0,IF($N$4="Closed-form",1/2*(1-COS(2*PI()*($B2839-$F$5)/$F$6))*$F$8,IF($N$4="General",1/2*(1-COS(2*PI()*($B2839-$F$5)/$F$6))*$F$9,"Error")))))</f>
        <v>3.7225610337369448E-3</v>
      </c>
      <c r="G2839" s="30">
        <f>IF(B2839="",0,IF($B2839&lt;$G$5,0,IF($B2839&gt;'MSD Calculation'!$D$5,0,IF($N$4="Closed-form",1/2*(1-COS(2*PI()*($B2839-$G$5)/$G$6))*$G$8,IF($N$4="General",1/2*(1-COS(2*PI()*($B2839-$G$5)/$G$6))*$G$9,"Error")))))</f>
        <v>1.5522290363854697E-3</v>
      </c>
      <c r="H2839" s="30">
        <f>IF(B2839="",0,IF($B2839&lt;$H$5,0,IF($B2839&gt;'MSD Calculation'!$D$5,0,IF($N$4="Closed-form",1/2*(1-COS(2*PI()*($B2839-$H$5)/$H$6))*$H$8,IF($N$4="General",1/2*(1-COS(2*PI()*($B2839-$H$5)/$H$6))*$H$9,"Error")))))</f>
        <v>9.6313957746707341E-4</v>
      </c>
      <c r="I2839" s="30">
        <f>IF(B2839="",0,IF($B2839&lt;$I$5,0,IF($B2839&gt;'MSD Calculation'!$D$5,0,IF($N$4="Closed-form",1/2*(1-COS(2*PI()*($B2839-$I$5)/$I$6))*$I$8,IF($N$4="General",1/2*(1-COS(2*PI()*($B2839-$I$5)/$I$6))*$I$9,"Error")))))</f>
        <v>3.4053395163491829E-4</v>
      </c>
      <c r="J2839" s="15" t="s">
        <v>14</v>
      </c>
      <c r="K2839" s="3"/>
      <c r="L2839" s="17">
        <v>28.220000000001612</v>
      </c>
      <c r="M2839" s="34">
        <f>L2839/'MSD Calculation'!$D$5</f>
        <v>0.95337837837843276</v>
      </c>
      <c r="N2839" s="34">
        <f>'MSD Calculation'!$D$24-L2839</f>
        <v>-9.7200000000016118</v>
      </c>
      <c r="O2839" s="35">
        <f t="shared" si="220"/>
        <v>6.5986017411207335E-4</v>
      </c>
      <c r="P2839" s="35">
        <f t="shared" si="221"/>
        <v>4.3824212078490184E-3</v>
      </c>
      <c r="Q2839" s="35">
        <f t="shared" si="222"/>
        <v>5.9346502442344882E-3</v>
      </c>
      <c r="R2839" s="35">
        <f t="shared" si="223"/>
        <v>6.8977898217015615E-3</v>
      </c>
      <c r="S2839" s="35">
        <f t="shared" si="224"/>
        <v>7.2383237733364796E-3</v>
      </c>
      <c r="T2839" s="11" t="s">
        <v>14</v>
      </c>
    </row>
    <row r="2840" spans="2:20" x14ac:dyDescent="0.35">
      <c r="B2840" s="63">
        <v>28.230000000001613</v>
      </c>
      <c r="C2840" s="34">
        <f>B2840/'MSD Calculation'!$D$5</f>
        <v>0.95371621621627067</v>
      </c>
      <c r="D2840" s="34">
        <f>'MSD Calculation'!$D$24-B2840</f>
        <v>-9.7300000000016134</v>
      </c>
      <c r="E2840" s="30">
        <f>IF(B2840="",0,IF(B2840&lt;'MSD Calculation'!$D$5,$E$7*(1-B2840/'MSD Calculation'!$D$5), 0))</f>
        <v>6.5507857864748639E-4</v>
      </c>
      <c r="F2840" s="30">
        <f>IF(B2840="",0,IF($B2840&lt;$F$5,0,IF($B2840&gt;'MSD Calculation'!$D$5,0,IF($N$4="Closed-form",1/2*(1-COS(2*PI()*($B2840-$F$5)/$F$6))*$F$8,IF($N$4="General",1/2*(1-COS(2*PI()*($B2840-$F$5)/$F$6))*$F$9,"Error")))))</f>
        <v>3.7126843267002232E-3</v>
      </c>
      <c r="G2840" s="30">
        <f>IF(B2840="",0,IF($B2840&lt;$G$5,0,IF($B2840&gt;'MSD Calculation'!$D$5,0,IF($N$4="Closed-form",1/2*(1-COS(2*PI()*($B2840-$G$5)/$G$6))*$G$8,IF($N$4="General",1/2*(1-COS(2*PI()*($B2840-$G$5)/$G$6))*$G$9,"Error")))))</f>
        <v>1.5474315486858122E-3</v>
      </c>
      <c r="H2840" s="30">
        <f>IF(B2840="",0,IF($B2840&lt;$H$5,0,IF($B2840&gt;'MSD Calculation'!$D$5,0,IF($N$4="Closed-form",1/2*(1-COS(2*PI()*($B2840-$H$5)/$H$6))*$H$8,IF($N$4="General",1/2*(1-COS(2*PI()*($B2840-$H$5)/$H$6))*$H$9,"Error")))))</f>
        <v>9.5964608472668669E-4</v>
      </c>
      <c r="I2840" s="30">
        <f>IF(B2840="",0,IF($B2840&lt;$I$5,0,IF($B2840&gt;'MSD Calculation'!$D$5,0,IF($N$4="Closed-form",1/2*(1-COS(2*PI()*($B2840-$I$5)/$I$6))*$I$8,IF($N$4="General",1/2*(1-COS(2*PI()*($B2840-$I$5)/$I$6))*$I$9,"Error")))))</f>
        <v>3.3908572357698705E-4</v>
      </c>
      <c r="J2840" s="15" t="s">
        <v>14</v>
      </c>
      <c r="K2840" s="3"/>
      <c r="L2840" s="17">
        <v>28.230000000001613</v>
      </c>
      <c r="M2840" s="34">
        <f>L2840/'MSD Calculation'!$D$5</f>
        <v>0.95371621621627067</v>
      </c>
      <c r="N2840" s="34">
        <f>'MSD Calculation'!$D$24-L2840</f>
        <v>-9.7300000000016134</v>
      </c>
      <c r="O2840" s="35">
        <f t="shared" si="220"/>
        <v>6.5507857864748639E-4</v>
      </c>
      <c r="P2840" s="35">
        <f t="shared" si="221"/>
        <v>4.3677629053477099E-3</v>
      </c>
      <c r="Q2840" s="35">
        <f t="shared" si="222"/>
        <v>5.9151944540335221E-3</v>
      </c>
      <c r="R2840" s="35">
        <f t="shared" si="223"/>
        <v>6.8748405387602084E-3</v>
      </c>
      <c r="S2840" s="35">
        <f t="shared" si="224"/>
        <v>7.2139262623371952E-3</v>
      </c>
      <c r="T2840" s="11" t="s">
        <v>14</v>
      </c>
    </row>
    <row r="2841" spans="2:20" x14ac:dyDescent="0.35">
      <c r="B2841" s="63">
        <v>28.240000000001615</v>
      </c>
      <c r="C2841" s="34">
        <f>B2841/'MSD Calculation'!$D$5</f>
        <v>0.95405405405410859</v>
      </c>
      <c r="D2841" s="34">
        <f>'MSD Calculation'!$D$24-B2841</f>
        <v>-9.7400000000016149</v>
      </c>
      <c r="E2841" s="30">
        <f>IF(B2841="",0,IF(B2841&lt;'MSD Calculation'!$D$5,$E$7*(1-B2841/'MSD Calculation'!$D$5), 0))</f>
        <v>6.5029698318289943E-4</v>
      </c>
      <c r="F2841" s="30">
        <f>IF(B2841="",0,IF($B2841&lt;$F$5,0,IF($B2841&gt;'MSD Calculation'!$D$5,0,IF($N$4="Closed-form",1/2*(1-COS(2*PI()*($B2841-$F$5)/$F$6))*$F$8,IF($N$4="General",1/2*(1-COS(2*PI()*($B2841-$F$5)/$F$6))*$F$9,"Error")))))</f>
        <v>3.7028126075255422E-3</v>
      </c>
      <c r="G2841" s="30">
        <f>IF(B2841="",0,IF($B2841&lt;$G$5,0,IF($B2841&gt;'MSD Calculation'!$D$5,0,IF($N$4="Closed-form",1/2*(1-COS(2*PI()*($B2841-$G$5)/$G$6))*$G$8,IF($N$4="General",1/2*(1-COS(2*PI()*($B2841-$G$5)/$G$6))*$G$9,"Error")))))</f>
        <v>1.5426361381914826E-3</v>
      </c>
      <c r="H2841" s="30">
        <f>IF(B2841="",0,IF($B2841&lt;$H$5,0,IF($B2841&gt;'MSD Calculation'!$D$5,0,IF($N$4="Closed-form",1/2*(1-COS(2*PI()*($B2841-$H$5)/$H$6))*$H$8,IF($N$4="General",1/2*(1-COS(2*PI()*($B2841-$H$5)/$H$6))*$H$9,"Error")))))</f>
        <v>9.5615318047270715E-4</v>
      </c>
      <c r="I2841" s="30">
        <f>IF(B2841="",0,IF($B2841&lt;$I$5,0,IF($B2841&gt;'MSD Calculation'!$D$5,0,IF($N$4="Closed-form",1/2*(1-COS(2*PI()*($B2841-$I$5)/$I$6))*$I$8,IF($N$4="General",1/2*(1-COS(2*PI()*($B2841-$I$5)/$I$6))*$I$9,"Error")))))</f>
        <v>3.376362096778526E-4</v>
      </c>
      <c r="J2841" s="15" t="s">
        <v>14</v>
      </c>
      <c r="K2841" s="3"/>
      <c r="L2841" s="17">
        <v>28.240000000001615</v>
      </c>
      <c r="M2841" s="34">
        <f>L2841/'MSD Calculation'!$D$5</f>
        <v>0.95405405405410859</v>
      </c>
      <c r="N2841" s="34">
        <f>'MSD Calculation'!$D$24-L2841</f>
        <v>-9.7400000000016149</v>
      </c>
      <c r="O2841" s="35">
        <f t="shared" si="220"/>
        <v>6.5029698318289943E-4</v>
      </c>
      <c r="P2841" s="35">
        <f t="shared" si="221"/>
        <v>4.3531095907084413E-3</v>
      </c>
      <c r="Q2841" s="35">
        <f t="shared" si="222"/>
        <v>5.8957457288999239E-3</v>
      </c>
      <c r="R2841" s="35">
        <f t="shared" si="223"/>
        <v>6.8518989093726314E-3</v>
      </c>
      <c r="S2841" s="35">
        <f t="shared" si="224"/>
        <v>7.1895351190504843E-3</v>
      </c>
      <c r="T2841" s="11" t="s">
        <v>14</v>
      </c>
    </row>
    <row r="2842" spans="2:20" x14ac:dyDescent="0.35">
      <c r="B2842" s="63">
        <v>28.250000000001616</v>
      </c>
      <c r="C2842" s="34">
        <f>B2842/'MSD Calculation'!$D$5</f>
        <v>0.95439189189194651</v>
      </c>
      <c r="D2842" s="34">
        <f>'MSD Calculation'!$D$24-B2842</f>
        <v>-9.7500000000016165</v>
      </c>
      <c r="E2842" s="30">
        <f>IF(B2842="",0,IF(B2842&lt;'MSD Calculation'!$D$5,$E$7*(1-B2842/'MSD Calculation'!$D$5), 0))</f>
        <v>6.4551538771831247E-4</v>
      </c>
      <c r="F2842" s="30">
        <f>IF(B2842="",0,IF($B2842&lt;$F$5,0,IF($B2842&gt;'MSD Calculation'!$D$5,0,IF($N$4="Closed-form",1/2*(1-COS(2*PI()*($B2842-$F$5)/$F$6))*$F$8,IF($N$4="General",1/2*(1-COS(2*PI()*($B2842-$F$5)/$F$6))*$F$9,"Error")))))</f>
        <v>3.6929459195150774E-3</v>
      </c>
      <c r="G2842" s="30">
        <f>IF(B2842="",0,IF($B2842&lt;$G$5,0,IF($B2842&gt;'MSD Calculation'!$D$5,0,IF($N$4="Closed-form",1/2*(1-COS(2*PI()*($B2842-$G$5)/$G$6))*$G$8,IF($N$4="General",1/2*(1-COS(2*PI()*($B2842-$G$5)/$G$6))*$G$9,"Error")))))</f>
        <v>1.5378428381008441E-3</v>
      </c>
      <c r="H2842" s="30">
        <f>IF(B2842="",0,IF($B2842&lt;$H$5,0,IF($B2842&gt;'MSD Calculation'!$D$5,0,IF($N$4="Closed-form",1/2*(1-COS(2*PI()*($B2842-$H$5)/$H$6))*$H$8,IF($N$4="General",1/2*(1-COS(2*PI()*($B2842-$H$5)/$H$6))*$H$9,"Error")))))</f>
        <v>9.5266090670323303E-4</v>
      </c>
      <c r="I2842" s="30">
        <f>IF(B2842="",0,IF($B2842&lt;$I$5,0,IF($B2842&gt;'MSD Calculation'!$D$5,0,IF($N$4="Closed-form",1/2*(1-COS(2*PI()*($B2842-$I$5)/$I$6))*$I$8,IF($N$4="General",1/2*(1-COS(2*PI()*($B2842-$I$5)/$I$6))*$I$9,"Error")))))</f>
        <v>3.3618544739548575E-4</v>
      </c>
      <c r="J2842" s="15" t="s">
        <v>14</v>
      </c>
      <c r="K2842" s="3"/>
      <c r="L2842" s="17">
        <v>28.250000000001616</v>
      </c>
      <c r="M2842" s="34">
        <f>L2842/'MSD Calculation'!$D$5</f>
        <v>0.95439189189194651</v>
      </c>
      <c r="N2842" s="34">
        <f>'MSD Calculation'!$D$24-L2842</f>
        <v>-9.7500000000016165</v>
      </c>
      <c r="O2842" s="35">
        <f t="shared" si="220"/>
        <v>6.4551538771831247E-4</v>
      </c>
      <c r="P2842" s="35">
        <f t="shared" si="221"/>
        <v>4.3384613072333898E-3</v>
      </c>
      <c r="Q2842" s="35">
        <f t="shared" si="222"/>
        <v>5.876304145334234E-3</v>
      </c>
      <c r="R2842" s="35">
        <f t="shared" si="223"/>
        <v>6.8289650520374674E-3</v>
      </c>
      <c r="S2842" s="35">
        <f t="shared" si="224"/>
        <v>7.1651504994329528E-3</v>
      </c>
      <c r="T2842" s="11" t="s">
        <v>14</v>
      </c>
    </row>
    <row r="2843" spans="2:20" x14ac:dyDescent="0.35">
      <c r="B2843" s="63">
        <v>28.260000000001618</v>
      </c>
      <c r="C2843" s="34">
        <f>B2843/'MSD Calculation'!$D$5</f>
        <v>0.95472972972978432</v>
      </c>
      <c r="D2843" s="34">
        <f>'MSD Calculation'!$D$24-B2843</f>
        <v>-9.760000000001618</v>
      </c>
      <c r="E2843" s="30">
        <f>IF(B2843="",0,IF(B2843&lt;'MSD Calculation'!$D$5,$E$7*(1-B2843/'MSD Calculation'!$D$5), 0))</f>
        <v>6.4073379225372713E-4</v>
      </c>
      <c r="F2843" s="30">
        <f>IF(B2843="",0,IF($B2843&lt;$F$5,0,IF($B2843&gt;'MSD Calculation'!$D$5,0,IF($N$4="Closed-form",1/2*(1-COS(2*PI()*($B2843-$F$5)/$F$6))*$F$8,IF($N$4="General",1/2*(1-COS(2*PI()*($B2843-$F$5)/$F$6))*$F$9,"Error")))))</f>
        <v>3.6830843059489724E-3</v>
      </c>
      <c r="G2843" s="30">
        <f>IF(B2843="",0,IF($B2843&lt;$G$5,0,IF($B2843&gt;'MSD Calculation'!$D$5,0,IF($N$4="Closed-form",1/2*(1-COS(2*PI()*($B2843-$G$5)/$G$6))*$G$8,IF($N$4="General",1/2*(1-COS(2*PI()*($B2843-$G$5)/$G$6))*$G$9,"Error")))))</f>
        <v>1.5330516815976456E-3</v>
      </c>
      <c r="H2843" s="30">
        <f>IF(B2843="",0,IF($B2843&lt;$H$5,0,IF($B2843&gt;'MSD Calculation'!$D$5,0,IF($N$4="Closed-form",1/2*(1-COS(2*PI()*($B2843-$H$5)/$H$6))*$H$8,IF($N$4="General",1/2*(1-COS(2*PI()*($B2843-$H$5)/$H$6))*$H$9,"Error")))))</f>
        <v>9.4916930540877513E-4</v>
      </c>
      <c r="I2843" s="30">
        <f>IF(B2843="",0,IF($B2843&lt;$I$5,0,IF($B2843&gt;'MSD Calculation'!$D$5,0,IF($N$4="Closed-form",1/2*(1-COS(2*PI()*($B2843-$I$5)/$I$6))*$I$8,IF($N$4="General",1/2*(1-COS(2*PI()*($B2843-$I$5)/$I$6))*$I$9,"Error")))))</f>
        <v>3.3473347422011753E-4</v>
      </c>
      <c r="J2843" s="15" t="s">
        <v>14</v>
      </c>
      <c r="K2843" s="3"/>
      <c r="L2843" s="17">
        <v>28.260000000001618</v>
      </c>
      <c r="M2843" s="34">
        <f>L2843/'MSD Calculation'!$D$5</f>
        <v>0.95472972972978432</v>
      </c>
      <c r="N2843" s="34">
        <f>'MSD Calculation'!$D$24-L2843</f>
        <v>-9.760000000001618</v>
      </c>
      <c r="O2843" s="35">
        <f t="shared" si="220"/>
        <v>6.4073379225372713E-4</v>
      </c>
      <c r="P2843" s="35">
        <f t="shared" si="221"/>
        <v>4.3238180982026996E-3</v>
      </c>
      <c r="Q2843" s="35">
        <f t="shared" si="222"/>
        <v>5.8568697798003447E-3</v>
      </c>
      <c r="R2843" s="35">
        <f t="shared" si="223"/>
        <v>6.80603908520912E-3</v>
      </c>
      <c r="S2843" s="35">
        <f t="shared" si="224"/>
        <v>7.1407725594292374E-3</v>
      </c>
      <c r="T2843" s="11" t="s">
        <v>14</v>
      </c>
    </row>
    <row r="2844" spans="2:20" x14ac:dyDescent="0.35">
      <c r="B2844" s="63">
        <v>28.27000000000162</v>
      </c>
      <c r="C2844" s="34">
        <f>B2844/'MSD Calculation'!$D$5</f>
        <v>0.95506756756762223</v>
      </c>
      <c r="D2844" s="34">
        <f>'MSD Calculation'!$D$24-B2844</f>
        <v>-9.7700000000016196</v>
      </c>
      <c r="E2844" s="30">
        <f>IF(B2844="",0,IF(B2844&lt;'MSD Calculation'!$D$5,$E$7*(1-B2844/'MSD Calculation'!$D$5), 0))</f>
        <v>6.3595219678914017E-4</v>
      </c>
      <c r="F2844" s="30">
        <f>IF(B2844="",0,IF($B2844&lt;$F$5,0,IF($B2844&gt;'MSD Calculation'!$D$5,0,IF($N$4="Closed-form",1/2*(1-COS(2*PI()*($B2844-$F$5)/$F$6))*$F$8,IF($N$4="General",1/2*(1-COS(2*PI()*($B2844-$F$5)/$F$6))*$F$9,"Error")))))</f>
        <v>3.6732278100850666E-3</v>
      </c>
      <c r="G2844" s="30">
        <f>IF(B2844="",0,IF($B2844&lt;$G$5,0,IF($B2844&gt;'MSD Calculation'!$D$5,0,IF($N$4="Closed-form",1/2*(1-COS(2*PI()*($B2844-$G$5)/$G$6))*$G$8,IF($N$4="General",1/2*(1-COS(2*PI()*($B2844-$G$5)/$G$6))*$G$9,"Error")))))</f>
        <v>1.528262701850795E-3</v>
      </c>
      <c r="H2844" s="30">
        <f>IF(B2844="",0,IF($B2844&lt;$H$5,0,IF($B2844&gt;'MSD Calculation'!$D$5,0,IF($N$4="Closed-form",1/2*(1-COS(2*PI()*($B2844-$H$5)/$H$6))*$H$8,IF($N$4="General",1/2*(1-COS(2*PI()*($B2844-$H$5)/$H$6))*$H$9,"Error")))))</f>
        <v>9.4567841857176517E-4</v>
      </c>
      <c r="I2844" s="30">
        <f>IF(B2844="",0,IF($B2844&lt;$I$5,0,IF($B2844&gt;'MSD Calculation'!$D$5,0,IF($N$4="Closed-form",1/2*(1-COS(2*PI()*($B2844-$I$5)/$I$6))*$I$8,IF($N$4="General",1/2*(1-COS(2*PI()*($B2844-$I$5)/$I$6))*$I$9,"Error")))))</f>
        <v>3.3328032767327044E-4</v>
      </c>
      <c r="J2844" s="15" t="s">
        <v>14</v>
      </c>
      <c r="K2844" s="3"/>
      <c r="L2844" s="17">
        <v>28.27000000000162</v>
      </c>
      <c r="M2844" s="34">
        <f>L2844/'MSD Calculation'!$D$5</f>
        <v>0.95506756756762223</v>
      </c>
      <c r="N2844" s="34">
        <f>'MSD Calculation'!$D$24-L2844</f>
        <v>-9.7700000000016196</v>
      </c>
      <c r="O2844" s="35">
        <f t="shared" si="220"/>
        <v>6.3595219678914017E-4</v>
      </c>
      <c r="P2844" s="35">
        <f t="shared" si="221"/>
        <v>4.3091800068742071E-3</v>
      </c>
      <c r="Q2844" s="35">
        <f t="shared" si="222"/>
        <v>5.8374427087250023E-3</v>
      </c>
      <c r="R2844" s="35">
        <f t="shared" si="223"/>
        <v>6.7831211272967673E-3</v>
      </c>
      <c r="S2844" s="35">
        <f t="shared" si="224"/>
        <v>7.1164014549700378E-3</v>
      </c>
      <c r="T2844" s="11" t="s">
        <v>14</v>
      </c>
    </row>
    <row r="2845" spans="2:20" x14ac:dyDescent="0.35">
      <c r="B2845" s="63">
        <v>28.280000000001621</v>
      </c>
      <c r="C2845" s="34">
        <f>B2845/'MSD Calculation'!$D$5</f>
        <v>0.95540540540546015</v>
      </c>
      <c r="D2845" s="34">
        <f>'MSD Calculation'!$D$24-B2845</f>
        <v>-9.7800000000016212</v>
      </c>
      <c r="E2845" s="30">
        <f>IF(B2845="",0,IF(B2845&lt;'MSD Calculation'!$D$5,$E$7*(1-B2845/'MSD Calculation'!$D$5), 0))</f>
        <v>6.3117060132455321E-4</v>
      </c>
      <c r="F2845" s="30">
        <f>IF(B2845="",0,IF($B2845&lt;$F$5,0,IF($B2845&gt;'MSD Calculation'!$D$5,0,IF($N$4="Closed-form",1/2*(1-COS(2*PI()*($B2845-$F$5)/$F$6))*$F$8,IF($N$4="General",1/2*(1-COS(2*PI()*($B2845-$F$5)/$F$6))*$F$9,"Error")))))</f>
        <v>3.6633764751587829E-3</v>
      </c>
      <c r="G2845" s="30">
        <f>IF(B2845="",0,IF($B2845&lt;$G$5,0,IF($B2845&gt;'MSD Calculation'!$D$5,0,IF($N$4="Closed-form",1/2*(1-COS(2*PI()*($B2845-$G$5)/$G$6))*$G$8,IF($N$4="General",1/2*(1-COS(2*PI()*($B2845-$G$5)/$G$6))*$G$9,"Error")))))</f>
        <v>1.5234759320141356E-3</v>
      </c>
      <c r="H2845" s="30">
        <f>IF(B2845="",0,IF($B2845&lt;$H$5,0,IF($B2845&gt;'MSD Calculation'!$D$5,0,IF($N$4="Closed-form",1/2*(1-COS(2*PI()*($B2845-$H$5)/$H$6))*$H$8,IF($N$4="General",1/2*(1-COS(2*PI()*($B2845-$H$5)/$H$6))*$H$9,"Error")))))</f>
        <v>9.4218828816604056E-4</v>
      </c>
      <c r="I2845" s="30">
        <f>IF(B2845="",0,IF($B2845&lt;$I$5,0,IF($B2845&gt;'MSD Calculation'!$D$5,0,IF($N$4="Closed-form",1/2*(1-COS(2*PI()*($B2845-$I$5)/$I$6))*$I$8,IF($N$4="General",1/2*(1-COS(2*PI()*($B2845-$I$5)/$I$6))*$I$9,"Error")))))</f>
        <v>3.3182604530678937E-4</v>
      </c>
      <c r="J2845" s="15" t="s">
        <v>14</v>
      </c>
      <c r="K2845" s="3"/>
      <c r="L2845" s="17">
        <v>28.280000000001621</v>
      </c>
      <c r="M2845" s="34">
        <f>L2845/'MSD Calculation'!$D$5</f>
        <v>0.95540540540546015</v>
      </c>
      <c r="N2845" s="34">
        <f>'MSD Calculation'!$D$24-L2845</f>
        <v>-9.7800000000016212</v>
      </c>
      <c r="O2845" s="35">
        <f t="shared" si="220"/>
        <v>6.3117060132455321E-4</v>
      </c>
      <c r="P2845" s="35">
        <f t="shared" si="221"/>
        <v>4.2945470764833363E-3</v>
      </c>
      <c r="Q2845" s="35">
        <f t="shared" si="222"/>
        <v>5.8180230084974721E-3</v>
      </c>
      <c r="R2845" s="35">
        <f t="shared" si="223"/>
        <v>6.7602112966635127E-3</v>
      </c>
      <c r="S2845" s="35">
        <f t="shared" si="224"/>
        <v>7.0920373419703017E-3</v>
      </c>
      <c r="T2845" s="11" t="s">
        <v>14</v>
      </c>
    </row>
    <row r="2846" spans="2:20" x14ac:dyDescent="0.35">
      <c r="B2846" s="63">
        <v>28.290000000001623</v>
      </c>
      <c r="C2846" s="34">
        <f>B2846/'MSD Calculation'!$D$5</f>
        <v>0.95574324324329807</v>
      </c>
      <c r="D2846" s="34">
        <f>'MSD Calculation'!$D$24-B2846</f>
        <v>-9.7900000000016227</v>
      </c>
      <c r="E2846" s="30">
        <f>IF(B2846="",0,IF(B2846&lt;'MSD Calculation'!$D$5,$E$7*(1-B2846/'MSD Calculation'!$D$5), 0))</f>
        <v>6.2638900585996625E-4</v>
      </c>
      <c r="F2846" s="30">
        <f>IF(B2846="",0,IF($B2846&lt;$F$5,0,IF($B2846&gt;'MSD Calculation'!$D$5,0,IF($N$4="Closed-form",1/2*(1-COS(2*PI()*($B2846-$F$5)/$F$6))*$F$8,IF($N$4="General",1/2*(1-COS(2*PI()*($B2846-$F$5)/$F$6))*$F$9,"Error")))))</f>
        <v>3.6535303443828945E-3</v>
      </c>
      <c r="G2846" s="30">
        <f>IF(B2846="",0,IF($B2846&lt;$G$5,0,IF($B2846&gt;'MSD Calculation'!$D$5,0,IF($N$4="Closed-form",1/2*(1-COS(2*PI()*($B2846-$G$5)/$G$6))*$G$8,IF($N$4="General",1/2*(1-COS(2*PI()*($B2846-$G$5)/$G$6))*$G$9,"Error")))))</f>
        <v>1.5186914052262061E-3</v>
      </c>
      <c r="H2846" s="30">
        <f>IF(B2846="",0,IF($B2846&lt;$H$5,0,IF($B2846&gt;'MSD Calculation'!$D$5,0,IF($N$4="Closed-form",1/2*(1-COS(2*PI()*($B2846-$H$5)/$H$6))*$H$8,IF($N$4="General",1/2*(1-COS(2*PI()*($B2846-$H$5)/$H$6))*$H$9,"Error")))))</f>
        <v>9.3869895615634449E-4</v>
      </c>
      <c r="I2846" s="30">
        <f>IF(B2846="",0,IF($B2846&lt;$I$5,0,IF($B2846&gt;'MSD Calculation'!$D$5,0,IF($N$4="Closed-form",1/2*(1-COS(2*PI()*($B2846-$I$5)/$I$6))*$I$8,IF($N$4="General",1/2*(1-COS(2*PI()*($B2846-$I$5)/$I$6))*$I$9,"Error")))))</f>
        <v>3.3037066470186974E-4</v>
      </c>
      <c r="J2846" s="15" t="s">
        <v>14</v>
      </c>
      <c r="K2846" s="3"/>
      <c r="L2846" s="17">
        <v>28.290000000001623</v>
      </c>
      <c r="M2846" s="34">
        <f>L2846/'MSD Calculation'!$D$5</f>
        <v>0.95574324324329807</v>
      </c>
      <c r="N2846" s="34">
        <f>'MSD Calculation'!$D$24-L2846</f>
        <v>-9.7900000000016227</v>
      </c>
      <c r="O2846" s="35">
        <f t="shared" si="220"/>
        <v>6.2638900585996625E-4</v>
      </c>
      <c r="P2846" s="35">
        <f t="shared" si="221"/>
        <v>4.2799193502428608E-3</v>
      </c>
      <c r="Q2846" s="35">
        <f t="shared" si="222"/>
        <v>5.7986107554690667E-3</v>
      </c>
      <c r="R2846" s="35">
        <f t="shared" si="223"/>
        <v>6.7373097116254109E-3</v>
      </c>
      <c r="S2846" s="35">
        <f t="shared" si="224"/>
        <v>7.0676803763272808E-3</v>
      </c>
      <c r="T2846" s="11" t="s">
        <v>14</v>
      </c>
    </row>
    <row r="2847" spans="2:20" x14ac:dyDescent="0.35">
      <c r="B2847" s="63">
        <v>28.300000000001624</v>
      </c>
      <c r="C2847" s="34">
        <f>B2847/'MSD Calculation'!$D$5</f>
        <v>0.95608108108113588</v>
      </c>
      <c r="D2847" s="34">
        <f>'MSD Calculation'!$D$24-B2847</f>
        <v>-9.8000000000016243</v>
      </c>
      <c r="E2847" s="30">
        <f>IF(B2847="",0,IF(B2847&lt;'MSD Calculation'!$D$5,$E$7*(1-B2847/'MSD Calculation'!$D$5), 0))</f>
        <v>6.2160741039538091E-4</v>
      </c>
      <c r="F2847" s="30">
        <f>IF(B2847="",0,IF($B2847&lt;$F$5,0,IF($B2847&gt;'MSD Calculation'!$D$5,0,IF($N$4="Closed-form",1/2*(1-COS(2*PI()*($B2847-$F$5)/$F$6))*$F$8,IF($N$4="General",1/2*(1-COS(2*PI()*($B2847-$F$5)/$F$6))*$F$9,"Error")))))</f>
        <v>3.6436894609473565E-3</v>
      </c>
      <c r="G2847" s="30">
        <f>IF(B2847="",0,IF($B2847&lt;$G$5,0,IF($B2847&gt;'MSD Calculation'!$D$5,0,IF($N$4="Closed-form",1/2*(1-COS(2*PI()*($B2847-$G$5)/$G$6))*$G$8,IF($N$4="General",1/2*(1-COS(2*PI()*($B2847-$G$5)/$G$6))*$G$9,"Error")))))</f>
        <v>1.5139091546100215E-3</v>
      </c>
      <c r="H2847" s="30">
        <f>IF(B2847="",0,IF($B2847&lt;$H$5,0,IF($B2847&gt;'MSD Calculation'!$D$5,0,IF($N$4="Closed-form",1/2*(1-COS(2*PI()*($B2847-$H$5)/$H$6))*$H$8,IF($N$4="General",1/2*(1-COS(2*PI()*($B2847-$H$5)/$H$6))*$H$9,"Error")))))</f>
        <v>9.3521046449781913E-4</v>
      </c>
      <c r="I2847" s="30">
        <f>IF(B2847="",0,IF($B2847&lt;$I$5,0,IF($B2847&gt;'MSD Calculation'!$D$5,0,IF($N$4="Closed-form",1/2*(1-COS(2*PI()*($B2847-$I$5)/$I$6))*$I$8,IF($N$4="General",1/2*(1-COS(2*PI()*($B2847-$I$5)/$I$6))*$I$9,"Error")))))</f>
        <v>3.289142234680883E-4</v>
      </c>
      <c r="J2847" s="15" t="s">
        <v>14</v>
      </c>
      <c r="K2847" s="3"/>
      <c r="L2847" s="17">
        <v>28.300000000001624</v>
      </c>
      <c r="M2847" s="34">
        <f>L2847/'MSD Calculation'!$D$5</f>
        <v>0.95608108108113588</v>
      </c>
      <c r="N2847" s="34">
        <f>'MSD Calculation'!$D$24-L2847</f>
        <v>-9.8000000000016243</v>
      </c>
      <c r="O2847" s="35">
        <f t="shared" si="220"/>
        <v>6.2160741039538091E-4</v>
      </c>
      <c r="P2847" s="35">
        <f t="shared" si="221"/>
        <v>4.2652968713427376E-3</v>
      </c>
      <c r="Q2847" s="35">
        <f t="shared" si="222"/>
        <v>5.7792060259527593E-3</v>
      </c>
      <c r="R2847" s="35">
        <f t="shared" si="223"/>
        <v>6.7144164904505785E-3</v>
      </c>
      <c r="S2847" s="35">
        <f t="shared" si="224"/>
        <v>7.0433307139186668E-3</v>
      </c>
      <c r="T2847" s="11" t="s">
        <v>14</v>
      </c>
    </row>
    <row r="2848" spans="2:20" x14ac:dyDescent="0.35">
      <c r="B2848" s="63">
        <v>28.310000000001626</v>
      </c>
      <c r="C2848" s="34">
        <f>B2848/'MSD Calculation'!$D$5</f>
        <v>0.95641891891897379</v>
      </c>
      <c r="D2848" s="34">
        <f>'MSD Calculation'!$D$24-B2848</f>
        <v>-9.8100000000016259</v>
      </c>
      <c r="E2848" s="30">
        <f>IF(B2848="",0,IF(B2848&lt;'MSD Calculation'!$D$5,$E$7*(1-B2848/'MSD Calculation'!$D$5), 0))</f>
        <v>6.1682581493079395E-4</v>
      </c>
      <c r="F2848" s="30">
        <f>IF(B2848="",0,IF($B2848&lt;$F$5,0,IF($B2848&gt;'MSD Calculation'!$D$5,0,IF($N$4="Closed-form",1/2*(1-COS(2*PI()*($B2848-$F$5)/$F$6))*$F$8,IF($N$4="General",1/2*(1-COS(2*PI()*($B2848-$F$5)/$F$6))*$F$9,"Error")))))</f>
        <v>3.6338538680190826E-3</v>
      </c>
      <c r="G2848" s="30">
        <f>IF(B2848="",0,IF($B2848&lt;$G$5,0,IF($B2848&gt;'MSD Calculation'!$D$5,0,IF($N$4="Closed-form",1/2*(1-COS(2*PI()*($B2848-$G$5)/$G$6))*$G$8,IF($N$4="General",1/2*(1-COS(2*PI()*($B2848-$G$5)/$G$6))*$G$9,"Error")))))</f>
        <v>1.5091292132728361E-3</v>
      </c>
      <c r="H2848" s="30">
        <f>IF(B2848="",0,IF($B2848&lt;$H$5,0,IF($B2848&gt;'MSD Calculation'!$D$5,0,IF($N$4="Closed-form",1/2*(1-COS(2*PI()*($B2848-$H$5)/$H$6))*$H$8,IF($N$4="General",1/2*(1-COS(2*PI()*($B2848-$H$5)/$H$6))*$H$9,"Error")))))</f>
        <v>9.3172285513550674E-4</v>
      </c>
      <c r="I2848" s="30">
        <f>IF(B2848="",0,IF($B2848&lt;$I$5,0,IF($B2848&gt;'MSD Calculation'!$D$5,0,IF($N$4="Closed-form",1/2*(1-COS(2*PI()*($B2848-$I$5)/$I$6))*$I$8,IF($N$4="General",1/2*(1-COS(2*PI()*($B2848-$I$5)/$I$6))*$I$9,"Error")))))</f>
        <v>3.2745675924243021E-4</v>
      </c>
      <c r="J2848" s="15" t="s">
        <v>14</v>
      </c>
      <c r="K2848" s="3"/>
      <c r="L2848" s="17">
        <v>28.310000000001626</v>
      </c>
      <c r="M2848" s="34">
        <f>L2848/'MSD Calculation'!$D$5</f>
        <v>0.95641891891897379</v>
      </c>
      <c r="N2848" s="34">
        <f>'MSD Calculation'!$D$24-L2848</f>
        <v>-9.8100000000016259</v>
      </c>
      <c r="O2848" s="35">
        <f t="shared" si="220"/>
        <v>6.1682581493079395E-4</v>
      </c>
      <c r="P2848" s="35">
        <f t="shared" si="221"/>
        <v>4.2506796829498766E-3</v>
      </c>
      <c r="Q2848" s="35">
        <f t="shared" si="222"/>
        <v>5.7598088962227123E-3</v>
      </c>
      <c r="R2848" s="35">
        <f t="shared" si="223"/>
        <v>6.6915317513582193E-3</v>
      </c>
      <c r="S2848" s="35">
        <f t="shared" si="224"/>
        <v>7.0189885106006497E-3</v>
      </c>
      <c r="T2848" s="11" t="s">
        <v>14</v>
      </c>
    </row>
    <row r="2849" spans="2:20" x14ac:dyDescent="0.35">
      <c r="B2849" s="63">
        <v>28.320000000001627</v>
      </c>
      <c r="C2849" s="34">
        <f>B2849/'MSD Calculation'!$D$5</f>
        <v>0.95675675675681171</v>
      </c>
      <c r="D2849" s="34">
        <f>'MSD Calculation'!$D$24-B2849</f>
        <v>-9.8200000000016274</v>
      </c>
      <c r="E2849" s="30">
        <f>IF(B2849="",0,IF(B2849&lt;'MSD Calculation'!$D$5,$E$7*(1-B2849/'MSD Calculation'!$D$5), 0))</f>
        <v>6.1204421946620699E-4</v>
      </c>
      <c r="F2849" s="30">
        <f>IF(B2849="",0,IF($B2849&lt;$F$5,0,IF($B2849&gt;'MSD Calculation'!$D$5,0,IF($N$4="Closed-form",1/2*(1-COS(2*PI()*($B2849-$F$5)/$F$6))*$F$8,IF($N$4="General",1/2*(1-COS(2*PI()*($B2849-$F$5)/$F$6))*$F$9,"Error")))))</f>
        <v>3.6240236087418036E-3</v>
      </c>
      <c r="G2849" s="30">
        <f>IF(B2849="",0,IF($B2849&lt;$G$5,0,IF($B2849&gt;'MSD Calculation'!$D$5,0,IF($N$4="Closed-form",1/2*(1-COS(2*PI()*($B2849-$G$5)/$G$6))*$G$8,IF($N$4="General",1/2*(1-COS(2*PI()*($B2849-$G$5)/$G$6))*$G$9,"Error")))))</f>
        <v>1.504351614305917E-3</v>
      </c>
      <c r="H2849" s="30">
        <f>IF(B2849="",0,IF($B2849&lt;$H$5,0,IF($B2849&gt;'MSD Calculation'!$D$5,0,IF($N$4="Closed-form",1/2*(1-COS(2*PI()*($B2849-$H$5)/$H$6))*$H$8,IF($N$4="General",1/2*(1-COS(2*PI()*($B2849-$H$5)/$H$6))*$H$9,"Error")))))</f>
        <v>9.2823617000383385E-4</v>
      </c>
      <c r="I2849" s="30">
        <f>IF(B2849="",0,IF($B2849&lt;$I$5,0,IF($B2849&gt;'MSD Calculation'!$D$5,0,IF($N$4="Closed-form",1/2*(1-COS(2*PI()*($B2849-$I$5)/$I$6))*$I$8,IF($N$4="General",1/2*(1-COS(2*PI()*($B2849-$I$5)/$I$6))*$I$9,"Error")))))</f>
        <v>3.2599830968831626E-4</v>
      </c>
      <c r="J2849" s="15" t="s">
        <v>14</v>
      </c>
      <c r="K2849" s="3"/>
      <c r="L2849" s="17">
        <v>28.320000000001627</v>
      </c>
      <c r="M2849" s="34">
        <f>L2849/'MSD Calculation'!$D$5</f>
        <v>0.95675675675681171</v>
      </c>
      <c r="N2849" s="34">
        <f>'MSD Calculation'!$D$24-L2849</f>
        <v>-9.8200000000016274</v>
      </c>
      <c r="O2849" s="35">
        <f t="shared" si="220"/>
        <v>6.1204421946620699E-4</v>
      </c>
      <c r="P2849" s="35">
        <f t="shared" si="221"/>
        <v>4.2360678282080105E-3</v>
      </c>
      <c r="Q2849" s="35">
        <f t="shared" si="222"/>
        <v>5.7404194425139275E-3</v>
      </c>
      <c r="R2849" s="35">
        <f t="shared" si="223"/>
        <v>6.6686556125177612E-3</v>
      </c>
      <c r="S2849" s="35">
        <f t="shared" si="224"/>
        <v>6.9946539222060771E-3</v>
      </c>
      <c r="T2849" s="11" t="s">
        <v>14</v>
      </c>
    </row>
    <row r="2850" spans="2:20" x14ac:dyDescent="0.35">
      <c r="B2850" s="63">
        <v>28.330000000001629</v>
      </c>
      <c r="C2850" s="34">
        <f>B2850/'MSD Calculation'!$D$5</f>
        <v>0.95709459459464963</v>
      </c>
      <c r="D2850" s="34">
        <f>'MSD Calculation'!$D$24-B2850</f>
        <v>-9.830000000001629</v>
      </c>
      <c r="E2850" s="30">
        <f>IF(B2850="",0,IF(B2850&lt;'MSD Calculation'!$D$5,$E$7*(1-B2850/'MSD Calculation'!$D$5), 0))</f>
        <v>6.0726262400162003E-4</v>
      </c>
      <c r="F2850" s="30">
        <f>IF(B2850="",0,IF($B2850&lt;$F$5,0,IF($B2850&gt;'MSD Calculation'!$D$5,0,IF($N$4="Closed-form",1/2*(1-COS(2*PI()*($B2850-$F$5)/$F$6))*$F$8,IF($N$4="General",1/2*(1-COS(2*PI()*($B2850-$F$5)/$F$6))*$F$9,"Error")))))</f>
        <v>3.6141987262358457E-3</v>
      </c>
      <c r="G2850" s="30">
        <f>IF(B2850="",0,IF($B2850&lt;$G$5,0,IF($B2850&gt;'MSD Calculation'!$D$5,0,IF($N$4="Closed-form",1/2*(1-COS(2*PI()*($B2850-$G$5)/$G$6))*$G$8,IF($N$4="General",1/2*(1-COS(2*PI()*($B2850-$G$5)/$G$6))*$G$9,"Error")))))</f>
        <v>1.4995763907843169E-3</v>
      </c>
      <c r="H2850" s="30">
        <f>IF(B2850="",0,IF($B2850&lt;$H$5,0,IF($B2850&gt;'MSD Calculation'!$D$5,0,IF($N$4="Closed-form",1/2*(1-COS(2*PI()*($B2850-$H$5)/$H$6))*$H$8,IF($N$4="General",1/2*(1-COS(2*PI()*($B2850-$H$5)/$H$6))*$H$9,"Error")))))</f>
        <v>9.2475045102612206E-4</v>
      </c>
      <c r="I2850" s="30">
        <f>IF(B2850="",0,IF($B2850&lt;$I$5,0,IF($B2850&gt;'MSD Calculation'!$D$5,0,IF($N$4="Closed-form",1/2*(1-COS(2*PI()*($B2850-$I$5)/$I$6))*$I$8,IF($N$4="General",1/2*(1-COS(2*PI()*($B2850-$I$5)/$I$6))*$I$9,"Error")))))</f>
        <v>3.2453891249463018E-4</v>
      </c>
      <c r="J2850" s="15" t="s">
        <v>14</v>
      </c>
      <c r="K2850" s="3"/>
      <c r="L2850" s="17">
        <v>28.330000000001629</v>
      </c>
      <c r="M2850" s="34">
        <f>L2850/'MSD Calculation'!$D$5</f>
        <v>0.95709459459464963</v>
      </c>
      <c r="N2850" s="34">
        <f>'MSD Calculation'!$D$24-L2850</f>
        <v>-9.830000000001629</v>
      </c>
      <c r="O2850" s="35">
        <f t="shared" si="220"/>
        <v>6.0726262400162003E-4</v>
      </c>
      <c r="P2850" s="35">
        <f t="shared" si="221"/>
        <v>4.2214613502374659E-3</v>
      </c>
      <c r="Q2850" s="35">
        <f t="shared" si="222"/>
        <v>5.721037741021783E-3</v>
      </c>
      <c r="R2850" s="35">
        <f t="shared" si="223"/>
        <v>6.6457881920479051E-3</v>
      </c>
      <c r="S2850" s="35">
        <f t="shared" si="224"/>
        <v>6.9703271045425353E-3</v>
      </c>
      <c r="T2850" s="11" t="s">
        <v>14</v>
      </c>
    </row>
    <row r="2851" spans="2:20" x14ac:dyDescent="0.35">
      <c r="B2851" s="63">
        <v>28.340000000001631</v>
      </c>
      <c r="C2851" s="34">
        <f>B2851/'MSD Calculation'!$D$5</f>
        <v>0.95743243243248743</v>
      </c>
      <c r="D2851" s="34">
        <f>'MSD Calculation'!$D$24-B2851</f>
        <v>-9.8400000000016306</v>
      </c>
      <c r="E2851" s="30">
        <f>IF(B2851="",0,IF(B2851&lt;'MSD Calculation'!$D$5,$E$7*(1-B2851/'MSD Calculation'!$D$5), 0))</f>
        <v>6.0248102853703469E-4</v>
      </c>
      <c r="F2851" s="30">
        <f>IF(B2851="",0,IF($B2851&lt;$F$5,0,IF($B2851&gt;'MSD Calculation'!$D$5,0,IF($N$4="Closed-form",1/2*(1-COS(2*PI()*($B2851-$F$5)/$F$6))*$F$8,IF($N$4="General",1/2*(1-COS(2*PI()*($B2851-$F$5)/$F$6))*$F$9,"Error")))))</f>
        <v>3.6043792635979581E-3</v>
      </c>
      <c r="G2851" s="30">
        <f>IF(B2851="",0,IF($B2851&lt;$G$5,0,IF($B2851&gt;'MSD Calculation'!$D$5,0,IF($N$4="Closed-form",1/2*(1-COS(2*PI()*($B2851-$G$5)/$G$6))*$G$8,IF($N$4="General",1/2*(1-COS(2*PI()*($B2851-$G$5)/$G$6))*$G$9,"Error")))))</f>
        <v>1.4948035757666402E-3</v>
      </c>
      <c r="H2851" s="30">
        <f>IF(B2851="",0,IF($B2851&lt;$H$5,0,IF($B2851&gt;'MSD Calculation'!$D$5,0,IF($N$4="Closed-form",1/2*(1-COS(2*PI()*($B2851-$H$5)/$H$6))*$H$8,IF($N$4="General",1/2*(1-COS(2*PI()*($B2851-$H$5)/$H$6))*$H$9,"Error")))))</f>
        <v>9.2126574011406855E-4</v>
      </c>
      <c r="I2851" s="30">
        <f>IF(B2851="",0,IF($B2851&lt;$I$5,0,IF($B2851&gt;'MSD Calculation'!$D$5,0,IF($N$4="Closed-form",1/2*(1-COS(2*PI()*($B2851-$I$5)/$I$6))*$I$8,IF($N$4="General",1/2*(1-COS(2*PI()*($B2851-$I$5)/$I$6))*$I$9,"Error")))))</f>
        <v>3.2307860537474385E-4</v>
      </c>
      <c r="J2851" s="15" t="s">
        <v>14</v>
      </c>
      <c r="K2851" s="3"/>
      <c r="L2851" s="17">
        <v>28.340000000001631</v>
      </c>
      <c r="M2851" s="34">
        <f>L2851/'MSD Calculation'!$D$5</f>
        <v>0.95743243243248743</v>
      </c>
      <c r="N2851" s="34">
        <f>'MSD Calculation'!$D$24-L2851</f>
        <v>-9.8400000000016306</v>
      </c>
      <c r="O2851" s="35">
        <f t="shared" si="220"/>
        <v>6.0248102853703469E-4</v>
      </c>
      <c r="P2851" s="35">
        <f t="shared" si="221"/>
        <v>4.206860292134993E-3</v>
      </c>
      <c r="Q2851" s="35">
        <f t="shared" si="222"/>
        <v>5.7016638679016334E-3</v>
      </c>
      <c r="R2851" s="35">
        <f t="shared" si="223"/>
        <v>6.6229296080157016E-3</v>
      </c>
      <c r="S2851" s="35">
        <f t="shared" si="224"/>
        <v>6.9460082133904451E-3</v>
      </c>
      <c r="T2851" s="11" t="s">
        <v>14</v>
      </c>
    </row>
    <row r="2852" spans="2:20" x14ac:dyDescent="0.35">
      <c r="B2852" s="63">
        <v>28.350000000001632</v>
      </c>
      <c r="C2852" s="34">
        <f>B2852/'MSD Calculation'!$D$5</f>
        <v>0.95777027027032535</v>
      </c>
      <c r="D2852" s="34">
        <f>'MSD Calculation'!$D$24-B2852</f>
        <v>-9.8500000000016321</v>
      </c>
      <c r="E2852" s="30">
        <f>IF(B2852="",0,IF(B2852&lt;'MSD Calculation'!$D$5,$E$7*(1-B2852/'MSD Calculation'!$D$5), 0))</f>
        <v>5.9769943307244773E-4</v>
      </c>
      <c r="F2852" s="30">
        <f>IF(B2852="",0,IF($B2852&lt;$F$5,0,IF($B2852&gt;'MSD Calculation'!$D$5,0,IF($N$4="Closed-form",1/2*(1-COS(2*PI()*($B2852-$F$5)/$F$6))*$F$8,IF($N$4="General",1/2*(1-COS(2*PI()*($B2852-$F$5)/$F$6))*$F$9,"Error")))))</f>
        <v>3.5945652639010886E-3</v>
      </c>
      <c r="G2852" s="30">
        <f>IF(B2852="",0,IF($B2852&lt;$G$5,0,IF($B2852&gt;'MSD Calculation'!$D$5,0,IF($N$4="Closed-form",1/2*(1-COS(2*PI()*($B2852-$G$5)/$G$6))*$G$8,IF($N$4="General",1/2*(1-COS(2*PI()*($B2852-$G$5)/$G$6))*$G$9,"Error")))))</f>
        <v>1.4900332022948232E-3</v>
      </c>
      <c r="H2852" s="30">
        <f>IF(B2852="",0,IF($B2852&lt;$H$5,0,IF($B2852&gt;'MSD Calculation'!$D$5,0,IF($N$4="Closed-form",1/2*(1-COS(2*PI()*($B2852-$H$5)/$H$6))*$H$8,IF($N$4="General",1/2*(1-COS(2*PI()*($B2852-$H$5)/$H$6))*$H$9,"Error")))))</f>
        <v>9.1778207916725599E-4</v>
      </c>
      <c r="I2852" s="30">
        <f>IF(B2852="",0,IF($B2852&lt;$I$5,0,IF($B2852&gt;'MSD Calculation'!$D$5,0,IF($N$4="Closed-form",1/2*(1-COS(2*PI()*($B2852-$I$5)/$I$6))*$I$8,IF($N$4="General",1/2*(1-COS(2*PI()*($B2852-$I$5)/$I$6))*$I$9,"Error")))))</f>
        <v>3.2161742606554337E-4</v>
      </c>
      <c r="J2852" s="15" t="s">
        <v>14</v>
      </c>
      <c r="K2852" s="3"/>
      <c r="L2852" s="17">
        <v>28.350000000001632</v>
      </c>
      <c r="M2852" s="34">
        <f>L2852/'MSD Calculation'!$D$5</f>
        <v>0.95777027027032535</v>
      </c>
      <c r="N2852" s="34">
        <f>'MSD Calculation'!$D$24-L2852</f>
        <v>-9.8500000000016321</v>
      </c>
      <c r="O2852" s="35">
        <f t="shared" si="220"/>
        <v>5.9769943307244773E-4</v>
      </c>
      <c r="P2852" s="35">
        <f t="shared" si="221"/>
        <v>4.1922646969735364E-3</v>
      </c>
      <c r="Q2852" s="35">
        <f t="shared" si="222"/>
        <v>5.6822978992683596E-3</v>
      </c>
      <c r="R2852" s="35">
        <f t="shared" si="223"/>
        <v>6.6000799784356155E-3</v>
      </c>
      <c r="S2852" s="35">
        <f t="shared" si="224"/>
        <v>6.9216974045011592E-3</v>
      </c>
      <c r="T2852" s="11" t="s">
        <v>14</v>
      </c>
    </row>
    <row r="2853" spans="2:20" x14ac:dyDescent="0.35">
      <c r="B2853" s="63">
        <v>28.360000000001634</v>
      </c>
      <c r="C2853" s="34">
        <f>B2853/'MSD Calculation'!$D$5</f>
        <v>0.95810810810816327</v>
      </c>
      <c r="D2853" s="34">
        <f>'MSD Calculation'!$D$24-B2853</f>
        <v>-9.8600000000016337</v>
      </c>
      <c r="E2853" s="30">
        <f>IF(B2853="",0,IF(B2853&lt;'MSD Calculation'!$D$5,$E$7*(1-B2853/'MSD Calculation'!$D$5), 0))</f>
        <v>5.9291783760786077E-4</v>
      </c>
      <c r="F2853" s="30">
        <f>IF(B2853="",0,IF($B2853&lt;$F$5,0,IF($B2853&gt;'MSD Calculation'!$D$5,0,IF($N$4="Closed-form",1/2*(1-COS(2*PI()*($B2853-$F$5)/$F$6))*$F$8,IF($N$4="General",1/2*(1-COS(2*PI()*($B2853-$F$5)/$F$6))*$F$9,"Error")))))</f>
        <v>3.5847567701942605E-3</v>
      </c>
      <c r="G2853" s="30">
        <f>IF(B2853="",0,IF($B2853&lt;$G$5,0,IF($B2853&gt;'MSD Calculation'!$D$5,0,IF($N$4="Closed-form",1/2*(1-COS(2*PI()*($B2853-$G$5)/$G$6))*$G$8,IF($N$4="General",1/2*(1-COS(2*PI()*($B2853-$G$5)/$G$6))*$G$9,"Error")))))</f>
        <v>1.4852653033938926E-3</v>
      </c>
      <c r="H2853" s="30">
        <f>IF(B2853="",0,IF($B2853&lt;$H$5,0,IF($B2853&gt;'MSD Calculation'!$D$5,0,IF($N$4="Closed-form",1/2*(1-COS(2*PI()*($B2853-$H$5)/$H$6))*$H$8,IF($N$4="General",1/2*(1-COS(2*PI()*($B2853-$H$5)/$H$6))*$H$9,"Error")))))</f>
        <v>9.1429951007263998E-4</v>
      </c>
      <c r="I2853" s="30">
        <f>IF(B2853="",0,IF($B2853&lt;$I$5,0,IF($B2853&gt;'MSD Calculation'!$D$5,0,IF($N$4="Closed-form",1/2*(1-COS(2*PI()*($B2853-$I$5)/$I$6))*$I$8,IF($N$4="General",1/2*(1-COS(2*PI()*($B2853-$I$5)/$I$6))*$I$9,"Error")))))</f>
        <v>3.2015541232645399E-4</v>
      </c>
      <c r="J2853" s="15" t="s">
        <v>14</v>
      </c>
      <c r="K2853" s="3"/>
      <c r="L2853" s="17">
        <v>28.360000000001634</v>
      </c>
      <c r="M2853" s="34">
        <f>L2853/'MSD Calculation'!$D$5</f>
        <v>0.95810810810816327</v>
      </c>
      <c r="N2853" s="34">
        <f>'MSD Calculation'!$D$24-L2853</f>
        <v>-9.8600000000016337</v>
      </c>
      <c r="O2853" s="35">
        <f t="shared" si="220"/>
        <v>5.9291783760786077E-4</v>
      </c>
      <c r="P2853" s="35">
        <f t="shared" si="221"/>
        <v>4.1776746078021213E-3</v>
      </c>
      <c r="Q2853" s="35">
        <f t="shared" si="222"/>
        <v>5.6629399111960141E-3</v>
      </c>
      <c r="R2853" s="35">
        <f t="shared" si="223"/>
        <v>6.577239421268654E-3</v>
      </c>
      <c r="S2853" s="35">
        <f t="shared" si="224"/>
        <v>6.8973948335951081E-3</v>
      </c>
      <c r="T2853" s="11" t="s">
        <v>14</v>
      </c>
    </row>
    <row r="2854" spans="2:20" x14ac:dyDescent="0.35">
      <c r="B2854" s="63">
        <v>28.370000000001635</v>
      </c>
      <c r="C2854" s="34">
        <f>B2854/'MSD Calculation'!$D$5</f>
        <v>0.95844594594600119</v>
      </c>
      <c r="D2854" s="34">
        <f>'MSD Calculation'!$D$24-B2854</f>
        <v>-9.8700000000016352</v>
      </c>
      <c r="E2854" s="30">
        <f>IF(B2854="",0,IF(B2854&lt;'MSD Calculation'!$D$5,$E$7*(1-B2854/'MSD Calculation'!$D$5), 0))</f>
        <v>5.8813624214327381E-4</v>
      </c>
      <c r="F2854" s="30">
        <f>IF(B2854="",0,IF($B2854&lt;$F$5,0,IF($B2854&gt;'MSD Calculation'!$D$5,0,IF($N$4="Closed-form",1/2*(1-COS(2*PI()*($B2854-$F$5)/$F$6))*$F$8,IF($N$4="General",1/2*(1-COS(2*PI()*($B2854-$F$5)/$F$6))*$F$9,"Error")))))</f>
        <v>3.5749538255023137E-3</v>
      </c>
      <c r="G2854" s="30">
        <f>IF(B2854="",0,IF($B2854&lt;$G$5,0,IF($B2854&gt;'MSD Calculation'!$D$5,0,IF($N$4="Closed-form",1/2*(1-COS(2*PI()*($B2854-$G$5)/$G$6))*$G$8,IF($N$4="General",1/2*(1-COS(2*PI()*($B2854-$G$5)/$G$6))*$G$9,"Error")))))</f>
        <v>1.4804999120717509E-3</v>
      </c>
      <c r="H2854" s="30">
        <f>IF(B2854="",0,IF($B2854&lt;$H$5,0,IF($B2854&gt;'MSD Calculation'!$D$5,0,IF($N$4="Closed-form",1/2*(1-COS(2*PI()*($B2854-$H$5)/$H$6))*$H$8,IF($N$4="General",1/2*(1-COS(2*PI()*($B2854-$H$5)/$H$6))*$H$9,"Error")))))</f>
        <v>9.1081807470404501E-4</v>
      </c>
      <c r="I2854" s="30">
        <f>IF(B2854="",0,IF($B2854&lt;$I$5,0,IF($B2854&gt;'MSD Calculation'!$D$5,0,IF($N$4="Closed-form",1/2*(1-COS(2*PI()*($B2854-$I$5)/$I$6))*$I$8,IF($N$4="General",1/2*(1-COS(2*PI()*($B2854-$I$5)/$I$6))*$I$9,"Error")))))</f>
        <v>3.1869260193846406E-4</v>
      </c>
      <c r="J2854" s="15" t="s">
        <v>14</v>
      </c>
      <c r="K2854" s="3"/>
      <c r="L2854" s="17">
        <v>28.370000000001635</v>
      </c>
      <c r="M2854" s="34">
        <f>L2854/'MSD Calculation'!$D$5</f>
        <v>0.95844594594600119</v>
      </c>
      <c r="N2854" s="34">
        <f>'MSD Calculation'!$D$24-L2854</f>
        <v>-9.8700000000016352</v>
      </c>
      <c r="O2854" s="35">
        <f t="shared" si="220"/>
        <v>5.8813624214327381E-4</v>
      </c>
      <c r="P2854" s="35">
        <f t="shared" si="221"/>
        <v>4.1630900676455874E-3</v>
      </c>
      <c r="Q2854" s="35">
        <f t="shared" si="222"/>
        <v>5.6435899797173386E-3</v>
      </c>
      <c r="R2854" s="35">
        <f t="shared" si="223"/>
        <v>6.5544080544213835E-3</v>
      </c>
      <c r="S2854" s="35">
        <f t="shared" si="224"/>
        <v>6.8731006563598476E-3</v>
      </c>
      <c r="T2854" s="11" t="s">
        <v>14</v>
      </c>
    </row>
    <row r="2855" spans="2:20" x14ac:dyDescent="0.35">
      <c r="B2855" s="63">
        <v>28.380000000001637</v>
      </c>
      <c r="C2855" s="34">
        <f>B2855/'MSD Calculation'!$D$5</f>
        <v>0.95878378378383899</v>
      </c>
      <c r="D2855" s="34">
        <f>'MSD Calculation'!$D$24-B2855</f>
        <v>-9.8800000000016368</v>
      </c>
      <c r="E2855" s="30">
        <f>IF(B2855="",0,IF(B2855&lt;'MSD Calculation'!$D$5,$E$7*(1-B2855/'MSD Calculation'!$D$5), 0))</f>
        <v>5.8335464667868848E-4</v>
      </c>
      <c r="F2855" s="30">
        <f>IF(B2855="",0,IF($B2855&lt;$F$5,0,IF($B2855&gt;'MSD Calculation'!$D$5,0,IF($N$4="Closed-form",1/2*(1-COS(2*PI()*($B2855-$F$5)/$F$6))*$F$8,IF($N$4="General",1/2*(1-COS(2*PI()*($B2855-$F$5)/$F$6))*$F$9,"Error")))))</f>
        <v>3.5651564728257736E-3</v>
      </c>
      <c r="G2855" s="30">
        <f>IF(B2855="",0,IF($B2855&lt;$G$5,0,IF($B2855&gt;'MSD Calculation'!$D$5,0,IF($N$4="Closed-form",1/2*(1-COS(2*PI()*($B2855-$G$5)/$G$6))*$G$8,IF($N$4="General",1/2*(1-COS(2*PI()*($B2855-$G$5)/$G$6))*$G$9,"Error")))))</f>
        <v>1.4757370613189338E-3</v>
      </c>
      <c r="H2855" s="30">
        <f>IF(B2855="",0,IF($B2855&lt;$H$5,0,IF($B2855&gt;'MSD Calculation'!$D$5,0,IF($N$4="Closed-form",1/2*(1-COS(2*PI()*($B2855-$H$5)/$H$6))*$H$8,IF($N$4="General",1/2*(1-COS(2*PI()*($B2855-$H$5)/$H$6))*$H$9,"Error")))))</f>
        <v>9.0733781492166902E-4</v>
      </c>
      <c r="I2855" s="30">
        <f>IF(B2855="",0,IF($B2855&lt;$I$5,0,IF($B2855&gt;'MSD Calculation'!$D$5,0,IF($N$4="Closed-form",1/2*(1-COS(2*PI()*($B2855-$I$5)/$I$6))*$I$8,IF($N$4="General",1/2*(1-COS(2*PI()*($B2855-$I$5)/$I$6))*$I$9,"Error")))))</f>
        <v>3.1722903270314855E-4</v>
      </c>
      <c r="J2855" s="15" t="s">
        <v>14</v>
      </c>
      <c r="K2855" s="3"/>
      <c r="L2855" s="17">
        <v>28.380000000001637</v>
      </c>
      <c r="M2855" s="34">
        <f>L2855/'MSD Calculation'!$D$5</f>
        <v>0.95878378378383899</v>
      </c>
      <c r="N2855" s="34">
        <f>'MSD Calculation'!$D$24-L2855</f>
        <v>-9.8800000000016368</v>
      </c>
      <c r="O2855" s="35">
        <f t="shared" si="220"/>
        <v>5.8335464667868848E-4</v>
      </c>
      <c r="P2855" s="35">
        <f t="shared" si="221"/>
        <v>4.1485111195044624E-3</v>
      </c>
      <c r="Q2855" s="35">
        <f t="shared" si="222"/>
        <v>5.6242481808233963E-3</v>
      </c>
      <c r="R2855" s="35">
        <f t="shared" si="223"/>
        <v>6.5315859957450657E-3</v>
      </c>
      <c r="S2855" s="35">
        <f t="shared" si="224"/>
        <v>6.8488150284482146E-3</v>
      </c>
      <c r="T2855" s="11" t="s">
        <v>14</v>
      </c>
    </row>
    <row r="2856" spans="2:20" x14ac:dyDescent="0.35">
      <c r="B2856" s="63">
        <v>28.390000000001638</v>
      </c>
      <c r="C2856" s="34">
        <f>B2856/'MSD Calculation'!$D$5</f>
        <v>0.95912162162167691</v>
      </c>
      <c r="D2856" s="34">
        <f>'MSD Calculation'!$D$24-B2856</f>
        <v>-9.8900000000016384</v>
      </c>
      <c r="E2856" s="30">
        <f>IF(B2856="",0,IF(B2856&lt;'MSD Calculation'!$D$5,$E$7*(1-B2856/'MSD Calculation'!$D$5), 0))</f>
        <v>5.7857305121410151E-4</v>
      </c>
      <c r="F2856" s="30">
        <f>IF(B2856="",0,IF($B2856&lt;$F$5,0,IF($B2856&gt;'MSD Calculation'!$D$5,0,IF($N$4="Closed-form",1/2*(1-COS(2*PI()*($B2856-$F$5)/$F$6))*$F$8,IF($N$4="General",1/2*(1-COS(2*PI()*($B2856-$F$5)/$F$6))*$F$9,"Error")))))</f>
        <v>3.5553647551405999E-3</v>
      </c>
      <c r="G2856" s="30">
        <f>IF(B2856="",0,IF($B2856&lt;$G$5,0,IF($B2856&gt;'MSD Calculation'!$D$5,0,IF($N$4="Closed-form",1/2*(1-COS(2*PI()*($B2856-$G$5)/$G$6))*$G$8,IF($N$4="General",1/2*(1-COS(2*PI()*($B2856-$G$5)/$G$6))*$G$9,"Error")))))</f>
        <v>1.4709767841083947E-3</v>
      </c>
      <c r="H2856" s="30">
        <f>IF(B2856="",0,IF($B2856&lt;$H$5,0,IF($B2856&gt;'MSD Calculation'!$D$5,0,IF($N$4="Closed-form",1/2*(1-COS(2*PI()*($B2856-$H$5)/$H$6))*$H$8,IF($N$4="General",1/2*(1-COS(2*PI()*($B2856-$H$5)/$H$6))*$H$9,"Error")))))</f>
        <v>9.0385877257157183E-4</v>
      </c>
      <c r="I2856" s="30">
        <f>IF(B2856="",0,IF($B2856&lt;$I$5,0,IF($B2856&gt;'MSD Calculation'!$D$5,0,IF($N$4="Closed-form",1/2*(1-COS(2*PI()*($B2856-$I$5)/$I$6))*$I$8,IF($N$4="General",1/2*(1-COS(2*PI()*($B2856-$I$5)/$I$6))*$I$9,"Error")))))</f>
        <v>3.1576474244169288E-4</v>
      </c>
      <c r="J2856" s="15" t="s">
        <v>14</v>
      </c>
      <c r="K2856" s="3"/>
      <c r="L2856" s="17">
        <v>28.390000000001638</v>
      </c>
      <c r="M2856" s="34">
        <f>L2856/'MSD Calculation'!$D$5</f>
        <v>0.95912162162167691</v>
      </c>
      <c r="N2856" s="34">
        <f>'MSD Calculation'!$D$24-L2856</f>
        <v>-9.8900000000016384</v>
      </c>
      <c r="O2856" s="35">
        <f t="shared" si="220"/>
        <v>5.7857305121410151E-4</v>
      </c>
      <c r="P2856" s="35">
        <f t="shared" si="221"/>
        <v>4.1339378063547016E-3</v>
      </c>
      <c r="Q2856" s="35">
        <f t="shared" si="222"/>
        <v>5.6049145904630959E-3</v>
      </c>
      <c r="R2856" s="35">
        <f t="shared" si="223"/>
        <v>6.5087733630346672E-3</v>
      </c>
      <c r="S2856" s="35">
        <f t="shared" si="224"/>
        <v>6.8245381054763601E-3</v>
      </c>
      <c r="T2856" s="11" t="s">
        <v>14</v>
      </c>
    </row>
    <row r="2857" spans="2:20" x14ac:dyDescent="0.35">
      <c r="B2857" s="63">
        <v>28.40000000000164</v>
      </c>
      <c r="C2857" s="34">
        <f>B2857/'MSD Calculation'!$D$5</f>
        <v>0.95945945945951483</v>
      </c>
      <c r="D2857" s="34">
        <f>'MSD Calculation'!$D$24-B2857</f>
        <v>-9.9000000000016399</v>
      </c>
      <c r="E2857" s="30">
        <f>IF(B2857="",0,IF(B2857&lt;'MSD Calculation'!$D$5,$E$7*(1-B2857/'MSD Calculation'!$D$5), 0))</f>
        <v>5.7379145574951455E-4</v>
      </c>
      <c r="F2857" s="30">
        <f>IF(B2857="",0,IF($B2857&lt;$F$5,0,IF($B2857&gt;'MSD Calculation'!$D$5,0,IF($N$4="Closed-form",1/2*(1-COS(2*PI()*($B2857-$F$5)/$F$6))*$F$8,IF($N$4="General",1/2*(1-COS(2*PI()*($B2857-$F$5)/$F$6))*$F$9,"Error")))))</f>
        <v>3.545578715398083E-3</v>
      </c>
      <c r="G2857" s="30">
        <f>IF(B2857="",0,IF($B2857&lt;$G$5,0,IF($B2857&gt;'MSD Calculation'!$D$5,0,IF($N$4="Closed-form",1/2*(1-COS(2*PI()*($B2857-$G$5)/$G$6))*$G$8,IF($N$4="General",1/2*(1-COS(2*PI()*($B2857-$G$5)/$G$6))*$G$9,"Error")))))</f>
        <v>1.4662191133952669E-3</v>
      </c>
      <c r="H2857" s="30">
        <f>IF(B2857="",0,IF($B2857&lt;$H$5,0,IF($B2857&gt;'MSD Calculation'!$D$5,0,IF($N$4="Closed-form",1/2*(1-COS(2*PI()*($B2857-$H$5)/$H$6))*$H$8,IF($N$4="General",1/2*(1-COS(2*PI()*($B2857-$H$5)/$H$6))*$H$9,"Error")))))</f>
        <v>9.0038098948517554E-4</v>
      </c>
      <c r="I2857" s="30">
        <f>IF(B2857="",0,IF($B2857&lt;$I$5,0,IF($B2857&gt;'MSD Calculation'!$D$5,0,IF($N$4="Closed-form",1/2*(1-COS(2*PI()*($B2857-$I$5)/$I$6))*$I$8,IF($N$4="General",1/2*(1-COS(2*PI()*($B2857-$I$5)/$I$6))*$I$9,"Error")))))</f>
        <v>3.1429976899391394E-4</v>
      </c>
      <c r="J2857" s="15" t="s">
        <v>14</v>
      </c>
      <c r="K2857" s="3"/>
      <c r="L2857" s="17">
        <v>28.40000000000164</v>
      </c>
      <c r="M2857" s="34">
        <f>L2857/'MSD Calculation'!$D$5</f>
        <v>0.95945945945951483</v>
      </c>
      <c r="N2857" s="34">
        <f>'MSD Calculation'!$D$24-L2857</f>
        <v>-9.9000000000016399</v>
      </c>
      <c r="O2857" s="35">
        <f t="shared" si="220"/>
        <v>5.7379145574951455E-4</v>
      </c>
      <c r="P2857" s="35">
        <f t="shared" si="221"/>
        <v>4.1193701711475976E-3</v>
      </c>
      <c r="Q2857" s="35">
        <f t="shared" si="222"/>
        <v>5.5855892845428643E-3</v>
      </c>
      <c r="R2857" s="35">
        <f t="shared" si="223"/>
        <v>6.4859702740280396E-3</v>
      </c>
      <c r="S2857" s="35">
        <f t="shared" si="224"/>
        <v>6.8002700430219538E-3</v>
      </c>
      <c r="T2857" s="11" t="s">
        <v>14</v>
      </c>
    </row>
    <row r="2858" spans="2:20" x14ac:dyDescent="0.35">
      <c r="B2858" s="63">
        <v>28.410000000001641</v>
      </c>
      <c r="C2858" s="34">
        <f>B2858/'MSD Calculation'!$D$5</f>
        <v>0.95979729729735275</v>
      </c>
      <c r="D2858" s="34">
        <f>'MSD Calculation'!$D$24-B2858</f>
        <v>-9.9100000000016415</v>
      </c>
      <c r="E2858" s="30">
        <f>IF(B2858="",0,IF(B2858&lt;'MSD Calculation'!$D$5,$E$7*(1-B2858/'MSD Calculation'!$D$5), 0))</f>
        <v>5.6900986028492759E-4</v>
      </c>
      <c r="F2858" s="30">
        <f>IF(B2858="",0,IF($B2858&lt;$F$5,0,IF($B2858&gt;'MSD Calculation'!$D$5,0,IF($N$4="Closed-form",1/2*(1-COS(2*PI()*($B2858-$F$5)/$F$6))*$F$8,IF($N$4="General",1/2*(1-COS(2*PI()*($B2858-$F$5)/$F$6))*$F$9,"Error")))))</f>
        <v>3.535798396524559E-3</v>
      </c>
      <c r="G2858" s="30">
        <f>IF(B2858="",0,IF($B2858&lt;$G$5,0,IF($B2858&gt;'MSD Calculation'!$D$5,0,IF($N$4="Closed-form",1/2*(1-COS(2*PI()*($B2858-$G$5)/$G$6))*$G$8,IF($N$4="General",1/2*(1-COS(2*PI()*($B2858-$G$5)/$G$6))*$G$9,"Error")))))</f>
        <v>1.4614640821166397E-3</v>
      </c>
      <c r="H2858" s="30">
        <f>IF(B2858="",0,IF($B2858&lt;$H$5,0,IF($B2858&gt;'MSD Calculation'!$D$5,0,IF($N$4="Closed-form",1/2*(1-COS(2*PI()*($B2858-$H$5)/$H$6))*$H$8,IF($N$4="General",1/2*(1-COS(2*PI()*($B2858-$H$5)/$H$6))*$H$9,"Error")))))</f>
        <v>8.969045074787602E-4</v>
      </c>
      <c r="I2858" s="30">
        <f>IF(B2858="",0,IF($B2858&lt;$I$5,0,IF($B2858&gt;'MSD Calculation'!$D$5,0,IF($N$4="Closed-form",1/2*(1-COS(2*PI()*($B2858-$I$5)/$I$6))*$I$8,IF($N$4="General",1/2*(1-COS(2*PI()*($B2858-$I$5)/$I$6))*$I$9,"Error")))))</f>
        <v>3.1283415021728437E-4</v>
      </c>
      <c r="J2858" s="15" t="s">
        <v>14</v>
      </c>
      <c r="K2858" s="3"/>
      <c r="L2858" s="17">
        <v>28.410000000001641</v>
      </c>
      <c r="M2858" s="34">
        <f>L2858/'MSD Calculation'!$D$5</f>
        <v>0.95979729729735275</v>
      </c>
      <c r="N2858" s="34">
        <f>'MSD Calculation'!$D$24-L2858</f>
        <v>-9.9100000000016415</v>
      </c>
      <c r="O2858" s="35">
        <f t="shared" si="220"/>
        <v>5.6900986028492759E-4</v>
      </c>
      <c r="P2858" s="35">
        <f t="shared" si="221"/>
        <v>4.1048082568094866E-3</v>
      </c>
      <c r="Q2858" s="35">
        <f t="shared" si="222"/>
        <v>5.5662723389261265E-3</v>
      </c>
      <c r="R2858" s="35">
        <f t="shared" si="223"/>
        <v>6.4631768464048864E-3</v>
      </c>
      <c r="S2858" s="35">
        <f t="shared" si="224"/>
        <v>6.7760109966221709E-3</v>
      </c>
      <c r="T2858" s="11" t="s">
        <v>14</v>
      </c>
    </row>
    <row r="2859" spans="2:20" x14ac:dyDescent="0.35">
      <c r="B2859" s="63">
        <v>28.420000000001643</v>
      </c>
      <c r="C2859" s="34">
        <f>B2859/'MSD Calculation'!$D$5</f>
        <v>0.96013513513519055</v>
      </c>
      <c r="D2859" s="34">
        <f>'MSD Calculation'!$D$24-B2859</f>
        <v>-9.9200000000016431</v>
      </c>
      <c r="E2859" s="30">
        <f>IF(B2859="",0,IF(B2859&lt;'MSD Calculation'!$D$5,$E$7*(1-B2859/'MSD Calculation'!$D$5), 0))</f>
        <v>5.6422826482034226E-4</v>
      </c>
      <c r="F2859" s="30">
        <f>IF(B2859="",0,IF($B2859&lt;$F$5,0,IF($B2859&gt;'MSD Calculation'!$D$5,0,IF($N$4="Closed-form",1/2*(1-COS(2*PI()*($B2859-$F$5)/$F$6))*$F$8,IF($N$4="General",1/2*(1-COS(2*PI()*($B2859-$F$5)/$F$6))*$F$9,"Error")))))</f>
        <v>3.5260238414213003E-3</v>
      </c>
      <c r="G2859" s="30">
        <f>IF(B2859="",0,IF($B2859&lt;$G$5,0,IF($B2859&gt;'MSD Calculation'!$D$5,0,IF($N$4="Closed-form",1/2*(1-COS(2*PI()*($B2859-$G$5)/$G$6))*$G$8,IF($N$4="General",1/2*(1-COS(2*PI()*($B2859-$G$5)/$G$6))*$G$9,"Error")))))</f>
        <v>1.4567117231913283E-3</v>
      </c>
      <c r="H2859" s="30">
        <f>IF(B2859="",0,IF($B2859&lt;$H$5,0,IF($B2859&gt;'MSD Calculation'!$D$5,0,IF($N$4="Closed-form",1/2*(1-COS(2*PI()*($B2859-$H$5)/$H$6))*$H$8,IF($N$4="General",1/2*(1-COS(2*PI()*($B2859-$H$5)/$H$6))*$H$9,"Error")))))</f>
        <v>8.9342936835296559E-4</v>
      </c>
      <c r="I2859" s="30">
        <f>IF(B2859="",0,IF($B2859&lt;$I$5,0,IF($B2859&gt;'MSD Calculation'!$D$5,0,IF($N$4="Closed-form",1/2*(1-COS(2*PI()*($B2859-$I$5)/$I$6))*$I$8,IF($N$4="General",1/2*(1-COS(2*PI()*($B2859-$I$5)/$I$6))*$I$9,"Error")))))</f>
        <v>3.1136792398595286E-4</v>
      </c>
      <c r="J2859" s="15" t="s">
        <v>14</v>
      </c>
      <c r="K2859" s="3"/>
      <c r="L2859" s="17">
        <v>28.420000000001643</v>
      </c>
      <c r="M2859" s="34">
        <f>L2859/'MSD Calculation'!$D$5</f>
        <v>0.96013513513519055</v>
      </c>
      <c r="N2859" s="34">
        <f>'MSD Calculation'!$D$24-L2859</f>
        <v>-9.9200000000016431</v>
      </c>
      <c r="O2859" s="35">
        <f t="shared" si="220"/>
        <v>5.6422826482034226E-4</v>
      </c>
      <c r="P2859" s="35">
        <f t="shared" si="221"/>
        <v>4.090252106241643E-3</v>
      </c>
      <c r="Q2859" s="35">
        <f t="shared" si="222"/>
        <v>5.5469638294329713E-3</v>
      </c>
      <c r="R2859" s="35">
        <f t="shared" si="223"/>
        <v>6.4403931977859369E-3</v>
      </c>
      <c r="S2859" s="35">
        <f t="shared" si="224"/>
        <v>6.7517611217718897E-3</v>
      </c>
      <c r="T2859" s="11" t="s">
        <v>14</v>
      </c>
    </row>
    <row r="2860" spans="2:20" x14ac:dyDescent="0.35">
      <c r="B2860" s="63">
        <v>28.430000000001645</v>
      </c>
      <c r="C2860" s="34">
        <f>B2860/'MSD Calculation'!$D$5</f>
        <v>0.96047297297302847</v>
      </c>
      <c r="D2860" s="34">
        <f>'MSD Calculation'!$D$24-B2860</f>
        <v>-9.9300000000016446</v>
      </c>
      <c r="E2860" s="30">
        <f>IF(B2860="",0,IF(B2860&lt;'MSD Calculation'!$D$5,$E$7*(1-B2860/'MSD Calculation'!$D$5), 0))</f>
        <v>5.5944666935575529E-4</v>
      </c>
      <c r="F2860" s="30">
        <f>IF(B2860="",0,IF($B2860&lt;$F$5,0,IF($B2860&gt;'MSD Calculation'!$D$5,0,IF($N$4="Closed-form",1/2*(1-COS(2*PI()*($B2860-$F$5)/$F$6))*$F$8,IF($N$4="General",1/2*(1-COS(2*PI()*($B2860-$F$5)/$F$6))*$F$9,"Error")))))</f>
        <v>3.516255092964288E-3</v>
      </c>
      <c r="G2860" s="30">
        <f>IF(B2860="",0,IF($B2860&lt;$G$5,0,IF($B2860&gt;'MSD Calculation'!$D$5,0,IF($N$4="Closed-form",1/2*(1-COS(2*PI()*($B2860-$G$5)/$G$6))*$G$8,IF($N$4="General",1/2*(1-COS(2*PI()*($B2860-$G$5)/$G$6))*$G$9,"Error")))))</f>
        <v>1.4519620695196526E-3</v>
      </c>
      <c r="H2860" s="30">
        <f>IF(B2860="",0,IF($B2860&lt;$H$5,0,IF($B2860&gt;'MSD Calculation'!$D$5,0,IF($N$4="Closed-form",1/2*(1-COS(2*PI()*($B2860-$H$5)/$H$6))*$H$8,IF($N$4="General",1/2*(1-COS(2*PI()*($B2860-$H$5)/$H$6))*$H$9,"Error")))))</f>
        <v>8.8995561389227881E-4</v>
      </c>
      <c r="I2860" s="30">
        <f>IF(B2860="",0,IF($B2860&lt;$I$5,0,IF($B2860&gt;'MSD Calculation'!$D$5,0,IF($N$4="Closed-form",1/2*(1-COS(2*PI()*($B2860-$I$5)/$I$6))*$I$8,IF($N$4="General",1/2*(1-COS(2*PI()*($B2860-$I$5)/$I$6))*$I$9,"Error")))))</f>
        <v>3.0990112818976589E-4</v>
      </c>
      <c r="J2860" s="15" t="s">
        <v>14</v>
      </c>
      <c r="K2860" s="3"/>
      <c r="L2860" s="17">
        <v>28.430000000001645</v>
      </c>
      <c r="M2860" s="34">
        <f>L2860/'MSD Calculation'!$D$5</f>
        <v>0.96047297297302847</v>
      </c>
      <c r="N2860" s="34">
        <f>'MSD Calculation'!$D$24-L2860</f>
        <v>-9.9300000000016446</v>
      </c>
      <c r="O2860" s="35">
        <f t="shared" si="220"/>
        <v>5.5944666935575529E-4</v>
      </c>
      <c r="P2860" s="35">
        <f t="shared" si="221"/>
        <v>4.0757017623200432E-3</v>
      </c>
      <c r="Q2860" s="35">
        <f t="shared" si="222"/>
        <v>5.5276638318396956E-3</v>
      </c>
      <c r="R2860" s="35">
        <f t="shared" si="223"/>
        <v>6.4176194457319742E-3</v>
      </c>
      <c r="S2860" s="35">
        <f t="shared" si="224"/>
        <v>6.7275205739217398E-3</v>
      </c>
      <c r="T2860" s="11" t="s">
        <v>14</v>
      </c>
    </row>
    <row r="2861" spans="2:20" x14ac:dyDescent="0.35">
      <c r="B2861" s="63">
        <v>28.440000000001646</v>
      </c>
      <c r="C2861" s="34">
        <f>B2861/'MSD Calculation'!$D$5</f>
        <v>0.96081081081086639</v>
      </c>
      <c r="D2861" s="34">
        <f>'MSD Calculation'!$D$24-B2861</f>
        <v>-9.9400000000016462</v>
      </c>
      <c r="E2861" s="30">
        <f>IF(B2861="",0,IF(B2861&lt;'MSD Calculation'!$D$5,$E$7*(1-B2861/'MSD Calculation'!$D$5), 0))</f>
        <v>5.5466507389116833E-4</v>
      </c>
      <c r="F2861" s="30">
        <f>IF(B2861="",0,IF($B2861&lt;$F$5,0,IF($B2861&gt;'MSD Calculation'!$D$5,0,IF($N$4="Closed-form",1/2*(1-COS(2*PI()*($B2861-$F$5)/$F$6))*$F$8,IF($N$4="General",1/2*(1-COS(2*PI()*($B2861-$F$5)/$F$6))*$F$9,"Error")))))</f>
        <v>3.5064921940040398E-3</v>
      </c>
      <c r="G2861" s="30">
        <f>IF(B2861="",0,IF($B2861&lt;$G$5,0,IF($B2861&gt;'MSD Calculation'!$D$5,0,IF($N$4="Closed-form",1/2*(1-COS(2*PI()*($B2861-$G$5)/$G$6))*$G$8,IF($N$4="General",1/2*(1-COS(2*PI()*($B2861-$G$5)/$G$6))*$G$9,"Error")))))</f>
        <v>1.4472151539831979E-3</v>
      </c>
      <c r="H2861" s="30">
        <f>IF(B2861="",0,IF($B2861&lt;$H$5,0,IF($B2861&gt;'MSD Calculation'!$D$5,0,IF($N$4="Closed-form",1/2*(1-COS(2*PI()*($B2861-$H$5)/$H$6))*$H$8,IF($N$4="General",1/2*(1-COS(2*PI()*($B2861-$H$5)/$H$6))*$H$9,"Error")))))</f>
        <v>8.8648328586454393E-4</v>
      </c>
      <c r="I2861" s="30">
        <f>IF(B2861="",0,IF($B2861&lt;$I$5,0,IF($B2861&gt;'MSD Calculation'!$D$5,0,IF($N$4="Closed-form",1/2*(1-COS(2*PI()*($B2861-$I$5)/$I$6))*$I$8,IF($N$4="General",1/2*(1-COS(2*PI()*($B2861-$I$5)/$I$6))*$I$9,"Error")))))</f>
        <v>3.0843380073328864E-4</v>
      </c>
      <c r="J2861" s="15" t="s">
        <v>14</v>
      </c>
      <c r="K2861" s="3"/>
      <c r="L2861" s="17">
        <v>28.440000000001646</v>
      </c>
      <c r="M2861" s="34">
        <f>L2861/'MSD Calculation'!$D$5</f>
        <v>0.96081081081086639</v>
      </c>
      <c r="N2861" s="34">
        <f>'MSD Calculation'!$D$24-L2861</f>
        <v>-9.9400000000016462</v>
      </c>
      <c r="O2861" s="35">
        <f t="shared" si="220"/>
        <v>5.5466507389116833E-4</v>
      </c>
      <c r="P2861" s="35">
        <f t="shared" si="221"/>
        <v>4.0611572678952079E-3</v>
      </c>
      <c r="Q2861" s="35">
        <f t="shared" si="222"/>
        <v>5.5083724218784056E-3</v>
      </c>
      <c r="R2861" s="35">
        <f t="shared" si="223"/>
        <v>6.3948557077429498E-3</v>
      </c>
      <c r="S2861" s="35">
        <f t="shared" si="224"/>
        <v>6.7032895084762388E-3</v>
      </c>
      <c r="T2861" s="11" t="s">
        <v>14</v>
      </c>
    </row>
    <row r="2862" spans="2:20" x14ac:dyDescent="0.35">
      <c r="B2862" s="63">
        <v>28.450000000001648</v>
      </c>
      <c r="C2862" s="34">
        <f>B2862/'MSD Calculation'!$D$5</f>
        <v>0.96114864864870431</v>
      </c>
      <c r="D2862" s="34">
        <f>'MSD Calculation'!$D$24-B2862</f>
        <v>-9.9500000000016477</v>
      </c>
      <c r="E2862" s="30">
        <f>IF(B2862="",0,IF(B2862&lt;'MSD Calculation'!$D$5,$E$7*(1-B2862/'MSD Calculation'!$D$5), 0))</f>
        <v>5.4988347842658137E-4</v>
      </c>
      <c r="F2862" s="30">
        <f>IF(B2862="",0,IF($B2862&lt;$F$5,0,IF($B2862&gt;'MSD Calculation'!$D$5,0,IF($N$4="Closed-form",1/2*(1-COS(2*PI()*($B2862-$F$5)/$F$6))*$F$8,IF($N$4="General",1/2*(1-COS(2*PI()*($B2862-$F$5)/$F$6))*$F$9,"Error")))))</f>
        <v>3.4967351873653905E-3</v>
      </c>
      <c r="G2862" s="30">
        <f>IF(B2862="",0,IF($B2862&lt;$G$5,0,IF($B2862&gt;'MSD Calculation'!$D$5,0,IF($N$4="Closed-form",1/2*(1-COS(2*PI()*($B2862-$G$5)/$G$6))*$G$8,IF($N$4="General",1/2*(1-COS(2*PI()*($B2862-$G$5)/$G$6))*$G$9,"Error")))))</f>
        <v>1.4424710094445988E-3</v>
      </c>
      <c r="H2862" s="30">
        <f>IF(B2862="",0,IF($B2862&lt;$H$5,0,IF($B2862&gt;'MSD Calculation'!$D$5,0,IF($N$4="Closed-form",1/2*(1-COS(2*PI()*($B2862-$H$5)/$H$6))*$H$8,IF($N$4="General",1/2*(1-COS(2*PI()*($B2862-$H$5)/$H$6))*$H$9,"Error")))))</f>
        <v>8.8301242602045033E-4</v>
      </c>
      <c r="I2862" s="30">
        <f>IF(B2862="",0,IF($B2862&lt;$I$5,0,IF($B2862&gt;'MSD Calculation'!$D$5,0,IF($N$4="Closed-form",1/2*(1-COS(2*PI()*($B2862-$I$5)/$I$6))*$I$8,IF($N$4="General",1/2*(1-COS(2*PI()*($B2862-$I$5)/$I$6))*$I$9,"Error")))))</f>
        <v>3.0696597953482454E-4</v>
      </c>
      <c r="J2862" s="15" t="s">
        <v>14</v>
      </c>
      <c r="K2862" s="3"/>
      <c r="L2862" s="17">
        <v>28.450000000001648</v>
      </c>
      <c r="M2862" s="34">
        <f>L2862/'MSD Calculation'!$D$5</f>
        <v>0.96114864864870431</v>
      </c>
      <c r="N2862" s="34">
        <f>'MSD Calculation'!$D$24-L2862</f>
        <v>-9.9500000000016477</v>
      </c>
      <c r="O2862" s="35">
        <f t="shared" si="220"/>
        <v>5.4988347842658137E-4</v>
      </c>
      <c r="P2862" s="35">
        <f t="shared" si="221"/>
        <v>4.046618665791972E-3</v>
      </c>
      <c r="Q2862" s="35">
        <f t="shared" si="222"/>
        <v>5.4890896752365706E-3</v>
      </c>
      <c r="R2862" s="35">
        <f t="shared" si="223"/>
        <v>6.3721021012570211E-3</v>
      </c>
      <c r="S2862" s="35">
        <f t="shared" si="224"/>
        <v>6.6790680807918452E-3</v>
      </c>
      <c r="T2862" s="11" t="s">
        <v>14</v>
      </c>
    </row>
    <row r="2863" spans="2:20" x14ac:dyDescent="0.35">
      <c r="B2863" s="63">
        <v>28.460000000001649</v>
      </c>
      <c r="C2863" s="34">
        <f>B2863/'MSD Calculation'!$D$5</f>
        <v>0.96148648648654211</v>
      </c>
      <c r="D2863" s="34">
        <f>'MSD Calculation'!$D$24-B2863</f>
        <v>-9.9600000000016493</v>
      </c>
      <c r="E2863" s="30">
        <f>IF(B2863="",0,IF(B2863&lt;'MSD Calculation'!$D$5,$E$7*(1-B2863/'MSD Calculation'!$D$5), 0))</f>
        <v>5.4510188296199604E-4</v>
      </c>
      <c r="F2863" s="30">
        <f>IF(B2863="",0,IF($B2863&lt;$F$5,0,IF($B2863&gt;'MSD Calculation'!$D$5,0,IF($N$4="Closed-form",1/2*(1-COS(2*PI()*($B2863-$F$5)/$F$6))*$F$8,IF($N$4="General",1/2*(1-COS(2*PI()*($B2863-$F$5)/$F$6))*$F$9,"Error")))))</f>
        <v>3.4869841158473541E-3</v>
      </c>
      <c r="G2863" s="30">
        <f>IF(B2863="",0,IF($B2863&lt;$G$5,0,IF($B2863&gt;'MSD Calculation'!$D$5,0,IF($N$4="Closed-form",1/2*(1-COS(2*PI()*($B2863-$G$5)/$G$6))*$G$8,IF($N$4="General",1/2*(1-COS(2*PI()*($B2863-$G$5)/$G$6))*$G$9,"Error")))))</f>
        <v>1.437729668747303E-3</v>
      </c>
      <c r="H2863" s="30">
        <f>IF(B2863="",0,IF($B2863&lt;$H$5,0,IF($B2863&gt;'MSD Calculation'!$D$5,0,IF($N$4="Closed-form",1/2*(1-COS(2*PI()*($B2863-$H$5)/$H$6))*$H$8,IF($N$4="General",1/2*(1-COS(2*PI()*($B2863-$H$5)/$H$6))*$H$9,"Error")))))</f>
        <v>8.7954307609303518E-4</v>
      </c>
      <c r="I2863" s="30">
        <f>IF(B2863="",0,IF($B2863&lt;$I$5,0,IF($B2863&gt;'MSD Calculation'!$D$5,0,IF($N$4="Closed-form",1/2*(1-COS(2*PI()*($B2863-$I$5)/$I$6))*$I$8,IF($N$4="General",1/2*(1-COS(2*PI()*($B2863-$I$5)/$I$6))*$I$9,"Error")))))</f>
        <v>3.0549770252543708E-4</v>
      </c>
      <c r="J2863" s="15" t="s">
        <v>14</v>
      </c>
      <c r="K2863" s="3"/>
      <c r="L2863" s="17">
        <v>28.460000000001649</v>
      </c>
      <c r="M2863" s="34">
        <f>L2863/'MSD Calculation'!$D$5</f>
        <v>0.96148648648654211</v>
      </c>
      <c r="N2863" s="34">
        <f>'MSD Calculation'!$D$24-L2863</f>
        <v>-9.9600000000016493</v>
      </c>
      <c r="O2863" s="35">
        <f t="shared" si="220"/>
        <v>5.4510188296199604E-4</v>
      </c>
      <c r="P2863" s="35">
        <f t="shared" si="221"/>
        <v>4.0320859988093498E-3</v>
      </c>
      <c r="Q2863" s="35">
        <f t="shared" si="222"/>
        <v>5.4698156675566526E-3</v>
      </c>
      <c r="R2863" s="35">
        <f t="shared" si="223"/>
        <v>6.3493587436496881E-3</v>
      </c>
      <c r="S2863" s="35">
        <f t="shared" si="224"/>
        <v>6.6548564461751253E-3</v>
      </c>
      <c r="T2863" s="11" t="s">
        <v>14</v>
      </c>
    </row>
    <row r="2864" spans="2:20" x14ac:dyDescent="0.35">
      <c r="B2864" s="63">
        <v>28.470000000001651</v>
      </c>
      <c r="C2864" s="34">
        <f>B2864/'MSD Calculation'!$D$5</f>
        <v>0.96182432432438003</v>
      </c>
      <c r="D2864" s="34">
        <f>'MSD Calculation'!$D$24-B2864</f>
        <v>-9.9700000000016509</v>
      </c>
      <c r="E2864" s="30">
        <f>IF(B2864="",0,IF(B2864&lt;'MSD Calculation'!$D$5,$E$7*(1-B2864/'MSD Calculation'!$D$5), 0))</f>
        <v>5.4032028749740908E-4</v>
      </c>
      <c r="F2864" s="30">
        <f>IF(B2864="",0,IF($B2864&lt;$F$5,0,IF($B2864&gt;'MSD Calculation'!$D$5,0,IF($N$4="Closed-form",1/2*(1-COS(2*PI()*($B2864-$F$5)/$F$6))*$F$8,IF($N$4="General",1/2*(1-COS(2*PI()*($B2864-$F$5)/$F$6))*$F$9,"Error")))))</f>
        <v>3.4772390222228998E-3</v>
      </c>
      <c r="G2864" s="30">
        <f>IF(B2864="",0,IF($B2864&lt;$G$5,0,IF($B2864&gt;'MSD Calculation'!$D$5,0,IF($N$4="Closed-form",1/2*(1-COS(2*PI()*($B2864-$G$5)/$G$6))*$G$8,IF($N$4="General",1/2*(1-COS(2*PI()*($B2864-$G$5)/$G$6))*$G$9,"Error")))))</f>
        <v>1.4329911647153462E-3</v>
      </c>
      <c r="H2864" s="30">
        <f>IF(B2864="",0,IF($B2864&lt;$H$5,0,IF($B2864&gt;'MSD Calculation'!$D$5,0,IF($N$4="Closed-form",1/2*(1-COS(2*PI()*($B2864-$H$5)/$H$6))*$H$8,IF($N$4="General",1/2*(1-COS(2*PI()*($B2864-$H$5)/$H$6))*$H$9,"Error")))))</f>
        <v>8.7607527779718058E-4</v>
      </c>
      <c r="I2864" s="30">
        <f>IF(B2864="",0,IF($B2864&lt;$I$5,0,IF($B2864&gt;'MSD Calculation'!$D$5,0,IF($N$4="Closed-form",1/2*(1-COS(2*PI()*($B2864-$I$5)/$I$6))*$I$8,IF($N$4="General",1/2*(1-COS(2*PI()*($B2864-$I$5)/$I$6))*$I$9,"Error")))))</f>
        <v>3.0402900764796834E-4</v>
      </c>
      <c r="J2864" s="15" t="s">
        <v>14</v>
      </c>
      <c r="K2864" s="3"/>
      <c r="L2864" s="17">
        <v>28.470000000001651</v>
      </c>
      <c r="M2864" s="34">
        <f>L2864/'MSD Calculation'!$D$5</f>
        <v>0.96182432432438003</v>
      </c>
      <c r="N2864" s="34">
        <f>'MSD Calculation'!$D$24-L2864</f>
        <v>-9.9700000000016509</v>
      </c>
      <c r="O2864" s="35">
        <f t="shared" si="220"/>
        <v>5.4032028749740908E-4</v>
      </c>
      <c r="P2864" s="35">
        <f t="shared" si="221"/>
        <v>4.0175593097203088E-3</v>
      </c>
      <c r="Q2864" s="35">
        <f t="shared" si="222"/>
        <v>5.450550474435655E-3</v>
      </c>
      <c r="R2864" s="35">
        <f t="shared" si="223"/>
        <v>6.3266257522328357E-3</v>
      </c>
      <c r="S2864" s="35">
        <f t="shared" si="224"/>
        <v>6.6306547598808038E-3</v>
      </c>
      <c r="T2864" s="11" t="s">
        <v>14</v>
      </c>
    </row>
    <row r="2865" spans="2:20" x14ac:dyDescent="0.35">
      <c r="B2865" s="63">
        <v>28.480000000001652</v>
      </c>
      <c r="C2865" s="34">
        <f>B2865/'MSD Calculation'!$D$5</f>
        <v>0.96216216216221795</v>
      </c>
      <c r="D2865" s="34">
        <f>'MSD Calculation'!$D$24-B2865</f>
        <v>-9.9800000000016524</v>
      </c>
      <c r="E2865" s="30">
        <f>IF(B2865="",0,IF(B2865&lt;'MSD Calculation'!$D$5,$E$7*(1-B2865/'MSD Calculation'!$D$5), 0))</f>
        <v>5.3553869203282211E-4</v>
      </c>
      <c r="F2865" s="30">
        <f>IF(B2865="",0,IF($B2865&lt;$F$5,0,IF($B2865&gt;'MSD Calculation'!$D$5,0,IF($N$4="Closed-form",1/2*(1-COS(2*PI()*($B2865-$F$5)/$F$6))*$F$8,IF($N$4="General",1/2*(1-COS(2*PI()*($B2865-$F$5)/$F$6))*$F$9,"Error")))))</f>
        <v>3.4674999492387837E-3</v>
      </c>
      <c r="G2865" s="30">
        <f>IF(B2865="",0,IF($B2865&lt;$G$5,0,IF($B2865&gt;'MSD Calculation'!$D$5,0,IF($N$4="Closed-form",1/2*(1-COS(2*PI()*($B2865-$G$5)/$G$6))*$G$8,IF($N$4="General",1/2*(1-COS(2*PI()*($B2865-$G$5)/$G$6))*$G$9,"Error")))))</f>
        <v>1.4282555301531317E-3</v>
      </c>
      <c r="H2865" s="30">
        <f>IF(B2865="",0,IF($B2865&lt;$H$5,0,IF($B2865&gt;'MSD Calculation'!$D$5,0,IF($N$4="Closed-form",1/2*(1-COS(2*PI()*($B2865-$H$5)/$H$6))*$H$8,IF($N$4="General",1/2*(1-COS(2*PI()*($B2865-$H$5)/$H$6))*$H$9,"Error")))))</f>
        <v>8.726090728291122E-4</v>
      </c>
      <c r="I2865" s="30">
        <f>IF(B2865="",0,IF($B2865&lt;$I$5,0,IF($B2865&gt;'MSD Calculation'!$D$5,0,IF($N$4="Closed-form",1/2*(1-COS(2*PI()*($B2865-$I$5)/$I$6))*$I$8,IF($N$4="General",1/2*(1-COS(2*PI()*($B2865-$I$5)/$I$6))*$I$9,"Error")))))</f>
        <v>3.025599328560591E-4</v>
      </c>
      <c r="J2865" s="15" t="s">
        <v>14</v>
      </c>
      <c r="K2865" s="3"/>
      <c r="L2865" s="17">
        <v>28.480000000001652</v>
      </c>
      <c r="M2865" s="34">
        <f>L2865/'MSD Calculation'!$D$5</f>
        <v>0.96216216216221795</v>
      </c>
      <c r="N2865" s="34">
        <f>'MSD Calculation'!$D$24-L2865</f>
        <v>-9.9800000000016524</v>
      </c>
      <c r="O2865" s="35">
        <f t="shared" si="220"/>
        <v>5.3553869203282211E-4</v>
      </c>
      <c r="P2865" s="35">
        <f t="shared" si="221"/>
        <v>4.0030386412716057E-3</v>
      </c>
      <c r="Q2865" s="35">
        <f t="shared" si="222"/>
        <v>5.431294171424737E-3</v>
      </c>
      <c r="R2865" s="35">
        <f t="shared" si="223"/>
        <v>6.3039032442538494E-3</v>
      </c>
      <c r="S2865" s="35">
        <f t="shared" si="224"/>
        <v>6.6064631771099083E-3</v>
      </c>
      <c r="T2865" s="11" t="s">
        <v>14</v>
      </c>
    </row>
    <row r="2866" spans="2:20" x14ac:dyDescent="0.35">
      <c r="B2866" s="63">
        <v>28.490000000001654</v>
      </c>
      <c r="C2866" s="34">
        <f>B2866/'MSD Calculation'!$D$5</f>
        <v>0.96250000000005587</v>
      </c>
      <c r="D2866" s="34">
        <f>'MSD Calculation'!$D$24-B2866</f>
        <v>-9.990000000001654</v>
      </c>
      <c r="E2866" s="30">
        <f>IF(B2866="",0,IF(B2866&lt;'MSD Calculation'!$D$5,$E$7*(1-B2866/'MSD Calculation'!$D$5), 0))</f>
        <v>5.3075709656823515E-4</v>
      </c>
      <c r="F2866" s="30">
        <f>IF(B2866="",0,IF($B2866&lt;$F$5,0,IF($B2866&gt;'MSD Calculation'!$D$5,0,IF($N$4="Closed-form",1/2*(1-COS(2*PI()*($B2866-$F$5)/$F$6))*$F$8,IF($N$4="General",1/2*(1-COS(2*PI()*($B2866-$F$5)/$F$6))*$F$9,"Error")))))</f>
        <v>3.4577669396153254E-3</v>
      </c>
      <c r="G2866" s="30">
        <f>IF(B2866="",0,IF($B2866&lt;$G$5,0,IF($B2866&gt;'MSD Calculation'!$D$5,0,IF($N$4="Closed-form",1/2*(1-COS(2*PI()*($B2866-$G$5)/$G$6))*$G$8,IF($N$4="General",1/2*(1-COS(2*PI()*($B2866-$G$5)/$G$6))*$G$9,"Error")))))</f>
        <v>1.4235227978451922E-3</v>
      </c>
      <c r="H2866" s="30">
        <f>IF(B2866="",0,IF($B2866&lt;$H$5,0,IF($B2866&gt;'MSD Calculation'!$D$5,0,IF($N$4="Closed-form",1/2*(1-COS(2*PI()*($B2866-$H$5)/$H$6))*$H$8,IF($N$4="General",1/2*(1-COS(2*PI()*($B2866-$H$5)/$H$6))*$H$9,"Error")))))</f>
        <v>8.6914450286589701E-4</v>
      </c>
      <c r="I2866" s="30">
        <f>IF(B2866="",0,IF($B2866&lt;$I$5,0,IF($B2866&gt;'MSD Calculation'!$D$5,0,IF($N$4="Closed-form",1/2*(1-COS(2*PI()*($B2866-$I$5)/$I$6))*$I$8,IF($N$4="General",1/2*(1-COS(2*PI()*($B2866-$I$5)/$I$6))*$I$9,"Error")))))</f>
        <v>3.0109051611316707E-4</v>
      </c>
      <c r="J2866" s="15" t="s">
        <v>14</v>
      </c>
      <c r="K2866" s="3"/>
      <c r="L2866" s="17">
        <v>28.490000000001654</v>
      </c>
      <c r="M2866" s="34">
        <f>L2866/'MSD Calculation'!$D$5</f>
        <v>0.96250000000005587</v>
      </c>
      <c r="N2866" s="34">
        <f>'MSD Calculation'!$D$24-L2866</f>
        <v>-9.990000000001654</v>
      </c>
      <c r="O2866" s="35">
        <f t="shared" si="220"/>
        <v>5.3075709656823515E-4</v>
      </c>
      <c r="P2866" s="35">
        <f t="shared" si="221"/>
        <v>3.9885240361835607E-3</v>
      </c>
      <c r="Q2866" s="35">
        <f t="shared" si="222"/>
        <v>5.4120468340287525E-3</v>
      </c>
      <c r="R2866" s="35">
        <f t="shared" si="223"/>
        <v>6.2811913368946495E-3</v>
      </c>
      <c r="S2866" s="35">
        <f t="shared" si="224"/>
        <v>6.5822818530078169E-3</v>
      </c>
      <c r="T2866" s="11" t="s">
        <v>14</v>
      </c>
    </row>
    <row r="2867" spans="2:20" x14ac:dyDescent="0.35">
      <c r="B2867" s="63">
        <v>28.500000000001656</v>
      </c>
      <c r="C2867" s="34">
        <f>B2867/'MSD Calculation'!$D$5</f>
        <v>0.96283783783789367</v>
      </c>
      <c r="D2867" s="34">
        <f>'MSD Calculation'!$D$24-B2867</f>
        <v>-10.000000000001656</v>
      </c>
      <c r="E2867" s="30">
        <f>IF(B2867="",0,IF(B2867&lt;'MSD Calculation'!$D$5,$E$7*(1-B2867/'MSD Calculation'!$D$5), 0))</f>
        <v>5.2597550110364982E-4</v>
      </c>
      <c r="F2867" s="30">
        <f>IF(B2867="",0,IF($B2867&lt;$F$5,0,IF($B2867&gt;'MSD Calculation'!$D$5,0,IF($N$4="Closed-form",1/2*(1-COS(2*PI()*($B2867-$F$5)/$F$6))*$F$8,IF($N$4="General",1/2*(1-COS(2*PI()*($B2867-$F$5)/$F$6))*$F$9,"Error")))))</f>
        <v>3.4480400360462865E-3</v>
      </c>
      <c r="G2867" s="30">
        <f>IF(B2867="",0,IF($B2867&lt;$G$5,0,IF($B2867&gt;'MSD Calculation'!$D$5,0,IF($N$4="Closed-form",1/2*(1-COS(2*PI()*($B2867-$G$5)/$G$6))*$G$8,IF($N$4="General",1/2*(1-COS(2*PI()*($B2867-$G$5)/$G$6))*$G$9,"Error")))))</f>
        <v>1.4187930005559709E-3</v>
      </c>
      <c r="H2867" s="30">
        <f>IF(B2867="",0,IF($B2867&lt;$H$5,0,IF($B2867&gt;'MSD Calculation'!$D$5,0,IF($N$4="Closed-form",1/2*(1-COS(2*PI()*($B2867-$H$5)/$H$6))*$H$8,IF($N$4="General",1/2*(1-COS(2*PI()*($B2867-$H$5)/$H$6))*$H$9,"Error")))))</f>
        <v>8.6568160956494603E-4</v>
      </c>
      <c r="I2867" s="30">
        <f>IF(B2867="",0,IF($B2867&lt;$I$5,0,IF($B2867&gt;'MSD Calculation'!$D$5,0,IF($N$4="Closed-form",1/2*(1-COS(2*PI()*($B2867-$I$5)/$I$6))*$I$8,IF($N$4="General",1/2*(1-COS(2*PI()*($B2867-$I$5)/$I$6))*$I$9,"Error")))))</f>
        <v>2.9962079539158756E-4</v>
      </c>
      <c r="J2867" s="15" t="s">
        <v>14</v>
      </c>
      <c r="K2867" s="3"/>
      <c r="L2867" s="17">
        <v>28.500000000001656</v>
      </c>
      <c r="M2867" s="34">
        <f>L2867/'MSD Calculation'!$D$5</f>
        <v>0.96283783783789367</v>
      </c>
      <c r="N2867" s="34">
        <f>'MSD Calculation'!$D$24-L2867</f>
        <v>-10.000000000001656</v>
      </c>
      <c r="O2867" s="35">
        <f t="shared" si="220"/>
        <v>5.2597550110364982E-4</v>
      </c>
      <c r="P2867" s="35">
        <f t="shared" si="221"/>
        <v>3.9740155371499365E-3</v>
      </c>
      <c r="Q2867" s="35">
        <f t="shared" si="222"/>
        <v>5.3928085377059074E-3</v>
      </c>
      <c r="R2867" s="35">
        <f t="shared" si="223"/>
        <v>6.2584901472708537E-3</v>
      </c>
      <c r="S2867" s="35">
        <f t="shared" si="224"/>
        <v>6.558110942662441E-3</v>
      </c>
      <c r="T2867" s="11" t="s">
        <v>14</v>
      </c>
    </row>
    <row r="2868" spans="2:20" x14ac:dyDescent="0.35">
      <c r="B2868" s="63">
        <v>28.510000000001657</v>
      </c>
      <c r="C2868" s="34">
        <f>B2868/'MSD Calculation'!$D$5</f>
        <v>0.96317567567573159</v>
      </c>
      <c r="D2868" s="34">
        <f>'MSD Calculation'!$D$24-B2868</f>
        <v>-10.010000000001657</v>
      </c>
      <c r="E2868" s="30">
        <f>IF(B2868="",0,IF(B2868&lt;'MSD Calculation'!$D$5,$E$7*(1-B2868/'MSD Calculation'!$D$5), 0))</f>
        <v>5.2119390563906286E-4</v>
      </c>
      <c r="F2868" s="30">
        <f>IF(B2868="",0,IF($B2868&lt;$F$5,0,IF($B2868&gt;'MSD Calculation'!$D$5,0,IF($N$4="Closed-form",1/2*(1-COS(2*PI()*($B2868-$F$5)/$F$6))*$F$8,IF($N$4="General",1/2*(1-COS(2*PI()*($B2868-$F$5)/$F$6))*$F$9,"Error")))))</f>
        <v>3.4383192811986135E-3</v>
      </c>
      <c r="G2868" s="30">
        <f>IF(B2868="",0,IF($B2868&lt;$G$5,0,IF($B2868&gt;'MSD Calculation'!$D$5,0,IF($N$4="Closed-form",1/2*(1-COS(2*PI()*($B2868-$G$5)/$G$6))*$G$8,IF($N$4="General",1/2*(1-COS(2*PI()*($B2868-$G$5)/$G$6))*$G$9,"Error")))))</f>
        <v>1.4140661710295886E-3</v>
      </c>
      <c r="H2868" s="30">
        <f>IF(B2868="",0,IF($B2868&lt;$H$5,0,IF($B2868&gt;'MSD Calculation'!$D$5,0,IF($N$4="Closed-form",1/2*(1-COS(2*PI()*($B2868-$H$5)/$H$6))*$H$8,IF($N$4="General",1/2*(1-COS(2*PI()*($B2868-$H$5)/$H$6))*$H$9,"Error")))))</f>
        <v>8.6222043456350543E-4</v>
      </c>
      <c r="I2868" s="30">
        <f>IF(B2868="",0,IF($B2868&lt;$I$5,0,IF($B2868&gt;'MSD Calculation'!$D$5,0,IF($N$4="Closed-form",1/2*(1-COS(2*PI()*($B2868-$I$5)/$I$6))*$I$8,IF($N$4="General",1/2*(1-COS(2*PI()*($B2868-$I$5)/$I$6))*$I$9,"Error")))))</f>
        <v>2.9815080867147018E-4</v>
      </c>
      <c r="J2868" s="15" t="s">
        <v>14</v>
      </c>
      <c r="K2868" s="3"/>
      <c r="L2868" s="17">
        <v>28.510000000001657</v>
      </c>
      <c r="M2868" s="34">
        <f>L2868/'MSD Calculation'!$D$5</f>
        <v>0.96317567567573159</v>
      </c>
      <c r="N2868" s="34">
        <f>'MSD Calculation'!$D$24-L2868</f>
        <v>-10.010000000001657</v>
      </c>
      <c r="O2868" s="35">
        <f t="shared" si="220"/>
        <v>5.2119390563906286E-4</v>
      </c>
      <c r="P2868" s="35">
        <f t="shared" si="221"/>
        <v>3.959513186837676E-3</v>
      </c>
      <c r="Q2868" s="35">
        <f t="shared" si="222"/>
        <v>5.3735793578672643E-3</v>
      </c>
      <c r="R2868" s="35">
        <f t="shared" si="223"/>
        <v>6.2357997924307696E-3</v>
      </c>
      <c r="S2868" s="35">
        <f t="shared" si="224"/>
        <v>6.5339506011022402E-3</v>
      </c>
      <c r="T2868" s="11" t="s">
        <v>14</v>
      </c>
    </row>
    <row r="2869" spans="2:20" x14ac:dyDescent="0.35">
      <c r="B2869" s="63">
        <v>28.520000000001659</v>
      </c>
      <c r="C2869" s="34">
        <f>B2869/'MSD Calculation'!$D$5</f>
        <v>0.96351351351356951</v>
      </c>
      <c r="D2869" s="34">
        <f>'MSD Calculation'!$D$24-B2869</f>
        <v>-10.020000000001659</v>
      </c>
      <c r="E2869" s="30">
        <f>IF(B2869="",0,IF(B2869&lt;'MSD Calculation'!$D$5,$E$7*(1-B2869/'MSD Calculation'!$D$5), 0))</f>
        <v>5.1641231017447589E-4</v>
      </c>
      <c r="F2869" s="30">
        <f>IF(B2869="",0,IF($B2869&lt;$F$5,0,IF($B2869&gt;'MSD Calculation'!$D$5,0,IF($N$4="Closed-form",1/2*(1-COS(2*PI()*($B2869-$F$5)/$F$6))*$F$8,IF($N$4="General",1/2*(1-COS(2*PI()*($B2869-$F$5)/$F$6))*$F$9,"Error")))))</f>
        <v>3.4286047177123037E-3</v>
      </c>
      <c r="G2869" s="30">
        <f>IF(B2869="",0,IF($B2869&lt;$G$5,0,IF($B2869&gt;'MSD Calculation'!$D$5,0,IF($N$4="Closed-form",1/2*(1-COS(2*PI()*($B2869-$G$5)/$G$6))*$G$8,IF($N$4="General",1/2*(1-COS(2*PI()*($B2869-$G$5)/$G$6))*$G$9,"Error")))))</f>
        <v>1.409342341989627E-3</v>
      </c>
      <c r="H2869" s="30">
        <f>IF(B2869="",0,IF($B2869&lt;$H$5,0,IF($B2869&gt;'MSD Calculation'!$D$5,0,IF($N$4="Closed-form",1/2*(1-COS(2*PI()*($B2869-$H$5)/$H$6))*$H$8,IF($N$4="General",1/2*(1-COS(2*PI()*($B2869-$H$5)/$H$6))*$H$9,"Error")))))</f>
        <v>8.5876101947816353E-4</v>
      </c>
      <c r="I2869" s="30">
        <f>IF(B2869="",0,IF($B2869&lt;$I$5,0,IF($B2869&gt;'MSD Calculation'!$D$5,0,IF($N$4="Closed-form",1/2*(1-COS(2*PI()*($B2869-$I$5)/$I$6))*$I$8,IF($N$4="General",1/2*(1-COS(2*PI()*($B2869-$I$5)/$I$6))*$I$9,"Error")))))</f>
        <v>2.9668059393983922E-4</v>
      </c>
      <c r="J2869" s="15" t="s">
        <v>14</v>
      </c>
      <c r="K2869" s="3"/>
      <c r="L2869" s="17">
        <v>28.520000000001659</v>
      </c>
      <c r="M2869" s="34">
        <f>L2869/'MSD Calculation'!$D$5</f>
        <v>0.96351351351356951</v>
      </c>
      <c r="N2869" s="34">
        <f>'MSD Calculation'!$D$24-L2869</f>
        <v>-10.020000000001659</v>
      </c>
      <c r="O2869" s="35">
        <f t="shared" si="220"/>
        <v>5.1641231017447589E-4</v>
      </c>
      <c r="P2869" s="35">
        <f t="shared" si="221"/>
        <v>3.94501702788678E-3</v>
      </c>
      <c r="Q2869" s="35">
        <f t="shared" si="222"/>
        <v>5.3543593698764068E-3</v>
      </c>
      <c r="R2869" s="35">
        <f t="shared" si="223"/>
        <v>6.2131203893545702E-3</v>
      </c>
      <c r="S2869" s="35">
        <f t="shared" si="224"/>
        <v>6.5098009832944091E-3</v>
      </c>
      <c r="T2869" s="11" t="s">
        <v>14</v>
      </c>
    </row>
    <row r="2870" spans="2:20" x14ac:dyDescent="0.35">
      <c r="B2870" s="63">
        <v>28.53000000000166</v>
      </c>
      <c r="C2870" s="34">
        <f>B2870/'MSD Calculation'!$D$5</f>
        <v>0.96385135135140743</v>
      </c>
      <c r="D2870" s="34">
        <f>'MSD Calculation'!$D$24-B2870</f>
        <v>-10.03000000000166</v>
      </c>
      <c r="E2870" s="30">
        <f>IF(B2870="",0,IF(B2870&lt;'MSD Calculation'!$D$5,$E$7*(1-B2870/'MSD Calculation'!$D$5), 0))</f>
        <v>5.1163071470988893E-4</v>
      </c>
      <c r="F2870" s="30">
        <f>IF(B2870="",0,IF($B2870&lt;$F$5,0,IF($B2870&gt;'MSD Calculation'!$D$5,0,IF($N$4="Closed-form",1/2*(1-COS(2*PI()*($B2870-$F$5)/$F$6))*$F$8,IF($N$4="General",1/2*(1-COS(2*PI()*($B2870-$F$5)/$F$6))*$F$9,"Error")))))</f>
        <v>3.4188963882001667E-3</v>
      </c>
      <c r="G2870" s="30">
        <f>IF(B2870="",0,IF($B2870&lt;$G$5,0,IF($B2870&gt;'MSD Calculation'!$D$5,0,IF($N$4="Closed-form",1/2*(1-COS(2*PI()*($B2870-$G$5)/$G$6))*$G$8,IF($N$4="General",1/2*(1-COS(2*PI()*($B2870-$G$5)/$G$6))*$G$9,"Error")))))</f>
        <v>1.4046215461388884E-3</v>
      </c>
      <c r="H2870" s="30">
        <f>IF(B2870="",0,IF($B2870&lt;$H$5,0,IF($B2870&gt;'MSD Calculation'!$D$5,0,IF($N$4="Closed-form",1/2*(1-COS(2*PI()*($B2870-$H$5)/$H$6))*$H$8,IF($N$4="General",1/2*(1-COS(2*PI()*($B2870-$H$5)/$H$6))*$H$9,"Error")))))</f>
        <v>8.5530340590435024E-4</v>
      </c>
      <c r="I2870" s="30">
        <f>IF(B2870="",0,IF($B2870&lt;$I$5,0,IF($B2870&gt;'MSD Calculation'!$D$5,0,IF($N$4="Closed-form",1/2*(1-COS(2*PI()*($B2870-$I$5)/$I$6))*$I$8,IF($N$4="General",1/2*(1-COS(2*PI()*($B2870-$I$5)/$I$6))*$I$9,"Error")))))</f>
        <v>2.9521018918961099E-4</v>
      </c>
      <c r="J2870" s="15" t="s">
        <v>14</v>
      </c>
      <c r="K2870" s="3"/>
      <c r="L2870" s="17">
        <v>28.53000000000166</v>
      </c>
      <c r="M2870" s="34">
        <f>L2870/'MSD Calculation'!$D$5</f>
        <v>0.96385135135140743</v>
      </c>
      <c r="N2870" s="34">
        <f>'MSD Calculation'!$D$24-L2870</f>
        <v>-10.03000000000166</v>
      </c>
      <c r="O2870" s="35">
        <f t="shared" si="220"/>
        <v>5.1163071470988893E-4</v>
      </c>
      <c r="P2870" s="35">
        <f t="shared" si="221"/>
        <v>3.930527102910056E-3</v>
      </c>
      <c r="Q2870" s="35">
        <f t="shared" si="222"/>
        <v>5.3351486490489444E-3</v>
      </c>
      <c r="R2870" s="35">
        <f t="shared" si="223"/>
        <v>6.1904520549532945E-3</v>
      </c>
      <c r="S2870" s="35">
        <f t="shared" si="224"/>
        <v>6.4856622441429052E-3</v>
      </c>
      <c r="T2870" s="11" t="s">
        <v>14</v>
      </c>
    </row>
    <row r="2871" spans="2:20" x14ac:dyDescent="0.35">
      <c r="B2871" s="63">
        <v>28.540000000001662</v>
      </c>
      <c r="C2871" s="34">
        <f>B2871/'MSD Calculation'!$D$5</f>
        <v>0.96418918918924523</v>
      </c>
      <c r="D2871" s="34">
        <f>'MSD Calculation'!$D$24-B2871</f>
        <v>-10.040000000001662</v>
      </c>
      <c r="E2871" s="30">
        <f>IF(B2871="",0,IF(B2871&lt;'MSD Calculation'!$D$5,$E$7*(1-B2871/'MSD Calculation'!$D$5), 0))</f>
        <v>5.068491192453036E-4</v>
      </c>
      <c r="F2871" s="30">
        <f>IF(B2871="",0,IF($B2871&lt;$F$5,0,IF($B2871&gt;'MSD Calculation'!$D$5,0,IF($N$4="Closed-form",1/2*(1-COS(2*PI()*($B2871-$F$5)/$F$6))*$F$8,IF($N$4="General",1/2*(1-COS(2*PI()*($B2871-$F$5)/$F$6))*$F$9,"Error")))))</f>
        <v>3.4091943352477045E-3</v>
      </c>
      <c r="G2871" s="30">
        <f>IF(B2871="",0,IF($B2871&lt;$G$5,0,IF($B2871&gt;'MSD Calculation'!$D$5,0,IF($N$4="Closed-form",1/2*(1-COS(2*PI()*($B2871-$G$5)/$G$6))*$G$8,IF($N$4="General",1/2*(1-COS(2*PI()*($B2871-$G$5)/$G$6))*$G$9,"Error")))))</f>
        <v>1.3999038161591831E-3</v>
      </c>
      <c r="H2871" s="30">
        <f>IF(B2871="",0,IF($B2871&lt;$H$5,0,IF($B2871&gt;'MSD Calculation'!$D$5,0,IF($N$4="Closed-form",1/2*(1-COS(2*PI()*($B2871-$H$5)/$H$6))*$H$8,IF($N$4="General",1/2*(1-COS(2*PI()*($B2871-$H$5)/$H$6))*$H$9,"Error")))))</f>
        <v>8.5184763541582811E-4</v>
      </c>
      <c r="I2871" s="30">
        <f>IF(B2871="",0,IF($B2871&lt;$I$5,0,IF($B2871&gt;'MSD Calculation'!$D$5,0,IF($N$4="Closed-form",1/2*(1-COS(2*PI()*($B2871-$I$5)/$I$6))*$I$8,IF($N$4="General",1/2*(1-COS(2*PI()*($B2871-$I$5)/$I$6))*$I$9,"Error")))))</f>
        <v>2.9373963241861195E-4</v>
      </c>
      <c r="J2871" s="15" t="s">
        <v>14</v>
      </c>
      <c r="K2871" s="3"/>
      <c r="L2871" s="17">
        <v>28.540000000001662</v>
      </c>
      <c r="M2871" s="34">
        <f>L2871/'MSD Calculation'!$D$5</f>
        <v>0.96418918918924523</v>
      </c>
      <c r="N2871" s="34">
        <f>'MSD Calculation'!$D$24-L2871</f>
        <v>-10.040000000001662</v>
      </c>
      <c r="O2871" s="35">
        <f t="shared" si="220"/>
        <v>5.068491192453036E-4</v>
      </c>
      <c r="P2871" s="35">
        <f t="shared" si="221"/>
        <v>3.9160434544930085E-3</v>
      </c>
      <c r="Q2871" s="35">
        <f t="shared" si="222"/>
        <v>5.3159472706521913E-3</v>
      </c>
      <c r="R2871" s="35">
        <f t="shared" si="223"/>
        <v>6.1677949060680191E-3</v>
      </c>
      <c r="S2871" s="35">
        <f t="shared" si="224"/>
        <v>6.4615345384866308E-3</v>
      </c>
      <c r="T2871" s="11" t="s">
        <v>14</v>
      </c>
    </row>
    <row r="2872" spans="2:20" x14ac:dyDescent="0.35">
      <c r="B2872" s="63">
        <v>28.550000000001663</v>
      </c>
      <c r="C2872" s="34">
        <f>B2872/'MSD Calculation'!$D$5</f>
        <v>0.96452702702708315</v>
      </c>
      <c r="D2872" s="34">
        <f>'MSD Calculation'!$D$24-B2872</f>
        <v>-10.050000000001663</v>
      </c>
      <c r="E2872" s="30">
        <f>IF(B2872="",0,IF(B2872&lt;'MSD Calculation'!$D$5,$E$7*(1-B2872/'MSD Calculation'!$D$5), 0))</f>
        <v>5.0206752378071664E-4</v>
      </c>
      <c r="F2872" s="30">
        <f>IF(B2872="",0,IF($B2872&lt;$F$5,0,IF($B2872&gt;'MSD Calculation'!$D$5,0,IF($N$4="Closed-form",1/2*(1-COS(2*PI()*($B2872-$F$5)/$F$6))*$F$8,IF($N$4="General",1/2*(1-COS(2*PI()*($B2872-$F$5)/$F$6))*$F$9,"Error")))))</f>
        <v>3.3994986014128561E-3</v>
      </c>
      <c r="G2872" s="30">
        <f>IF(B2872="",0,IF($B2872&lt;$G$5,0,IF($B2872&gt;'MSD Calculation'!$D$5,0,IF($N$4="Closed-form",1/2*(1-COS(2*PI()*($B2872-$G$5)/$G$6))*$G$8,IF($N$4="General",1/2*(1-COS(2*PI()*($B2872-$G$5)/$G$6))*$G$9,"Error")))))</f>
        <v>1.3951891847110898E-3</v>
      </c>
      <c r="H2872" s="30">
        <f>IF(B2872="",0,IF($B2872&lt;$H$5,0,IF($B2872&gt;'MSD Calculation'!$D$5,0,IF($N$4="Closed-form",1/2*(1-COS(2*PI()*($B2872-$H$5)/$H$6))*$H$8,IF($N$4="General",1/2*(1-COS(2*PI()*($B2872-$H$5)/$H$6))*$H$9,"Error")))))</f>
        <v>8.483937495642051E-4</v>
      </c>
      <c r="I2872" s="30">
        <f>IF(B2872="",0,IF($B2872&lt;$I$5,0,IF($B2872&gt;'MSD Calculation'!$D$5,0,IF($N$4="Closed-form",1/2*(1-COS(2*PI()*($B2872-$I$5)/$I$6))*$I$8,IF($N$4="General",1/2*(1-COS(2*PI()*($B2872-$I$5)/$I$6))*$I$9,"Error")))))</f>
        <v>2.9226896162859765E-4</v>
      </c>
      <c r="J2872" s="15" t="s">
        <v>14</v>
      </c>
      <c r="K2872" s="3"/>
      <c r="L2872" s="17">
        <v>28.550000000001663</v>
      </c>
      <c r="M2872" s="34">
        <f>L2872/'MSD Calculation'!$D$5</f>
        <v>0.96452702702708315</v>
      </c>
      <c r="N2872" s="34">
        <f>'MSD Calculation'!$D$24-L2872</f>
        <v>-10.050000000001663</v>
      </c>
      <c r="O2872" s="35">
        <f t="shared" si="220"/>
        <v>5.0206752378071664E-4</v>
      </c>
      <c r="P2872" s="35">
        <f t="shared" si="221"/>
        <v>3.9015661251935729E-3</v>
      </c>
      <c r="Q2872" s="35">
        <f t="shared" si="222"/>
        <v>5.2967553099046629E-3</v>
      </c>
      <c r="R2872" s="35">
        <f t="shared" si="223"/>
        <v>6.1451490594688681E-3</v>
      </c>
      <c r="S2872" s="35">
        <f t="shared" si="224"/>
        <v>6.4374180210974661E-3</v>
      </c>
      <c r="T2872" s="11" t="s">
        <v>14</v>
      </c>
    </row>
    <row r="2873" spans="2:20" x14ac:dyDescent="0.35">
      <c r="B2873" s="63">
        <v>28.560000000001665</v>
      </c>
      <c r="C2873" s="34">
        <f>B2873/'MSD Calculation'!$D$5</f>
        <v>0.96486486486492107</v>
      </c>
      <c r="D2873" s="34">
        <f>'MSD Calculation'!$D$24-B2873</f>
        <v>-10.060000000001665</v>
      </c>
      <c r="E2873" s="30">
        <f>IF(B2873="",0,IF(B2873&lt;'MSD Calculation'!$D$5,$E$7*(1-B2873/'MSD Calculation'!$D$5), 0))</f>
        <v>4.9728592831612968E-4</v>
      </c>
      <c r="F2873" s="30">
        <f>IF(B2873="",0,IF($B2873&lt;$F$5,0,IF($B2873&gt;'MSD Calculation'!$D$5,0,IF($N$4="Closed-form",1/2*(1-COS(2*PI()*($B2873-$F$5)/$F$6))*$F$8,IF($N$4="General",1/2*(1-COS(2*PI()*($B2873-$F$5)/$F$6))*$F$9,"Error")))))</f>
        <v>3.3898092292258663E-3</v>
      </c>
      <c r="G2873" s="30">
        <f>IF(B2873="",0,IF($B2873&lt;$G$5,0,IF($B2873&gt;'MSD Calculation'!$D$5,0,IF($N$4="Closed-form",1/2*(1-COS(2*PI()*($B2873-$G$5)/$G$6))*$G$8,IF($N$4="General",1/2*(1-COS(2*PI()*($B2873-$G$5)/$G$6))*$G$9,"Error")))))</f>
        <v>1.390477684433743E-3</v>
      </c>
      <c r="H2873" s="30">
        <f>IF(B2873="",0,IF($B2873&lt;$H$5,0,IF($B2873&gt;'MSD Calculation'!$D$5,0,IF($N$4="Closed-form",1/2*(1-COS(2*PI()*($B2873-$H$5)/$H$6))*$H$8,IF($N$4="General",1/2*(1-COS(2*PI()*($B2873-$H$5)/$H$6))*$H$9,"Error")))))</f>
        <v>8.4494178987842502E-4</v>
      </c>
      <c r="I2873" s="30">
        <f>IF(B2873="",0,IF($B2873&lt;$I$5,0,IF($B2873&gt;'MSD Calculation'!$D$5,0,IF($N$4="Closed-form",1/2*(1-COS(2*PI()*($B2873-$I$5)/$I$6))*$I$8,IF($N$4="General",1/2*(1-COS(2*PI()*($B2873-$I$5)/$I$6))*$I$9,"Error")))))</f>
        <v>2.9079821482426904E-4</v>
      </c>
      <c r="J2873" s="15" t="s">
        <v>14</v>
      </c>
      <c r="K2873" s="3"/>
      <c r="L2873" s="17">
        <v>28.560000000001665</v>
      </c>
      <c r="M2873" s="34">
        <f>L2873/'MSD Calculation'!$D$5</f>
        <v>0.96486486486492107</v>
      </c>
      <c r="N2873" s="34">
        <f>'MSD Calculation'!$D$24-L2873</f>
        <v>-10.060000000001665</v>
      </c>
      <c r="O2873" s="35">
        <f t="shared" si="220"/>
        <v>4.9728592831612968E-4</v>
      </c>
      <c r="P2873" s="35">
        <f t="shared" si="221"/>
        <v>3.8870951575419961E-3</v>
      </c>
      <c r="Q2873" s="35">
        <f t="shared" si="222"/>
        <v>5.2775728419757386E-3</v>
      </c>
      <c r="R2873" s="35">
        <f t="shared" si="223"/>
        <v>6.1225146318541635E-3</v>
      </c>
      <c r="S2873" s="35">
        <f t="shared" si="224"/>
        <v>6.4133128466784322E-3</v>
      </c>
      <c r="T2873" s="11" t="s">
        <v>14</v>
      </c>
    </row>
    <row r="2874" spans="2:20" x14ac:dyDescent="0.35">
      <c r="B2874" s="63">
        <v>28.570000000001667</v>
      </c>
      <c r="C2874" s="34">
        <f>B2874/'MSD Calculation'!$D$5</f>
        <v>0.96520270270275899</v>
      </c>
      <c r="D2874" s="34">
        <f>'MSD Calculation'!$D$24-B2874</f>
        <v>-10.070000000001667</v>
      </c>
      <c r="E2874" s="30">
        <f>IF(B2874="",0,IF(B2874&lt;'MSD Calculation'!$D$5,$E$7*(1-B2874/'MSD Calculation'!$D$5), 0))</f>
        <v>4.9250433285154271E-4</v>
      </c>
      <c r="F2874" s="30">
        <f>IF(B2874="",0,IF($B2874&lt;$F$5,0,IF($B2874&gt;'MSD Calculation'!$D$5,0,IF($N$4="Closed-form",1/2*(1-COS(2*PI()*($B2874-$F$5)/$F$6))*$F$8,IF($N$4="General",1/2*(1-COS(2*PI()*($B2874-$F$5)/$F$6))*$F$9,"Error")))))</f>
        <v>3.3801262611890415E-3</v>
      </c>
      <c r="G2874" s="30">
        <f>IF(B2874="",0,IF($B2874&lt;$G$5,0,IF($B2874&gt;'MSD Calculation'!$D$5,0,IF($N$4="Closed-form",1/2*(1-COS(2*PI()*($B2874-$G$5)/$G$6))*$G$8,IF($N$4="General",1/2*(1-COS(2*PI()*($B2874-$G$5)/$G$6))*$G$9,"Error")))))</f>
        <v>1.3857693479445955E-3</v>
      </c>
      <c r="H2874" s="30">
        <f>IF(B2874="",0,IF($B2874&lt;$H$5,0,IF($B2874&gt;'MSD Calculation'!$D$5,0,IF($N$4="Closed-form",1/2*(1-COS(2*PI()*($B2874-$H$5)/$H$6))*$H$8,IF($N$4="General",1/2*(1-COS(2*PI()*($B2874-$H$5)/$H$6))*$H$9,"Error")))))</f>
        <v>8.4149179786427257E-4</v>
      </c>
      <c r="I2874" s="30">
        <f>IF(B2874="",0,IF($B2874&lt;$I$5,0,IF($B2874&gt;'MSD Calculation'!$D$5,0,IF($N$4="Closed-form",1/2*(1-COS(2*PI()*($B2874-$I$5)/$I$6))*$I$8,IF($N$4="General",1/2*(1-COS(2*PI()*($B2874-$I$5)/$I$6))*$I$9,"Error")))))</f>
        <v>2.8932743001229235E-4</v>
      </c>
      <c r="J2874" s="15" t="s">
        <v>14</v>
      </c>
      <c r="K2874" s="3"/>
      <c r="L2874" s="17">
        <v>28.570000000001667</v>
      </c>
      <c r="M2874" s="34">
        <f>L2874/'MSD Calculation'!$D$5</f>
        <v>0.96520270270275899</v>
      </c>
      <c r="N2874" s="34">
        <f>'MSD Calculation'!$D$24-L2874</f>
        <v>-10.070000000001667</v>
      </c>
      <c r="O2874" s="35">
        <f t="shared" si="220"/>
        <v>4.9250433285154271E-4</v>
      </c>
      <c r="P2874" s="35">
        <f t="shared" si="221"/>
        <v>3.8726305940405843E-3</v>
      </c>
      <c r="Q2874" s="35">
        <f t="shared" si="222"/>
        <v>5.2583999419851795E-3</v>
      </c>
      <c r="R2874" s="35">
        <f t="shared" si="223"/>
        <v>6.0998917398494522E-3</v>
      </c>
      <c r="S2874" s="35">
        <f t="shared" si="224"/>
        <v>6.3892191698617443E-3</v>
      </c>
      <c r="T2874" s="11" t="s">
        <v>14</v>
      </c>
    </row>
    <row r="2875" spans="2:20" x14ac:dyDescent="0.35">
      <c r="B2875" s="63">
        <v>28.580000000001668</v>
      </c>
      <c r="C2875" s="34">
        <f>B2875/'MSD Calculation'!$D$5</f>
        <v>0.9655405405405969</v>
      </c>
      <c r="D2875" s="34">
        <f>'MSD Calculation'!$D$24-B2875</f>
        <v>-10.080000000001668</v>
      </c>
      <c r="E2875" s="30">
        <f>IF(B2875="",0,IF(B2875&lt;'MSD Calculation'!$D$5,$E$7*(1-B2875/'MSD Calculation'!$D$5), 0))</f>
        <v>4.8772273738695575E-4</v>
      </c>
      <c r="F2875" s="30">
        <f>IF(B2875="",0,IF($B2875&lt;$F$5,0,IF($B2875&gt;'MSD Calculation'!$D$5,0,IF($N$4="Closed-form",1/2*(1-COS(2*PI()*($B2875-$F$5)/$F$6))*$F$8,IF($N$4="General",1/2*(1-COS(2*PI()*($B2875-$F$5)/$F$6))*$F$9,"Error")))))</f>
        <v>3.3704497397766364E-3</v>
      </c>
      <c r="G2875" s="30">
        <f>IF(B2875="",0,IF($B2875&lt;$G$5,0,IF($B2875&gt;'MSD Calculation'!$D$5,0,IF($N$4="Closed-form",1/2*(1-COS(2*PI()*($B2875-$G$5)/$G$6))*$G$8,IF($N$4="General",1/2*(1-COS(2*PI()*($B2875-$G$5)/$G$6))*$G$9,"Error")))))</f>
        <v>1.3810642078391983E-3</v>
      </c>
      <c r="H2875" s="30">
        <f>IF(B2875="",0,IF($B2875&lt;$H$5,0,IF($B2875&gt;'MSD Calculation'!$D$5,0,IF($N$4="Closed-form",1/2*(1-COS(2*PI()*($B2875-$H$5)/$H$6))*$H$8,IF($N$4="General",1/2*(1-COS(2*PI()*($B2875-$H$5)/$H$6))*$H$9,"Error")))))</f>
        <v>8.3804381500387386E-4</v>
      </c>
      <c r="I2875" s="30">
        <f>IF(B2875="",0,IF($B2875&lt;$I$5,0,IF($B2875&gt;'MSD Calculation'!$D$5,0,IF($N$4="Closed-form",1/2*(1-COS(2*PI()*($B2875-$I$5)/$I$6))*$I$8,IF($N$4="General",1/2*(1-COS(2*PI()*($B2875-$I$5)/$I$6))*$I$9,"Error")))))</f>
        <v>2.8785664520031561E-4</v>
      </c>
      <c r="J2875" s="15" t="s">
        <v>14</v>
      </c>
      <c r="K2875" s="3"/>
      <c r="L2875" s="17">
        <v>28.580000000001668</v>
      </c>
      <c r="M2875" s="34">
        <f>L2875/'MSD Calculation'!$D$5</f>
        <v>0.9655405405405969</v>
      </c>
      <c r="N2875" s="34">
        <f>'MSD Calculation'!$D$24-L2875</f>
        <v>-10.080000000001668</v>
      </c>
      <c r="O2875" s="35">
        <f t="shared" si="220"/>
        <v>4.8772273738695575E-4</v>
      </c>
      <c r="P2875" s="35">
        <f t="shared" si="221"/>
        <v>3.858172477163592E-3</v>
      </c>
      <c r="Q2875" s="35">
        <f t="shared" si="222"/>
        <v>5.2392366850027901E-3</v>
      </c>
      <c r="R2875" s="35">
        <f t="shared" si="223"/>
        <v>6.0772805000066637E-3</v>
      </c>
      <c r="S2875" s="35">
        <f t="shared" si="224"/>
        <v>6.3651371452069791E-3</v>
      </c>
      <c r="T2875" s="11" t="s">
        <v>14</v>
      </c>
    </row>
    <row r="2876" spans="2:20" x14ac:dyDescent="0.35">
      <c r="B2876" s="63">
        <v>28.59000000000167</v>
      </c>
      <c r="C2876" s="34">
        <f>B2876/'MSD Calculation'!$D$5</f>
        <v>0.96587837837843471</v>
      </c>
      <c r="D2876" s="34">
        <f>'MSD Calculation'!$D$24-B2876</f>
        <v>-10.09000000000167</v>
      </c>
      <c r="E2876" s="30">
        <f>IF(B2876="",0,IF(B2876&lt;'MSD Calculation'!$D$5,$E$7*(1-B2876/'MSD Calculation'!$D$5), 0))</f>
        <v>4.8294114192237036E-4</v>
      </c>
      <c r="F2876" s="30">
        <f>IF(B2876="",0,IF($B2876&lt;$F$5,0,IF($B2876&gt;'MSD Calculation'!$D$5,0,IF($N$4="Closed-form",1/2*(1-COS(2*PI()*($B2876-$F$5)/$F$6))*$F$8,IF($N$4="General",1/2*(1-COS(2*PI()*($B2876-$F$5)/$F$6))*$F$9,"Error")))))</f>
        <v>3.3607797074345974E-3</v>
      </c>
      <c r="G2876" s="30">
        <f>IF(B2876="",0,IF($B2876&lt;$G$5,0,IF($B2876&gt;'MSD Calculation'!$D$5,0,IF($N$4="Closed-form",1/2*(1-COS(2*PI()*($B2876-$G$5)/$G$6))*$G$8,IF($N$4="General",1/2*(1-COS(2*PI()*($B2876-$G$5)/$G$6))*$G$9,"Error")))))</f>
        <v>1.376362296690974E-3</v>
      </c>
      <c r="H2876" s="30">
        <f>IF(B2876="",0,IF($B2876&lt;$H$5,0,IF($B2876&gt;'MSD Calculation'!$D$5,0,IF($N$4="Closed-form",1/2*(1-COS(2*PI()*($B2876-$H$5)/$H$6))*$H$8,IF($N$4="General",1/2*(1-COS(2*PI()*($B2876-$H$5)/$H$6))*$H$9,"Error")))))</f>
        <v>8.3459788275519681E-4</v>
      </c>
      <c r="I2876" s="30">
        <f>IF(B2876="",0,IF($B2876&lt;$I$5,0,IF($B2876&gt;'MSD Calculation'!$D$5,0,IF($N$4="Closed-form",1/2*(1-COS(2*PI()*($B2876-$I$5)/$I$6))*$I$8,IF($N$4="General",1/2*(1-COS(2*PI()*($B2876-$I$5)/$I$6))*$I$9,"Error")))))</f>
        <v>2.8638589839598706E-4</v>
      </c>
      <c r="J2876" s="15" t="s">
        <v>14</v>
      </c>
      <c r="K2876" s="3"/>
      <c r="L2876" s="17">
        <v>28.59000000000167</v>
      </c>
      <c r="M2876" s="34">
        <f>L2876/'MSD Calculation'!$D$5</f>
        <v>0.96587837837843471</v>
      </c>
      <c r="N2876" s="34">
        <f>'MSD Calculation'!$D$24-L2876</f>
        <v>-10.09000000000167</v>
      </c>
      <c r="O2876" s="35">
        <f t="shared" si="220"/>
        <v>4.8294114192237036E-4</v>
      </c>
      <c r="P2876" s="35">
        <f t="shared" si="221"/>
        <v>3.8437208493569677E-3</v>
      </c>
      <c r="Q2876" s="35">
        <f t="shared" si="222"/>
        <v>5.2200831460479415E-3</v>
      </c>
      <c r="R2876" s="35">
        <f t="shared" si="223"/>
        <v>6.054681028803138E-3</v>
      </c>
      <c r="S2876" s="35">
        <f t="shared" si="224"/>
        <v>6.341066927199125E-3</v>
      </c>
      <c r="T2876" s="11" t="s">
        <v>14</v>
      </c>
    </row>
    <row r="2877" spans="2:20" x14ac:dyDescent="0.35">
      <c r="B2877" s="63">
        <v>28.600000000001671</v>
      </c>
      <c r="C2877" s="34">
        <f>B2877/'MSD Calculation'!$D$5</f>
        <v>0.96621621621627263</v>
      </c>
      <c r="D2877" s="34">
        <f>'MSD Calculation'!$D$24-B2877</f>
        <v>-10.100000000001671</v>
      </c>
      <c r="E2877" s="30">
        <f>IF(B2877="",0,IF(B2877&lt;'MSD Calculation'!$D$5,$E$7*(1-B2877/'MSD Calculation'!$D$5), 0))</f>
        <v>4.7815954645778346E-4</v>
      </c>
      <c r="F2877" s="30">
        <f>IF(B2877="",0,IF($B2877&lt;$F$5,0,IF($B2877&gt;'MSD Calculation'!$D$5,0,IF($N$4="Closed-form",1/2*(1-COS(2*PI()*($B2877-$F$5)/$F$6))*$F$8,IF($N$4="General",1/2*(1-COS(2*PI()*($B2877-$F$5)/$F$6))*$F$9,"Error")))))</f>
        <v>3.3511162065804237E-3</v>
      </c>
      <c r="G2877" s="30">
        <f>IF(B2877="",0,IF($B2877&lt;$G$5,0,IF($B2877&gt;'MSD Calculation'!$D$5,0,IF($N$4="Closed-form",1/2*(1-COS(2*PI()*($B2877-$G$5)/$G$6))*$G$8,IF($N$4="General",1/2*(1-COS(2*PI()*($B2877-$G$5)/$G$6))*$G$9,"Error")))))</f>
        <v>1.3716636470509941E-3</v>
      </c>
      <c r="H2877" s="30">
        <f>IF(B2877="",0,IF($B2877&lt;$H$5,0,IF($B2877&gt;'MSD Calculation'!$D$5,0,IF($N$4="Closed-form",1/2*(1-COS(2*PI()*($B2877-$H$5)/$H$6))*$H$8,IF($N$4="General",1/2*(1-COS(2*PI()*($B2877-$H$5)/$H$6))*$H$9,"Error")))))</f>
        <v>8.3115404255155241E-4</v>
      </c>
      <c r="I2877" s="30">
        <f>IF(B2877="",0,IF($B2877&lt;$I$5,0,IF($B2877&gt;'MSD Calculation'!$D$5,0,IF($N$4="Closed-form",1/2*(1-COS(2*PI()*($B2877-$I$5)/$I$6))*$I$8,IF($N$4="General",1/2*(1-COS(2*PI()*($B2877-$I$5)/$I$6))*$I$9,"Error")))))</f>
        <v>2.8491522760597276E-4</v>
      </c>
      <c r="J2877" s="15" t="s">
        <v>14</v>
      </c>
      <c r="K2877" s="3"/>
      <c r="L2877" s="17">
        <v>28.600000000001671</v>
      </c>
      <c r="M2877" s="34">
        <f>L2877/'MSD Calculation'!$D$5</f>
        <v>0.96621621621627263</v>
      </c>
      <c r="N2877" s="34">
        <f>'MSD Calculation'!$D$24-L2877</f>
        <v>-10.100000000001671</v>
      </c>
      <c r="O2877" s="35">
        <f t="shared" si="220"/>
        <v>4.7815954645778346E-4</v>
      </c>
      <c r="P2877" s="35">
        <f t="shared" si="221"/>
        <v>3.8292757530382074E-3</v>
      </c>
      <c r="Q2877" s="35">
        <f t="shared" si="222"/>
        <v>5.2009394000892013E-3</v>
      </c>
      <c r="R2877" s="35">
        <f t="shared" si="223"/>
        <v>6.0320934426407536E-3</v>
      </c>
      <c r="S2877" s="35">
        <f t="shared" si="224"/>
        <v>6.317008670246726E-3</v>
      </c>
      <c r="T2877" s="11" t="s">
        <v>14</v>
      </c>
    </row>
    <row r="2878" spans="2:20" x14ac:dyDescent="0.35">
      <c r="B2878" s="63">
        <v>28.610000000001673</v>
      </c>
      <c r="C2878" s="34">
        <f>B2878/'MSD Calculation'!$D$5</f>
        <v>0.96655405405411055</v>
      </c>
      <c r="D2878" s="34">
        <f>'MSD Calculation'!$D$24-B2878</f>
        <v>-10.110000000001673</v>
      </c>
      <c r="E2878" s="30">
        <f>IF(B2878="",0,IF(B2878&lt;'MSD Calculation'!$D$5,$E$7*(1-B2878/'MSD Calculation'!$D$5), 0))</f>
        <v>4.733779509931965E-4</v>
      </c>
      <c r="F2878" s="30">
        <f>IF(B2878="",0,IF($B2878&lt;$F$5,0,IF($B2878&gt;'MSD Calculation'!$D$5,0,IF($N$4="Closed-form",1/2*(1-COS(2*PI()*($B2878-$F$5)/$F$6))*$F$8,IF($N$4="General",1/2*(1-COS(2*PI()*($B2878-$F$5)/$F$6))*$F$9,"Error")))))</f>
        <v>3.3414592796029508E-3</v>
      </c>
      <c r="G2878" s="30">
        <f>IF(B2878="",0,IF($B2878&lt;$G$5,0,IF($B2878&gt;'MSD Calculation'!$D$5,0,IF($N$4="Closed-form",1/2*(1-COS(2*PI()*($B2878-$G$5)/$G$6))*$G$8,IF($N$4="General",1/2*(1-COS(2*PI()*($B2878-$G$5)/$G$6))*$G$9,"Error")))))</f>
        <v>1.366968291447748E-3</v>
      </c>
      <c r="H2878" s="30">
        <f>IF(B2878="",0,IF($B2878&lt;$H$5,0,IF($B2878&gt;'MSD Calculation'!$D$5,0,IF($N$4="Closed-form",1/2*(1-COS(2*PI()*($B2878-$H$5)/$H$6))*$H$8,IF($N$4="General",1/2*(1-COS(2*PI()*($B2878-$H$5)/$H$6))*$H$9,"Error")))))</f>
        <v>8.2771233580110088E-4</v>
      </c>
      <c r="I2878" s="30">
        <f>IF(B2878="",0,IF($B2878&lt;$I$5,0,IF($B2878&gt;'MSD Calculation'!$D$5,0,IF($N$4="Closed-form",1/2*(1-COS(2*PI()*($B2878-$I$5)/$I$6))*$I$8,IF($N$4="General",1/2*(1-COS(2*PI()*($B2878-$I$5)/$I$6))*$I$9,"Error")))))</f>
        <v>2.8344467083497377E-4</v>
      </c>
      <c r="J2878" s="15" t="s">
        <v>14</v>
      </c>
      <c r="K2878" s="3"/>
      <c r="L2878" s="17">
        <v>28.610000000001673</v>
      </c>
      <c r="M2878" s="34">
        <f>L2878/'MSD Calculation'!$D$5</f>
        <v>0.96655405405411055</v>
      </c>
      <c r="N2878" s="34">
        <f>'MSD Calculation'!$D$24-L2878</f>
        <v>-10.110000000001673</v>
      </c>
      <c r="O2878" s="35">
        <f t="shared" si="220"/>
        <v>4.733779509931965E-4</v>
      </c>
      <c r="P2878" s="35">
        <f t="shared" si="221"/>
        <v>3.8148372305961474E-3</v>
      </c>
      <c r="Q2878" s="35">
        <f t="shared" si="222"/>
        <v>5.1818055220438954E-3</v>
      </c>
      <c r="R2878" s="35">
        <f t="shared" si="223"/>
        <v>6.0095178578449962E-3</v>
      </c>
      <c r="S2878" s="35">
        <f t="shared" si="224"/>
        <v>6.2929625286799696E-3</v>
      </c>
      <c r="T2878" s="11" t="s">
        <v>14</v>
      </c>
    </row>
    <row r="2879" spans="2:20" x14ac:dyDescent="0.35">
      <c r="B2879" s="63">
        <v>28.620000000001674</v>
      </c>
      <c r="C2879" s="34">
        <f>B2879/'MSD Calculation'!$D$5</f>
        <v>0.96689189189194846</v>
      </c>
      <c r="D2879" s="34">
        <f>'MSD Calculation'!$D$24-B2879</f>
        <v>-10.120000000001674</v>
      </c>
      <c r="E2879" s="30">
        <f>IF(B2879="",0,IF(B2879&lt;'MSD Calculation'!$D$5,$E$7*(1-B2879/'MSD Calculation'!$D$5), 0))</f>
        <v>4.6859635552860953E-4</v>
      </c>
      <c r="F2879" s="30">
        <f>IF(B2879="",0,IF($B2879&lt;$F$5,0,IF($B2879&gt;'MSD Calculation'!$D$5,0,IF($N$4="Closed-form",1/2*(1-COS(2*PI()*($B2879-$F$5)/$F$6))*$F$8,IF($N$4="General",1/2*(1-COS(2*PI()*($B2879-$F$5)/$F$6))*$F$9,"Error")))))</f>
        <v>3.3318089688621931E-3</v>
      </c>
      <c r="G2879" s="30">
        <f>IF(B2879="",0,IF($B2879&lt;$G$5,0,IF($B2879&gt;'MSD Calculation'!$D$5,0,IF($N$4="Closed-form",1/2*(1-COS(2*PI()*($B2879-$G$5)/$G$6))*$G$8,IF($N$4="General",1/2*(1-COS(2*PI()*($B2879-$G$5)/$G$6))*$G$9,"Error")))))</f>
        <v>1.3622762623869188E-3</v>
      </c>
      <c r="H2879" s="30">
        <f>IF(B2879="",0,IF($B2879&lt;$H$5,0,IF($B2879&gt;'MSD Calculation'!$D$5,0,IF($N$4="Closed-form",1/2*(1-COS(2*PI()*($B2879-$H$5)/$H$6))*$H$8,IF($N$4="General",1/2*(1-COS(2*PI()*($B2879-$H$5)/$H$6))*$H$9,"Error")))))</f>
        <v>8.2427280388634402E-4</v>
      </c>
      <c r="I2879" s="30">
        <f>IF(B2879="",0,IF($B2879&lt;$I$5,0,IF($B2879&gt;'MSD Calculation'!$D$5,0,IF($N$4="Closed-form",1/2*(1-COS(2*PI()*($B2879-$I$5)/$I$6))*$I$8,IF($N$4="General",1/2*(1-COS(2*PI()*($B2879-$I$5)/$I$6))*$I$9,"Error")))))</f>
        <v>2.8197426608474554E-4</v>
      </c>
      <c r="J2879" s="15" t="s">
        <v>14</v>
      </c>
      <c r="K2879" s="3"/>
      <c r="L2879" s="17">
        <v>28.620000000001674</v>
      </c>
      <c r="M2879" s="34">
        <f>L2879/'MSD Calculation'!$D$5</f>
        <v>0.96689189189194846</v>
      </c>
      <c r="N2879" s="34">
        <f>'MSD Calculation'!$D$24-L2879</f>
        <v>-10.120000000001674</v>
      </c>
      <c r="O2879" s="35">
        <f t="shared" si="220"/>
        <v>4.6859635552860953E-4</v>
      </c>
      <c r="P2879" s="35">
        <f t="shared" si="221"/>
        <v>3.8004053243908026E-3</v>
      </c>
      <c r="Q2879" s="35">
        <f t="shared" si="222"/>
        <v>5.1626815867777216E-3</v>
      </c>
      <c r="R2879" s="35">
        <f t="shared" si="223"/>
        <v>5.9869543906640654E-3</v>
      </c>
      <c r="S2879" s="35">
        <f t="shared" si="224"/>
        <v>6.2689286567488107E-3</v>
      </c>
      <c r="T2879" s="11" t="s">
        <v>14</v>
      </c>
    </row>
    <row r="2880" spans="2:20" x14ac:dyDescent="0.35">
      <c r="B2880" s="63">
        <v>28.630000000001676</v>
      </c>
      <c r="C2880" s="34">
        <f>B2880/'MSD Calculation'!$D$5</f>
        <v>0.96722972972978627</v>
      </c>
      <c r="D2880" s="34">
        <f>'MSD Calculation'!$D$24-B2880</f>
        <v>-10.130000000001676</v>
      </c>
      <c r="E2880" s="30">
        <f>IF(B2880="",0,IF(B2880&lt;'MSD Calculation'!$D$5,$E$7*(1-B2880/'MSD Calculation'!$D$5), 0))</f>
        <v>4.6381476006402414E-4</v>
      </c>
      <c r="F2880" s="30">
        <f>IF(B2880="",0,IF($B2880&lt;$F$5,0,IF($B2880&gt;'MSD Calculation'!$D$5,0,IF($N$4="Closed-form",1/2*(1-COS(2*PI()*($B2880-$F$5)/$F$6))*$F$8,IF($N$4="General",1/2*(1-COS(2*PI()*($B2880-$F$5)/$F$6))*$F$9,"Error")))))</f>
        <v>3.3221653166891217E-3</v>
      </c>
      <c r="G2880" s="30">
        <f>IF(B2880="",0,IF($B2880&lt;$G$5,0,IF($B2880&gt;'MSD Calculation'!$D$5,0,IF($N$4="Closed-form",1/2*(1-COS(2*PI()*($B2880-$G$5)/$G$6))*$G$8,IF($N$4="General",1/2*(1-COS(2*PI()*($B2880-$G$5)/$G$6))*$G$9,"Error")))))</f>
        <v>1.3575875923511659E-3</v>
      </c>
      <c r="H2880" s="30">
        <f>IF(B2880="",0,IF($B2880&lt;$H$5,0,IF($B2880&gt;'MSD Calculation'!$D$5,0,IF($N$4="Closed-form",1/2*(1-COS(2*PI()*($B2880-$H$5)/$H$6))*$H$8,IF($N$4="General",1/2*(1-COS(2*PI()*($B2880-$H$5)/$H$6))*$H$9,"Error")))))</f>
        <v>8.2083548816363951E-4</v>
      </c>
      <c r="I2880" s="30">
        <f>IF(B2880="",0,IF($B2880&lt;$I$5,0,IF($B2880&gt;'MSD Calculation'!$D$5,0,IF($N$4="Closed-form",1/2*(1-COS(2*PI()*($B2880-$I$5)/$I$6))*$I$8,IF($N$4="General",1/2*(1-COS(2*PI()*($B2880-$I$5)/$I$6))*$I$9,"Error")))))</f>
        <v>2.805040513531149E-4</v>
      </c>
      <c r="J2880" s="15" t="s">
        <v>14</v>
      </c>
      <c r="K2880" s="3"/>
      <c r="L2880" s="17">
        <v>28.630000000001676</v>
      </c>
      <c r="M2880" s="34">
        <f>L2880/'MSD Calculation'!$D$5</f>
        <v>0.96722972972978627</v>
      </c>
      <c r="N2880" s="34">
        <f>'MSD Calculation'!$D$24-L2880</f>
        <v>-10.130000000001676</v>
      </c>
      <c r="O2880" s="35">
        <f t="shared" si="220"/>
        <v>4.6381476006402414E-4</v>
      </c>
      <c r="P2880" s="35">
        <f t="shared" si="221"/>
        <v>3.7859800767531459E-3</v>
      </c>
      <c r="Q2880" s="35">
        <f t="shared" si="222"/>
        <v>5.1435676691043118E-3</v>
      </c>
      <c r="R2880" s="35">
        <f t="shared" si="223"/>
        <v>5.9644031572679513E-3</v>
      </c>
      <c r="S2880" s="35">
        <f t="shared" si="224"/>
        <v>6.2449072086210658E-3</v>
      </c>
      <c r="T2880" s="11" t="s">
        <v>14</v>
      </c>
    </row>
    <row r="2881" spans="2:20" x14ac:dyDescent="0.35">
      <c r="B2881" s="63">
        <v>28.640000000001677</v>
      </c>
      <c r="C2881" s="34">
        <f>B2881/'MSD Calculation'!$D$5</f>
        <v>0.96756756756762419</v>
      </c>
      <c r="D2881" s="34">
        <f>'MSD Calculation'!$D$24-B2881</f>
        <v>-10.140000000001677</v>
      </c>
      <c r="E2881" s="30">
        <f>IF(B2881="",0,IF(B2881&lt;'MSD Calculation'!$D$5,$E$7*(1-B2881/'MSD Calculation'!$D$5), 0))</f>
        <v>4.5903316459943724E-4</v>
      </c>
      <c r="F2881" s="30">
        <f>IF(B2881="",0,IF($B2881&lt;$F$5,0,IF($B2881&gt;'MSD Calculation'!$D$5,0,IF($N$4="Closed-form",1/2*(1-COS(2*PI()*($B2881-$F$5)/$F$6))*$F$8,IF($N$4="General",1/2*(1-COS(2*PI()*($B2881-$F$5)/$F$6))*$F$9,"Error")))))</f>
        <v>3.3125283653855347E-3</v>
      </c>
      <c r="G2881" s="30">
        <f>IF(B2881="",0,IF($B2881&lt;$G$5,0,IF($B2881&gt;'MSD Calculation'!$D$5,0,IF($N$4="Closed-form",1/2*(1-COS(2*PI()*($B2881-$G$5)/$G$6))*$G$8,IF($N$4="General",1/2*(1-COS(2*PI()*($B2881-$G$5)/$G$6))*$G$9,"Error")))))</f>
        <v>1.3529023137998884E-3</v>
      </c>
      <c r="H2881" s="30">
        <f>IF(B2881="",0,IF($B2881&lt;$H$5,0,IF($B2881&gt;'MSD Calculation'!$D$5,0,IF($N$4="Closed-form",1/2*(1-COS(2*PI()*($B2881-$H$5)/$H$6))*$H$8,IF($N$4="General",1/2*(1-COS(2*PI()*($B2881-$H$5)/$H$6))*$H$9,"Error")))))</f>
        <v>8.1740042996269514E-4</v>
      </c>
      <c r="I2881" s="30">
        <f>IF(B2881="",0,IF($B2881&lt;$I$5,0,IF($B2881&gt;'MSD Calculation'!$D$5,0,IF($N$4="Closed-form",1/2*(1-COS(2*PI()*($B2881-$I$5)/$I$6))*$I$8,IF($N$4="General",1/2*(1-COS(2*PI()*($B2881-$I$5)/$I$6))*$I$9,"Error")))))</f>
        <v>2.7903406463299763E-4</v>
      </c>
      <c r="J2881" s="15" t="s">
        <v>14</v>
      </c>
      <c r="K2881" s="3"/>
      <c r="L2881" s="17">
        <v>28.640000000001677</v>
      </c>
      <c r="M2881" s="34">
        <f>L2881/'MSD Calculation'!$D$5</f>
        <v>0.96756756756762419</v>
      </c>
      <c r="N2881" s="34">
        <f>'MSD Calculation'!$D$24-L2881</f>
        <v>-10.140000000001677</v>
      </c>
      <c r="O2881" s="35">
        <f t="shared" si="220"/>
        <v>4.5903316459943724E-4</v>
      </c>
      <c r="P2881" s="35">
        <f t="shared" si="221"/>
        <v>3.7715615299849718E-3</v>
      </c>
      <c r="Q2881" s="35">
        <f t="shared" si="222"/>
        <v>5.1244638437848607E-3</v>
      </c>
      <c r="R2881" s="35">
        <f t="shared" si="223"/>
        <v>5.9418642737475557E-3</v>
      </c>
      <c r="S2881" s="35">
        <f t="shared" si="224"/>
        <v>6.2208983383805535E-3</v>
      </c>
      <c r="T2881" s="11" t="s">
        <v>14</v>
      </c>
    </row>
    <row r="2882" spans="2:20" x14ac:dyDescent="0.35">
      <c r="B2882" s="63">
        <v>28.650000000001679</v>
      </c>
      <c r="C2882" s="34">
        <f>B2882/'MSD Calculation'!$D$5</f>
        <v>0.9679054054054621</v>
      </c>
      <c r="D2882" s="34">
        <f>'MSD Calculation'!$D$24-B2882</f>
        <v>-10.150000000001679</v>
      </c>
      <c r="E2882" s="30">
        <f>IF(B2882="",0,IF(B2882&lt;'MSD Calculation'!$D$5,$E$7*(1-B2882/'MSD Calculation'!$D$5), 0))</f>
        <v>4.5425156913485028E-4</v>
      </c>
      <c r="F2882" s="30">
        <f>IF(B2882="",0,IF($B2882&lt;$F$5,0,IF($B2882&gt;'MSD Calculation'!$D$5,0,IF($N$4="Closed-form",1/2*(1-COS(2*PI()*($B2882-$F$5)/$F$6))*$F$8,IF($N$4="General",1/2*(1-COS(2*PI()*($B2882-$F$5)/$F$6))*$F$9,"Error")))))</f>
        <v>3.3028981572237946E-3</v>
      </c>
      <c r="G2882" s="30">
        <f>IF(B2882="",0,IF($B2882&lt;$G$5,0,IF($B2882&gt;'MSD Calculation'!$D$5,0,IF($N$4="Closed-form",1/2*(1-COS(2*PI()*($B2882-$G$5)/$G$6))*$G$8,IF($N$4="General",1/2*(1-COS(2*PI()*($B2882-$G$5)/$G$6))*$G$9,"Error")))))</f>
        <v>1.3482204591690119E-3</v>
      </c>
      <c r="H2882" s="30">
        <f>IF(B2882="",0,IF($B2882&lt;$H$5,0,IF($B2882&gt;'MSD Calculation'!$D$5,0,IF($N$4="Closed-form",1/2*(1-COS(2*PI()*($B2882-$H$5)/$H$6))*$H$8,IF($N$4="General",1/2*(1-COS(2*PI()*($B2882-$H$5)/$H$6))*$H$9,"Error")))))</f>
        <v>8.1396767058607481E-4</v>
      </c>
      <c r="I2882" s="30">
        <f>IF(B2882="",0,IF($B2882&lt;$I$5,0,IF($B2882&gt;'MSD Calculation'!$D$5,0,IF($N$4="Closed-form",1/2*(1-COS(2*PI()*($B2882-$I$5)/$I$6))*$I$8,IF($N$4="General",1/2*(1-COS(2*PI()*($B2882-$I$5)/$I$6))*$I$9,"Error")))))</f>
        <v>2.7756434391141795E-4</v>
      </c>
      <c r="J2882" s="15" t="s">
        <v>14</v>
      </c>
      <c r="K2882" s="3"/>
      <c r="L2882" s="17">
        <v>28.650000000001679</v>
      </c>
      <c r="M2882" s="34">
        <f>L2882/'MSD Calculation'!$D$5</f>
        <v>0.9679054054054621</v>
      </c>
      <c r="N2882" s="34">
        <f>'MSD Calculation'!$D$24-L2882</f>
        <v>-10.150000000001679</v>
      </c>
      <c r="O2882" s="35">
        <f t="shared" si="220"/>
        <v>4.5425156913485028E-4</v>
      </c>
      <c r="P2882" s="35">
        <f t="shared" si="221"/>
        <v>3.7571497263586447E-3</v>
      </c>
      <c r="Q2882" s="35">
        <f t="shared" si="222"/>
        <v>5.1053701855276563E-3</v>
      </c>
      <c r="R2882" s="35">
        <f t="shared" si="223"/>
        <v>5.9193378561137313E-3</v>
      </c>
      <c r="S2882" s="35">
        <f t="shared" si="224"/>
        <v>6.196902200025149E-3</v>
      </c>
      <c r="T2882" s="11" t="s">
        <v>14</v>
      </c>
    </row>
    <row r="2883" spans="2:20" x14ac:dyDescent="0.35">
      <c r="B2883" s="63">
        <v>28.660000000001681</v>
      </c>
      <c r="C2883" s="34">
        <f>B2883/'MSD Calculation'!$D$5</f>
        <v>0.96824324324330002</v>
      </c>
      <c r="D2883" s="34">
        <f>'MSD Calculation'!$D$24-B2883</f>
        <v>-10.160000000001681</v>
      </c>
      <c r="E2883" s="30">
        <f>IF(B2883="",0,IF(B2883&lt;'MSD Calculation'!$D$5,$E$7*(1-B2883/'MSD Calculation'!$D$5), 0))</f>
        <v>4.4946997367026331E-4</v>
      </c>
      <c r="F2883" s="30">
        <f>IF(B2883="",0,IF($B2883&lt;$F$5,0,IF($B2883&gt;'MSD Calculation'!$D$5,0,IF($N$4="Closed-form",1/2*(1-COS(2*PI()*($B2883-$F$5)/$F$6))*$F$8,IF($N$4="General",1/2*(1-COS(2*PI()*($B2883-$F$5)/$F$6))*$F$9,"Error")))))</f>
        <v>3.2932747344467175E-3</v>
      </c>
      <c r="G2883" s="30">
        <f>IF(B2883="",0,IF($B2883&lt;$G$5,0,IF($B2883&gt;'MSD Calculation'!$D$5,0,IF($N$4="Closed-form",1/2*(1-COS(2*PI()*($B2883-$G$5)/$G$6))*$G$8,IF($N$4="General",1/2*(1-COS(2*PI()*($B2883-$G$5)/$G$6))*$G$9,"Error")))))</f>
        <v>1.3435420608707538E-3</v>
      </c>
      <c r="H2883" s="30">
        <f>IF(B2883="",0,IF($B2883&lt;$H$5,0,IF($B2883&gt;'MSD Calculation'!$D$5,0,IF($N$4="Closed-form",1/2*(1-COS(2*PI()*($B2883-$H$5)/$H$6))*$H$8,IF($N$4="General",1/2*(1-COS(2*PI()*($B2883-$H$5)/$H$6))*$H$9,"Error")))))</f>
        <v>8.1053725130870199E-4</v>
      </c>
      <c r="I2883" s="30">
        <f>IF(B2883="",0,IF($B2883&lt;$I$5,0,IF($B2883&gt;'MSD Calculation'!$D$5,0,IF($N$4="Closed-form",1/2*(1-COS(2*PI()*($B2883-$I$5)/$I$6))*$I$8,IF($N$4="General",1/2*(1-COS(2*PI()*($B2883-$I$5)/$I$6))*$I$9,"Error")))))</f>
        <v>2.7609492716852631E-4</v>
      </c>
      <c r="J2883" s="15" t="s">
        <v>14</v>
      </c>
      <c r="K2883" s="3"/>
      <c r="L2883" s="17">
        <v>28.660000000001681</v>
      </c>
      <c r="M2883" s="34">
        <f>L2883/'MSD Calculation'!$D$5</f>
        <v>0.96824324324330002</v>
      </c>
      <c r="N2883" s="34">
        <f>'MSD Calculation'!$D$24-L2883</f>
        <v>-10.160000000001681</v>
      </c>
      <c r="O2883" s="35">
        <f t="shared" si="220"/>
        <v>4.4946997367026331E-4</v>
      </c>
      <c r="P2883" s="35">
        <f t="shared" si="221"/>
        <v>3.742744708116981E-3</v>
      </c>
      <c r="Q2883" s="35">
        <f t="shared" si="222"/>
        <v>5.0862867689877352E-3</v>
      </c>
      <c r="R2883" s="35">
        <f t="shared" si="223"/>
        <v>5.8968240202964374E-3</v>
      </c>
      <c r="S2883" s="35">
        <f t="shared" si="224"/>
        <v>6.1729189474649636E-3</v>
      </c>
      <c r="T2883" s="11" t="s">
        <v>14</v>
      </c>
    </row>
    <row r="2884" spans="2:20" x14ac:dyDescent="0.35">
      <c r="B2884" s="63">
        <v>28.670000000001682</v>
      </c>
      <c r="C2884" s="34">
        <f>B2884/'MSD Calculation'!$D$5</f>
        <v>0.96858108108113783</v>
      </c>
      <c r="D2884" s="34">
        <f>'MSD Calculation'!$D$24-B2884</f>
        <v>-10.170000000001682</v>
      </c>
      <c r="E2884" s="30">
        <f>IF(B2884="",0,IF(B2884&lt;'MSD Calculation'!$D$5,$E$7*(1-B2884/'MSD Calculation'!$D$5), 0))</f>
        <v>4.4468837820567793E-4</v>
      </c>
      <c r="F2884" s="30">
        <f>IF(B2884="",0,IF($B2884&lt;$F$5,0,IF($B2884&gt;'MSD Calculation'!$D$5,0,IF($N$4="Closed-form",1/2*(1-COS(2*PI()*($B2884-$F$5)/$F$6))*$F$8,IF($N$4="General",1/2*(1-COS(2*PI()*($B2884-$F$5)/$F$6))*$F$9,"Error")))))</f>
        <v>3.2836581392673325E-3</v>
      </c>
      <c r="G2884" s="30">
        <f>IF(B2884="",0,IF($B2884&lt;$G$5,0,IF($B2884&gt;'MSD Calculation'!$D$5,0,IF($N$4="Closed-form",1/2*(1-COS(2*PI()*($B2884-$G$5)/$G$6))*$G$8,IF($N$4="General",1/2*(1-COS(2*PI()*($B2884-$G$5)/$G$6))*$G$9,"Error")))))</f>
        <v>1.3388671512934054E-3</v>
      </c>
      <c r="H2884" s="30">
        <f>IF(B2884="",0,IF($B2884&lt;$H$5,0,IF($B2884&gt;'MSD Calculation'!$D$5,0,IF($N$4="Closed-form",1/2*(1-COS(2*PI()*($B2884-$H$5)/$H$6))*$H$8,IF($N$4="General",1/2*(1-COS(2*PI()*($B2884-$H$5)/$H$6))*$H$9,"Error")))))</f>
        <v>8.0710921337736339E-4</v>
      </c>
      <c r="I2884" s="30">
        <f>IF(B2884="",0,IF($B2884&lt;$I$5,0,IF($B2884&gt;'MSD Calculation'!$D$5,0,IF($N$4="Closed-form",1/2*(1-COS(2*PI()*($B2884-$I$5)/$I$6))*$I$8,IF($N$4="General",1/2*(1-COS(2*PI()*($B2884-$I$5)/$I$6))*$I$9,"Error")))))</f>
        <v>2.7462585237661696E-4</v>
      </c>
      <c r="J2884" s="15" t="s">
        <v>14</v>
      </c>
      <c r="K2884" s="3"/>
      <c r="L2884" s="17">
        <v>28.670000000001682</v>
      </c>
      <c r="M2884" s="34">
        <f>L2884/'MSD Calculation'!$D$5</f>
        <v>0.96858108108113783</v>
      </c>
      <c r="N2884" s="34">
        <f>'MSD Calculation'!$D$24-L2884</f>
        <v>-10.170000000001682</v>
      </c>
      <c r="O2884" s="35">
        <f t="shared" si="220"/>
        <v>4.4468837820567793E-4</v>
      </c>
      <c r="P2884" s="35">
        <f t="shared" si="221"/>
        <v>3.7283465174730106E-3</v>
      </c>
      <c r="Q2884" s="35">
        <f t="shared" si="222"/>
        <v>5.0672136687664165E-3</v>
      </c>
      <c r="R2884" s="35">
        <f t="shared" si="223"/>
        <v>5.8743228821437794E-3</v>
      </c>
      <c r="S2884" s="35">
        <f t="shared" si="224"/>
        <v>6.1489487345203963E-3</v>
      </c>
      <c r="T2884" s="11" t="s">
        <v>14</v>
      </c>
    </row>
    <row r="2885" spans="2:20" x14ac:dyDescent="0.35">
      <c r="B2885" s="63">
        <v>28.680000000001684</v>
      </c>
      <c r="C2885" s="34">
        <f>B2885/'MSD Calculation'!$D$5</f>
        <v>0.96891891891897575</v>
      </c>
      <c r="D2885" s="34">
        <f>'MSD Calculation'!$D$24-B2885</f>
        <v>-10.180000000001684</v>
      </c>
      <c r="E2885" s="30">
        <f>IF(B2885="",0,IF(B2885&lt;'MSD Calculation'!$D$5,$E$7*(1-B2885/'MSD Calculation'!$D$5), 0))</f>
        <v>4.3990678274109102E-4</v>
      </c>
      <c r="F2885" s="30">
        <f>IF(B2885="",0,IF($B2885&lt;$F$5,0,IF($B2885&gt;'MSD Calculation'!$D$5,0,IF($N$4="Closed-form",1/2*(1-COS(2*PI()*($B2885-$F$5)/$F$6))*$F$8,IF($N$4="General",1/2*(1-COS(2*PI()*($B2885-$F$5)/$F$6))*$F$9,"Error")))))</f>
        <v>3.2740484138687504E-3</v>
      </c>
      <c r="G2885" s="30">
        <f>IF(B2885="",0,IF($B2885&lt;$G$5,0,IF($B2885&gt;'MSD Calculation'!$D$5,0,IF($N$4="Closed-form",1/2*(1-COS(2*PI()*($B2885-$G$5)/$G$6))*$G$8,IF($N$4="General",1/2*(1-COS(2*PI()*($B2885-$G$5)/$G$6))*$G$9,"Error")))))</f>
        <v>1.3341957628011042E-3</v>
      </c>
      <c r="H2885" s="30">
        <f>IF(B2885="",0,IF($B2885&lt;$H$5,0,IF($B2885&gt;'MSD Calculation'!$D$5,0,IF($N$4="Closed-form",1/2*(1-COS(2*PI()*($B2885-$H$5)/$H$6))*$H$8,IF($N$4="General",1/2*(1-COS(2*PI()*($B2885-$H$5)/$H$6))*$H$9,"Error")))))</f>
        <v>8.0368359801021255E-4</v>
      </c>
      <c r="I2885" s="30">
        <f>IF(B2885="",0,IF($B2885&lt;$I$5,0,IF($B2885&gt;'MSD Calculation'!$D$5,0,IF($N$4="Closed-form",1/2*(1-COS(2*PI()*($B2885-$I$5)/$I$6))*$I$8,IF($N$4="General",1/2*(1-COS(2*PI()*($B2885-$I$5)/$I$6))*$I$9,"Error")))))</f>
        <v>2.7315715749914833E-4</v>
      </c>
      <c r="J2885" s="15" t="s">
        <v>14</v>
      </c>
      <c r="K2885" s="3"/>
      <c r="L2885" s="17">
        <v>28.680000000001684</v>
      </c>
      <c r="M2885" s="34">
        <f>L2885/'MSD Calculation'!$D$5</f>
        <v>0.96891891891897575</v>
      </c>
      <c r="N2885" s="34">
        <f>'MSD Calculation'!$D$24-L2885</f>
        <v>-10.180000000001684</v>
      </c>
      <c r="O2885" s="35">
        <f t="shared" si="220"/>
        <v>4.3990678274109102E-4</v>
      </c>
      <c r="P2885" s="35">
        <f t="shared" si="221"/>
        <v>3.7139551966098414E-3</v>
      </c>
      <c r="Q2885" s="35">
        <f t="shared" si="222"/>
        <v>5.048150959410946E-3</v>
      </c>
      <c r="R2885" s="35">
        <f t="shared" si="223"/>
        <v>5.8518345574211589E-3</v>
      </c>
      <c r="S2885" s="35">
        <f t="shared" si="224"/>
        <v>6.1249917149203076E-3</v>
      </c>
      <c r="T2885" s="11" t="s">
        <v>14</v>
      </c>
    </row>
    <row r="2886" spans="2:20" x14ac:dyDescent="0.35">
      <c r="B2886" s="63">
        <v>28.690000000001685</v>
      </c>
      <c r="C2886" s="34">
        <f>B2886/'MSD Calculation'!$D$5</f>
        <v>0.96925675675681366</v>
      </c>
      <c r="D2886" s="34">
        <f>'MSD Calculation'!$D$24-B2886</f>
        <v>-10.190000000001685</v>
      </c>
      <c r="E2886" s="30">
        <f>IF(B2886="",0,IF(B2886&lt;'MSD Calculation'!$D$5,$E$7*(1-B2886/'MSD Calculation'!$D$5), 0))</f>
        <v>4.3512518727650406E-4</v>
      </c>
      <c r="F2886" s="30">
        <f>IF(B2886="",0,IF($B2886&lt;$F$5,0,IF($B2886&gt;'MSD Calculation'!$D$5,0,IF($N$4="Closed-form",1/2*(1-COS(2*PI()*($B2886-$F$5)/$F$6))*$F$8,IF($N$4="General",1/2*(1-COS(2*PI()*($B2886-$F$5)/$F$6))*$F$9,"Error")))))</f>
        <v>3.2644456004039079E-3</v>
      </c>
      <c r="G2886" s="30">
        <f>IF(B2886="",0,IF($B2886&lt;$G$5,0,IF($B2886&gt;'MSD Calculation'!$D$5,0,IF($N$4="Closed-form",1/2*(1-COS(2*PI()*($B2886-$G$5)/$G$6))*$G$8,IF($N$4="General",1/2*(1-COS(2*PI()*($B2886-$G$5)/$G$6))*$G$9,"Error")))))</f>
        <v>1.3295279277336157E-3</v>
      </c>
      <c r="H2886" s="30">
        <f>IF(B2886="",0,IF($B2886&lt;$H$5,0,IF($B2886&gt;'MSD Calculation'!$D$5,0,IF($N$4="Closed-form",1/2*(1-COS(2*PI()*($B2886-$H$5)/$H$6))*$H$8,IF($N$4="General",1/2*(1-COS(2*PI()*($B2886-$H$5)/$H$6))*$H$9,"Error")))))</f>
        <v>8.0026044639627445E-4</v>
      </c>
      <c r="I2886" s="30">
        <f>IF(B2886="",0,IF($B2886&lt;$I$5,0,IF($B2886&gt;'MSD Calculation'!$D$5,0,IF($N$4="Closed-form",1/2*(1-COS(2*PI()*($B2886-$I$5)/$I$6))*$I$8,IF($N$4="General",1/2*(1-COS(2*PI()*($B2886-$I$5)/$I$6))*$I$9,"Error")))))</f>
        <v>2.7168888048976104E-4</v>
      </c>
      <c r="J2886" s="15" t="s">
        <v>14</v>
      </c>
      <c r="K2886" s="3"/>
      <c r="L2886" s="17">
        <v>28.690000000001685</v>
      </c>
      <c r="M2886" s="34">
        <f>L2886/'MSD Calculation'!$D$5</f>
        <v>0.96925675675681366</v>
      </c>
      <c r="N2886" s="34">
        <f>'MSD Calculation'!$D$24-L2886</f>
        <v>-10.190000000001685</v>
      </c>
      <c r="O2886" s="35">
        <f t="shared" si="220"/>
        <v>4.3512518727650406E-4</v>
      </c>
      <c r="P2886" s="35">
        <f t="shared" si="221"/>
        <v>3.6995707876804119E-3</v>
      </c>
      <c r="Q2886" s="35">
        <f t="shared" si="222"/>
        <v>5.0290987154140276E-3</v>
      </c>
      <c r="R2886" s="35">
        <f t="shared" si="223"/>
        <v>5.8293591618103022E-3</v>
      </c>
      <c r="S2886" s="35">
        <f t="shared" si="224"/>
        <v>6.1010480423000632E-3</v>
      </c>
      <c r="T2886" s="11" t="s">
        <v>14</v>
      </c>
    </row>
    <row r="2887" spans="2:20" x14ac:dyDescent="0.35">
      <c r="B2887" s="63">
        <v>28.700000000001687</v>
      </c>
      <c r="C2887" s="34">
        <f>B2887/'MSD Calculation'!$D$5</f>
        <v>0.96959459459465158</v>
      </c>
      <c r="D2887" s="34">
        <f>'MSD Calculation'!$D$24-B2887</f>
        <v>-10.200000000001687</v>
      </c>
      <c r="E2887" s="30">
        <f>IF(B2887="",0,IF(B2887&lt;'MSD Calculation'!$D$5,$E$7*(1-B2887/'MSD Calculation'!$D$5), 0))</f>
        <v>4.303435918119171E-4</v>
      </c>
      <c r="F2887" s="30">
        <f>IF(B2887="",0,IF($B2887&lt;$F$5,0,IF($B2887&gt;'MSD Calculation'!$D$5,0,IF($N$4="Closed-form",1/2*(1-COS(2*PI()*($B2887-$F$5)/$F$6))*$F$8,IF($N$4="General",1/2*(1-COS(2*PI()*($B2887-$F$5)/$F$6))*$F$9,"Error")))))</f>
        <v>3.2548497409954605E-3</v>
      </c>
      <c r="G2887" s="30">
        <f>IF(B2887="",0,IF($B2887&lt;$G$5,0,IF($B2887&gt;'MSD Calculation'!$D$5,0,IF($N$4="Closed-form",1/2*(1-COS(2*PI()*($B2887-$G$5)/$G$6))*$G$8,IF($N$4="General",1/2*(1-COS(2*PI()*($B2887-$G$5)/$G$6))*$G$9,"Error")))))</f>
        <v>1.3248636784060992E-3</v>
      </c>
      <c r="H2887" s="30">
        <f>IF(B2887="",0,IF($B2887&lt;$H$5,0,IF($B2887&gt;'MSD Calculation'!$D$5,0,IF($N$4="Closed-form",1/2*(1-COS(2*PI()*($B2887-$H$5)/$H$6))*$H$8,IF($N$4="General",1/2*(1-COS(2*PI()*($B2887-$H$5)/$H$6))*$H$9,"Error")))))</f>
        <v>7.968397996949507E-4</v>
      </c>
      <c r="I2887" s="30">
        <f>IF(B2887="",0,IF($B2887&lt;$I$5,0,IF($B2887&gt;'MSD Calculation'!$D$5,0,IF($N$4="Closed-form",1/2*(1-COS(2*PI()*($B2887-$I$5)/$I$6))*$I$8,IF($N$4="General",1/2*(1-COS(2*PI()*($B2887-$I$5)/$I$6))*$I$9,"Error")))))</f>
        <v>2.7022105929129709E-4</v>
      </c>
      <c r="J2887" s="15" t="s">
        <v>14</v>
      </c>
      <c r="K2887" s="3"/>
      <c r="L2887" s="17">
        <v>28.700000000001687</v>
      </c>
      <c r="M2887" s="34">
        <f>L2887/'MSD Calculation'!$D$5</f>
        <v>0.96959459459465158</v>
      </c>
      <c r="N2887" s="34">
        <f>'MSD Calculation'!$D$24-L2887</f>
        <v>-10.200000000001687</v>
      </c>
      <c r="O2887" s="35">
        <f t="shared" si="220"/>
        <v>4.303435918119171E-4</v>
      </c>
      <c r="P2887" s="35">
        <f t="shared" si="221"/>
        <v>3.6851933328073778E-3</v>
      </c>
      <c r="Q2887" s="35">
        <f t="shared" si="222"/>
        <v>5.0100570112134772E-3</v>
      </c>
      <c r="R2887" s="35">
        <f t="shared" si="223"/>
        <v>5.8068968109084278E-3</v>
      </c>
      <c r="S2887" s="35">
        <f t="shared" si="224"/>
        <v>6.0771178701997247E-3</v>
      </c>
      <c r="T2887" s="11" t="s">
        <v>14</v>
      </c>
    </row>
    <row r="2888" spans="2:20" x14ac:dyDescent="0.35">
      <c r="B2888" s="63">
        <v>28.710000000001688</v>
      </c>
      <c r="C2888" s="34">
        <f>B2888/'MSD Calculation'!$D$5</f>
        <v>0.96993243243248939</v>
      </c>
      <c r="D2888" s="34">
        <f>'MSD Calculation'!$D$24-B2888</f>
        <v>-10.210000000001688</v>
      </c>
      <c r="E2888" s="30">
        <f>IF(B2888="",0,IF(B2888&lt;'MSD Calculation'!$D$5,$E$7*(1-B2888/'MSD Calculation'!$D$5), 0))</f>
        <v>4.2556199634733171E-4</v>
      </c>
      <c r="F2888" s="30">
        <f>IF(B2888="",0,IF($B2888&lt;$F$5,0,IF($B2888&gt;'MSD Calculation'!$D$5,0,IF($N$4="Closed-form",1/2*(1-COS(2*PI()*($B2888-$F$5)/$F$6))*$F$8,IF($N$4="General",1/2*(1-COS(2*PI()*($B2888-$F$5)/$F$6))*$F$9,"Error")))))</f>
        <v>3.2452608777355204E-3</v>
      </c>
      <c r="G2888" s="30">
        <f>IF(B2888="",0,IF($B2888&lt;$G$5,0,IF($B2888&gt;'MSD Calculation'!$D$5,0,IF($N$4="Closed-form",1/2*(1-COS(2*PI()*($B2888-$G$5)/$G$6))*$G$8,IF($N$4="General",1/2*(1-COS(2*PI()*($B2888-$G$5)/$G$6))*$G$9,"Error")))))</f>
        <v>1.3202030471088969E-3</v>
      </c>
      <c r="H2888" s="30">
        <f>IF(B2888="",0,IF($B2888&lt;$H$5,0,IF($B2888&gt;'MSD Calculation'!$D$5,0,IF($N$4="Closed-form",1/2*(1-COS(2*PI()*($B2888-$H$5)/$H$6))*$H$8,IF($N$4="General",1/2*(1-COS(2*PI()*($B2888-$H$5)/$H$6))*$H$9,"Error")))))</f>
        <v>7.9342169903552314E-4</v>
      </c>
      <c r="I2888" s="30">
        <f>IF(B2888="",0,IF($B2888&lt;$I$5,0,IF($B2888&gt;'MSD Calculation'!$D$5,0,IF($N$4="Closed-form",1/2*(1-COS(2*PI()*($B2888-$I$5)/$I$6))*$I$8,IF($N$4="General",1/2*(1-COS(2*PI()*($B2888-$I$5)/$I$6))*$I$9,"Error")))))</f>
        <v>2.6875373183482001E-4</v>
      </c>
      <c r="J2888" s="15" t="s">
        <v>14</v>
      </c>
      <c r="K2888" s="3"/>
      <c r="L2888" s="17">
        <v>28.710000000001688</v>
      </c>
      <c r="M2888" s="34">
        <f>L2888/'MSD Calculation'!$D$5</f>
        <v>0.96993243243248939</v>
      </c>
      <c r="N2888" s="34">
        <f>'MSD Calculation'!$D$24-L2888</f>
        <v>-10.210000000001688</v>
      </c>
      <c r="O2888" s="35">
        <f t="shared" si="220"/>
        <v>4.2556199634733171E-4</v>
      </c>
      <c r="P2888" s="35">
        <f t="shared" si="221"/>
        <v>3.6708228740828519E-3</v>
      </c>
      <c r="Q2888" s="35">
        <f t="shared" si="222"/>
        <v>4.9910259211917492E-3</v>
      </c>
      <c r="R2888" s="35">
        <f t="shared" si="223"/>
        <v>5.7844476202272722E-3</v>
      </c>
      <c r="S2888" s="35">
        <f t="shared" si="224"/>
        <v>6.0532013520620924E-3</v>
      </c>
      <c r="T2888" s="11" t="s">
        <v>14</v>
      </c>
    </row>
    <row r="2889" spans="2:20" x14ac:dyDescent="0.35">
      <c r="B2889" s="63">
        <v>28.72000000000169</v>
      </c>
      <c r="C2889" s="34">
        <f>B2889/'MSD Calculation'!$D$5</f>
        <v>0.97027027027032731</v>
      </c>
      <c r="D2889" s="34">
        <f>'MSD Calculation'!$D$24-B2889</f>
        <v>-10.22000000000169</v>
      </c>
      <c r="E2889" s="30">
        <f>IF(B2889="",0,IF(B2889&lt;'MSD Calculation'!$D$5,$E$7*(1-B2889/'MSD Calculation'!$D$5), 0))</f>
        <v>4.207804008827448E-4</v>
      </c>
      <c r="F2889" s="30">
        <f>IF(B2889="",0,IF($B2889&lt;$F$5,0,IF($B2889&gt;'MSD Calculation'!$D$5,0,IF($N$4="Closed-form",1/2*(1-COS(2*PI()*($B2889-$F$5)/$F$6))*$F$8,IF($N$4="General",1/2*(1-COS(2*PI()*($B2889-$F$5)/$F$6))*$F$9,"Error")))))</f>
        <v>3.2356790526855551E-3</v>
      </c>
      <c r="G2889" s="30">
        <f>IF(B2889="",0,IF($B2889&lt;$G$5,0,IF($B2889&gt;'MSD Calculation'!$D$5,0,IF($N$4="Closed-form",1/2*(1-COS(2*PI()*($B2889-$G$5)/$G$6))*$G$8,IF($N$4="General",1/2*(1-COS(2*PI()*($B2889-$G$5)/$G$6))*$G$9,"Error")))))</f>
        <v>1.315546066107296E-3</v>
      </c>
      <c r="H2889" s="30">
        <f>IF(B2889="",0,IF($B2889&lt;$H$5,0,IF($B2889&gt;'MSD Calculation'!$D$5,0,IF($N$4="Closed-form",1/2*(1-COS(2*PI()*($B2889-$H$5)/$H$6))*$H$8,IF($N$4="General",1/2*(1-COS(2*PI()*($B2889-$H$5)/$H$6))*$H$9,"Error")))))</f>
        <v>7.9000618551666366E-4</v>
      </c>
      <c r="I2889" s="30">
        <f>IF(B2889="",0,IF($B2889&lt;$I$5,0,IF($B2889&gt;'MSD Calculation'!$D$5,0,IF($N$4="Closed-form",1/2*(1-COS(2*PI()*($B2889-$I$5)/$I$6))*$I$8,IF($N$4="General",1/2*(1-COS(2*PI()*($B2889-$I$5)/$I$6))*$I$9,"Error")))))</f>
        <v>2.672869360386332E-4</v>
      </c>
      <c r="J2889" s="15" t="s">
        <v>14</v>
      </c>
      <c r="K2889" s="3"/>
      <c r="L2889" s="17">
        <v>28.72000000000169</v>
      </c>
      <c r="M2889" s="34">
        <f>L2889/'MSD Calculation'!$D$5</f>
        <v>0.97027027027032731</v>
      </c>
      <c r="N2889" s="34">
        <f>'MSD Calculation'!$D$24-L2889</f>
        <v>-10.22000000000169</v>
      </c>
      <c r="O2889" s="35">
        <f t="shared" si="220"/>
        <v>4.207804008827448E-4</v>
      </c>
      <c r="P2889" s="35">
        <f t="shared" si="221"/>
        <v>3.6564594535683E-3</v>
      </c>
      <c r="Q2889" s="35">
        <f t="shared" si="222"/>
        <v>4.9720055196755958E-3</v>
      </c>
      <c r="R2889" s="35">
        <f t="shared" si="223"/>
        <v>5.7620117051922597E-3</v>
      </c>
      <c r="S2889" s="35">
        <f t="shared" si="224"/>
        <v>6.0292986412308928E-3</v>
      </c>
      <c r="T2889" s="11" t="s">
        <v>14</v>
      </c>
    </row>
    <row r="2890" spans="2:20" x14ac:dyDescent="0.35">
      <c r="B2890" s="63">
        <v>28.730000000001692</v>
      </c>
      <c r="C2890" s="34">
        <f>B2890/'MSD Calculation'!$D$5</f>
        <v>0.97060810810816522</v>
      </c>
      <c r="D2890" s="34">
        <f>'MSD Calculation'!$D$24-B2890</f>
        <v>-10.230000000001692</v>
      </c>
      <c r="E2890" s="30">
        <f>IF(B2890="",0,IF(B2890&lt;'MSD Calculation'!$D$5,$E$7*(1-B2890/'MSD Calculation'!$D$5), 0))</f>
        <v>4.1599880541815784E-4</v>
      </c>
      <c r="F2890" s="30">
        <f>IF(B2890="",0,IF($B2890&lt;$F$5,0,IF($B2890&gt;'MSD Calculation'!$D$5,0,IF($N$4="Closed-form",1/2*(1-COS(2*PI()*($B2890-$F$5)/$F$6))*$F$8,IF($N$4="General",1/2*(1-COS(2*PI()*($B2890-$F$5)/$F$6))*$F$9,"Error")))))</f>
        <v>3.2261043078761231E-3</v>
      </c>
      <c r="G2890" s="30">
        <f>IF(B2890="",0,IF($B2890&lt;$G$5,0,IF($B2890&gt;'MSD Calculation'!$D$5,0,IF($N$4="Closed-form",1/2*(1-COS(2*PI()*($B2890-$G$5)/$G$6))*$G$8,IF($N$4="General",1/2*(1-COS(2*PI()*($B2890-$G$5)/$G$6))*$G$9,"Error")))))</f>
        <v>1.3108927676413207E-3</v>
      </c>
      <c r="H2890" s="30">
        <f>IF(B2890="",0,IF($B2890&lt;$H$5,0,IF($B2890&gt;'MSD Calculation'!$D$5,0,IF($N$4="Closed-form",1/2*(1-COS(2*PI()*($B2890-$H$5)/$H$6))*$H$8,IF($N$4="General",1/2*(1-COS(2*PI()*($B2890-$H$5)/$H$6))*$H$9,"Error")))))</f>
        <v>7.8659330020593133E-4</v>
      </c>
      <c r="I2890" s="30">
        <f>IF(B2890="",0,IF($B2890&lt;$I$5,0,IF($B2890&gt;'MSD Calculation'!$D$5,0,IF($N$4="Closed-form",1/2*(1-COS(2*PI()*($B2890-$I$5)/$I$6))*$I$8,IF($N$4="General",1/2*(1-COS(2*PI()*($B2890-$I$5)/$I$6))*$I$9,"Error")))))</f>
        <v>2.6582070980730191E-4</v>
      </c>
      <c r="J2890" s="15" t="s">
        <v>14</v>
      </c>
      <c r="K2890" s="3"/>
      <c r="L2890" s="17">
        <v>28.730000000001692</v>
      </c>
      <c r="M2890" s="34">
        <f>L2890/'MSD Calculation'!$D$5</f>
        <v>0.97060810810816522</v>
      </c>
      <c r="N2890" s="34">
        <f>'MSD Calculation'!$D$24-L2890</f>
        <v>-10.230000000001692</v>
      </c>
      <c r="O2890" s="35">
        <f t="shared" si="220"/>
        <v>4.1599880541815784E-4</v>
      </c>
      <c r="P2890" s="35">
        <f t="shared" si="221"/>
        <v>3.6421031132942809E-3</v>
      </c>
      <c r="Q2890" s="35">
        <f t="shared" si="222"/>
        <v>4.9529958809356013E-3</v>
      </c>
      <c r="R2890" s="35">
        <f t="shared" si="223"/>
        <v>5.739589181141533E-3</v>
      </c>
      <c r="S2890" s="35">
        <f t="shared" si="224"/>
        <v>6.0054098909488353E-3</v>
      </c>
      <c r="T2890" s="11" t="s">
        <v>14</v>
      </c>
    </row>
    <row r="2891" spans="2:20" x14ac:dyDescent="0.35">
      <c r="B2891" s="63">
        <v>28.740000000001693</v>
      </c>
      <c r="C2891" s="34">
        <f>B2891/'MSD Calculation'!$D$5</f>
        <v>0.97094594594600314</v>
      </c>
      <c r="D2891" s="34">
        <f>'MSD Calculation'!$D$24-B2891</f>
        <v>-10.240000000001693</v>
      </c>
      <c r="E2891" s="30">
        <f>IF(B2891="",0,IF(B2891&lt;'MSD Calculation'!$D$5,$E$7*(1-B2891/'MSD Calculation'!$D$5), 0))</f>
        <v>4.1121720995357088E-4</v>
      </c>
      <c r="F2891" s="30">
        <f>IF(B2891="",0,IF($B2891&lt;$F$5,0,IF($B2891&gt;'MSD Calculation'!$D$5,0,IF($N$4="Closed-form",1/2*(1-COS(2*PI()*($B2891-$F$5)/$F$6))*$F$8,IF($N$4="General",1/2*(1-COS(2*PI()*($B2891-$F$5)/$F$6))*$F$9,"Error")))))</f>
        <v>3.2165366853067487E-3</v>
      </c>
      <c r="G2891" s="30">
        <f>IF(B2891="",0,IF($B2891&lt;$G$5,0,IF($B2891&gt;'MSD Calculation'!$D$5,0,IF($N$4="Closed-form",1/2*(1-COS(2*PI()*($B2891-$G$5)/$G$6))*$G$8,IF($N$4="General",1/2*(1-COS(2*PI()*($B2891-$G$5)/$G$6))*$G$9,"Error")))))</f>
        <v>1.3062431839254954E-3</v>
      </c>
      <c r="H2891" s="30">
        <f>IF(B2891="",0,IF($B2891&lt;$H$5,0,IF($B2891&gt;'MSD Calculation'!$D$5,0,IF($N$4="Closed-form",1/2*(1-COS(2*PI()*($B2891-$H$5)/$H$6))*$H$8,IF($N$4="General",1/2*(1-COS(2*PI()*($B2891-$H$5)/$H$6))*$H$9,"Error")))))</f>
        <v>7.8318308413928952E-4</v>
      </c>
      <c r="I2891" s="30">
        <f>IF(B2891="",0,IF($B2891&lt;$I$5,0,IF($B2891&gt;'MSD Calculation'!$D$5,0,IF($N$4="Closed-form",1/2*(1-COS(2*PI()*($B2891-$I$5)/$I$6))*$I$8,IF($N$4="General",1/2*(1-COS(2*PI()*($B2891-$I$5)/$I$6))*$I$9,"Error")))))</f>
        <v>2.6435509103067256E-4</v>
      </c>
      <c r="J2891" s="15" t="s">
        <v>14</v>
      </c>
      <c r="K2891" s="3"/>
      <c r="L2891" s="17">
        <v>28.740000000001693</v>
      </c>
      <c r="M2891" s="34">
        <f>L2891/'MSD Calculation'!$D$5</f>
        <v>0.97094594594600314</v>
      </c>
      <c r="N2891" s="34">
        <f>'MSD Calculation'!$D$24-L2891</f>
        <v>-10.240000000001693</v>
      </c>
      <c r="O2891" s="35">
        <f t="shared" si="220"/>
        <v>4.1121720995357088E-4</v>
      </c>
      <c r="P2891" s="35">
        <f t="shared" si="221"/>
        <v>3.6277538952603195E-3</v>
      </c>
      <c r="Q2891" s="35">
        <f t="shared" si="222"/>
        <v>4.9339970791858149E-3</v>
      </c>
      <c r="R2891" s="35">
        <f t="shared" si="223"/>
        <v>5.717180163325104E-3</v>
      </c>
      <c r="S2891" s="35">
        <f t="shared" si="224"/>
        <v>5.9815352543557765E-3</v>
      </c>
      <c r="T2891" s="11" t="s">
        <v>14</v>
      </c>
    </row>
    <row r="2892" spans="2:20" x14ac:dyDescent="0.35">
      <c r="B2892" s="63">
        <v>28.750000000001695</v>
      </c>
      <c r="C2892" s="34">
        <f>B2892/'MSD Calculation'!$D$5</f>
        <v>0.97128378378384095</v>
      </c>
      <c r="D2892" s="34">
        <f>'MSD Calculation'!$D$24-B2892</f>
        <v>-10.250000000001695</v>
      </c>
      <c r="E2892" s="30">
        <f>IF(B2892="",0,IF(B2892&lt;'MSD Calculation'!$D$5,$E$7*(1-B2892/'MSD Calculation'!$D$5), 0))</f>
        <v>4.0643561448898549E-4</v>
      </c>
      <c r="F2892" s="30">
        <f>IF(B2892="",0,IF($B2892&lt;$F$5,0,IF($B2892&gt;'MSD Calculation'!$D$5,0,IF($N$4="Closed-form",1/2*(1-COS(2*PI()*($B2892-$F$5)/$F$6))*$F$8,IF($N$4="General",1/2*(1-COS(2*PI()*($B2892-$F$5)/$F$6))*$F$9,"Error")))))</f>
        <v>3.2069762269456969E-3</v>
      </c>
      <c r="G2892" s="30">
        <f>IF(B2892="",0,IF($B2892&lt;$G$5,0,IF($B2892&gt;'MSD Calculation'!$D$5,0,IF($N$4="Closed-form",1/2*(1-COS(2*PI()*($B2892-$G$5)/$G$6))*$G$8,IF($N$4="General",1/2*(1-COS(2*PI()*($B2892-$G$5)/$G$6))*$G$9,"Error")))))</f>
        <v>1.3015973471486298E-3</v>
      </c>
      <c r="H2892" s="30">
        <f>IF(B2892="",0,IF($B2892&lt;$H$5,0,IF($B2892&gt;'MSD Calculation'!$D$5,0,IF($N$4="Closed-form",1/2*(1-COS(2*PI()*($B2892-$H$5)/$H$6))*$H$8,IF($N$4="General",1/2*(1-COS(2*PI()*($B2892-$H$5)/$H$6))*$H$9,"Error")))))</f>
        <v>7.7977557832060399E-4</v>
      </c>
      <c r="I2892" s="30">
        <f>IF(B2892="",0,IF($B2892&lt;$I$5,0,IF($B2892&gt;'MSD Calculation'!$D$5,0,IF($N$4="Closed-form",1/2*(1-COS(2*PI()*($B2892-$I$5)/$I$6))*$I$8,IF($N$4="General",1/2*(1-COS(2*PI()*($B2892-$I$5)/$I$6))*$I$9,"Error")))))</f>
        <v>2.6289011758289383E-4</v>
      </c>
      <c r="J2892" s="15" t="s">
        <v>14</v>
      </c>
      <c r="K2892" s="3"/>
      <c r="L2892" s="17">
        <v>28.750000000001695</v>
      </c>
      <c r="M2892" s="34">
        <f>L2892/'MSD Calculation'!$D$5</f>
        <v>0.97128378378384095</v>
      </c>
      <c r="N2892" s="34">
        <f>'MSD Calculation'!$D$24-L2892</f>
        <v>-10.250000000001695</v>
      </c>
      <c r="O2892" s="35">
        <f t="shared" si="220"/>
        <v>4.0643561448898549E-4</v>
      </c>
      <c r="P2892" s="35">
        <f t="shared" si="221"/>
        <v>3.6134118414346823E-3</v>
      </c>
      <c r="Q2892" s="35">
        <f t="shared" si="222"/>
        <v>4.9150091885833119E-3</v>
      </c>
      <c r="R2892" s="35">
        <f t="shared" si="223"/>
        <v>5.6947847669039158E-3</v>
      </c>
      <c r="S2892" s="35">
        <f t="shared" si="224"/>
        <v>5.9576748844868098E-3</v>
      </c>
      <c r="T2892" s="11" t="s">
        <v>14</v>
      </c>
    </row>
    <row r="2893" spans="2:20" x14ac:dyDescent="0.35">
      <c r="B2893" s="63">
        <v>28.760000000001696</v>
      </c>
      <c r="C2893" s="34">
        <f>B2893/'MSD Calculation'!$D$5</f>
        <v>0.97162162162167887</v>
      </c>
      <c r="D2893" s="34">
        <f>'MSD Calculation'!$D$24-B2893</f>
        <v>-10.260000000001696</v>
      </c>
      <c r="E2893" s="30">
        <f>IF(B2893="",0,IF(B2893&lt;'MSD Calculation'!$D$5,$E$7*(1-B2893/'MSD Calculation'!$D$5), 0))</f>
        <v>4.0165401902439853E-4</v>
      </c>
      <c r="F2893" s="30">
        <f>IF(B2893="",0,IF($B2893&lt;$F$5,0,IF($B2893&gt;'MSD Calculation'!$D$5,0,IF($N$4="Closed-form",1/2*(1-COS(2*PI()*($B2893-$F$5)/$F$6))*$F$8,IF($N$4="General",1/2*(1-COS(2*PI()*($B2893-$F$5)/$F$6))*$F$9,"Error")))))</f>
        <v>3.1974229747298243E-3</v>
      </c>
      <c r="G2893" s="30">
        <f>IF(B2893="",0,IF($B2893&lt;$G$5,0,IF($B2893&gt;'MSD Calculation'!$D$5,0,IF($N$4="Closed-form",1/2*(1-COS(2*PI()*($B2893-$G$5)/$G$6))*$G$8,IF($N$4="General",1/2*(1-COS(2*PI()*($B2893-$G$5)/$G$6))*$G$9,"Error")))))</f>
        <v>1.2969552894735929E-3</v>
      </c>
      <c r="H2893" s="30">
        <f>IF(B2893="",0,IF($B2893&lt;$H$5,0,IF($B2893&gt;'MSD Calculation'!$D$5,0,IF($N$4="Closed-form",1/2*(1-COS(2*PI()*($B2893-$H$5)/$H$6))*$H$8,IF($N$4="General",1/2*(1-COS(2*PI()*($B2893-$H$5)/$H$6))*$H$9,"Error")))))</f>
        <v>7.7637082372115375E-4</v>
      </c>
      <c r="I2893" s="30">
        <f>IF(B2893="",0,IF($B2893&lt;$I$5,0,IF($B2893&gt;'MSD Calculation'!$D$5,0,IF($N$4="Closed-form",1/2*(1-COS(2*PI()*($B2893-$I$5)/$I$6))*$I$8,IF($N$4="General",1/2*(1-COS(2*PI()*($B2893-$I$5)/$I$6))*$I$9,"Error")))))</f>
        <v>2.6142582732143832E-4</v>
      </c>
      <c r="J2893" s="15" t="s">
        <v>14</v>
      </c>
      <c r="K2893" s="3"/>
      <c r="L2893" s="17">
        <v>28.760000000001696</v>
      </c>
      <c r="M2893" s="34">
        <f>L2893/'MSD Calculation'!$D$5</f>
        <v>0.97162162162167887</v>
      </c>
      <c r="N2893" s="34">
        <f>'MSD Calculation'!$D$24-L2893</f>
        <v>-10.260000000001696</v>
      </c>
      <c r="O2893" s="35">
        <f t="shared" si="220"/>
        <v>4.0165401902439853E-4</v>
      </c>
      <c r="P2893" s="35">
        <f t="shared" si="221"/>
        <v>3.5990769937542227E-3</v>
      </c>
      <c r="Q2893" s="35">
        <f t="shared" si="222"/>
        <v>4.896032283227816E-3</v>
      </c>
      <c r="R2893" s="35">
        <f t="shared" si="223"/>
        <v>5.67240310694897E-3</v>
      </c>
      <c r="S2893" s="35">
        <f t="shared" si="224"/>
        <v>5.9338289342704079E-3</v>
      </c>
      <c r="T2893" s="11" t="s">
        <v>14</v>
      </c>
    </row>
    <row r="2894" spans="2:20" x14ac:dyDescent="0.35">
      <c r="B2894" s="63">
        <v>28.770000000001698</v>
      </c>
      <c r="C2894" s="34">
        <f>B2894/'MSD Calculation'!$D$5</f>
        <v>0.97195945945951678</v>
      </c>
      <c r="D2894" s="34">
        <f>'MSD Calculation'!$D$24-B2894</f>
        <v>-10.270000000001698</v>
      </c>
      <c r="E2894" s="30">
        <f>IF(B2894="",0,IF(B2894&lt;'MSD Calculation'!$D$5,$E$7*(1-B2894/'MSD Calculation'!$D$5), 0))</f>
        <v>3.9687242355981162E-4</v>
      </c>
      <c r="F2894" s="30">
        <f>IF(B2894="",0,IF($B2894&lt;$F$5,0,IF($B2894&gt;'MSD Calculation'!$D$5,0,IF($N$4="Closed-form",1/2*(1-COS(2*PI()*($B2894-$F$5)/$F$6))*$F$8,IF($N$4="General",1/2*(1-COS(2*PI()*($B2894-$F$5)/$F$6))*$F$9,"Error")))))</f>
        <v>3.1878769705643594E-3</v>
      </c>
      <c r="G2894" s="30">
        <f>IF(B2894="",0,IF($B2894&lt;$G$5,0,IF($B2894&gt;'MSD Calculation'!$D$5,0,IF($N$4="Closed-form",1/2*(1-COS(2*PI()*($B2894-$G$5)/$G$6))*$G$8,IF($N$4="General",1/2*(1-COS(2*PI()*($B2894-$G$5)/$G$6))*$G$9,"Error")))))</f>
        <v>1.2923170430370907E-3</v>
      </c>
      <c r="H2894" s="30">
        <f>IF(B2894="",0,IF($B2894&lt;$H$5,0,IF($B2894&gt;'MSD Calculation'!$D$5,0,IF($N$4="Closed-form",1/2*(1-COS(2*PI()*($B2894-$H$5)/$H$6))*$H$8,IF($N$4="General",1/2*(1-COS(2*PI()*($B2894-$H$5)/$H$6))*$H$9,"Error")))))</f>
        <v>7.7296886127913651E-4</v>
      </c>
      <c r="I2894" s="30">
        <f>IF(B2894="",0,IF($B2894&lt;$I$5,0,IF($B2894&gt;'MSD Calculation'!$D$5,0,IF($N$4="Closed-form",1/2*(1-COS(2*PI()*($B2894-$I$5)/$I$6))*$I$8,IF($N$4="General",1/2*(1-COS(2*PI()*($B2894-$I$5)/$I$6))*$I$9,"Error")))))</f>
        <v>2.5996225808612314E-4</v>
      </c>
      <c r="J2894" s="15" t="s">
        <v>14</v>
      </c>
      <c r="K2894" s="3"/>
      <c r="L2894" s="17">
        <v>28.770000000001698</v>
      </c>
      <c r="M2894" s="34">
        <f>L2894/'MSD Calculation'!$D$5</f>
        <v>0.97195945945951678</v>
      </c>
      <c r="N2894" s="34">
        <f>'MSD Calculation'!$D$24-L2894</f>
        <v>-10.270000000001698</v>
      </c>
      <c r="O2894" s="35">
        <f t="shared" si="220"/>
        <v>3.9687242355981162E-4</v>
      </c>
      <c r="P2894" s="35">
        <f t="shared" si="221"/>
        <v>3.5847493941241712E-3</v>
      </c>
      <c r="Q2894" s="35">
        <f t="shared" si="222"/>
        <v>4.8770664371612614E-3</v>
      </c>
      <c r="R2894" s="35">
        <f t="shared" si="223"/>
        <v>5.6500352984403977E-3</v>
      </c>
      <c r="S2894" s="35">
        <f t="shared" si="224"/>
        <v>5.9099975565265212E-3</v>
      </c>
      <c r="T2894" s="11" t="s">
        <v>14</v>
      </c>
    </row>
    <row r="2895" spans="2:20" x14ac:dyDescent="0.35">
      <c r="B2895" s="63">
        <v>28.780000000001699</v>
      </c>
      <c r="C2895" s="34">
        <f>B2895/'MSD Calculation'!$D$5</f>
        <v>0.9722972972973547</v>
      </c>
      <c r="D2895" s="34">
        <f>'MSD Calculation'!$D$24-B2895</f>
        <v>-10.280000000001699</v>
      </c>
      <c r="E2895" s="30">
        <f>IF(B2895="",0,IF(B2895&lt;'MSD Calculation'!$D$5,$E$7*(1-B2895/'MSD Calculation'!$D$5), 0))</f>
        <v>3.9209082809522466E-4</v>
      </c>
      <c r="F2895" s="30">
        <f>IF(B2895="",0,IF($B2895&lt;$F$5,0,IF($B2895&gt;'MSD Calculation'!$D$5,0,IF($N$4="Closed-form",1/2*(1-COS(2*PI()*($B2895-$F$5)/$F$6))*$F$8,IF($N$4="General",1/2*(1-COS(2*PI()*($B2895-$F$5)/$F$6))*$F$9,"Error")))))</f>
        <v>3.1783382563227562E-3</v>
      </c>
      <c r="G2895" s="30">
        <f>IF(B2895="",0,IF($B2895&lt;$G$5,0,IF($B2895&gt;'MSD Calculation'!$D$5,0,IF($N$4="Closed-form",1/2*(1-COS(2*PI()*($B2895-$G$5)/$G$6))*$G$8,IF($N$4="General",1/2*(1-COS(2*PI()*($B2895-$G$5)/$G$6))*$G$9,"Error")))))</f>
        <v>1.2876826399494481E-3</v>
      </c>
      <c r="H2895" s="30">
        <f>IF(B2895="",0,IF($B2895&lt;$H$5,0,IF($B2895&gt;'MSD Calculation'!$D$5,0,IF($N$4="Closed-form",1/2*(1-COS(2*PI()*($B2895-$H$5)/$H$6))*$H$8,IF($N$4="General",1/2*(1-COS(2*PI()*($B2895-$H$5)/$H$6))*$H$9,"Error")))))</f>
        <v>7.6956973189918146E-4</v>
      </c>
      <c r="I2895" s="30">
        <f>IF(B2895="",0,IF($B2895&lt;$I$5,0,IF($B2895&gt;'MSD Calculation'!$D$5,0,IF($N$4="Closed-form",1/2*(1-COS(2*PI()*($B2895-$I$5)/$I$6))*$I$8,IF($N$4="General",1/2*(1-COS(2*PI()*($B2895-$I$5)/$I$6))*$I$9,"Error")))))</f>
        <v>2.584994476981337E-4</v>
      </c>
      <c r="J2895" s="15" t="s">
        <v>14</v>
      </c>
      <c r="K2895" s="3"/>
      <c r="L2895" s="17">
        <v>28.780000000001699</v>
      </c>
      <c r="M2895" s="34">
        <f>L2895/'MSD Calculation'!$D$5</f>
        <v>0.9722972972973547</v>
      </c>
      <c r="N2895" s="34">
        <f>'MSD Calculation'!$D$24-L2895</f>
        <v>-10.280000000001699</v>
      </c>
      <c r="O2895" s="35">
        <f t="shared" si="220"/>
        <v>3.9209082809522466E-4</v>
      </c>
      <c r="P2895" s="35">
        <f t="shared" si="221"/>
        <v>3.5704290844179808E-3</v>
      </c>
      <c r="Q2895" s="35">
        <f t="shared" si="222"/>
        <v>4.8581117243674289E-3</v>
      </c>
      <c r="R2895" s="35">
        <f t="shared" si="223"/>
        <v>5.6276814562666103E-3</v>
      </c>
      <c r="S2895" s="35">
        <f t="shared" si="224"/>
        <v>5.8861809039647437E-3</v>
      </c>
      <c r="T2895" s="11" t="s">
        <v>14</v>
      </c>
    </row>
    <row r="2896" spans="2:20" x14ac:dyDescent="0.35">
      <c r="B2896" s="63">
        <v>28.790000000001701</v>
      </c>
      <c r="C2896" s="34">
        <f>B2896/'MSD Calculation'!$D$5</f>
        <v>0.97263513513519251</v>
      </c>
      <c r="D2896" s="34">
        <f>'MSD Calculation'!$D$24-B2896</f>
        <v>-10.290000000001701</v>
      </c>
      <c r="E2896" s="30">
        <f>IF(B2896="",0,IF(B2896&lt;'MSD Calculation'!$D$5,$E$7*(1-B2896/'MSD Calculation'!$D$5), 0))</f>
        <v>3.8730923263063927E-4</v>
      </c>
      <c r="F2896" s="30">
        <f>IF(B2896="",0,IF($B2896&lt;$F$5,0,IF($B2896&gt;'MSD Calculation'!$D$5,0,IF($N$4="Closed-form",1/2*(1-COS(2*PI()*($B2896-$F$5)/$F$6))*$F$8,IF($N$4="General",1/2*(1-COS(2*PI()*($B2896-$F$5)/$F$6))*$F$9,"Error")))))</f>
        <v>3.1688068738464736E-3</v>
      </c>
      <c r="G2896" s="30">
        <f>IF(B2896="",0,IF($B2896&lt;$G$5,0,IF($B2896&gt;'MSD Calculation'!$D$5,0,IF($N$4="Closed-form",1/2*(1-COS(2*PI()*($B2896-$G$5)/$G$6))*$G$8,IF($N$4="General",1/2*(1-COS(2*PI()*($B2896-$G$5)/$G$6))*$G$9,"Error")))))</f>
        <v>1.2830521122943767E-3</v>
      </c>
      <c r="H2896" s="30">
        <f>IF(B2896="",0,IF($B2896&lt;$H$5,0,IF($B2896&gt;'MSD Calculation'!$D$5,0,IF($N$4="Closed-form",1/2*(1-COS(2*PI()*($B2896-$H$5)/$H$6))*$H$8,IF($N$4="General",1/2*(1-COS(2*PI()*($B2896-$H$5)/$H$6))*$H$9,"Error")))))</f>
        <v>7.6617347645184704E-4</v>
      </c>
      <c r="I2896" s="30">
        <f>IF(B2896="",0,IF($B2896&lt;$I$5,0,IF($B2896&gt;'MSD Calculation'!$D$5,0,IF($N$4="Closed-form",1/2*(1-COS(2*PI()*($B2896-$I$5)/$I$6))*$I$8,IF($N$4="General",1/2*(1-COS(2*PI()*($B2896-$I$5)/$I$6))*$I$9,"Error")))))</f>
        <v>2.5703743395904464E-4</v>
      </c>
      <c r="J2896" s="15" t="s">
        <v>14</v>
      </c>
      <c r="K2896" s="3"/>
      <c r="L2896" s="17">
        <v>28.790000000001701</v>
      </c>
      <c r="M2896" s="34">
        <f>L2896/'MSD Calculation'!$D$5</f>
        <v>0.97263513513519251</v>
      </c>
      <c r="N2896" s="34">
        <f>'MSD Calculation'!$D$24-L2896</f>
        <v>-10.290000000001701</v>
      </c>
      <c r="O2896" s="35">
        <f t="shared" si="220"/>
        <v>3.8730923263063927E-4</v>
      </c>
      <c r="P2896" s="35">
        <f t="shared" si="221"/>
        <v>3.5561161064771129E-3</v>
      </c>
      <c r="Q2896" s="35">
        <f t="shared" si="222"/>
        <v>4.8391682187714901E-3</v>
      </c>
      <c r="R2896" s="35">
        <f t="shared" si="223"/>
        <v>5.605341695223337E-3</v>
      </c>
      <c r="S2896" s="35">
        <f t="shared" si="224"/>
        <v>5.8623791291823818E-3</v>
      </c>
      <c r="T2896" s="11" t="s">
        <v>14</v>
      </c>
    </row>
    <row r="2897" spans="2:20" x14ac:dyDescent="0.35">
      <c r="B2897" s="63">
        <v>28.800000000001702</v>
      </c>
      <c r="C2897" s="34">
        <f>B2897/'MSD Calculation'!$D$5</f>
        <v>0.97297297297303043</v>
      </c>
      <c r="D2897" s="34">
        <f>'MSD Calculation'!$D$24-B2897</f>
        <v>-10.300000000001702</v>
      </c>
      <c r="E2897" s="30">
        <f>IF(B2897="",0,IF(B2897&lt;'MSD Calculation'!$D$5,$E$7*(1-B2897/'MSD Calculation'!$D$5), 0))</f>
        <v>3.8252763716605231E-4</v>
      </c>
      <c r="F2897" s="30">
        <f>IF(B2897="",0,IF($B2897&lt;$F$5,0,IF($B2897&gt;'MSD Calculation'!$D$5,0,IF($N$4="Closed-form",1/2*(1-COS(2*PI()*($B2897-$F$5)/$F$6))*$F$8,IF($N$4="General",1/2*(1-COS(2*PI()*($B2897-$F$5)/$F$6))*$F$9,"Error")))))</f>
        <v>3.1592828649448256E-3</v>
      </c>
      <c r="G2897" s="30">
        <f>IF(B2897="",0,IF($B2897&lt;$G$5,0,IF($B2897&gt;'MSD Calculation'!$D$5,0,IF($N$4="Closed-form",1/2*(1-COS(2*PI()*($B2897-$G$5)/$G$6))*$G$8,IF($N$4="General",1/2*(1-COS(2*PI()*($B2897-$G$5)/$G$6))*$G$9,"Error")))))</f>
        <v>1.278425492128765E-3</v>
      </c>
      <c r="H2897" s="30">
        <f>IF(B2897="",0,IF($B2897&lt;$H$5,0,IF($B2897&gt;'MSD Calculation'!$D$5,0,IF($N$4="Closed-form",1/2*(1-COS(2*PI()*($B2897-$H$5)/$H$6))*$H$8,IF($N$4="General",1/2*(1-COS(2*PI()*($B2897-$H$5)/$H$6))*$H$9,"Error")))))</f>
        <v>7.6278013577314296E-4</v>
      </c>
      <c r="I2897" s="30">
        <f>IF(B2897="",0,IF($B2897&lt;$I$5,0,IF($B2897&gt;'MSD Calculation'!$D$5,0,IF($N$4="Closed-form",1/2*(1-COS(2*PI()*($B2897-$I$5)/$I$6))*$I$8,IF($N$4="General",1/2*(1-COS(2*PI()*($B2897-$I$5)/$I$6))*$I$9,"Error")))))</f>
        <v>2.5557625464984438E-4</v>
      </c>
      <c r="J2897" s="15" t="s">
        <v>14</v>
      </c>
      <c r="K2897" s="3"/>
      <c r="L2897" s="17">
        <v>28.800000000001702</v>
      </c>
      <c r="M2897" s="34">
        <f>L2897/'MSD Calculation'!$D$5</f>
        <v>0.97297297297303043</v>
      </c>
      <c r="N2897" s="34">
        <f>'MSD Calculation'!$D$24-L2897</f>
        <v>-10.300000000001702</v>
      </c>
      <c r="O2897" s="35">
        <f t="shared" si="220"/>
        <v>3.8252763716605231E-4</v>
      </c>
      <c r="P2897" s="35">
        <f t="shared" si="221"/>
        <v>3.5418105021108779E-3</v>
      </c>
      <c r="Q2897" s="35">
        <f t="shared" si="222"/>
        <v>4.8202359942396428E-3</v>
      </c>
      <c r="R2897" s="35">
        <f t="shared" si="223"/>
        <v>5.5830161300127858E-3</v>
      </c>
      <c r="S2897" s="35">
        <f t="shared" si="224"/>
        <v>5.83859238466263E-3</v>
      </c>
      <c r="T2897" s="11" t="s">
        <v>14</v>
      </c>
    </row>
    <row r="2898" spans="2:20" x14ac:dyDescent="0.35">
      <c r="B2898" s="63">
        <v>28.810000000001704</v>
      </c>
      <c r="C2898" s="34">
        <f>B2898/'MSD Calculation'!$D$5</f>
        <v>0.97331081081086834</v>
      </c>
      <c r="D2898" s="34">
        <f>'MSD Calculation'!$D$24-B2898</f>
        <v>-10.310000000001704</v>
      </c>
      <c r="E2898" s="30">
        <f>IF(B2898="",0,IF(B2898&lt;'MSD Calculation'!$D$5,$E$7*(1-B2898/'MSD Calculation'!$D$5), 0))</f>
        <v>3.777460417014654E-4</v>
      </c>
      <c r="F2898" s="30">
        <f>IF(B2898="",0,IF($B2898&lt;$F$5,0,IF($B2898&gt;'MSD Calculation'!$D$5,0,IF($N$4="Closed-form",1/2*(1-COS(2*PI()*($B2898-$F$5)/$F$6))*$F$8,IF($N$4="General",1/2*(1-COS(2*PI()*($B2898-$F$5)/$F$6))*$F$9,"Error")))))</f>
        <v>3.1497662713947643E-3</v>
      </c>
      <c r="G2898" s="30">
        <f>IF(B2898="",0,IF($B2898&lt;$G$5,0,IF($B2898&gt;'MSD Calculation'!$D$5,0,IF($N$4="Closed-form",1/2*(1-COS(2*PI()*($B2898-$G$5)/$G$6))*$G$8,IF($N$4="General",1/2*(1-COS(2*PI()*($B2898-$G$5)/$G$6))*$G$9,"Error")))))</f>
        <v>1.2738028114824454E-3</v>
      </c>
      <c r="H2898" s="30">
        <f>IF(B2898="",0,IF($B2898&lt;$H$5,0,IF($B2898&gt;'MSD Calculation'!$D$5,0,IF($N$4="Closed-form",1/2*(1-COS(2*PI()*($B2898-$H$5)/$H$6))*$H$8,IF($N$4="General",1/2*(1-COS(2*PI()*($B2898-$H$5)/$H$6))*$H$9,"Error")))))</f>
        <v>7.5938975066402656E-4</v>
      </c>
      <c r="I2898" s="30">
        <f>IF(B2898="",0,IF($B2898&lt;$I$5,0,IF($B2898&gt;'MSD Calculation'!$D$5,0,IF($N$4="Closed-form",1/2*(1-COS(2*PI()*($B2898-$I$5)/$I$6))*$I$8,IF($N$4="General",1/2*(1-COS(2*PI()*($B2898-$I$5)/$I$6))*$I$9,"Error")))))</f>
        <v>2.541159475299581E-4</v>
      </c>
      <c r="J2898" s="15" t="s">
        <v>14</v>
      </c>
      <c r="K2898" s="3"/>
      <c r="L2898" s="17">
        <v>28.810000000001704</v>
      </c>
      <c r="M2898" s="34">
        <f>L2898/'MSD Calculation'!$D$5</f>
        <v>0.97331081081086834</v>
      </c>
      <c r="N2898" s="34">
        <f>'MSD Calculation'!$D$24-L2898</f>
        <v>-10.310000000001704</v>
      </c>
      <c r="O2898" s="35">
        <f t="shared" ref="O2898:O2961" si="225">E2898</f>
        <v>3.777460417014654E-4</v>
      </c>
      <c r="P2898" s="35">
        <f t="shared" ref="P2898:P2961" si="226">E2898+F2898</f>
        <v>3.5275123130962295E-3</v>
      </c>
      <c r="Q2898" s="35">
        <f t="shared" ref="Q2898:Q2961" si="227">E2898+F2898+G2898</f>
        <v>4.8013151245786751E-3</v>
      </c>
      <c r="R2898" s="35">
        <f t="shared" ref="R2898:R2961" si="228">+E2898+F2898+G2898+H2898</f>
        <v>5.5607048752427017E-3</v>
      </c>
      <c r="S2898" s="35">
        <f t="shared" ref="S2898:S2961" si="229">E2898+F2898+G2898+H2898+I2898</f>
        <v>5.81482082277266E-3</v>
      </c>
      <c r="T2898" s="11" t="s">
        <v>14</v>
      </c>
    </row>
    <row r="2899" spans="2:20" x14ac:dyDescent="0.35">
      <c r="B2899" s="63">
        <v>28.820000000001706</v>
      </c>
      <c r="C2899" s="34">
        <f>B2899/'MSD Calculation'!$D$5</f>
        <v>0.97364864864870626</v>
      </c>
      <c r="D2899" s="34">
        <f>'MSD Calculation'!$D$24-B2899</f>
        <v>-10.320000000001706</v>
      </c>
      <c r="E2899" s="30">
        <f>IF(B2899="",0,IF(B2899&lt;'MSD Calculation'!$D$5,$E$7*(1-B2899/'MSD Calculation'!$D$5), 0))</f>
        <v>3.7296444623687844E-4</v>
      </c>
      <c r="F2899" s="30">
        <f>IF(B2899="",0,IF($B2899&lt;$F$5,0,IF($B2899&gt;'MSD Calculation'!$D$5,0,IF($N$4="Closed-form",1/2*(1-COS(2*PI()*($B2899-$F$5)/$F$6))*$F$8,IF($N$4="General",1/2*(1-COS(2*PI()*($B2899-$F$5)/$F$6))*$F$9,"Error")))))</f>
        <v>3.1402571349407439E-3</v>
      </c>
      <c r="G2899" s="30">
        <f>IF(B2899="",0,IF($B2899&lt;$G$5,0,IF($B2899&gt;'MSD Calculation'!$D$5,0,IF($N$4="Closed-form",1/2*(1-COS(2*PI()*($B2899-$G$5)/$G$6))*$G$8,IF($N$4="General",1/2*(1-COS(2*PI()*($B2899-$G$5)/$G$6))*$G$9,"Error")))))</f>
        <v>1.2691841023579772E-3</v>
      </c>
      <c r="H2899" s="30">
        <f>IF(B2899="",0,IF($B2899&lt;$H$5,0,IF($B2899&gt;'MSD Calculation'!$D$5,0,IF($N$4="Closed-form",1/2*(1-COS(2*PI()*($B2899-$H$5)/$H$6))*$H$8,IF($N$4="General",1/2*(1-COS(2*PI()*($B2899-$H$5)/$H$6))*$H$9,"Error")))))</f>
        <v>7.5600236188991992E-4</v>
      </c>
      <c r="I2899" s="30">
        <f>IF(B2899="",0,IF($B2899&lt;$I$5,0,IF($B2899&gt;'MSD Calculation'!$D$5,0,IF($N$4="Closed-form",1/2*(1-COS(2*PI()*($B2899-$I$5)/$I$6))*$I$8,IF($N$4="General",1/2*(1-COS(2*PI()*($B2899-$I$5)/$I$6))*$I$9,"Error")))))</f>
        <v>2.5265655033627235E-4</v>
      </c>
      <c r="J2899" s="15" t="s">
        <v>14</v>
      </c>
      <c r="K2899" s="3"/>
      <c r="L2899" s="17">
        <v>28.820000000001706</v>
      </c>
      <c r="M2899" s="34">
        <f>L2899/'MSD Calculation'!$D$5</f>
        <v>0.97364864864870626</v>
      </c>
      <c r="N2899" s="34">
        <f>'MSD Calculation'!$D$24-L2899</f>
        <v>-10.320000000001706</v>
      </c>
      <c r="O2899" s="35">
        <f t="shared" si="225"/>
        <v>3.7296444623687844E-4</v>
      </c>
      <c r="P2899" s="35">
        <f t="shared" si="226"/>
        <v>3.5132215811776225E-3</v>
      </c>
      <c r="Q2899" s="35">
        <f t="shared" si="227"/>
        <v>4.7824056835355996E-3</v>
      </c>
      <c r="R2899" s="35">
        <f t="shared" si="228"/>
        <v>5.5384080454255191E-3</v>
      </c>
      <c r="S2899" s="35">
        <f t="shared" si="229"/>
        <v>5.7910645957617917E-3</v>
      </c>
      <c r="T2899" s="11" t="s">
        <v>14</v>
      </c>
    </row>
    <row r="2900" spans="2:20" x14ac:dyDescent="0.35">
      <c r="B2900" s="63">
        <v>28.830000000001707</v>
      </c>
      <c r="C2900" s="34">
        <f>B2900/'MSD Calculation'!$D$5</f>
        <v>0.97398648648654407</v>
      </c>
      <c r="D2900" s="34">
        <f>'MSD Calculation'!$D$24-B2900</f>
        <v>-10.330000000001707</v>
      </c>
      <c r="E2900" s="30">
        <f>IF(B2900="",0,IF(B2900&lt;'MSD Calculation'!$D$5,$E$7*(1-B2900/'MSD Calculation'!$D$5), 0))</f>
        <v>3.6818285077229305E-4</v>
      </c>
      <c r="F2900" s="30">
        <f>IF(B2900="",0,IF($B2900&lt;$F$5,0,IF($B2900&gt;'MSD Calculation'!$D$5,0,IF($N$4="Closed-form",1/2*(1-COS(2*PI()*($B2900-$F$5)/$F$6))*$F$8,IF($N$4="General",1/2*(1-COS(2*PI()*($B2900-$F$5)/$F$6))*$F$9,"Error")))))</f>
        <v>3.1307554972944689E-3</v>
      </c>
      <c r="G2900" s="30">
        <f>IF(B2900="",0,IF($B2900&lt;$G$5,0,IF($B2900&gt;'MSD Calculation'!$D$5,0,IF($N$4="Closed-form",1/2*(1-COS(2*PI()*($B2900-$G$5)/$G$6))*$G$8,IF($N$4="General",1/2*(1-COS(2*PI()*($B2900-$G$5)/$G$6))*$G$9,"Error")))))</f>
        <v>1.2645693967304297E-3</v>
      </c>
      <c r="H2900" s="30">
        <f>IF(B2900="",0,IF($B2900&lt;$H$5,0,IF($B2900&gt;'MSD Calculation'!$D$5,0,IF($N$4="Closed-form",1/2*(1-COS(2*PI()*($B2900-$H$5)/$H$6))*$H$8,IF($N$4="General",1/2*(1-COS(2*PI()*($B2900-$H$5)/$H$6))*$H$9,"Error")))))</f>
        <v>7.5261801018022085E-4</v>
      </c>
      <c r="I2900" s="30">
        <f>IF(B2900="",0,IF($B2900&lt;$I$5,0,IF($B2900&gt;'MSD Calculation'!$D$5,0,IF($N$4="Closed-form",1/2*(1-COS(2*PI()*($B2900-$I$5)/$I$6))*$I$8,IF($N$4="General",1/2*(1-COS(2*PI()*($B2900-$I$5)/$I$6))*$I$9,"Error")))))</f>
        <v>2.5119810078215872E-4</v>
      </c>
      <c r="J2900" s="15" t="s">
        <v>14</v>
      </c>
      <c r="K2900" s="3"/>
      <c r="L2900" s="17">
        <v>28.830000000001707</v>
      </c>
      <c r="M2900" s="34">
        <f>L2900/'MSD Calculation'!$D$5</f>
        <v>0.97398648648654407</v>
      </c>
      <c r="N2900" s="34">
        <f>'MSD Calculation'!$D$24-L2900</f>
        <v>-10.330000000001707</v>
      </c>
      <c r="O2900" s="35">
        <f t="shared" si="225"/>
        <v>3.6818285077229305E-4</v>
      </c>
      <c r="P2900" s="35">
        <f t="shared" si="226"/>
        <v>3.4989383480667621E-3</v>
      </c>
      <c r="Q2900" s="35">
        <f t="shared" si="227"/>
        <v>4.763507744797192E-3</v>
      </c>
      <c r="R2900" s="35">
        <f t="shared" si="228"/>
        <v>5.5161257549774124E-3</v>
      </c>
      <c r="S2900" s="35">
        <f t="shared" si="229"/>
        <v>5.7673238557595713E-3</v>
      </c>
      <c r="T2900" s="11" t="s">
        <v>14</v>
      </c>
    </row>
    <row r="2901" spans="2:20" x14ac:dyDescent="0.35">
      <c r="B2901" s="63">
        <v>28.840000000001709</v>
      </c>
      <c r="C2901" s="34">
        <f>B2901/'MSD Calculation'!$D$5</f>
        <v>0.97432432432438199</v>
      </c>
      <c r="D2901" s="34">
        <f>'MSD Calculation'!$D$24-B2901</f>
        <v>-10.340000000001709</v>
      </c>
      <c r="E2901" s="30">
        <f>IF(B2901="",0,IF(B2901&lt;'MSD Calculation'!$D$5,$E$7*(1-B2901/'MSD Calculation'!$D$5), 0))</f>
        <v>3.6340125530770609E-4</v>
      </c>
      <c r="F2901" s="30">
        <f>IF(B2901="",0,IF($B2901&lt;$F$5,0,IF($B2901&gt;'MSD Calculation'!$D$5,0,IF($N$4="Closed-form",1/2*(1-COS(2*PI()*($B2901-$F$5)/$F$6))*$F$8,IF($N$4="General",1/2*(1-COS(2*PI()*($B2901-$F$5)/$F$6))*$F$9,"Error")))))</f>
        <v>3.1212614001347831E-3</v>
      </c>
      <c r="G2901" s="30">
        <f>IF(B2901="",0,IF($B2901&lt;$G$5,0,IF($B2901&gt;'MSD Calculation'!$D$5,0,IF($N$4="Closed-form",1/2*(1-COS(2*PI()*($B2901-$G$5)/$G$6))*$G$8,IF($N$4="General",1/2*(1-COS(2*PI()*($B2901-$G$5)/$G$6))*$G$9,"Error")))))</f>
        <v>1.2599587265471519E-3</v>
      </c>
      <c r="H2901" s="30">
        <f>IF(B2901="",0,IF($B2901&lt;$H$5,0,IF($B2901&gt;'MSD Calculation'!$D$5,0,IF($N$4="Closed-form",1/2*(1-COS(2*PI()*($B2901-$H$5)/$H$6))*$H$8,IF($N$4="General",1/2*(1-COS(2*PI()*($B2901-$H$5)/$H$6))*$H$9,"Error")))))</f>
        <v>7.4923673622780379E-4</v>
      </c>
      <c r="I2901" s="30">
        <f>IF(B2901="",0,IF($B2901&lt;$I$5,0,IF($B2901&gt;'MSD Calculation'!$D$5,0,IF($N$4="Closed-form",1/2*(1-COS(2*PI()*($B2901-$I$5)/$I$6))*$I$8,IF($N$4="General",1/2*(1-COS(2*PI()*($B2901-$I$5)/$I$6))*$I$9,"Error")))))</f>
        <v>2.497406365565009E-4</v>
      </c>
      <c r="J2901" s="15" t="s">
        <v>14</v>
      </c>
      <c r="K2901" s="3"/>
      <c r="L2901" s="17">
        <v>28.840000000001709</v>
      </c>
      <c r="M2901" s="34">
        <f>L2901/'MSD Calculation'!$D$5</f>
        <v>0.97432432432438199</v>
      </c>
      <c r="N2901" s="34">
        <f>'MSD Calculation'!$D$24-L2901</f>
        <v>-10.340000000001709</v>
      </c>
      <c r="O2901" s="35">
        <f t="shared" si="225"/>
        <v>3.6340125530770609E-4</v>
      </c>
      <c r="P2901" s="35">
        <f t="shared" si="226"/>
        <v>3.4846626554424893E-3</v>
      </c>
      <c r="Q2901" s="35">
        <f t="shared" si="227"/>
        <v>4.7446213819896414E-3</v>
      </c>
      <c r="R2901" s="35">
        <f t="shared" si="228"/>
        <v>5.4938581182174453E-3</v>
      </c>
      <c r="S2901" s="35">
        <f t="shared" si="229"/>
        <v>5.7435987547739464E-3</v>
      </c>
      <c r="T2901" s="11" t="s">
        <v>14</v>
      </c>
    </row>
    <row r="2902" spans="2:20" x14ac:dyDescent="0.35">
      <c r="B2902" s="63">
        <v>28.85000000000171</v>
      </c>
      <c r="C2902" s="34">
        <f>B2902/'MSD Calculation'!$D$5</f>
        <v>0.9746621621622199</v>
      </c>
      <c r="D2902" s="34">
        <f>'MSD Calculation'!$D$24-B2902</f>
        <v>-10.35000000000171</v>
      </c>
      <c r="E2902" s="30">
        <f>IF(B2902="",0,IF(B2902&lt;'MSD Calculation'!$D$5,$E$7*(1-B2902/'MSD Calculation'!$D$5), 0))</f>
        <v>3.5861965984311918E-4</v>
      </c>
      <c r="F2902" s="30">
        <f>IF(B2902="",0,IF($B2902&lt;$F$5,0,IF($B2902&gt;'MSD Calculation'!$D$5,0,IF($N$4="Closed-form",1/2*(1-COS(2*PI()*($B2902-$F$5)/$F$6))*$F$8,IF($N$4="General",1/2*(1-COS(2*PI()*($B2902-$F$5)/$F$6))*$F$9,"Error")))))</f>
        <v>3.1117748851074299E-3</v>
      </c>
      <c r="G2902" s="30">
        <f>IF(B2902="",0,IF($B2902&lt;$G$5,0,IF($B2902&gt;'MSD Calculation'!$D$5,0,IF($N$4="Closed-form",1/2*(1-COS(2*PI()*($B2902-$G$5)/$G$6))*$G$8,IF($N$4="General",1/2*(1-COS(2*PI()*($B2902-$G$5)/$G$6))*$G$9,"Error")))))</f>
        <v>1.2553521237275551E-3</v>
      </c>
      <c r="H2902" s="30">
        <f>IF(B2902="",0,IF($B2902&lt;$H$5,0,IF($B2902&gt;'MSD Calculation'!$D$5,0,IF($N$4="Closed-form",1/2*(1-COS(2*PI()*($B2902-$H$5)/$H$6))*$H$8,IF($N$4="General",1/2*(1-COS(2*PI()*($B2902-$H$5)/$H$6))*$H$9,"Error")))))</f>
        <v>7.4585858068854235E-4</v>
      </c>
      <c r="I2902" s="30">
        <f>IF(B2902="",0,IF($B2902&lt;$I$5,0,IF($B2902&gt;'MSD Calculation'!$D$5,0,IF($N$4="Closed-form",1/2*(1-COS(2*PI()*($B2902-$I$5)/$I$6))*$I$8,IF($N$4="General",1/2*(1-COS(2*PI()*($B2902-$I$5)/$I$6))*$I$9,"Error")))))</f>
        <v>2.482841953227199E-4</v>
      </c>
      <c r="J2902" s="15" t="s">
        <v>14</v>
      </c>
      <c r="K2902" s="3"/>
      <c r="L2902" s="17">
        <v>28.85000000000171</v>
      </c>
      <c r="M2902" s="34">
        <f>L2902/'MSD Calculation'!$D$5</f>
        <v>0.9746621621622199</v>
      </c>
      <c r="N2902" s="34">
        <f>'MSD Calculation'!$D$24-L2902</f>
        <v>-10.35000000000171</v>
      </c>
      <c r="O2902" s="35">
        <f t="shared" si="225"/>
        <v>3.5861965984311918E-4</v>
      </c>
      <c r="P2902" s="35">
        <f t="shared" si="226"/>
        <v>3.470394544950549E-3</v>
      </c>
      <c r="Q2902" s="35">
        <f t="shared" si="227"/>
        <v>4.7257466686781036E-3</v>
      </c>
      <c r="R2902" s="35">
        <f t="shared" si="228"/>
        <v>5.4716052493666463E-3</v>
      </c>
      <c r="S2902" s="35">
        <f t="shared" si="229"/>
        <v>5.7198894446893658E-3</v>
      </c>
      <c r="T2902" s="11" t="s">
        <v>14</v>
      </c>
    </row>
    <row r="2903" spans="2:20" x14ac:dyDescent="0.35">
      <c r="B2903" s="63">
        <v>28.860000000001712</v>
      </c>
      <c r="C2903" s="34">
        <f>B2903/'MSD Calculation'!$D$5</f>
        <v>0.97500000000005782</v>
      </c>
      <c r="D2903" s="34">
        <f>'MSD Calculation'!$D$24-B2903</f>
        <v>-10.360000000001712</v>
      </c>
      <c r="E2903" s="30">
        <f>IF(B2903="",0,IF(B2903&lt;'MSD Calculation'!$D$5,$E$7*(1-B2903/'MSD Calculation'!$D$5), 0))</f>
        <v>3.5383806437853222E-4</v>
      </c>
      <c r="F2903" s="30">
        <f>IF(B2903="",0,IF($B2903&lt;$F$5,0,IF($B2903&gt;'MSD Calculation'!$D$5,0,IF($N$4="Closed-form",1/2*(1-COS(2*PI()*($B2903-$F$5)/$F$6))*$F$8,IF($N$4="General",1/2*(1-COS(2*PI()*($B2903-$F$5)/$F$6))*$F$9,"Error")))))</f>
        <v>3.1022959938249248E-3</v>
      </c>
      <c r="G2903" s="30">
        <f>IF(B2903="",0,IF($B2903&lt;$G$5,0,IF($B2903&gt;'MSD Calculation'!$D$5,0,IF($N$4="Closed-form",1/2*(1-COS(2*PI()*($B2903-$G$5)/$G$6))*$G$8,IF($N$4="General",1/2*(1-COS(2*PI()*($B2903-$G$5)/$G$6))*$G$9,"Error")))))</f>
        <v>1.2507496201628978E-3</v>
      </c>
      <c r="H2903" s="30">
        <f>IF(B2903="",0,IF($B2903&lt;$H$5,0,IF($B2903&gt;'MSD Calculation'!$D$5,0,IF($N$4="Closed-form",1/2*(1-COS(2*PI()*($B2903-$H$5)/$H$6))*$H$8,IF($N$4="General",1/2*(1-COS(2*PI()*($B2903-$H$5)/$H$6))*$H$9,"Error")))))</f>
        <v>7.4248358418081218E-4</v>
      </c>
      <c r="I2903" s="30">
        <f>IF(B2903="",0,IF($B2903&lt;$I$5,0,IF($B2903&gt;'MSD Calculation'!$D$5,0,IF($N$4="Closed-form",1/2*(1-COS(2*PI()*($B2903-$I$5)/$I$6))*$I$8,IF($N$4="General",1/2*(1-COS(2*PI()*($B2903-$I$5)/$I$6))*$I$9,"Error")))))</f>
        <v>2.4682881471780064E-4</v>
      </c>
      <c r="J2903" s="15" t="s">
        <v>14</v>
      </c>
      <c r="K2903" s="3"/>
      <c r="L2903" s="17">
        <v>28.860000000001712</v>
      </c>
      <c r="M2903" s="34">
        <f>L2903/'MSD Calculation'!$D$5</f>
        <v>0.97500000000005782</v>
      </c>
      <c r="N2903" s="34">
        <f>'MSD Calculation'!$D$24-L2903</f>
        <v>-10.360000000001712</v>
      </c>
      <c r="O2903" s="35">
        <f t="shared" si="225"/>
        <v>3.5383806437853222E-4</v>
      </c>
      <c r="P2903" s="35">
        <f t="shared" si="226"/>
        <v>3.4561340582034573E-3</v>
      </c>
      <c r="Q2903" s="35">
        <f t="shared" si="227"/>
        <v>4.7068836783663547E-3</v>
      </c>
      <c r="R2903" s="35">
        <f t="shared" si="228"/>
        <v>5.4493672625471664E-3</v>
      </c>
      <c r="S2903" s="35">
        <f t="shared" si="229"/>
        <v>5.6961960772649667E-3</v>
      </c>
      <c r="T2903" s="11" t="s">
        <v>14</v>
      </c>
    </row>
    <row r="2904" spans="2:20" x14ac:dyDescent="0.35">
      <c r="B2904" s="63">
        <v>28.870000000001713</v>
      </c>
      <c r="C2904" s="34">
        <f>B2904/'MSD Calculation'!$D$5</f>
        <v>0.97533783783789563</v>
      </c>
      <c r="D2904" s="34">
        <f>'MSD Calculation'!$D$24-B2904</f>
        <v>-10.370000000001713</v>
      </c>
      <c r="E2904" s="30">
        <f>IF(B2904="",0,IF(B2904&lt;'MSD Calculation'!$D$5,$E$7*(1-B2904/'MSD Calculation'!$D$5), 0))</f>
        <v>3.4905646891394683E-4</v>
      </c>
      <c r="F2904" s="30">
        <f>IF(B2904="",0,IF($B2904&lt;$F$5,0,IF($B2904&gt;'MSD Calculation'!$D$5,0,IF($N$4="Closed-form",1/2*(1-COS(2*PI()*($B2904-$F$5)/$F$6))*$F$8,IF($N$4="General",1/2*(1-COS(2*PI()*($B2904-$F$5)/$F$6))*$F$9,"Error")))))</f>
        <v>3.0928247678663028E-3</v>
      </c>
      <c r="G2904" s="30">
        <f>IF(B2904="",0,IF($B2904&lt;$G$5,0,IF($B2904&gt;'MSD Calculation'!$D$5,0,IF($N$4="Closed-form",1/2*(1-COS(2*PI()*($B2904-$G$5)/$G$6))*$G$8,IF($N$4="General",1/2*(1-COS(2*PI()*($B2904-$G$5)/$G$6))*$G$9,"Error")))))</f>
        <v>1.2461512477160528E-3</v>
      </c>
      <c r="H2904" s="30">
        <f>IF(B2904="",0,IF($B2904&lt;$H$5,0,IF($B2904&gt;'MSD Calculation'!$D$5,0,IF($N$4="Closed-form",1/2*(1-COS(2*PI()*($B2904-$H$5)/$H$6))*$H$8,IF($N$4="General",1/2*(1-COS(2*PI()*($B2904-$H$5)/$H$6))*$H$9,"Error")))))</f>
        <v>7.391117872850054E-4</v>
      </c>
      <c r="I2904" s="30">
        <f>IF(B2904="",0,IF($B2904&lt;$I$5,0,IF($B2904&gt;'MSD Calculation'!$D$5,0,IF($N$4="Closed-form",1/2*(1-COS(2*PI()*($B2904-$I$5)/$I$6))*$I$8,IF($N$4="General",1/2*(1-COS(2*PI()*($B2904-$I$5)/$I$6))*$I$9,"Error")))))</f>
        <v>2.4537453235131984E-4</v>
      </c>
      <c r="J2904" s="15" t="s">
        <v>14</v>
      </c>
      <c r="K2904" s="3"/>
      <c r="L2904" s="17">
        <v>28.870000000001713</v>
      </c>
      <c r="M2904" s="34">
        <f>L2904/'MSD Calculation'!$D$5</f>
        <v>0.97533783783789563</v>
      </c>
      <c r="N2904" s="34">
        <f>'MSD Calculation'!$D$24-L2904</f>
        <v>-10.370000000001713</v>
      </c>
      <c r="O2904" s="35">
        <f t="shared" si="225"/>
        <v>3.4905646891394683E-4</v>
      </c>
      <c r="P2904" s="35">
        <f t="shared" si="226"/>
        <v>3.4418812367802494E-3</v>
      </c>
      <c r="Q2904" s="35">
        <f t="shared" si="227"/>
        <v>4.6880324844963024E-3</v>
      </c>
      <c r="R2904" s="35">
        <f t="shared" si="228"/>
        <v>5.4271442717813076E-3</v>
      </c>
      <c r="S2904" s="35">
        <f t="shared" si="229"/>
        <v>5.6725188041326273E-3</v>
      </c>
      <c r="T2904" s="11" t="s">
        <v>14</v>
      </c>
    </row>
    <row r="2905" spans="2:20" x14ac:dyDescent="0.35">
      <c r="B2905" s="63">
        <v>28.880000000001715</v>
      </c>
      <c r="C2905" s="34">
        <f>B2905/'MSD Calculation'!$D$5</f>
        <v>0.97567567567573354</v>
      </c>
      <c r="D2905" s="34">
        <f>'MSD Calculation'!$D$24-B2905</f>
        <v>-10.380000000001715</v>
      </c>
      <c r="E2905" s="30">
        <f>IF(B2905="",0,IF(B2905&lt;'MSD Calculation'!$D$5,$E$7*(1-B2905/'MSD Calculation'!$D$5), 0))</f>
        <v>3.4427487344935987E-4</v>
      </c>
      <c r="F2905" s="30">
        <f>IF(B2905="",0,IF($B2905&lt;$F$5,0,IF($B2905&gt;'MSD Calculation'!$D$5,0,IF($N$4="Closed-form",1/2*(1-COS(2*PI()*($B2905-$F$5)/$F$6))*$F$8,IF($N$4="General",1/2*(1-COS(2*PI()*($B2905-$F$5)/$F$6))*$F$9,"Error")))))</f>
        <v>3.0833612487770018E-3</v>
      </c>
      <c r="G2905" s="30">
        <f>IF(B2905="",0,IF($B2905&lt;$G$5,0,IF($B2905&gt;'MSD Calculation'!$D$5,0,IF($N$4="Closed-form",1/2*(1-COS(2*PI()*($B2905-$G$5)/$G$6))*$G$8,IF($N$4="General",1/2*(1-COS(2*PI()*($B2905-$G$5)/$G$6))*$G$9,"Error")))))</f>
        <v>1.2415570382212995E-3</v>
      </c>
      <c r="H2905" s="30">
        <f>IF(B2905="",0,IF($B2905&lt;$H$5,0,IF($B2905&gt;'MSD Calculation'!$D$5,0,IF($N$4="Closed-form",1/2*(1-COS(2*PI()*($B2905-$H$5)/$H$6))*$H$8,IF($N$4="General",1/2*(1-COS(2*PI()*($B2905-$H$5)/$H$6))*$H$9,"Error")))))</f>
        <v>7.357432305430423E-4</v>
      </c>
      <c r="I2905" s="30">
        <f>IF(B2905="",0,IF($B2905&lt;$I$5,0,IF($B2905&gt;'MSD Calculation'!$D$5,0,IF($N$4="Closed-form",1/2*(1-COS(2*PI()*($B2905-$I$5)/$I$6))*$I$8,IF($N$4="General",1/2*(1-COS(2*PI()*($B2905-$I$5)/$I$6))*$I$9,"Error")))))</f>
        <v>2.4392138580447316E-4</v>
      </c>
      <c r="J2905" s="15" t="s">
        <v>14</v>
      </c>
      <c r="K2905" s="3"/>
      <c r="L2905" s="17">
        <v>28.880000000001715</v>
      </c>
      <c r="M2905" s="34">
        <f>L2905/'MSD Calculation'!$D$5</f>
        <v>0.97567567567573354</v>
      </c>
      <c r="N2905" s="34">
        <f>'MSD Calculation'!$D$24-L2905</f>
        <v>-10.380000000001715</v>
      </c>
      <c r="O2905" s="35">
        <f t="shared" si="225"/>
        <v>3.4427487344935987E-4</v>
      </c>
      <c r="P2905" s="35">
        <f t="shared" si="226"/>
        <v>3.4276361222263618E-3</v>
      </c>
      <c r="Q2905" s="35">
        <f t="shared" si="227"/>
        <v>4.6691931604476615E-3</v>
      </c>
      <c r="R2905" s="35">
        <f t="shared" si="228"/>
        <v>5.4049363909907042E-3</v>
      </c>
      <c r="S2905" s="35">
        <f t="shared" si="229"/>
        <v>5.648857776795177E-3</v>
      </c>
      <c r="T2905" s="11" t="s">
        <v>14</v>
      </c>
    </row>
    <row r="2906" spans="2:20" x14ac:dyDescent="0.35">
      <c r="B2906" s="63">
        <v>28.890000000001717</v>
      </c>
      <c r="C2906" s="34">
        <f>B2906/'MSD Calculation'!$D$5</f>
        <v>0.97601351351357146</v>
      </c>
      <c r="D2906" s="34">
        <f>'MSD Calculation'!$D$24-B2906</f>
        <v>-10.390000000001717</v>
      </c>
      <c r="E2906" s="30">
        <f>IF(B2906="",0,IF(B2906&lt;'MSD Calculation'!$D$5,$E$7*(1-B2906/'MSD Calculation'!$D$5), 0))</f>
        <v>3.3949327798477296E-4</v>
      </c>
      <c r="F2906" s="30">
        <f>IF(B2906="",0,IF($B2906&lt;$F$5,0,IF($B2906&gt;'MSD Calculation'!$D$5,0,IF($N$4="Closed-form",1/2*(1-COS(2*PI()*($B2906-$F$5)/$F$6))*$F$8,IF($N$4="General",1/2*(1-COS(2*PI()*($B2906-$F$5)/$F$6))*$F$9,"Error")))))</f>
        <v>3.0739054780686472E-3</v>
      </c>
      <c r="G2906" s="30">
        <f>IF(B2906="",0,IF($B2906&lt;$G$5,0,IF($B2906&gt;'MSD Calculation'!$D$5,0,IF($N$4="Closed-form",1/2*(1-COS(2*PI()*($B2906-$G$5)/$G$6))*$G$8,IF($N$4="General",1/2*(1-COS(2*PI()*($B2906-$G$5)/$G$6))*$G$9,"Error")))))</f>
        <v>1.2369670234840939E-3</v>
      </c>
      <c r="H2906" s="30">
        <f>IF(B2906="",0,IF($B2906&lt;$H$5,0,IF($B2906&gt;'MSD Calculation'!$D$5,0,IF($N$4="Closed-form",1/2*(1-COS(2*PI()*($B2906-$H$5)/$H$6))*$H$8,IF($N$4="General",1/2*(1-COS(2*PI()*($B2906-$H$5)/$H$6))*$H$9,"Error")))))</f>
        <v>7.3237795445788695E-4</v>
      </c>
      <c r="I2906" s="30">
        <f>IF(B2906="",0,IF($B2906&lt;$I$5,0,IF($B2906&gt;'MSD Calculation'!$D$5,0,IF($N$4="Closed-form",1/2*(1-COS(2*PI()*($B2906-$I$5)/$I$6))*$I$8,IF($N$4="General",1/2*(1-COS(2*PI()*($B2906-$I$5)/$I$6))*$I$9,"Error")))))</f>
        <v>2.4246941262910532E-4</v>
      </c>
      <c r="J2906" s="15" t="s">
        <v>14</v>
      </c>
      <c r="K2906" s="3"/>
      <c r="L2906" s="17">
        <v>28.890000000001717</v>
      </c>
      <c r="M2906" s="34">
        <f>L2906/'MSD Calculation'!$D$5</f>
        <v>0.97601351351357146</v>
      </c>
      <c r="N2906" s="34">
        <f>'MSD Calculation'!$D$24-L2906</f>
        <v>-10.390000000001717</v>
      </c>
      <c r="O2906" s="35">
        <f t="shared" si="225"/>
        <v>3.3949327798477296E-4</v>
      </c>
      <c r="P2906" s="35">
        <f t="shared" si="226"/>
        <v>3.4133987560534202E-3</v>
      </c>
      <c r="Q2906" s="35">
        <f t="shared" si="227"/>
        <v>4.6503657795375145E-3</v>
      </c>
      <c r="R2906" s="35">
        <f t="shared" si="228"/>
        <v>5.3827437339954015E-3</v>
      </c>
      <c r="S2906" s="35">
        <f t="shared" si="229"/>
        <v>5.6252131466245072E-3</v>
      </c>
      <c r="T2906" s="11" t="s">
        <v>14</v>
      </c>
    </row>
    <row r="2907" spans="2:20" x14ac:dyDescent="0.35">
      <c r="B2907" s="63">
        <v>28.900000000001718</v>
      </c>
      <c r="C2907" s="34">
        <f>B2907/'MSD Calculation'!$D$5</f>
        <v>0.97635135135140938</v>
      </c>
      <c r="D2907" s="34">
        <f>'MSD Calculation'!$D$24-B2907</f>
        <v>-10.400000000001718</v>
      </c>
      <c r="E2907" s="30">
        <f>IF(B2907="",0,IF(B2907&lt;'MSD Calculation'!$D$5,$E$7*(1-B2907/'MSD Calculation'!$D$5), 0))</f>
        <v>3.34711682520186E-4</v>
      </c>
      <c r="F2907" s="30">
        <f>IF(B2907="",0,IF($B2907&lt;$F$5,0,IF($B2907&gt;'MSD Calculation'!$D$5,0,IF($N$4="Closed-form",1/2*(1-COS(2*PI()*($B2907-$F$5)/$F$6))*$F$8,IF($N$4="General",1/2*(1-COS(2*PI()*($B2907-$F$5)/$F$6))*$F$9,"Error")))))</f>
        <v>3.0644574972188842E-3</v>
      </c>
      <c r="G2907" s="30">
        <f>IF(B2907="",0,IF($B2907&lt;$G$5,0,IF($B2907&gt;'MSD Calculation'!$D$5,0,IF($N$4="Closed-form",1/2*(1-COS(2*PI()*($B2907-$G$5)/$G$6))*$G$8,IF($N$4="General",1/2*(1-COS(2*PI()*($B2907-$G$5)/$G$6))*$G$9,"Error")))))</f>
        <v>1.2323812352808515E-3</v>
      </c>
      <c r="H2907" s="30">
        <f>IF(B2907="",0,IF($B2907&lt;$H$5,0,IF($B2907&gt;'MSD Calculation'!$D$5,0,IF($N$4="Closed-form",1/2*(1-COS(2*PI()*($B2907-$H$5)/$H$6))*$H$8,IF($N$4="General",1/2*(1-COS(2*PI()*($B2907-$H$5)/$H$6))*$H$9,"Error")))))</f>
        <v>7.2901599949305187E-4</v>
      </c>
      <c r="I2907" s="30">
        <f>IF(B2907="",0,IF($B2907&lt;$I$5,0,IF($B2907&gt;'MSD Calculation'!$D$5,0,IF($N$4="Closed-form",1/2*(1-COS(2*PI()*($B2907-$I$5)/$I$6))*$I$8,IF($N$4="General",1/2*(1-COS(2*PI()*($B2907-$I$5)/$I$6))*$I$9,"Error")))))</f>
        <v>2.4101865034673893E-4</v>
      </c>
      <c r="J2907" s="15" t="s">
        <v>14</v>
      </c>
      <c r="K2907" s="3"/>
      <c r="L2907" s="17">
        <v>28.900000000001718</v>
      </c>
      <c r="M2907" s="34">
        <f>L2907/'MSD Calculation'!$D$5</f>
        <v>0.97635135135140938</v>
      </c>
      <c r="N2907" s="34">
        <f>'MSD Calculation'!$D$24-L2907</f>
        <v>-10.400000000001718</v>
      </c>
      <c r="O2907" s="35">
        <f t="shared" si="225"/>
        <v>3.34711682520186E-4</v>
      </c>
      <c r="P2907" s="35">
        <f t="shared" si="226"/>
        <v>3.39916917973907E-3</v>
      </c>
      <c r="Q2907" s="35">
        <f t="shared" si="227"/>
        <v>4.6315504150199211E-3</v>
      </c>
      <c r="R2907" s="35">
        <f t="shared" si="228"/>
        <v>5.3605664145129732E-3</v>
      </c>
      <c r="S2907" s="35">
        <f t="shared" si="229"/>
        <v>5.6015850648597123E-3</v>
      </c>
      <c r="T2907" s="11" t="s">
        <v>14</v>
      </c>
    </row>
    <row r="2908" spans="2:20" x14ac:dyDescent="0.35">
      <c r="B2908" s="63">
        <v>28.91000000000172</v>
      </c>
      <c r="C2908" s="34">
        <f>B2908/'MSD Calculation'!$D$5</f>
        <v>0.97668918918924719</v>
      </c>
      <c r="D2908" s="34">
        <f>'MSD Calculation'!$D$24-B2908</f>
        <v>-10.41000000000172</v>
      </c>
      <c r="E2908" s="30">
        <f>IF(B2908="",0,IF(B2908&lt;'MSD Calculation'!$D$5,$E$7*(1-B2908/'MSD Calculation'!$D$5), 0))</f>
        <v>3.2993008705560061E-4</v>
      </c>
      <c r="F2908" s="30">
        <f>IF(B2908="",0,IF($B2908&lt;$F$5,0,IF($B2908&gt;'MSD Calculation'!$D$5,0,IF($N$4="Closed-form",1/2*(1-COS(2*PI()*($B2908-$F$5)/$F$6))*$F$8,IF($N$4="General",1/2*(1-COS(2*PI()*($B2908-$F$5)/$F$6))*$F$9,"Error")))))</f>
        <v>3.0550173476711615E-3</v>
      </c>
      <c r="G2908" s="30">
        <f>IF(B2908="",0,IF($B2908&lt;$G$5,0,IF($B2908&gt;'MSD Calculation'!$D$5,0,IF($N$4="Closed-form",1/2*(1-COS(2*PI()*($B2908-$G$5)/$G$6))*$G$8,IF($N$4="General",1/2*(1-COS(2*PI()*($B2908-$G$5)/$G$6))*$G$9,"Error")))))</f>
        <v>1.2277997053587284E-3</v>
      </c>
      <c r="H2908" s="30">
        <f>IF(B2908="",0,IF($B2908&lt;$H$5,0,IF($B2908&gt;'MSD Calculation'!$D$5,0,IF($N$4="Closed-form",1/2*(1-COS(2*PI()*($B2908-$H$5)/$H$6))*$H$8,IF($N$4="General",1/2*(1-COS(2*PI()*($B2908-$H$5)/$H$6))*$H$9,"Error")))))</f>
        <v>7.2565740607212265E-4</v>
      </c>
      <c r="I2908" s="30">
        <f>IF(B2908="",0,IF($B2908&lt;$I$5,0,IF($B2908&gt;'MSD Calculation'!$D$5,0,IF($N$4="Closed-form",1/2*(1-COS(2*PI()*($B2908-$I$5)/$I$6))*$I$8,IF($N$4="General",1/2*(1-COS(2*PI()*($B2908-$I$5)/$I$6))*$I$9,"Error")))))</f>
        <v>2.3956913644760489E-4</v>
      </c>
      <c r="J2908" s="15" t="s">
        <v>14</v>
      </c>
      <c r="K2908" s="3"/>
      <c r="L2908" s="17">
        <v>28.91000000000172</v>
      </c>
      <c r="M2908" s="34">
        <f>L2908/'MSD Calculation'!$D$5</f>
        <v>0.97668918918924719</v>
      </c>
      <c r="N2908" s="34">
        <f>'MSD Calculation'!$D$24-L2908</f>
        <v>-10.41000000000172</v>
      </c>
      <c r="O2908" s="35">
        <f t="shared" si="225"/>
        <v>3.2993008705560061E-4</v>
      </c>
      <c r="P2908" s="35">
        <f t="shared" si="226"/>
        <v>3.3849474347267621E-3</v>
      </c>
      <c r="Q2908" s="35">
        <f t="shared" si="227"/>
        <v>4.6127471400854905E-3</v>
      </c>
      <c r="R2908" s="35">
        <f t="shared" si="228"/>
        <v>5.3384045461576128E-3</v>
      </c>
      <c r="S2908" s="35">
        <f t="shared" si="229"/>
        <v>5.577973682605218E-3</v>
      </c>
      <c r="T2908" s="11" t="s">
        <v>14</v>
      </c>
    </row>
    <row r="2909" spans="2:20" x14ac:dyDescent="0.35">
      <c r="B2909" s="63">
        <v>28.920000000001721</v>
      </c>
      <c r="C2909" s="34">
        <f>B2909/'MSD Calculation'!$D$5</f>
        <v>0.9770270270270851</v>
      </c>
      <c r="D2909" s="34">
        <f>'MSD Calculation'!$D$24-B2909</f>
        <v>-10.420000000001721</v>
      </c>
      <c r="E2909" s="30">
        <f>IF(B2909="",0,IF(B2909&lt;'MSD Calculation'!$D$5,$E$7*(1-B2909/'MSD Calculation'!$D$5), 0))</f>
        <v>3.2514849159101365E-4</v>
      </c>
      <c r="F2909" s="30">
        <f>IF(B2909="",0,IF($B2909&lt;$F$5,0,IF($B2909&gt;'MSD Calculation'!$D$5,0,IF($N$4="Closed-form",1/2*(1-COS(2*PI()*($B2909-$F$5)/$F$6))*$F$8,IF($N$4="General",1/2*(1-COS(2*PI()*($B2909-$F$5)/$F$6))*$F$9,"Error")))))</f>
        <v>3.0455850708346033E-3</v>
      </c>
      <c r="G2909" s="30">
        <f>IF(B2909="",0,IF($B2909&lt;$G$5,0,IF($B2909&gt;'MSD Calculation'!$D$5,0,IF($N$4="Closed-form",1/2*(1-COS(2*PI()*($B2909-$G$5)/$G$6))*$G$8,IF($N$4="General",1/2*(1-COS(2*PI()*($B2909-$G$5)/$G$6))*$G$9,"Error")))))</f>
        <v>1.2232224654354039E-3</v>
      </c>
      <c r="H2909" s="30">
        <f>IF(B2909="",0,IF($B2909&lt;$H$5,0,IF($B2909&gt;'MSD Calculation'!$D$5,0,IF($N$4="Closed-form",1/2*(1-COS(2*PI()*($B2909-$H$5)/$H$6))*$H$8,IF($N$4="General",1/2*(1-COS(2*PI()*($B2909-$H$5)/$H$6))*$H$9,"Error")))))</f>
        <v>7.223022145782629E-4</v>
      </c>
      <c r="I2909" s="30">
        <f>IF(B2909="",0,IF($B2909&lt;$I$5,0,IF($B2909&gt;'MSD Calculation'!$D$5,0,IF($N$4="Closed-form",1/2*(1-COS(2*PI()*($B2909-$I$5)/$I$6))*$I$8,IF($N$4="General",1/2*(1-COS(2*PI()*($B2909-$I$5)/$I$6))*$I$9,"Error")))))</f>
        <v>2.3812090838967406E-4</v>
      </c>
      <c r="J2909" s="15" t="s">
        <v>14</v>
      </c>
      <c r="K2909" s="3"/>
      <c r="L2909" s="17">
        <v>28.920000000001721</v>
      </c>
      <c r="M2909" s="34">
        <f>L2909/'MSD Calculation'!$D$5</f>
        <v>0.9770270270270851</v>
      </c>
      <c r="N2909" s="34">
        <f>'MSD Calculation'!$D$24-L2909</f>
        <v>-10.420000000001721</v>
      </c>
      <c r="O2909" s="35">
        <f t="shared" si="225"/>
        <v>3.2514849159101365E-4</v>
      </c>
      <c r="P2909" s="35">
        <f t="shared" si="226"/>
        <v>3.3707335624256168E-3</v>
      </c>
      <c r="Q2909" s="35">
        <f t="shared" si="227"/>
        <v>4.5939560278610205E-3</v>
      </c>
      <c r="R2909" s="35">
        <f t="shared" si="228"/>
        <v>5.316258242439283E-3</v>
      </c>
      <c r="S2909" s="35">
        <f t="shared" si="229"/>
        <v>5.5543791508289569E-3</v>
      </c>
      <c r="T2909" s="11" t="s">
        <v>14</v>
      </c>
    </row>
    <row r="2910" spans="2:20" x14ac:dyDescent="0.35">
      <c r="B2910" s="63">
        <v>28.930000000001723</v>
      </c>
      <c r="C2910" s="34">
        <f>B2910/'MSD Calculation'!$D$5</f>
        <v>0.97736486486492302</v>
      </c>
      <c r="D2910" s="34">
        <f>'MSD Calculation'!$D$24-B2910</f>
        <v>-10.430000000001723</v>
      </c>
      <c r="E2910" s="30">
        <f>IF(B2910="",0,IF(B2910&lt;'MSD Calculation'!$D$5,$E$7*(1-B2910/'MSD Calculation'!$D$5), 0))</f>
        <v>3.2036689612642674E-4</v>
      </c>
      <c r="F2910" s="30">
        <f>IF(B2910="",0,IF($B2910&lt;$F$5,0,IF($B2910&gt;'MSD Calculation'!$D$5,0,IF($N$4="Closed-form",1/2*(1-COS(2*PI()*($B2910-$F$5)/$F$6))*$F$8,IF($N$4="General",1/2*(1-COS(2*PI()*($B2910-$F$5)/$F$6))*$F$9,"Error")))))</f>
        <v>3.0361607080837891E-3</v>
      </c>
      <c r="G2910" s="30">
        <f>IF(B2910="",0,IF($B2910&lt;$G$5,0,IF($B2910&gt;'MSD Calculation'!$D$5,0,IF($N$4="Closed-form",1/2*(1-COS(2*PI()*($B2910-$G$5)/$G$6))*$G$8,IF($N$4="General",1/2*(1-COS(2*PI()*($B2910-$G$5)/$G$6))*$G$9,"Error")))))</f>
        <v>1.2186495471988538E-3</v>
      </c>
      <c r="H2910" s="30">
        <f>IF(B2910="",0,IF($B2910&lt;$H$5,0,IF($B2910&gt;'MSD Calculation'!$D$5,0,IF($N$4="Closed-form",1/2*(1-COS(2*PI()*($B2910-$H$5)/$H$6))*$H$8,IF($N$4="General",1/2*(1-COS(2*PI()*($B2910-$H$5)/$H$6))*$H$9,"Error")))))</f>
        <v>7.1895046535373275E-4</v>
      </c>
      <c r="I2910" s="30">
        <f>IF(B2910="",0,IF($B2910&lt;$I$5,0,IF($B2910&gt;'MSD Calculation'!$D$5,0,IF($N$4="Closed-form",1/2*(1-COS(2*PI()*($B2910-$I$5)/$I$6))*$I$8,IF($N$4="General",1/2*(1-COS(2*PI()*($B2910-$I$5)/$I$6))*$I$9,"Error")))))</f>
        <v>2.3667400359768837E-4</v>
      </c>
      <c r="J2910" s="15" t="s">
        <v>14</v>
      </c>
      <c r="K2910" s="3"/>
      <c r="L2910" s="17">
        <v>28.930000000001723</v>
      </c>
      <c r="M2910" s="34">
        <f>L2910/'MSD Calculation'!$D$5</f>
        <v>0.97736486486492302</v>
      </c>
      <c r="N2910" s="34">
        <f>'MSD Calculation'!$D$24-L2910</f>
        <v>-10.430000000001723</v>
      </c>
      <c r="O2910" s="35">
        <f t="shared" si="225"/>
        <v>3.2036689612642674E-4</v>
      </c>
      <c r="P2910" s="35">
        <f t="shared" si="226"/>
        <v>3.3565276042102159E-3</v>
      </c>
      <c r="Q2910" s="35">
        <f t="shared" si="227"/>
        <v>4.5751771514090699E-3</v>
      </c>
      <c r="R2910" s="35">
        <f t="shared" si="228"/>
        <v>5.2941276167628023E-3</v>
      </c>
      <c r="S2910" s="35">
        <f t="shared" si="229"/>
        <v>5.5308016203604905E-3</v>
      </c>
      <c r="T2910" s="11" t="s">
        <v>14</v>
      </c>
    </row>
    <row r="2911" spans="2:20" x14ac:dyDescent="0.35">
      <c r="B2911" s="63">
        <v>28.940000000001724</v>
      </c>
      <c r="C2911" s="34">
        <f>B2911/'MSD Calculation'!$D$5</f>
        <v>0.97770270270276094</v>
      </c>
      <c r="D2911" s="34">
        <f>'MSD Calculation'!$D$24-B2911</f>
        <v>-10.440000000001724</v>
      </c>
      <c r="E2911" s="30">
        <f>IF(B2911="",0,IF(B2911&lt;'MSD Calculation'!$D$5,$E$7*(1-B2911/'MSD Calculation'!$D$5), 0))</f>
        <v>3.1558530066183978E-4</v>
      </c>
      <c r="F2911" s="30">
        <f>IF(B2911="",0,IF($B2911&lt;$F$5,0,IF($B2911&gt;'MSD Calculation'!$D$5,0,IF($N$4="Closed-form",1/2*(1-COS(2*PI()*($B2911-$F$5)/$F$6))*$F$8,IF($N$4="General",1/2*(1-COS(2*PI()*($B2911-$F$5)/$F$6))*$F$9,"Error")))))</f>
        <v>3.0267443007585934E-3</v>
      </c>
      <c r="G2911" s="30">
        <f>IF(B2911="",0,IF($B2911&lt;$G$5,0,IF($B2911&gt;'MSD Calculation'!$D$5,0,IF($N$4="Closed-form",1/2*(1-COS(2*PI()*($B2911-$G$5)/$G$6))*$G$8,IF($N$4="General",1/2*(1-COS(2*PI()*($B2911-$G$5)/$G$6))*$G$9,"Error")))))</f>
        <v>1.2140809823071349E-3</v>
      </c>
      <c r="H2911" s="30">
        <f>IF(B2911="",0,IF($B2911&lt;$H$5,0,IF($B2911&gt;'MSD Calculation'!$D$5,0,IF($N$4="Closed-form",1/2*(1-COS(2*PI()*($B2911-$H$5)/$H$6))*$H$8,IF($N$4="General",1/2*(1-COS(2*PI()*($B2911-$H$5)/$H$6))*$H$9,"Error")))))</f>
        <v>7.1560219869940336E-4</v>
      </c>
      <c r="I2911" s="30">
        <f>IF(B2911="",0,IF($B2911&lt;$I$5,0,IF($B2911&gt;'MSD Calculation'!$D$5,0,IF($N$4="Closed-form",1/2*(1-COS(2*PI()*($B2911-$I$5)/$I$6))*$I$8,IF($N$4="General",1/2*(1-COS(2*PI()*($B2911-$I$5)/$I$6))*$I$9,"Error")))))</f>
        <v>2.3522845946219426E-4</v>
      </c>
      <c r="J2911" s="15" t="s">
        <v>14</v>
      </c>
      <c r="K2911" s="3"/>
      <c r="L2911" s="17">
        <v>28.940000000001724</v>
      </c>
      <c r="M2911" s="34">
        <f>L2911/'MSD Calculation'!$D$5</f>
        <v>0.97770270270276094</v>
      </c>
      <c r="N2911" s="34">
        <f>'MSD Calculation'!$D$24-L2911</f>
        <v>-10.440000000001724</v>
      </c>
      <c r="O2911" s="35">
        <f t="shared" si="225"/>
        <v>3.1558530066183978E-4</v>
      </c>
      <c r="P2911" s="35">
        <f t="shared" si="226"/>
        <v>3.3423296014204332E-3</v>
      </c>
      <c r="Q2911" s="35">
        <f t="shared" si="227"/>
        <v>4.5564105837275683E-3</v>
      </c>
      <c r="R2911" s="35">
        <f t="shared" si="228"/>
        <v>5.2720127824269717E-3</v>
      </c>
      <c r="S2911" s="35">
        <f t="shared" si="229"/>
        <v>5.5072412418891662E-3</v>
      </c>
      <c r="T2911" s="11" t="s">
        <v>14</v>
      </c>
    </row>
    <row r="2912" spans="2:20" x14ac:dyDescent="0.35">
      <c r="B2912" s="63">
        <v>28.950000000001726</v>
      </c>
      <c r="C2912" s="34">
        <f>B2912/'MSD Calculation'!$D$5</f>
        <v>0.97804054054059875</v>
      </c>
      <c r="D2912" s="34">
        <f>'MSD Calculation'!$D$24-B2912</f>
        <v>-10.450000000001726</v>
      </c>
      <c r="E2912" s="30">
        <f>IF(B2912="",0,IF(B2912&lt;'MSD Calculation'!$D$5,$E$7*(1-B2912/'MSD Calculation'!$D$5), 0))</f>
        <v>3.1080370519725439E-4</v>
      </c>
      <c r="F2912" s="30">
        <f>IF(B2912="",0,IF($B2912&lt;$F$5,0,IF($B2912&gt;'MSD Calculation'!$D$5,0,IF($N$4="Closed-form",1/2*(1-COS(2*PI()*($B2912-$F$5)/$F$6))*$F$8,IF($N$4="General",1/2*(1-COS(2*PI()*($B2912-$F$5)/$F$6))*$F$9,"Error")))))</f>
        <v>3.017335890163965E-3</v>
      </c>
      <c r="G2912" s="30">
        <f>IF(B2912="",0,IF($B2912&lt;$G$5,0,IF($B2912&gt;'MSD Calculation'!$D$5,0,IF($N$4="Closed-form",1/2*(1-COS(2*PI()*($B2912-$G$5)/$G$6))*$G$8,IF($N$4="General",1/2*(1-COS(2*PI()*($B2912-$G$5)/$G$6))*$G$9,"Error")))))</f>
        <v>1.2095168023881712E-3</v>
      </c>
      <c r="H2912" s="30">
        <f>IF(B2912="",0,IF($B2912&lt;$H$5,0,IF($B2912&gt;'MSD Calculation'!$D$5,0,IF($N$4="Closed-form",1/2*(1-COS(2*PI()*($B2912-$H$5)/$H$6))*$H$8,IF($N$4="General",1/2*(1-COS(2*PI()*($B2912-$H$5)/$H$6))*$H$9,"Error")))))</f>
        <v>7.1225745487427203E-4</v>
      </c>
      <c r="I2912" s="30">
        <f>IF(B2912="",0,IF($B2912&lt;$I$5,0,IF($B2912&gt;'MSD Calculation'!$D$5,0,IF($N$4="Closed-form",1/2*(1-COS(2*PI()*($B2912-$I$5)/$I$6))*$I$8,IF($N$4="General",1/2*(1-COS(2*PI()*($B2912-$I$5)/$I$6))*$I$9,"Error")))))</f>
        <v>2.3378431333857688E-4</v>
      </c>
      <c r="J2912" s="15" t="s">
        <v>14</v>
      </c>
      <c r="K2912" s="3"/>
      <c r="L2912" s="17">
        <v>28.950000000001726</v>
      </c>
      <c r="M2912" s="34">
        <f>L2912/'MSD Calculation'!$D$5</f>
        <v>0.97804054054059875</v>
      </c>
      <c r="N2912" s="34">
        <f>'MSD Calculation'!$D$24-L2912</f>
        <v>-10.450000000001726</v>
      </c>
      <c r="O2912" s="35">
        <f t="shared" si="225"/>
        <v>3.1080370519725439E-4</v>
      </c>
      <c r="P2912" s="35">
        <f t="shared" si="226"/>
        <v>3.3281395953612194E-3</v>
      </c>
      <c r="Q2912" s="35">
        <f t="shared" si="227"/>
        <v>4.5376563977493909E-3</v>
      </c>
      <c r="R2912" s="35">
        <f t="shared" si="228"/>
        <v>5.2499138526236628E-3</v>
      </c>
      <c r="S2912" s="35">
        <f t="shared" si="229"/>
        <v>5.48369816596224E-3</v>
      </c>
      <c r="T2912" s="11" t="s">
        <v>14</v>
      </c>
    </row>
    <row r="2913" spans="2:20" x14ac:dyDescent="0.35">
      <c r="B2913" s="63">
        <v>28.960000000001727</v>
      </c>
      <c r="C2913" s="34">
        <f>B2913/'MSD Calculation'!$D$5</f>
        <v>0.97837837837843666</v>
      </c>
      <c r="D2913" s="34">
        <f>'MSD Calculation'!$D$24-B2913</f>
        <v>-10.460000000001727</v>
      </c>
      <c r="E2913" s="30">
        <f>IF(B2913="",0,IF(B2913&lt;'MSD Calculation'!$D$5,$E$7*(1-B2913/'MSD Calculation'!$D$5), 0))</f>
        <v>3.0602210973266743E-4</v>
      </c>
      <c r="F2913" s="30">
        <f>IF(B2913="",0,IF($B2913&lt;$F$5,0,IF($B2913&gt;'MSD Calculation'!$D$5,0,IF($N$4="Closed-form",1/2*(1-COS(2*PI()*($B2913-$F$5)/$F$6))*$F$8,IF($N$4="General",1/2*(1-COS(2*PI()*($B2913-$F$5)/$F$6))*$F$9,"Error")))))</f>
        <v>3.0079355175698166E-3</v>
      </c>
      <c r="G2913" s="30">
        <f>IF(B2913="",0,IF($B2913&lt;$G$5,0,IF($B2913&gt;'MSD Calculation'!$D$5,0,IF($N$4="Closed-form",1/2*(1-COS(2*PI()*($B2913-$G$5)/$G$6))*$G$8,IF($N$4="General",1/2*(1-COS(2*PI()*($B2913-$G$5)/$G$6))*$G$9,"Error")))))</f>
        <v>1.2049570390395231E-3</v>
      </c>
      <c r="H2913" s="30">
        <f>IF(B2913="",0,IF($B2913&lt;$H$5,0,IF($B2913&gt;'MSD Calculation'!$D$5,0,IF($N$4="Closed-form",1/2*(1-COS(2*PI()*($B2913-$H$5)/$H$6))*$H$8,IF($N$4="General",1/2*(1-COS(2*PI()*($B2913-$H$5)/$H$6))*$H$9,"Error")))))</f>
        <v>7.089162740949777E-4</v>
      </c>
      <c r="I2913" s="30">
        <f>IF(B2913="",0,IF($B2913&lt;$I$5,0,IF($B2913&gt;'MSD Calculation'!$D$5,0,IF($N$4="Closed-form",1/2*(1-COS(2*PI()*($B2913-$I$5)/$I$6))*$I$8,IF($N$4="General",1/2*(1-COS(2*PI()*($B2913-$I$5)/$I$6))*$I$9,"Error")))))</f>
        <v>2.3234160254609413E-4</v>
      </c>
      <c r="J2913" s="15" t="s">
        <v>14</v>
      </c>
      <c r="K2913" s="3"/>
      <c r="L2913" s="17">
        <v>28.960000000001727</v>
      </c>
      <c r="M2913" s="34">
        <f>L2913/'MSD Calculation'!$D$5</f>
        <v>0.97837837837843666</v>
      </c>
      <c r="N2913" s="34">
        <f>'MSD Calculation'!$D$24-L2913</f>
        <v>-10.460000000001727</v>
      </c>
      <c r="O2913" s="35">
        <f t="shared" si="225"/>
        <v>3.0602210973266743E-4</v>
      </c>
      <c r="P2913" s="35">
        <f t="shared" si="226"/>
        <v>3.313957627302484E-3</v>
      </c>
      <c r="Q2913" s="35">
        <f t="shared" si="227"/>
        <v>4.5189146663420074E-3</v>
      </c>
      <c r="R2913" s="35">
        <f t="shared" si="228"/>
        <v>5.2278309404369854E-3</v>
      </c>
      <c r="S2913" s="35">
        <f t="shared" si="229"/>
        <v>5.4601725429830796E-3</v>
      </c>
      <c r="T2913" s="11" t="s">
        <v>14</v>
      </c>
    </row>
    <row r="2914" spans="2:20" x14ac:dyDescent="0.35">
      <c r="B2914" s="63">
        <v>28.970000000001729</v>
      </c>
      <c r="C2914" s="34">
        <f>B2914/'MSD Calculation'!$D$5</f>
        <v>0.97871621621627458</v>
      </c>
      <c r="D2914" s="34">
        <f>'MSD Calculation'!$D$24-B2914</f>
        <v>-10.470000000001729</v>
      </c>
      <c r="E2914" s="30">
        <f>IF(B2914="",0,IF(B2914&lt;'MSD Calculation'!$D$5,$E$7*(1-B2914/'MSD Calculation'!$D$5), 0))</f>
        <v>3.0124051426808047E-4</v>
      </c>
      <c r="F2914" s="30">
        <f>IF(B2914="",0,IF($B2914&lt;$F$5,0,IF($B2914&gt;'MSD Calculation'!$D$5,0,IF($N$4="Closed-form",1/2*(1-COS(2*PI()*($B2914-$F$5)/$F$6))*$F$8,IF($N$4="General",1/2*(1-COS(2*PI()*($B2914-$F$5)/$F$6))*$F$9,"Error")))))</f>
        <v>2.9985432242107687E-3</v>
      </c>
      <c r="G2914" s="30">
        <f>IF(B2914="",0,IF($B2914&lt;$G$5,0,IF($B2914&gt;'MSD Calculation'!$D$5,0,IF($N$4="Closed-form",1/2*(1-COS(2*PI()*($B2914-$G$5)/$G$6))*$G$8,IF($N$4="General",1/2*(1-COS(2*PI()*($B2914-$G$5)/$G$6))*$G$9,"Error")))))</f>
        <v>1.2004017238281817E-3</v>
      </c>
      <c r="H2914" s="30">
        <f>IF(B2914="",0,IF($B2914&lt;$H$5,0,IF($B2914&gt;'MSD Calculation'!$D$5,0,IF($N$4="Closed-form",1/2*(1-COS(2*PI()*($B2914-$H$5)/$H$6))*$H$8,IF($N$4="General",1/2*(1-COS(2*PI()*($B2914-$H$5)/$H$6))*$H$9,"Error")))))</f>
        <v>7.0557869653531835E-4</v>
      </c>
      <c r="I2914" s="30">
        <f>IF(B2914="",0,IF($B2914&lt;$I$5,0,IF($B2914&gt;'MSD Calculation'!$D$5,0,IF($N$4="Closed-form",1/2*(1-COS(2*PI()*($B2914-$I$5)/$I$6))*$I$8,IF($N$4="General",1/2*(1-COS(2*PI()*($B2914-$I$5)/$I$6))*$I$9,"Error")))))</f>
        <v>2.3090036436691243E-4</v>
      </c>
      <c r="J2914" s="15" t="s">
        <v>14</v>
      </c>
      <c r="K2914" s="3"/>
      <c r="L2914" s="17">
        <v>28.970000000001729</v>
      </c>
      <c r="M2914" s="34">
        <f>L2914/'MSD Calculation'!$D$5</f>
        <v>0.97871621621627458</v>
      </c>
      <c r="N2914" s="34">
        <f>'MSD Calculation'!$D$24-L2914</f>
        <v>-10.470000000001729</v>
      </c>
      <c r="O2914" s="35">
        <f t="shared" si="225"/>
        <v>3.0124051426808047E-4</v>
      </c>
      <c r="P2914" s="35">
        <f t="shared" si="226"/>
        <v>3.299783738478849E-3</v>
      </c>
      <c r="Q2914" s="35">
        <f t="shared" si="227"/>
        <v>4.5001854623070306E-3</v>
      </c>
      <c r="R2914" s="35">
        <f t="shared" si="228"/>
        <v>5.2057641588423489E-3</v>
      </c>
      <c r="S2914" s="35">
        <f t="shared" si="229"/>
        <v>5.4366645232092614E-3</v>
      </c>
      <c r="T2914" s="11" t="s">
        <v>14</v>
      </c>
    </row>
    <row r="2915" spans="2:20" x14ac:dyDescent="0.35">
      <c r="B2915" s="63">
        <v>28.980000000001731</v>
      </c>
      <c r="C2915" s="34">
        <f>B2915/'MSD Calculation'!$D$5</f>
        <v>0.9790540540541125</v>
      </c>
      <c r="D2915" s="34">
        <f>'MSD Calculation'!$D$24-B2915</f>
        <v>-10.480000000001731</v>
      </c>
      <c r="E2915" s="30">
        <f>IF(B2915="",0,IF(B2915&lt;'MSD Calculation'!$D$5,$E$7*(1-B2915/'MSD Calculation'!$D$5), 0))</f>
        <v>2.9645891880349356E-4</v>
      </c>
      <c r="F2915" s="30">
        <f>IF(B2915="",0,IF($B2915&lt;$F$5,0,IF($B2915&gt;'MSD Calculation'!$D$5,0,IF($N$4="Closed-form",1/2*(1-COS(2*PI()*($B2915-$F$5)/$F$6))*$F$8,IF($N$4="General",1/2*(1-COS(2*PI()*($B2915-$F$5)/$F$6))*$F$9,"Error")))))</f>
        <v>2.9891590512860274E-3</v>
      </c>
      <c r="G2915" s="30">
        <f>IF(B2915="",0,IF($B2915&lt;$G$5,0,IF($B2915&gt;'MSD Calculation'!$D$5,0,IF($N$4="Closed-form",1/2*(1-COS(2*PI()*($B2915-$G$5)/$G$6))*$G$8,IF($N$4="General",1/2*(1-COS(2*PI()*($B2915-$G$5)/$G$6))*$G$9,"Error")))))</f>
        <v>1.1958508882903391E-3</v>
      </c>
      <c r="H2915" s="30">
        <f>IF(B2915="",0,IF($B2915&lt;$H$5,0,IF($B2915&gt;'MSD Calculation'!$D$5,0,IF($N$4="Closed-form",1/2*(1-COS(2*PI()*($B2915-$H$5)/$H$6))*$H$8,IF($N$4="General",1/2*(1-COS(2*PI()*($B2915-$H$5)/$H$6))*$H$9,"Error")))))</f>
        <v>7.0224476232576727E-4</v>
      </c>
      <c r="I2915" s="30">
        <f>IF(B2915="",0,IF($B2915&lt;$I$5,0,IF($B2915&gt;'MSD Calculation'!$D$5,0,IF($N$4="Closed-form",1/2*(1-COS(2*PI()*($B2915-$I$5)/$I$6))*$I$8,IF($N$4="General",1/2*(1-COS(2*PI()*($B2915-$I$5)/$I$6))*$I$9,"Error")))))</f>
        <v>2.2946063604514352E-4</v>
      </c>
      <c r="J2915" s="15" t="s">
        <v>14</v>
      </c>
      <c r="K2915" s="3"/>
      <c r="L2915" s="17">
        <v>28.980000000001731</v>
      </c>
      <c r="M2915" s="34">
        <f>L2915/'MSD Calculation'!$D$5</f>
        <v>0.9790540540541125</v>
      </c>
      <c r="N2915" s="34">
        <f>'MSD Calculation'!$D$24-L2915</f>
        <v>-10.480000000001731</v>
      </c>
      <c r="O2915" s="35">
        <f t="shared" si="225"/>
        <v>2.9645891880349356E-4</v>
      </c>
      <c r="P2915" s="35">
        <f t="shared" si="226"/>
        <v>3.2856179700895211E-3</v>
      </c>
      <c r="Q2915" s="35">
        <f t="shared" si="227"/>
        <v>4.48146885837986E-3</v>
      </c>
      <c r="R2915" s="35">
        <f t="shared" si="228"/>
        <v>5.183713620705627E-3</v>
      </c>
      <c r="S2915" s="35">
        <f t="shared" si="229"/>
        <v>5.4131742567507706E-3</v>
      </c>
      <c r="T2915" s="11" t="s">
        <v>14</v>
      </c>
    </row>
    <row r="2916" spans="2:20" x14ac:dyDescent="0.35">
      <c r="B2916" s="63">
        <v>28.990000000001732</v>
      </c>
      <c r="C2916" s="34">
        <f>B2916/'MSD Calculation'!$D$5</f>
        <v>0.97939189189195042</v>
      </c>
      <c r="D2916" s="34">
        <f>'MSD Calculation'!$D$24-B2916</f>
        <v>-10.490000000001732</v>
      </c>
      <c r="E2916" s="30">
        <f>IF(B2916="",0,IF(B2916&lt;'MSD Calculation'!$D$5,$E$7*(1-B2916/'MSD Calculation'!$D$5), 0))</f>
        <v>2.916773233389066E-4</v>
      </c>
      <c r="F2916" s="30">
        <f>IF(B2916="",0,IF($B2916&lt;$F$5,0,IF($B2916&gt;'MSD Calculation'!$D$5,0,IF($N$4="Closed-form",1/2*(1-COS(2*PI()*($B2916-$F$5)/$F$6))*$F$8,IF($N$4="General",1/2*(1-COS(2*PI()*($B2916-$F$5)/$F$6))*$F$9,"Error")))))</f>
        <v>2.9797830399591464E-3</v>
      </c>
      <c r="G2916" s="30">
        <f>IF(B2916="",0,IF($B2916&lt;$G$5,0,IF($B2916&gt;'MSD Calculation'!$D$5,0,IF($N$4="Closed-form",1/2*(1-COS(2*PI()*($B2916-$G$5)/$G$6))*$G$8,IF($N$4="General",1/2*(1-COS(2*PI()*($B2916-$G$5)/$G$6))*$G$9,"Error")))))</f>
        <v>1.1913045639311767E-3</v>
      </c>
      <c r="H2916" s="30">
        <f>IF(B2916="",0,IF($B2916&lt;$H$5,0,IF($B2916&gt;'MSD Calculation'!$D$5,0,IF($N$4="Closed-form",1/2*(1-COS(2*PI()*($B2916-$H$5)/$H$6))*$H$8,IF($N$4="General",1/2*(1-COS(2*PI()*($B2916-$H$5)/$H$6))*$H$9,"Error")))))</f>
        <v>6.9891451155298977E-4</v>
      </c>
      <c r="I2916" s="30">
        <f>IF(B2916="",0,IF($B2916&lt;$I$5,0,IF($B2916&gt;'MSD Calculation'!$D$5,0,IF($N$4="Closed-form",1/2*(1-COS(2*PI()*($B2916-$I$5)/$I$6))*$I$8,IF($N$4="General",1/2*(1-COS(2*PI()*($B2916-$I$5)/$I$6))*$I$9,"Error")))))</f>
        <v>2.2802245478588108E-4</v>
      </c>
      <c r="J2916" s="15" t="s">
        <v>14</v>
      </c>
      <c r="K2916" s="3"/>
      <c r="L2916" s="17">
        <v>28.990000000001732</v>
      </c>
      <c r="M2916" s="34">
        <f>L2916/'MSD Calculation'!$D$5</f>
        <v>0.97939189189195042</v>
      </c>
      <c r="N2916" s="34">
        <f>'MSD Calculation'!$D$24-L2916</f>
        <v>-10.490000000001732</v>
      </c>
      <c r="O2916" s="35">
        <f t="shared" si="225"/>
        <v>2.916773233389066E-4</v>
      </c>
      <c r="P2916" s="35">
        <f t="shared" si="226"/>
        <v>3.271460363298053E-3</v>
      </c>
      <c r="Q2916" s="35">
        <f t="shared" si="227"/>
        <v>4.4627649272292302E-3</v>
      </c>
      <c r="R2916" s="35">
        <f t="shared" si="228"/>
        <v>5.1616794387822195E-3</v>
      </c>
      <c r="S2916" s="35">
        <f t="shared" si="229"/>
        <v>5.3897018935681008E-3</v>
      </c>
      <c r="T2916" s="11" t="s">
        <v>14</v>
      </c>
    </row>
    <row r="2917" spans="2:20" x14ac:dyDescent="0.35">
      <c r="B2917" s="63">
        <v>29.000000000001734</v>
      </c>
      <c r="C2917" s="34">
        <f>B2917/'MSD Calculation'!$D$5</f>
        <v>0.97972972972978822</v>
      </c>
      <c r="D2917" s="34">
        <f>'MSD Calculation'!$D$24-B2917</f>
        <v>-10.500000000001734</v>
      </c>
      <c r="E2917" s="30">
        <f>IF(B2917="",0,IF(B2917&lt;'MSD Calculation'!$D$5,$E$7*(1-B2917/'MSD Calculation'!$D$5), 0))</f>
        <v>2.8689572787432121E-4</v>
      </c>
      <c r="F2917" s="30">
        <f>IF(B2917="",0,IF($B2917&lt;$F$5,0,IF($B2917&gt;'MSD Calculation'!$D$5,0,IF($N$4="Closed-form",1/2*(1-COS(2*PI()*($B2917-$F$5)/$F$6))*$F$8,IF($N$4="General",1/2*(1-COS(2*PI()*($B2917-$F$5)/$F$6))*$F$9,"Error")))))</f>
        <v>2.9704152313579225E-3</v>
      </c>
      <c r="G2917" s="30">
        <f>IF(B2917="",0,IF($B2917&lt;$G$5,0,IF($B2917&gt;'MSD Calculation'!$D$5,0,IF($N$4="Closed-form",1/2*(1-COS(2*PI()*($B2917-$G$5)/$G$6))*$G$8,IF($N$4="General",1/2*(1-COS(2*PI()*($B2917-$G$5)/$G$6))*$G$9,"Error")))))</f>
        <v>1.1867627822246434E-3</v>
      </c>
      <c r="H2917" s="30">
        <f>IF(B2917="",0,IF($B2917&lt;$H$5,0,IF($B2917&gt;'MSD Calculation'!$D$5,0,IF($N$4="Closed-form",1/2*(1-COS(2*PI()*($B2917-$H$5)/$H$6))*$H$8,IF($N$4="General",1/2*(1-COS(2*PI()*($B2917-$H$5)/$H$6))*$H$9,"Error")))))</f>
        <v>6.9558798425936575E-4</v>
      </c>
      <c r="I2917" s="30">
        <f>IF(B2917="",0,IF($B2917&lt;$I$5,0,IF($B2917&gt;'MSD Calculation'!$D$5,0,IF($N$4="Closed-form",1/2*(1-COS(2*PI()*($B2917-$I$5)/$I$6))*$I$8,IF($N$4="General",1/2*(1-COS(2*PI()*($B2917-$I$5)/$I$6))*$I$9,"Error")))))</f>
        <v>2.2658585775424067E-4</v>
      </c>
      <c r="J2917" s="15" t="s">
        <v>14</v>
      </c>
      <c r="K2917" s="3"/>
      <c r="L2917" s="17">
        <v>29.000000000001734</v>
      </c>
      <c r="M2917" s="34">
        <f>L2917/'MSD Calculation'!$D$5</f>
        <v>0.97972972972978822</v>
      </c>
      <c r="N2917" s="34">
        <f>'MSD Calculation'!$D$24-L2917</f>
        <v>-10.500000000001734</v>
      </c>
      <c r="O2917" s="35">
        <f t="shared" si="225"/>
        <v>2.8689572787432121E-4</v>
      </c>
      <c r="P2917" s="35">
        <f t="shared" si="226"/>
        <v>3.2573109592322438E-3</v>
      </c>
      <c r="Q2917" s="35">
        <f t="shared" si="227"/>
        <v>4.444073741456887E-3</v>
      </c>
      <c r="R2917" s="35">
        <f t="shared" si="228"/>
        <v>5.1396617257162529E-3</v>
      </c>
      <c r="S2917" s="35">
        <f t="shared" si="229"/>
        <v>5.3662475834704935E-3</v>
      </c>
      <c r="T2917" s="11" t="s">
        <v>14</v>
      </c>
    </row>
    <row r="2918" spans="2:20" x14ac:dyDescent="0.35">
      <c r="B2918" s="63">
        <v>29.010000000001735</v>
      </c>
      <c r="C2918" s="34">
        <f>B2918/'MSD Calculation'!$D$5</f>
        <v>0.98006756756762614</v>
      </c>
      <c r="D2918" s="34">
        <f>'MSD Calculation'!$D$24-B2918</f>
        <v>-10.510000000001735</v>
      </c>
      <c r="E2918" s="30">
        <f>IF(B2918="",0,IF(B2918&lt;'MSD Calculation'!$D$5,$E$7*(1-B2918/'MSD Calculation'!$D$5), 0))</f>
        <v>2.8211413240973425E-4</v>
      </c>
      <c r="F2918" s="30">
        <f>IF(B2918="",0,IF($B2918&lt;$F$5,0,IF($B2918&gt;'MSD Calculation'!$D$5,0,IF($N$4="Closed-form",1/2*(1-COS(2*PI()*($B2918-$F$5)/$F$6))*$F$8,IF($N$4="General",1/2*(1-COS(2*PI()*($B2918-$F$5)/$F$6))*$F$9,"Error")))))</f>
        <v>2.9610556665741268E-3</v>
      </c>
      <c r="G2918" s="30">
        <f>IF(B2918="",0,IF($B2918&lt;$G$5,0,IF($B2918&gt;'MSD Calculation'!$D$5,0,IF($N$4="Closed-form",1/2*(1-COS(2*PI()*($B2918-$G$5)/$G$6))*$G$8,IF($N$4="General",1/2*(1-COS(2*PI()*($B2918-$G$5)/$G$6))*$G$9,"Error")))))</f>
        <v>1.1822255746132442E-3</v>
      </c>
      <c r="H2918" s="30">
        <f>IF(B2918="",0,IF($B2918&lt;$H$5,0,IF($B2918&gt;'MSD Calculation'!$D$5,0,IF($N$4="Closed-form",1/2*(1-COS(2*PI()*($B2918-$H$5)/$H$6))*$H$8,IF($N$4="General",1/2*(1-COS(2*PI()*($B2918-$H$5)/$H$6))*$H$9,"Error")))))</f>
        <v>6.9226522044249842E-4</v>
      </c>
      <c r="I2918" s="30">
        <f>IF(B2918="",0,IF($B2918&lt;$I$5,0,IF($B2918&gt;'MSD Calculation'!$D$5,0,IF($N$4="Closed-form",1/2*(1-COS(2*PI()*($B2918-$I$5)/$I$6))*$I$8,IF($N$4="General",1/2*(1-COS(2*PI()*($B2918-$I$5)/$I$6))*$I$9,"Error")))))</f>
        <v>2.2515088207439849E-4</v>
      </c>
      <c r="J2918" s="15" t="s">
        <v>14</v>
      </c>
      <c r="K2918" s="3"/>
      <c r="L2918" s="17">
        <v>29.010000000001735</v>
      </c>
      <c r="M2918" s="34">
        <f>L2918/'MSD Calculation'!$D$5</f>
        <v>0.98006756756762614</v>
      </c>
      <c r="N2918" s="34">
        <f>'MSD Calculation'!$D$24-L2918</f>
        <v>-10.510000000001735</v>
      </c>
      <c r="O2918" s="35">
        <f t="shared" si="225"/>
        <v>2.8211413240973425E-4</v>
      </c>
      <c r="P2918" s="35">
        <f t="shared" si="226"/>
        <v>3.243169798983861E-3</v>
      </c>
      <c r="Q2918" s="35">
        <f t="shared" si="227"/>
        <v>4.425395373597105E-3</v>
      </c>
      <c r="R2918" s="35">
        <f t="shared" si="228"/>
        <v>5.1176605940396035E-3</v>
      </c>
      <c r="S2918" s="35">
        <f t="shared" si="229"/>
        <v>5.3428114761140018E-3</v>
      </c>
      <c r="T2918" s="11" t="s">
        <v>14</v>
      </c>
    </row>
    <row r="2919" spans="2:20" x14ac:dyDescent="0.35">
      <c r="B2919" s="63">
        <v>29.020000000001737</v>
      </c>
      <c r="C2919" s="34">
        <f>B2919/'MSD Calculation'!$D$5</f>
        <v>0.98040540540546406</v>
      </c>
      <c r="D2919" s="34">
        <f>'MSD Calculation'!$D$24-B2919</f>
        <v>-10.520000000001737</v>
      </c>
      <c r="E2919" s="30">
        <f>IF(B2919="",0,IF(B2919&lt;'MSD Calculation'!$D$5,$E$7*(1-B2919/'MSD Calculation'!$D$5), 0))</f>
        <v>2.7733253694514734E-4</v>
      </c>
      <c r="F2919" s="30">
        <f>IF(B2919="",0,IF($B2919&lt;$F$5,0,IF($B2919&gt;'MSD Calculation'!$D$5,0,IF($N$4="Closed-form",1/2*(1-COS(2*PI()*($B2919-$F$5)/$F$6))*$F$8,IF($N$4="General",1/2*(1-COS(2*PI()*($B2919-$F$5)/$F$6))*$F$9,"Error")))))</f>
        <v>2.9517043866634021E-3</v>
      </c>
      <c r="G2919" s="30">
        <f>IF(B2919="",0,IF($B2919&lt;$G$5,0,IF($B2919&gt;'MSD Calculation'!$D$5,0,IF($N$4="Closed-form",1/2*(1-COS(2*PI()*($B2919-$G$5)/$G$6))*$G$8,IF($N$4="General",1/2*(1-COS(2*PI()*($B2919-$G$5)/$G$6))*$G$9,"Error")))))</f>
        <v>1.1776929725078123E-3</v>
      </c>
      <c r="H2919" s="30">
        <f>IF(B2919="",0,IF($B2919&lt;$H$5,0,IF($B2919&gt;'MSD Calculation'!$D$5,0,IF($N$4="Closed-form",1/2*(1-COS(2*PI()*($B2919-$H$5)/$H$6))*$H$8,IF($N$4="General",1/2*(1-COS(2*PI()*($B2919-$H$5)/$H$6))*$H$9,"Error")))))</f>
        <v>6.889462600547456E-4</v>
      </c>
      <c r="I2919" s="30">
        <f>IF(B2919="",0,IF($B2919&lt;$I$5,0,IF($B2919&gt;'MSD Calculation'!$D$5,0,IF($N$4="Closed-form",1/2*(1-COS(2*PI()*($B2919-$I$5)/$I$6))*$I$8,IF($N$4="General",1/2*(1-COS(2*PI()*($B2919-$I$5)/$I$6))*$I$9,"Error")))))</f>
        <v>2.2371756482863212E-4</v>
      </c>
      <c r="J2919" s="15" t="s">
        <v>14</v>
      </c>
      <c r="K2919" s="3"/>
      <c r="L2919" s="17">
        <v>29.020000000001737</v>
      </c>
      <c r="M2919" s="34">
        <f>L2919/'MSD Calculation'!$D$5</f>
        <v>0.98040540540546406</v>
      </c>
      <c r="N2919" s="34">
        <f>'MSD Calculation'!$D$24-L2919</f>
        <v>-10.520000000001737</v>
      </c>
      <c r="O2919" s="35">
        <f t="shared" si="225"/>
        <v>2.7733253694514734E-4</v>
      </c>
      <c r="P2919" s="35">
        <f t="shared" si="226"/>
        <v>3.2290369236085492E-3</v>
      </c>
      <c r="Q2919" s="35">
        <f t="shared" si="227"/>
        <v>4.4067298961163615E-3</v>
      </c>
      <c r="R2919" s="35">
        <f t="shared" si="228"/>
        <v>5.0956761561711068E-3</v>
      </c>
      <c r="S2919" s="35">
        <f t="shared" si="229"/>
        <v>5.3193937209997386E-3</v>
      </c>
      <c r="T2919" s="11" t="s">
        <v>14</v>
      </c>
    </row>
    <row r="2920" spans="2:20" x14ac:dyDescent="0.35">
      <c r="B2920" s="63">
        <v>29.030000000001738</v>
      </c>
      <c r="C2920" s="34">
        <f>B2920/'MSD Calculation'!$D$5</f>
        <v>0.98074324324330198</v>
      </c>
      <c r="D2920" s="34">
        <f>'MSD Calculation'!$D$24-B2920</f>
        <v>-10.530000000001738</v>
      </c>
      <c r="E2920" s="30">
        <f>IF(B2920="",0,IF(B2920&lt;'MSD Calculation'!$D$5,$E$7*(1-B2920/'MSD Calculation'!$D$5), 0))</f>
        <v>2.7255094148056038E-4</v>
      </c>
      <c r="F2920" s="30">
        <f>IF(B2920="",0,IF($B2920&lt;$F$5,0,IF($B2920&gt;'MSD Calculation'!$D$5,0,IF($N$4="Closed-form",1/2*(1-COS(2*PI()*($B2920-$F$5)/$F$6))*$F$8,IF($N$4="General",1/2*(1-COS(2*PI()*($B2920-$F$5)/$F$6))*$F$9,"Error")))))</f>
        <v>2.9423614326450254E-3</v>
      </c>
      <c r="G2920" s="30">
        <f>IF(B2920="",0,IF($B2920&lt;$G$5,0,IF($B2920&gt;'MSD Calculation'!$D$5,0,IF($N$4="Closed-form",1/2*(1-COS(2*PI()*($B2920-$G$5)/$G$6))*$G$8,IF($N$4="General",1/2*(1-COS(2*PI()*($B2920-$G$5)/$G$6))*$G$9,"Error")))))</f>
        <v>1.1731650072873026E-3</v>
      </c>
      <c r="H2920" s="30">
        <f>IF(B2920="",0,IF($B2920&lt;$H$5,0,IF($B2920&gt;'MSD Calculation'!$D$5,0,IF($N$4="Closed-form",1/2*(1-COS(2*PI()*($B2920-$H$5)/$H$6))*$H$8,IF($N$4="General",1/2*(1-COS(2*PI()*($B2920-$H$5)/$H$6))*$H$9,"Error")))))</f>
        <v>6.8563114300273012E-4</v>
      </c>
      <c r="I2920" s="30">
        <f>IF(B2920="",0,IF($B2920&lt;$I$5,0,IF($B2920&gt;'MSD Calculation'!$D$5,0,IF($N$4="Closed-form",1/2*(1-COS(2*PI()*($B2920-$I$5)/$I$6))*$I$8,IF($N$4="General",1/2*(1-COS(2*PI()*($B2920-$I$5)/$I$6))*$I$9,"Error")))))</f>
        <v>2.2228594305636254E-4</v>
      </c>
      <c r="J2920" s="15" t="s">
        <v>14</v>
      </c>
      <c r="K2920" s="3"/>
      <c r="L2920" s="17">
        <v>29.030000000001738</v>
      </c>
      <c r="M2920" s="34">
        <f>L2920/'MSD Calculation'!$D$5</f>
        <v>0.98074324324330198</v>
      </c>
      <c r="N2920" s="34">
        <f>'MSD Calculation'!$D$24-L2920</f>
        <v>-10.530000000001738</v>
      </c>
      <c r="O2920" s="35">
        <f t="shared" si="225"/>
        <v>2.7255094148056038E-4</v>
      </c>
      <c r="P2920" s="35">
        <f t="shared" si="226"/>
        <v>3.2149123741255859E-3</v>
      </c>
      <c r="Q2920" s="35">
        <f t="shared" si="227"/>
        <v>4.388077381412888E-3</v>
      </c>
      <c r="R2920" s="35">
        <f t="shared" si="228"/>
        <v>5.0737085244156183E-3</v>
      </c>
      <c r="S2920" s="35">
        <f t="shared" si="229"/>
        <v>5.2959944674719804E-3</v>
      </c>
      <c r="T2920" s="11" t="s">
        <v>14</v>
      </c>
    </row>
    <row r="2921" spans="2:20" x14ac:dyDescent="0.35">
      <c r="B2921" s="63">
        <v>29.04000000000174</v>
      </c>
      <c r="C2921" s="34">
        <f>B2921/'MSD Calculation'!$D$5</f>
        <v>0.98108108108113978</v>
      </c>
      <c r="D2921" s="34">
        <f>'MSD Calculation'!$D$24-B2921</f>
        <v>-10.54000000000174</v>
      </c>
      <c r="E2921" s="30">
        <f>IF(B2921="",0,IF(B2921&lt;'MSD Calculation'!$D$5,$E$7*(1-B2921/'MSD Calculation'!$D$5), 0))</f>
        <v>2.6776934601597499E-4</v>
      </c>
      <c r="F2921" s="30">
        <f>IF(B2921="",0,IF($B2921&lt;$F$5,0,IF($B2921&gt;'MSD Calculation'!$D$5,0,IF($N$4="Closed-form",1/2*(1-COS(2*PI()*($B2921-$F$5)/$F$6))*$F$8,IF($N$4="General",1/2*(1-COS(2*PI()*($B2921-$F$5)/$F$6))*$F$9,"Error")))))</f>
        <v>2.9330268455017832E-3</v>
      </c>
      <c r="G2921" s="30">
        <f>IF(B2921="",0,IF($B2921&lt;$G$5,0,IF($B2921&gt;'MSD Calculation'!$D$5,0,IF($N$4="Closed-form",1/2*(1-COS(2*PI()*($B2921-$G$5)/$G$6))*$G$8,IF($N$4="General",1/2*(1-COS(2*PI()*($B2921-$G$5)/$G$6))*$G$9,"Error")))))</f>
        <v>1.1686417102985648E-3</v>
      </c>
      <c r="H2921" s="30">
        <f>IF(B2921="",0,IF($B2921&lt;$H$5,0,IF($B2921&gt;'MSD Calculation'!$D$5,0,IF($N$4="Closed-form",1/2*(1-COS(2*PI()*($B2921-$H$5)/$H$6))*$H$8,IF($N$4="General",1/2*(1-COS(2*PI()*($B2921-$H$5)/$H$6))*$H$9,"Error")))))</f>
        <v>6.8231990914686383E-4</v>
      </c>
      <c r="I2921" s="30">
        <f>IF(B2921="",0,IF($B2921&lt;$I$5,0,IF($B2921&gt;'MSD Calculation'!$D$5,0,IF($N$4="Closed-form",1/2*(1-COS(2*PI()*($B2921-$I$5)/$I$6))*$I$8,IF($N$4="General",1/2*(1-COS(2*PI()*($B2921-$I$5)/$I$6))*$I$9,"Error")))))</f>
        <v>2.2085605375319608E-4</v>
      </c>
      <c r="J2921" s="15" t="s">
        <v>14</v>
      </c>
      <c r="K2921" s="3"/>
      <c r="L2921" s="17">
        <v>29.04000000000174</v>
      </c>
      <c r="M2921" s="34">
        <f>L2921/'MSD Calculation'!$D$5</f>
        <v>0.98108108108113978</v>
      </c>
      <c r="N2921" s="34">
        <f>'MSD Calculation'!$D$24-L2921</f>
        <v>-10.54000000000174</v>
      </c>
      <c r="O2921" s="35">
        <f t="shared" si="225"/>
        <v>2.6776934601597499E-4</v>
      </c>
      <c r="P2921" s="35">
        <f t="shared" si="226"/>
        <v>3.2007961915177584E-3</v>
      </c>
      <c r="Q2921" s="35">
        <f t="shared" si="227"/>
        <v>4.3694379018163233E-3</v>
      </c>
      <c r="R2921" s="35">
        <f t="shared" si="228"/>
        <v>5.0517578109631868E-3</v>
      </c>
      <c r="S2921" s="35">
        <f t="shared" si="229"/>
        <v>5.2726138647163825E-3</v>
      </c>
      <c r="T2921" s="11" t="s">
        <v>14</v>
      </c>
    </row>
    <row r="2922" spans="2:20" x14ac:dyDescent="0.35">
      <c r="B2922" s="63">
        <v>29.050000000001742</v>
      </c>
      <c r="C2922" s="34">
        <f>B2922/'MSD Calculation'!$D$5</f>
        <v>0.9814189189189777</v>
      </c>
      <c r="D2922" s="34">
        <f>'MSD Calculation'!$D$24-B2922</f>
        <v>-10.550000000001742</v>
      </c>
      <c r="E2922" s="30">
        <f>IF(B2922="",0,IF(B2922&lt;'MSD Calculation'!$D$5,$E$7*(1-B2922/'MSD Calculation'!$D$5), 0))</f>
        <v>2.6298775055138803E-4</v>
      </c>
      <c r="F2922" s="30">
        <f>IF(B2922="",0,IF($B2922&lt;$F$5,0,IF($B2922&gt;'MSD Calculation'!$D$5,0,IF($N$4="Closed-form",1/2*(1-COS(2*PI()*($B2922-$F$5)/$F$6))*$F$8,IF($N$4="General",1/2*(1-COS(2*PI()*($B2922-$F$5)/$F$6))*$F$9,"Error")))))</f>
        <v>2.9237006661797221E-3</v>
      </c>
      <c r="G2922" s="30">
        <f>IF(B2922="",0,IF($B2922&lt;$G$5,0,IF($B2922&gt;'MSD Calculation'!$D$5,0,IF($N$4="Closed-form",1/2*(1-COS(2*PI()*($B2922-$G$5)/$G$6))*$G$8,IF($N$4="General",1/2*(1-COS(2*PI()*($B2922-$G$5)/$G$6))*$G$9,"Error")))))</f>
        <v>1.1641231128561313E-3</v>
      </c>
      <c r="H2922" s="30">
        <f>IF(B2922="",0,IF($B2922&lt;$H$5,0,IF($B2922&gt;'MSD Calculation'!$D$5,0,IF($N$4="Closed-form",1/2*(1-COS(2*PI()*($B2922-$H$5)/$H$6))*$H$8,IF($N$4="General",1/2*(1-COS(2*PI()*($B2922-$H$5)/$H$6))*$H$9,"Error")))))</f>
        <v>6.7901259830086772E-4</v>
      </c>
      <c r="I2922" s="30">
        <f>IF(B2922="",0,IF($B2922&lt;$I$5,0,IF($B2922&gt;'MSD Calculation'!$D$5,0,IF($N$4="Closed-form",1/2*(1-COS(2*PI()*($B2922-$I$5)/$I$6))*$I$8,IF($N$4="General",1/2*(1-COS(2*PI()*($B2922-$I$5)/$I$6))*$I$9,"Error")))))</f>
        <v>2.1942793386996965E-4</v>
      </c>
      <c r="J2922" s="15" t="s">
        <v>14</v>
      </c>
      <c r="K2922" s="3"/>
      <c r="L2922" s="17">
        <v>29.050000000001742</v>
      </c>
      <c r="M2922" s="34">
        <f>L2922/'MSD Calculation'!$D$5</f>
        <v>0.9814189189189777</v>
      </c>
      <c r="N2922" s="34">
        <f>'MSD Calculation'!$D$24-L2922</f>
        <v>-10.550000000001742</v>
      </c>
      <c r="O2922" s="35">
        <f t="shared" si="225"/>
        <v>2.6298775055138803E-4</v>
      </c>
      <c r="P2922" s="35">
        <f t="shared" si="226"/>
        <v>3.1866884167311101E-3</v>
      </c>
      <c r="Q2922" s="35">
        <f t="shared" si="227"/>
        <v>4.3508115295872417E-3</v>
      </c>
      <c r="R2922" s="35">
        <f t="shared" si="228"/>
        <v>5.0298241278881094E-3</v>
      </c>
      <c r="S2922" s="35">
        <f t="shared" si="229"/>
        <v>5.2492520617580789E-3</v>
      </c>
      <c r="T2922" s="11" t="s">
        <v>14</v>
      </c>
    </row>
    <row r="2923" spans="2:20" x14ac:dyDescent="0.35">
      <c r="B2923" s="63">
        <v>29.060000000001743</v>
      </c>
      <c r="C2923" s="34">
        <f>B2923/'MSD Calculation'!$D$5</f>
        <v>0.98175675675681562</v>
      </c>
      <c r="D2923" s="34">
        <f>'MSD Calculation'!$D$24-B2923</f>
        <v>-10.560000000001743</v>
      </c>
      <c r="E2923" s="30">
        <f>IF(B2923="",0,IF(B2923&lt;'MSD Calculation'!$D$5,$E$7*(1-B2923/'MSD Calculation'!$D$5), 0))</f>
        <v>2.5820615508680112E-4</v>
      </c>
      <c r="F2923" s="30">
        <f>IF(B2923="",0,IF($B2923&lt;$F$5,0,IF($B2923&gt;'MSD Calculation'!$D$5,0,IF($N$4="Closed-form",1/2*(1-COS(2*PI()*($B2923-$F$5)/$F$6))*$F$8,IF($N$4="General",1/2*(1-COS(2*PI()*($B2923-$F$5)/$F$6))*$F$9,"Error")))))</f>
        <v>2.9143829355880355E-3</v>
      </c>
      <c r="G2923" s="30">
        <f>IF(B2923="",0,IF($B2923&lt;$G$5,0,IF($B2923&gt;'MSD Calculation'!$D$5,0,IF($N$4="Closed-form",1/2*(1-COS(2*PI()*($B2923-$G$5)/$G$6))*$G$8,IF($N$4="General",1/2*(1-COS(2*PI()*($B2923-$G$5)/$G$6))*$G$9,"Error")))))</f>
        <v>1.1596092462420032E-3</v>
      </c>
      <c r="H2923" s="30">
        <f>IF(B2923="",0,IF($B2923&lt;$H$5,0,IF($B2923&gt;'MSD Calculation'!$D$5,0,IF($N$4="Closed-form",1/2*(1-COS(2*PI()*($B2923-$H$5)/$H$6))*$H$8,IF($N$4="General",1/2*(1-COS(2*PI()*($B2923-$H$5)/$H$6))*$H$9,"Error")))))</f>
        <v>6.7570925023129318E-4</v>
      </c>
      <c r="I2923" s="30">
        <f>IF(B2923="",0,IF($B2923&lt;$I$5,0,IF($B2923&gt;'MSD Calculation'!$D$5,0,IF($N$4="Closed-form",1/2*(1-COS(2*PI()*($B2923-$I$5)/$I$6))*$I$8,IF($N$4="General",1/2*(1-COS(2*PI()*($B2923-$I$5)/$I$6))*$I$9,"Error")))))</f>
        <v>2.1800162031179512E-4</v>
      </c>
      <c r="J2923" s="15" t="s">
        <v>14</v>
      </c>
      <c r="K2923" s="3"/>
      <c r="L2923" s="17">
        <v>29.060000000001743</v>
      </c>
      <c r="M2923" s="34">
        <f>L2923/'MSD Calculation'!$D$5</f>
        <v>0.98175675675681562</v>
      </c>
      <c r="N2923" s="34">
        <f>'MSD Calculation'!$D$24-L2923</f>
        <v>-10.560000000001743</v>
      </c>
      <c r="O2923" s="35">
        <f t="shared" si="225"/>
        <v>2.5820615508680112E-4</v>
      </c>
      <c r="P2923" s="35">
        <f t="shared" si="226"/>
        <v>3.1725890906748365E-3</v>
      </c>
      <c r="Q2923" s="35">
        <f t="shared" si="227"/>
        <v>4.3321983369168397E-3</v>
      </c>
      <c r="R2923" s="35">
        <f t="shared" si="228"/>
        <v>5.0079075871481329E-3</v>
      </c>
      <c r="S2923" s="35">
        <f t="shared" si="229"/>
        <v>5.2259092074599276E-3</v>
      </c>
      <c r="T2923" s="11" t="s">
        <v>14</v>
      </c>
    </row>
    <row r="2924" spans="2:20" x14ac:dyDescent="0.35">
      <c r="B2924" s="63">
        <v>29.070000000001745</v>
      </c>
      <c r="C2924" s="34">
        <f>B2924/'MSD Calculation'!$D$5</f>
        <v>0.98209459459465354</v>
      </c>
      <c r="D2924" s="34">
        <f>'MSD Calculation'!$D$24-B2924</f>
        <v>-10.570000000001745</v>
      </c>
      <c r="E2924" s="30">
        <f>IF(B2924="",0,IF(B2924&lt;'MSD Calculation'!$D$5,$E$7*(1-B2924/'MSD Calculation'!$D$5), 0))</f>
        <v>2.5342455962221416E-4</v>
      </c>
      <c r="F2924" s="30">
        <f>IF(B2924="",0,IF($B2924&lt;$F$5,0,IF($B2924&gt;'MSD Calculation'!$D$5,0,IF($N$4="Closed-form",1/2*(1-COS(2*PI()*($B2924-$F$5)/$F$6))*$F$8,IF($N$4="General",1/2*(1-COS(2*PI()*($B2924-$F$5)/$F$6))*$F$9,"Error")))))</f>
        <v>2.9050736945988474E-3</v>
      </c>
      <c r="G2924" s="30">
        <f>IF(B2924="",0,IF($B2924&lt;$G$5,0,IF($B2924&gt;'MSD Calculation'!$D$5,0,IF($N$4="Closed-form",1/2*(1-COS(2*PI()*($B2924-$G$5)/$G$6))*$G$8,IF($N$4="General",1/2*(1-COS(2*PI()*($B2924-$G$5)/$G$6))*$G$9,"Error")))))</f>
        <v>1.1551001417054263E-3</v>
      </c>
      <c r="H2924" s="30">
        <f>IF(B2924="",0,IF($B2924&lt;$H$5,0,IF($B2924&gt;'MSD Calculation'!$D$5,0,IF($N$4="Closed-form",1/2*(1-COS(2*PI()*($B2924-$H$5)/$H$6))*$H$8,IF($N$4="General",1/2*(1-COS(2*PI()*($B2924-$H$5)/$H$6))*$H$9,"Error")))))</f>
        <v>6.7240990465704308E-4</v>
      </c>
      <c r="I2924" s="30">
        <f>IF(B2924="",0,IF($B2924&lt;$I$5,0,IF($B2924&gt;'MSD Calculation'!$D$5,0,IF($N$4="Closed-form",1/2*(1-COS(2*PI()*($B2924-$I$5)/$I$6))*$I$8,IF($N$4="General",1/2*(1-COS(2*PI()*($B2924-$I$5)/$I$6))*$I$9,"Error")))))</f>
        <v>2.1657714993710597E-4</v>
      </c>
      <c r="J2924" s="15" t="s">
        <v>14</v>
      </c>
      <c r="K2924" s="3"/>
      <c r="L2924" s="17">
        <v>29.070000000001745</v>
      </c>
      <c r="M2924" s="34">
        <f>L2924/'MSD Calculation'!$D$5</f>
        <v>0.98209459459465354</v>
      </c>
      <c r="N2924" s="34">
        <f>'MSD Calculation'!$D$24-L2924</f>
        <v>-10.570000000001745</v>
      </c>
      <c r="O2924" s="35">
        <f t="shared" si="225"/>
        <v>2.5342455962221416E-4</v>
      </c>
      <c r="P2924" s="35">
        <f t="shared" si="226"/>
        <v>3.1584982542210618E-3</v>
      </c>
      <c r="Q2924" s="35">
        <f t="shared" si="227"/>
        <v>4.3135983959264879E-3</v>
      </c>
      <c r="R2924" s="35">
        <f t="shared" si="228"/>
        <v>4.9860083005835313E-3</v>
      </c>
      <c r="S2924" s="35">
        <f t="shared" si="229"/>
        <v>5.2025854505206373E-3</v>
      </c>
      <c r="T2924" s="11" t="s">
        <v>14</v>
      </c>
    </row>
    <row r="2925" spans="2:20" x14ac:dyDescent="0.35">
      <c r="B2925" s="63">
        <v>29.080000000001746</v>
      </c>
      <c r="C2925" s="34">
        <f>B2925/'MSD Calculation'!$D$5</f>
        <v>0.98243243243249134</v>
      </c>
      <c r="D2925" s="34">
        <f>'MSD Calculation'!$D$24-B2925</f>
        <v>-10.580000000001746</v>
      </c>
      <c r="E2925" s="30">
        <f>IF(B2925="",0,IF(B2925&lt;'MSD Calculation'!$D$5,$E$7*(1-B2925/'MSD Calculation'!$D$5), 0))</f>
        <v>2.4864296415762877E-4</v>
      </c>
      <c r="F2925" s="30">
        <f>IF(B2925="",0,IF($B2925&lt;$F$5,0,IF($B2925&gt;'MSD Calculation'!$D$5,0,IF($N$4="Closed-form",1/2*(1-COS(2*PI()*($B2925-$F$5)/$F$6))*$F$8,IF($N$4="General",1/2*(1-COS(2*PI()*($B2925-$F$5)/$F$6))*$F$9,"Error")))))</f>
        <v>2.8957729840470522E-3</v>
      </c>
      <c r="G2925" s="30">
        <f>IF(B2925="",0,IF($B2925&lt;$G$5,0,IF($B2925&gt;'MSD Calculation'!$D$5,0,IF($N$4="Closed-form",1/2*(1-COS(2*PI()*($B2925-$G$5)/$G$6))*$G$8,IF($N$4="General",1/2*(1-COS(2*PI()*($B2925-$G$5)/$G$6))*$G$9,"Error")))))</f>
        <v>1.1505958304626814E-3</v>
      </c>
      <c r="H2925" s="30">
        <f>IF(B2925="",0,IF($B2925&lt;$H$5,0,IF($B2925&gt;'MSD Calculation'!$D$5,0,IF($N$4="Closed-form",1/2*(1-COS(2*PI()*($B2925-$H$5)/$H$6))*$H$8,IF($N$4="General",1/2*(1-COS(2*PI()*($B2925-$H$5)/$H$6))*$H$9,"Error")))))</f>
        <v>6.6911460124889806E-4</v>
      </c>
      <c r="I2925" s="30">
        <f>IF(B2925="",0,IF($B2925&lt;$I$5,0,IF($B2925&gt;'MSD Calculation'!$D$5,0,IF($N$4="Closed-form",1/2*(1-COS(2*PI()*($B2925-$I$5)/$I$6))*$I$8,IF($N$4="General",1/2*(1-COS(2*PI()*($B2925-$I$5)/$I$6))*$I$9,"Error")))))</f>
        <v>2.1515455955670385E-4</v>
      </c>
      <c r="J2925" s="15" t="s">
        <v>14</v>
      </c>
      <c r="K2925" s="3"/>
      <c r="L2925" s="17">
        <v>29.080000000001746</v>
      </c>
      <c r="M2925" s="34">
        <f>L2925/'MSD Calculation'!$D$5</f>
        <v>0.98243243243249134</v>
      </c>
      <c r="N2925" s="34">
        <f>'MSD Calculation'!$D$24-L2925</f>
        <v>-10.580000000001746</v>
      </c>
      <c r="O2925" s="35">
        <f t="shared" si="225"/>
        <v>2.4864296415762877E-4</v>
      </c>
      <c r="P2925" s="35">
        <f t="shared" si="226"/>
        <v>3.1444159482046808E-3</v>
      </c>
      <c r="Q2925" s="35">
        <f t="shared" si="227"/>
        <v>4.295011778667362E-3</v>
      </c>
      <c r="R2925" s="35">
        <f t="shared" si="228"/>
        <v>4.96412637991626E-3</v>
      </c>
      <c r="S2925" s="35">
        <f t="shared" si="229"/>
        <v>5.1792809394729635E-3</v>
      </c>
      <c r="T2925" s="11" t="s">
        <v>14</v>
      </c>
    </row>
    <row r="2926" spans="2:20" x14ac:dyDescent="0.35">
      <c r="B2926" s="63">
        <v>29.090000000001748</v>
      </c>
      <c r="C2926" s="34">
        <f>B2926/'MSD Calculation'!$D$5</f>
        <v>0.98277027027032926</v>
      </c>
      <c r="D2926" s="34">
        <f>'MSD Calculation'!$D$24-B2926</f>
        <v>-10.590000000001748</v>
      </c>
      <c r="E2926" s="30">
        <f>IF(B2926="",0,IF(B2926&lt;'MSD Calculation'!$D$5,$E$7*(1-B2926/'MSD Calculation'!$D$5), 0))</f>
        <v>2.4386136869304184E-4</v>
      </c>
      <c r="F2926" s="30">
        <f>IF(B2926="",0,IF($B2926&lt;$F$5,0,IF($B2926&gt;'MSD Calculation'!$D$5,0,IF($N$4="Closed-form",1/2*(1-COS(2*PI()*($B2926-$F$5)/$F$6))*$F$8,IF($N$4="General",1/2*(1-COS(2*PI()*($B2926-$F$5)/$F$6))*$F$9,"Error")))))</f>
        <v>2.8864808447301004E-3</v>
      </c>
      <c r="G2926" s="30">
        <f>IF(B2926="",0,IF($B2926&lt;$G$5,0,IF($B2926&gt;'MSD Calculation'!$D$5,0,IF($N$4="Closed-form",1/2*(1-COS(2*PI()*($B2926-$G$5)/$G$6))*$G$8,IF($N$4="General",1/2*(1-COS(2*PI()*($B2926-$G$5)/$G$6))*$G$9,"Error")))))</f>
        <v>1.1460963436968621E-3</v>
      </c>
      <c r="H2926" s="30">
        <f>IF(B2926="",0,IF($B2926&lt;$H$5,0,IF($B2926&gt;'MSD Calculation'!$D$5,0,IF($N$4="Closed-form",1/2*(1-COS(2*PI()*($B2926-$H$5)/$H$6))*$H$8,IF($N$4="General",1/2*(1-COS(2*PI()*($B2926-$H$5)/$H$6))*$H$9,"Error")))))</f>
        <v>6.6582337962903162E-4</v>
      </c>
      <c r="I2926" s="30">
        <f>IF(B2926="",0,IF($B2926&lt;$I$5,0,IF($B2926&gt;'MSD Calculation'!$D$5,0,IF($N$4="Closed-form",1/2*(1-COS(2*PI()*($B2926-$I$5)/$I$6))*$I$8,IF($N$4="General",1/2*(1-COS(2*PI()*($B2926-$I$5)/$I$6))*$I$9,"Error")))))</f>
        <v>2.137338859328091E-4</v>
      </c>
      <c r="J2926" s="15" t="s">
        <v>14</v>
      </c>
      <c r="K2926" s="3"/>
      <c r="L2926" s="17">
        <v>29.090000000001748</v>
      </c>
      <c r="M2926" s="34">
        <f>L2926/'MSD Calculation'!$D$5</f>
        <v>0.98277027027032926</v>
      </c>
      <c r="N2926" s="34">
        <f>'MSD Calculation'!$D$24-L2926</f>
        <v>-10.590000000001748</v>
      </c>
      <c r="O2926" s="35">
        <f t="shared" si="225"/>
        <v>2.4386136869304184E-4</v>
      </c>
      <c r="P2926" s="35">
        <f t="shared" si="226"/>
        <v>3.1303422134231424E-3</v>
      </c>
      <c r="Q2926" s="35">
        <f t="shared" si="227"/>
        <v>4.2764385571200042E-3</v>
      </c>
      <c r="R2926" s="35">
        <f t="shared" si="228"/>
        <v>4.9422619367490359E-3</v>
      </c>
      <c r="S2926" s="35">
        <f t="shared" si="229"/>
        <v>5.1559958226818445E-3</v>
      </c>
      <c r="T2926" s="11" t="s">
        <v>14</v>
      </c>
    </row>
    <row r="2927" spans="2:20" x14ac:dyDescent="0.35">
      <c r="B2927" s="63">
        <v>29.100000000001749</v>
      </c>
      <c r="C2927" s="34">
        <f>B2927/'MSD Calculation'!$D$5</f>
        <v>0.98310810810816718</v>
      </c>
      <c r="D2927" s="34">
        <f>'MSD Calculation'!$D$24-B2927</f>
        <v>-10.600000000001749</v>
      </c>
      <c r="E2927" s="30">
        <f>IF(B2927="",0,IF(B2927&lt;'MSD Calculation'!$D$5,$E$7*(1-B2927/'MSD Calculation'!$D$5), 0))</f>
        <v>2.3907977322845488E-4</v>
      </c>
      <c r="F2927" s="30">
        <f>IF(B2927="",0,IF($B2927&lt;$F$5,0,IF($B2927&gt;'MSD Calculation'!$D$5,0,IF($N$4="Closed-form",1/2*(1-COS(2*PI()*($B2927-$F$5)/$F$6))*$F$8,IF($N$4="General",1/2*(1-COS(2*PI()*($B2927-$F$5)/$F$6))*$F$9,"Error")))))</f>
        <v>2.8771973174078693E-3</v>
      </c>
      <c r="G2927" s="30">
        <f>IF(B2927="",0,IF($B2927&lt;$G$5,0,IF($B2927&gt;'MSD Calculation'!$D$5,0,IF($N$4="Closed-form",1/2*(1-COS(2*PI()*($B2927-$G$5)/$G$6))*$G$8,IF($N$4="General",1/2*(1-COS(2*PI()*($B2927-$G$5)/$G$6))*$G$9,"Error")))))</f>
        <v>1.1416017125576684E-3</v>
      </c>
      <c r="H2927" s="30">
        <f>IF(B2927="",0,IF($B2927&lt;$H$5,0,IF($B2927&gt;'MSD Calculation'!$D$5,0,IF($N$4="Closed-form",1/2*(1-COS(2*PI()*($B2927-$H$5)/$H$6))*$H$8,IF($N$4="General",1/2*(1-COS(2*PI()*($B2927-$H$5)/$H$6))*$H$9,"Error")))))</f>
        <v>6.6253627937054105E-4</v>
      </c>
      <c r="I2927" s="30">
        <f>IF(B2927="",0,IF($B2927&lt;$I$5,0,IF($B2927&gt;'MSD Calculation'!$D$5,0,IF($N$4="Closed-form",1/2*(1-COS(2*PI()*($B2927-$I$5)/$I$6))*$I$8,IF($N$4="General",1/2*(1-COS(2*PI()*($B2927-$I$5)/$I$6))*$I$9,"Error")))))</f>
        <v>2.1231516577810864E-4</v>
      </c>
      <c r="J2927" s="15" t="s">
        <v>14</v>
      </c>
      <c r="K2927" s="3"/>
      <c r="L2927" s="17">
        <v>29.100000000001749</v>
      </c>
      <c r="M2927" s="34">
        <f>L2927/'MSD Calculation'!$D$5</f>
        <v>0.98310810810816718</v>
      </c>
      <c r="N2927" s="34">
        <f>'MSD Calculation'!$D$24-L2927</f>
        <v>-10.600000000001749</v>
      </c>
      <c r="O2927" s="35">
        <f t="shared" si="225"/>
        <v>2.3907977322845488E-4</v>
      </c>
      <c r="P2927" s="35">
        <f t="shared" si="226"/>
        <v>3.1162770906363242E-3</v>
      </c>
      <c r="Q2927" s="35">
        <f t="shared" si="227"/>
        <v>4.2578788031939927E-3</v>
      </c>
      <c r="R2927" s="35">
        <f t="shared" si="228"/>
        <v>4.9204150825645342E-3</v>
      </c>
      <c r="S2927" s="35">
        <f t="shared" si="229"/>
        <v>5.1327302483426427E-3</v>
      </c>
      <c r="T2927" s="11" t="s">
        <v>14</v>
      </c>
    </row>
    <row r="2928" spans="2:20" x14ac:dyDescent="0.35">
      <c r="B2928" s="63">
        <v>29.110000000001751</v>
      </c>
      <c r="C2928" s="34">
        <f>B2928/'MSD Calculation'!$D$5</f>
        <v>0.9834459459460051</v>
      </c>
      <c r="D2928" s="34">
        <f>'MSD Calculation'!$D$24-B2928</f>
        <v>-10.610000000001751</v>
      </c>
      <c r="E2928" s="30">
        <f>IF(B2928="",0,IF(B2928&lt;'MSD Calculation'!$D$5,$E$7*(1-B2928/'MSD Calculation'!$D$5), 0))</f>
        <v>2.3429817776386794E-4</v>
      </c>
      <c r="F2928" s="30">
        <f>IF(B2928="",0,IF($B2928&lt;$F$5,0,IF($B2928&gt;'MSD Calculation'!$D$5,0,IF($N$4="Closed-form",1/2*(1-COS(2*PI()*($B2928-$F$5)/$F$6))*$F$8,IF($N$4="General",1/2*(1-COS(2*PI()*($B2928-$F$5)/$F$6))*$F$9,"Error")))))</f>
        <v>2.8679224428024516E-3</v>
      </c>
      <c r="G2928" s="30">
        <f>IF(B2928="",0,IF($B2928&lt;$G$5,0,IF($B2928&gt;'MSD Calculation'!$D$5,0,IF($N$4="Closed-form",1/2*(1-COS(2*PI()*($B2928-$G$5)/$G$6))*$G$8,IF($N$4="General",1/2*(1-COS(2*PI()*($B2928-$G$5)/$G$6))*$G$9,"Error")))))</f>
        <v>1.1371119681611787E-3</v>
      </c>
      <c r="H2928" s="30">
        <f>IF(B2928="",0,IF($B2928&lt;$H$5,0,IF($B2928&gt;'MSD Calculation'!$D$5,0,IF($N$4="Closed-form",1/2*(1-COS(2*PI()*($B2928-$H$5)/$H$6))*$H$8,IF($N$4="General",1/2*(1-COS(2*PI()*($B2928-$H$5)/$H$6))*$H$9,"Error")))))</f>
        <v>6.592533399969716E-4</v>
      </c>
      <c r="I2928" s="30">
        <f>IF(B2928="",0,IF($B2928&lt;$I$5,0,IF($B2928&gt;'MSD Calculation'!$D$5,0,IF($N$4="Closed-form",1/2*(1-COS(2*PI()*($B2928-$I$5)/$I$6))*$I$8,IF($N$4="General",1/2*(1-COS(2*PI()*($B2928-$I$5)/$I$6))*$I$9,"Error")))))</f>
        <v>2.1089843575480927E-4</v>
      </c>
      <c r="J2928" s="15" t="s">
        <v>14</v>
      </c>
      <c r="K2928" s="3"/>
      <c r="L2928" s="17">
        <v>29.110000000001751</v>
      </c>
      <c r="M2928" s="34">
        <f>L2928/'MSD Calculation'!$D$5</f>
        <v>0.9834459459460051</v>
      </c>
      <c r="N2928" s="34">
        <f>'MSD Calculation'!$D$24-L2928</f>
        <v>-10.610000000001751</v>
      </c>
      <c r="O2928" s="35">
        <f t="shared" si="225"/>
        <v>2.3429817776386794E-4</v>
      </c>
      <c r="P2928" s="35">
        <f t="shared" si="226"/>
        <v>3.1022206205663194E-3</v>
      </c>
      <c r="Q2928" s="35">
        <f t="shared" si="227"/>
        <v>4.2393325887274983E-3</v>
      </c>
      <c r="R2928" s="35">
        <f t="shared" si="228"/>
        <v>4.8985859287244702E-3</v>
      </c>
      <c r="S2928" s="35">
        <f t="shared" si="229"/>
        <v>5.1094843644792793E-3</v>
      </c>
      <c r="T2928" s="11" t="s">
        <v>14</v>
      </c>
    </row>
    <row r="2929" spans="2:20" x14ac:dyDescent="0.35">
      <c r="B2929" s="63">
        <v>29.120000000001752</v>
      </c>
      <c r="C2929" s="34">
        <f>B2929/'MSD Calculation'!$D$5</f>
        <v>0.9837837837838429</v>
      </c>
      <c r="D2929" s="34">
        <f>'MSD Calculation'!$D$24-B2929</f>
        <v>-10.620000000001752</v>
      </c>
      <c r="E2929" s="30">
        <f>IF(B2929="",0,IF(B2929&lt;'MSD Calculation'!$D$5,$E$7*(1-B2929/'MSD Calculation'!$D$5), 0))</f>
        <v>2.2951658229928255E-4</v>
      </c>
      <c r="F2929" s="30">
        <f>IF(B2929="",0,IF($B2929&lt;$F$5,0,IF($B2929&gt;'MSD Calculation'!$D$5,0,IF($N$4="Closed-form",1/2*(1-COS(2*PI()*($B2929-$F$5)/$F$6))*$F$8,IF($N$4="General",1/2*(1-COS(2*PI()*($B2929-$F$5)/$F$6))*$F$9,"Error")))))</f>
        <v>2.8586562615979926E-3</v>
      </c>
      <c r="G2929" s="30">
        <f>IF(B2929="",0,IF($B2929&lt;$G$5,0,IF($B2929&gt;'MSD Calculation'!$D$5,0,IF($N$4="Closed-form",1/2*(1-COS(2*PI()*($B2929-$G$5)/$G$6))*$G$8,IF($N$4="General",1/2*(1-COS(2*PI()*($B2929-$G$5)/$G$6))*$G$9,"Error")))))</f>
        <v>1.1326271415896462E-3</v>
      </c>
      <c r="H2929" s="30">
        <f>IF(B2929="",0,IF($B2929&lt;$H$5,0,IF($B2929&gt;'MSD Calculation'!$D$5,0,IF($N$4="Closed-form",1/2*(1-COS(2*PI()*($B2929-$H$5)/$H$6))*$H$8,IF($N$4="General",1/2*(1-COS(2*PI()*($B2929-$H$5)/$H$6))*$H$9,"Error")))))</f>
        <v>6.5597460098183269E-4</v>
      </c>
      <c r="I2929" s="30">
        <f>IF(B2929="",0,IF($B2929&lt;$I$5,0,IF($B2929&gt;'MSD Calculation'!$D$5,0,IF($N$4="Closed-form",1/2*(1-COS(2*PI()*($B2929-$I$5)/$I$6))*$I$8,IF($N$4="General",1/2*(1-COS(2*PI()*($B2929-$I$5)/$I$6))*$I$9,"Error")))))</f>
        <v>2.0948373247368885E-4</v>
      </c>
      <c r="J2929" s="15" t="s">
        <v>14</v>
      </c>
      <c r="K2929" s="3"/>
      <c r="L2929" s="17">
        <v>29.120000000001752</v>
      </c>
      <c r="M2929" s="34">
        <f>L2929/'MSD Calculation'!$D$5</f>
        <v>0.9837837837838429</v>
      </c>
      <c r="N2929" s="34">
        <f>'MSD Calculation'!$D$24-L2929</f>
        <v>-10.620000000001752</v>
      </c>
      <c r="O2929" s="35">
        <f t="shared" si="225"/>
        <v>2.2951658229928255E-4</v>
      </c>
      <c r="P2929" s="35">
        <f t="shared" si="226"/>
        <v>3.0881728438972751E-3</v>
      </c>
      <c r="Q2929" s="35">
        <f t="shared" si="227"/>
        <v>4.2207999854869211E-3</v>
      </c>
      <c r="R2929" s="35">
        <f t="shared" si="228"/>
        <v>4.8767745864687542E-3</v>
      </c>
      <c r="S2929" s="35">
        <f t="shared" si="229"/>
        <v>5.0862583189424434E-3</v>
      </c>
      <c r="T2929" s="11" t="s">
        <v>14</v>
      </c>
    </row>
    <row r="2930" spans="2:20" x14ac:dyDescent="0.35">
      <c r="B2930" s="63">
        <v>29.130000000001754</v>
      </c>
      <c r="C2930" s="34">
        <f>B2930/'MSD Calculation'!$D$5</f>
        <v>0.98412162162168082</v>
      </c>
      <c r="D2930" s="34">
        <f>'MSD Calculation'!$D$24-B2930</f>
        <v>-10.630000000001754</v>
      </c>
      <c r="E2930" s="30">
        <f>IF(B2930="",0,IF(B2930&lt;'MSD Calculation'!$D$5,$E$7*(1-B2930/'MSD Calculation'!$D$5), 0))</f>
        <v>2.2473498683469562E-4</v>
      </c>
      <c r="F2930" s="30">
        <f>IF(B2930="",0,IF($B2930&lt;$F$5,0,IF($B2930&gt;'MSD Calculation'!$D$5,0,IF($N$4="Closed-form",1/2*(1-COS(2*PI()*($B2930-$F$5)/$F$6))*$F$8,IF($N$4="General",1/2*(1-COS(2*PI()*($B2930-$F$5)/$F$6))*$F$9,"Error")))))</f>
        <v>2.8493988144404768E-3</v>
      </c>
      <c r="G2930" s="30">
        <f>IF(B2930="",0,IF($B2930&lt;$G$5,0,IF($B2930&gt;'MSD Calculation'!$D$5,0,IF($N$4="Closed-form",1/2*(1-COS(2*PI()*($B2930-$G$5)/$G$6))*$G$8,IF($N$4="General",1/2*(1-COS(2*PI()*($B2930-$G$5)/$G$6))*$G$9,"Error")))))</f>
        <v>1.1281472638912731E-3</v>
      </c>
      <c r="H2930" s="30">
        <f>IF(B2930="",0,IF($B2930&lt;$H$5,0,IF($B2930&gt;'MSD Calculation'!$D$5,0,IF($N$4="Closed-form",1/2*(1-COS(2*PI()*($B2930-$H$5)/$H$6))*$H$8,IF($N$4="General",1/2*(1-COS(2*PI()*($B2930-$H$5)/$H$6))*$H$9,"Error")))))</f>
        <v>6.527001017481354E-4</v>
      </c>
      <c r="I2930" s="30">
        <f>IF(B2930="",0,IF($B2930&lt;$I$5,0,IF($B2930&gt;'MSD Calculation'!$D$5,0,IF($N$4="Closed-form",1/2*(1-COS(2*PI()*($B2930-$I$5)/$I$6))*$I$8,IF($N$4="General",1/2*(1-COS(2*PI()*($B2930-$I$5)/$I$6))*$I$9,"Error")))))</f>
        <v>2.0807109249315088E-4</v>
      </c>
      <c r="J2930" s="15" t="s">
        <v>14</v>
      </c>
      <c r="K2930" s="3"/>
      <c r="L2930" s="17">
        <v>29.130000000001754</v>
      </c>
      <c r="M2930" s="34">
        <f>L2930/'MSD Calculation'!$D$5</f>
        <v>0.98412162162168082</v>
      </c>
      <c r="N2930" s="34">
        <f>'MSD Calculation'!$D$24-L2930</f>
        <v>-10.630000000001754</v>
      </c>
      <c r="O2930" s="35">
        <f t="shared" si="225"/>
        <v>2.2473498683469562E-4</v>
      </c>
      <c r="P2930" s="35">
        <f t="shared" si="226"/>
        <v>3.0741338012751722E-3</v>
      </c>
      <c r="Q2930" s="35">
        <f t="shared" si="227"/>
        <v>4.2022810651664456E-3</v>
      </c>
      <c r="R2930" s="35">
        <f t="shared" si="228"/>
        <v>4.8549811669145806E-3</v>
      </c>
      <c r="S2930" s="35">
        <f t="shared" si="229"/>
        <v>5.0630522594077316E-3</v>
      </c>
      <c r="T2930" s="11" t="s">
        <v>14</v>
      </c>
    </row>
    <row r="2931" spans="2:20" x14ac:dyDescent="0.35">
      <c r="B2931" s="63">
        <v>29.140000000001756</v>
      </c>
      <c r="C2931" s="34">
        <f>B2931/'MSD Calculation'!$D$5</f>
        <v>0.98445945945951874</v>
      </c>
      <c r="D2931" s="34">
        <f>'MSD Calculation'!$D$24-B2931</f>
        <v>-10.640000000001756</v>
      </c>
      <c r="E2931" s="30">
        <f>IF(B2931="",0,IF(B2931&lt;'MSD Calculation'!$D$5,$E$7*(1-B2931/'MSD Calculation'!$D$5), 0))</f>
        <v>2.1995339137010866E-4</v>
      </c>
      <c r="F2931" s="30">
        <f>IF(B2931="",0,IF($B2931&lt;$F$5,0,IF($B2931&gt;'MSD Calculation'!$D$5,0,IF($N$4="Closed-form",1/2*(1-COS(2*PI()*($B2931-$F$5)/$F$6))*$F$8,IF($N$4="General",1/2*(1-COS(2*PI()*($B2931-$F$5)/$F$6))*$F$9,"Error")))))</f>
        <v>2.8401501419376162E-3</v>
      </c>
      <c r="G2931" s="30">
        <f>IF(B2931="",0,IF($B2931&lt;$G$5,0,IF($B2931&gt;'MSD Calculation'!$D$5,0,IF($N$4="Closed-form",1/2*(1-COS(2*PI()*($B2931-$G$5)/$G$6))*$G$8,IF($N$4="General",1/2*(1-COS(2*PI()*($B2931-$G$5)/$G$6))*$G$9,"Error")))))</f>
        <v>1.1236723660800066E-3</v>
      </c>
      <c r="H2931" s="30">
        <f>IF(B2931="",0,IF($B2931&lt;$H$5,0,IF($B2931&gt;'MSD Calculation'!$D$5,0,IF($N$4="Closed-form",1/2*(1-COS(2*PI()*($B2931-$H$5)/$H$6))*$H$8,IF($N$4="General",1/2*(1-COS(2*PI()*($B2931-$H$5)/$H$6))*$H$9,"Error")))))</f>
        <v>6.494298816679088E-4</v>
      </c>
      <c r="I2931" s="30">
        <f>IF(B2931="",0,IF($B2931&lt;$I$5,0,IF($B2931&gt;'MSD Calculation'!$D$5,0,IF($N$4="Closed-form",1/2*(1-COS(2*PI()*($B2931-$I$5)/$I$6))*$I$8,IF($N$4="General",1/2*(1-COS(2*PI()*($B2931-$I$5)/$I$6))*$I$9,"Error")))))</f>
        <v>2.0666055231827963E-4</v>
      </c>
      <c r="J2931" s="15" t="s">
        <v>14</v>
      </c>
      <c r="K2931" s="3"/>
      <c r="L2931" s="17">
        <v>29.140000000001756</v>
      </c>
      <c r="M2931" s="34">
        <f>L2931/'MSD Calculation'!$D$5</f>
        <v>0.98445945945951874</v>
      </c>
      <c r="N2931" s="34">
        <f>'MSD Calculation'!$D$24-L2931</f>
        <v>-10.640000000001756</v>
      </c>
      <c r="O2931" s="35">
        <f t="shared" si="225"/>
        <v>2.1995339137010866E-4</v>
      </c>
      <c r="P2931" s="35">
        <f t="shared" si="226"/>
        <v>3.060103533307725E-3</v>
      </c>
      <c r="Q2931" s="35">
        <f t="shared" si="227"/>
        <v>4.1837758993877316E-3</v>
      </c>
      <c r="R2931" s="35">
        <f t="shared" si="228"/>
        <v>4.8332057810556404E-3</v>
      </c>
      <c r="S2931" s="35">
        <f t="shared" si="229"/>
        <v>5.0398663333739201E-3</v>
      </c>
      <c r="T2931" s="11" t="s">
        <v>14</v>
      </c>
    </row>
    <row r="2932" spans="2:20" x14ac:dyDescent="0.35">
      <c r="B2932" s="63">
        <v>29.150000000001757</v>
      </c>
      <c r="C2932" s="34">
        <f>B2932/'MSD Calculation'!$D$5</f>
        <v>0.98479729729735666</v>
      </c>
      <c r="D2932" s="34">
        <f>'MSD Calculation'!$D$24-B2932</f>
        <v>-10.650000000001757</v>
      </c>
      <c r="E2932" s="30">
        <f>IF(B2932="",0,IF(B2932&lt;'MSD Calculation'!$D$5,$E$7*(1-B2932/'MSD Calculation'!$D$5), 0))</f>
        <v>2.1517179590552172E-4</v>
      </c>
      <c r="F2932" s="30">
        <f>IF(B2932="",0,IF($B2932&lt;$F$5,0,IF($B2932&gt;'MSD Calculation'!$D$5,0,IF($N$4="Closed-form",1/2*(1-COS(2*PI()*($B2932-$F$5)/$F$6))*$F$8,IF($N$4="General",1/2*(1-COS(2*PI()*($B2932-$F$5)/$F$6))*$F$9,"Error")))))</f>
        <v>2.8309102846586021E-3</v>
      </c>
      <c r="G2932" s="30">
        <f>IF(B2932="",0,IF($B2932&lt;$G$5,0,IF($B2932&gt;'MSD Calculation'!$D$5,0,IF($N$4="Closed-form",1/2*(1-COS(2*PI()*($B2932-$G$5)/$G$6))*$G$8,IF($N$4="General",1/2*(1-COS(2*PI()*($B2932-$G$5)/$G$6))*$G$9,"Error")))))</f>
        <v>1.1192024791353132E-3</v>
      </c>
      <c r="H2932" s="30">
        <f>IF(B2932="",0,IF($B2932&lt;$H$5,0,IF($B2932&gt;'MSD Calculation'!$D$5,0,IF($N$4="Closed-form",1/2*(1-COS(2*PI()*($B2932-$H$5)/$H$6))*$H$8,IF($N$4="General",1/2*(1-COS(2*PI()*($B2932-$H$5)/$H$6))*$H$9,"Error")))))</f>
        <v>6.4616398006173126E-4</v>
      </c>
      <c r="I2932" s="30">
        <f>IF(B2932="",0,IF($B2932&lt;$I$5,0,IF($B2932&gt;'MSD Calculation'!$D$5,0,IF($N$4="Closed-form",1/2*(1-COS(2*PI()*($B2932-$I$5)/$I$6))*$I$8,IF($N$4="General",1/2*(1-COS(2*PI()*($B2932-$I$5)/$I$6))*$I$9,"Error")))))</f>
        <v>2.0525214839989611E-4</v>
      </c>
      <c r="J2932" s="15" t="s">
        <v>14</v>
      </c>
      <c r="K2932" s="3"/>
      <c r="L2932" s="17">
        <v>29.150000000001757</v>
      </c>
      <c r="M2932" s="34">
        <f>L2932/'MSD Calculation'!$D$5</f>
        <v>0.98479729729735666</v>
      </c>
      <c r="N2932" s="34">
        <f>'MSD Calculation'!$D$24-L2932</f>
        <v>-10.650000000001757</v>
      </c>
      <c r="O2932" s="35">
        <f t="shared" si="225"/>
        <v>2.1517179590552172E-4</v>
      </c>
      <c r="P2932" s="35">
        <f t="shared" si="226"/>
        <v>3.0460820805641238E-3</v>
      </c>
      <c r="Q2932" s="35">
        <f t="shared" si="227"/>
        <v>4.165284559699437E-3</v>
      </c>
      <c r="R2932" s="35">
        <f t="shared" si="228"/>
        <v>4.8114485397611683E-3</v>
      </c>
      <c r="S2932" s="35">
        <f t="shared" si="229"/>
        <v>5.0167006881610644E-3</v>
      </c>
      <c r="T2932" s="11" t="s">
        <v>14</v>
      </c>
    </row>
    <row r="2933" spans="2:20" x14ac:dyDescent="0.35">
      <c r="B2933" s="63">
        <v>29.160000000001759</v>
      </c>
      <c r="C2933" s="34">
        <f>B2933/'MSD Calculation'!$D$5</f>
        <v>0.98513513513519446</v>
      </c>
      <c r="D2933" s="34">
        <f>'MSD Calculation'!$D$24-B2933</f>
        <v>-10.660000000001759</v>
      </c>
      <c r="E2933" s="30">
        <f>IF(B2933="",0,IF(B2933&lt;'MSD Calculation'!$D$5,$E$7*(1-B2933/'MSD Calculation'!$D$5), 0))</f>
        <v>2.1039020044093633E-4</v>
      </c>
      <c r="F2933" s="30">
        <f>IF(B2933="",0,IF($B2933&lt;$F$5,0,IF($B2933&gt;'MSD Calculation'!$D$5,0,IF($N$4="Closed-form",1/2*(1-COS(2*PI()*($B2933-$F$5)/$F$6))*$F$8,IF($N$4="General",1/2*(1-COS(2*PI()*($B2933-$F$5)/$F$6))*$F$9,"Error")))))</f>
        <v>2.8216792831339804E-3</v>
      </c>
      <c r="G2933" s="30">
        <f>IF(B2933="",0,IF($B2933&lt;$G$5,0,IF($B2933&gt;'MSD Calculation'!$D$5,0,IF($N$4="Closed-form",1/2*(1-COS(2*PI()*($B2933-$G$5)/$G$6))*$G$8,IF($N$4="General",1/2*(1-COS(2*PI()*($B2933-$G$5)/$G$6))*$G$9,"Error")))))</f>
        <v>1.114737634001972E-3</v>
      </c>
      <c r="H2933" s="30">
        <f>IF(B2933="",0,IF($B2933&lt;$H$5,0,IF($B2933&gt;'MSD Calculation'!$D$5,0,IF($N$4="Closed-form",1/2*(1-COS(2*PI()*($B2933-$H$5)/$H$6))*$H$8,IF($N$4="General",1/2*(1-COS(2*PI()*($B2933-$H$5)/$H$6))*$H$9,"Error")))))</f>
        <v>6.4290243619825622E-4</v>
      </c>
      <c r="I2933" s="30">
        <f>IF(B2933="",0,IF($B2933&lt;$I$5,0,IF($B2933&gt;'MSD Calculation'!$D$5,0,IF($N$4="Closed-form",1/2*(1-COS(2*PI()*($B2933-$I$5)/$I$6))*$I$8,IF($N$4="General",1/2*(1-COS(2*PI()*($B2933-$I$5)/$I$6))*$I$9,"Error")))))</f>
        <v>2.0384591713361745E-4</v>
      </c>
      <c r="J2933" s="15" t="s">
        <v>14</v>
      </c>
      <c r="K2933" s="3"/>
      <c r="L2933" s="17">
        <v>29.160000000001759</v>
      </c>
      <c r="M2933" s="34">
        <f>L2933/'MSD Calculation'!$D$5</f>
        <v>0.98513513513519446</v>
      </c>
      <c r="N2933" s="34">
        <f>'MSD Calculation'!$D$24-L2933</f>
        <v>-10.660000000001759</v>
      </c>
      <c r="O2933" s="35">
        <f t="shared" si="225"/>
        <v>2.1039020044093633E-4</v>
      </c>
      <c r="P2933" s="35">
        <f t="shared" si="226"/>
        <v>3.0320694835749167E-3</v>
      </c>
      <c r="Q2933" s="35">
        <f t="shared" si="227"/>
        <v>4.1468071175768889E-3</v>
      </c>
      <c r="R2933" s="35">
        <f t="shared" si="228"/>
        <v>4.7897095537751452E-3</v>
      </c>
      <c r="S2933" s="35">
        <f t="shared" si="229"/>
        <v>4.9935554709087627E-3</v>
      </c>
      <c r="T2933" s="11" t="s">
        <v>14</v>
      </c>
    </row>
    <row r="2934" spans="2:20" x14ac:dyDescent="0.35">
      <c r="B2934" s="63">
        <v>29.17000000000176</v>
      </c>
      <c r="C2934" s="34">
        <f>B2934/'MSD Calculation'!$D$5</f>
        <v>0.98547297297303238</v>
      </c>
      <c r="D2934" s="34">
        <f>'MSD Calculation'!$D$24-B2934</f>
        <v>-10.67000000000176</v>
      </c>
      <c r="E2934" s="30">
        <f>IF(B2934="",0,IF(B2934&lt;'MSD Calculation'!$D$5,$E$7*(1-B2934/'MSD Calculation'!$D$5), 0))</f>
        <v>2.056086049763494E-4</v>
      </c>
      <c r="F2934" s="30">
        <f>IF(B2934="",0,IF($B2934&lt;$F$5,0,IF($B2934&gt;'MSD Calculation'!$D$5,0,IF($N$4="Closed-form",1/2*(1-COS(2*PI()*($B2934-$F$5)/$F$6))*$F$8,IF($N$4="General",1/2*(1-COS(2*PI()*($B2934-$F$5)/$F$6))*$F$9,"Error")))))</f>
        <v>2.8124571778554196E-3</v>
      </c>
      <c r="G2934" s="30">
        <f>IF(B2934="",0,IF($B2934&lt;$G$5,0,IF($B2934&gt;'MSD Calculation'!$D$5,0,IF($N$4="Closed-form",1/2*(1-COS(2*PI()*($B2934-$G$5)/$G$6))*$G$8,IF($N$4="General",1/2*(1-COS(2*PI()*($B2934-$G$5)/$G$6))*$G$9,"Error")))))</f>
        <v>1.1102778615898559E-3</v>
      </c>
      <c r="H2934" s="30">
        <f>IF(B2934="",0,IF($B2934&lt;$H$5,0,IF($B2934&gt;'MSD Calculation'!$D$5,0,IF($N$4="Closed-form",1/2*(1-COS(2*PI()*($B2934-$H$5)/$H$6))*$H$8,IF($N$4="General",1/2*(1-COS(2*PI()*($B2934-$H$5)/$H$6))*$H$9,"Error")))))</f>
        <v>6.3964528929374097E-4</v>
      </c>
      <c r="I2934" s="30">
        <f>IF(B2934="",0,IF($B2934&lt;$I$5,0,IF($B2934&gt;'MSD Calculation'!$D$5,0,IF($N$4="Closed-form",1/2*(1-COS(2*PI()*($B2934-$I$5)/$I$6))*$I$8,IF($N$4="General",1/2*(1-COS(2*PI()*($B2934-$I$5)/$I$6))*$I$9,"Error")))))</f>
        <v>2.0244189485891536E-4</v>
      </c>
      <c r="J2934" s="15" t="s">
        <v>14</v>
      </c>
      <c r="K2934" s="3"/>
      <c r="L2934" s="17">
        <v>29.17000000000176</v>
      </c>
      <c r="M2934" s="34">
        <f>L2934/'MSD Calculation'!$D$5</f>
        <v>0.98547297297303238</v>
      </c>
      <c r="N2934" s="34">
        <f>'MSD Calculation'!$D$24-L2934</f>
        <v>-10.67000000000176</v>
      </c>
      <c r="O2934" s="35">
        <f t="shared" si="225"/>
        <v>2.056086049763494E-4</v>
      </c>
      <c r="P2934" s="35">
        <f t="shared" si="226"/>
        <v>3.0180657828317689E-3</v>
      </c>
      <c r="Q2934" s="35">
        <f t="shared" si="227"/>
        <v>4.128343644421625E-3</v>
      </c>
      <c r="R2934" s="35">
        <f t="shared" si="228"/>
        <v>4.7679889337153662E-3</v>
      </c>
      <c r="S2934" s="35">
        <f t="shared" si="229"/>
        <v>4.9704308285742817E-3</v>
      </c>
      <c r="T2934" s="11" t="s">
        <v>14</v>
      </c>
    </row>
    <row r="2935" spans="2:20" x14ac:dyDescent="0.35">
      <c r="B2935" s="63">
        <v>29.180000000001762</v>
      </c>
      <c r="C2935" s="34">
        <f>B2935/'MSD Calculation'!$D$5</f>
        <v>0.9858108108108703</v>
      </c>
      <c r="D2935" s="34">
        <f>'MSD Calculation'!$D$24-B2935</f>
        <v>-10.680000000001762</v>
      </c>
      <c r="E2935" s="30">
        <f>IF(B2935="",0,IF(B2935&lt;'MSD Calculation'!$D$5,$E$7*(1-B2935/'MSD Calculation'!$D$5), 0))</f>
        <v>2.0082700951176244E-4</v>
      </c>
      <c r="F2935" s="30">
        <f>IF(B2935="",0,IF($B2935&lt;$F$5,0,IF($B2935&gt;'MSD Calculation'!$D$5,0,IF($N$4="Closed-form",1/2*(1-COS(2*PI()*($B2935-$F$5)/$F$6))*$F$8,IF($N$4="General",1/2*(1-COS(2*PI()*($B2935-$F$5)/$F$6))*$F$9,"Error")))))</f>
        <v>2.8032440092756062E-3</v>
      </c>
      <c r="G2935" s="30">
        <f>IF(B2935="",0,IF($B2935&lt;$G$5,0,IF($B2935&gt;'MSD Calculation'!$D$5,0,IF($N$4="Closed-form",1/2*(1-COS(2*PI()*($B2935-$G$5)/$G$6))*$G$8,IF($N$4="General",1/2*(1-COS(2*PI()*($B2935-$G$5)/$G$6))*$G$9,"Error")))))</f>
        <v>1.1058231927737238E-3</v>
      </c>
      <c r="H2935" s="30">
        <f>IF(B2935="",0,IF($B2935&lt;$H$5,0,IF($B2935&gt;'MSD Calculation'!$D$5,0,IF($N$4="Closed-form",1/2*(1-COS(2*PI()*($B2935-$H$5)/$H$6))*$H$8,IF($N$4="General",1/2*(1-COS(2*PI()*($B2935-$H$5)/$H$6))*$H$9,"Error")))))</f>
        <v>6.3639257851157279E-4</v>
      </c>
      <c r="I2935" s="30">
        <f>IF(B2935="",0,IF($B2935&lt;$I$5,0,IF($B2935&gt;'MSD Calculation'!$D$5,0,IF($N$4="Closed-form",1/2*(1-COS(2*PI()*($B2935-$I$5)/$I$6))*$I$8,IF($N$4="General",1/2*(1-COS(2*PI()*($B2935-$I$5)/$I$6))*$I$9,"Error")))))</f>
        <v>2.0104011785817741E-4</v>
      </c>
      <c r="J2935" s="15" t="s">
        <v>14</v>
      </c>
      <c r="K2935" s="3"/>
      <c r="L2935" s="17">
        <v>29.180000000001762</v>
      </c>
      <c r="M2935" s="34">
        <f>L2935/'MSD Calculation'!$D$5</f>
        <v>0.9858108108108703</v>
      </c>
      <c r="N2935" s="34">
        <f>'MSD Calculation'!$D$24-L2935</f>
        <v>-10.680000000001762</v>
      </c>
      <c r="O2935" s="35">
        <f t="shared" si="225"/>
        <v>2.0082700951176244E-4</v>
      </c>
      <c r="P2935" s="35">
        <f t="shared" si="226"/>
        <v>3.0040710187873684E-3</v>
      </c>
      <c r="Q2935" s="35">
        <f t="shared" si="227"/>
        <v>4.1098942115610927E-3</v>
      </c>
      <c r="R2935" s="35">
        <f t="shared" si="228"/>
        <v>4.7462867900726659E-3</v>
      </c>
      <c r="S2935" s="35">
        <f t="shared" si="229"/>
        <v>4.9473269079308435E-3</v>
      </c>
      <c r="T2935" s="11" t="s">
        <v>14</v>
      </c>
    </row>
    <row r="2936" spans="2:20" x14ac:dyDescent="0.35">
      <c r="B2936" s="63">
        <v>29.190000000001763</v>
      </c>
      <c r="C2936" s="34">
        <f>B2936/'MSD Calculation'!$D$5</f>
        <v>0.98614864864870821</v>
      </c>
      <c r="D2936" s="34">
        <f>'MSD Calculation'!$D$24-B2936</f>
        <v>-10.690000000001763</v>
      </c>
      <c r="E2936" s="30">
        <f>IF(B2936="",0,IF(B2936&lt;'MSD Calculation'!$D$5,$E$7*(1-B2936/'MSD Calculation'!$D$5), 0))</f>
        <v>1.960454140471755E-4</v>
      </c>
      <c r="F2936" s="30">
        <f>IF(B2936="",0,IF($B2936&lt;$F$5,0,IF($B2936&gt;'MSD Calculation'!$D$5,0,IF($N$4="Closed-form",1/2*(1-COS(2*PI()*($B2936-$F$5)/$F$6))*$F$8,IF($N$4="General",1/2*(1-COS(2*PI()*($B2936-$F$5)/$F$6))*$F$9,"Error")))))</f>
        <v>2.7940398178079918E-3</v>
      </c>
      <c r="G2936" s="30">
        <f>IF(B2936="",0,IF($B2936&lt;$G$5,0,IF($B2936&gt;'MSD Calculation'!$D$5,0,IF($N$4="Closed-form",1/2*(1-COS(2*PI()*($B2936-$G$5)/$G$6))*$G$8,IF($N$4="General",1/2*(1-COS(2*PI()*($B2936-$G$5)/$G$6))*$G$9,"Error")))))</f>
        <v>1.1013736583929989E-3</v>
      </c>
      <c r="H2936" s="30">
        <f>IF(B2936="",0,IF($B2936&lt;$H$5,0,IF($B2936&gt;'MSD Calculation'!$D$5,0,IF($N$4="Closed-form",1/2*(1-COS(2*PI()*($B2936-$H$5)/$H$6))*$H$8,IF($N$4="General",1/2*(1-COS(2*PI()*($B2936-$H$5)/$H$6))*$H$9,"Error")))))</f>
        <v>6.3314434296180358E-4</v>
      </c>
      <c r="I2936" s="30">
        <f>IF(B2936="",0,IF($B2936&lt;$I$5,0,IF($B2936&gt;'MSD Calculation'!$D$5,0,IF($N$4="Closed-form",1/2*(1-COS(2*PI()*($B2936-$I$5)/$I$6))*$I$8,IF($N$4="General",1/2*(1-COS(2*PI()*($B2936-$I$5)/$I$6))*$I$9,"Error")))))</f>
        <v>1.9964062235576957E-4</v>
      </c>
      <c r="J2936" s="15" t="s">
        <v>14</v>
      </c>
      <c r="K2936" s="3"/>
      <c r="L2936" s="17">
        <v>29.190000000001763</v>
      </c>
      <c r="M2936" s="34">
        <f>L2936/'MSD Calculation'!$D$5</f>
        <v>0.98614864864870821</v>
      </c>
      <c r="N2936" s="34">
        <f>'MSD Calculation'!$D$24-L2936</f>
        <v>-10.690000000001763</v>
      </c>
      <c r="O2936" s="35">
        <f t="shared" si="225"/>
        <v>1.960454140471755E-4</v>
      </c>
      <c r="P2936" s="35">
        <f t="shared" si="226"/>
        <v>2.9900852318551674E-3</v>
      </c>
      <c r="Q2936" s="35">
        <f t="shared" si="227"/>
        <v>4.0914588902481661E-3</v>
      </c>
      <c r="R2936" s="35">
        <f t="shared" si="228"/>
        <v>4.7246032332099695E-3</v>
      </c>
      <c r="S2936" s="35">
        <f t="shared" si="229"/>
        <v>4.9242438555657389E-3</v>
      </c>
      <c r="T2936" s="11" t="s">
        <v>14</v>
      </c>
    </row>
    <row r="2937" spans="2:20" x14ac:dyDescent="0.35">
      <c r="B2937" s="63">
        <v>29.200000000001765</v>
      </c>
      <c r="C2937" s="34">
        <f>B2937/'MSD Calculation'!$D$5</f>
        <v>0.98648648648654602</v>
      </c>
      <c r="D2937" s="34">
        <f>'MSD Calculation'!$D$24-B2937</f>
        <v>-10.700000000001765</v>
      </c>
      <c r="E2937" s="30">
        <f>IF(B2937="",0,IF(B2937&lt;'MSD Calculation'!$D$5,$E$7*(1-B2937/'MSD Calculation'!$D$5), 0))</f>
        <v>1.9126381858259011E-4</v>
      </c>
      <c r="F2937" s="30">
        <f>IF(B2937="",0,IF($B2937&lt;$F$5,0,IF($B2937&gt;'MSD Calculation'!$D$5,0,IF($N$4="Closed-form",1/2*(1-COS(2*PI()*($B2937-$F$5)/$F$6))*$F$8,IF($N$4="General",1/2*(1-COS(2*PI()*($B2937-$F$5)/$F$6))*$F$9,"Error")))))</f>
        <v>2.7848446438266728E-3</v>
      </c>
      <c r="G2937" s="30">
        <f>IF(B2937="",0,IF($B2937&lt;$G$5,0,IF($B2937&gt;'MSD Calculation'!$D$5,0,IF($N$4="Closed-form",1/2*(1-COS(2*PI()*($B2937-$G$5)/$G$6))*$G$8,IF($N$4="General",1/2*(1-COS(2*PI()*($B2937-$G$5)/$G$6))*$G$9,"Error")))))</f>
        <v>1.0969292892515584E-3</v>
      </c>
      <c r="H2937" s="30">
        <f>IF(B2937="",0,IF($B2937&lt;$H$5,0,IF($B2937&gt;'MSD Calculation'!$D$5,0,IF($N$4="Closed-form",1/2*(1-COS(2*PI()*($B2937-$H$5)/$H$6))*$H$8,IF($N$4="General",1/2*(1-COS(2*PI()*($B2937-$H$5)/$H$6))*$H$9,"Error")))))</f>
        <v>6.299006217006703E-4</v>
      </c>
      <c r="I2937" s="30">
        <f>IF(B2937="",0,IF($B2937&lt;$I$5,0,IF($B2937&gt;'MSD Calculation'!$D$5,0,IF($N$4="Closed-form",1/2*(1-COS(2*PI()*($B2937-$I$5)/$I$6))*$I$8,IF($N$4="General",1/2*(1-COS(2*PI()*($B2937-$I$5)/$I$6))*$I$9,"Error")))))</f>
        <v>1.9824344451709923E-4</v>
      </c>
      <c r="J2937" s="15" t="s">
        <v>14</v>
      </c>
      <c r="K2937" s="3"/>
      <c r="L2937" s="17">
        <v>29.200000000001765</v>
      </c>
      <c r="M2937" s="34">
        <f>L2937/'MSD Calculation'!$D$5</f>
        <v>0.98648648648654602</v>
      </c>
      <c r="N2937" s="34">
        <f>'MSD Calculation'!$D$24-L2937</f>
        <v>-10.700000000001765</v>
      </c>
      <c r="O2937" s="35">
        <f t="shared" si="225"/>
        <v>1.9126381858259011E-4</v>
      </c>
      <c r="P2937" s="35">
        <f t="shared" si="226"/>
        <v>2.9761084624092631E-3</v>
      </c>
      <c r="Q2937" s="35">
        <f t="shared" si="227"/>
        <v>4.073037751660822E-3</v>
      </c>
      <c r="R2937" s="35">
        <f t="shared" si="228"/>
        <v>4.7029383733614922E-3</v>
      </c>
      <c r="S2937" s="35">
        <f t="shared" si="229"/>
        <v>4.9011818178785914E-3</v>
      </c>
      <c r="T2937" s="11" t="s">
        <v>14</v>
      </c>
    </row>
    <row r="2938" spans="2:20" x14ac:dyDescent="0.35">
      <c r="B2938" s="63">
        <v>29.210000000001767</v>
      </c>
      <c r="C2938" s="34">
        <f>B2938/'MSD Calculation'!$D$5</f>
        <v>0.98682432432438394</v>
      </c>
      <c r="D2938" s="34">
        <f>'MSD Calculation'!$D$24-B2938</f>
        <v>-10.710000000001767</v>
      </c>
      <c r="E2938" s="30">
        <f>IF(B2938="",0,IF(B2938&lt;'MSD Calculation'!$D$5,$E$7*(1-B2938/'MSD Calculation'!$D$5), 0))</f>
        <v>1.8648222311800315E-4</v>
      </c>
      <c r="F2938" s="30">
        <f>IF(B2938="",0,IF($B2938&lt;$F$5,0,IF($B2938&gt;'MSD Calculation'!$D$5,0,IF($N$4="Closed-form",1/2*(1-COS(2*PI()*($B2938-$F$5)/$F$6))*$F$8,IF($N$4="General",1/2*(1-COS(2*PI()*($B2938-$F$5)/$F$6))*$F$9,"Error")))))</f>
        <v>2.7756585276661719E-3</v>
      </c>
      <c r="G2938" s="30">
        <f>IF(B2938="",0,IF($B2938&lt;$G$5,0,IF($B2938&gt;'MSD Calculation'!$D$5,0,IF($N$4="Closed-form",1/2*(1-COS(2*PI()*($B2938-$G$5)/$G$6))*$G$8,IF($N$4="General",1/2*(1-COS(2*PI()*($B2938-$G$5)/$G$6))*$G$9,"Error")))))</f>
        <v>1.092490116117526E-3</v>
      </c>
      <c r="H2938" s="30">
        <f>IF(B2938="",0,IF($B2938&lt;$H$5,0,IF($B2938&gt;'MSD Calculation'!$D$5,0,IF($N$4="Closed-form",1/2*(1-COS(2*PI()*($B2938-$H$5)/$H$6))*$H$8,IF($N$4="General",1/2*(1-COS(2*PI()*($B2938-$H$5)/$H$6))*$H$9,"Error")))))</f>
        <v>6.2666145373013596E-4</v>
      </c>
      <c r="I2938" s="30">
        <f>IF(B2938="",0,IF($B2938&lt;$I$5,0,IF($B2938&gt;'MSD Calculation'!$D$5,0,IF($N$4="Closed-form",1/2*(1-COS(2*PI()*($B2938-$I$5)/$I$6))*$I$8,IF($N$4="General",1/2*(1-COS(2*PI()*($B2938-$I$5)/$I$6))*$I$9,"Error")))))</f>
        <v>1.9684862044768193E-4</v>
      </c>
      <c r="J2938" s="15" t="s">
        <v>14</v>
      </c>
      <c r="K2938" s="3"/>
      <c r="L2938" s="17">
        <v>29.210000000001767</v>
      </c>
      <c r="M2938" s="34">
        <f>L2938/'MSD Calculation'!$D$5</f>
        <v>0.98682432432438394</v>
      </c>
      <c r="N2938" s="34">
        <f>'MSD Calculation'!$D$24-L2938</f>
        <v>-10.710000000001767</v>
      </c>
      <c r="O2938" s="35">
        <f t="shared" si="225"/>
        <v>1.8648222311800315E-4</v>
      </c>
      <c r="P2938" s="35">
        <f t="shared" si="226"/>
        <v>2.9621407507841751E-3</v>
      </c>
      <c r="Q2938" s="35">
        <f t="shared" si="227"/>
        <v>4.0546308669017015E-3</v>
      </c>
      <c r="R2938" s="35">
        <f t="shared" si="228"/>
        <v>4.6812923206318371E-3</v>
      </c>
      <c r="S2938" s="35">
        <f t="shared" si="229"/>
        <v>4.8781409410795194E-3</v>
      </c>
      <c r="T2938" s="11" t="s">
        <v>14</v>
      </c>
    </row>
    <row r="2939" spans="2:20" x14ac:dyDescent="0.35">
      <c r="B2939" s="63">
        <v>29.220000000001768</v>
      </c>
      <c r="C2939" s="34">
        <f>B2939/'MSD Calculation'!$D$5</f>
        <v>0.98716216216222186</v>
      </c>
      <c r="D2939" s="34">
        <f>'MSD Calculation'!$D$24-B2939</f>
        <v>-10.720000000001768</v>
      </c>
      <c r="E2939" s="30">
        <f>IF(B2939="",0,IF(B2939&lt;'MSD Calculation'!$D$5,$E$7*(1-B2939/'MSD Calculation'!$D$5), 0))</f>
        <v>1.8170062765341622E-4</v>
      </c>
      <c r="F2939" s="30">
        <f>IF(B2939="",0,IF($B2939&lt;$F$5,0,IF($B2939&gt;'MSD Calculation'!$D$5,0,IF($N$4="Closed-form",1/2*(1-COS(2*PI()*($B2939-$F$5)/$F$6))*$F$8,IF($N$4="General",1/2*(1-COS(2*PI()*($B2939-$F$5)/$F$6))*$F$9,"Error")))))</f>
        <v>2.7664815096212973E-3</v>
      </c>
      <c r="G2939" s="30">
        <f>IF(B2939="",0,IF($B2939&lt;$G$5,0,IF($B2939&gt;'MSD Calculation'!$D$5,0,IF($N$4="Closed-form",1/2*(1-COS(2*PI()*($B2939-$G$5)/$G$6))*$G$8,IF($N$4="General",1/2*(1-COS(2*PI()*($B2939-$G$5)/$G$6))*$G$9,"Error")))))</f>
        <v>1.088056169723047E-3</v>
      </c>
      <c r="H2939" s="30">
        <f>IF(B2939="",0,IF($B2939&lt;$H$5,0,IF($B2939&gt;'MSD Calculation'!$D$5,0,IF($N$4="Closed-form",1/2*(1-COS(2*PI()*($B2939-$H$5)/$H$6))*$H$8,IF($N$4="General",1/2*(1-COS(2*PI()*($B2939-$H$5)/$H$6))*$H$9,"Error")))))</f>
        <v>6.2342687799741279E-4</v>
      </c>
      <c r="I2939" s="30">
        <f>IF(B2939="",0,IF($B2939&lt;$I$5,0,IF($B2939&gt;'MSD Calculation'!$D$5,0,IF($N$4="Closed-form",1/2*(1-COS(2*PI()*($B2939-$I$5)/$I$6))*$I$8,IF($N$4="General",1/2*(1-COS(2*PI()*($B2939-$I$5)/$I$6))*$I$9,"Error")))))</f>
        <v>1.9545618619220783E-4</v>
      </c>
      <c r="J2939" s="15" t="s">
        <v>14</v>
      </c>
      <c r="K2939" s="3"/>
      <c r="L2939" s="17">
        <v>29.220000000001768</v>
      </c>
      <c r="M2939" s="34">
        <f>L2939/'MSD Calculation'!$D$5</f>
        <v>0.98716216216222186</v>
      </c>
      <c r="N2939" s="34">
        <f>'MSD Calculation'!$D$24-L2939</f>
        <v>-10.720000000001768</v>
      </c>
      <c r="O2939" s="35">
        <f t="shared" si="225"/>
        <v>1.8170062765341622E-4</v>
      </c>
      <c r="P2939" s="35">
        <f t="shared" si="226"/>
        <v>2.9481821372747134E-3</v>
      </c>
      <c r="Q2939" s="35">
        <f t="shared" si="227"/>
        <v>4.0362383069977607E-3</v>
      </c>
      <c r="R2939" s="35">
        <f t="shared" si="228"/>
        <v>4.6596651849951732E-3</v>
      </c>
      <c r="S2939" s="35">
        <f t="shared" si="229"/>
        <v>4.8551213711873807E-3</v>
      </c>
      <c r="T2939" s="11" t="s">
        <v>14</v>
      </c>
    </row>
    <row r="2940" spans="2:20" x14ac:dyDescent="0.35">
      <c r="B2940" s="63">
        <v>29.23000000000177</v>
      </c>
      <c r="C2940" s="34">
        <f>B2940/'MSD Calculation'!$D$5</f>
        <v>0.98750000000005977</v>
      </c>
      <c r="D2940" s="34">
        <f>'MSD Calculation'!$D$24-B2940</f>
        <v>-10.73000000000177</v>
      </c>
      <c r="E2940" s="30">
        <f>IF(B2940="",0,IF(B2940&lt;'MSD Calculation'!$D$5,$E$7*(1-B2940/'MSD Calculation'!$D$5), 0))</f>
        <v>1.7691903218882926E-4</v>
      </c>
      <c r="F2940" s="30">
        <f>IF(B2940="",0,IF($B2940&lt;$F$5,0,IF($B2940&gt;'MSD Calculation'!$D$5,0,IF($N$4="Closed-form",1/2*(1-COS(2*PI()*($B2940-$F$5)/$F$6))*$F$8,IF($N$4="General",1/2*(1-COS(2*PI()*($B2940-$F$5)/$F$6))*$F$9,"Error")))))</f>
        <v>2.7573136299469314E-3</v>
      </c>
      <c r="G2940" s="30">
        <f>IF(B2940="",0,IF($B2940&lt;$G$5,0,IF($B2940&gt;'MSD Calculation'!$D$5,0,IF($N$4="Closed-form",1/2*(1-COS(2*PI()*($B2940-$G$5)/$G$6))*$G$8,IF($N$4="General",1/2*(1-COS(2*PI()*($B2940-$G$5)/$G$6))*$G$9,"Error")))))</f>
        <v>1.0836274807640887E-3</v>
      </c>
      <c r="H2940" s="30">
        <f>IF(B2940="",0,IF($B2940&lt;$H$5,0,IF($B2940&gt;'MSD Calculation'!$D$5,0,IF($N$4="Closed-form",1/2*(1-COS(2*PI()*($B2940-$H$5)/$H$6))*$H$8,IF($N$4="General",1/2*(1-COS(2*PI()*($B2940-$H$5)/$H$6))*$H$9,"Error")))))</f>
        <v>6.2019693339449727E-4</v>
      </c>
      <c r="I2940" s="30">
        <f>IF(B2940="",0,IF($B2940&lt;$I$5,0,IF($B2940&gt;'MSD Calculation'!$D$5,0,IF($N$4="Closed-form",1/2*(1-COS(2*PI()*($B2940-$I$5)/$I$6))*$I$8,IF($N$4="General",1/2*(1-COS(2*PI()*($B2940-$I$5)/$I$6))*$I$9,"Error")))))</f>
        <v>1.9406617773360933E-4</v>
      </c>
      <c r="J2940" s="15" t="s">
        <v>14</v>
      </c>
      <c r="K2940" s="3"/>
      <c r="L2940" s="17">
        <v>29.23000000000177</v>
      </c>
      <c r="M2940" s="34">
        <f>L2940/'MSD Calculation'!$D$5</f>
        <v>0.98750000000005977</v>
      </c>
      <c r="N2940" s="34">
        <f>'MSD Calculation'!$D$24-L2940</f>
        <v>-10.73000000000177</v>
      </c>
      <c r="O2940" s="35">
        <f t="shared" si="225"/>
        <v>1.7691903218882926E-4</v>
      </c>
      <c r="P2940" s="35">
        <f t="shared" si="226"/>
        <v>2.9342326621357604E-3</v>
      </c>
      <c r="Q2940" s="35">
        <f t="shared" si="227"/>
        <v>4.0178601428998489E-3</v>
      </c>
      <c r="R2940" s="35">
        <f t="shared" si="228"/>
        <v>4.638057076294346E-3</v>
      </c>
      <c r="S2940" s="35">
        <f t="shared" si="229"/>
        <v>4.8321232540279556E-3</v>
      </c>
      <c r="T2940" s="11" t="s">
        <v>14</v>
      </c>
    </row>
    <row r="2941" spans="2:20" x14ac:dyDescent="0.35">
      <c r="B2941" s="63">
        <v>29.240000000001771</v>
      </c>
      <c r="C2941" s="34">
        <f>B2941/'MSD Calculation'!$D$5</f>
        <v>0.98783783783789758</v>
      </c>
      <c r="D2941" s="34">
        <f>'MSD Calculation'!$D$24-B2941</f>
        <v>-10.740000000001771</v>
      </c>
      <c r="E2941" s="30">
        <f>IF(B2941="",0,IF(B2941&lt;'MSD Calculation'!$D$5,$E$7*(1-B2941/'MSD Calculation'!$D$5), 0))</f>
        <v>1.7213743672424389E-4</v>
      </c>
      <c r="F2941" s="30">
        <f>IF(B2941="",0,IF($B2941&lt;$F$5,0,IF($B2941&gt;'MSD Calculation'!$D$5,0,IF($N$4="Closed-form",1/2*(1-COS(2*PI()*($B2941-$F$5)/$F$6))*$F$8,IF($N$4="General",1/2*(1-COS(2*PI()*($B2941-$F$5)/$F$6))*$F$9,"Error")))))</f>
        <v>2.7481549288578878E-3</v>
      </c>
      <c r="G2941" s="30">
        <f>IF(B2941="",0,IF($B2941&lt;$G$5,0,IF($B2941&gt;'MSD Calculation'!$D$5,0,IF($N$4="Closed-form",1/2*(1-COS(2*PI()*($B2941-$G$5)/$G$6))*$G$8,IF($N$4="General",1/2*(1-COS(2*PI()*($B2941-$G$5)/$G$6))*$G$9,"Error")))))</f>
        <v>1.0792040799002167E-3</v>
      </c>
      <c r="H2941" s="30">
        <f>IF(B2941="",0,IF($B2941&lt;$H$5,0,IF($B2941&gt;'MSD Calculation'!$D$5,0,IF($N$4="Closed-form",1/2*(1-COS(2*PI()*($B2941-$H$5)/$H$6))*$H$8,IF($N$4="General",1/2*(1-COS(2*PI()*($B2941-$H$5)/$H$6))*$H$9,"Error")))))</f>
        <v>6.1697165875770215E-4</v>
      </c>
      <c r="I2941" s="30">
        <f>IF(B2941="",0,IF($B2941&lt;$I$5,0,IF($B2941&gt;'MSD Calculation'!$D$5,0,IF($N$4="Closed-form",1/2*(1-COS(2*PI()*($B2941-$I$5)/$I$6))*$I$8,IF($N$4="General",1/2*(1-COS(2*PI()*($B2941-$I$5)/$I$6))*$I$9,"Error")))))</f>
        <v>1.9267863099213273E-4</v>
      </c>
      <c r="J2941" s="15" t="s">
        <v>14</v>
      </c>
      <c r="K2941" s="3"/>
      <c r="L2941" s="17">
        <v>29.240000000001771</v>
      </c>
      <c r="M2941" s="34">
        <f>L2941/'MSD Calculation'!$D$5</f>
        <v>0.98783783783789758</v>
      </c>
      <c r="N2941" s="34">
        <f>'MSD Calculation'!$D$24-L2941</f>
        <v>-10.740000000001771</v>
      </c>
      <c r="O2941" s="35">
        <f t="shared" si="225"/>
        <v>1.7213743672424389E-4</v>
      </c>
      <c r="P2941" s="35">
        <f t="shared" si="226"/>
        <v>2.9202923655821315E-3</v>
      </c>
      <c r="Q2941" s="35">
        <f t="shared" si="227"/>
        <v>3.999496445482348E-3</v>
      </c>
      <c r="R2941" s="35">
        <f t="shared" si="228"/>
        <v>4.6164681042400501E-3</v>
      </c>
      <c r="S2941" s="35">
        <f t="shared" si="229"/>
        <v>4.8091467352321827E-3</v>
      </c>
      <c r="T2941" s="11" t="s">
        <v>14</v>
      </c>
    </row>
    <row r="2942" spans="2:20" x14ac:dyDescent="0.35">
      <c r="B2942" s="63">
        <v>29.250000000001773</v>
      </c>
      <c r="C2942" s="34">
        <f>B2942/'MSD Calculation'!$D$5</f>
        <v>0.9881756756757355</v>
      </c>
      <c r="D2942" s="34">
        <f>'MSD Calculation'!$D$24-B2942</f>
        <v>-10.750000000001773</v>
      </c>
      <c r="E2942" s="30">
        <f>IF(B2942="",0,IF(B2942&lt;'MSD Calculation'!$D$5,$E$7*(1-B2942/'MSD Calculation'!$D$5), 0))</f>
        <v>1.6735584125965693E-4</v>
      </c>
      <c r="F2942" s="30">
        <f>IF(B2942="",0,IF($B2942&lt;$F$5,0,IF($B2942&gt;'MSD Calculation'!$D$5,0,IF($N$4="Closed-form",1/2*(1-COS(2*PI()*($B2942-$F$5)/$F$6))*$F$8,IF($N$4="General",1/2*(1-COS(2*PI()*($B2942-$F$5)/$F$6))*$F$9,"Error")))))</f>
        <v>2.7390054465287026E-3</v>
      </c>
      <c r="G2942" s="30">
        <f>IF(B2942="",0,IF($B2942&lt;$G$5,0,IF($B2942&gt;'MSD Calculation'!$D$5,0,IF($N$4="Closed-form",1/2*(1-COS(2*PI()*($B2942-$G$5)/$G$6))*$G$8,IF($N$4="General",1/2*(1-COS(2*PI()*($B2942-$G$5)/$G$6))*$G$9,"Error")))))</f>
        <v>1.0747859977543893E-3</v>
      </c>
      <c r="H2942" s="30">
        <f>IF(B2942="",0,IF($B2942&lt;$H$5,0,IF($B2942&gt;'MSD Calculation'!$D$5,0,IF($N$4="Closed-form",1/2*(1-COS(2*PI()*($B2942-$H$5)/$H$6))*$H$8,IF($N$4="General",1/2*(1-COS(2*PI()*($B2942-$H$5)/$H$6))*$H$9,"Error")))))</f>
        <v>6.1375109286718893E-4</v>
      </c>
      <c r="I2942" s="30">
        <f>IF(B2942="",0,IF($B2942&lt;$I$5,0,IF($B2942&gt;'MSD Calculation'!$D$5,0,IF($N$4="Closed-form",1/2*(1-COS(2*PI()*($B2942-$I$5)/$I$6))*$I$8,IF($N$4="General",1/2*(1-COS(2*PI()*($B2942-$I$5)/$I$6))*$I$9,"Error")))))</f>
        <v>1.9129358182440919E-4</v>
      </c>
      <c r="J2942" s="15" t="s">
        <v>14</v>
      </c>
      <c r="K2942" s="3"/>
      <c r="L2942" s="17">
        <v>29.250000000001773</v>
      </c>
      <c r="M2942" s="34">
        <f>L2942/'MSD Calculation'!$D$5</f>
        <v>0.9881756756757355</v>
      </c>
      <c r="N2942" s="34">
        <f>'MSD Calculation'!$D$24-L2942</f>
        <v>-10.750000000001773</v>
      </c>
      <c r="O2942" s="35">
        <f t="shared" si="225"/>
        <v>1.6735584125965693E-4</v>
      </c>
      <c r="P2942" s="35">
        <f t="shared" si="226"/>
        <v>2.9063612877883596E-3</v>
      </c>
      <c r="Q2942" s="35">
        <f t="shared" si="227"/>
        <v>3.9811472855427492E-3</v>
      </c>
      <c r="R2942" s="35">
        <f t="shared" si="228"/>
        <v>4.594898378409938E-3</v>
      </c>
      <c r="S2942" s="35">
        <f t="shared" si="229"/>
        <v>4.7861919602343473E-3</v>
      </c>
      <c r="T2942" s="11" t="s">
        <v>14</v>
      </c>
    </row>
    <row r="2943" spans="2:20" x14ac:dyDescent="0.35">
      <c r="B2943" s="63">
        <v>29.260000000001774</v>
      </c>
      <c r="C2943" s="34">
        <f>B2943/'MSD Calculation'!$D$5</f>
        <v>0.98851351351357342</v>
      </c>
      <c r="D2943" s="34">
        <f>'MSD Calculation'!$D$24-B2943</f>
        <v>-10.760000000001774</v>
      </c>
      <c r="E2943" s="30">
        <f>IF(B2943="",0,IF(B2943&lt;'MSD Calculation'!$D$5,$E$7*(1-B2943/'MSD Calculation'!$D$5), 0))</f>
        <v>1.6257424579507E-4</v>
      </c>
      <c r="F2943" s="30">
        <f>IF(B2943="",0,IF($B2943&lt;$F$5,0,IF($B2943&gt;'MSD Calculation'!$D$5,0,IF($N$4="Closed-form",1/2*(1-COS(2*PI()*($B2943-$F$5)/$F$6))*$F$8,IF($N$4="General",1/2*(1-COS(2*PI()*($B2943-$F$5)/$F$6))*$F$9,"Error")))))</f>
        <v>2.7298652230934905E-3</v>
      </c>
      <c r="G2943" s="30">
        <f>IF(B2943="",0,IF($B2943&lt;$G$5,0,IF($B2943&gt;'MSD Calculation'!$D$5,0,IF($N$4="Closed-form",1/2*(1-COS(2*PI()*($B2943-$G$5)/$G$6))*$G$8,IF($N$4="General",1/2*(1-COS(2*PI()*($B2943-$G$5)/$G$6))*$G$9,"Error")))))</f>
        <v>1.0703732649127414E-3</v>
      </c>
      <c r="H2943" s="30">
        <f>IF(B2943="",0,IF($B2943&lt;$H$5,0,IF($B2943&gt;'MSD Calculation'!$D$5,0,IF($N$4="Closed-form",1/2*(1-COS(2*PI()*($B2943-$H$5)/$H$6))*$H$8,IF($N$4="General",1/2*(1-COS(2*PI()*($B2943-$H$5)/$H$6))*$H$9,"Error")))))</f>
        <v>6.1053527444650268E-4</v>
      </c>
      <c r="I2943" s="30">
        <f>IF(B2943="",0,IF($B2943&lt;$I$5,0,IF($B2943&gt;'MSD Calculation'!$D$5,0,IF($N$4="Closed-form",1/2*(1-COS(2*PI()*($B2943-$I$5)/$I$6))*$I$8,IF($N$4="General",1/2*(1-COS(2*PI()*($B2943-$I$5)/$I$6))*$I$9,"Error")))))</f>
        <v>1.8991106602252771E-4</v>
      </c>
      <c r="J2943" s="15" t="s">
        <v>14</v>
      </c>
      <c r="K2943" s="3"/>
      <c r="L2943" s="17">
        <v>29.260000000001774</v>
      </c>
      <c r="M2943" s="34">
        <f>L2943/'MSD Calculation'!$D$5</f>
        <v>0.98851351351357342</v>
      </c>
      <c r="N2943" s="34">
        <f>'MSD Calculation'!$D$24-L2943</f>
        <v>-10.760000000001774</v>
      </c>
      <c r="O2943" s="35">
        <f t="shared" si="225"/>
        <v>1.6257424579507E-4</v>
      </c>
      <c r="P2943" s="35">
        <f t="shared" si="226"/>
        <v>2.8924394688885605E-3</v>
      </c>
      <c r="Q2943" s="35">
        <f t="shared" si="227"/>
        <v>3.9628127338013023E-3</v>
      </c>
      <c r="R2943" s="35">
        <f t="shared" si="228"/>
        <v>4.5733480082478049E-3</v>
      </c>
      <c r="S2943" s="35">
        <f t="shared" si="229"/>
        <v>4.7632590742703327E-3</v>
      </c>
      <c r="T2943" s="11" t="s">
        <v>14</v>
      </c>
    </row>
    <row r="2944" spans="2:20" x14ac:dyDescent="0.35">
      <c r="B2944" s="63">
        <v>29.270000000001776</v>
      </c>
      <c r="C2944" s="34">
        <f>B2944/'MSD Calculation'!$D$5</f>
        <v>0.98885135135141133</v>
      </c>
      <c r="D2944" s="34">
        <f>'MSD Calculation'!$D$24-B2944</f>
        <v>-10.770000000001776</v>
      </c>
      <c r="E2944" s="30">
        <f>IF(B2944="",0,IF(B2944&lt;'MSD Calculation'!$D$5,$E$7*(1-B2944/'MSD Calculation'!$D$5), 0))</f>
        <v>1.5779265033048304E-4</v>
      </c>
      <c r="F2944" s="30">
        <f>IF(B2944="",0,IF($B2944&lt;$F$5,0,IF($B2944&gt;'MSD Calculation'!$D$5,0,IF($N$4="Closed-form",1/2*(1-COS(2*PI()*($B2944-$F$5)/$F$6))*$F$8,IF($N$4="General",1/2*(1-COS(2*PI()*($B2944-$F$5)/$F$6))*$F$9,"Error")))))</f>
        <v>2.7207342986457295E-3</v>
      </c>
      <c r="G2944" s="30">
        <f>IF(B2944="",0,IF($B2944&lt;$G$5,0,IF($B2944&gt;'MSD Calculation'!$D$5,0,IF($N$4="Closed-form",1/2*(1-COS(2*PI()*($B2944-$G$5)/$G$6))*$G$8,IF($N$4="General",1/2*(1-COS(2*PI()*($B2944-$G$5)/$G$6))*$G$9,"Error")))))</f>
        <v>1.0659659119243807E-3</v>
      </c>
      <c r="H2944" s="30">
        <f>IF(B2944="",0,IF($B2944&lt;$H$5,0,IF($B2944&gt;'MSD Calculation'!$D$5,0,IF($N$4="Closed-form",1/2*(1-COS(2*PI()*($B2944-$H$5)/$H$6))*$H$8,IF($N$4="General",1/2*(1-COS(2*PI()*($B2944-$H$5)/$H$6))*$H$9,"Error")))))</f>
        <v>6.0732424216210473E-4</v>
      </c>
      <c r="I2944" s="30">
        <f>IF(B2944="",0,IF($B2944&lt;$I$5,0,IF($B2944&gt;'MSD Calculation'!$D$5,0,IF($N$4="Closed-form",1/2*(1-COS(2*PI()*($B2944-$I$5)/$I$6))*$I$8,IF($N$4="General",1/2*(1-COS(2*PI()*($B2944-$I$5)/$I$6))*$I$9,"Error")))))</f>
        <v>1.8853111931311112E-4</v>
      </c>
      <c r="J2944" s="15" t="s">
        <v>14</v>
      </c>
      <c r="K2944" s="3"/>
      <c r="L2944" s="17">
        <v>29.270000000001776</v>
      </c>
      <c r="M2944" s="34">
        <f>L2944/'MSD Calculation'!$D$5</f>
        <v>0.98885135135141133</v>
      </c>
      <c r="N2944" s="34">
        <f>'MSD Calculation'!$D$24-L2944</f>
        <v>-10.770000000001776</v>
      </c>
      <c r="O2944" s="35">
        <f t="shared" si="225"/>
        <v>1.5779265033048304E-4</v>
      </c>
      <c r="P2944" s="35">
        <f t="shared" si="226"/>
        <v>2.8785269489762125E-3</v>
      </c>
      <c r="Q2944" s="35">
        <f t="shared" si="227"/>
        <v>3.944492860900593E-3</v>
      </c>
      <c r="R2944" s="35">
        <f t="shared" si="228"/>
        <v>4.5518171030626978E-3</v>
      </c>
      <c r="S2944" s="35">
        <f t="shared" si="229"/>
        <v>4.7403482223758089E-3</v>
      </c>
      <c r="T2944" s="11" t="s">
        <v>14</v>
      </c>
    </row>
    <row r="2945" spans="2:20" x14ac:dyDescent="0.35">
      <c r="B2945" s="63">
        <v>29.280000000001777</v>
      </c>
      <c r="C2945" s="34">
        <f>B2945/'MSD Calculation'!$D$5</f>
        <v>0.98918918918924914</v>
      </c>
      <c r="D2945" s="34">
        <f>'MSD Calculation'!$D$24-B2945</f>
        <v>-10.780000000001777</v>
      </c>
      <c r="E2945" s="30">
        <f>IF(B2945="",0,IF(B2945&lt;'MSD Calculation'!$D$5,$E$7*(1-B2945/'MSD Calculation'!$D$5), 0))</f>
        <v>1.5301105486589768E-4</v>
      </c>
      <c r="F2945" s="30">
        <f>IF(B2945="",0,IF($B2945&lt;$F$5,0,IF($B2945&gt;'MSD Calculation'!$D$5,0,IF($N$4="Closed-form",1/2*(1-COS(2*PI()*($B2945-$F$5)/$F$6))*$F$8,IF($N$4="General",1/2*(1-COS(2*PI()*($B2945-$F$5)/$F$6))*$F$9,"Error")))))</f>
        <v>2.7116127132381426E-3</v>
      </c>
      <c r="G2945" s="30">
        <f>IF(B2945="",0,IF($B2945&lt;$G$5,0,IF($B2945&gt;'MSD Calculation'!$D$5,0,IF($N$4="Closed-form",1/2*(1-COS(2*PI()*($B2945-$G$5)/$G$6))*$G$8,IF($N$4="General",1/2*(1-COS(2*PI()*($B2945-$G$5)/$G$6))*$G$9,"Error")))))</f>
        <v>1.0615639693011632E-3</v>
      </c>
      <c r="H2945" s="30">
        <f>IF(B2945="",0,IF($B2945&lt;$H$5,0,IF($B2945&gt;'MSD Calculation'!$D$5,0,IF($N$4="Closed-form",1/2*(1-COS(2*PI()*($B2945-$H$5)/$H$6))*$H$8,IF($N$4="General",1/2*(1-COS(2*PI()*($B2945-$H$5)/$H$6))*$H$9,"Error")))))</f>
        <v>6.041180346229092E-4</v>
      </c>
      <c r="I2945" s="30">
        <f>IF(B2945="",0,IF($B2945&lt;$I$5,0,IF($B2945&gt;'MSD Calculation'!$D$5,0,IF($N$4="Closed-form",1/2*(1-COS(2*PI()*($B2945-$I$5)/$I$6))*$I$8,IF($N$4="General",1/2*(1-COS(2*PI()*($B2945-$I$5)/$I$6))*$I$9,"Error")))))</f>
        <v>1.8715377735639238E-4</v>
      </c>
      <c r="J2945" s="15" t="s">
        <v>14</v>
      </c>
      <c r="K2945" s="3"/>
      <c r="L2945" s="17">
        <v>29.280000000001777</v>
      </c>
      <c r="M2945" s="34">
        <f>L2945/'MSD Calculation'!$D$5</f>
        <v>0.98918918918924914</v>
      </c>
      <c r="N2945" s="34">
        <f>'MSD Calculation'!$D$24-L2945</f>
        <v>-10.780000000001777</v>
      </c>
      <c r="O2945" s="35">
        <f t="shared" si="225"/>
        <v>1.5301105486589768E-4</v>
      </c>
      <c r="P2945" s="35">
        <f t="shared" si="226"/>
        <v>2.8646237681040402E-3</v>
      </c>
      <c r="Q2945" s="35">
        <f t="shared" si="227"/>
        <v>3.9261877374052031E-3</v>
      </c>
      <c r="R2945" s="35">
        <f t="shared" si="228"/>
        <v>4.5303057720281125E-3</v>
      </c>
      <c r="S2945" s="35">
        <f t="shared" si="229"/>
        <v>4.7174595493845051E-3</v>
      </c>
      <c r="T2945" s="11" t="s">
        <v>14</v>
      </c>
    </row>
    <row r="2946" spans="2:20" x14ac:dyDescent="0.35">
      <c r="B2946" s="63">
        <v>29.290000000001779</v>
      </c>
      <c r="C2946" s="34">
        <f>B2946/'MSD Calculation'!$D$5</f>
        <v>0.98952702702708706</v>
      </c>
      <c r="D2946" s="34">
        <f>'MSD Calculation'!$D$24-B2946</f>
        <v>-10.790000000001779</v>
      </c>
      <c r="E2946" s="30">
        <f>IF(B2946="",0,IF(B2946&lt;'MSD Calculation'!$D$5,$E$7*(1-B2946/'MSD Calculation'!$D$5), 0))</f>
        <v>1.4822945940131071E-4</v>
      </c>
      <c r="F2946" s="30">
        <f>IF(B2946="",0,IF($B2946&lt;$F$5,0,IF($B2946&gt;'MSD Calculation'!$D$5,0,IF($N$4="Closed-form",1/2*(1-COS(2*PI()*($B2946-$F$5)/$F$6))*$F$8,IF($N$4="General",1/2*(1-COS(2*PI()*($B2946-$F$5)/$F$6))*$F$9,"Error")))))</f>
        <v>2.7025005068824453E-3</v>
      </c>
      <c r="G2946" s="30">
        <f>IF(B2946="",0,IF($B2946&lt;$G$5,0,IF($B2946&gt;'MSD Calculation'!$D$5,0,IF($N$4="Closed-form",1/2*(1-COS(2*PI()*($B2946-$G$5)/$G$6))*$G$8,IF($N$4="General",1/2*(1-COS(2*PI()*($B2946-$G$5)/$G$6))*$G$9,"Error")))))</f>
        <v>1.057167467517496E-3</v>
      </c>
      <c r="H2946" s="30">
        <f>IF(B2946="",0,IF($B2946&lt;$H$5,0,IF($B2946&gt;'MSD Calculation'!$D$5,0,IF($N$4="Closed-form",1/2*(1-COS(2*PI()*($B2946-$H$5)/$H$6))*$H$8,IF($N$4="General",1/2*(1-COS(2*PI()*($B2946-$H$5)/$H$6))*$H$9,"Error")))))</f>
        <v>6.0091669037981772E-4</v>
      </c>
      <c r="I2946" s="30">
        <f>IF(B2946="",0,IF($B2946&lt;$I$5,0,IF($B2946&gt;'MSD Calculation'!$D$5,0,IF($N$4="Closed-form",1/2*(1-COS(2*PI()*($B2946-$I$5)/$I$6))*$I$8,IF($N$4="General",1/2*(1-COS(2*PI()*($B2946-$I$5)/$I$6))*$I$9,"Error")))))</f>
        <v>1.8577907574529302E-4</v>
      </c>
      <c r="J2946" s="15" t="s">
        <v>14</v>
      </c>
      <c r="K2946" s="3"/>
      <c r="L2946" s="17">
        <v>29.290000000001779</v>
      </c>
      <c r="M2946" s="34">
        <f>L2946/'MSD Calculation'!$D$5</f>
        <v>0.98952702702708706</v>
      </c>
      <c r="N2946" s="34">
        <f>'MSD Calculation'!$D$24-L2946</f>
        <v>-10.790000000001779</v>
      </c>
      <c r="O2946" s="35">
        <f t="shared" si="225"/>
        <v>1.4822945940131071E-4</v>
      </c>
      <c r="P2946" s="35">
        <f t="shared" si="226"/>
        <v>2.8507299662837559E-3</v>
      </c>
      <c r="Q2946" s="35">
        <f t="shared" si="227"/>
        <v>3.9078974338012523E-3</v>
      </c>
      <c r="R2946" s="35">
        <f t="shared" si="228"/>
        <v>4.5088141241810698E-3</v>
      </c>
      <c r="S2946" s="35">
        <f t="shared" si="229"/>
        <v>4.6945931999263632E-3</v>
      </c>
      <c r="T2946" s="11" t="s">
        <v>14</v>
      </c>
    </row>
    <row r="2947" spans="2:20" x14ac:dyDescent="0.35">
      <c r="B2947" s="63">
        <v>29.300000000001781</v>
      </c>
      <c r="C2947" s="34">
        <f>B2947/'MSD Calculation'!$D$5</f>
        <v>0.98986486486492498</v>
      </c>
      <c r="D2947" s="34">
        <f>'MSD Calculation'!$D$24-B2947</f>
        <v>-10.800000000001781</v>
      </c>
      <c r="E2947" s="30">
        <f>IF(B2947="",0,IF(B2947&lt;'MSD Calculation'!$D$5,$E$7*(1-B2947/'MSD Calculation'!$D$5), 0))</f>
        <v>1.4344786393672378E-4</v>
      </c>
      <c r="F2947" s="30">
        <f>IF(B2947="",0,IF($B2947&lt;$F$5,0,IF($B2947&gt;'MSD Calculation'!$D$5,0,IF($N$4="Closed-form",1/2*(1-COS(2*PI()*($B2947-$F$5)/$F$6))*$F$8,IF($N$4="General",1/2*(1-COS(2*PI()*($B2947-$F$5)/$F$6))*$F$9,"Error")))))</f>
        <v>2.6933977195492493E-3</v>
      </c>
      <c r="G2947" s="30">
        <f>IF(B2947="",0,IF($B2947&lt;$G$5,0,IF($B2947&gt;'MSD Calculation'!$D$5,0,IF($N$4="Closed-form",1/2*(1-COS(2*PI()*($B2947-$G$5)/$G$6))*$G$8,IF($N$4="General",1/2*(1-COS(2*PI()*($B2947-$G$5)/$G$6))*$G$9,"Error")))))</f>
        <v>1.0527764370101131E-3</v>
      </c>
      <c r="H2947" s="30">
        <f>IF(B2947="",0,IF($B2947&lt;$H$5,0,IF($B2947&gt;'MSD Calculation'!$D$5,0,IF($N$4="Closed-form",1/2*(1-COS(2*PI()*($B2947-$H$5)/$H$6))*$H$8,IF($N$4="General",1/2*(1-COS(2*PI()*($B2947-$H$5)/$H$6))*$H$9,"Error")))))</f>
        <v>5.9772024792525925E-4</v>
      </c>
      <c r="I2947" s="30">
        <f>IF(B2947="",0,IF($B2947&lt;$I$5,0,IF($B2947&gt;'MSD Calculation'!$D$5,0,IF($N$4="Closed-form",1/2*(1-COS(2*PI()*($B2947-$I$5)/$I$6))*$I$8,IF($N$4="General",1/2*(1-COS(2*PI()*($B2947-$I$5)/$I$6))*$I$9,"Error")))))</f>
        <v>1.8440705000450361E-4</v>
      </c>
      <c r="J2947" s="15" t="s">
        <v>14</v>
      </c>
      <c r="K2947" s="3"/>
      <c r="L2947" s="17">
        <v>29.300000000001781</v>
      </c>
      <c r="M2947" s="34">
        <f>L2947/'MSD Calculation'!$D$5</f>
        <v>0.98986486486492498</v>
      </c>
      <c r="N2947" s="34">
        <f>'MSD Calculation'!$D$24-L2947</f>
        <v>-10.800000000001781</v>
      </c>
      <c r="O2947" s="35">
        <f t="shared" si="225"/>
        <v>1.4344786393672378E-4</v>
      </c>
      <c r="P2947" s="35">
        <f t="shared" si="226"/>
        <v>2.8368455834859732E-3</v>
      </c>
      <c r="Q2947" s="35">
        <f t="shared" si="227"/>
        <v>3.8896220204960863E-3</v>
      </c>
      <c r="R2947" s="35">
        <f t="shared" si="228"/>
        <v>4.487342268421346E-3</v>
      </c>
      <c r="S2947" s="35">
        <f t="shared" si="229"/>
        <v>4.6717493184258493E-3</v>
      </c>
      <c r="T2947" s="11" t="s">
        <v>14</v>
      </c>
    </row>
    <row r="2948" spans="2:20" x14ac:dyDescent="0.35">
      <c r="B2948" s="63">
        <v>29.310000000001782</v>
      </c>
      <c r="C2948" s="34">
        <f>B2948/'MSD Calculation'!$D$5</f>
        <v>0.99020270270276289</v>
      </c>
      <c r="D2948" s="34">
        <f>'MSD Calculation'!$D$24-B2948</f>
        <v>-10.810000000001782</v>
      </c>
      <c r="E2948" s="30">
        <f>IF(B2948="",0,IF(B2948&lt;'MSD Calculation'!$D$5,$E$7*(1-B2948/'MSD Calculation'!$D$5), 0))</f>
        <v>1.3866626847213682E-4</v>
      </c>
      <c r="F2948" s="30">
        <f>IF(B2948="",0,IF($B2948&lt;$F$5,0,IF($B2948&gt;'MSD Calculation'!$D$5,0,IF($N$4="Closed-form",1/2*(1-COS(2*PI()*($B2948-$F$5)/$F$6))*$F$8,IF($N$4="General",1/2*(1-COS(2*PI()*($B2948-$F$5)/$F$6))*$F$9,"Error")))))</f>
        <v>2.6843043911678136E-3</v>
      </c>
      <c r="G2948" s="30">
        <f>IF(B2948="",0,IF($B2948&lt;$G$5,0,IF($B2948&gt;'MSD Calculation'!$D$5,0,IF($N$4="Closed-form",1/2*(1-COS(2*PI()*($B2948-$G$5)/$G$6))*$G$8,IF($N$4="General",1/2*(1-COS(2*PI()*($B2948-$G$5)/$G$6))*$G$9,"Error")))))</f>
        <v>1.0483909081778775E-3</v>
      </c>
      <c r="H2948" s="30">
        <f>IF(B2948="",0,IF($B2948&lt;$H$5,0,IF($B2948&gt;'MSD Calculation'!$D$5,0,IF($N$4="Closed-form",1/2*(1-COS(2*PI()*($B2948-$H$5)/$H$6))*$H$8,IF($N$4="General",1/2*(1-COS(2*PI()*($B2948-$H$5)/$H$6))*$H$9,"Error")))))</f>
        <v>5.9452874569271925E-4</v>
      </c>
      <c r="I2948" s="30">
        <f>IF(B2948="",0,IF($B2948&lt;$I$5,0,IF($B2948&gt;'MSD Calculation'!$D$5,0,IF($N$4="Closed-form",1/2*(1-COS(2*PI()*($B2948-$I$5)/$I$6))*$I$8,IF($N$4="General",1/2*(1-COS(2*PI()*($B2948-$I$5)/$I$6))*$I$9,"Error")))))</f>
        <v>1.83037735589565E-4</v>
      </c>
      <c r="J2948" s="15" t="s">
        <v>14</v>
      </c>
      <c r="K2948" s="3"/>
      <c r="L2948" s="17">
        <v>29.310000000001782</v>
      </c>
      <c r="M2948" s="34">
        <f>L2948/'MSD Calculation'!$D$5</f>
        <v>0.99020270270276289</v>
      </c>
      <c r="N2948" s="34">
        <f>'MSD Calculation'!$D$24-L2948</f>
        <v>-10.810000000001782</v>
      </c>
      <c r="O2948" s="35">
        <f t="shared" si="225"/>
        <v>1.3866626847213682E-4</v>
      </c>
      <c r="P2948" s="35">
        <f t="shared" si="226"/>
        <v>2.8229706596399505E-3</v>
      </c>
      <c r="Q2948" s="35">
        <f t="shared" si="227"/>
        <v>3.8713615678178277E-3</v>
      </c>
      <c r="R2948" s="35">
        <f t="shared" si="228"/>
        <v>4.4658903135105467E-3</v>
      </c>
      <c r="S2948" s="35">
        <f t="shared" si="229"/>
        <v>4.6489280491001112E-3</v>
      </c>
      <c r="T2948" s="11" t="s">
        <v>14</v>
      </c>
    </row>
    <row r="2949" spans="2:20" x14ac:dyDescent="0.35">
      <c r="B2949" s="63">
        <v>29.320000000001784</v>
      </c>
      <c r="C2949" s="34">
        <f>B2949/'MSD Calculation'!$D$5</f>
        <v>0.9905405405406007</v>
      </c>
      <c r="D2949" s="34">
        <f>'MSD Calculation'!$D$24-B2949</f>
        <v>-10.820000000001784</v>
      </c>
      <c r="E2949" s="30">
        <f>IF(B2949="",0,IF(B2949&lt;'MSD Calculation'!$D$5,$E$7*(1-B2949/'MSD Calculation'!$D$5), 0))</f>
        <v>1.3388467300755146E-4</v>
      </c>
      <c r="F2949" s="30">
        <f>IF(B2949="",0,IF($B2949&lt;$F$5,0,IF($B2949&gt;'MSD Calculation'!$D$5,0,IF($N$4="Closed-form",1/2*(1-COS(2*PI()*($B2949-$F$5)/$F$6))*$F$8,IF($N$4="General",1/2*(1-COS(2*PI()*($B2949-$F$5)/$F$6))*$F$9,"Error")))))</f>
        <v>2.6752205616259448E-3</v>
      </c>
      <c r="G2949" s="30">
        <f>IF(B2949="",0,IF($B2949&lt;$G$5,0,IF($B2949&gt;'MSD Calculation'!$D$5,0,IF($N$4="Closed-form",1/2*(1-COS(2*PI()*($B2949-$G$5)/$G$6))*$G$8,IF($N$4="General",1/2*(1-COS(2*PI()*($B2949-$G$5)/$G$6))*$G$9,"Error")))))</f>
        <v>1.0440109113815596E-3</v>
      </c>
      <c r="H2949" s="30">
        <f>IF(B2949="",0,IF($B2949&lt;$H$5,0,IF($B2949&gt;'MSD Calculation'!$D$5,0,IF($N$4="Closed-form",1/2*(1-COS(2*PI()*($B2949-$H$5)/$H$6))*$H$8,IF($N$4="General",1/2*(1-COS(2*PI()*($B2949-$H$5)/$H$6))*$H$9,"Error")))))</f>
        <v>5.9134222205628776E-4</v>
      </c>
      <c r="I2949" s="30">
        <f>IF(B2949="",0,IF($B2949&lt;$I$5,0,IF($B2949&gt;'MSD Calculation'!$D$5,0,IF($N$4="Closed-form",1/2*(1-COS(2*PI()*($B2949-$I$5)/$I$6))*$I$8,IF($N$4="General",1/2*(1-COS(2*PI()*($B2949-$I$5)/$I$6))*$I$9,"Error")))))</f>
        <v>1.8167116788595322E-4</v>
      </c>
      <c r="J2949" s="15" t="s">
        <v>14</v>
      </c>
      <c r="K2949" s="3"/>
      <c r="L2949" s="17">
        <v>29.320000000001784</v>
      </c>
      <c r="M2949" s="34">
        <f>L2949/'MSD Calculation'!$D$5</f>
        <v>0.9905405405406007</v>
      </c>
      <c r="N2949" s="34">
        <f>'MSD Calculation'!$D$24-L2949</f>
        <v>-10.820000000001784</v>
      </c>
      <c r="O2949" s="35">
        <f t="shared" si="225"/>
        <v>1.3388467300755146E-4</v>
      </c>
      <c r="P2949" s="35">
        <f t="shared" si="226"/>
        <v>2.8091052346334963E-3</v>
      </c>
      <c r="Q2949" s="35">
        <f t="shared" si="227"/>
        <v>3.8531161460150561E-3</v>
      </c>
      <c r="R2949" s="35">
        <f t="shared" si="228"/>
        <v>4.4444583680713443E-3</v>
      </c>
      <c r="S2949" s="35">
        <f t="shared" si="229"/>
        <v>4.6261295359572973E-3</v>
      </c>
      <c r="T2949" s="11" t="s">
        <v>14</v>
      </c>
    </row>
    <row r="2950" spans="2:20" x14ac:dyDescent="0.35">
      <c r="B2950" s="63">
        <v>29.330000000001785</v>
      </c>
      <c r="C2950" s="34">
        <f>B2950/'MSD Calculation'!$D$5</f>
        <v>0.99087837837843862</v>
      </c>
      <c r="D2950" s="34">
        <f>'MSD Calculation'!$D$24-B2950</f>
        <v>-10.830000000001785</v>
      </c>
      <c r="E2950" s="30">
        <f>IF(B2950="",0,IF(B2950&lt;'MSD Calculation'!$D$5,$E$7*(1-B2950/'MSD Calculation'!$D$5), 0))</f>
        <v>1.291030775429645E-4</v>
      </c>
      <c r="F2950" s="30">
        <f>IF(B2950="",0,IF($B2950&lt;$F$5,0,IF($B2950&gt;'MSD Calculation'!$D$5,0,IF($N$4="Closed-form",1/2*(1-COS(2*PI()*($B2950-$F$5)/$F$6))*$F$8,IF($N$4="General",1/2*(1-COS(2*PI()*($B2950-$F$5)/$F$6))*$F$9,"Error")))))</f>
        <v>2.6661462707697507E-3</v>
      </c>
      <c r="G2950" s="30">
        <f>IF(B2950="",0,IF($B2950&lt;$G$5,0,IF($B2950&gt;'MSD Calculation'!$D$5,0,IF($N$4="Closed-form",1/2*(1-COS(2*PI()*($B2950-$G$5)/$G$6))*$G$8,IF($N$4="General",1/2*(1-COS(2*PI()*($B2950-$G$5)/$G$6))*$G$9,"Error")))))</f>
        <v>1.0396364769436339E-3</v>
      </c>
      <c r="H2950" s="30">
        <f>IF(B2950="",0,IF($B2950&lt;$H$5,0,IF($B2950&gt;'MSD Calculation'!$D$5,0,IF($N$4="Closed-form",1/2*(1-COS(2*PI()*($B2950-$H$5)/$H$6))*$H$8,IF($N$4="General",1/2*(1-COS(2*PI()*($B2950-$H$5)/$H$6))*$H$9,"Error")))))</f>
        <v>5.8816071533019027E-4</v>
      </c>
      <c r="I2950" s="30">
        <f>IF(B2950="",0,IF($B2950&lt;$I$5,0,IF($B2950&gt;'MSD Calculation'!$D$5,0,IF($N$4="Closed-form",1/2*(1-COS(2*PI()*($B2950-$I$5)/$I$6))*$I$8,IF($N$4="General",1/2*(1-COS(2*PI()*($B2950-$I$5)/$I$6))*$I$9,"Error")))))</f>
        <v>1.8030738220816423E-4</v>
      </c>
      <c r="J2950" s="15" t="s">
        <v>14</v>
      </c>
      <c r="K2950" s="3"/>
      <c r="L2950" s="17">
        <v>29.330000000001785</v>
      </c>
      <c r="M2950" s="34">
        <f>L2950/'MSD Calculation'!$D$5</f>
        <v>0.99087837837843862</v>
      </c>
      <c r="N2950" s="34">
        <f>'MSD Calculation'!$D$24-L2950</f>
        <v>-10.830000000001785</v>
      </c>
      <c r="O2950" s="35">
        <f t="shared" si="225"/>
        <v>1.291030775429645E-4</v>
      </c>
      <c r="P2950" s="35">
        <f t="shared" si="226"/>
        <v>2.7952493483127151E-3</v>
      </c>
      <c r="Q2950" s="35">
        <f t="shared" si="227"/>
        <v>3.8348858252563491E-3</v>
      </c>
      <c r="R2950" s="35">
        <f t="shared" si="228"/>
        <v>4.423046540586539E-3</v>
      </c>
      <c r="S2950" s="35">
        <f t="shared" si="229"/>
        <v>4.6033539227947036E-3</v>
      </c>
      <c r="T2950" s="11" t="s">
        <v>14</v>
      </c>
    </row>
    <row r="2951" spans="2:20" x14ac:dyDescent="0.35">
      <c r="B2951" s="63">
        <v>29.340000000001787</v>
      </c>
      <c r="C2951" s="34">
        <f>B2951/'MSD Calculation'!$D$5</f>
        <v>0.99121621621627654</v>
      </c>
      <c r="D2951" s="34">
        <f>'MSD Calculation'!$D$24-B2951</f>
        <v>-10.840000000001787</v>
      </c>
      <c r="E2951" s="30">
        <f>IF(B2951="",0,IF(B2951&lt;'MSD Calculation'!$D$5,$E$7*(1-B2951/'MSD Calculation'!$D$5), 0))</f>
        <v>1.2432148207837756E-4</v>
      </c>
      <c r="F2951" s="30">
        <f>IF(B2951="",0,IF($B2951&lt;$F$5,0,IF($B2951&gt;'MSD Calculation'!$D$5,0,IF($N$4="Closed-form",1/2*(1-COS(2*PI()*($B2951-$F$5)/$F$6))*$F$8,IF($N$4="General",1/2*(1-COS(2*PI()*($B2951-$F$5)/$F$6))*$F$9,"Error")))))</f>
        <v>2.6570815584035239E-3</v>
      </c>
      <c r="G2951" s="30">
        <f>IF(B2951="",0,IF($B2951&lt;$G$5,0,IF($B2951&gt;'MSD Calculation'!$D$5,0,IF($N$4="Closed-form",1/2*(1-COS(2*PI()*($B2951-$G$5)/$G$6))*$G$8,IF($N$4="General",1/2*(1-COS(2*PI()*($B2951-$G$5)/$G$6))*$G$9,"Error")))))</f>
        <v>1.0352676351480664E-3</v>
      </c>
      <c r="H2951" s="30">
        <f>IF(B2951="",0,IF($B2951&lt;$H$5,0,IF($B2951&gt;'MSD Calculation'!$D$5,0,IF($N$4="Closed-form",1/2*(1-COS(2*PI()*($B2951-$H$5)/$H$6))*$H$8,IF($N$4="General",1/2*(1-COS(2*PI()*($B2951-$H$5)/$H$6))*$H$9,"Error")))))</f>
        <v>5.8498426376833083E-4</v>
      </c>
      <c r="I2951" s="30">
        <f>IF(B2951="",0,IF($B2951&lt;$I$5,0,IF($B2951&gt;'MSD Calculation'!$D$5,0,IF($N$4="Closed-form",1/2*(1-COS(2*PI()*($B2951-$I$5)/$I$6))*$I$8,IF($N$4="General",1/2*(1-COS(2*PI()*($B2951-$I$5)/$I$6))*$I$9,"Error")))))</f>
        <v>1.7894641379880195E-4</v>
      </c>
      <c r="J2951" s="15" t="s">
        <v>14</v>
      </c>
      <c r="K2951" s="3"/>
      <c r="L2951" s="17">
        <v>29.340000000001787</v>
      </c>
      <c r="M2951" s="34">
        <f>L2951/'MSD Calculation'!$D$5</f>
        <v>0.99121621621627654</v>
      </c>
      <c r="N2951" s="34">
        <f>'MSD Calculation'!$D$24-L2951</f>
        <v>-10.840000000001787</v>
      </c>
      <c r="O2951" s="35">
        <f t="shared" si="225"/>
        <v>1.2432148207837756E-4</v>
      </c>
      <c r="P2951" s="35">
        <f t="shared" si="226"/>
        <v>2.7814030404819013E-3</v>
      </c>
      <c r="Q2951" s="35">
        <f t="shared" si="227"/>
        <v>3.8166706756299676E-3</v>
      </c>
      <c r="R2951" s="35">
        <f t="shared" si="228"/>
        <v>4.4016549393982984E-3</v>
      </c>
      <c r="S2951" s="35">
        <f t="shared" si="229"/>
        <v>4.5806013531971002E-3</v>
      </c>
      <c r="T2951" s="11" t="s">
        <v>14</v>
      </c>
    </row>
    <row r="2952" spans="2:20" x14ac:dyDescent="0.35">
      <c r="B2952" s="63">
        <v>29.350000000001788</v>
      </c>
      <c r="C2952" s="34">
        <f>B2952/'MSD Calculation'!$D$5</f>
        <v>0.99155405405411445</v>
      </c>
      <c r="D2952" s="34">
        <f>'MSD Calculation'!$D$24-B2952</f>
        <v>-10.850000000001788</v>
      </c>
      <c r="E2952" s="30">
        <f>IF(B2952="",0,IF(B2952&lt;'MSD Calculation'!$D$5,$E$7*(1-B2952/'MSD Calculation'!$D$5), 0))</f>
        <v>1.195398866137906E-4</v>
      </c>
      <c r="F2952" s="30">
        <f>IF(B2952="",0,IF($B2952&lt;$F$5,0,IF($B2952&gt;'MSD Calculation'!$D$5,0,IF($N$4="Closed-form",1/2*(1-COS(2*PI()*($B2952-$F$5)/$F$6))*$F$8,IF($N$4="General",1/2*(1-COS(2*PI()*($B2952-$F$5)/$F$6))*$F$9,"Error")))))</f>
        <v>2.6480264642895078E-3</v>
      </c>
      <c r="G2952" s="30">
        <f>IF(B2952="",0,IF($B2952&lt;$G$5,0,IF($B2952&gt;'MSD Calculation'!$D$5,0,IF($N$4="Closed-form",1/2*(1-COS(2*PI()*($B2952-$G$5)/$G$6))*$G$8,IF($N$4="General",1/2*(1-COS(2*PI()*($B2952-$G$5)/$G$6))*$G$9,"Error")))))</f>
        <v>1.0309044162401045E-3</v>
      </c>
      <c r="H2952" s="30">
        <f>IF(B2952="",0,IF($B2952&lt;$H$5,0,IF($B2952&gt;'MSD Calculation'!$D$5,0,IF($N$4="Closed-form",1/2*(1-COS(2*PI()*($B2952-$H$5)/$H$6))*$H$8,IF($N$4="General",1/2*(1-COS(2*PI()*($B2952-$H$5)/$H$6))*$H$9,"Error")))))</f>
        <v>5.8181290556382967E-4</v>
      </c>
      <c r="I2952" s="30">
        <f>IF(B2952="",0,IF($B2952&lt;$I$5,0,IF($B2952&gt;'MSD Calculation'!$D$5,0,IF($N$4="Closed-form",1/2*(1-COS(2*PI()*($B2952-$I$5)/$I$6))*$I$8,IF($N$4="General",1/2*(1-COS(2*PI()*($B2952-$I$5)/$I$6))*$I$9,"Error")))))</f>
        <v>1.775882978276664E-4</v>
      </c>
      <c r="J2952" s="15" t="s">
        <v>14</v>
      </c>
      <c r="K2952" s="3"/>
      <c r="L2952" s="17">
        <v>29.350000000001788</v>
      </c>
      <c r="M2952" s="34">
        <f>L2952/'MSD Calculation'!$D$5</f>
        <v>0.99155405405411445</v>
      </c>
      <c r="N2952" s="34">
        <f>'MSD Calculation'!$D$24-L2952</f>
        <v>-10.850000000001788</v>
      </c>
      <c r="O2952" s="35">
        <f t="shared" si="225"/>
        <v>1.195398866137906E-4</v>
      </c>
      <c r="P2952" s="35">
        <f t="shared" si="226"/>
        <v>2.7675663509032986E-3</v>
      </c>
      <c r="Q2952" s="35">
        <f t="shared" si="227"/>
        <v>3.798470767143403E-3</v>
      </c>
      <c r="R2952" s="35">
        <f t="shared" si="228"/>
        <v>4.3802836727072324E-3</v>
      </c>
      <c r="S2952" s="35">
        <f t="shared" si="229"/>
        <v>4.5578719705348988E-3</v>
      </c>
      <c r="T2952" s="11" t="s">
        <v>14</v>
      </c>
    </row>
    <row r="2953" spans="2:20" x14ac:dyDescent="0.35">
      <c r="B2953" s="63">
        <v>29.36000000000179</v>
      </c>
      <c r="C2953" s="34">
        <f>B2953/'MSD Calculation'!$D$5</f>
        <v>0.99189189189195237</v>
      </c>
      <c r="D2953" s="34">
        <f>'MSD Calculation'!$D$24-B2953</f>
        <v>-10.86000000000179</v>
      </c>
      <c r="E2953" s="30">
        <f>IF(B2953="",0,IF(B2953&lt;'MSD Calculation'!$D$5,$E$7*(1-B2953/'MSD Calculation'!$D$5), 0))</f>
        <v>1.1475829114920365E-4</v>
      </c>
      <c r="F2953" s="30">
        <f>IF(B2953="",0,IF($B2953&lt;$F$5,0,IF($B2953&gt;'MSD Calculation'!$D$5,0,IF($N$4="Closed-form",1/2*(1-COS(2*PI()*($B2953-$F$5)/$F$6))*$F$8,IF($N$4="General",1/2*(1-COS(2*PI()*($B2953-$F$5)/$F$6))*$F$9,"Error")))))</f>
        <v>2.6389810281477943E-3</v>
      </c>
      <c r="G2953" s="30">
        <f>IF(B2953="",0,IF($B2953&lt;$G$5,0,IF($B2953&gt;'MSD Calculation'!$D$5,0,IF($N$4="Closed-form",1/2*(1-COS(2*PI()*($B2953-$G$5)/$G$6))*$G$8,IF($N$4="General",1/2*(1-COS(2*PI()*($B2953-$G$5)/$G$6))*$G$9,"Error")))))</f>
        <v>1.0265468504260728E-3</v>
      </c>
      <c r="H2953" s="30">
        <f>IF(B2953="",0,IF($B2953&lt;$H$5,0,IF($B2953&gt;'MSD Calculation'!$D$5,0,IF($N$4="Closed-form",1/2*(1-COS(2*PI()*($B2953-$H$5)/$H$6))*$H$8,IF($N$4="General",1/2*(1-COS(2*PI()*($B2953-$H$5)/$H$6))*$H$9,"Error")))))</f>
        <v>5.7864667884856887E-4</v>
      </c>
      <c r="I2953" s="30">
        <f>IF(B2953="",0,IF($B2953&lt;$I$5,0,IF($B2953&gt;'MSD Calculation'!$D$5,0,IF($N$4="Closed-form",1/2*(1-COS(2*PI()*($B2953-$I$5)/$I$6))*$I$8,IF($N$4="General",1/2*(1-COS(2*PI()*($B2953-$I$5)/$I$6))*$I$9,"Error")))))</f>
        <v>1.7623306939084621E-4</v>
      </c>
      <c r="J2953" s="15" t="s">
        <v>14</v>
      </c>
      <c r="K2953" s="3"/>
      <c r="L2953" s="17">
        <v>29.36000000000179</v>
      </c>
      <c r="M2953" s="34">
        <f>L2953/'MSD Calculation'!$D$5</f>
        <v>0.99189189189195237</v>
      </c>
      <c r="N2953" s="34">
        <f>'MSD Calculation'!$D$24-L2953</f>
        <v>-10.86000000000179</v>
      </c>
      <c r="O2953" s="35">
        <f t="shared" si="225"/>
        <v>1.1475829114920365E-4</v>
      </c>
      <c r="P2953" s="35">
        <f t="shared" si="226"/>
        <v>2.753739319296998E-3</v>
      </c>
      <c r="Q2953" s="35">
        <f t="shared" si="227"/>
        <v>3.7802861697230706E-3</v>
      </c>
      <c r="R2953" s="35">
        <f t="shared" si="228"/>
        <v>4.3589328485716394E-3</v>
      </c>
      <c r="S2953" s="35">
        <f t="shared" si="229"/>
        <v>4.5351659179624854E-3</v>
      </c>
      <c r="T2953" s="11" t="s">
        <v>14</v>
      </c>
    </row>
    <row r="2954" spans="2:20" x14ac:dyDescent="0.35">
      <c r="B2954" s="63">
        <v>29.370000000001792</v>
      </c>
      <c r="C2954" s="34">
        <f>B2954/'MSD Calculation'!$D$5</f>
        <v>0.99222972972979018</v>
      </c>
      <c r="D2954" s="34">
        <f>'MSD Calculation'!$D$24-B2954</f>
        <v>-10.870000000001792</v>
      </c>
      <c r="E2954" s="30">
        <f>IF(B2954="",0,IF(B2954&lt;'MSD Calculation'!$D$5,$E$7*(1-B2954/'MSD Calculation'!$D$5), 0))</f>
        <v>1.0997669568461828E-4</v>
      </c>
      <c r="F2954" s="30">
        <f>IF(B2954="",0,IF($B2954&lt;$F$5,0,IF($B2954&gt;'MSD Calculation'!$D$5,0,IF($N$4="Closed-form",1/2*(1-COS(2*PI()*($B2954-$F$5)/$F$6))*$F$8,IF($N$4="General",1/2*(1-COS(2*PI()*($B2954-$F$5)/$F$6))*$F$9,"Error")))))</f>
        <v>2.6299452896560794E-3</v>
      </c>
      <c r="G2954" s="30">
        <f>IF(B2954="",0,IF($B2954&lt;$G$5,0,IF($B2954&gt;'MSD Calculation'!$D$5,0,IF($N$4="Closed-form",1/2*(1-COS(2*PI()*($B2954-$G$5)/$G$6))*$G$8,IF($N$4="General",1/2*(1-COS(2*PI()*($B2954-$G$5)/$G$6))*$G$9,"Error")))))</f>
        <v>1.0221949678731535E-3</v>
      </c>
      <c r="H2954" s="30">
        <f>IF(B2954="",0,IF($B2954&lt;$H$5,0,IF($B2954&gt;'MSD Calculation'!$D$5,0,IF($N$4="Closed-form",1/2*(1-COS(2*PI()*($B2954-$H$5)/$H$6))*$H$8,IF($N$4="General",1/2*(1-COS(2*PI()*($B2954-$H$5)/$H$6))*$H$9,"Error")))))</f>
        <v>5.7548562169272457E-4</v>
      </c>
      <c r="I2954" s="30">
        <f>IF(B2954="",0,IF($B2954&lt;$I$5,0,IF($B2954&gt;'MSD Calculation'!$D$5,0,IF($N$4="Closed-form",1/2*(1-COS(2*PI()*($B2954-$I$5)/$I$6))*$I$8,IF($N$4="General",1/2*(1-COS(2*PI()*($B2954-$I$5)/$I$6))*$I$9,"Error")))))</f>
        <v>1.7488076350981123E-4</v>
      </c>
      <c r="J2954" s="15" t="s">
        <v>14</v>
      </c>
      <c r="K2954" s="3"/>
      <c r="L2954" s="17">
        <v>29.370000000001792</v>
      </c>
      <c r="M2954" s="34">
        <f>L2954/'MSD Calculation'!$D$5</f>
        <v>0.99222972972979018</v>
      </c>
      <c r="N2954" s="34">
        <f>'MSD Calculation'!$D$24-L2954</f>
        <v>-10.870000000001792</v>
      </c>
      <c r="O2954" s="35">
        <f t="shared" si="225"/>
        <v>1.0997669568461828E-4</v>
      </c>
      <c r="P2954" s="35">
        <f t="shared" si="226"/>
        <v>2.7399219853406977E-3</v>
      </c>
      <c r="Q2954" s="35">
        <f t="shared" si="227"/>
        <v>3.762116953213851E-3</v>
      </c>
      <c r="R2954" s="35">
        <f t="shared" si="228"/>
        <v>4.3376025749065758E-3</v>
      </c>
      <c r="S2954" s="35">
        <f t="shared" si="229"/>
        <v>4.5124833384163872E-3</v>
      </c>
      <c r="T2954" s="11" t="s">
        <v>14</v>
      </c>
    </row>
    <row r="2955" spans="2:20" x14ac:dyDescent="0.35">
      <c r="B2955" s="63">
        <v>29.380000000001793</v>
      </c>
      <c r="C2955" s="34">
        <f>B2955/'MSD Calculation'!$D$5</f>
        <v>0.9925675675676281</v>
      </c>
      <c r="D2955" s="34">
        <f>'MSD Calculation'!$D$24-B2955</f>
        <v>-10.880000000001793</v>
      </c>
      <c r="E2955" s="30">
        <f>IF(B2955="",0,IF(B2955&lt;'MSD Calculation'!$D$5,$E$7*(1-B2955/'MSD Calculation'!$D$5), 0))</f>
        <v>1.0519510022003133E-4</v>
      </c>
      <c r="F2955" s="30">
        <f>IF(B2955="",0,IF($B2955&lt;$F$5,0,IF($B2955&gt;'MSD Calculation'!$D$5,0,IF($N$4="Closed-form",1/2*(1-COS(2*PI()*($B2955-$F$5)/$F$6))*$F$8,IF($N$4="General",1/2*(1-COS(2*PI()*($B2955-$F$5)/$F$6))*$F$9,"Error")))))</f>
        <v>2.6209192884495422E-3</v>
      </c>
      <c r="G2955" s="30">
        <f>IF(B2955="",0,IF($B2955&lt;$G$5,0,IF($B2955&gt;'MSD Calculation'!$D$5,0,IF($N$4="Closed-form",1/2*(1-COS(2*PI()*($B2955-$G$5)/$G$6))*$G$8,IF($N$4="General",1/2*(1-COS(2*PI()*($B2955-$G$5)/$G$6))*$G$9,"Error")))))</f>
        <v>1.017848798709191E-3</v>
      </c>
      <c r="H2955" s="30">
        <f>IF(B2955="",0,IF($B2955&lt;$H$5,0,IF($B2955&gt;'MSD Calculation'!$D$5,0,IF($N$4="Closed-form",1/2*(1-COS(2*PI()*($B2955-$H$5)/$H$6))*$H$8,IF($N$4="General",1/2*(1-COS(2*PI()*($B2955-$H$5)/$H$6))*$H$9,"Error")))))</f>
        <v>5.723297721043208E-4</v>
      </c>
      <c r="I2955" s="30">
        <f>IF(B2955="",0,IF($B2955&lt;$I$5,0,IF($B2955&gt;'MSD Calculation'!$D$5,0,IF($N$4="Closed-form",1/2*(1-COS(2*PI()*($B2955-$I$5)/$I$6))*$I$8,IF($N$4="General",1/2*(1-COS(2*PI()*($B2955-$I$5)/$I$6))*$I$9,"Error")))))</f>
        <v>1.7353141513050665E-4</v>
      </c>
      <c r="J2955" s="15" t="s">
        <v>14</v>
      </c>
      <c r="K2955" s="3"/>
      <c r="L2955" s="17">
        <v>29.380000000001793</v>
      </c>
      <c r="M2955" s="34">
        <f>L2955/'MSD Calculation'!$D$5</f>
        <v>0.9925675675676281</v>
      </c>
      <c r="N2955" s="34">
        <f>'MSD Calculation'!$D$24-L2955</f>
        <v>-10.880000000001793</v>
      </c>
      <c r="O2955" s="35">
        <f t="shared" si="225"/>
        <v>1.0519510022003133E-4</v>
      </c>
      <c r="P2955" s="35">
        <f t="shared" si="226"/>
        <v>2.7261143886695735E-3</v>
      </c>
      <c r="Q2955" s="35">
        <f t="shared" si="227"/>
        <v>3.7439631873787647E-3</v>
      </c>
      <c r="R2955" s="35">
        <f t="shared" si="228"/>
        <v>4.3162929594830852E-3</v>
      </c>
      <c r="S2955" s="35">
        <f t="shared" si="229"/>
        <v>4.4898243746135918E-3</v>
      </c>
      <c r="T2955" s="11" t="s">
        <v>14</v>
      </c>
    </row>
    <row r="2956" spans="2:20" x14ac:dyDescent="0.35">
      <c r="B2956" s="63">
        <v>29.390000000001795</v>
      </c>
      <c r="C2956" s="34">
        <f>B2956/'MSD Calculation'!$D$5</f>
        <v>0.99290540540546601</v>
      </c>
      <c r="D2956" s="34">
        <f>'MSD Calculation'!$D$24-B2956</f>
        <v>-10.890000000001795</v>
      </c>
      <c r="E2956" s="30">
        <f>IF(B2956="",0,IF(B2956&lt;'MSD Calculation'!$D$5,$E$7*(1-B2956/'MSD Calculation'!$D$5), 0))</f>
        <v>1.0041350475544438E-4</v>
      </c>
      <c r="F2956" s="30">
        <f>IF(B2956="",0,IF($B2956&lt;$F$5,0,IF($B2956&gt;'MSD Calculation'!$D$5,0,IF($N$4="Closed-form",1/2*(1-COS(2*PI()*($B2956-$F$5)/$F$6))*$F$8,IF($N$4="General",1/2*(1-COS(2*PI()*($B2956-$F$5)/$F$6))*$F$9,"Error")))))</f>
        <v>2.6119030641206312E-3</v>
      </c>
      <c r="G2956" s="30">
        <f>IF(B2956="",0,IF($B2956&lt;$G$5,0,IF($B2956&gt;'MSD Calculation'!$D$5,0,IF($N$4="Closed-form",1/2*(1-COS(2*PI()*($B2956-$G$5)/$G$6))*$G$8,IF($N$4="General",1/2*(1-COS(2*PI()*($B2956-$G$5)/$G$6))*$G$9,"Error")))))</f>
        <v>1.0135083730224697E-3</v>
      </c>
      <c r="H2956" s="30">
        <f>IF(B2956="",0,IF($B2956&lt;$H$5,0,IF($B2956&gt;'MSD Calculation'!$D$5,0,IF($N$4="Closed-form",1/2*(1-COS(2*PI()*($B2956-$H$5)/$H$6))*$H$8,IF($N$4="General",1/2*(1-COS(2*PI()*($B2956-$H$5)/$H$6))*$H$9,"Error")))))</f>
        <v>5.6917916802876414E-4</v>
      </c>
      <c r="I2956" s="30">
        <f>IF(B2956="",0,IF($B2956&lt;$I$5,0,IF($B2956&gt;'MSD Calculation'!$D$5,0,IF($N$4="Closed-form",1/2*(1-COS(2*PI()*($B2956-$I$5)/$I$6))*$I$8,IF($N$4="General",1/2*(1-COS(2*PI()*($B2956-$I$5)/$I$6))*$I$9,"Error")))))</f>
        <v>1.7218505912245123E-4</v>
      </c>
      <c r="J2956" s="15" t="s">
        <v>14</v>
      </c>
      <c r="K2956" s="3"/>
      <c r="L2956" s="17">
        <v>29.390000000001795</v>
      </c>
      <c r="M2956" s="34">
        <f>L2956/'MSD Calculation'!$D$5</f>
        <v>0.99290540540546601</v>
      </c>
      <c r="N2956" s="34">
        <f>'MSD Calculation'!$D$24-L2956</f>
        <v>-10.890000000001795</v>
      </c>
      <c r="O2956" s="35">
        <f t="shared" si="225"/>
        <v>1.0041350475544438E-4</v>
      </c>
      <c r="P2956" s="35">
        <f t="shared" si="226"/>
        <v>2.7123165688760754E-3</v>
      </c>
      <c r="Q2956" s="35">
        <f t="shared" si="227"/>
        <v>3.7258249418985452E-3</v>
      </c>
      <c r="R2956" s="35">
        <f t="shared" si="228"/>
        <v>4.2950041099273093E-3</v>
      </c>
      <c r="S2956" s="35">
        <f t="shared" si="229"/>
        <v>4.4671891690497602E-3</v>
      </c>
      <c r="T2956" s="11" t="s">
        <v>14</v>
      </c>
    </row>
    <row r="2957" spans="2:20" x14ac:dyDescent="0.35">
      <c r="B2957" s="63">
        <v>29.400000000001796</v>
      </c>
      <c r="C2957" s="34">
        <f>B2957/'MSD Calculation'!$D$5</f>
        <v>0.99324324324330393</v>
      </c>
      <c r="D2957" s="34">
        <f>'MSD Calculation'!$D$24-B2957</f>
        <v>-10.900000000001796</v>
      </c>
      <c r="E2957" s="30">
        <f>IF(B2957="",0,IF(B2957&lt;'MSD Calculation'!$D$5,$E$7*(1-B2957/'MSD Calculation'!$D$5), 0))</f>
        <v>9.5631909290857432E-5</v>
      </c>
      <c r="F2957" s="30">
        <f>IF(B2957="",0,IF($B2957&lt;$F$5,0,IF($B2957&gt;'MSD Calculation'!$D$5,0,IF($N$4="Closed-form",1/2*(1-COS(2*PI()*($B2957-$F$5)/$F$6))*$F$8,IF($N$4="General",1/2*(1-COS(2*PI()*($B2957-$F$5)/$F$6))*$F$9,"Error")))))</f>
        <v>2.6028966562189251E-3</v>
      </c>
      <c r="G2957" s="30">
        <f>IF(B2957="",0,IF($B2957&lt;$G$5,0,IF($B2957&gt;'MSD Calculation'!$D$5,0,IF($N$4="Closed-form",1/2*(1-COS(2*PI()*($B2957-$G$5)/$G$6))*$G$8,IF($N$4="General",1/2*(1-COS(2*PI()*($B2957-$G$5)/$G$6))*$G$9,"Error")))))</f>
        <v>1.0091737208615178E-3</v>
      </c>
      <c r="H2957" s="30">
        <f>IF(B2957="",0,IF($B2957&lt;$H$5,0,IF($B2957&gt;'MSD Calculation'!$D$5,0,IF($N$4="Closed-form",1/2*(1-COS(2*PI()*($B2957-$H$5)/$H$6))*$H$8,IF($N$4="General",1/2*(1-COS(2*PI()*($B2957-$H$5)/$H$6))*$H$9,"Error")))))</f>
        <v>5.6603384734838771E-4</v>
      </c>
      <c r="I2957" s="30">
        <f>IF(B2957="",0,IF($B2957&lt;$I$5,0,IF($B2957&gt;'MSD Calculation'!$D$5,0,IF($N$4="Closed-form",1/2*(1-COS(2*PI()*($B2957-$I$5)/$I$6))*$I$8,IF($N$4="General",1/2*(1-COS(2*PI()*($B2957-$I$5)/$I$6))*$I$9,"Error")))))</f>
        <v>1.7084173027783552E-4</v>
      </c>
      <c r="J2957" s="15" t="s">
        <v>14</v>
      </c>
      <c r="K2957" s="3"/>
      <c r="L2957" s="17">
        <v>29.400000000001796</v>
      </c>
      <c r="M2957" s="34">
        <f>L2957/'MSD Calculation'!$D$5</f>
        <v>0.99324324324330393</v>
      </c>
      <c r="N2957" s="34">
        <f>'MSD Calculation'!$D$24-L2957</f>
        <v>-10.900000000001796</v>
      </c>
      <c r="O2957" s="35">
        <f t="shared" si="225"/>
        <v>9.5631909290857432E-5</v>
      </c>
      <c r="P2957" s="35">
        <f t="shared" si="226"/>
        <v>2.6985285655097826E-3</v>
      </c>
      <c r="Q2957" s="35">
        <f t="shared" si="227"/>
        <v>3.7077022863713002E-3</v>
      </c>
      <c r="R2957" s="35">
        <f t="shared" si="228"/>
        <v>4.2737361337196883E-3</v>
      </c>
      <c r="S2957" s="35">
        <f t="shared" si="229"/>
        <v>4.4445778639975236E-3</v>
      </c>
      <c r="T2957" s="11" t="s">
        <v>14</v>
      </c>
    </row>
    <row r="2958" spans="2:20" x14ac:dyDescent="0.35">
      <c r="B2958" s="63">
        <v>29.410000000001798</v>
      </c>
      <c r="C2958" s="34">
        <f>B2958/'MSD Calculation'!$D$5</f>
        <v>0.99358108108114174</v>
      </c>
      <c r="D2958" s="34">
        <f>'MSD Calculation'!$D$24-B2958</f>
        <v>-10.910000000001798</v>
      </c>
      <c r="E2958" s="30">
        <f>IF(B2958="",0,IF(B2958&lt;'MSD Calculation'!$D$5,$E$7*(1-B2958/'MSD Calculation'!$D$5), 0))</f>
        <v>9.0850313826272057E-5</v>
      </c>
      <c r="F2958" s="30">
        <f>IF(B2958="",0,IF($B2958&lt;$F$5,0,IF($B2958&gt;'MSD Calculation'!$D$5,0,IF($N$4="Closed-form",1/2*(1-COS(2*PI()*($B2958-$F$5)/$F$6))*$F$8,IF($N$4="General",1/2*(1-COS(2*PI()*($B2958-$F$5)/$F$6))*$F$9,"Error")))))</f>
        <v>2.5939001042509235E-3</v>
      </c>
      <c r="G2958" s="30">
        <f>IF(B2958="",0,IF($B2958&lt;$G$5,0,IF($B2958&gt;'MSD Calculation'!$D$5,0,IF($N$4="Closed-form",1/2*(1-COS(2*PI()*($B2958-$G$5)/$G$6))*$G$8,IF($N$4="General",1/2*(1-COS(2*PI()*($B2958-$G$5)/$G$6))*$G$9,"Error")))))</f>
        <v>1.0048448722348893E-3</v>
      </c>
      <c r="H2958" s="30">
        <f>IF(B2958="",0,IF($B2958&lt;$H$5,0,IF($B2958&gt;'MSD Calculation'!$D$5,0,IF($N$4="Closed-form",1/2*(1-COS(2*PI()*($B2958-$H$5)/$H$6))*$H$8,IF($N$4="General",1/2*(1-COS(2*PI()*($B2958-$H$5)/$H$6))*$H$9,"Error")))))</f>
        <v>5.6289384788200329E-4</v>
      </c>
      <c r="I2958" s="30">
        <f>IF(B2958="",0,IF($B2958&lt;$I$5,0,IF($B2958&gt;'MSD Calculation'!$D$5,0,IF($N$4="Closed-form",1/2*(1-COS(2*PI()*($B2958-$I$5)/$I$6))*$I$8,IF($N$4="General",1/2*(1-COS(2*PI()*($B2958-$I$5)/$I$6))*$I$9,"Error")))))</f>
        <v>1.6950146331062312E-4</v>
      </c>
      <c r="J2958" s="15" t="s">
        <v>14</v>
      </c>
      <c r="K2958" s="3"/>
      <c r="L2958" s="17">
        <v>29.410000000001798</v>
      </c>
      <c r="M2958" s="34">
        <f>L2958/'MSD Calculation'!$D$5</f>
        <v>0.99358108108114174</v>
      </c>
      <c r="N2958" s="34">
        <f>'MSD Calculation'!$D$24-L2958</f>
        <v>-10.910000000001798</v>
      </c>
      <c r="O2958" s="35">
        <f t="shared" si="225"/>
        <v>9.0850313826272057E-5</v>
      </c>
      <c r="P2958" s="35">
        <f t="shared" si="226"/>
        <v>2.6847504180771958E-3</v>
      </c>
      <c r="Q2958" s="35">
        <f t="shared" si="227"/>
        <v>3.6895952903120851E-3</v>
      </c>
      <c r="R2958" s="35">
        <f t="shared" si="228"/>
        <v>4.252489138194088E-3</v>
      </c>
      <c r="S2958" s="35">
        <f t="shared" si="229"/>
        <v>4.4219906015047113E-3</v>
      </c>
      <c r="T2958" s="11" t="s">
        <v>14</v>
      </c>
    </row>
    <row r="2959" spans="2:20" x14ac:dyDescent="0.35">
      <c r="B2959" s="63">
        <v>29.420000000001799</v>
      </c>
      <c r="C2959" s="34">
        <f>B2959/'MSD Calculation'!$D$5</f>
        <v>0.99391891891897965</v>
      </c>
      <c r="D2959" s="34">
        <f>'MSD Calculation'!$D$24-B2959</f>
        <v>-10.920000000001799</v>
      </c>
      <c r="E2959" s="30">
        <f>IF(B2959="",0,IF(B2959&lt;'MSD Calculation'!$D$5,$E$7*(1-B2959/'MSD Calculation'!$D$5), 0))</f>
        <v>8.6068718361685109E-5</v>
      </c>
      <c r="F2959" s="30">
        <f>IF(B2959="",0,IF($B2959&lt;$F$5,0,IF($B2959&gt;'MSD Calculation'!$D$5,0,IF($N$4="Closed-form",1/2*(1-COS(2*PI()*($B2959-$F$5)/$F$6))*$F$8,IF($N$4="General",1/2*(1-COS(2*PI()*($B2959-$F$5)/$F$6))*$F$9,"Error")))))</f>
        <v>2.5849134476799247E-3</v>
      </c>
      <c r="G2959" s="30">
        <f>IF(B2959="",0,IF($B2959&lt;$G$5,0,IF($B2959&gt;'MSD Calculation'!$D$5,0,IF($N$4="Closed-form",1/2*(1-COS(2*PI()*($B2959-$G$5)/$G$6))*$G$8,IF($N$4="General",1/2*(1-COS(2*PI()*($B2959-$G$5)/$G$6))*$G$9,"Error")))))</f>
        <v>1.000521857110963E-3</v>
      </c>
      <c r="H2959" s="30">
        <f>IF(B2959="",0,IF($B2959&lt;$H$5,0,IF($B2959&gt;'MSD Calculation'!$D$5,0,IF($N$4="Closed-form",1/2*(1-COS(2*PI()*($B2959-$H$5)/$H$6))*$H$8,IF($N$4="General",1/2*(1-COS(2*PI()*($B2959-$H$5)/$H$6))*$H$9,"Error")))))</f>
        <v>5.597592073844352E-4</v>
      </c>
      <c r="I2959" s="30">
        <f>IF(B2959="",0,IF($B2959&lt;$I$5,0,IF($B2959&gt;'MSD Calculation'!$D$5,0,IF($N$4="Closed-form",1/2*(1-COS(2*PI()*($B2959-$I$5)/$I$6))*$I$8,IF($N$4="General",1/2*(1-COS(2*PI()*($B2959-$I$5)/$I$6))*$I$9,"Error")))))</f>
        <v>1.6816429285565249E-4</v>
      </c>
      <c r="J2959" s="15" t="s">
        <v>14</v>
      </c>
      <c r="K2959" s="3"/>
      <c r="L2959" s="17">
        <v>29.420000000001799</v>
      </c>
      <c r="M2959" s="34">
        <f>L2959/'MSD Calculation'!$D$5</f>
        <v>0.99391891891897965</v>
      </c>
      <c r="N2959" s="34">
        <f>'MSD Calculation'!$D$24-L2959</f>
        <v>-10.920000000001799</v>
      </c>
      <c r="O2959" s="35">
        <f t="shared" si="225"/>
        <v>8.6068718361685109E-5</v>
      </c>
      <c r="P2959" s="35">
        <f t="shared" si="226"/>
        <v>2.6709821660416098E-3</v>
      </c>
      <c r="Q2959" s="35">
        <f t="shared" si="227"/>
        <v>3.6715040231525727E-3</v>
      </c>
      <c r="R2959" s="35">
        <f t="shared" si="228"/>
        <v>4.2312632305370078E-3</v>
      </c>
      <c r="S2959" s="35">
        <f t="shared" si="229"/>
        <v>4.39942752339266E-3</v>
      </c>
      <c r="T2959" s="11" t="s">
        <v>14</v>
      </c>
    </row>
    <row r="2960" spans="2:20" x14ac:dyDescent="0.35">
      <c r="B2960" s="63">
        <v>29.430000000001801</v>
      </c>
      <c r="C2960" s="34">
        <f>B2960/'MSD Calculation'!$D$5</f>
        <v>0.99425675675681757</v>
      </c>
      <c r="D2960" s="34">
        <f>'MSD Calculation'!$D$24-B2960</f>
        <v>-10.930000000001801</v>
      </c>
      <c r="E2960" s="30">
        <f>IF(B2960="",0,IF(B2960&lt;'MSD Calculation'!$D$5,$E$7*(1-B2960/'MSD Calculation'!$D$5), 0))</f>
        <v>8.1287122897098161E-5</v>
      </c>
      <c r="F2960" s="30">
        <f>IF(B2960="",0,IF($B2960&lt;$F$5,0,IF($B2960&gt;'MSD Calculation'!$D$5,0,IF($N$4="Closed-form",1/2*(1-COS(2*PI()*($B2960-$F$5)/$F$6))*$F$8,IF($N$4="General",1/2*(1-COS(2*PI()*($B2960-$F$5)/$F$6))*$F$9,"Error")))))</f>
        <v>2.5759367259257813E-3</v>
      </c>
      <c r="G2960" s="30">
        <f>IF(B2960="",0,IF($B2960&lt;$G$5,0,IF($B2960&gt;'MSD Calculation'!$D$5,0,IF($N$4="Closed-form",1/2*(1-COS(2*PI()*($B2960-$G$5)/$G$6))*$G$8,IF($N$4="General",1/2*(1-COS(2*PI()*($B2960-$G$5)/$G$6))*$G$9,"Error")))))</f>
        <v>9.9620470541773019E-4</v>
      </c>
      <c r="H2960" s="30">
        <f>IF(B2960="",0,IF($B2960&lt;$H$5,0,IF($B2960&gt;'MSD Calculation'!$D$5,0,IF($N$4="Closed-form",1/2*(1-COS(2*PI()*($B2960-$H$5)/$H$6))*$H$8,IF($N$4="General",1/2*(1-COS(2*PI()*($B2960-$H$5)/$H$6))*$H$9,"Error")))))</f>
        <v>5.5662996354607799E-4</v>
      </c>
      <c r="I2960" s="30">
        <f>IF(B2960="",0,IF($B2960&lt;$I$5,0,IF($B2960&gt;'MSD Calculation'!$D$5,0,IF($N$4="Closed-form",1/2*(1-COS(2*PI()*($B2960-$I$5)/$I$6))*$I$8,IF($N$4="General",1/2*(1-COS(2*PI()*($B2960-$I$5)/$I$6))*$I$9,"Error")))))</f>
        <v>1.6683025346774376E-4</v>
      </c>
      <c r="J2960" s="15" t="s">
        <v>14</v>
      </c>
      <c r="K2960" s="3"/>
      <c r="L2960" s="17">
        <v>29.430000000001801</v>
      </c>
      <c r="M2960" s="34">
        <f>L2960/'MSD Calculation'!$D$5</f>
        <v>0.99425675675681757</v>
      </c>
      <c r="N2960" s="34">
        <f>'MSD Calculation'!$D$24-L2960</f>
        <v>-10.930000000001801</v>
      </c>
      <c r="O2960" s="35">
        <f t="shared" si="225"/>
        <v>8.1287122897098161E-5</v>
      </c>
      <c r="P2960" s="35">
        <f t="shared" si="226"/>
        <v>2.6572238488228794E-3</v>
      </c>
      <c r="Q2960" s="35">
        <f t="shared" si="227"/>
        <v>3.6534285542406094E-3</v>
      </c>
      <c r="R2960" s="35">
        <f t="shared" si="228"/>
        <v>4.2100585177866877E-3</v>
      </c>
      <c r="S2960" s="35">
        <f t="shared" si="229"/>
        <v>4.3768887712544316E-3</v>
      </c>
      <c r="T2960" s="11" t="s">
        <v>14</v>
      </c>
    </row>
    <row r="2961" spans="2:20" x14ac:dyDescent="0.35">
      <c r="B2961" s="63">
        <v>29.440000000001803</v>
      </c>
      <c r="C2961" s="34">
        <f>B2961/'MSD Calculation'!$D$5</f>
        <v>0.99459459459465549</v>
      </c>
      <c r="D2961" s="34">
        <f>'MSD Calculation'!$D$24-B2961</f>
        <v>-10.940000000001803</v>
      </c>
      <c r="E2961" s="30">
        <f>IF(B2961="",0,IF(B2961&lt;'MSD Calculation'!$D$5,$E$7*(1-B2961/'MSD Calculation'!$D$5), 0))</f>
        <v>7.6505527432511213E-5</v>
      </c>
      <c r="F2961" s="30">
        <f>IF(B2961="",0,IF($B2961&lt;$F$5,0,IF($B2961&gt;'MSD Calculation'!$D$5,0,IF($N$4="Closed-form",1/2*(1-COS(2*PI()*($B2961-$F$5)/$F$6))*$F$8,IF($N$4="General",1/2*(1-COS(2*PI()*($B2961-$F$5)/$F$6))*$F$9,"Error")))))</f>
        <v>2.5669699783647986E-3</v>
      </c>
      <c r="G2961" s="30">
        <f>IF(B2961="",0,IF($B2961&lt;$G$5,0,IF($B2961&gt;'MSD Calculation'!$D$5,0,IF($N$4="Closed-form",1/2*(1-COS(2*PI()*($B2961-$G$5)/$G$6))*$G$8,IF($N$4="General",1/2*(1-COS(2*PI()*($B2961-$G$5)/$G$6))*$G$9,"Error")))))</f>
        <v>9.9189344704259455E-4</v>
      </c>
      <c r="H2961" s="30">
        <f>IF(B2961="",0,IF($B2961&lt;$H$5,0,IF($B2961&gt;'MSD Calculation'!$D$5,0,IF($N$4="Closed-form",1/2*(1-COS(2*PI()*($B2961-$H$5)/$H$6))*$H$8,IF($N$4="General",1/2*(1-COS(2*PI()*($B2961-$H$5)/$H$6))*$H$9,"Error")))))</f>
        <v>5.5350615399243431E-4</v>
      </c>
      <c r="I2961" s="30">
        <f>IF(B2961="",0,IF($B2961&lt;$I$5,0,IF($B2961&gt;'MSD Calculation'!$D$5,0,IF($N$4="Closed-form",1/2*(1-COS(2*PI()*($B2961-$I$5)/$I$6))*$I$8,IF($N$4="General",1/2*(1-COS(2*PI()*($B2961-$I$5)/$I$6))*$I$9,"Error")))))</f>
        <v>1.6549937962080441E-4</v>
      </c>
      <c r="J2961" s="15" t="s">
        <v>14</v>
      </c>
      <c r="K2961" s="3"/>
      <c r="L2961" s="17">
        <v>29.440000000001803</v>
      </c>
      <c r="M2961" s="34">
        <f>L2961/'MSD Calculation'!$D$5</f>
        <v>0.99459459459465549</v>
      </c>
      <c r="N2961" s="34">
        <f>'MSD Calculation'!$D$24-L2961</f>
        <v>-10.940000000001803</v>
      </c>
      <c r="O2961" s="35">
        <f t="shared" si="225"/>
        <v>7.6505527432511213E-5</v>
      </c>
      <c r="P2961" s="35">
        <f t="shared" si="226"/>
        <v>2.6434755057973096E-3</v>
      </c>
      <c r="Q2961" s="35">
        <f t="shared" si="227"/>
        <v>3.6353689528399041E-3</v>
      </c>
      <c r="R2961" s="35">
        <f t="shared" si="228"/>
        <v>4.188875106832338E-3</v>
      </c>
      <c r="S2961" s="35">
        <f t="shared" si="229"/>
        <v>4.3543744864531428E-3</v>
      </c>
      <c r="T2961" s="11" t="s">
        <v>14</v>
      </c>
    </row>
    <row r="2962" spans="2:20" x14ac:dyDescent="0.35">
      <c r="B2962" s="63">
        <v>29.450000000001804</v>
      </c>
      <c r="C2962" s="34">
        <f>B2962/'MSD Calculation'!$D$5</f>
        <v>0.9949324324324933</v>
      </c>
      <c r="D2962" s="34">
        <f>'MSD Calculation'!$D$24-B2962</f>
        <v>-10.950000000001804</v>
      </c>
      <c r="E2962" s="30">
        <f>IF(B2962="",0,IF(B2962&lt;'MSD Calculation'!$D$5,$E$7*(1-B2962/'MSD Calculation'!$D$5), 0))</f>
        <v>7.1723931967925837E-5</v>
      </c>
      <c r="F2962" s="30">
        <f>IF(B2962="",0,IF($B2962&lt;$F$5,0,IF($B2962&gt;'MSD Calculation'!$D$5,0,IF($N$4="Closed-form",1/2*(1-COS(2*PI()*($B2962-$F$5)/$F$6))*$F$8,IF($N$4="General",1/2*(1-COS(2*PI()*($B2962-$F$5)/$F$6))*$F$9,"Error")))))</f>
        <v>2.5580132443295068E-3</v>
      </c>
      <c r="G2962" s="30">
        <f>IF(B2962="",0,IF($B2962&lt;$G$5,0,IF($B2962&gt;'MSD Calculation'!$D$5,0,IF($N$4="Closed-form",1/2*(1-COS(2*PI()*($B2962-$G$5)/$G$6))*$G$8,IF($N$4="General",1/2*(1-COS(2*PI()*($B2962-$G$5)/$G$6))*$G$9,"Error")))))</f>
        <v>9.875881118321557E-4</v>
      </c>
      <c r="H2962" s="30">
        <f>IF(B2962="",0,IF($B2962&lt;$H$5,0,IF($B2962&gt;'MSD Calculation'!$D$5,0,IF($N$4="Closed-form",1/2*(1-COS(2*PI()*($B2962-$H$5)/$H$6))*$H$8,IF($N$4="General",1/2*(1-COS(2*PI()*($B2962-$H$5)/$H$6))*$H$9,"Error")))))</f>
        <v>5.5038781628366669E-4</v>
      </c>
      <c r="I2962" s="30">
        <f>IF(B2962="",0,IF($B2962&lt;$I$5,0,IF($B2962&gt;'MSD Calculation'!$D$5,0,IF($N$4="Closed-form",1/2*(1-COS(2*PI()*($B2962-$I$5)/$I$6))*$I$8,IF($N$4="General",1/2*(1-COS(2*PI()*($B2962-$I$5)/$I$6))*$I$9,"Error")))))</f>
        <v>1.6417170570693883E-4</v>
      </c>
      <c r="J2962" s="15" t="s">
        <v>14</v>
      </c>
      <c r="K2962" s="3"/>
      <c r="L2962" s="17">
        <v>29.450000000001804</v>
      </c>
      <c r="M2962" s="34">
        <f>L2962/'MSD Calculation'!$D$5</f>
        <v>0.9949324324324933</v>
      </c>
      <c r="N2962" s="34">
        <f>'MSD Calculation'!$D$24-L2962</f>
        <v>-10.950000000001804</v>
      </c>
      <c r="O2962" s="35">
        <f t="shared" ref="O2962:O2977" si="230">E2962</f>
        <v>7.1723931967925837E-5</v>
      </c>
      <c r="P2962" s="35">
        <f t="shared" ref="P2962:P2977" si="231">E2962+F2962</f>
        <v>2.6297371762974324E-3</v>
      </c>
      <c r="Q2962" s="35">
        <f t="shared" ref="Q2962:Q2977" si="232">E2962+F2962+G2962</f>
        <v>3.6173252881295881E-3</v>
      </c>
      <c r="R2962" s="35">
        <f t="shared" ref="R2962:R2977" si="233">+E2962+F2962+G2962+H2962</f>
        <v>4.1677131044132549E-3</v>
      </c>
      <c r="S2962" s="35">
        <f t="shared" ref="S2962:S2977" si="234">E2962+F2962+G2962+H2962+I2962</f>
        <v>4.3318848101201934E-3</v>
      </c>
      <c r="T2962" s="11" t="s">
        <v>14</v>
      </c>
    </row>
    <row r="2963" spans="2:20" x14ac:dyDescent="0.35">
      <c r="B2963" s="63">
        <v>29.460000000001806</v>
      </c>
      <c r="C2963" s="34">
        <f>B2963/'MSD Calculation'!$D$5</f>
        <v>0.99527027027033121</v>
      </c>
      <c r="D2963" s="34">
        <f>'MSD Calculation'!$D$24-B2963</f>
        <v>-10.960000000001806</v>
      </c>
      <c r="E2963" s="30">
        <f>IF(B2963="",0,IF(B2963&lt;'MSD Calculation'!$D$5,$E$7*(1-B2963/'MSD Calculation'!$D$5), 0))</f>
        <v>6.694233650333889E-5</v>
      </c>
      <c r="F2963" s="30">
        <f>IF(B2963="",0,IF($B2963&lt;$F$5,0,IF($B2963&gt;'MSD Calculation'!$D$5,0,IF($N$4="Closed-form",1/2*(1-COS(2*PI()*($B2963-$F$5)/$F$6))*$F$8,IF($N$4="General",1/2*(1-COS(2*PI()*($B2963-$F$5)/$F$6))*$F$9,"Error")))))</f>
        <v>2.5490665631085416E-3</v>
      </c>
      <c r="G2963" s="30">
        <f>IF(B2963="",0,IF($B2963&lt;$G$5,0,IF($B2963&gt;'MSD Calculation'!$D$5,0,IF($N$4="Closed-form",1/2*(1-COS(2*PI()*($B2963-$G$5)/$G$6))*$G$8,IF($N$4="General",1/2*(1-COS(2*PI()*($B2963-$G$5)/$G$6))*$G$9,"Error")))))</f>
        <v>9.8328872959201215E-4</v>
      </c>
      <c r="H2963" s="30">
        <f>IF(B2963="",0,IF($B2963&lt;$H$5,0,IF($B2963&gt;'MSD Calculation'!$D$5,0,IF($N$4="Closed-form",1/2*(1-COS(2*PI()*($B2963-$H$5)/$H$6))*$H$8,IF($N$4="General",1/2*(1-COS(2*PI()*($B2963-$H$5)/$H$6))*$H$9,"Error")))))</f>
        <v>5.4727498791414442E-4</v>
      </c>
      <c r="I2963" s="30">
        <f>IF(B2963="",0,IF($B2963&lt;$I$5,0,IF($B2963&gt;'MSD Calculation'!$D$5,0,IF($N$4="Closed-form",1/2*(1-COS(2*PI()*($B2963-$I$5)/$I$6))*$I$8,IF($N$4="General",1/2*(1-COS(2*PI()*($B2963-$I$5)/$I$6))*$I$9,"Error")))))</f>
        <v>1.6284726603555988E-4</v>
      </c>
      <c r="J2963" s="15" t="s">
        <v>14</v>
      </c>
      <c r="K2963" s="3"/>
      <c r="L2963" s="17">
        <v>29.460000000001806</v>
      </c>
      <c r="M2963" s="34">
        <f>L2963/'MSD Calculation'!$D$5</f>
        <v>0.99527027027033121</v>
      </c>
      <c r="N2963" s="34">
        <f>'MSD Calculation'!$D$24-L2963</f>
        <v>-10.960000000001806</v>
      </c>
      <c r="O2963" s="35">
        <f t="shared" si="230"/>
        <v>6.694233650333889E-5</v>
      </c>
      <c r="P2963" s="35">
        <f t="shared" si="231"/>
        <v>2.6160088996118806E-3</v>
      </c>
      <c r="Q2963" s="35">
        <f t="shared" si="232"/>
        <v>3.5992976292038925E-3</v>
      </c>
      <c r="R2963" s="35">
        <f t="shared" si="233"/>
        <v>4.1465726171180366E-3</v>
      </c>
      <c r="S2963" s="35">
        <f t="shared" si="234"/>
        <v>4.3094198831535964E-3</v>
      </c>
      <c r="T2963" s="11" t="s">
        <v>14</v>
      </c>
    </row>
    <row r="2964" spans="2:20" x14ac:dyDescent="0.35">
      <c r="B2964" s="63">
        <v>29.470000000001807</v>
      </c>
      <c r="C2964" s="34">
        <f>B2964/'MSD Calculation'!$D$5</f>
        <v>0.99560810810816913</v>
      </c>
      <c r="D2964" s="34">
        <f>'MSD Calculation'!$D$24-B2964</f>
        <v>-10.970000000001807</v>
      </c>
      <c r="E2964" s="30">
        <f>IF(B2964="",0,IF(B2964&lt;'MSD Calculation'!$D$5,$E$7*(1-B2964/'MSD Calculation'!$D$5), 0))</f>
        <v>6.2160741038751942E-5</v>
      </c>
      <c r="F2964" s="30">
        <f>IF(B2964="",0,IF($B2964&lt;$F$5,0,IF($B2964&gt;'MSD Calculation'!$D$5,0,IF($N$4="Closed-form",1/2*(1-COS(2*PI()*($B2964-$F$5)/$F$6))*$F$8,IF($N$4="General",1/2*(1-COS(2*PI()*($B2964-$F$5)/$F$6))*$F$9,"Error")))))</f>
        <v>2.5401299739464069E-3</v>
      </c>
      <c r="G2964" s="30">
        <f>IF(B2964="",0,IF($B2964&lt;$G$5,0,IF($B2964&gt;'MSD Calculation'!$D$5,0,IF($N$4="Closed-form",1/2*(1-COS(2*PI()*($B2964-$G$5)/$G$6))*$G$8,IF($N$4="General",1/2*(1-COS(2*PI()*($B2964-$G$5)/$G$6))*$G$9,"Error")))))</f>
        <v>9.7899533008654672E-4</v>
      </c>
      <c r="H2964" s="30">
        <f>IF(B2964="",0,IF($B2964&lt;$H$5,0,IF($B2964&gt;'MSD Calculation'!$D$5,0,IF($N$4="Closed-form",1/2*(1-COS(2*PI()*($B2964-$H$5)/$H$6))*$H$8,IF($N$4="General",1/2*(1-COS(2*PI()*($B2964-$H$5)/$H$6))*$H$9,"Error")))))</f>
        <v>5.4416770631199654E-4</v>
      </c>
      <c r="I2964" s="30">
        <f>IF(B2964="",0,IF($B2964&lt;$I$5,0,IF($B2964&gt;'MSD Calculation'!$D$5,0,IF($N$4="Closed-form",1/2*(1-COS(2*PI()*($B2964-$I$5)/$I$6))*$I$8,IF($N$4="General",1/2*(1-COS(2*PI()*($B2964-$I$5)/$I$6))*$I$9,"Error")))))</f>
        <v>1.615260948325012E-4</v>
      </c>
      <c r="J2964" s="15" t="s">
        <v>14</v>
      </c>
      <c r="K2964" s="3"/>
      <c r="L2964" s="17">
        <v>29.470000000001807</v>
      </c>
      <c r="M2964" s="34">
        <f>L2964/'MSD Calculation'!$D$5</f>
        <v>0.99560810810816913</v>
      </c>
      <c r="N2964" s="34">
        <f>'MSD Calculation'!$D$24-L2964</f>
        <v>-10.970000000001807</v>
      </c>
      <c r="O2964" s="35">
        <f t="shared" si="230"/>
        <v>6.2160741038751942E-5</v>
      </c>
      <c r="P2964" s="35">
        <f t="shared" si="231"/>
        <v>2.6022907149851589E-3</v>
      </c>
      <c r="Q2964" s="35">
        <f t="shared" si="232"/>
        <v>3.5812860450717054E-3</v>
      </c>
      <c r="R2964" s="35">
        <f t="shared" si="233"/>
        <v>4.1254537513837021E-3</v>
      </c>
      <c r="S2964" s="35">
        <f t="shared" si="234"/>
        <v>4.2869798462162037E-3</v>
      </c>
      <c r="T2964" s="11" t="s">
        <v>14</v>
      </c>
    </row>
    <row r="2965" spans="2:20" x14ac:dyDescent="0.35">
      <c r="B2965" s="63">
        <v>29.480000000001809</v>
      </c>
      <c r="C2965" s="34">
        <f>B2965/'MSD Calculation'!$D$5</f>
        <v>0.99594594594600705</v>
      </c>
      <c r="D2965" s="34">
        <f>'MSD Calculation'!$D$24-B2965</f>
        <v>-10.980000000001809</v>
      </c>
      <c r="E2965" s="30">
        <f>IF(B2965="",0,IF(B2965&lt;'MSD Calculation'!$D$5,$E$7*(1-B2965/'MSD Calculation'!$D$5), 0))</f>
        <v>5.7379145574164994E-5</v>
      </c>
      <c r="F2965" s="30">
        <f>IF(B2965="",0,IF($B2965&lt;$F$5,0,IF($B2965&gt;'MSD Calculation'!$D$5,0,IF($N$4="Closed-form",1/2*(1-COS(2*PI()*($B2965-$F$5)/$F$6))*$F$8,IF($N$4="General",1/2*(1-COS(2*PI()*($B2965-$F$5)/$F$6))*$F$9,"Error")))))</f>
        <v>2.5312035160433635E-3</v>
      </c>
      <c r="G2965" s="30">
        <f>IF(B2965="",0,IF($B2965&lt;$G$5,0,IF($B2965&gt;'MSD Calculation'!$D$5,0,IF($N$4="Closed-form",1/2*(1-COS(2*PI()*($B2965-$G$5)/$G$6))*$G$8,IF($N$4="General",1/2*(1-COS(2*PI()*($B2965-$G$5)/$G$6))*$G$9,"Error")))))</f>
        <v>9.7470794303872513E-4</v>
      </c>
      <c r="H2965" s="30">
        <f>IF(B2965="",0,IF($B2965&lt;$H$5,0,IF($B2965&gt;'MSD Calculation'!$D$5,0,IF($N$4="Closed-form",1/2*(1-COS(2*PI()*($B2965-$H$5)/$H$6))*$H$8,IF($N$4="General",1/2*(1-COS(2*PI()*($B2965-$H$5)/$H$6))*$H$9,"Error")))))</f>
        <v>5.4106600883865332E-4</v>
      </c>
      <c r="I2965" s="30">
        <f>IF(B2965="",0,IF($B2965&lt;$I$5,0,IF($B2965&gt;'MSD Calculation'!$D$5,0,IF($N$4="Closed-form",1/2*(1-COS(2*PI()*($B2965-$I$5)/$I$6))*$I$8,IF($N$4="General",1/2*(1-COS(2*PI()*($B2965-$I$5)/$I$6))*$I$9,"Error")))))</f>
        <v>1.6020822623913412E-4</v>
      </c>
      <c r="J2965" s="15" t="s">
        <v>14</v>
      </c>
      <c r="K2965" s="3"/>
      <c r="L2965" s="17">
        <v>29.480000000001809</v>
      </c>
      <c r="M2965" s="34">
        <f>L2965/'MSD Calculation'!$D$5</f>
        <v>0.99594594594600705</v>
      </c>
      <c r="N2965" s="34">
        <f>'MSD Calculation'!$D$24-L2965</f>
        <v>-10.980000000001809</v>
      </c>
      <c r="O2965" s="35">
        <f t="shared" si="230"/>
        <v>5.7379145574164994E-5</v>
      </c>
      <c r="P2965" s="35">
        <f t="shared" si="231"/>
        <v>2.5885826616175284E-3</v>
      </c>
      <c r="Q2965" s="35">
        <f t="shared" si="232"/>
        <v>3.5632906046562537E-3</v>
      </c>
      <c r="R2965" s="35">
        <f t="shared" si="233"/>
        <v>4.1043566134949068E-3</v>
      </c>
      <c r="S2965" s="35">
        <f t="shared" si="234"/>
        <v>4.2645648397340412E-3</v>
      </c>
      <c r="T2965" s="11" t="s">
        <v>14</v>
      </c>
    </row>
    <row r="2966" spans="2:20" x14ac:dyDescent="0.35">
      <c r="B2966" s="63">
        <v>29.49000000000181</v>
      </c>
      <c r="C2966" s="34">
        <f>B2966/'MSD Calculation'!$D$5</f>
        <v>0.99628378378384486</v>
      </c>
      <c r="D2966" s="34">
        <f>'MSD Calculation'!$D$24-B2966</f>
        <v>-10.99000000000181</v>
      </c>
      <c r="E2966" s="30">
        <f>IF(B2966="",0,IF(B2966&lt;'MSD Calculation'!$D$5,$E$7*(1-B2966/'MSD Calculation'!$D$5), 0))</f>
        <v>5.2597550109579611E-5</v>
      </c>
      <c r="F2966" s="30">
        <f>IF(B2966="",0,IF($B2966&lt;$F$5,0,IF($B2966&gt;'MSD Calculation'!$D$5,0,IF($N$4="Closed-form",1/2*(1-COS(2*PI()*($B2966-$F$5)/$F$6))*$F$8,IF($N$4="General",1/2*(1-COS(2*PI()*($B2966-$F$5)/$F$6))*$F$9,"Error")))))</f>
        <v>2.522287228555214E-3</v>
      </c>
      <c r="G2966" s="30">
        <f>IF(B2966="",0,IF($B2966&lt;$G$5,0,IF($B2966&gt;'MSD Calculation'!$D$5,0,IF($N$4="Closed-form",1/2*(1-COS(2*PI()*($B2966-$G$5)/$G$6))*$G$8,IF($N$4="General",1/2*(1-COS(2*PI()*($B2966-$G$5)/$G$6))*$G$9,"Error")))))</f>
        <v>9.704265981298881E-4</v>
      </c>
      <c r="H2966" s="30">
        <f>IF(B2966="",0,IF($B2966&lt;$H$5,0,IF($B2966&gt;'MSD Calculation'!$D$5,0,IF($N$4="Closed-form",1/2*(1-COS(2*PI()*($B2966-$H$5)/$H$6))*$H$8,IF($N$4="General",1/2*(1-COS(2*PI()*($B2966-$H$5)/$H$6))*$H$9,"Error")))))</f>
        <v>5.3796993278840751E-4</v>
      </c>
      <c r="I2966" s="30">
        <f>IF(B2966="",0,IF($B2966&lt;$I$5,0,IF($B2966&gt;'MSD Calculation'!$D$5,0,IF($N$4="Closed-form",1/2*(1-COS(2*PI()*($B2966-$I$5)/$I$6))*$I$8,IF($N$4="General",1/2*(1-COS(2*PI()*($B2966-$I$5)/$I$6))*$I$9,"Error")))))</f>
        <v>1.5889369431148465E-4</v>
      </c>
      <c r="J2966" s="15" t="s">
        <v>14</v>
      </c>
      <c r="K2966" s="3"/>
      <c r="L2966" s="17">
        <v>29.49000000000181</v>
      </c>
      <c r="M2966" s="34">
        <f>L2966/'MSD Calculation'!$D$5</f>
        <v>0.99628378378384486</v>
      </c>
      <c r="N2966" s="34">
        <f>'MSD Calculation'!$D$24-L2966</f>
        <v>-10.99000000000181</v>
      </c>
      <c r="O2966" s="35">
        <f t="shared" si="230"/>
        <v>5.2597550109579611E-5</v>
      </c>
      <c r="P2966" s="35">
        <f t="shared" si="231"/>
        <v>2.5748847786647936E-3</v>
      </c>
      <c r="Q2966" s="35">
        <f t="shared" si="232"/>
        <v>3.5453113767946816E-3</v>
      </c>
      <c r="R2966" s="35">
        <f t="shared" si="233"/>
        <v>4.0832813095830894E-3</v>
      </c>
      <c r="S2966" s="35">
        <f t="shared" si="234"/>
        <v>4.2421750038945738E-3</v>
      </c>
      <c r="T2966" s="11" t="s">
        <v>14</v>
      </c>
    </row>
    <row r="2967" spans="2:20" x14ac:dyDescent="0.35">
      <c r="B2967" s="63">
        <v>29.500000000001812</v>
      </c>
      <c r="C2967" s="34">
        <f>B2967/'MSD Calculation'!$D$5</f>
        <v>0.99662162162168277</v>
      </c>
      <c r="D2967" s="34">
        <f>'MSD Calculation'!$D$24-B2967</f>
        <v>-11.000000000001812</v>
      </c>
      <c r="E2967" s="30">
        <f>IF(B2967="",0,IF(B2967&lt;'MSD Calculation'!$D$5,$E$7*(1-B2967/'MSD Calculation'!$D$5), 0))</f>
        <v>4.7815954644992664E-5</v>
      </c>
      <c r="F2967" s="30">
        <f>IF(B2967="",0,IF($B2967&lt;$F$5,0,IF($B2967&gt;'MSD Calculation'!$D$5,0,IF($N$4="Closed-form",1/2*(1-COS(2*PI()*($B2967-$F$5)/$F$6))*$F$8,IF($N$4="General",1/2*(1-COS(2*PI()*($B2967-$F$5)/$F$6))*$F$9,"Error")))))</f>
        <v>2.5133811505931758E-3</v>
      </c>
      <c r="G2967" s="30">
        <f>IF(B2967="",0,IF($B2967&lt;$G$5,0,IF($B2967&gt;'MSD Calculation'!$D$5,0,IF($N$4="Closed-form",1/2*(1-COS(2*PI()*($B2967-$G$5)/$G$6))*$G$8,IF($N$4="General",1/2*(1-COS(2*PI()*($B2967-$G$5)/$G$6))*$G$9,"Error")))))</f>
        <v>9.6615132499955087E-4</v>
      </c>
      <c r="H2967" s="30">
        <f>IF(B2967="",0,IF($B2967&lt;$H$5,0,IF($B2967&gt;'MSD Calculation'!$D$5,0,IF($N$4="Closed-form",1/2*(1-COS(2*PI()*($B2967-$H$5)/$H$6))*$H$8,IF($N$4="General",1/2*(1-COS(2*PI()*($B2967-$H$5)/$H$6))*$H$9,"Error")))))</f>
        <v>5.3487951538795815E-4</v>
      </c>
      <c r="I2967" s="30">
        <f>IF(B2967="",0,IF($B2967&lt;$I$5,0,IF($B2967&gt;'MSD Calculation'!$D$5,0,IF($N$4="Closed-form",1/2*(1-COS(2*PI()*($B2967-$I$5)/$I$6))*$I$8,IF($N$4="General",1/2*(1-COS(2*PI()*($B2967-$I$5)/$I$6))*$I$9,"Error")))))</f>
        <v>1.5758253301935369E-4</v>
      </c>
      <c r="J2967" s="15" t="s">
        <v>14</v>
      </c>
      <c r="K2967" s="3"/>
      <c r="L2967" s="17">
        <v>29.500000000001812</v>
      </c>
      <c r="M2967" s="34">
        <f>L2967/'MSD Calculation'!$D$5</f>
        <v>0.99662162162168277</v>
      </c>
      <c r="N2967" s="34">
        <f>'MSD Calculation'!$D$24-L2967</f>
        <v>-11.000000000001812</v>
      </c>
      <c r="O2967" s="35">
        <f t="shared" si="230"/>
        <v>4.7815954644992664E-5</v>
      </c>
      <c r="P2967" s="35">
        <f t="shared" si="231"/>
        <v>2.5611971052381683E-3</v>
      </c>
      <c r="Q2967" s="35">
        <f t="shared" si="232"/>
        <v>3.5273484302377192E-3</v>
      </c>
      <c r="R2967" s="35">
        <f t="shared" si="233"/>
        <v>4.0622279456256774E-3</v>
      </c>
      <c r="S2967" s="35">
        <f t="shared" si="234"/>
        <v>4.2198104786450308E-3</v>
      </c>
      <c r="T2967" s="11" t="s">
        <v>14</v>
      </c>
    </row>
    <row r="2968" spans="2:20" x14ac:dyDescent="0.35">
      <c r="B2968" s="63">
        <v>29.510000000001813</v>
      </c>
      <c r="C2968" s="34">
        <f>B2968/'MSD Calculation'!$D$5</f>
        <v>0.99695945945952069</v>
      </c>
      <c r="D2968" s="34">
        <f>'MSD Calculation'!$D$24-B2968</f>
        <v>-11.010000000001813</v>
      </c>
      <c r="E2968" s="30">
        <f>IF(B2968="",0,IF(B2968&lt;'MSD Calculation'!$D$5,$E$7*(1-B2968/'MSD Calculation'!$D$5), 0))</f>
        <v>4.3034359180405716E-5</v>
      </c>
      <c r="F2968" s="30">
        <f>IF(B2968="",0,IF($B2968&lt;$F$5,0,IF($B2968&gt;'MSD Calculation'!$D$5,0,IF($N$4="Closed-form",1/2*(1-COS(2*PI()*($B2968-$F$5)/$F$6))*$F$8,IF($N$4="General",1/2*(1-COS(2*PI()*($B2968-$F$5)/$F$6))*$F$9,"Error")))))</f>
        <v>2.5044853212236448E-3</v>
      </c>
      <c r="G2968" s="30">
        <f>IF(B2968="",0,IF($B2968&lt;$G$5,0,IF($B2968&gt;'MSD Calculation'!$D$5,0,IF($N$4="Closed-form",1/2*(1-COS(2*PI()*($B2968-$G$5)/$G$6))*$G$8,IF($N$4="General",1/2*(1-COS(2*PI()*($B2968-$G$5)/$G$6))*$G$9,"Error")))))</f>
        <v>9.6188215324519047E-4</v>
      </c>
      <c r="H2968" s="30">
        <f>IF(B2968="",0,IF($B2968&lt;$H$5,0,IF($B2968&gt;'MSD Calculation'!$D$5,0,IF($N$4="Closed-form",1/2*(1-COS(2*PI()*($B2968-$H$5)/$H$6))*$H$8,IF($N$4="General",1/2*(1-COS(2*PI()*($B2968-$H$5)/$H$6))*$H$9,"Error")))))</f>
        <v>5.3179479379596617E-4</v>
      </c>
      <c r="I2968" s="30">
        <f>IF(B2968="",0,IF($B2968&lt;$I$5,0,IF($B2968&gt;'MSD Calculation'!$D$5,0,IF($N$4="Closed-form",1/2*(1-COS(2*PI()*($B2968-$I$5)/$I$6))*$I$8,IF($N$4="General",1/2*(1-COS(2*PI()*($B2968-$I$5)/$I$6))*$I$9,"Error")))))</f>
        <v>1.562747762454384E-4</v>
      </c>
      <c r="J2968" s="15" t="s">
        <v>14</v>
      </c>
      <c r="K2968" s="3"/>
      <c r="L2968" s="17">
        <v>29.510000000001813</v>
      </c>
      <c r="M2968" s="34">
        <f>L2968/'MSD Calculation'!$D$5</f>
        <v>0.99695945945952069</v>
      </c>
      <c r="N2968" s="34">
        <f>'MSD Calculation'!$D$24-L2968</f>
        <v>-11.010000000001813</v>
      </c>
      <c r="O2968" s="35">
        <f t="shared" si="230"/>
        <v>4.3034359180405716E-5</v>
      </c>
      <c r="P2968" s="35">
        <f t="shared" si="231"/>
        <v>2.5475196804040506E-3</v>
      </c>
      <c r="Q2968" s="35">
        <f t="shared" si="232"/>
        <v>3.5094018336492413E-3</v>
      </c>
      <c r="R2968" s="35">
        <f t="shared" si="233"/>
        <v>4.0411966274452073E-3</v>
      </c>
      <c r="S2968" s="35">
        <f t="shared" si="234"/>
        <v>4.1974714036906455E-3</v>
      </c>
      <c r="T2968" s="11" t="s">
        <v>14</v>
      </c>
    </row>
    <row r="2969" spans="2:20" x14ac:dyDescent="0.35">
      <c r="B2969" s="63">
        <v>29.520000000001815</v>
      </c>
      <c r="C2969" s="34">
        <f>B2969/'MSD Calculation'!$D$5</f>
        <v>0.99729729729735861</v>
      </c>
      <c r="D2969" s="34">
        <f>'MSD Calculation'!$D$24-B2969</f>
        <v>-11.020000000001815</v>
      </c>
      <c r="E2969" s="30">
        <f>IF(B2969="",0,IF(B2969&lt;'MSD Calculation'!$D$5,$E$7*(1-B2969/'MSD Calculation'!$D$5), 0))</f>
        <v>3.8252763715818768E-5</v>
      </c>
      <c r="F2969" s="30">
        <f>IF(B2969="",0,IF($B2969&lt;$F$5,0,IF($B2969&gt;'MSD Calculation'!$D$5,0,IF($N$4="Closed-form",1/2*(1-COS(2*PI()*($B2969-$F$5)/$F$6))*$F$8,IF($N$4="General",1/2*(1-COS(2*PI()*($B2969-$F$5)/$F$6))*$F$9,"Error")))))</f>
        <v>2.4955997794680876E-3</v>
      </c>
      <c r="G2969" s="30">
        <f>IF(B2969="",0,IF($B2969&lt;$G$5,0,IF($B2969&gt;'MSD Calculation'!$D$5,0,IF($N$4="Closed-form",1/2*(1-COS(2*PI()*($B2969-$G$5)/$G$6))*$G$8,IF($N$4="General",1/2*(1-COS(2*PI()*($B2969-$G$5)/$G$6))*$G$9,"Error")))))</f>
        <v>9.576191124220434E-4</v>
      </c>
      <c r="H2969" s="30">
        <f>IF(B2969="",0,IF($B2969&lt;$H$5,0,IF($B2969&gt;'MSD Calculation'!$D$5,0,IF($N$4="Closed-form",1/2*(1-COS(2*PI()*($B2969-$H$5)/$H$6))*$H$8,IF($N$4="General",1/2*(1-COS(2*PI()*($B2969-$H$5)/$H$6))*$H$9,"Error")))))</f>
        <v>5.28715805102607E-4</v>
      </c>
      <c r="I2969" s="30">
        <f>IF(B2969="",0,IF($B2969&lt;$I$5,0,IF($B2969&gt;'MSD Calculation'!$D$5,0,IF($N$4="Closed-form",1/2*(1-COS(2*PI()*($B2969-$I$5)/$I$6))*$I$8,IF($N$4="General",1/2*(1-COS(2*PI()*($B2969-$I$5)/$I$6))*$I$9,"Error")))))</f>
        <v>1.5497045778445806E-4</v>
      </c>
      <c r="J2969" s="15" t="s">
        <v>14</v>
      </c>
      <c r="K2969" s="3"/>
      <c r="L2969" s="17">
        <v>29.520000000001815</v>
      </c>
      <c r="M2969" s="34">
        <f>L2969/'MSD Calculation'!$D$5</f>
        <v>0.99729729729735861</v>
      </c>
      <c r="N2969" s="34">
        <f>'MSD Calculation'!$D$24-L2969</f>
        <v>-11.020000000001815</v>
      </c>
      <c r="O2969" s="35">
        <f t="shared" si="230"/>
        <v>3.8252763715818768E-5</v>
      </c>
      <c r="P2969" s="35">
        <f t="shared" si="231"/>
        <v>2.5338525431839063E-3</v>
      </c>
      <c r="Q2969" s="35">
        <f t="shared" si="232"/>
        <v>3.4914716556059496E-3</v>
      </c>
      <c r="R2969" s="35">
        <f t="shared" si="233"/>
        <v>4.020187460708557E-3</v>
      </c>
      <c r="S2969" s="35">
        <f t="shared" si="234"/>
        <v>4.1751579184930148E-3</v>
      </c>
      <c r="T2969" s="11" t="s">
        <v>14</v>
      </c>
    </row>
    <row r="2970" spans="2:20" x14ac:dyDescent="0.35">
      <c r="B2970" s="63">
        <v>29.530000000001817</v>
      </c>
      <c r="C2970" s="34">
        <f>B2970/'MSD Calculation'!$D$5</f>
        <v>0.99763513513519642</v>
      </c>
      <c r="D2970" s="34">
        <f>'MSD Calculation'!$D$24-B2970</f>
        <v>-11.030000000001817</v>
      </c>
      <c r="E2970" s="30">
        <f>IF(B2970="",0,IF(B2970&lt;'MSD Calculation'!$D$5,$E$7*(1-B2970/'MSD Calculation'!$D$5), 0))</f>
        <v>3.3471168251233392E-5</v>
      </c>
      <c r="F2970" s="30">
        <f>IF(B2970="",0,IF($B2970&lt;$F$5,0,IF($B2970&gt;'MSD Calculation'!$D$5,0,IF($N$4="Closed-form",1/2*(1-COS(2*PI()*($B2970-$F$5)/$F$6))*$F$8,IF($N$4="General",1/2*(1-COS(2*PI()*($B2970-$F$5)/$F$6))*$F$9,"Error")))))</f>
        <v>2.4867245643028393E-3</v>
      </c>
      <c r="G2970" s="30">
        <f>IF(B2970="",0,IF($B2970&lt;$G$5,0,IF($B2970&gt;'MSD Calculation'!$D$5,0,IF($N$4="Closed-form",1/2*(1-COS(2*PI()*($B2970-$G$5)/$G$6))*$G$8,IF($N$4="General",1/2*(1-COS(2*PI()*($B2970-$G$5)/$G$6))*$G$9,"Error")))))</f>
        <v>9.5336223204290759E-4</v>
      </c>
      <c r="H2970" s="30">
        <f>IF(B2970="",0,IF($B2970&lt;$H$5,0,IF($B2970&gt;'MSD Calculation'!$D$5,0,IF($N$4="Closed-form",1/2*(1-COS(2*PI()*($B2970-$H$5)/$H$6))*$H$8,IF($N$4="General",1/2*(1-COS(2*PI()*($B2970-$H$5)/$H$6))*$H$9,"Error")))))</f>
        <v>5.2564258632912478E-4</v>
      </c>
      <c r="I2970" s="30">
        <f>IF(B2970="",0,IF($B2970&lt;$I$5,0,IF($B2970&gt;'MSD Calculation'!$D$5,0,IF($N$4="Closed-form",1/2*(1-COS(2*PI()*($B2970-$I$5)/$I$6))*$I$8,IF($N$4="General",1/2*(1-COS(2*PI()*($B2970-$I$5)/$I$6))*$I$9,"Error")))))</f>
        <v>1.5366961134227891E-4</v>
      </c>
      <c r="J2970" s="15" t="s">
        <v>14</v>
      </c>
      <c r="K2970" s="3"/>
      <c r="L2970" s="17">
        <v>29.530000000001817</v>
      </c>
      <c r="M2970" s="34">
        <f>L2970/'MSD Calculation'!$D$5</f>
        <v>0.99763513513519642</v>
      </c>
      <c r="N2970" s="34">
        <f>'MSD Calculation'!$D$24-L2970</f>
        <v>-11.030000000001817</v>
      </c>
      <c r="O2970" s="35">
        <f t="shared" si="230"/>
        <v>3.3471168251233392E-5</v>
      </c>
      <c r="P2970" s="35">
        <f t="shared" si="231"/>
        <v>2.5201957325540728E-3</v>
      </c>
      <c r="Q2970" s="35">
        <f t="shared" si="232"/>
        <v>3.4735579645969804E-3</v>
      </c>
      <c r="R2970" s="35">
        <f t="shared" si="233"/>
        <v>3.9992005509261047E-3</v>
      </c>
      <c r="S2970" s="35">
        <f t="shared" si="234"/>
        <v>4.152870162268384E-3</v>
      </c>
      <c r="T2970" s="11" t="s">
        <v>14</v>
      </c>
    </row>
    <row r="2971" spans="2:20" x14ac:dyDescent="0.35">
      <c r="B2971" s="63">
        <v>29.540000000001818</v>
      </c>
      <c r="C2971" s="34">
        <f>B2971/'MSD Calculation'!$D$5</f>
        <v>0.99797297297303433</v>
      </c>
      <c r="D2971" s="34">
        <f>'MSD Calculation'!$D$24-B2971</f>
        <v>-11.040000000001818</v>
      </c>
      <c r="E2971" s="30">
        <f>IF(B2971="",0,IF(B2971&lt;'MSD Calculation'!$D$5,$E$7*(1-B2971/'MSD Calculation'!$D$5), 0))</f>
        <v>2.8689572786646444E-5</v>
      </c>
      <c r="F2971" s="30">
        <f>IF(B2971="",0,IF($B2971&lt;$F$5,0,IF($B2971&gt;'MSD Calculation'!$D$5,0,IF($N$4="Closed-form",1/2*(1-COS(2*PI()*($B2971-$F$5)/$F$6))*$F$8,IF($N$4="General",1/2*(1-COS(2*PI()*($B2971-$F$5)/$F$6))*$F$9,"Error")))))</f>
        <v>2.4778597146589425E-3</v>
      </c>
      <c r="G2971" s="30">
        <f>IF(B2971="",0,IF($B2971&lt;$G$5,0,IF($B2971&gt;'MSD Calculation'!$D$5,0,IF($N$4="Closed-form",1/2*(1-COS(2*PI()*($B2971-$G$5)/$G$6))*$G$8,IF($N$4="General",1/2*(1-COS(2*PI()*($B2971-$G$5)/$G$6))*$G$9,"Error")))))</f>
        <v>9.491115415779255E-4</v>
      </c>
      <c r="H2971" s="30">
        <f>IF(B2971="",0,IF($B2971&lt;$H$5,0,IF($B2971&gt;'MSD Calculation'!$D$5,0,IF($N$4="Closed-form",1/2*(1-COS(2*PI()*($B2971-$H$5)/$H$6))*$H$8,IF($N$4="General",1/2*(1-COS(2*PI()*($B2971-$H$5)/$H$6))*$H$9,"Error")))))</f>
        <v>5.2257517442738687E-4</v>
      </c>
      <c r="I2971" s="30">
        <f>IF(B2971="",0,IF($B2971&lt;$I$5,0,IF($B2971&gt;'MSD Calculation'!$D$5,0,IF($N$4="Closed-form",1/2*(1-COS(2*PI()*($B2971-$I$5)/$I$6))*$I$8,IF($N$4="General",1/2*(1-COS(2*PI()*($B2971-$I$5)/$I$6))*$I$9,"Error")))))</f>
        <v>1.5237227053504568E-4</v>
      </c>
      <c r="J2971" s="15" t="s">
        <v>14</v>
      </c>
      <c r="K2971" s="3"/>
      <c r="L2971" s="17">
        <v>29.540000000001818</v>
      </c>
      <c r="M2971" s="34">
        <f>L2971/'MSD Calculation'!$D$5</f>
        <v>0.99797297297303433</v>
      </c>
      <c r="N2971" s="34">
        <f>'MSD Calculation'!$D$24-L2971</f>
        <v>-11.040000000001818</v>
      </c>
      <c r="O2971" s="35">
        <f t="shared" si="230"/>
        <v>2.8689572786646444E-5</v>
      </c>
      <c r="P2971" s="35">
        <f t="shared" si="231"/>
        <v>2.5065492874455889E-3</v>
      </c>
      <c r="Q2971" s="35">
        <f t="shared" si="232"/>
        <v>3.4556608290235145E-3</v>
      </c>
      <c r="R2971" s="35">
        <f t="shared" si="233"/>
        <v>3.9782360034509015E-3</v>
      </c>
      <c r="S2971" s="35">
        <f t="shared" si="234"/>
        <v>4.1306082739859468E-3</v>
      </c>
      <c r="T2971" s="11" t="s">
        <v>14</v>
      </c>
    </row>
    <row r="2972" spans="2:20" x14ac:dyDescent="0.35">
      <c r="B2972" s="63">
        <v>29.55000000000182</v>
      </c>
      <c r="C2972" s="34">
        <f>B2972/'MSD Calculation'!$D$5</f>
        <v>0.99831081081087225</v>
      </c>
      <c r="D2972" s="34">
        <f>'MSD Calculation'!$D$24-B2972</f>
        <v>-11.05000000000182</v>
      </c>
      <c r="E2972" s="30">
        <f>IF(B2972="",0,IF(B2972&lt;'MSD Calculation'!$D$5,$E$7*(1-B2972/'MSD Calculation'!$D$5), 0))</f>
        <v>2.3907977322059497E-5</v>
      </c>
      <c r="F2972" s="30">
        <f>IF(B2972="",0,IF($B2972&lt;$F$5,0,IF($B2972&gt;'MSD Calculation'!$D$5,0,IF($N$4="Closed-form",1/2*(1-COS(2*PI()*($B2972-$F$5)/$F$6))*$F$8,IF($N$4="General",1/2*(1-COS(2*PI()*($B2972-$F$5)/$F$6))*$F$9,"Error")))))</f>
        <v>2.4690052694219494E-3</v>
      </c>
      <c r="G2972" s="30">
        <f>IF(B2972="",0,IF($B2972&lt;$G$5,0,IF($B2972&gt;'MSD Calculation'!$D$5,0,IF($N$4="Closed-form",1/2*(1-COS(2*PI()*($B2972-$G$5)/$G$6))*$G$8,IF($N$4="General",1/2*(1-COS(2*PI()*($B2972-$G$5)/$G$6))*$G$9,"Error")))))</f>
        <v>9.4486707045439401E-4</v>
      </c>
      <c r="H2972" s="30">
        <f>IF(B2972="",0,IF($B2972&lt;$H$5,0,IF($B2972&gt;'MSD Calculation'!$D$5,0,IF($N$4="Closed-form",1/2*(1-COS(2*PI()*($B2972-$H$5)/$H$6))*$H$8,IF($N$4="General",1/2*(1-COS(2*PI()*($B2972-$H$5)/$H$6))*$H$9,"Error")))))</f>
        <v>5.1951360627944016E-4</v>
      </c>
      <c r="I2972" s="30">
        <f>IF(B2972="",0,IF($B2972&lt;$I$5,0,IF($B2972&gt;'MSD Calculation'!$D$5,0,IF($N$4="Closed-form",1/2*(1-COS(2*PI()*($B2972-$I$5)/$I$6))*$I$8,IF($N$4="General",1/2*(1-COS(2*PI()*($B2972-$I$5)/$I$6))*$I$9,"Error")))))</f>
        <v>1.5107846888830984E-4</v>
      </c>
      <c r="J2972" s="15" t="s">
        <v>14</v>
      </c>
      <c r="K2972" s="3"/>
      <c r="L2972" s="17">
        <v>29.55000000000182</v>
      </c>
      <c r="M2972" s="34">
        <f>L2972/'MSD Calculation'!$D$5</f>
        <v>0.99831081081087225</v>
      </c>
      <c r="N2972" s="34">
        <f>'MSD Calculation'!$D$24-L2972</f>
        <v>-11.05000000000182</v>
      </c>
      <c r="O2972" s="35">
        <f t="shared" si="230"/>
        <v>2.3907977322059497E-5</v>
      </c>
      <c r="P2972" s="35">
        <f t="shared" si="231"/>
        <v>2.4929132467440087E-3</v>
      </c>
      <c r="Q2972" s="35">
        <f t="shared" si="232"/>
        <v>3.4377803171984026E-3</v>
      </c>
      <c r="R2972" s="35">
        <f t="shared" si="233"/>
        <v>3.9572939234778426E-3</v>
      </c>
      <c r="S2972" s="35">
        <f t="shared" si="234"/>
        <v>4.1083723923661525E-3</v>
      </c>
      <c r="T2972" s="11" t="s">
        <v>14</v>
      </c>
    </row>
    <row r="2973" spans="2:20" x14ac:dyDescent="0.35">
      <c r="B2973" s="63">
        <v>29.560000000001821</v>
      </c>
      <c r="C2973" s="34">
        <f>B2973/'MSD Calculation'!$D$5</f>
        <v>0.99864864864871017</v>
      </c>
      <c r="D2973" s="34">
        <f>'MSD Calculation'!$D$24-B2973</f>
        <v>-11.060000000001821</v>
      </c>
      <c r="E2973" s="30">
        <f>IF(B2973="",0,IF(B2973&lt;'MSD Calculation'!$D$5,$E$7*(1-B2973/'MSD Calculation'!$D$5), 0))</f>
        <v>1.9126381857472549E-5</v>
      </c>
      <c r="F2973" s="30">
        <f>IF(B2973="",0,IF($B2973&lt;$F$5,0,IF($B2973&gt;'MSD Calculation'!$D$5,0,IF($N$4="Closed-form",1/2*(1-COS(2*PI()*($B2973-$F$5)/$F$6))*$F$8,IF($N$4="General",1/2*(1-COS(2*PI()*($B2973-$F$5)/$F$6))*$F$9,"Error")))))</f>
        <v>2.4601612674317961E-3</v>
      </c>
      <c r="G2973" s="30">
        <f>IF(B2973="",0,IF($B2973&lt;$G$5,0,IF($B2973&gt;'MSD Calculation'!$D$5,0,IF($N$4="Closed-form",1/2*(1-COS(2*PI()*($B2973-$G$5)/$G$6))*$G$8,IF($N$4="General",1/2*(1-COS(2*PI()*($B2973-$G$5)/$G$6))*$G$9,"Error")))))</f>
        <v>9.4062884805654892E-4</v>
      </c>
      <c r="H2973" s="30">
        <f>IF(B2973="",0,IF($B2973&lt;$H$5,0,IF($B2973&gt;'MSD Calculation'!$D$5,0,IF($N$4="Closed-form",1/2*(1-COS(2*PI()*($B2973-$H$5)/$H$6))*$H$8,IF($N$4="General",1/2*(1-COS(2*PI()*($B2973-$H$5)/$H$6))*$H$9,"Error")))))</f>
        <v>5.1645791869706689E-4</v>
      </c>
      <c r="I2973" s="30">
        <f>IF(B2973="",0,IF($B2973&lt;$I$5,0,IF($B2973&gt;'MSD Calculation'!$D$5,0,IF($N$4="Closed-form",1/2*(1-COS(2*PI()*($B2973-$I$5)/$I$6))*$I$8,IF($N$4="General",1/2*(1-COS(2*PI()*($B2973-$I$5)/$I$6))*$I$9,"Error")))))</f>
        <v>1.4978823983616561E-4</v>
      </c>
      <c r="J2973" s="15" t="s">
        <v>14</v>
      </c>
      <c r="K2973" s="3"/>
      <c r="L2973" s="17">
        <v>29.560000000001821</v>
      </c>
      <c r="M2973" s="34">
        <f>L2973/'MSD Calculation'!$D$5</f>
        <v>0.99864864864871017</v>
      </c>
      <c r="N2973" s="34">
        <f>'MSD Calculation'!$D$24-L2973</f>
        <v>-11.060000000001821</v>
      </c>
      <c r="O2973" s="35">
        <f t="shared" si="230"/>
        <v>1.9126381857472549E-5</v>
      </c>
      <c r="P2973" s="35">
        <f t="shared" si="231"/>
        <v>2.4792876492892688E-3</v>
      </c>
      <c r="Q2973" s="35">
        <f t="shared" si="232"/>
        <v>3.4199164973458176E-3</v>
      </c>
      <c r="R2973" s="35">
        <f t="shared" si="233"/>
        <v>3.9363744160428845E-3</v>
      </c>
      <c r="S2973" s="35">
        <f t="shared" si="234"/>
        <v>4.0861626558790498E-3</v>
      </c>
      <c r="T2973" s="11" t="s">
        <v>14</v>
      </c>
    </row>
    <row r="2974" spans="2:20" x14ac:dyDescent="0.35">
      <c r="B2974" s="63">
        <v>29.570000000001823</v>
      </c>
      <c r="C2974" s="34">
        <f>B2974/'MSD Calculation'!$D$5</f>
        <v>0.99898648648654798</v>
      </c>
      <c r="D2974" s="34">
        <f>'MSD Calculation'!$D$24-B2974</f>
        <v>-11.070000000001823</v>
      </c>
      <c r="E2974" s="30">
        <f>IF(B2974="",0,IF(B2974&lt;'MSD Calculation'!$D$5,$E$7*(1-B2974/'MSD Calculation'!$D$5), 0))</f>
        <v>1.434478639288717E-5</v>
      </c>
      <c r="F2974" s="30">
        <f>IF(B2974="",0,IF($B2974&lt;$F$5,0,IF($B2974&gt;'MSD Calculation'!$D$5,0,IF($N$4="Closed-form",1/2*(1-COS(2*PI()*($B2974-$F$5)/$F$6))*$F$8,IF($N$4="General",1/2*(1-COS(2*PI()*($B2974-$F$5)/$F$6))*$F$9,"Error")))))</f>
        <v>2.4513277474826033E-3</v>
      </c>
      <c r="G2974" s="30">
        <f>IF(B2974="",0,IF($B2974&lt;$G$5,0,IF($B2974&gt;'MSD Calculation'!$D$5,0,IF($N$4="Closed-form",1/2*(1-COS(2*PI()*($B2974-$G$5)/$G$6))*$G$8,IF($N$4="General",1/2*(1-COS(2*PI()*($B2974-$G$5)/$G$6))*$G$9,"Error")))))</f>
        <v>9.3639690372536834E-4</v>
      </c>
      <c r="H2974" s="30">
        <f>IF(B2974="",0,IF($B2974&lt;$H$5,0,IF($B2974&gt;'MSD Calculation'!$D$5,0,IF($N$4="Closed-form",1/2*(1-COS(2*PI()*($B2974-$H$5)/$H$6))*$H$8,IF($N$4="General",1/2*(1-COS(2*PI()*($B2974-$H$5)/$H$6))*$H$9,"Error")))))</f>
        <v>5.1340814842134176E-4</v>
      </c>
      <c r="I2974" s="30">
        <f>IF(B2974="",0,IF($B2974&lt;$I$5,0,IF($B2974&gt;'MSD Calculation'!$D$5,0,IF($N$4="Closed-form",1/2*(1-COS(2*PI()*($B2974-$I$5)/$I$6))*$I$8,IF($N$4="General",1/2*(1-COS(2*PI()*($B2974-$I$5)/$I$6))*$I$9,"Error")))))</f>
        <v>1.4850161672038496E-4</v>
      </c>
      <c r="J2974" s="15" t="s">
        <v>14</v>
      </c>
      <c r="K2974" s="3"/>
      <c r="L2974" s="17">
        <v>29.570000000001823</v>
      </c>
      <c r="M2974" s="34">
        <f>L2974/'MSD Calculation'!$D$5</f>
        <v>0.99898648648654798</v>
      </c>
      <c r="N2974" s="34">
        <f>'MSD Calculation'!$D$24-L2974</f>
        <v>-11.070000000001823</v>
      </c>
      <c r="O2974" s="35">
        <f t="shared" si="230"/>
        <v>1.434478639288717E-5</v>
      </c>
      <c r="P2974" s="35">
        <f t="shared" si="231"/>
        <v>2.4656725338754906E-3</v>
      </c>
      <c r="Q2974" s="35">
        <f t="shared" si="232"/>
        <v>3.4020694376008589E-3</v>
      </c>
      <c r="R2974" s="35">
        <f t="shared" si="233"/>
        <v>3.9154775860222009E-3</v>
      </c>
      <c r="S2974" s="35">
        <f t="shared" si="234"/>
        <v>4.0639792027425863E-3</v>
      </c>
      <c r="T2974" s="11" t="s">
        <v>14</v>
      </c>
    </row>
    <row r="2975" spans="2:20" x14ac:dyDescent="0.35">
      <c r="B2975" s="63">
        <v>29.580000000001824</v>
      </c>
      <c r="C2975" s="34">
        <f>B2975/'MSD Calculation'!$D$5</f>
        <v>0.99932432432438589</v>
      </c>
      <c r="D2975" s="34">
        <f>'MSD Calculation'!$D$24-B2975</f>
        <v>-11.080000000001824</v>
      </c>
      <c r="E2975" s="30">
        <f>IF(B2975="",0,IF(B2975&lt;'MSD Calculation'!$D$5,$E$7*(1-B2975/'MSD Calculation'!$D$5), 0))</f>
        <v>9.5631909283002218E-6</v>
      </c>
      <c r="F2975" s="30">
        <f>IF(B2975="",0,IF($B2975&lt;$F$5,0,IF($B2975&gt;'MSD Calculation'!$D$5,0,IF($N$4="Closed-form",1/2*(1-COS(2*PI()*($B2975-$F$5)/$F$6))*$F$8,IF($N$4="General",1/2*(1-COS(2*PI()*($B2975-$F$5)/$F$6))*$F$9,"Error")))))</f>
        <v>2.442504748322518E-3</v>
      </c>
      <c r="G2975" s="30">
        <f>IF(B2975="",0,IF($B2975&lt;$G$5,0,IF($B2975&gt;'MSD Calculation'!$D$5,0,IF($N$4="Closed-form",1/2*(1-COS(2*PI()*($B2975-$G$5)/$G$6))*$G$8,IF($N$4="General",1/2*(1-COS(2*PI()*($B2975-$G$5)/$G$6))*$G$9,"Error")))))</f>
        <v>9.3217126675836581E-4</v>
      </c>
      <c r="H2975" s="30">
        <f>IF(B2975="",0,IF($B2975&lt;$H$5,0,IF($B2975&gt;'MSD Calculation'!$D$5,0,IF($N$4="Closed-form",1/2*(1-COS(2*PI()*($B2975-$H$5)/$H$6))*$H$8,IF($N$4="General",1/2*(1-COS(2*PI()*($B2975-$H$5)/$H$6))*$H$9,"Error")))))</f>
        <v>5.1036433212219392E-4</v>
      </c>
      <c r="I2975" s="30">
        <f>IF(B2975="",0,IF($B2975&lt;$I$5,0,IF($B2975&gt;'MSD Calculation'!$D$5,0,IF($N$4="Closed-form",1/2*(1-COS(2*PI()*($B2975-$I$5)/$I$6))*$I$8,IF($N$4="General",1/2*(1-COS(2*PI()*($B2975-$I$5)/$I$6))*$I$9,"Error")))))</f>
        <v>1.4721863278955636E-4</v>
      </c>
      <c r="J2975" s="15" t="s">
        <v>14</v>
      </c>
      <c r="K2975" s="3"/>
      <c r="L2975" s="17">
        <v>29.580000000001824</v>
      </c>
      <c r="M2975" s="34">
        <f>L2975/'MSD Calculation'!$D$5</f>
        <v>0.99932432432438589</v>
      </c>
      <c r="N2975" s="34">
        <f>'MSD Calculation'!$D$24-L2975</f>
        <v>-11.080000000001824</v>
      </c>
      <c r="O2975" s="35">
        <f t="shared" si="230"/>
        <v>9.5631909283002218E-6</v>
      </c>
      <c r="P2975" s="35">
        <f t="shared" si="231"/>
        <v>2.4520679392508182E-3</v>
      </c>
      <c r="Q2975" s="35">
        <f t="shared" si="232"/>
        <v>3.3842392060091839E-3</v>
      </c>
      <c r="R2975" s="35">
        <f t="shared" si="233"/>
        <v>3.894603538131378E-3</v>
      </c>
      <c r="S2975" s="35">
        <f t="shared" si="234"/>
        <v>4.0418221709209341E-3</v>
      </c>
      <c r="T2975" s="11" t="s">
        <v>14</v>
      </c>
    </row>
    <row r="2976" spans="2:20" x14ac:dyDescent="0.35">
      <c r="B2976" s="63">
        <v>29.590000000001826</v>
      </c>
      <c r="C2976" s="34">
        <f>B2976/'MSD Calculation'!$D$5</f>
        <v>0.99966216216222381</v>
      </c>
      <c r="D2976" s="34">
        <f>'MSD Calculation'!$D$24-B2976</f>
        <v>-11.090000000001826</v>
      </c>
      <c r="E2976" s="30">
        <f>IF(B2976="",0,IF(B2976&lt;'MSD Calculation'!$D$5,$E$7*(1-B2976/'MSD Calculation'!$D$5), 0))</f>
        <v>4.781595463713274E-6</v>
      </c>
      <c r="F2976" s="30">
        <f>IF(B2976="",0,IF($B2976&lt;$F$5,0,IF($B2976&gt;'MSD Calculation'!$D$5,0,IF($N$4="Closed-form",1/2*(1-COS(2*PI()*($B2976-$F$5)/$F$6))*$F$8,IF($N$4="General",1/2*(1-COS(2*PI()*($B2976-$F$5)/$F$6))*$F$9,"Error")))))</f>
        <v>2.4336923086535119E-3</v>
      </c>
      <c r="G2976" s="30">
        <f>IF(B2976="",0,IF($B2976&lt;$G$5,0,IF($B2976&gt;'MSD Calculation'!$D$5,0,IF($N$4="Closed-form",1/2*(1-COS(2*PI()*($B2976-$G$5)/$G$6))*$G$8,IF($N$4="General",1/2*(1-COS(2*PI()*($B2976-$G$5)/$G$6))*$G$9,"Error")))))</f>
        <v>9.2795196640939391E-4</v>
      </c>
      <c r="H2976" s="30">
        <f>IF(B2976="",0,IF($B2976&lt;$H$5,0,IF($B2976&gt;'MSD Calculation'!$D$5,0,IF($N$4="Closed-form",1/2*(1-COS(2*PI()*($B2976-$H$5)/$H$6))*$H$8,IF($N$4="General",1/2*(1-COS(2*PI()*($B2976-$H$5)/$H$6))*$H$9,"Error")))))</f>
        <v>5.0732650639795721E-4</v>
      </c>
      <c r="I2976" s="30">
        <f>IF(B2976="",0,IF($B2976&lt;$I$5,0,IF($B2976&gt;'MSD Calculation'!$D$5,0,IF($N$4="Closed-form",1/2*(1-COS(2*PI()*($B2976-$I$5)/$I$6))*$I$8,IF($N$4="General",1/2*(1-COS(2*PI()*($B2976-$I$5)/$I$6))*$I$9,"Error")))))</f>
        <v>1.4593932119822496E-4</v>
      </c>
      <c r="J2976" s="15" t="s">
        <v>14</v>
      </c>
      <c r="K2976" s="3"/>
      <c r="L2976" s="17">
        <v>29.590000000001826</v>
      </c>
      <c r="M2976" s="34">
        <f>L2976/'MSD Calculation'!$D$5</f>
        <v>0.99966216216222381</v>
      </c>
      <c r="N2976" s="34">
        <f>'MSD Calculation'!$D$24-L2976</f>
        <v>-11.090000000001826</v>
      </c>
      <c r="O2976" s="35">
        <f t="shared" si="230"/>
        <v>4.781595463713274E-6</v>
      </c>
      <c r="P2976" s="35">
        <f t="shared" si="231"/>
        <v>2.4384739041172251E-3</v>
      </c>
      <c r="Q2976" s="35">
        <f t="shared" si="232"/>
        <v>3.3664258705266188E-3</v>
      </c>
      <c r="R2976" s="35">
        <f t="shared" si="233"/>
        <v>3.873752376924576E-3</v>
      </c>
      <c r="S2976" s="35">
        <f t="shared" si="234"/>
        <v>4.0196916981228006E-3</v>
      </c>
      <c r="T2976" s="11" t="s">
        <v>14</v>
      </c>
    </row>
    <row r="2977" spans="2:20" ht="15" thickBot="1" x14ac:dyDescent="0.4">
      <c r="B2977" s="64">
        <v>29.600000000001828</v>
      </c>
      <c r="C2977" s="40">
        <f>B2977/'MSD Calculation'!$D$5</f>
        <v>1.0000000000000617</v>
      </c>
      <c r="D2977" s="40">
        <f>'MSD Calculation'!$D$24-B2977</f>
        <v>-11.100000000001828</v>
      </c>
      <c r="E2977" s="30">
        <f>IF(B2977="",0,IF(B2977&lt;'MSD Calculation'!$D$5,$E$7*(1-B2977/'MSD Calculation'!$D$5), 0))</f>
        <v>0</v>
      </c>
      <c r="F2977" s="30">
        <f>IF(B2977="",0,IF($B2977&lt;$F$5,0,IF($B2977&gt;'MSD Calculation'!$D$5,0,IF($N$4="Closed-form",1/2*(1-COS(2*PI()*($B2977-$F$5)/$F$6))*$F$8,IF($N$4="General",1/2*(1-COS(2*PI()*($B2977-$F$5)/$F$6))*$F$9,"Error")))))</f>
        <v>0</v>
      </c>
      <c r="G2977" s="30">
        <f>IF(B2977="",0,IF($B2977&lt;$G$5,0,IF($B2977&gt;'MSD Calculation'!$D$5,0,IF($N$4="Closed-form",1/2*(1-COS(2*PI()*($B2977-$G$5)/$G$6))*$G$8,IF($N$4="General",1/2*(1-COS(2*PI()*($B2977-$G$5)/$G$6))*$G$9,"Error")))))</f>
        <v>0</v>
      </c>
      <c r="H2977" s="30">
        <f>IF(B2977="",0,IF($B2977&lt;$H$5,0,IF($B2977&gt;'MSD Calculation'!$D$5,0,IF($N$4="Closed-form",1/2*(1-COS(2*PI()*($B2977-$H$5)/$H$6))*$H$8,IF($N$4="General",1/2*(1-COS(2*PI()*($B2977-$H$5)/$H$6))*$H$9,"Error")))))</f>
        <v>0</v>
      </c>
      <c r="I2977" s="30">
        <f>IF(B2977="",0,IF($B2977&lt;$I$5,0,IF($B2977&gt;'MSD Calculation'!$D$5,0,IF($N$4="Closed-form",1/2*(1-COS(2*PI()*($B2977-$I$5)/$I$6))*$I$8,IF($N$4="General",1/2*(1-COS(2*PI()*($B2977-$I$5)/$I$6))*$I$9,"Error")))))</f>
        <v>0</v>
      </c>
      <c r="J2977" s="66" t="s">
        <v>14</v>
      </c>
      <c r="K2977" s="3"/>
      <c r="L2977" s="18">
        <v>29.600000000001828</v>
      </c>
      <c r="M2977" s="40">
        <f>L2977/'MSD Calculation'!$D$5</f>
        <v>1.0000000000000617</v>
      </c>
      <c r="N2977" s="40">
        <f>'MSD Calculation'!$D$24-L2977</f>
        <v>-11.100000000001828</v>
      </c>
      <c r="O2977" s="65">
        <f t="shared" si="230"/>
        <v>0</v>
      </c>
      <c r="P2977" s="65">
        <f t="shared" si="231"/>
        <v>0</v>
      </c>
      <c r="Q2977" s="65">
        <f t="shared" si="232"/>
        <v>0</v>
      </c>
      <c r="R2977" s="65">
        <f t="shared" si="233"/>
        <v>0</v>
      </c>
      <c r="S2977" s="65">
        <f t="shared" si="234"/>
        <v>0</v>
      </c>
      <c r="T2977" s="21" t="s">
        <v>14</v>
      </c>
    </row>
  </sheetData>
  <mergeCells count="22">
    <mergeCell ref="L2:O2"/>
    <mergeCell ref="B7:D7"/>
    <mergeCell ref="B2:J2"/>
    <mergeCell ref="B11:J11"/>
    <mergeCell ref="L3:M3"/>
    <mergeCell ref="L4:M4"/>
    <mergeCell ref="B4:D4"/>
    <mergeCell ref="B5:D5"/>
    <mergeCell ref="B3:D3"/>
    <mergeCell ref="B8:D8"/>
    <mergeCell ref="B9:D9"/>
    <mergeCell ref="B6:D6"/>
    <mergeCell ref="L6:T6"/>
    <mergeCell ref="L7:T9"/>
    <mergeCell ref="L10:T10"/>
    <mergeCell ref="L5:T5"/>
    <mergeCell ref="B10:J10"/>
    <mergeCell ref="L13:T14"/>
    <mergeCell ref="L12:T12"/>
    <mergeCell ref="L11:T11"/>
    <mergeCell ref="B12:J12"/>
    <mergeCell ref="B13:J14"/>
  </mergeCells>
  <phoneticPr fontId="15"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MSD Calculation</vt:lpstr>
      <vt:lpstr>Plotting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Donna Hartson</dc:creator>
  <cp:keywords/>
  <dc:description/>
  <cp:lastModifiedBy>Jamie Crispin</cp:lastModifiedBy>
  <cp:revision/>
  <dcterms:created xsi:type="dcterms:W3CDTF">2019-12-04T11:51:47Z</dcterms:created>
  <dcterms:modified xsi:type="dcterms:W3CDTF">2026-02-03T21:50:04Z</dcterms:modified>
  <cp:category/>
  <cp:contentStatus/>
</cp:coreProperties>
</file>